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gtambamou\Desktop\PTA_2026_VF\Nouveau dossier\"/>
    </mc:Choice>
  </mc:AlternateContent>
  <xr:revisionPtr revIDLastSave="0" documentId="8_{93465539-50FC-4E37-9765-FC78E8DDE65D}" xr6:coauthVersionLast="47" xr6:coauthVersionMax="47" xr10:uidLastSave="{00000000-0000-0000-0000-000000000000}"/>
  <bookViews>
    <workbookView xWindow="-110" yWindow="-110" windowWidth="25820" windowHeight="15500" activeTab="1" xr2:uid="{8F9C65D3-0907-4A83-9D48-FB0ECB1E3388}"/>
  </bookViews>
  <sheets>
    <sheet name="Feuil1" sheetId="2" r:id="rId1"/>
    <sheet name="PTA 2026 SAB" sheetId="1" r:id="rId2"/>
  </sheets>
  <definedNames>
    <definedName name="_xlnm._FilterDatabase" localSheetId="1" hidden="1">'PTA 2026 SAB'!$A$3:$U$3626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658" i="1" l="1"/>
  <c r="N1662" i="1"/>
  <c r="K1428" i="1"/>
  <c r="N3626" i="1"/>
  <c r="N3372" i="1"/>
  <c r="J3452" i="1"/>
  <c r="N3455" i="1"/>
  <c r="E3372" i="1"/>
  <c r="I3372" i="1"/>
  <c r="J3372" i="1"/>
  <c r="N3364" i="1"/>
  <c r="N3318" i="1"/>
  <c r="J3285" i="1"/>
  <c r="N3294" i="1"/>
  <c r="J3255" i="1"/>
  <c r="N3264" i="1"/>
  <c r="N3254" i="1"/>
  <c r="N3244" i="1"/>
  <c r="N3234" i="1"/>
  <c r="N3189" i="1"/>
  <c r="N3179" i="1"/>
  <c r="N2496" i="1"/>
  <c r="N2405" i="1"/>
  <c r="J2342" i="1"/>
  <c r="N2353" i="1"/>
  <c r="J2226" i="1"/>
  <c r="N2143" i="1"/>
  <c r="K1876" i="1"/>
  <c r="L1876" i="1"/>
  <c r="M1876" i="1"/>
  <c r="J1876" i="1"/>
  <c r="N1622" i="1"/>
  <c r="K1463" i="1"/>
  <c r="L1463" i="1"/>
  <c r="M1463" i="1"/>
  <c r="J1463" i="1"/>
  <c r="K1673" i="1"/>
  <c r="L1673" i="1"/>
  <c r="M1673" i="1"/>
  <c r="J1673" i="1"/>
  <c r="K1633" i="1"/>
  <c r="L1633" i="1"/>
  <c r="M1633" i="1"/>
  <c r="J1633" i="1"/>
  <c r="N1632" i="1"/>
  <c r="N1588" i="1"/>
  <c r="N1530" i="1"/>
  <c r="N1513" i="1"/>
  <c r="K1480" i="1"/>
  <c r="L1480" i="1"/>
  <c r="M1480" i="1"/>
  <c r="N1496" i="1"/>
  <c r="N1479" i="1"/>
  <c r="J1426" i="1"/>
  <c r="N1427" i="1"/>
  <c r="J1382" i="1"/>
  <c r="K1421" i="1"/>
  <c r="F1421" i="1"/>
  <c r="N1368" i="1"/>
  <c r="N1344" i="1"/>
  <c r="N1303" i="1"/>
  <c r="N1298" i="1"/>
  <c r="K1269" i="1"/>
  <c r="L1269" i="1"/>
  <c r="M1269" i="1"/>
  <c r="J1269" i="1"/>
  <c r="N1273" i="1"/>
  <c r="N1136" i="1"/>
  <c r="N1133" i="1"/>
  <c r="N1132" i="1"/>
  <c r="N1127" i="1"/>
  <c r="J1136" i="1"/>
  <c r="J1133" i="1"/>
  <c r="J1132" i="1"/>
  <c r="J1127" i="1"/>
  <c r="I1136" i="1"/>
  <c r="I1133" i="1"/>
  <c r="I1132" i="1"/>
  <c r="I1127" i="1"/>
  <c r="N1029" i="1"/>
  <c r="E951" i="1"/>
  <c r="N770" i="1"/>
  <c r="J736" i="1"/>
  <c r="N740" i="1"/>
  <c r="N721" i="1"/>
  <c r="N687" i="1"/>
  <c r="J663" i="1"/>
  <c r="N667" i="1"/>
  <c r="N637" i="1"/>
  <c r="N548" i="1"/>
  <c r="N626" i="1"/>
  <c r="N617" i="1"/>
  <c r="N556" i="1"/>
  <c r="N296" i="1"/>
  <c r="I296" i="1"/>
  <c r="N293" i="1"/>
  <c r="N288" i="1"/>
  <c r="N285" i="1"/>
  <c r="N282" i="1"/>
  <c r="N277" i="1"/>
  <c r="N274" i="1"/>
  <c r="N271" i="1"/>
  <c r="N266" i="1"/>
  <c r="N263" i="1"/>
  <c r="N260" i="1"/>
  <c r="I293" i="1"/>
  <c r="I288" i="1"/>
  <c r="I285" i="1"/>
  <c r="I282" i="1"/>
  <c r="I277" i="1"/>
  <c r="I274" i="1"/>
  <c r="I271" i="1"/>
  <c r="I266" i="1"/>
  <c r="I263" i="1"/>
  <c r="I260" i="1"/>
  <c r="J293" i="1"/>
  <c r="J288" i="1"/>
  <c r="J285" i="1"/>
  <c r="J282" i="1"/>
  <c r="J277" i="1"/>
  <c r="J274" i="1"/>
  <c r="J271" i="1"/>
  <c r="J266" i="1"/>
  <c r="J263" i="1"/>
  <c r="J260" i="1"/>
  <c r="J250" i="1" s="1"/>
  <c r="M250" i="1"/>
  <c r="L250" i="1"/>
  <c r="K250" i="1"/>
  <c r="M249" i="1"/>
  <c r="L249" i="1"/>
  <c r="K249" i="1"/>
  <c r="I48" i="1"/>
  <c r="N48" i="1"/>
  <c r="I40" i="1"/>
  <c r="I36" i="1"/>
  <c r="I27" i="1"/>
  <c r="I23" i="1"/>
  <c r="I22" i="1"/>
  <c r="I18" i="1"/>
  <c r="I13" i="1"/>
  <c r="F3372" i="1"/>
  <c r="E3058" i="1"/>
  <c r="E2875" i="1"/>
  <c r="E2888" i="1"/>
  <c r="E2865" i="1"/>
  <c r="E2860" i="1"/>
  <c r="E2835" i="1"/>
  <c r="E2822" i="1"/>
  <c r="E2809" i="1"/>
  <c r="E2796" i="1"/>
  <c r="E2753" i="1"/>
  <c r="E2715" i="1"/>
  <c r="E2681" i="1"/>
  <c r="E2656" i="1"/>
  <c r="E2643" i="1"/>
  <c r="E2630" i="1"/>
  <c r="E2617" i="1"/>
  <c r="E2604" i="1"/>
  <c r="E2591" i="1"/>
  <c r="E2578" i="1"/>
  <c r="E2565" i="1"/>
  <c r="E2552" i="1"/>
  <c r="E2526" i="1"/>
  <c r="E2513" i="1"/>
  <c r="E2497" i="1"/>
  <c r="E1770" i="1"/>
  <c r="E1807" i="1"/>
  <c r="E1843" i="1"/>
  <c r="E1903" i="1"/>
  <c r="E1924" i="1"/>
  <c r="E1984" i="1"/>
  <c r="E2039" i="1"/>
  <c r="E246" i="1"/>
  <c r="E41" i="1"/>
  <c r="E3452" i="1"/>
  <c r="E1862" i="1"/>
  <c r="E1824" i="1"/>
  <c r="E1269" i="1"/>
  <c r="E2226" i="1" l="1"/>
  <c r="F1269" i="1" l="1"/>
  <c r="F1248" i="1" s="1"/>
  <c r="F1658" i="1"/>
  <c r="I1658" i="1" s="1"/>
  <c r="E1426" i="1"/>
  <c r="I1426" i="1" s="1"/>
  <c r="E2342" i="1"/>
  <c r="F1633" i="1"/>
  <c r="I1633" i="1" s="1"/>
  <c r="F1876" i="1"/>
  <c r="E1876" i="1"/>
  <c r="I1843" i="1"/>
  <c r="F1673" i="1"/>
  <c r="E1673" i="1"/>
  <c r="F1480" i="1"/>
  <c r="F1463" i="1"/>
  <c r="E718" i="1"/>
  <c r="I718" i="1" s="1"/>
  <c r="E766" i="1"/>
  <c r="I766" i="1" s="1"/>
  <c r="E736" i="1"/>
  <c r="I736" i="1" s="1"/>
  <c r="E663" i="1"/>
  <c r="I663" i="1" s="1"/>
  <c r="E3255" i="1"/>
  <c r="I3255" i="1" s="1"/>
  <c r="E3285" i="1"/>
  <c r="I3285" i="1" s="1"/>
  <c r="I3626" i="1"/>
  <c r="N3625" i="1"/>
  <c r="I3625" i="1"/>
  <c r="N3624" i="1"/>
  <c r="I3624" i="1"/>
  <c r="N3623" i="1"/>
  <c r="I3623" i="1"/>
  <c r="J3622" i="1"/>
  <c r="E3622" i="1"/>
  <c r="N3621" i="1"/>
  <c r="I3621" i="1"/>
  <c r="N3620" i="1"/>
  <c r="I3620" i="1"/>
  <c r="N3619" i="1"/>
  <c r="I3619" i="1"/>
  <c r="N3618" i="1"/>
  <c r="I3618" i="1"/>
  <c r="N3617" i="1"/>
  <c r="I3617" i="1"/>
  <c r="N3616" i="1"/>
  <c r="I3616" i="1"/>
  <c r="N3615" i="1"/>
  <c r="I3615" i="1"/>
  <c r="N3614" i="1"/>
  <c r="I3614" i="1"/>
  <c r="J3613" i="1"/>
  <c r="N3613" i="1" s="1"/>
  <c r="E3613" i="1"/>
  <c r="I3613" i="1" s="1"/>
  <c r="N3612" i="1"/>
  <c r="I3612" i="1"/>
  <c r="N3611" i="1"/>
  <c r="I3611" i="1"/>
  <c r="N3610" i="1"/>
  <c r="I3610" i="1"/>
  <c r="N3609" i="1"/>
  <c r="I3609" i="1"/>
  <c r="N3608" i="1"/>
  <c r="I3608" i="1"/>
  <c r="N3607" i="1"/>
  <c r="I3607" i="1"/>
  <c r="N3606" i="1"/>
  <c r="I3606" i="1"/>
  <c r="N3605" i="1"/>
  <c r="I3605" i="1"/>
  <c r="N3604" i="1"/>
  <c r="I3604" i="1"/>
  <c r="N3603" i="1"/>
  <c r="I3603" i="1"/>
  <c r="N3602" i="1"/>
  <c r="I3602" i="1"/>
  <c r="N3601" i="1"/>
  <c r="I3601" i="1"/>
  <c r="N3600" i="1"/>
  <c r="I3600" i="1"/>
  <c r="N3599" i="1"/>
  <c r="I3599" i="1"/>
  <c r="N3598" i="1"/>
  <c r="I3598" i="1"/>
  <c r="N3597" i="1"/>
  <c r="I3597" i="1"/>
  <c r="N3596" i="1"/>
  <c r="I3596" i="1"/>
  <c r="N3595" i="1"/>
  <c r="I3595" i="1"/>
  <c r="N3594" i="1"/>
  <c r="I3594" i="1"/>
  <c r="N3593" i="1"/>
  <c r="I3593" i="1"/>
  <c r="N3592" i="1"/>
  <c r="I3592" i="1"/>
  <c r="N3591" i="1"/>
  <c r="I3591" i="1"/>
  <c r="N3590" i="1"/>
  <c r="I3590" i="1"/>
  <c r="N3589" i="1"/>
  <c r="I3589" i="1"/>
  <c r="N3588" i="1"/>
  <c r="I3588" i="1"/>
  <c r="N3587" i="1"/>
  <c r="I3587" i="1"/>
  <c r="N3586" i="1"/>
  <c r="I3586" i="1"/>
  <c r="N3585" i="1"/>
  <c r="I3585" i="1"/>
  <c r="N3584" i="1"/>
  <c r="I3584" i="1"/>
  <c r="N3583" i="1"/>
  <c r="I3583" i="1"/>
  <c r="N3582" i="1"/>
  <c r="I3582" i="1"/>
  <c r="N3581" i="1"/>
  <c r="I3581" i="1"/>
  <c r="N3580" i="1"/>
  <c r="I3580" i="1"/>
  <c r="N3579" i="1"/>
  <c r="I3579" i="1"/>
  <c r="N3578" i="1"/>
  <c r="I3578" i="1"/>
  <c r="N3577" i="1"/>
  <c r="I3577" i="1"/>
  <c r="N3576" i="1"/>
  <c r="I3576" i="1"/>
  <c r="N3575" i="1"/>
  <c r="J3575" i="1"/>
  <c r="I3575" i="1"/>
  <c r="E3575" i="1"/>
  <c r="M3574" i="1"/>
  <c r="L3574" i="1"/>
  <c r="K3574" i="1"/>
  <c r="H3574" i="1"/>
  <c r="G3574" i="1"/>
  <c r="F3574" i="1"/>
  <c r="N3573" i="1"/>
  <c r="I3573" i="1"/>
  <c r="N3572" i="1"/>
  <c r="I3572" i="1"/>
  <c r="N3571" i="1"/>
  <c r="I3571" i="1"/>
  <c r="N3570" i="1"/>
  <c r="I3570" i="1"/>
  <c r="N3569" i="1"/>
  <c r="I3569" i="1"/>
  <c r="N3568" i="1"/>
  <c r="I3568" i="1"/>
  <c r="M3567" i="1"/>
  <c r="L3567" i="1"/>
  <c r="K3567" i="1"/>
  <c r="J3567" i="1"/>
  <c r="H3567" i="1"/>
  <c r="G3567" i="1"/>
  <c r="F3567" i="1"/>
  <c r="E3567" i="1"/>
  <c r="N3565" i="1"/>
  <c r="I3565" i="1"/>
  <c r="N3564" i="1"/>
  <c r="I3564" i="1"/>
  <c r="N3563" i="1"/>
  <c r="I3563" i="1"/>
  <c r="N3562" i="1"/>
  <c r="I3562" i="1"/>
  <c r="N3561" i="1"/>
  <c r="I3561" i="1"/>
  <c r="J3560" i="1"/>
  <c r="N3560" i="1" s="1"/>
  <c r="E3560" i="1"/>
  <c r="I3560" i="1" s="1"/>
  <c r="N3559" i="1"/>
  <c r="I3559" i="1"/>
  <c r="N3558" i="1"/>
  <c r="I3558" i="1"/>
  <c r="N3557" i="1"/>
  <c r="I3557" i="1"/>
  <c r="N3556" i="1"/>
  <c r="I3556" i="1"/>
  <c r="N3555" i="1"/>
  <c r="I3555" i="1"/>
  <c r="N3554" i="1"/>
  <c r="I3554" i="1"/>
  <c r="N3553" i="1"/>
  <c r="I3553" i="1"/>
  <c r="N3552" i="1"/>
  <c r="I3552" i="1"/>
  <c r="N3551" i="1"/>
  <c r="I3551" i="1"/>
  <c r="N3550" i="1"/>
  <c r="I3550" i="1"/>
  <c r="N3549" i="1"/>
  <c r="I3549" i="1"/>
  <c r="N3548" i="1"/>
  <c r="I3548" i="1"/>
  <c r="N3547" i="1"/>
  <c r="I3547" i="1"/>
  <c r="N3546" i="1"/>
  <c r="I3546" i="1"/>
  <c r="N3545" i="1"/>
  <c r="I3545" i="1"/>
  <c r="N3544" i="1"/>
  <c r="I3544" i="1"/>
  <c r="N3543" i="1"/>
  <c r="I3543" i="1"/>
  <c r="N3542" i="1"/>
  <c r="I3542" i="1"/>
  <c r="N3541" i="1"/>
  <c r="I3541" i="1"/>
  <c r="N3540" i="1"/>
  <c r="I3540" i="1"/>
  <c r="N3539" i="1"/>
  <c r="I3539" i="1"/>
  <c r="N3538" i="1"/>
  <c r="I3538" i="1"/>
  <c r="N3537" i="1"/>
  <c r="I3537" i="1"/>
  <c r="N3536" i="1"/>
  <c r="I3536" i="1"/>
  <c r="N3535" i="1"/>
  <c r="I3535" i="1"/>
  <c r="N3534" i="1"/>
  <c r="I3534" i="1"/>
  <c r="N3533" i="1"/>
  <c r="I3533" i="1"/>
  <c r="N3532" i="1"/>
  <c r="I3532" i="1"/>
  <c r="N3531" i="1"/>
  <c r="I3531" i="1"/>
  <c r="N3530" i="1"/>
  <c r="I3530" i="1"/>
  <c r="N3529" i="1"/>
  <c r="I3529" i="1"/>
  <c r="N3528" i="1"/>
  <c r="I3528" i="1"/>
  <c r="N3527" i="1"/>
  <c r="I3527" i="1"/>
  <c r="N3526" i="1"/>
  <c r="I3526" i="1"/>
  <c r="N3525" i="1"/>
  <c r="I3525" i="1"/>
  <c r="N3524" i="1"/>
  <c r="I3524" i="1"/>
  <c r="N3523" i="1"/>
  <c r="I3523" i="1"/>
  <c r="N3522" i="1"/>
  <c r="I3522" i="1"/>
  <c r="N3521" i="1"/>
  <c r="I3521" i="1"/>
  <c r="N3520" i="1"/>
  <c r="I3520" i="1"/>
  <c r="N3519" i="1"/>
  <c r="I3519" i="1"/>
  <c r="N3518" i="1"/>
  <c r="I3518" i="1"/>
  <c r="N3517" i="1"/>
  <c r="I3517" i="1"/>
  <c r="N3516" i="1"/>
  <c r="I3516" i="1"/>
  <c r="N3515" i="1"/>
  <c r="I3515" i="1"/>
  <c r="N3514" i="1"/>
  <c r="I3514" i="1"/>
  <c r="N3513" i="1"/>
  <c r="I3513" i="1"/>
  <c r="N3512" i="1"/>
  <c r="I3512" i="1"/>
  <c r="N3511" i="1"/>
  <c r="I3511" i="1"/>
  <c r="N3510" i="1"/>
  <c r="I3510" i="1"/>
  <c r="N3509" i="1"/>
  <c r="I3509" i="1"/>
  <c r="N3508" i="1"/>
  <c r="I3508" i="1"/>
  <c r="N3507" i="1"/>
  <c r="I3507" i="1"/>
  <c r="N3506" i="1"/>
  <c r="I3506" i="1"/>
  <c r="N3505" i="1"/>
  <c r="I3505" i="1"/>
  <c r="N3504" i="1"/>
  <c r="I3504" i="1"/>
  <c r="N3503" i="1"/>
  <c r="I3503" i="1"/>
  <c r="N3502" i="1"/>
  <c r="I3502" i="1"/>
  <c r="N3501" i="1"/>
  <c r="I3501" i="1"/>
  <c r="N3500" i="1"/>
  <c r="I3500" i="1"/>
  <c r="N3499" i="1"/>
  <c r="I3499" i="1"/>
  <c r="N3498" i="1"/>
  <c r="I3498" i="1"/>
  <c r="N3497" i="1"/>
  <c r="I3497" i="1"/>
  <c r="N3496" i="1"/>
  <c r="I3496" i="1"/>
  <c r="N3495" i="1"/>
  <c r="I3495" i="1"/>
  <c r="N3494" i="1"/>
  <c r="I3494" i="1"/>
  <c r="N3493" i="1"/>
  <c r="I3493" i="1"/>
  <c r="N3492" i="1"/>
  <c r="I3492" i="1"/>
  <c r="N3491" i="1"/>
  <c r="I3491" i="1"/>
  <c r="N3490" i="1"/>
  <c r="I3490" i="1"/>
  <c r="N3489" i="1"/>
  <c r="I3489" i="1"/>
  <c r="N3488" i="1"/>
  <c r="I3488" i="1"/>
  <c r="N3487" i="1"/>
  <c r="I3487" i="1"/>
  <c r="N3486" i="1"/>
  <c r="I3486" i="1"/>
  <c r="N3485" i="1"/>
  <c r="I3485" i="1"/>
  <c r="N3484" i="1"/>
  <c r="I3484" i="1"/>
  <c r="N3483" i="1"/>
  <c r="I3483" i="1"/>
  <c r="N3482" i="1"/>
  <c r="I3482" i="1"/>
  <c r="N3480" i="1"/>
  <c r="I3480" i="1"/>
  <c r="N3479" i="1"/>
  <c r="I3479" i="1"/>
  <c r="N3478" i="1"/>
  <c r="I3478" i="1"/>
  <c r="N3477" i="1"/>
  <c r="I3477" i="1"/>
  <c r="N3476" i="1"/>
  <c r="I3476" i="1"/>
  <c r="J3475" i="1"/>
  <c r="E3475" i="1"/>
  <c r="I3475" i="1" s="1"/>
  <c r="N3473" i="1"/>
  <c r="I3473" i="1"/>
  <c r="N3472" i="1"/>
  <c r="I3472" i="1"/>
  <c r="J3471" i="1"/>
  <c r="N3471" i="1" s="1"/>
  <c r="E3471" i="1"/>
  <c r="I3471" i="1" s="1"/>
  <c r="N3469" i="1"/>
  <c r="I3469" i="1"/>
  <c r="N3468" i="1"/>
  <c r="I3468" i="1"/>
  <c r="N3466" i="1"/>
  <c r="I3466" i="1"/>
  <c r="N3465" i="1"/>
  <c r="I3465" i="1"/>
  <c r="N3464" i="1"/>
  <c r="I3464" i="1"/>
  <c r="N3463" i="1"/>
  <c r="I3463" i="1"/>
  <c r="N3462" i="1"/>
  <c r="I3462" i="1"/>
  <c r="J3461" i="1"/>
  <c r="N3461" i="1" s="1"/>
  <c r="E3461" i="1"/>
  <c r="M3460" i="1"/>
  <c r="L3460" i="1"/>
  <c r="K3460" i="1"/>
  <c r="H3460" i="1"/>
  <c r="G3460" i="1"/>
  <c r="F3460" i="1"/>
  <c r="N3459" i="1"/>
  <c r="I3459" i="1"/>
  <c r="N3458" i="1"/>
  <c r="I3458" i="1"/>
  <c r="N3457" i="1"/>
  <c r="I3457" i="1"/>
  <c r="N3456" i="1"/>
  <c r="I3456" i="1"/>
  <c r="I3455" i="1"/>
  <c r="N3454" i="1"/>
  <c r="I3454" i="1"/>
  <c r="N3453" i="1"/>
  <c r="I3453" i="1"/>
  <c r="N3452" i="1"/>
  <c r="I3452" i="1"/>
  <c r="N3451" i="1"/>
  <c r="I3451" i="1"/>
  <c r="N3450" i="1"/>
  <c r="I3450" i="1"/>
  <c r="N3449" i="1"/>
  <c r="I3449" i="1"/>
  <c r="N3448" i="1"/>
  <c r="I3448" i="1"/>
  <c r="N3447" i="1"/>
  <c r="I3447" i="1"/>
  <c r="N3446" i="1"/>
  <c r="I3446" i="1"/>
  <c r="N3445" i="1"/>
  <c r="I3445" i="1"/>
  <c r="N3444" i="1"/>
  <c r="I3444" i="1"/>
  <c r="N3443" i="1"/>
  <c r="I3443" i="1"/>
  <c r="N3442" i="1"/>
  <c r="J3442" i="1"/>
  <c r="E3442" i="1"/>
  <c r="I3442" i="1" s="1"/>
  <c r="N3441" i="1"/>
  <c r="I3441" i="1"/>
  <c r="N3440" i="1"/>
  <c r="I3440" i="1"/>
  <c r="J3439" i="1"/>
  <c r="N3439" i="1" s="1"/>
  <c r="E3439" i="1"/>
  <c r="I3439" i="1" s="1"/>
  <c r="N3438" i="1"/>
  <c r="I3438" i="1"/>
  <c r="J3437" i="1"/>
  <c r="N3437" i="1" s="1"/>
  <c r="E3437" i="1"/>
  <c r="E3430" i="1" s="1"/>
  <c r="I3430" i="1" s="1"/>
  <c r="N3436" i="1"/>
  <c r="I3436" i="1"/>
  <c r="N3435" i="1"/>
  <c r="I3435" i="1"/>
  <c r="N3434" i="1"/>
  <c r="I3434" i="1"/>
  <c r="N3433" i="1"/>
  <c r="I3433" i="1"/>
  <c r="N3432" i="1"/>
  <c r="I3432" i="1"/>
  <c r="N3431" i="1"/>
  <c r="I3431" i="1"/>
  <c r="J3430" i="1"/>
  <c r="N3429" i="1"/>
  <c r="I3429" i="1"/>
  <c r="N3428" i="1"/>
  <c r="I3428" i="1"/>
  <c r="N3427" i="1"/>
  <c r="I3427" i="1"/>
  <c r="N3426" i="1"/>
  <c r="I3426" i="1"/>
  <c r="N3425" i="1"/>
  <c r="I3425" i="1"/>
  <c r="N3424" i="1"/>
  <c r="I3424" i="1"/>
  <c r="N3423" i="1"/>
  <c r="I3423" i="1"/>
  <c r="N3422" i="1"/>
  <c r="I3422" i="1"/>
  <c r="N3421" i="1"/>
  <c r="I3421" i="1"/>
  <c r="N3420" i="1"/>
  <c r="I3420" i="1"/>
  <c r="N3419" i="1"/>
  <c r="I3419" i="1"/>
  <c r="N3418" i="1"/>
  <c r="I3418" i="1"/>
  <c r="N3417" i="1"/>
  <c r="I3417" i="1"/>
  <c r="N3416" i="1"/>
  <c r="I3416" i="1"/>
  <c r="N3415" i="1"/>
  <c r="I3415" i="1"/>
  <c r="N3414" i="1"/>
  <c r="I3414" i="1"/>
  <c r="N3413" i="1"/>
  <c r="I3413" i="1"/>
  <c r="N3412" i="1"/>
  <c r="I3412" i="1"/>
  <c r="N3411" i="1"/>
  <c r="I3411" i="1"/>
  <c r="N3410" i="1"/>
  <c r="I3410" i="1"/>
  <c r="N3409" i="1"/>
  <c r="I3409" i="1"/>
  <c r="N3408" i="1"/>
  <c r="I3408" i="1"/>
  <c r="N3407" i="1"/>
  <c r="I3407" i="1"/>
  <c r="N3406" i="1"/>
  <c r="I3406" i="1"/>
  <c r="N3405" i="1"/>
  <c r="I3405" i="1"/>
  <c r="N3404" i="1"/>
  <c r="I3404" i="1"/>
  <c r="N3403" i="1"/>
  <c r="I3403" i="1"/>
  <c r="N3402" i="1"/>
  <c r="I3402" i="1"/>
  <c r="N3401" i="1"/>
  <c r="I3401" i="1"/>
  <c r="N3400" i="1"/>
  <c r="I3400" i="1"/>
  <c r="N3399" i="1"/>
  <c r="I3399" i="1"/>
  <c r="N3398" i="1"/>
  <c r="I3398" i="1"/>
  <c r="N3397" i="1"/>
  <c r="I3397" i="1"/>
  <c r="N3396" i="1"/>
  <c r="I3396" i="1"/>
  <c r="N3395" i="1"/>
  <c r="I3395" i="1"/>
  <c r="N3394" i="1"/>
  <c r="I3394" i="1"/>
  <c r="N3393" i="1"/>
  <c r="I3393" i="1"/>
  <c r="N3392" i="1"/>
  <c r="I3392" i="1"/>
  <c r="N3391" i="1"/>
  <c r="I3391" i="1"/>
  <c r="N3390" i="1"/>
  <c r="I3390" i="1"/>
  <c r="N3389" i="1"/>
  <c r="I3389" i="1"/>
  <c r="N3388" i="1"/>
  <c r="I3388" i="1"/>
  <c r="N3387" i="1"/>
  <c r="I3387" i="1"/>
  <c r="N3386" i="1"/>
  <c r="I3386" i="1"/>
  <c r="N3385" i="1"/>
  <c r="I3385" i="1"/>
  <c r="J3384" i="1"/>
  <c r="N3384" i="1" s="1"/>
  <c r="E3384" i="1"/>
  <c r="I3384" i="1" s="1"/>
  <c r="N3382" i="1"/>
  <c r="I3382" i="1"/>
  <c r="N3381" i="1"/>
  <c r="I3381" i="1"/>
  <c r="N3380" i="1"/>
  <c r="I3380" i="1"/>
  <c r="N3379" i="1"/>
  <c r="I3379" i="1"/>
  <c r="J3378" i="1"/>
  <c r="N3378" i="1" s="1"/>
  <c r="E3378" i="1"/>
  <c r="I3378" i="1" s="1"/>
  <c r="N3377" i="1"/>
  <c r="I3377" i="1"/>
  <c r="N3376" i="1"/>
  <c r="I3376" i="1"/>
  <c r="N3375" i="1"/>
  <c r="I3375" i="1"/>
  <c r="N3374" i="1"/>
  <c r="I3374" i="1"/>
  <c r="J3373" i="1"/>
  <c r="N3373" i="1" s="1"/>
  <c r="E3373" i="1"/>
  <c r="M3372" i="1"/>
  <c r="L3372" i="1"/>
  <c r="K3372" i="1"/>
  <c r="H3372" i="1"/>
  <c r="G3372" i="1"/>
  <c r="J3370" i="1"/>
  <c r="N3370" i="1" s="1"/>
  <c r="E3365" i="1"/>
  <c r="I3365" i="1" s="1"/>
  <c r="I3364" i="1"/>
  <c r="N3363" i="1"/>
  <c r="I3363" i="1"/>
  <c r="N3362" i="1"/>
  <c r="I3362" i="1"/>
  <c r="N3361" i="1"/>
  <c r="I3361" i="1"/>
  <c r="N3360" i="1"/>
  <c r="I3360" i="1"/>
  <c r="J3359" i="1"/>
  <c r="N3359" i="1" s="1"/>
  <c r="E3359" i="1"/>
  <c r="I3359" i="1" s="1"/>
  <c r="N3358" i="1"/>
  <c r="I3358" i="1"/>
  <c r="N3357" i="1"/>
  <c r="I3357" i="1"/>
  <c r="N3356" i="1"/>
  <c r="I3356" i="1"/>
  <c r="N3355" i="1"/>
  <c r="I3355" i="1"/>
  <c r="J3354" i="1"/>
  <c r="N3354" i="1" s="1"/>
  <c r="E3354" i="1"/>
  <c r="I3354" i="1" s="1"/>
  <c r="N3353" i="1"/>
  <c r="I3353" i="1"/>
  <c r="N3352" i="1"/>
  <c r="I3352" i="1"/>
  <c r="N3351" i="1"/>
  <c r="I3351" i="1"/>
  <c r="N3350" i="1"/>
  <c r="I3350" i="1"/>
  <c r="N3349" i="1"/>
  <c r="I3349" i="1"/>
  <c r="N3348" i="1"/>
  <c r="I3348" i="1"/>
  <c r="N3347" i="1"/>
  <c r="I3347" i="1"/>
  <c r="N3346" i="1"/>
  <c r="I3346" i="1"/>
  <c r="N3345" i="1"/>
  <c r="I3345" i="1"/>
  <c r="N3344" i="1"/>
  <c r="I3344" i="1"/>
  <c r="N3343" i="1"/>
  <c r="I3343" i="1"/>
  <c r="N3342" i="1"/>
  <c r="I3342" i="1"/>
  <c r="N3341" i="1"/>
  <c r="I3341" i="1"/>
  <c r="N3340" i="1"/>
  <c r="I3340" i="1"/>
  <c r="N3339" i="1"/>
  <c r="I3339" i="1"/>
  <c r="N3338" i="1"/>
  <c r="I3338" i="1"/>
  <c r="N3337" i="1"/>
  <c r="I3337" i="1"/>
  <c r="N3336" i="1"/>
  <c r="I3336" i="1"/>
  <c r="N3335" i="1"/>
  <c r="I3335" i="1"/>
  <c r="N3334" i="1"/>
  <c r="I3334" i="1"/>
  <c r="J3333" i="1"/>
  <c r="N3333" i="1" s="1"/>
  <c r="E3333" i="1"/>
  <c r="I3333" i="1" s="1"/>
  <c r="N3332" i="1"/>
  <c r="I3332" i="1"/>
  <c r="N3331" i="1"/>
  <c r="I3331" i="1"/>
  <c r="N3330" i="1"/>
  <c r="I3330" i="1"/>
  <c r="N3329" i="1"/>
  <c r="I3329" i="1"/>
  <c r="N3328" i="1"/>
  <c r="I3328" i="1"/>
  <c r="N3327" i="1"/>
  <c r="I3327" i="1"/>
  <c r="P3326" i="1"/>
  <c r="O3326" i="1"/>
  <c r="J3326" i="1"/>
  <c r="N3326" i="1" s="1"/>
  <c r="E3326" i="1"/>
  <c r="I3326" i="1" s="1"/>
  <c r="N3325" i="1"/>
  <c r="I3325" i="1"/>
  <c r="N3324" i="1"/>
  <c r="I3324" i="1"/>
  <c r="N3323" i="1"/>
  <c r="I3323" i="1"/>
  <c r="N3322" i="1"/>
  <c r="I3322" i="1"/>
  <c r="N3321" i="1"/>
  <c r="I3321" i="1"/>
  <c r="N3320" i="1"/>
  <c r="I3320" i="1"/>
  <c r="J3319" i="1"/>
  <c r="N3319" i="1" s="1"/>
  <c r="E3319" i="1"/>
  <c r="I3319" i="1" s="1"/>
  <c r="I3318" i="1"/>
  <c r="N3317" i="1"/>
  <c r="I3317" i="1"/>
  <c r="N3316" i="1"/>
  <c r="I3316" i="1"/>
  <c r="N3315" i="1"/>
  <c r="I3315" i="1"/>
  <c r="N3314" i="1"/>
  <c r="I3314" i="1"/>
  <c r="N3313" i="1"/>
  <c r="I3313" i="1"/>
  <c r="N3312" i="1"/>
  <c r="I3312" i="1"/>
  <c r="N3311" i="1"/>
  <c r="I3311" i="1"/>
  <c r="N3310" i="1"/>
  <c r="I3310" i="1"/>
  <c r="P3309" i="1"/>
  <c r="O3309" i="1"/>
  <c r="J3309" i="1"/>
  <c r="N3309" i="1" s="1"/>
  <c r="E3309" i="1"/>
  <c r="I3309" i="1" s="1"/>
  <c r="N3308" i="1"/>
  <c r="I3308" i="1"/>
  <c r="N3307" i="1"/>
  <c r="I3307" i="1"/>
  <c r="N3306" i="1"/>
  <c r="I3306" i="1"/>
  <c r="N3305" i="1"/>
  <c r="I3305" i="1"/>
  <c r="N3304" i="1"/>
  <c r="I3304" i="1"/>
  <c r="N3303" i="1"/>
  <c r="I3303" i="1"/>
  <c r="N3302" i="1"/>
  <c r="I3302" i="1"/>
  <c r="N3301" i="1"/>
  <c r="I3301" i="1"/>
  <c r="N3300" i="1"/>
  <c r="I3300" i="1"/>
  <c r="N3299" i="1"/>
  <c r="I3299" i="1"/>
  <c r="N3298" i="1"/>
  <c r="I3298" i="1"/>
  <c r="N3297" i="1"/>
  <c r="I3297" i="1"/>
  <c r="N3296" i="1"/>
  <c r="I3296" i="1"/>
  <c r="N3295" i="1"/>
  <c r="I3295" i="1"/>
  <c r="I3294" i="1"/>
  <c r="N3293" i="1"/>
  <c r="I3293" i="1"/>
  <c r="N3292" i="1"/>
  <c r="I3292" i="1"/>
  <c r="N3291" i="1"/>
  <c r="I3291" i="1"/>
  <c r="N3290" i="1"/>
  <c r="I3290" i="1"/>
  <c r="N3289" i="1"/>
  <c r="I3289" i="1"/>
  <c r="N3288" i="1"/>
  <c r="I3288" i="1"/>
  <c r="N3287" i="1"/>
  <c r="I3287" i="1"/>
  <c r="N3286" i="1"/>
  <c r="I3286" i="1"/>
  <c r="Q3285" i="1"/>
  <c r="P3285" i="1"/>
  <c r="O3285" i="1"/>
  <c r="N3285" i="1"/>
  <c r="N3284" i="1"/>
  <c r="I3284" i="1"/>
  <c r="N3283" i="1"/>
  <c r="I3283" i="1"/>
  <c r="N3282" i="1"/>
  <c r="I3282" i="1"/>
  <c r="N3281" i="1"/>
  <c r="I3281" i="1"/>
  <c r="N3280" i="1"/>
  <c r="I3280" i="1"/>
  <c r="N3279" i="1"/>
  <c r="I3279" i="1"/>
  <c r="N3278" i="1"/>
  <c r="I3278" i="1"/>
  <c r="N3277" i="1"/>
  <c r="I3277" i="1"/>
  <c r="N3276" i="1"/>
  <c r="I3276" i="1"/>
  <c r="P3275" i="1"/>
  <c r="O3275" i="1"/>
  <c r="J3275" i="1"/>
  <c r="N3275" i="1" s="1"/>
  <c r="E3275" i="1"/>
  <c r="I3275" i="1" s="1"/>
  <c r="N3274" i="1"/>
  <c r="I3274" i="1"/>
  <c r="N3273" i="1"/>
  <c r="I3273" i="1"/>
  <c r="N3272" i="1"/>
  <c r="I3272" i="1"/>
  <c r="N3271" i="1"/>
  <c r="I3271" i="1"/>
  <c r="N3270" i="1"/>
  <c r="I3270" i="1"/>
  <c r="N3269" i="1"/>
  <c r="I3269" i="1"/>
  <c r="N3268" i="1"/>
  <c r="I3268" i="1"/>
  <c r="N3267" i="1"/>
  <c r="I3267" i="1"/>
  <c r="N3266" i="1"/>
  <c r="I3266" i="1"/>
  <c r="P3265" i="1"/>
  <c r="O3265" i="1"/>
  <c r="N3265" i="1"/>
  <c r="I3265" i="1"/>
  <c r="I3264" i="1"/>
  <c r="N3263" i="1"/>
  <c r="I3263" i="1"/>
  <c r="N3262" i="1"/>
  <c r="I3262" i="1"/>
  <c r="N3261" i="1"/>
  <c r="I3261" i="1"/>
  <c r="N3260" i="1"/>
  <c r="I3260" i="1"/>
  <c r="N3259" i="1"/>
  <c r="I3259" i="1"/>
  <c r="N3258" i="1"/>
  <c r="I3258" i="1"/>
  <c r="N3257" i="1"/>
  <c r="I3257" i="1"/>
  <c r="N3256" i="1"/>
  <c r="I3256" i="1"/>
  <c r="P3255" i="1"/>
  <c r="O3255" i="1"/>
  <c r="N3255" i="1"/>
  <c r="I3254" i="1"/>
  <c r="N3253" i="1"/>
  <c r="I3253" i="1"/>
  <c r="N3252" i="1"/>
  <c r="I3252" i="1"/>
  <c r="N3251" i="1"/>
  <c r="I3251" i="1"/>
  <c r="N3250" i="1"/>
  <c r="I3250" i="1"/>
  <c r="N3249" i="1"/>
  <c r="I3249" i="1"/>
  <c r="N3248" i="1"/>
  <c r="I3248" i="1"/>
  <c r="N3247" i="1"/>
  <c r="I3247" i="1"/>
  <c r="N3246" i="1"/>
  <c r="I3246" i="1"/>
  <c r="P3245" i="1"/>
  <c r="O3245" i="1"/>
  <c r="J3245" i="1"/>
  <c r="N3245" i="1" s="1"/>
  <c r="E3245" i="1"/>
  <c r="I3245" i="1" s="1"/>
  <c r="I3244" i="1"/>
  <c r="N3243" i="1"/>
  <c r="I3243" i="1"/>
  <c r="N3242" i="1"/>
  <c r="I3242" i="1"/>
  <c r="N3241" i="1"/>
  <c r="I3241" i="1"/>
  <c r="N3240" i="1"/>
  <c r="I3240" i="1"/>
  <c r="N3239" i="1"/>
  <c r="I3239" i="1"/>
  <c r="N3238" i="1"/>
  <c r="I3238" i="1"/>
  <c r="N3237" i="1"/>
  <c r="I3237" i="1"/>
  <c r="N3236" i="1"/>
  <c r="I3236" i="1"/>
  <c r="P3235" i="1"/>
  <c r="O3235" i="1"/>
  <c r="J3235" i="1"/>
  <c r="N3235" i="1" s="1"/>
  <c r="E3235" i="1"/>
  <c r="I3235" i="1" s="1"/>
  <c r="I3234" i="1"/>
  <c r="N3233" i="1"/>
  <c r="I3233" i="1"/>
  <c r="N3232" i="1"/>
  <c r="I3232" i="1"/>
  <c r="N3231" i="1"/>
  <c r="I3231" i="1"/>
  <c r="N3230" i="1"/>
  <c r="I3230" i="1"/>
  <c r="N3229" i="1"/>
  <c r="I3229" i="1"/>
  <c r="N3228" i="1"/>
  <c r="I3228" i="1"/>
  <c r="N3227" i="1"/>
  <c r="I3227" i="1"/>
  <c r="N3226" i="1"/>
  <c r="I3226" i="1"/>
  <c r="P3225" i="1"/>
  <c r="O3225" i="1"/>
  <c r="J3225" i="1"/>
  <c r="N3225" i="1" s="1"/>
  <c r="E3225" i="1"/>
  <c r="I3225" i="1" s="1"/>
  <c r="N3224" i="1"/>
  <c r="I3224" i="1"/>
  <c r="N3223" i="1"/>
  <c r="I3223" i="1"/>
  <c r="N3222" i="1"/>
  <c r="I3222" i="1"/>
  <c r="N3221" i="1"/>
  <c r="I3221" i="1"/>
  <c r="N3220" i="1"/>
  <c r="I3220" i="1"/>
  <c r="N3219" i="1"/>
  <c r="I3219" i="1"/>
  <c r="P3218" i="1"/>
  <c r="O3218" i="1"/>
  <c r="J3218" i="1"/>
  <c r="N3218" i="1" s="1"/>
  <c r="E3218" i="1"/>
  <c r="I3218" i="1" s="1"/>
  <c r="N3217" i="1"/>
  <c r="I3217" i="1"/>
  <c r="N3216" i="1"/>
  <c r="I3216" i="1"/>
  <c r="N3215" i="1"/>
  <c r="I3215" i="1"/>
  <c r="N3214" i="1"/>
  <c r="I3214" i="1"/>
  <c r="N3213" i="1"/>
  <c r="I3213" i="1"/>
  <c r="N3212" i="1"/>
  <c r="F3212" i="1"/>
  <c r="I3212" i="1" s="1"/>
  <c r="P3211" i="1"/>
  <c r="O3211" i="1"/>
  <c r="J3211" i="1"/>
  <c r="E3211" i="1"/>
  <c r="I3211" i="1" s="1"/>
  <c r="N3209" i="1"/>
  <c r="N3208" i="1"/>
  <c r="I3208" i="1"/>
  <c r="N3207" i="1"/>
  <c r="I3207" i="1"/>
  <c r="N3206" i="1"/>
  <c r="I3206" i="1"/>
  <c r="N3205" i="1"/>
  <c r="I3205" i="1"/>
  <c r="N3204" i="1"/>
  <c r="I3204" i="1"/>
  <c r="N3203" i="1"/>
  <c r="I3203" i="1"/>
  <c r="N3202" i="1"/>
  <c r="I3202" i="1"/>
  <c r="N3201" i="1"/>
  <c r="I3201" i="1"/>
  <c r="P3200" i="1"/>
  <c r="O3200" i="1"/>
  <c r="J3200" i="1"/>
  <c r="N3200" i="1" s="1"/>
  <c r="E3200" i="1"/>
  <c r="I3200" i="1" s="1"/>
  <c r="N3199" i="1"/>
  <c r="I3199" i="1"/>
  <c r="N3198" i="1"/>
  <c r="I3198" i="1"/>
  <c r="N3197" i="1"/>
  <c r="I3197" i="1"/>
  <c r="N3196" i="1"/>
  <c r="I3196" i="1"/>
  <c r="N3195" i="1"/>
  <c r="I3195" i="1"/>
  <c r="N3194" i="1"/>
  <c r="I3194" i="1"/>
  <c r="N3193" i="1"/>
  <c r="I3193" i="1"/>
  <c r="N3192" i="1"/>
  <c r="I3192" i="1"/>
  <c r="N3191" i="1"/>
  <c r="I3191" i="1"/>
  <c r="P3190" i="1"/>
  <c r="O3190" i="1"/>
  <c r="J3190" i="1"/>
  <c r="N3190" i="1" s="1"/>
  <c r="E3190" i="1"/>
  <c r="I3190" i="1" s="1"/>
  <c r="I3189" i="1"/>
  <c r="N3188" i="1"/>
  <c r="I3188" i="1"/>
  <c r="N3187" i="1"/>
  <c r="I3187" i="1"/>
  <c r="N3186" i="1"/>
  <c r="I3186" i="1"/>
  <c r="N3185" i="1"/>
  <c r="I3185" i="1"/>
  <c r="N3184" i="1"/>
  <c r="I3184" i="1"/>
  <c r="N3183" i="1"/>
  <c r="I3183" i="1"/>
  <c r="N3182" i="1"/>
  <c r="I3182" i="1"/>
  <c r="N3181" i="1"/>
  <c r="I3181" i="1"/>
  <c r="J3180" i="1"/>
  <c r="N3180" i="1" s="1"/>
  <c r="E3180" i="1"/>
  <c r="I3180" i="1" s="1"/>
  <c r="I3179" i="1"/>
  <c r="N3178" i="1"/>
  <c r="I3178" i="1"/>
  <c r="N3177" i="1"/>
  <c r="I3177" i="1"/>
  <c r="N3176" i="1"/>
  <c r="I3176" i="1"/>
  <c r="N3175" i="1"/>
  <c r="I3175" i="1"/>
  <c r="N3174" i="1"/>
  <c r="I3174" i="1"/>
  <c r="N3173" i="1"/>
  <c r="I3173" i="1"/>
  <c r="N3172" i="1"/>
  <c r="I3172" i="1"/>
  <c r="N3171" i="1"/>
  <c r="I3171" i="1"/>
  <c r="P3170" i="1"/>
  <c r="O3170" i="1"/>
  <c r="J3170" i="1"/>
  <c r="E3170" i="1"/>
  <c r="I3170" i="1" s="1"/>
  <c r="N3168" i="1"/>
  <c r="I3168" i="1"/>
  <c r="N3167" i="1"/>
  <c r="I3167" i="1"/>
  <c r="N3166" i="1"/>
  <c r="I3166" i="1"/>
  <c r="P3165" i="1"/>
  <c r="O3165" i="1"/>
  <c r="J3165" i="1"/>
  <c r="N3165" i="1" s="1"/>
  <c r="E3165" i="1"/>
  <c r="I3165" i="1" s="1"/>
  <c r="N3164" i="1"/>
  <c r="I3164" i="1"/>
  <c r="N3163" i="1"/>
  <c r="I3163" i="1"/>
  <c r="N3162" i="1"/>
  <c r="I3162" i="1"/>
  <c r="N3161" i="1"/>
  <c r="I3161" i="1"/>
  <c r="P3160" i="1"/>
  <c r="O3160" i="1"/>
  <c r="J3160" i="1"/>
  <c r="N3160" i="1" s="1"/>
  <c r="E3160" i="1"/>
  <c r="I3160" i="1" s="1"/>
  <c r="N3158" i="1"/>
  <c r="I3158" i="1"/>
  <c r="N3157" i="1"/>
  <c r="I3157" i="1"/>
  <c r="N3156" i="1"/>
  <c r="I3156" i="1"/>
  <c r="P3155" i="1"/>
  <c r="O3155" i="1"/>
  <c r="J3155" i="1"/>
  <c r="N3155" i="1" s="1"/>
  <c r="E3155" i="1"/>
  <c r="I3155" i="1" s="1"/>
  <c r="N3154" i="1"/>
  <c r="I3154" i="1"/>
  <c r="N3153" i="1"/>
  <c r="I3153" i="1"/>
  <c r="N3152" i="1"/>
  <c r="I3152" i="1"/>
  <c r="N3151" i="1"/>
  <c r="I3151" i="1"/>
  <c r="P3150" i="1"/>
  <c r="O3150" i="1"/>
  <c r="J3150" i="1"/>
  <c r="N3150" i="1" s="1"/>
  <c r="E3150" i="1"/>
  <c r="I3150" i="1" s="1"/>
  <c r="N3149" i="1"/>
  <c r="I3149" i="1"/>
  <c r="N3148" i="1"/>
  <c r="I3148" i="1"/>
  <c r="N3147" i="1"/>
  <c r="I3147" i="1"/>
  <c r="N3146" i="1"/>
  <c r="I3146" i="1"/>
  <c r="N3145" i="1"/>
  <c r="I3145" i="1"/>
  <c r="N3144" i="1"/>
  <c r="I3144" i="1"/>
  <c r="M3142" i="1"/>
  <c r="L3142" i="1"/>
  <c r="K3142" i="1"/>
  <c r="H3142" i="1"/>
  <c r="G3142" i="1"/>
  <c r="F3142" i="1"/>
  <c r="N3141" i="1"/>
  <c r="I3141" i="1"/>
  <c r="N3140" i="1"/>
  <c r="I3140" i="1"/>
  <c r="N3139" i="1"/>
  <c r="I3139" i="1"/>
  <c r="N3138" i="1"/>
  <c r="I3138" i="1"/>
  <c r="N3137" i="1"/>
  <c r="I3137" i="1"/>
  <c r="N3136" i="1"/>
  <c r="I3136" i="1"/>
  <c r="J3135" i="1"/>
  <c r="N3135" i="1" s="1"/>
  <c r="E3135" i="1"/>
  <c r="I3135" i="1" s="1"/>
  <c r="N3134" i="1"/>
  <c r="I3134" i="1"/>
  <c r="N3133" i="1"/>
  <c r="I3133" i="1"/>
  <c r="N3132" i="1"/>
  <c r="I3132" i="1"/>
  <c r="N3131" i="1"/>
  <c r="I3131" i="1"/>
  <c r="N3130" i="1"/>
  <c r="I3130" i="1"/>
  <c r="N3129" i="1"/>
  <c r="I3129" i="1"/>
  <c r="J3128" i="1"/>
  <c r="N3128" i="1" s="1"/>
  <c r="E3128" i="1"/>
  <c r="I3128" i="1" s="1"/>
  <c r="N3127" i="1"/>
  <c r="I3127" i="1"/>
  <c r="N3126" i="1"/>
  <c r="I3126" i="1"/>
  <c r="N3125" i="1"/>
  <c r="I3125" i="1"/>
  <c r="N3124" i="1"/>
  <c r="I3124" i="1"/>
  <c r="N3123" i="1"/>
  <c r="I3123" i="1"/>
  <c r="N3122" i="1"/>
  <c r="I3122" i="1"/>
  <c r="J3121" i="1"/>
  <c r="N3121" i="1" s="1"/>
  <c r="E3121" i="1"/>
  <c r="I3121" i="1" s="1"/>
  <c r="N3120" i="1"/>
  <c r="I3120" i="1"/>
  <c r="N3119" i="1"/>
  <c r="I3119" i="1"/>
  <c r="N3118" i="1"/>
  <c r="I3118" i="1"/>
  <c r="N3117" i="1"/>
  <c r="I3117" i="1"/>
  <c r="N3116" i="1"/>
  <c r="I3116" i="1"/>
  <c r="N3115" i="1"/>
  <c r="I3115" i="1"/>
  <c r="N3114" i="1"/>
  <c r="I3114" i="1"/>
  <c r="N3113" i="1"/>
  <c r="I3113" i="1"/>
  <c r="N3112" i="1"/>
  <c r="I3112" i="1"/>
  <c r="N3111" i="1"/>
  <c r="I3111" i="1"/>
  <c r="N3110" i="1"/>
  <c r="I3110" i="1"/>
  <c r="N3109" i="1"/>
  <c r="I3109" i="1"/>
  <c r="N3108" i="1"/>
  <c r="I3108" i="1"/>
  <c r="N3107" i="1"/>
  <c r="I3107" i="1"/>
  <c r="N3106" i="1"/>
  <c r="I3106" i="1"/>
  <c r="N3105" i="1"/>
  <c r="I3105" i="1"/>
  <c r="J3104" i="1"/>
  <c r="N3104" i="1" s="1"/>
  <c r="E3104" i="1"/>
  <c r="I3104" i="1" s="1"/>
  <c r="N3103" i="1"/>
  <c r="I3103" i="1"/>
  <c r="N3102" i="1"/>
  <c r="I3102" i="1"/>
  <c r="N3101" i="1"/>
  <c r="I3101" i="1"/>
  <c r="N3100" i="1"/>
  <c r="I3100" i="1"/>
  <c r="N3099" i="1"/>
  <c r="I3099" i="1"/>
  <c r="N3098" i="1"/>
  <c r="I3098" i="1"/>
  <c r="N3097" i="1"/>
  <c r="I3097" i="1"/>
  <c r="N3096" i="1"/>
  <c r="I3096" i="1"/>
  <c r="N3095" i="1"/>
  <c r="I3095" i="1"/>
  <c r="N3094" i="1"/>
  <c r="I3094" i="1"/>
  <c r="N3093" i="1"/>
  <c r="I3093" i="1"/>
  <c r="N3092" i="1"/>
  <c r="I3092" i="1"/>
  <c r="N3091" i="1"/>
  <c r="I3091" i="1"/>
  <c r="N3090" i="1"/>
  <c r="I3090" i="1"/>
  <c r="N3089" i="1"/>
  <c r="I3089" i="1"/>
  <c r="N3088" i="1"/>
  <c r="I3088" i="1"/>
  <c r="N3087" i="1"/>
  <c r="I3087" i="1"/>
  <c r="N3086" i="1"/>
  <c r="I3086" i="1"/>
  <c r="J3085" i="1"/>
  <c r="N3085" i="1" s="1"/>
  <c r="E3085" i="1"/>
  <c r="I3085" i="1" s="1"/>
  <c r="N3084" i="1"/>
  <c r="I3084" i="1"/>
  <c r="N3083" i="1"/>
  <c r="I3083" i="1"/>
  <c r="N3082" i="1"/>
  <c r="I3082" i="1"/>
  <c r="N3081" i="1"/>
  <c r="I3081" i="1"/>
  <c r="N3080" i="1"/>
  <c r="I3080" i="1"/>
  <c r="N3079" i="1"/>
  <c r="I3079" i="1"/>
  <c r="N3078" i="1"/>
  <c r="I3078" i="1"/>
  <c r="N3077" i="1"/>
  <c r="I3077" i="1"/>
  <c r="N3076" i="1"/>
  <c r="I3076" i="1"/>
  <c r="N3075" i="1"/>
  <c r="I3075" i="1"/>
  <c r="N3074" i="1"/>
  <c r="I3074" i="1"/>
  <c r="N3073" i="1"/>
  <c r="I3073" i="1"/>
  <c r="N3072" i="1"/>
  <c r="I3072" i="1"/>
  <c r="N3071" i="1"/>
  <c r="I3071" i="1"/>
  <c r="N3070" i="1"/>
  <c r="I3070" i="1"/>
  <c r="N3069" i="1"/>
  <c r="I3069" i="1"/>
  <c r="J3068" i="1"/>
  <c r="H3068" i="1"/>
  <c r="H3067" i="1" s="1"/>
  <c r="G3068" i="1"/>
  <c r="G3067" i="1" s="1"/>
  <c r="F3068" i="1"/>
  <c r="F3067" i="1" s="1"/>
  <c r="E3068" i="1"/>
  <c r="M3067" i="1"/>
  <c r="L3067" i="1"/>
  <c r="K3067" i="1"/>
  <c r="J3064" i="1"/>
  <c r="E3064" i="1"/>
  <c r="M3063" i="1"/>
  <c r="L3063" i="1"/>
  <c r="K3063" i="1"/>
  <c r="H3063" i="1"/>
  <c r="G3063" i="1"/>
  <c r="F3063" i="1"/>
  <c r="N3062" i="1"/>
  <c r="I3062" i="1"/>
  <c r="N3061" i="1"/>
  <c r="I3061" i="1"/>
  <c r="N3060" i="1"/>
  <c r="I3060" i="1"/>
  <c r="N3059" i="1"/>
  <c r="I3059" i="1"/>
  <c r="J3058" i="1"/>
  <c r="N3058" i="1" s="1"/>
  <c r="I3058" i="1"/>
  <c r="N3057" i="1"/>
  <c r="N3056" i="1"/>
  <c r="N3055" i="1"/>
  <c r="J3054" i="1"/>
  <c r="N3054" i="1" s="1"/>
  <c r="E3054" i="1"/>
  <c r="N3053" i="1"/>
  <c r="N3052" i="1"/>
  <c r="N3051" i="1"/>
  <c r="J3050" i="1"/>
  <c r="N3050" i="1" s="1"/>
  <c r="E3050" i="1"/>
  <c r="N3049" i="1"/>
  <c r="N3048" i="1"/>
  <c r="N3047" i="1"/>
  <c r="N3046" i="1"/>
  <c r="I3046" i="1"/>
  <c r="N3045" i="1"/>
  <c r="I3045" i="1"/>
  <c r="N3044" i="1"/>
  <c r="I3044" i="1"/>
  <c r="N3043" i="1"/>
  <c r="I3043" i="1"/>
  <c r="N3042" i="1"/>
  <c r="E3042" i="1"/>
  <c r="I3042" i="1" s="1"/>
  <c r="N3041" i="1"/>
  <c r="I3041" i="1"/>
  <c r="N3040" i="1"/>
  <c r="I3040" i="1"/>
  <c r="N3039" i="1"/>
  <c r="I3039" i="1"/>
  <c r="J3038" i="1"/>
  <c r="N3038" i="1" s="1"/>
  <c r="E3038" i="1"/>
  <c r="I3038" i="1" s="1"/>
  <c r="N3037" i="1"/>
  <c r="I3037" i="1"/>
  <c r="N3036" i="1"/>
  <c r="I3036" i="1"/>
  <c r="N3035" i="1"/>
  <c r="I3035" i="1"/>
  <c r="J3034" i="1"/>
  <c r="N3034" i="1" s="1"/>
  <c r="E3034" i="1"/>
  <c r="I3034" i="1" s="1"/>
  <c r="N3033" i="1"/>
  <c r="I3033" i="1"/>
  <c r="N3032" i="1"/>
  <c r="I3032" i="1"/>
  <c r="N3031" i="1"/>
  <c r="I3031" i="1"/>
  <c r="J3030" i="1"/>
  <c r="N3030" i="1" s="1"/>
  <c r="E3030" i="1"/>
  <c r="I3030" i="1" s="1"/>
  <c r="N3029" i="1"/>
  <c r="I3029" i="1"/>
  <c r="N3028" i="1"/>
  <c r="I3028" i="1"/>
  <c r="N3027" i="1"/>
  <c r="I3027" i="1"/>
  <c r="J3026" i="1"/>
  <c r="N3026" i="1" s="1"/>
  <c r="E3026" i="1"/>
  <c r="I3026" i="1" s="1"/>
  <c r="N3025" i="1"/>
  <c r="I3025" i="1"/>
  <c r="N3024" i="1"/>
  <c r="I3024" i="1"/>
  <c r="N3023" i="1"/>
  <c r="I3023" i="1"/>
  <c r="J3022" i="1"/>
  <c r="N3022" i="1" s="1"/>
  <c r="E3022" i="1"/>
  <c r="I3022" i="1" s="1"/>
  <c r="N3021" i="1"/>
  <c r="I3021" i="1"/>
  <c r="N3020" i="1"/>
  <c r="I3020" i="1"/>
  <c r="N3019" i="1"/>
  <c r="I3019" i="1"/>
  <c r="J3018" i="1"/>
  <c r="N3018" i="1" s="1"/>
  <c r="E3018" i="1"/>
  <c r="I3018" i="1" s="1"/>
  <c r="N3017" i="1"/>
  <c r="I3017" i="1"/>
  <c r="N3016" i="1"/>
  <c r="I3016" i="1"/>
  <c r="N3015" i="1"/>
  <c r="I3015" i="1"/>
  <c r="J3014" i="1"/>
  <c r="N3014" i="1" s="1"/>
  <c r="E3014" i="1"/>
  <c r="I3014" i="1" s="1"/>
  <c r="N3013" i="1"/>
  <c r="I3013" i="1"/>
  <c r="N3012" i="1"/>
  <c r="I3012" i="1"/>
  <c r="N3011" i="1"/>
  <c r="I3011" i="1"/>
  <c r="J3010" i="1"/>
  <c r="N3010" i="1" s="1"/>
  <c r="E3010" i="1"/>
  <c r="I3010" i="1" s="1"/>
  <c r="N3009" i="1"/>
  <c r="I3009" i="1"/>
  <c r="N3008" i="1"/>
  <c r="I3008" i="1"/>
  <c r="N3007" i="1"/>
  <c r="I3007" i="1"/>
  <c r="J3006" i="1"/>
  <c r="N3006" i="1" s="1"/>
  <c r="E3006" i="1"/>
  <c r="I3006" i="1" s="1"/>
  <c r="N3005" i="1"/>
  <c r="I3005" i="1"/>
  <c r="N3004" i="1"/>
  <c r="I3004" i="1"/>
  <c r="N3003" i="1"/>
  <c r="I3003" i="1"/>
  <c r="J3002" i="1"/>
  <c r="N3002" i="1" s="1"/>
  <c r="E3002" i="1"/>
  <c r="I3002" i="1" s="1"/>
  <c r="N3001" i="1"/>
  <c r="I3001" i="1"/>
  <c r="N3000" i="1"/>
  <c r="I3000" i="1"/>
  <c r="N2999" i="1"/>
  <c r="I2999" i="1"/>
  <c r="J2998" i="1"/>
  <c r="N2998" i="1" s="1"/>
  <c r="E2998" i="1"/>
  <c r="I2998" i="1" s="1"/>
  <c r="N2997" i="1"/>
  <c r="I2997" i="1"/>
  <c r="N2996" i="1"/>
  <c r="I2996" i="1"/>
  <c r="N2995" i="1"/>
  <c r="I2995" i="1"/>
  <c r="N2994" i="1"/>
  <c r="I2994" i="1"/>
  <c r="N2993" i="1"/>
  <c r="I2993" i="1"/>
  <c r="N2992" i="1"/>
  <c r="I2992" i="1"/>
  <c r="N2991" i="1"/>
  <c r="I2991" i="1"/>
  <c r="N2990" i="1"/>
  <c r="I2990" i="1"/>
  <c r="N2989" i="1"/>
  <c r="I2989" i="1"/>
  <c r="N2988" i="1"/>
  <c r="I2988" i="1"/>
  <c r="N2987" i="1"/>
  <c r="I2987" i="1"/>
  <c r="N2986" i="1"/>
  <c r="I2986" i="1"/>
  <c r="N2985" i="1"/>
  <c r="I2985" i="1"/>
  <c r="N2984" i="1"/>
  <c r="I2984" i="1"/>
  <c r="N2983" i="1"/>
  <c r="I2983" i="1"/>
  <c r="N2982" i="1"/>
  <c r="I2982" i="1"/>
  <c r="N2981" i="1"/>
  <c r="I2981" i="1"/>
  <c r="N2980" i="1"/>
  <c r="I2980" i="1"/>
  <c r="N2979" i="1"/>
  <c r="I2979" i="1"/>
  <c r="N2978" i="1"/>
  <c r="I2978" i="1"/>
  <c r="N2977" i="1"/>
  <c r="I2977" i="1"/>
  <c r="N2976" i="1"/>
  <c r="I2976" i="1"/>
  <c r="N2975" i="1"/>
  <c r="I2975" i="1"/>
  <c r="N2974" i="1"/>
  <c r="I2974" i="1"/>
  <c r="N2973" i="1"/>
  <c r="I2973" i="1"/>
  <c r="N2972" i="1"/>
  <c r="I2972" i="1"/>
  <c r="N2971" i="1"/>
  <c r="I2971" i="1"/>
  <c r="N2970" i="1"/>
  <c r="I2970" i="1"/>
  <c r="N2969" i="1"/>
  <c r="I2969" i="1"/>
  <c r="N2968" i="1"/>
  <c r="I2968" i="1"/>
  <c r="N2967" i="1"/>
  <c r="I2967" i="1"/>
  <c r="N2966" i="1"/>
  <c r="I2966" i="1"/>
  <c r="N2965" i="1"/>
  <c r="I2965" i="1"/>
  <c r="N2964" i="1"/>
  <c r="I2964" i="1"/>
  <c r="N2963" i="1"/>
  <c r="I2963" i="1"/>
  <c r="N2962" i="1"/>
  <c r="I2962" i="1"/>
  <c r="N2961" i="1"/>
  <c r="I2961" i="1"/>
  <c r="N2960" i="1"/>
  <c r="I2960" i="1"/>
  <c r="N2959" i="1"/>
  <c r="I2959" i="1"/>
  <c r="N2958" i="1"/>
  <c r="I2958" i="1"/>
  <c r="N2957" i="1"/>
  <c r="I2957" i="1"/>
  <c r="N2956" i="1"/>
  <c r="I2956" i="1"/>
  <c r="N2955" i="1"/>
  <c r="I2955" i="1"/>
  <c r="N2954" i="1"/>
  <c r="I2954" i="1"/>
  <c r="N2953" i="1"/>
  <c r="I2953" i="1"/>
  <c r="N2952" i="1"/>
  <c r="I2952" i="1"/>
  <c r="N2951" i="1"/>
  <c r="I2951" i="1"/>
  <c r="N2950" i="1"/>
  <c r="I2950" i="1"/>
  <c r="N2949" i="1"/>
  <c r="I2949" i="1"/>
  <c r="N2948" i="1"/>
  <c r="I2948" i="1"/>
  <c r="N2947" i="1"/>
  <c r="I2947" i="1"/>
  <c r="N2946" i="1"/>
  <c r="I2946" i="1"/>
  <c r="N2945" i="1"/>
  <c r="I2945" i="1"/>
  <c r="N2944" i="1"/>
  <c r="I2944" i="1"/>
  <c r="N2943" i="1"/>
  <c r="I2943" i="1"/>
  <c r="N2942" i="1"/>
  <c r="I2942" i="1"/>
  <c r="N2941" i="1"/>
  <c r="I2941" i="1"/>
  <c r="N2940" i="1"/>
  <c r="I2940" i="1"/>
  <c r="N2939" i="1"/>
  <c r="I2939" i="1"/>
  <c r="N2938" i="1"/>
  <c r="I2938" i="1"/>
  <c r="N2937" i="1"/>
  <c r="I2937" i="1"/>
  <c r="N2936" i="1"/>
  <c r="I2936" i="1"/>
  <c r="N2935" i="1"/>
  <c r="I2935" i="1"/>
  <c r="N2934" i="1"/>
  <c r="I2934" i="1"/>
  <c r="N2933" i="1"/>
  <c r="I2933" i="1"/>
  <c r="N2932" i="1"/>
  <c r="I2932" i="1"/>
  <c r="N2931" i="1"/>
  <c r="I2931" i="1"/>
  <c r="N2930" i="1"/>
  <c r="I2930" i="1"/>
  <c r="N2929" i="1"/>
  <c r="I2929" i="1"/>
  <c r="N2928" i="1"/>
  <c r="I2928" i="1"/>
  <c r="N2927" i="1"/>
  <c r="I2927" i="1"/>
  <c r="N2926" i="1"/>
  <c r="I2926" i="1"/>
  <c r="N2925" i="1"/>
  <c r="I2925" i="1"/>
  <c r="N2924" i="1"/>
  <c r="I2924" i="1"/>
  <c r="N2923" i="1"/>
  <c r="I2923" i="1"/>
  <c r="N2922" i="1"/>
  <c r="I2922" i="1"/>
  <c r="N2921" i="1"/>
  <c r="I2921" i="1"/>
  <c r="N2920" i="1"/>
  <c r="I2920" i="1"/>
  <c r="N2919" i="1"/>
  <c r="I2919" i="1"/>
  <c r="N2918" i="1"/>
  <c r="I2918" i="1"/>
  <c r="N2917" i="1"/>
  <c r="I2917" i="1"/>
  <c r="J2916" i="1"/>
  <c r="N2916" i="1" s="1"/>
  <c r="E2916" i="1"/>
  <c r="I2916" i="1" s="1"/>
  <c r="N2915" i="1"/>
  <c r="I2915" i="1"/>
  <c r="N2914" i="1"/>
  <c r="I2914" i="1"/>
  <c r="J2913" i="1"/>
  <c r="N2913" i="1" s="1"/>
  <c r="E2913" i="1"/>
  <c r="I2913" i="1" s="1"/>
  <c r="N2912" i="1"/>
  <c r="I2912" i="1"/>
  <c r="N2911" i="1"/>
  <c r="I2911" i="1"/>
  <c r="N2910" i="1"/>
  <c r="I2910" i="1"/>
  <c r="N2909" i="1"/>
  <c r="I2909" i="1"/>
  <c r="N2908" i="1"/>
  <c r="I2908" i="1"/>
  <c r="N2907" i="1"/>
  <c r="I2907" i="1"/>
  <c r="N2906" i="1"/>
  <c r="I2906" i="1"/>
  <c r="N2905" i="1"/>
  <c r="I2905" i="1"/>
  <c r="N2904" i="1"/>
  <c r="I2904" i="1"/>
  <c r="N2903" i="1"/>
  <c r="I2903" i="1"/>
  <c r="N2902" i="1"/>
  <c r="I2902" i="1"/>
  <c r="J2901" i="1"/>
  <c r="N2901" i="1" s="1"/>
  <c r="E2901" i="1"/>
  <c r="I2901" i="1" s="1"/>
  <c r="N2900" i="1"/>
  <c r="I2900" i="1"/>
  <c r="N2899" i="1"/>
  <c r="I2899" i="1"/>
  <c r="N2898" i="1"/>
  <c r="I2898" i="1"/>
  <c r="N2897" i="1"/>
  <c r="I2897" i="1"/>
  <c r="N2896" i="1"/>
  <c r="I2896" i="1"/>
  <c r="N2895" i="1"/>
  <c r="I2895" i="1"/>
  <c r="N2894" i="1"/>
  <c r="I2894" i="1"/>
  <c r="N2893" i="1"/>
  <c r="I2893" i="1"/>
  <c r="N2892" i="1"/>
  <c r="I2892" i="1"/>
  <c r="N2891" i="1"/>
  <c r="I2891" i="1"/>
  <c r="N2890" i="1"/>
  <c r="I2890" i="1"/>
  <c r="N2889" i="1"/>
  <c r="I2889" i="1"/>
  <c r="J2888" i="1"/>
  <c r="N2887" i="1"/>
  <c r="I2887" i="1"/>
  <c r="N2886" i="1"/>
  <c r="I2886" i="1"/>
  <c r="N2885" i="1"/>
  <c r="I2885" i="1"/>
  <c r="N2884" i="1"/>
  <c r="I2884" i="1"/>
  <c r="N2883" i="1"/>
  <c r="I2883" i="1"/>
  <c r="N2882" i="1"/>
  <c r="I2882" i="1"/>
  <c r="N2881" i="1"/>
  <c r="I2881" i="1"/>
  <c r="N2880" i="1"/>
  <c r="I2880" i="1"/>
  <c r="N2879" i="1"/>
  <c r="I2879" i="1"/>
  <c r="N2878" i="1"/>
  <c r="I2878" i="1"/>
  <c r="N2877" i="1"/>
  <c r="I2877" i="1"/>
  <c r="N2876" i="1"/>
  <c r="I2876" i="1"/>
  <c r="J2875" i="1"/>
  <c r="N2874" i="1"/>
  <c r="I2874" i="1"/>
  <c r="N2873" i="1"/>
  <c r="I2873" i="1"/>
  <c r="N2872" i="1"/>
  <c r="I2872" i="1"/>
  <c r="N2871" i="1"/>
  <c r="I2871" i="1"/>
  <c r="J2870" i="1"/>
  <c r="N2870" i="1" s="1"/>
  <c r="E2870" i="1"/>
  <c r="I2870" i="1" s="1"/>
  <c r="N2869" i="1"/>
  <c r="I2869" i="1"/>
  <c r="N2868" i="1"/>
  <c r="I2868" i="1"/>
  <c r="N2867" i="1"/>
  <c r="I2867" i="1"/>
  <c r="N2866" i="1"/>
  <c r="I2866" i="1"/>
  <c r="J2865" i="1"/>
  <c r="N2865" i="1" s="1"/>
  <c r="I2865" i="1"/>
  <c r="N2864" i="1"/>
  <c r="I2864" i="1"/>
  <c r="N2863" i="1"/>
  <c r="I2863" i="1"/>
  <c r="N2862" i="1"/>
  <c r="I2862" i="1"/>
  <c r="N2861" i="1"/>
  <c r="I2861" i="1"/>
  <c r="J2860" i="1"/>
  <c r="N2860" i="1" s="1"/>
  <c r="I2860" i="1"/>
  <c r="N2859" i="1"/>
  <c r="I2859" i="1"/>
  <c r="N2858" i="1"/>
  <c r="I2858" i="1"/>
  <c r="N2857" i="1"/>
  <c r="I2857" i="1"/>
  <c r="N2856" i="1"/>
  <c r="I2856" i="1"/>
  <c r="N2855" i="1"/>
  <c r="I2855" i="1"/>
  <c r="J2854" i="1"/>
  <c r="N2854" i="1" s="1"/>
  <c r="E2854" i="1"/>
  <c r="I2854" i="1" s="1"/>
  <c r="J2853" i="1"/>
  <c r="J2848" i="1" s="1"/>
  <c r="N2848" i="1" s="1"/>
  <c r="E2853" i="1"/>
  <c r="I2853" i="1" s="1"/>
  <c r="N2852" i="1"/>
  <c r="I2852" i="1"/>
  <c r="N2851" i="1"/>
  <c r="I2851" i="1"/>
  <c r="N2850" i="1"/>
  <c r="I2850" i="1"/>
  <c r="N2849" i="1"/>
  <c r="I2849" i="1"/>
  <c r="E2848" i="1"/>
  <c r="I2848" i="1" s="1"/>
  <c r="N2847" i="1"/>
  <c r="I2847" i="1"/>
  <c r="N2846" i="1"/>
  <c r="I2846" i="1"/>
  <c r="N2845" i="1"/>
  <c r="I2845" i="1"/>
  <c r="N2844" i="1"/>
  <c r="I2844" i="1"/>
  <c r="N2843" i="1"/>
  <c r="I2843" i="1"/>
  <c r="N2842" i="1"/>
  <c r="I2842" i="1"/>
  <c r="N2841" i="1"/>
  <c r="I2841" i="1"/>
  <c r="N2840" i="1"/>
  <c r="I2840" i="1"/>
  <c r="N2839" i="1"/>
  <c r="I2839" i="1"/>
  <c r="N2838" i="1"/>
  <c r="I2838" i="1"/>
  <c r="N2837" i="1"/>
  <c r="I2837" i="1"/>
  <c r="N2836" i="1"/>
  <c r="I2836" i="1"/>
  <c r="J2835" i="1"/>
  <c r="N2834" i="1"/>
  <c r="I2834" i="1"/>
  <c r="N2833" i="1"/>
  <c r="I2833" i="1"/>
  <c r="N2832" i="1"/>
  <c r="I2832" i="1"/>
  <c r="N2831" i="1"/>
  <c r="I2831" i="1"/>
  <c r="N2830" i="1"/>
  <c r="I2830" i="1"/>
  <c r="N2829" i="1"/>
  <c r="I2829" i="1"/>
  <c r="N2828" i="1"/>
  <c r="I2828" i="1"/>
  <c r="N2827" i="1"/>
  <c r="I2827" i="1"/>
  <c r="N2826" i="1"/>
  <c r="I2826" i="1"/>
  <c r="N2825" i="1"/>
  <c r="I2825" i="1"/>
  <c r="N2824" i="1"/>
  <c r="I2824" i="1"/>
  <c r="N2823" i="1"/>
  <c r="I2823" i="1"/>
  <c r="J2822" i="1"/>
  <c r="N2821" i="1"/>
  <c r="I2821" i="1"/>
  <c r="N2820" i="1"/>
  <c r="I2820" i="1"/>
  <c r="N2819" i="1"/>
  <c r="I2819" i="1"/>
  <c r="N2818" i="1"/>
  <c r="I2818" i="1"/>
  <c r="N2817" i="1"/>
  <c r="I2817" i="1"/>
  <c r="N2816" i="1"/>
  <c r="I2816" i="1"/>
  <c r="N2815" i="1"/>
  <c r="I2815" i="1"/>
  <c r="N2814" i="1"/>
  <c r="I2814" i="1"/>
  <c r="N2813" i="1"/>
  <c r="I2813" i="1"/>
  <c r="N2812" i="1"/>
  <c r="I2812" i="1"/>
  <c r="N2811" i="1"/>
  <c r="I2811" i="1"/>
  <c r="N2810" i="1"/>
  <c r="I2810" i="1"/>
  <c r="J2809" i="1"/>
  <c r="N2808" i="1"/>
  <c r="I2808" i="1"/>
  <c r="N2807" i="1"/>
  <c r="I2807" i="1"/>
  <c r="N2806" i="1"/>
  <c r="I2806" i="1"/>
  <c r="N2805" i="1"/>
  <c r="I2805" i="1"/>
  <c r="N2804" i="1"/>
  <c r="I2804" i="1"/>
  <c r="N2803" i="1"/>
  <c r="I2803" i="1"/>
  <c r="N2802" i="1"/>
  <c r="I2802" i="1"/>
  <c r="N2801" i="1"/>
  <c r="I2801" i="1"/>
  <c r="N2800" i="1"/>
  <c r="I2800" i="1"/>
  <c r="N2799" i="1"/>
  <c r="I2799" i="1"/>
  <c r="N2798" i="1"/>
  <c r="I2798" i="1"/>
  <c r="N2797" i="1"/>
  <c r="I2797" i="1"/>
  <c r="J2796" i="1"/>
  <c r="N2795" i="1"/>
  <c r="I2795" i="1"/>
  <c r="N2794" i="1"/>
  <c r="I2794" i="1"/>
  <c r="N2793" i="1"/>
  <c r="I2793" i="1"/>
  <c r="N2792" i="1"/>
  <c r="I2792" i="1"/>
  <c r="J2791" i="1"/>
  <c r="N2791" i="1" s="1"/>
  <c r="E2791" i="1"/>
  <c r="I2791" i="1" s="1"/>
  <c r="N2790" i="1"/>
  <c r="I2790" i="1"/>
  <c r="N2789" i="1"/>
  <c r="I2789" i="1"/>
  <c r="N2788" i="1"/>
  <c r="I2788" i="1"/>
  <c r="N2787" i="1"/>
  <c r="I2787" i="1"/>
  <c r="N2786" i="1"/>
  <c r="I2786" i="1"/>
  <c r="N2785" i="1"/>
  <c r="I2785" i="1"/>
  <c r="N2784" i="1"/>
  <c r="I2784" i="1"/>
  <c r="N2783" i="1"/>
  <c r="I2783" i="1"/>
  <c r="N2782" i="1"/>
  <c r="I2782" i="1"/>
  <c r="N2781" i="1"/>
  <c r="I2781" i="1"/>
  <c r="N2780" i="1"/>
  <c r="I2780" i="1"/>
  <c r="N2779" i="1"/>
  <c r="I2779" i="1"/>
  <c r="N2778" i="1"/>
  <c r="I2778" i="1"/>
  <c r="N2777" i="1"/>
  <c r="I2777" i="1"/>
  <c r="N2776" i="1"/>
  <c r="I2776" i="1"/>
  <c r="J2775" i="1"/>
  <c r="N2775" i="1" s="1"/>
  <c r="E2775" i="1"/>
  <c r="I2775" i="1" s="1"/>
  <c r="N2774" i="1"/>
  <c r="I2774" i="1"/>
  <c r="N2773" i="1"/>
  <c r="I2773" i="1"/>
  <c r="J2772" i="1"/>
  <c r="N2772" i="1" s="1"/>
  <c r="E2772" i="1"/>
  <c r="I2772" i="1" s="1"/>
  <c r="N2771" i="1"/>
  <c r="I2771" i="1"/>
  <c r="N2770" i="1"/>
  <c r="I2770" i="1"/>
  <c r="J2769" i="1"/>
  <c r="N2769" i="1" s="1"/>
  <c r="E2769" i="1"/>
  <c r="I2769" i="1" s="1"/>
  <c r="N2768" i="1"/>
  <c r="I2768" i="1"/>
  <c r="N2767" i="1"/>
  <c r="I2767" i="1"/>
  <c r="J2766" i="1"/>
  <c r="N2766" i="1" s="1"/>
  <c r="E2766" i="1"/>
  <c r="I2766" i="1" s="1"/>
  <c r="N2765" i="1"/>
  <c r="I2765" i="1"/>
  <c r="N2764" i="1"/>
  <c r="I2764" i="1"/>
  <c r="N2763" i="1"/>
  <c r="I2763" i="1"/>
  <c r="N2762" i="1"/>
  <c r="I2762" i="1"/>
  <c r="N2761" i="1"/>
  <c r="I2761" i="1"/>
  <c r="N2760" i="1"/>
  <c r="I2760" i="1"/>
  <c r="N2759" i="1"/>
  <c r="I2759" i="1"/>
  <c r="N2758" i="1"/>
  <c r="I2758" i="1"/>
  <c r="N2757" i="1"/>
  <c r="I2757" i="1"/>
  <c r="N2756" i="1"/>
  <c r="I2756" i="1"/>
  <c r="N2755" i="1"/>
  <c r="I2755" i="1"/>
  <c r="N2754" i="1"/>
  <c r="I2754" i="1"/>
  <c r="J2753" i="1"/>
  <c r="N2752" i="1"/>
  <c r="I2752" i="1"/>
  <c r="N2751" i="1"/>
  <c r="I2751" i="1"/>
  <c r="N2750" i="1"/>
  <c r="I2750" i="1"/>
  <c r="N2749" i="1"/>
  <c r="I2749" i="1"/>
  <c r="N2748" i="1"/>
  <c r="I2748" i="1"/>
  <c r="J2747" i="1"/>
  <c r="N2747" i="1" s="1"/>
  <c r="E2747" i="1"/>
  <c r="I2747" i="1" s="1"/>
  <c r="N2746" i="1"/>
  <c r="I2746" i="1"/>
  <c r="N2745" i="1"/>
  <c r="I2745" i="1"/>
  <c r="N2744" i="1"/>
  <c r="I2744" i="1"/>
  <c r="N2743" i="1"/>
  <c r="I2743" i="1"/>
  <c r="J2742" i="1"/>
  <c r="N2742" i="1" s="1"/>
  <c r="E2742" i="1"/>
  <c r="I2742" i="1" s="1"/>
  <c r="N2741" i="1"/>
  <c r="I2741" i="1"/>
  <c r="N2740" i="1"/>
  <c r="I2740" i="1"/>
  <c r="N2739" i="1"/>
  <c r="I2739" i="1"/>
  <c r="J2738" i="1"/>
  <c r="N2738" i="1" s="1"/>
  <c r="E2738" i="1"/>
  <c r="I2738" i="1" s="1"/>
  <c r="N2737" i="1"/>
  <c r="I2737" i="1"/>
  <c r="N2736" i="1"/>
  <c r="I2736" i="1"/>
  <c r="N2735" i="1"/>
  <c r="I2735" i="1"/>
  <c r="J2734" i="1"/>
  <c r="N2734" i="1" s="1"/>
  <c r="E2734" i="1"/>
  <c r="I2734" i="1" s="1"/>
  <c r="N2733" i="1"/>
  <c r="I2733" i="1"/>
  <c r="N2732" i="1"/>
  <c r="I2732" i="1"/>
  <c r="N2731" i="1"/>
  <c r="I2731" i="1"/>
  <c r="N2730" i="1"/>
  <c r="I2730" i="1"/>
  <c r="N2729" i="1"/>
  <c r="I2729" i="1"/>
  <c r="J2728" i="1"/>
  <c r="N2728" i="1" s="1"/>
  <c r="E2728" i="1"/>
  <c r="I2728" i="1" s="1"/>
  <c r="N2727" i="1"/>
  <c r="I2727" i="1"/>
  <c r="N2726" i="1"/>
  <c r="I2726" i="1"/>
  <c r="N2725" i="1"/>
  <c r="I2725" i="1"/>
  <c r="N2724" i="1"/>
  <c r="I2724" i="1"/>
  <c r="N2723" i="1"/>
  <c r="I2723" i="1"/>
  <c r="N2722" i="1"/>
  <c r="I2722" i="1"/>
  <c r="N2721" i="1"/>
  <c r="I2721" i="1"/>
  <c r="N2720" i="1"/>
  <c r="I2720" i="1"/>
  <c r="N2719" i="1"/>
  <c r="I2719" i="1"/>
  <c r="N2718" i="1"/>
  <c r="I2718" i="1"/>
  <c r="N2717" i="1"/>
  <c r="I2717" i="1"/>
  <c r="N2716" i="1"/>
  <c r="I2716" i="1"/>
  <c r="J2715" i="1"/>
  <c r="N2715" i="1" s="1"/>
  <c r="I2715" i="1"/>
  <c r="N2714" i="1"/>
  <c r="I2714" i="1"/>
  <c r="N2713" i="1"/>
  <c r="I2713" i="1"/>
  <c r="N2712" i="1"/>
  <c r="I2712" i="1"/>
  <c r="N2711" i="1"/>
  <c r="I2711" i="1"/>
  <c r="N2710" i="1"/>
  <c r="I2710" i="1"/>
  <c r="N2709" i="1"/>
  <c r="I2709" i="1"/>
  <c r="N2708" i="1"/>
  <c r="I2708" i="1"/>
  <c r="N2707" i="1"/>
  <c r="I2707" i="1"/>
  <c r="N2706" i="1"/>
  <c r="I2706" i="1"/>
  <c r="N2705" i="1"/>
  <c r="I2705" i="1"/>
  <c r="N2704" i="1"/>
  <c r="I2704" i="1"/>
  <c r="N2703" i="1"/>
  <c r="I2703" i="1"/>
  <c r="N2702" i="1"/>
  <c r="I2702" i="1"/>
  <c r="J2698" i="1"/>
  <c r="E2698" i="1"/>
  <c r="E2694" i="1" s="1"/>
  <c r="N2693" i="1"/>
  <c r="I2693" i="1"/>
  <c r="N2692" i="1"/>
  <c r="I2692" i="1"/>
  <c r="N2691" i="1"/>
  <c r="I2691" i="1"/>
  <c r="N2690" i="1"/>
  <c r="I2690" i="1"/>
  <c r="N2689" i="1"/>
  <c r="I2689" i="1"/>
  <c r="N2688" i="1"/>
  <c r="I2688" i="1"/>
  <c r="N2687" i="1"/>
  <c r="I2687" i="1"/>
  <c r="N2686" i="1"/>
  <c r="I2686" i="1"/>
  <c r="N2685" i="1"/>
  <c r="I2685" i="1"/>
  <c r="N2684" i="1"/>
  <c r="I2684" i="1"/>
  <c r="N2683" i="1"/>
  <c r="I2683" i="1"/>
  <c r="N2682" i="1"/>
  <c r="I2682" i="1"/>
  <c r="J2681" i="1"/>
  <c r="N2681" i="1" s="1"/>
  <c r="I2681" i="1"/>
  <c r="N2680" i="1"/>
  <c r="I2680" i="1"/>
  <c r="N2679" i="1"/>
  <c r="I2679" i="1"/>
  <c r="N2678" i="1"/>
  <c r="I2678" i="1"/>
  <c r="J2677" i="1"/>
  <c r="N2677" i="1" s="1"/>
  <c r="E2677" i="1"/>
  <c r="I2677" i="1" s="1"/>
  <c r="N2676" i="1"/>
  <c r="I2676" i="1"/>
  <c r="J2675" i="1"/>
  <c r="N2675" i="1" s="1"/>
  <c r="E2675" i="1"/>
  <c r="I2675" i="1" s="1"/>
  <c r="N2674" i="1"/>
  <c r="I2674" i="1"/>
  <c r="N2673" i="1"/>
  <c r="I2673" i="1"/>
  <c r="N2672" i="1"/>
  <c r="I2672" i="1"/>
  <c r="N2671" i="1"/>
  <c r="I2671" i="1"/>
  <c r="N2670" i="1"/>
  <c r="I2670" i="1"/>
  <c r="J2669" i="1"/>
  <c r="N2669" i="1" s="1"/>
  <c r="E2669" i="1"/>
  <c r="I2669" i="1" s="1"/>
  <c r="N2668" i="1"/>
  <c r="I2668" i="1"/>
  <c r="N2667" i="1"/>
  <c r="I2667" i="1"/>
  <c r="N2666" i="1"/>
  <c r="I2666" i="1"/>
  <c r="N2665" i="1"/>
  <c r="I2665" i="1"/>
  <c r="N2664" i="1"/>
  <c r="I2664" i="1"/>
  <c r="N2663" i="1"/>
  <c r="I2663" i="1"/>
  <c r="N2662" i="1"/>
  <c r="I2662" i="1"/>
  <c r="N2661" i="1"/>
  <c r="I2661" i="1"/>
  <c r="N2660" i="1"/>
  <c r="I2660" i="1"/>
  <c r="N2659" i="1"/>
  <c r="I2659" i="1"/>
  <c r="N2658" i="1"/>
  <c r="I2658" i="1"/>
  <c r="N2657" i="1"/>
  <c r="I2657" i="1"/>
  <c r="J2656" i="1"/>
  <c r="N2656" i="1" s="1"/>
  <c r="I2656" i="1"/>
  <c r="N2655" i="1"/>
  <c r="I2655" i="1"/>
  <c r="N2654" i="1"/>
  <c r="I2654" i="1"/>
  <c r="N2653" i="1"/>
  <c r="I2653" i="1"/>
  <c r="N2652" i="1"/>
  <c r="I2652" i="1"/>
  <c r="N2651" i="1"/>
  <c r="I2651" i="1"/>
  <c r="N2650" i="1"/>
  <c r="I2650" i="1"/>
  <c r="N2649" i="1"/>
  <c r="I2649" i="1"/>
  <c r="N2648" i="1"/>
  <c r="I2648" i="1"/>
  <c r="N2647" i="1"/>
  <c r="I2647" i="1"/>
  <c r="N2646" i="1"/>
  <c r="I2646" i="1"/>
  <c r="N2645" i="1"/>
  <c r="I2645" i="1"/>
  <c r="N2644" i="1"/>
  <c r="I2644" i="1"/>
  <c r="J2643" i="1"/>
  <c r="I2643" i="1"/>
  <c r="N2642" i="1"/>
  <c r="I2642" i="1"/>
  <c r="N2641" i="1"/>
  <c r="I2641" i="1"/>
  <c r="N2640" i="1"/>
  <c r="I2640" i="1"/>
  <c r="N2639" i="1"/>
  <c r="I2639" i="1"/>
  <c r="N2638" i="1"/>
  <c r="I2638" i="1"/>
  <c r="N2637" i="1"/>
  <c r="I2637" i="1"/>
  <c r="N2636" i="1"/>
  <c r="I2636" i="1"/>
  <c r="N2635" i="1"/>
  <c r="I2635" i="1"/>
  <c r="N2634" i="1"/>
  <c r="I2634" i="1"/>
  <c r="N2633" i="1"/>
  <c r="I2633" i="1"/>
  <c r="N2632" i="1"/>
  <c r="I2632" i="1"/>
  <c r="N2631" i="1"/>
  <c r="I2631" i="1"/>
  <c r="J2630" i="1"/>
  <c r="I2630" i="1"/>
  <c r="N2629" i="1"/>
  <c r="I2629" i="1"/>
  <c r="N2628" i="1"/>
  <c r="I2628" i="1"/>
  <c r="N2627" i="1"/>
  <c r="I2627" i="1"/>
  <c r="N2626" i="1"/>
  <c r="I2626" i="1"/>
  <c r="N2625" i="1"/>
  <c r="I2625" i="1"/>
  <c r="N2624" i="1"/>
  <c r="I2624" i="1"/>
  <c r="N2623" i="1"/>
  <c r="I2623" i="1"/>
  <c r="N2622" i="1"/>
  <c r="I2622" i="1"/>
  <c r="N2621" i="1"/>
  <c r="I2621" i="1"/>
  <c r="N2620" i="1"/>
  <c r="I2620" i="1"/>
  <c r="N2619" i="1"/>
  <c r="I2619" i="1"/>
  <c r="N2618" i="1"/>
  <c r="I2618" i="1"/>
  <c r="J2617" i="1"/>
  <c r="N2616" i="1"/>
  <c r="I2616" i="1"/>
  <c r="N2615" i="1"/>
  <c r="I2615" i="1"/>
  <c r="N2614" i="1"/>
  <c r="I2614" i="1"/>
  <c r="N2613" i="1"/>
  <c r="I2613" i="1"/>
  <c r="N2612" i="1"/>
  <c r="I2612" i="1"/>
  <c r="N2611" i="1"/>
  <c r="I2611" i="1"/>
  <c r="N2610" i="1"/>
  <c r="I2610" i="1"/>
  <c r="N2609" i="1"/>
  <c r="I2609" i="1"/>
  <c r="N2608" i="1"/>
  <c r="I2608" i="1"/>
  <c r="N2607" i="1"/>
  <c r="I2607" i="1"/>
  <c r="N2606" i="1"/>
  <c r="I2606" i="1"/>
  <c r="N2605" i="1"/>
  <c r="I2605" i="1"/>
  <c r="J2604" i="1"/>
  <c r="N2603" i="1"/>
  <c r="I2603" i="1"/>
  <c r="N2602" i="1"/>
  <c r="I2602" i="1"/>
  <c r="N2601" i="1"/>
  <c r="I2601" i="1"/>
  <c r="N2600" i="1"/>
  <c r="I2600" i="1"/>
  <c r="N2599" i="1"/>
  <c r="I2599" i="1"/>
  <c r="N2598" i="1"/>
  <c r="I2598" i="1"/>
  <c r="N2597" i="1"/>
  <c r="I2597" i="1"/>
  <c r="N2596" i="1"/>
  <c r="I2596" i="1"/>
  <c r="N2595" i="1"/>
  <c r="I2595" i="1"/>
  <c r="N2594" i="1"/>
  <c r="I2594" i="1"/>
  <c r="N2593" i="1"/>
  <c r="I2593" i="1"/>
  <c r="N2592" i="1"/>
  <c r="I2592" i="1"/>
  <c r="J2591" i="1"/>
  <c r="N2590" i="1"/>
  <c r="I2590" i="1"/>
  <c r="N2589" i="1"/>
  <c r="I2589" i="1"/>
  <c r="N2588" i="1"/>
  <c r="I2588" i="1"/>
  <c r="N2587" i="1"/>
  <c r="I2587" i="1"/>
  <c r="N2586" i="1"/>
  <c r="I2586" i="1"/>
  <c r="N2585" i="1"/>
  <c r="I2585" i="1"/>
  <c r="N2584" i="1"/>
  <c r="I2584" i="1"/>
  <c r="N2583" i="1"/>
  <c r="I2583" i="1"/>
  <c r="N2582" i="1"/>
  <c r="I2582" i="1"/>
  <c r="N2581" i="1"/>
  <c r="I2581" i="1"/>
  <c r="N2580" i="1"/>
  <c r="I2580" i="1"/>
  <c r="N2579" i="1"/>
  <c r="I2579" i="1"/>
  <c r="J2578" i="1"/>
  <c r="N2577" i="1"/>
  <c r="I2577" i="1"/>
  <c r="N2576" i="1"/>
  <c r="I2576" i="1"/>
  <c r="N2575" i="1"/>
  <c r="I2575" i="1"/>
  <c r="N2574" i="1"/>
  <c r="I2574" i="1"/>
  <c r="N2573" i="1"/>
  <c r="I2573" i="1"/>
  <c r="N2572" i="1"/>
  <c r="I2572" i="1"/>
  <c r="N2571" i="1"/>
  <c r="I2571" i="1"/>
  <c r="N2570" i="1"/>
  <c r="I2570" i="1"/>
  <c r="N2569" i="1"/>
  <c r="I2569" i="1"/>
  <c r="N2568" i="1"/>
  <c r="I2568" i="1"/>
  <c r="N2567" i="1"/>
  <c r="I2567" i="1"/>
  <c r="N2566" i="1"/>
  <c r="I2566" i="1"/>
  <c r="J2565" i="1"/>
  <c r="N2564" i="1"/>
  <c r="I2564" i="1"/>
  <c r="N2563" i="1"/>
  <c r="I2563" i="1"/>
  <c r="N2562" i="1"/>
  <c r="I2562" i="1"/>
  <c r="N2561" i="1"/>
  <c r="I2561" i="1"/>
  <c r="N2560" i="1"/>
  <c r="I2560" i="1"/>
  <c r="N2559" i="1"/>
  <c r="I2559" i="1"/>
  <c r="N2558" i="1"/>
  <c r="I2558" i="1"/>
  <c r="N2557" i="1"/>
  <c r="I2557" i="1"/>
  <c r="N2556" i="1"/>
  <c r="I2556" i="1"/>
  <c r="N2555" i="1"/>
  <c r="I2555" i="1"/>
  <c r="N2554" i="1"/>
  <c r="I2554" i="1"/>
  <c r="N2553" i="1"/>
  <c r="I2553" i="1"/>
  <c r="J2552" i="1"/>
  <c r="N2551" i="1"/>
  <c r="I2551" i="1"/>
  <c r="N2550" i="1"/>
  <c r="I2550" i="1"/>
  <c r="N2549" i="1"/>
  <c r="I2549" i="1"/>
  <c r="N2548" i="1"/>
  <c r="I2548" i="1"/>
  <c r="N2547" i="1"/>
  <c r="I2547" i="1"/>
  <c r="N2546" i="1"/>
  <c r="I2546" i="1"/>
  <c r="N2545" i="1"/>
  <c r="I2545" i="1"/>
  <c r="N2544" i="1"/>
  <c r="I2544" i="1"/>
  <c r="N2543" i="1"/>
  <c r="I2543" i="1"/>
  <c r="N2542" i="1"/>
  <c r="I2542" i="1"/>
  <c r="N2541" i="1"/>
  <c r="I2541" i="1"/>
  <c r="N2540" i="1"/>
  <c r="I2540" i="1"/>
  <c r="J2539" i="1"/>
  <c r="E2539" i="1"/>
  <c r="N2538" i="1"/>
  <c r="I2538" i="1"/>
  <c r="N2537" i="1"/>
  <c r="I2537" i="1"/>
  <c r="N2536" i="1"/>
  <c r="I2536" i="1"/>
  <c r="N2535" i="1"/>
  <c r="I2535" i="1"/>
  <c r="N2534" i="1"/>
  <c r="I2534" i="1"/>
  <c r="N2533" i="1"/>
  <c r="I2533" i="1"/>
  <c r="N2532" i="1"/>
  <c r="I2532" i="1"/>
  <c r="N2531" i="1"/>
  <c r="I2531" i="1"/>
  <c r="N2530" i="1"/>
  <c r="I2530" i="1"/>
  <c r="N2529" i="1"/>
  <c r="I2529" i="1"/>
  <c r="N2528" i="1"/>
  <c r="I2528" i="1"/>
  <c r="N2527" i="1"/>
  <c r="I2527" i="1"/>
  <c r="J2526" i="1"/>
  <c r="N2525" i="1"/>
  <c r="I2525" i="1"/>
  <c r="N2524" i="1"/>
  <c r="I2524" i="1"/>
  <c r="N2523" i="1"/>
  <c r="I2523" i="1"/>
  <c r="N2522" i="1"/>
  <c r="I2522" i="1"/>
  <c r="N2521" i="1"/>
  <c r="I2521" i="1"/>
  <c r="N2520" i="1"/>
  <c r="I2520" i="1"/>
  <c r="N2519" i="1"/>
  <c r="I2519" i="1"/>
  <c r="N2518" i="1"/>
  <c r="I2518" i="1"/>
  <c r="N2517" i="1"/>
  <c r="I2517" i="1"/>
  <c r="N2516" i="1"/>
  <c r="I2516" i="1"/>
  <c r="N2515" i="1"/>
  <c r="I2515" i="1"/>
  <c r="N2514" i="1"/>
  <c r="I2514" i="1"/>
  <c r="J2513" i="1"/>
  <c r="N2512" i="1"/>
  <c r="I2512" i="1"/>
  <c r="N2511" i="1"/>
  <c r="I2511" i="1"/>
  <c r="J2510" i="1"/>
  <c r="E2510" i="1"/>
  <c r="N2509" i="1"/>
  <c r="I2509" i="1"/>
  <c r="N2508" i="1"/>
  <c r="I2508" i="1"/>
  <c r="N2507" i="1"/>
  <c r="I2507" i="1"/>
  <c r="N2506" i="1"/>
  <c r="I2506" i="1"/>
  <c r="N2505" i="1"/>
  <c r="I2505" i="1"/>
  <c r="N2504" i="1"/>
  <c r="I2504" i="1"/>
  <c r="N2503" i="1"/>
  <c r="I2503" i="1"/>
  <c r="N2502" i="1"/>
  <c r="I2502" i="1"/>
  <c r="N2501" i="1"/>
  <c r="I2501" i="1"/>
  <c r="N2500" i="1"/>
  <c r="I2500" i="1"/>
  <c r="N2499" i="1"/>
  <c r="I2499" i="1"/>
  <c r="N2498" i="1"/>
  <c r="I2498" i="1"/>
  <c r="J2497" i="1"/>
  <c r="M2496" i="1"/>
  <c r="L2496" i="1"/>
  <c r="K2496" i="1"/>
  <c r="H2496" i="1"/>
  <c r="G2496" i="1"/>
  <c r="F2496" i="1"/>
  <c r="N2495" i="1"/>
  <c r="I2495" i="1"/>
  <c r="N2494" i="1"/>
  <c r="I2494" i="1"/>
  <c r="N2493" i="1"/>
  <c r="I2493" i="1"/>
  <c r="N2492" i="1"/>
  <c r="I2492" i="1"/>
  <c r="J2491" i="1"/>
  <c r="N2491" i="1" s="1"/>
  <c r="E2491" i="1"/>
  <c r="N2490" i="1"/>
  <c r="I2490" i="1"/>
  <c r="N2489" i="1"/>
  <c r="I2489" i="1"/>
  <c r="N2488" i="1"/>
  <c r="I2488" i="1"/>
  <c r="N2487" i="1"/>
  <c r="I2487" i="1"/>
  <c r="J2486" i="1"/>
  <c r="N2486" i="1" s="1"/>
  <c r="E2486" i="1"/>
  <c r="N2485" i="1"/>
  <c r="I2485" i="1"/>
  <c r="N2484" i="1"/>
  <c r="I2484" i="1"/>
  <c r="N2483" i="1"/>
  <c r="I2483" i="1"/>
  <c r="N2482" i="1"/>
  <c r="I2482" i="1"/>
  <c r="J2481" i="1"/>
  <c r="N2481" i="1" s="1"/>
  <c r="E2481" i="1"/>
  <c r="N2480" i="1"/>
  <c r="I2480" i="1"/>
  <c r="N2479" i="1"/>
  <c r="I2479" i="1"/>
  <c r="N2478" i="1"/>
  <c r="I2478" i="1"/>
  <c r="N2477" i="1"/>
  <c r="I2477" i="1"/>
  <c r="J2476" i="1"/>
  <c r="N2476" i="1" s="1"/>
  <c r="E2476" i="1"/>
  <c r="N2475" i="1"/>
  <c r="I2475" i="1"/>
  <c r="N2474" i="1"/>
  <c r="I2474" i="1"/>
  <c r="N2473" i="1"/>
  <c r="I2473" i="1"/>
  <c r="N2472" i="1"/>
  <c r="I2472" i="1"/>
  <c r="J2471" i="1"/>
  <c r="N2471" i="1" s="1"/>
  <c r="E2471" i="1"/>
  <c r="J2470" i="1"/>
  <c r="I2470" i="1"/>
  <c r="E2470" i="1"/>
  <c r="N2469" i="1"/>
  <c r="I2469" i="1"/>
  <c r="N2468" i="1"/>
  <c r="I2468" i="1"/>
  <c r="N2467" i="1"/>
  <c r="I2467" i="1"/>
  <c r="E2466" i="1"/>
  <c r="N2465" i="1"/>
  <c r="I2465" i="1"/>
  <c r="N2464" i="1"/>
  <c r="I2464" i="1"/>
  <c r="N2463" i="1"/>
  <c r="I2463" i="1"/>
  <c r="N2462" i="1"/>
  <c r="I2462" i="1"/>
  <c r="J2461" i="1"/>
  <c r="N2461" i="1" s="1"/>
  <c r="E2461" i="1"/>
  <c r="N2460" i="1"/>
  <c r="I2460" i="1"/>
  <c r="N2459" i="1"/>
  <c r="I2459" i="1"/>
  <c r="N2458" i="1"/>
  <c r="I2458" i="1"/>
  <c r="N2457" i="1"/>
  <c r="I2457" i="1"/>
  <c r="J2456" i="1"/>
  <c r="N2456" i="1" s="1"/>
  <c r="E2456" i="1"/>
  <c r="N2455" i="1"/>
  <c r="J2455" i="1"/>
  <c r="E2455" i="1"/>
  <c r="E2451" i="1" s="1"/>
  <c r="N2454" i="1"/>
  <c r="I2454" i="1"/>
  <c r="N2453" i="1"/>
  <c r="I2453" i="1"/>
  <c r="N2452" i="1"/>
  <c r="I2452" i="1"/>
  <c r="J2451" i="1"/>
  <c r="N2450" i="1"/>
  <c r="I2450" i="1"/>
  <c r="N2449" i="1"/>
  <c r="I2449" i="1"/>
  <c r="N2448" i="1"/>
  <c r="I2448" i="1"/>
  <c r="N2447" i="1"/>
  <c r="I2447" i="1"/>
  <c r="J2446" i="1"/>
  <c r="N2446" i="1" s="1"/>
  <c r="E2446" i="1"/>
  <c r="M2445" i="1"/>
  <c r="L2445" i="1"/>
  <c r="K2445" i="1"/>
  <c r="H2445" i="1"/>
  <c r="G2445" i="1"/>
  <c r="F2445" i="1"/>
  <c r="N2441" i="1"/>
  <c r="I2441" i="1"/>
  <c r="N2440" i="1"/>
  <c r="I2440" i="1"/>
  <c r="N2439" i="1"/>
  <c r="I2439" i="1"/>
  <c r="N2438" i="1"/>
  <c r="I2438" i="1"/>
  <c r="N2437" i="1"/>
  <c r="I2437" i="1"/>
  <c r="N2436" i="1"/>
  <c r="I2436" i="1"/>
  <c r="N2435" i="1"/>
  <c r="I2435" i="1"/>
  <c r="J2434" i="1"/>
  <c r="N2434" i="1" s="1"/>
  <c r="E2434" i="1"/>
  <c r="I2434" i="1" s="1"/>
  <c r="N2433" i="1"/>
  <c r="I2433" i="1"/>
  <c r="N2432" i="1"/>
  <c r="I2432" i="1"/>
  <c r="N2431" i="1"/>
  <c r="I2431" i="1"/>
  <c r="N2430" i="1"/>
  <c r="I2430" i="1"/>
  <c r="N2429" i="1"/>
  <c r="I2429" i="1"/>
  <c r="N2428" i="1"/>
  <c r="I2428" i="1"/>
  <c r="N2427" i="1"/>
  <c r="I2427" i="1"/>
  <c r="N2426" i="1"/>
  <c r="I2426" i="1"/>
  <c r="N2425" i="1"/>
  <c r="I2425" i="1"/>
  <c r="N2424" i="1"/>
  <c r="I2424" i="1"/>
  <c r="N2423" i="1"/>
  <c r="I2423" i="1"/>
  <c r="N2422" i="1"/>
  <c r="I2422" i="1"/>
  <c r="N2421" i="1"/>
  <c r="I2421" i="1"/>
  <c r="J2420" i="1"/>
  <c r="E2420" i="1"/>
  <c r="I2420" i="1" s="1"/>
  <c r="M2419" i="1"/>
  <c r="L2419" i="1"/>
  <c r="K2419" i="1"/>
  <c r="H2419" i="1"/>
  <c r="G2419" i="1"/>
  <c r="F2419" i="1"/>
  <c r="N2418" i="1"/>
  <c r="I2418" i="1"/>
  <c r="N2417" i="1"/>
  <c r="N2416" i="1"/>
  <c r="I2416" i="1"/>
  <c r="N2415" i="1"/>
  <c r="I2415" i="1"/>
  <c r="N2414" i="1"/>
  <c r="I2414" i="1"/>
  <c r="N2413" i="1"/>
  <c r="I2413" i="1"/>
  <c r="N2412" i="1"/>
  <c r="I2412" i="1"/>
  <c r="N2411" i="1"/>
  <c r="I2411" i="1"/>
  <c r="N2410" i="1"/>
  <c r="I2410" i="1"/>
  <c r="P2409" i="1"/>
  <c r="O2409" i="1"/>
  <c r="K2409" i="1"/>
  <c r="J2409" i="1"/>
  <c r="F2409" i="1"/>
  <c r="E2409" i="1"/>
  <c r="N2408" i="1"/>
  <c r="I2408" i="1"/>
  <c r="N2407" i="1"/>
  <c r="I2407" i="1"/>
  <c r="N2406" i="1"/>
  <c r="I2406" i="1"/>
  <c r="I2405" i="1"/>
  <c r="N2404" i="1"/>
  <c r="I2404" i="1"/>
  <c r="N2403" i="1"/>
  <c r="I2403" i="1"/>
  <c r="J2402" i="1"/>
  <c r="N2402" i="1" s="1"/>
  <c r="E2402" i="1"/>
  <c r="I2402" i="1" s="1"/>
  <c r="N2400" i="1"/>
  <c r="I2400" i="1"/>
  <c r="N2399" i="1"/>
  <c r="I2399" i="1"/>
  <c r="N2398" i="1"/>
  <c r="I2398" i="1"/>
  <c r="N2397" i="1"/>
  <c r="I2397" i="1"/>
  <c r="N2396" i="1"/>
  <c r="I2396" i="1"/>
  <c r="N2395" i="1"/>
  <c r="I2395" i="1"/>
  <c r="N2394" i="1"/>
  <c r="I2394" i="1"/>
  <c r="P2393" i="1"/>
  <c r="O2393" i="1"/>
  <c r="K2393" i="1"/>
  <c r="N2393" i="1" s="1"/>
  <c r="F2393" i="1"/>
  <c r="I2393" i="1" s="1"/>
  <c r="N2392" i="1"/>
  <c r="I2392" i="1"/>
  <c r="N2391" i="1"/>
  <c r="I2391" i="1"/>
  <c r="N2390" i="1"/>
  <c r="I2390" i="1"/>
  <c r="N2389" i="1"/>
  <c r="I2389" i="1"/>
  <c r="N2388" i="1"/>
  <c r="I2388" i="1"/>
  <c r="N2387" i="1"/>
  <c r="I2387" i="1"/>
  <c r="N2386" i="1"/>
  <c r="I2386" i="1"/>
  <c r="N2385" i="1"/>
  <c r="I2385" i="1"/>
  <c r="N2384" i="1"/>
  <c r="I2384" i="1"/>
  <c r="N2383" i="1"/>
  <c r="I2383" i="1"/>
  <c r="N2382" i="1"/>
  <c r="I2382" i="1"/>
  <c r="P2381" i="1"/>
  <c r="O2381" i="1"/>
  <c r="N2381" i="1"/>
  <c r="F2381" i="1"/>
  <c r="I2381" i="1" s="1"/>
  <c r="N2380" i="1"/>
  <c r="I2380" i="1"/>
  <c r="N2379" i="1"/>
  <c r="I2379" i="1"/>
  <c r="N2378" i="1"/>
  <c r="I2378" i="1"/>
  <c r="N2377" i="1"/>
  <c r="I2377" i="1"/>
  <c r="N2376" i="1"/>
  <c r="I2376" i="1"/>
  <c r="N2375" i="1"/>
  <c r="I2375" i="1"/>
  <c r="N2374" i="1"/>
  <c r="I2374" i="1"/>
  <c r="N2373" i="1"/>
  <c r="I2373" i="1"/>
  <c r="N2372" i="1"/>
  <c r="I2372" i="1"/>
  <c r="N2371" i="1"/>
  <c r="I2371" i="1"/>
  <c r="N2370" i="1"/>
  <c r="I2370" i="1"/>
  <c r="N2369" i="1"/>
  <c r="I2369" i="1"/>
  <c r="N2368" i="1"/>
  <c r="I2368" i="1"/>
  <c r="N2367" i="1"/>
  <c r="I2367" i="1"/>
  <c r="N2366" i="1"/>
  <c r="I2366" i="1"/>
  <c r="N2365" i="1"/>
  <c r="I2365" i="1"/>
  <c r="N2364" i="1"/>
  <c r="I2364" i="1"/>
  <c r="N2363" i="1"/>
  <c r="I2363" i="1"/>
  <c r="N2362" i="1"/>
  <c r="I2362" i="1"/>
  <c r="N2361" i="1"/>
  <c r="I2361" i="1"/>
  <c r="N2360" i="1"/>
  <c r="I2360" i="1"/>
  <c r="N2359" i="1"/>
  <c r="I2359" i="1"/>
  <c r="N2358" i="1"/>
  <c r="I2358" i="1"/>
  <c r="N2357" i="1"/>
  <c r="I2357" i="1"/>
  <c r="J2356" i="1"/>
  <c r="E2356" i="1"/>
  <c r="N2354" i="1"/>
  <c r="I2354" i="1"/>
  <c r="I2353" i="1"/>
  <c r="N2352" i="1"/>
  <c r="I2352" i="1"/>
  <c r="N2351" i="1"/>
  <c r="I2351" i="1"/>
  <c r="N2350" i="1"/>
  <c r="I2350" i="1"/>
  <c r="N2349" i="1"/>
  <c r="I2349" i="1"/>
  <c r="N2348" i="1"/>
  <c r="I2348" i="1"/>
  <c r="N2347" i="1"/>
  <c r="I2347" i="1"/>
  <c r="N2346" i="1"/>
  <c r="I2346" i="1"/>
  <c r="N2345" i="1"/>
  <c r="I2345" i="1"/>
  <c r="N2344" i="1"/>
  <c r="I2344" i="1"/>
  <c r="N2343" i="1"/>
  <c r="I2343" i="1"/>
  <c r="K2342" i="1"/>
  <c r="N2342" i="1" s="1"/>
  <c r="F2342" i="1"/>
  <c r="N2340" i="1"/>
  <c r="I2340" i="1"/>
  <c r="N2339" i="1"/>
  <c r="I2339" i="1"/>
  <c r="N2338" i="1"/>
  <c r="I2338" i="1"/>
  <c r="N2337" i="1"/>
  <c r="I2337" i="1"/>
  <c r="N2336" i="1"/>
  <c r="I2336" i="1"/>
  <c r="N2335" i="1"/>
  <c r="I2335" i="1"/>
  <c r="N2334" i="1"/>
  <c r="I2334" i="1"/>
  <c r="N2333" i="1"/>
  <c r="I2333" i="1"/>
  <c r="N2332" i="1"/>
  <c r="I2332" i="1"/>
  <c r="N2331" i="1"/>
  <c r="I2331" i="1"/>
  <c r="N2330" i="1"/>
  <c r="I2330" i="1"/>
  <c r="N2329" i="1"/>
  <c r="I2329" i="1"/>
  <c r="K2328" i="1"/>
  <c r="N2328" i="1" s="1"/>
  <c r="F2328" i="1"/>
  <c r="I2328" i="1" s="1"/>
  <c r="M2327" i="1"/>
  <c r="L2327" i="1"/>
  <c r="H2327" i="1"/>
  <c r="G2327" i="1"/>
  <c r="N2323" i="1"/>
  <c r="I2323" i="1"/>
  <c r="N2322" i="1"/>
  <c r="I2322" i="1"/>
  <c r="N2321" i="1"/>
  <c r="I2321" i="1"/>
  <c r="N2320" i="1"/>
  <c r="I2320" i="1"/>
  <c r="N2319" i="1"/>
  <c r="I2319" i="1"/>
  <c r="N2318" i="1"/>
  <c r="I2318" i="1"/>
  <c r="N2317" i="1"/>
  <c r="I2317" i="1"/>
  <c r="N2316" i="1"/>
  <c r="I2316" i="1"/>
  <c r="N2315" i="1"/>
  <c r="I2315" i="1"/>
  <c r="N2314" i="1"/>
  <c r="I2314" i="1"/>
  <c r="N2313" i="1"/>
  <c r="I2313" i="1"/>
  <c r="N2312" i="1"/>
  <c r="I2312" i="1"/>
  <c r="N2311" i="1"/>
  <c r="I2311" i="1"/>
  <c r="J2310" i="1"/>
  <c r="N2310" i="1" s="1"/>
  <c r="E2310" i="1"/>
  <c r="N2309" i="1"/>
  <c r="I2309" i="1"/>
  <c r="N2308" i="1"/>
  <c r="I2308" i="1"/>
  <c r="N2307" i="1"/>
  <c r="I2307" i="1"/>
  <c r="N2306" i="1"/>
  <c r="I2306" i="1"/>
  <c r="N2305" i="1"/>
  <c r="I2305" i="1"/>
  <c r="N2304" i="1"/>
  <c r="I2304" i="1"/>
  <c r="N2303" i="1"/>
  <c r="I2303" i="1"/>
  <c r="J2302" i="1"/>
  <c r="N2302" i="1" s="1"/>
  <c r="E2302" i="1"/>
  <c r="I2302" i="1" s="1"/>
  <c r="M2301" i="1"/>
  <c r="L2301" i="1"/>
  <c r="K2301" i="1"/>
  <c r="H2301" i="1"/>
  <c r="G2301" i="1"/>
  <c r="F2301" i="1"/>
  <c r="N2300" i="1"/>
  <c r="I2300" i="1"/>
  <c r="N2299" i="1"/>
  <c r="I2299" i="1"/>
  <c r="N2298" i="1"/>
  <c r="I2298" i="1"/>
  <c r="N2297" i="1"/>
  <c r="I2297" i="1"/>
  <c r="J2296" i="1"/>
  <c r="N2296" i="1" s="1"/>
  <c r="E2296" i="1"/>
  <c r="I2296" i="1" s="1"/>
  <c r="N2295" i="1"/>
  <c r="I2295" i="1"/>
  <c r="N2294" i="1"/>
  <c r="I2294" i="1"/>
  <c r="N2293" i="1"/>
  <c r="I2293" i="1"/>
  <c r="N2292" i="1"/>
  <c r="I2292" i="1"/>
  <c r="J2291" i="1"/>
  <c r="N2291" i="1" s="1"/>
  <c r="E2291" i="1"/>
  <c r="I2291" i="1" s="1"/>
  <c r="N2290" i="1"/>
  <c r="I2290" i="1"/>
  <c r="N2289" i="1"/>
  <c r="I2289" i="1"/>
  <c r="N2288" i="1"/>
  <c r="I2288" i="1"/>
  <c r="N2287" i="1"/>
  <c r="I2287" i="1"/>
  <c r="J2286" i="1"/>
  <c r="N2286" i="1" s="1"/>
  <c r="E2286" i="1"/>
  <c r="I2286" i="1" s="1"/>
  <c r="N2285" i="1"/>
  <c r="I2285" i="1"/>
  <c r="N2284" i="1"/>
  <c r="I2284" i="1"/>
  <c r="N2283" i="1"/>
  <c r="I2283" i="1"/>
  <c r="N2282" i="1"/>
  <c r="I2282" i="1"/>
  <c r="J2281" i="1"/>
  <c r="E2281" i="1"/>
  <c r="N2279" i="1"/>
  <c r="I2279" i="1"/>
  <c r="N2278" i="1"/>
  <c r="I2278" i="1"/>
  <c r="N2277" i="1"/>
  <c r="I2277" i="1"/>
  <c r="N2276" i="1"/>
  <c r="I2276" i="1"/>
  <c r="J2275" i="1"/>
  <c r="N2275" i="1" s="1"/>
  <c r="E2275" i="1"/>
  <c r="I2275" i="1" s="1"/>
  <c r="N2274" i="1"/>
  <c r="I2274" i="1"/>
  <c r="N2273" i="1"/>
  <c r="I2273" i="1"/>
  <c r="N2272" i="1"/>
  <c r="I2272" i="1"/>
  <c r="N2271" i="1"/>
  <c r="I2271" i="1"/>
  <c r="J2270" i="1"/>
  <c r="N2270" i="1" s="1"/>
  <c r="E2270" i="1"/>
  <c r="I2270" i="1" s="1"/>
  <c r="N2269" i="1"/>
  <c r="I2269" i="1"/>
  <c r="N2268" i="1"/>
  <c r="I2268" i="1"/>
  <c r="N2267" i="1"/>
  <c r="I2267" i="1"/>
  <c r="N2266" i="1"/>
  <c r="I2266" i="1"/>
  <c r="J2265" i="1"/>
  <c r="N2265" i="1" s="1"/>
  <c r="E2265" i="1"/>
  <c r="I2265" i="1" s="1"/>
  <c r="N2264" i="1"/>
  <c r="I2264" i="1"/>
  <c r="N2263" i="1"/>
  <c r="I2263" i="1"/>
  <c r="N2262" i="1"/>
  <c r="I2262" i="1"/>
  <c r="N2261" i="1"/>
  <c r="I2261" i="1"/>
  <c r="J2260" i="1"/>
  <c r="N2260" i="1" s="1"/>
  <c r="E2260" i="1"/>
  <c r="N2258" i="1"/>
  <c r="I2258" i="1"/>
  <c r="N2257" i="1"/>
  <c r="I2257" i="1"/>
  <c r="N2256" i="1"/>
  <c r="I2256" i="1"/>
  <c r="N2255" i="1"/>
  <c r="I2255" i="1"/>
  <c r="N2254" i="1"/>
  <c r="I2254" i="1"/>
  <c r="N2253" i="1"/>
  <c r="I2253" i="1"/>
  <c r="N2252" i="1"/>
  <c r="I2252" i="1"/>
  <c r="N2251" i="1"/>
  <c r="I2251" i="1"/>
  <c r="N2250" i="1"/>
  <c r="I2250" i="1"/>
  <c r="N2249" i="1"/>
  <c r="I2249" i="1"/>
  <c r="N2248" i="1"/>
  <c r="I2248" i="1"/>
  <c r="N2247" i="1"/>
  <c r="I2247" i="1"/>
  <c r="N2246" i="1"/>
  <c r="I2246" i="1"/>
  <c r="N2245" i="1"/>
  <c r="I2245" i="1"/>
  <c r="N2244" i="1"/>
  <c r="I2244" i="1"/>
  <c r="N2243" i="1"/>
  <c r="I2243" i="1"/>
  <c r="N2242" i="1"/>
  <c r="I2242" i="1"/>
  <c r="N2241" i="1"/>
  <c r="I2241" i="1"/>
  <c r="J2240" i="1"/>
  <c r="N2240" i="1" s="1"/>
  <c r="E2240" i="1"/>
  <c r="I2240" i="1" s="1"/>
  <c r="N2238" i="1"/>
  <c r="I2238" i="1"/>
  <c r="N2237" i="1"/>
  <c r="I2237" i="1"/>
  <c r="N2236" i="1"/>
  <c r="I2236" i="1"/>
  <c r="N2235" i="1"/>
  <c r="I2235" i="1"/>
  <c r="N2234" i="1"/>
  <c r="I2234" i="1"/>
  <c r="N2233" i="1"/>
  <c r="I2233" i="1"/>
  <c r="N2232" i="1"/>
  <c r="I2232" i="1"/>
  <c r="N2231" i="1"/>
  <c r="I2231" i="1"/>
  <c r="N2230" i="1"/>
  <c r="I2230" i="1"/>
  <c r="N2229" i="1"/>
  <c r="I2229" i="1"/>
  <c r="N2228" i="1"/>
  <c r="I2228" i="1"/>
  <c r="N2227" i="1"/>
  <c r="I2227" i="1"/>
  <c r="N2226" i="1"/>
  <c r="I2226" i="1"/>
  <c r="N2225" i="1"/>
  <c r="I2225" i="1"/>
  <c r="N2224" i="1"/>
  <c r="I2224" i="1"/>
  <c r="N2223" i="1"/>
  <c r="I2223" i="1"/>
  <c r="N2222" i="1"/>
  <c r="I2222" i="1"/>
  <c r="J2221" i="1"/>
  <c r="N2221" i="1" s="1"/>
  <c r="E2221" i="1"/>
  <c r="I2221" i="1" s="1"/>
  <c r="N2220" i="1"/>
  <c r="I2220" i="1"/>
  <c r="N2219" i="1"/>
  <c r="I2219" i="1"/>
  <c r="N2218" i="1"/>
  <c r="I2218" i="1"/>
  <c r="N2217" i="1"/>
  <c r="I2217" i="1"/>
  <c r="J2216" i="1"/>
  <c r="N2216" i="1" s="1"/>
  <c r="E2216" i="1"/>
  <c r="I2216" i="1" s="1"/>
  <c r="N2215" i="1"/>
  <c r="I2215" i="1"/>
  <c r="N2214" i="1"/>
  <c r="I2214" i="1"/>
  <c r="N2213" i="1"/>
  <c r="I2213" i="1"/>
  <c r="N2212" i="1"/>
  <c r="I2212" i="1"/>
  <c r="J2211" i="1"/>
  <c r="N2211" i="1" s="1"/>
  <c r="E2211" i="1"/>
  <c r="I2211" i="1" s="1"/>
  <c r="N2210" i="1"/>
  <c r="I2210" i="1"/>
  <c r="N2209" i="1"/>
  <c r="I2209" i="1"/>
  <c r="N2208" i="1"/>
  <c r="I2208" i="1"/>
  <c r="N2207" i="1"/>
  <c r="I2207" i="1"/>
  <c r="J2206" i="1"/>
  <c r="E2206" i="1"/>
  <c r="I2206" i="1" s="1"/>
  <c r="N2204" i="1"/>
  <c r="I2204" i="1"/>
  <c r="N2203" i="1"/>
  <c r="I2203" i="1"/>
  <c r="N2202" i="1"/>
  <c r="I2202" i="1"/>
  <c r="N2201" i="1"/>
  <c r="I2201" i="1"/>
  <c r="N2200" i="1"/>
  <c r="I2200" i="1"/>
  <c r="N2199" i="1"/>
  <c r="I2199" i="1"/>
  <c r="N2198" i="1"/>
  <c r="I2198" i="1"/>
  <c r="N2197" i="1"/>
  <c r="I2197" i="1"/>
  <c r="N2196" i="1"/>
  <c r="I2196" i="1"/>
  <c r="N2195" i="1"/>
  <c r="I2195" i="1"/>
  <c r="N2194" i="1"/>
  <c r="I2194" i="1"/>
  <c r="N2193" i="1"/>
  <c r="I2193" i="1"/>
  <c r="N2192" i="1"/>
  <c r="I2192" i="1"/>
  <c r="N2191" i="1"/>
  <c r="I2191" i="1"/>
  <c r="N2190" i="1"/>
  <c r="I2190" i="1"/>
  <c r="N2189" i="1"/>
  <c r="I2189" i="1"/>
  <c r="N2188" i="1"/>
  <c r="I2188" i="1"/>
  <c r="J2187" i="1"/>
  <c r="N2187" i="1" s="1"/>
  <c r="E2187" i="1"/>
  <c r="I2187" i="1" s="1"/>
  <c r="N2186" i="1"/>
  <c r="I2186" i="1"/>
  <c r="N2185" i="1"/>
  <c r="I2185" i="1"/>
  <c r="N2184" i="1"/>
  <c r="I2184" i="1"/>
  <c r="N2183" i="1"/>
  <c r="I2183" i="1"/>
  <c r="J2182" i="1"/>
  <c r="N2182" i="1" s="1"/>
  <c r="E2182" i="1"/>
  <c r="I2182" i="1" s="1"/>
  <c r="N2181" i="1"/>
  <c r="I2181" i="1"/>
  <c r="N2180" i="1"/>
  <c r="I2180" i="1"/>
  <c r="N2179" i="1"/>
  <c r="I2179" i="1"/>
  <c r="N2178" i="1"/>
  <c r="I2178" i="1"/>
  <c r="J2177" i="1"/>
  <c r="N2177" i="1" s="1"/>
  <c r="E2177" i="1"/>
  <c r="I2177" i="1" s="1"/>
  <c r="N2176" i="1"/>
  <c r="I2176" i="1"/>
  <c r="N2175" i="1"/>
  <c r="I2175" i="1"/>
  <c r="N2174" i="1"/>
  <c r="I2174" i="1"/>
  <c r="N2173" i="1"/>
  <c r="I2173" i="1"/>
  <c r="J2172" i="1"/>
  <c r="N2172" i="1" s="1"/>
  <c r="E2172" i="1"/>
  <c r="I2172" i="1" s="1"/>
  <c r="N2171" i="1"/>
  <c r="I2171" i="1"/>
  <c r="N2170" i="1"/>
  <c r="I2170" i="1"/>
  <c r="N2169" i="1"/>
  <c r="I2169" i="1"/>
  <c r="N2168" i="1"/>
  <c r="I2168" i="1"/>
  <c r="J2167" i="1"/>
  <c r="E2167" i="1"/>
  <c r="N2165" i="1"/>
  <c r="I2165" i="1"/>
  <c r="N2164" i="1"/>
  <c r="I2164" i="1"/>
  <c r="N2163" i="1"/>
  <c r="I2163" i="1"/>
  <c r="N2162" i="1"/>
  <c r="I2162" i="1"/>
  <c r="N2161" i="1"/>
  <c r="I2161" i="1"/>
  <c r="N2160" i="1"/>
  <c r="I2160" i="1"/>
  <c r="N2159" i="1"/>
  <c r="I2159" i="1"/>
  <c r="N2158" i="1"/>
  <c r="I2158" i="1"/>
  <c r="N2157" i="1"/>
  <c r="I2157" i="1"/>
  <c r="N2156" i="1"/>
  <c r="I2156" i="1"/>
  <c r="N2155" i="1"/>
  <c r="I2155" i="1"/>
  <c r="N2154" i="1"/>
  <c r="I2154" i="1"/>
  <c r="N2153" i="1"/>
  <c r="I2153" i="1"/>
  <c r="J2152" i="1"/>
  <c r="N2152" i="1" s="1"/>
  <c r="E2152" i="1"/>
  <c r="I2152" i="1" s="1"/>
  <c r="J2151" i="1"/>
  <c r="E2151" i="1"/>
  <c r="N2149" i="1"/>
  <c r="I2149" i="1"/>
  <c r="N2148" i="1"/>
  <c r="I2148" i="1"/>
  <c r="N2147" i="1"/>
  <c r="I2147" i="1"/>
  <c r="N2146" i="1"/>
  <c r="I2146" i="1"/>
  <c r="N2145" i="1"/>
  <c r="I2145" i="1"/>
  <c r="J2144" i="1"/>
  <c r="N2144" i="1" s="1"/>
  <c r="I2143" i="1"/>
  <c r="N2142" i="1"/>
  <c r="I2142" i="1"/>
  <c r="N2141" i="1"/>
  <c r="I2141" i="1"/>
  <c r="N2140" i="1"/>
  <c r="I2140" i="1"/>
  <c r="N2139" i="1"/>
  <c r="I2139" i="1"/>
  <c r="N2138" i="1"/>
  <c r="I2138" i="1"/>
  <c r="N2137" i="1"/>
  <c r="I2137" i="1"/>
  <c r="J2136" i="1"/>
  <c r="N2136" i="1" s="1"/>
  <c r="E2136" i="1"/>
  <c r="I2136" i="1" s="1"/>
  <c r="N2135" i="1"/>
  <c r="I2135" i="1"/>
  <c r="N2134" i="1"/>
  <c r="I2134" i="1"/>
  <c r="N2133" i="1"/>
  <c r="I2133" i="1"/>
  <c r="N2132" i="1"/>
  <c r="I2132" i="1"/>
  <c r="N2131" i="1"/>
  <c r="I2131" i="1"/>
  <c r="N2130" i="1"/>
  <c r="I2130" i="1"/>
  <c r="N2129" i="1"/>
  <c r="I2129" i="1"/>
  <c r="J2128" i="1"/>
  <c r="N2128" i="1" s="1"/>
  <c r="E2128" i="1"/>
  <c r="I2128" i="1" s="1"/>
  <c r="N2127" i="1"/>
  <c r="I2127" i="1"/>
  <c r="N2126" i="1"/>
  <c r="I2126" i="1"/>
  <c r="N2125" i="1"/>
  <c r="I2125" i="1"/>
  <c r="N2124" i="1"/>
  <c r="I2124" i="1"/>
  <c r="N2123" i="1"/>
  <c r="I2123" i="1"/>
  <c r="N2122" i="1"/>
  <c r="I2122" i="1"/>
  <c r="N2121" i="1"/>
  <c r="I2121" i="1"/>
  <c r="J2120" i="1"/>
  <c r="N2120" i="1" s="1"/>
  <c r="E2120" i="1"/>
  <c r="I2120" i="1" s="1"/>
  <c r="N2119" i="1"/>
  <c r="I2119" i="1"/>
  <c r="N2118" i="1"/>
  <c r="I2118" i="1"/>
  <c r="N2117" i="1"/>
  <c r="I2117" i="1"/>
  <c r="N2116" i="1"/>
  <c r="I2116" i="1"/>
  <c r="N2115" i="1"/>
  <c r="I2115" i="1"/>
  <c r="N2114" i="1"/>
  <c r="I2114" i="1"/>
  <c r="N2113" i="1"/>
  <c r="I2113" i="1"/>
  <c r="J2112" i="1"/>
  <c r="N2112" i="1" s="1"/>
  <c r="E2112" i="1"/>
  <c r="I2112" i="1" s="1"/>
  <c r="N2111" i="1"/>
  <c r="I2111" i="1"/>
  <c r="N2110" i="1"/>
  <c r="I2110" i="1"/>
  <c r="N2109" i="1"/>
  <c r="I2109" i="1"/>
  <c r="N2108" i="1"/>
  <c r="I2108" i="1"/>
  <c r="N2107" i="1"/>
  <c r="I2107" i="1"/>
  <c r="N2106" i="1"/>
  <c r="I2106" i="1"/>
  <c r="N2105" i="1"/>
  <c r="I2105" i="1"/>
  <c r="J2104" i="1"/>
  <c r="N2104" i="1" s="1"/>
  <c r="E2104" i="1"/>
  <c r="I2104" i="1" s="1"/>
  <c r="N2103" i="1"/>
  <c r="I2103" i="1"/>
  <c r="N2102" i="1"/>
  <c r="I2102" i="1"/>
  <c r="N2101" i="1"/>
  <c r="I2101" i="1"/>
  <c r="N2100" i="1"/>
  <c r="I2100" i="1"/>
  <c r="N2099" i="1"/>
  <c r="I2099" i="1"/>
  <c r="N2098" i="1"/>
  <c r="I2098" i="1"/>
  <c r="N2097" i="1"/>
  <c r="I2097" i="1"/>
  <c r="J2096" i="1"/>
  <c r="N2096" i="1" s="1"/>
  <c r="E2096" i="1"/>
  <c r="I2096" i="1" s="1"/>
  <c r="N2095" i="1"/>
  <c r="I2095" i="1"/>
  <c r="N2094" i="1"/>
  <c r="I2094" i="1"/>
  <c r="N2093" i="1"/>
  <c r="I2093" i="1"/>
  <c r="N2092" i="1"/>
  <c r="I2092" i="1"/>
  <c r="N2091" i="1"/>
  <c r="I2091" i="1"/>
  <c r="N2090" i="1"/>
  <c r="I2090" i="1"/>
  <c r="N2089" i="1"/>
  <c r="I2089" i="1"/>
  <c r="J2088" i="1"/>
  <c r="N2088" i="1" s="1"/>
  <c r="E2088" i="1"/>
  <c r="I2088" i="1" s="1"/>
  <c r="N2087" i="1"/>
  <c r="I2087" i="1"/>
  <c r="N2086" i="1"/>
  <c r="I2086" i="1"/>
  <c r="N2085" i="1"/>
  <c r="I2085" i="1"/>
  <c r="N2084" i="1"/>
  <c r="I2084" i="1"/>
  <c r="N2083" i="1"/>
  <c r="I2083" i="1"/>
  <c r="N2082" i="1"/>
  <c r="I2082" i="1"/>
  <c r="N2081" i="1"/>
  <c r="I2081" i="1"/>
  <c r="N2080" i="1"/>
  <c r="I2080" i="1"/>
  <c r="N2079" i="1"/>
  <c r="I2079" i="1"/>
  <c r="N2078" i="1"/>
  <c r="I2078" i="1"/>
  <c r="N2077" i="1"/>
  <c r="I2077" i="1"/>
  <c r="N2076" i="1"/>
  <c r="I2076" i="1"/>
  <c r="N2075" i="1"/>
  <c r="I2075" i="1"/>
  <c r="N2074" i="1"/>
  <c r="I2074" i="1"/>
  <c r="N2073" i="1"/>
  <c r="I2073" i="1"/>
  <c r="N2072" i="1"/>
  <c r="I2072" i="1"/>
  <c r="N2071" i="1"/>
  <c r="I2071" i="1"/>
  <c r="N2070" i="1"/>
  <c r="I2070" i="1"/>
  <c r="N2069" i="1"/>
  <c r="I2069" i="1"/>
  <c r="N2068" i="1"/>
  <c r="I2068" i="1"/>
  <c r="N2067" i="1"/>
  <c r="I2067" i="1"/>
  <c r="N2066" i="1"/>
  <c r="I2066" i="1"/>
  <c r="N2065" i="1"/>
  <c r="I2065" i="1"/>
  <c r="N2064" i="1"/>
  <c r="I2064" i="1"/>
  <c r="N2063" i="1"/>
  <c r="I2063" i="1"/>
  <c r="N2062" i="1"/>
  <c r="I2062" i="1"/>
  <c r="N2061" i="1"/>
  <c r="I2061" i="1"/>
  <c r="N2060" i="1"/>
  <c r="I2060" i="1"/>
  <c r="N2059" i="1"/>
  <c r="I2059" i="1"/>
  <c r="N2058" i="1"/>
  <c r="I2058" i="1"/>
  <c r="N2057" i="1"/>
  <c r="I2057" i="1"/>
  <c r="N2056" i="1"/>
  <c r="I2056" i="1"/>
  <c r="N2055" i="1"/>
  <c r="I2055" i="1"/>
  <c r="N2054" i="1"/>
  <c r="I2054" i="1"/>
  <c r="N2053" i="1"/>
  <c r="I2053" i="1"/>
  <c r="N2052" i="1"/>
  <c r="I2052" i="1"/>
  <c r="N2051" i="1"/>
  <c r="I2051" i="1"/>
  <c r="N2050" i="1"/>
  <c r="I2050" i="1"/>
  <c r="N2049" i="1"/>
  <c r="I2049" i="1"/>
  <c r="N2048" i="1"/>
  <c r="I2048" i="1"/>
  <c r="N2047" i="1"/>
  <c r="I2047" i="1"/>
  <c r="N2046" i="1"/>
  <c r="I2046" i="1"/>
  <c r="N2045" i="1"/>
  <c r="I2045" i="1"/>
  <c r="N2044" i="1"/>
  <c r="I2044" i="1"/>
  <c r="N2043" i="1"/>
  <c r="I2043" i="1"/>
  <c r="N2042" i="1"/>
  <c r="I2042" i="1"/>
  <c r="N2041" i="1"/>
  <c r="I2041" i="1"/>
  <c r="N2040" i="1"/>
  <c r="I2040" i="1"/>
  <c r="J2039" i="1"/>
  <c r="N2039" i="1" s="1"/>
  <c r="I2039" i="1"/>
  <c r="N2038" i="1"/>
  <c r="I2038" i="1"/>
  <c r="N2037" i="1"/>
  <c r="I2037" i="1"/>
  <c r="N2036" i="1"/>
  <c r="I2036" i="1"/>
  <c r="N2035" i="1"/>
  <c r="I2035" i="1"/>
  <c r="N2034" i="1"/>
  <c r="I2034" i="1"/>
  <c r="N2033" i="1"/>
  <c r="I2033" i="1"/>
  <c r="N2032" i="1"/>
  <c r="I2032" i="1"/>
  <c r="N2031" i="1"/>
  <c r="I2031" i="1"/>
  <c r="N2030" i="1"/>
  <c r="I2030" i="1"/>
  <c r="N2029" i="1"/>
  <c r="I2029" i="1"/>
  <c r="N2028" i="1"/>
  <c r="I2028" i="1"/>
  <c r="N2027" i="1"/>
  <c r="I2027" i="1"/>
  <c r="J2026" i="1"/>
  <c r="N2026" i="1" s="1"/>
  <c r="E2026" i="1"/>
  <c r="I2026" i="1" s="1"/>
  <c r="N2025" i="1"/>
  <c r="J2025" i="1"/>
  <c r="I2025" i="1"/>
  <c r="E2025" i="1"/>
  <c r="N2024" i="1"/>
  <c r="I2024" i="1"/>
  <c r="N2023" i="1"/>
  <c r="I2023" i="1"/>
  <c r="N2022" i="1"/>
  <c r="I2022" i="1"/>
  <c r="J2021" i="1"/>
  <c r="N2021" i="1" s="1"/>
  <c r="E2021" i="1"/>
  <c r="I2021" i="1" s="1"/>
  <c r="N2020" i="1"/>
  <c r="J2020" i="1"/>
  <c r="I2020" i="1"/>
  <c r="E2020" i="1"/>
  <c r="E2016" i="1" s="1"/>
  <c r="I2016" i="1" s="1"/>
  <c r="N2019" i="1"/>
  <c r="I2019" i="1"/>
  <c r="N2018" i="1"/>
  <c r="I2018" i="1"/>
  <c r="N2017" i="1"/>
  <c r="I2017" i="1"/>
  <c r="J2016" i="1"/>
  <c r="N2016" i="1" s="1"/>
  <c r="J2015" i="1"/>
  <c r="J2011" i="1" s="1"/>
  <c r="E2015" i="1"/>
  <c r="E2011" i="1" s="1"/>
  <c r="I2011" i="1" s="1"/>
  <c r="N2014" i="1"/>
  <c r="I2014" i="1"/>
  <c r="N2013" i="1"/>
  <c r="I2013" i="1"/>
  <c r="N2012" i="1"/>
  <c r="I2012" i="1"/>
  <c r="J2010" i="1"/>
  <c r="J2006" i="1" s="1"/>
  <c r="N2006" i="1" s="1"/>
  <c r="I2010" i="1"/>
  <c r="E2010" i="1"/>
  <c r="E2006" i="1" s="1"/>
  <c r="N2009" i="1"/>
  <c r="I2009" i="1"/>
  <c r="N2008" i="1"/>
  <c r="I2008" i="1"/>
  <c r="N2007" i="1"/>
  <c r="I2007" i="1"/>
  <c r="M2005" i="1"/>
  <c r="M1888" i="1" s="1"/>
  <c r="L2005" i="1"/>
  <c r="L1888" i="1" s="1"/>
  <c r="K2005" i="1"/>
  <c r="K1888" i="1" s="1"/>
  <c r="H2005" i="1"/>
  <c r="H1888" i="1" s="1"/>
  <c r="G2005" i="1"/>
  <c r="G1888" i="1" s="1"/>
  <c r="F2005" i="1"/>
  <c r="F1888" i="1" s="1"/>
  <c r="N2004" i="1"/>
  <c r="I2004" i="1"/>
  <c r="N2003" i="1"/>
  <c r="I2003" i="1"/>
  <c r="N2002" i="1"/>
  <c r="I2002" i="1"/>
  <c r="N2001" i="1"/>
  <c r="I2001" i="1"/>
  <c r="N2000" i="1"/>
  <c r="I2000" i="1"/>
  <c r="N1999" i="1"/>
  <c r="I1999" i="1"/>
  <c r="N1998" i="1"/>
  <c r="I1998" i="1"/>
  <c r="N1997" i="1"/>
  <c r="I1997" i="1"/>
  <c r="N1996" i="1"/>
  <c r="I1996" i="1"/>
  <c r="N1995" i="1"/>
  <c r="I1995" i="1"/>
  <c r="N1994" i="1"/>
  <c r="I1994" i="1"/>
  <c r="N1993" i="1"/>
  <c r="I1993" i="1"/>
  <c r="N1992" i="1"/>
  <c r="I1992" i="1"/>
  <c r="N1991" i="1"/>
  <c r="I1991" i="1"/>
  <c r="N1990" i="1"/>
  <c r="I1990" i="1"/>
  <c r="N1989" i="1"/>
  <c r="I1989" i="1"/>
  <c r="N1988" i="1"/>
  <c r="I1988" i="1"/>
  <c r="N1987" i="1"/>
  <c r="I1987" i="1"/>
  <c r="N1986" i="1"/>
  <c r="I1986" i="1"/>
  <c r="N1985" i="1"/>
  <c r="I1985" i="1"/>
  <c r="J1984" i="1"/>
  <c r="N1984" i="1" s="1"/>
  <c r="I1984" i="1"/>
  <c r="N1983" i="1"/>
  <c r="I1983" i="1"/>
  <c r="N1982" i="1"/>
  <c r="I1982" i="1"/>
  <c r="N1981" i="1"/>
  <c r="I1981" i="1"/>
  <c r="N1975" i="1"/>
  <c r="I1975" i="1"/>
  <c r="N1974" i="1"/>
  <c r="I1974" i="1"/>
  <c r="N1973" i="1"/>
  <c r="I1973" i="1"/>
  <c r="N1972" i="1"/>
  <c r="I1972" i="1"/>
  <c r="N1971" i="1"/>
  <c r="I1971" i="1"/>
  <c r="N1970" i="1"/>
  <c r="I1970" i="1"/>
  <c r="N1969" i="1"/>
  <c r="I1969" i="1"/>
  <c r="N1968" i="1"/>
  <c r="I1968" i="1"/>
  <c r="N1967" i="1"/>
  <c r="I1967" i="1"/>
  <c r="J1966" i="1"/>
  <c r="N1966" i="1" s="1"/>
  <c r="E1966" i="1"/>
  <c r="I1966" i="1" s="1"/>
  <c r="J1965" i="1"/>
  <c r="J1961" i="1" s="1"/>
  <c r="N1961" i="1" s="1"/>
  <c r="E1965" i="1"/>
  <c r="E1961" i="1" s="1"/>
  <c r="N1964" i="1"/>
  <c r="I1964" i="1"/>
  <c r="N1963" i="1"/>
  <c r="I1963" i="1"/>
  <c r="N1962" i="1"/>
  <c r="I1962" i="1"/>
  <c r="J1960" i="1"/>
  <c r="J1956" i="1" s="1"/>
  <c r="N1956" i="1" s="1"/>
  <c r="E1960" i="1"/>
  <c r="I1960" i="1" s="1"/>
  <c r="N1959" i="1"/>
  <c r="I1959" i="1"/>
  <c r="N1958" i="1"/>
  <c r="I1958" i="1"/>
  <c r="N1957" i="1"/>
  <c r="I1957" i="1"/>
  <c r="E1956" i="1"/>
  <c r="I1956" i="1" s="1"/>
  <c r="J1955" i="1"/>
  <c r="N1955" i="1" s="1"/>
  <c r="I1955" i="1"/>
  <c r="E1955" i="1"/>
  <c r="N1954" i="1"/>
  <c r="I1954" i="1"/>
  <c r="N1953" i="1"/>
  <c r="I1953" i="1"/>
  <c r="N1952" i="1"/>
  <c r="I1952" i="1"/>
  <c r="E1951" i="1"/>
  <c r="I1951" i="1" s="1"/>
  <c r="N1950" i="1"/>
  <c r="J1950" i="1"/>
  <c r="I1950" i="1"/>
  <c r="E1950" i="1"/>
  <c r="N1949" i="1"/>
  <c r="I1949" i="1"/>
  <c r="N1948" i="1"/>
  <c r="I1948" i="1"/>
  <c r="N1947" i="1"/>
  <c r="I1947" i="1"/>
  <c r="J1946" i="1"/>
  <c r="E1946" i="1"/>
  <c r="N1944" i="1"/>
  <c r="I1944" i="1"/>
  <c r="N1943" i="1"/>
  <c r="I1943" i="1"/>
  <c r="N1942" i="1"/>
  <c r="I1942" i="1"/>
  <c r="N1941" i="1"/>
  <c r="I1941" i="1"/>
  <c r="N1940" i="1"/>
  <c r="I1940" i="1"/>
  <c r="N1939" i="1"/>
  <c r="I1939" i="1"/>
  <c r="N1938" i="1"/>
  <c r="I1938" i="1"/>
  <c r="N1937" i="1"/>
  <c r="I1937" i="1"/>
  <c r="N1936" i="1"/>
  <c r="I1936" i="1"/>
  <c r="N1935" i="1"/>
  <c r="I1935" i="1"/>
  <c r="N1934" i="1"/>
  <c r="I1934" i="1"/>
  <c r="N1933" i="1"/>
  <c r="I1933" i="1"/>
  <c r="N1932" i="1"/>
  <c r="I1932" i="1"/>
  <c r="N1931" i="1"/>
  <c r="I1931" i="1"/>
  <c r="N1930" i="1"/>
  <c r="I1930" i="1"/>
  <c r="N1929" i="1"/>
  <c r="I1929" i="1"/>
  <c r="N1928" i="1"/>
  <c r="I1928" i="1"/>
  <c r="N1927" i="1"/>
  <c r="I1927" i="1"/>
  <c r="N1926" i="1"/>
  <c r="I1926" i="1"/>
  <c r="N1925" i="1"/>
  <c r="I1925" i="1"/>
  <c r="J1924" i="1"/>
  <c r="N1924" i="1" s="1"/>
  <c r="I1924" i="1"/>
  <c r="N1923" i="1"/>
  <c r="I1923" i="1"/>
  <c r="N1922" i="1"/>
  <c r="I1922" i="1"/>
  <c r="N1921" i="1"/>
  <c r="I1921" i="1"/>
  <c r="N1920" i="1"/>
  <c r="I1920" i="1"/>
  <c r="J1919" i="1"/>
  <c r="N1919" i="1" s="1"/>
  <c r="E1919" i="1"/>
  <c r="I1919" i="1" s="1"/>
  <c r="N1918" i="1"/>
  <c r="I1918" i="1"/>
  <c r="N1917" i="1"/>
  <c r="I1917" i="1"/>
  <c r="N1916" i="1"/>
  <c r="I1916" i="1"/>
  <c r="N1915" i="1"/>
  <c r="I1915" i="1"/>
  <c r="J1914" i="1"/>
  <c r="N1914" i="1" s="1"/>
  <c r="E1914" i="1"/>
  <c r="I1914" i="1" s="1"/>
  <c r="N1913" i="1"/>
  <c r="I1913" i="1"/>
  <c r="N1912" i="1"/>
  <c r="I1912" i="1"/>
  <c r="N1911" i="1"/>
  <c r="I1911" i="1"/>
  <c r="N1910" i="1"/>
  <c r="I1910" i="1"/>
  <c r="J1909" i="1"/>
  <c r="N1909" i="1" s="1"/>
  <c r="E1909" i="1"/>
  <c r="I1909" i="1" s="1"/>
  <c r="N1908" i="1"/>
  <c r="I1908" i="1"/>
  <c r="N1907" i="1"/>
  <c r="I1907" i="1"/>
  <c r="N1906" i="1"/>
  <c r="I1906" i="1"/>
  <c r="N1905" i="1"/>
  <c r="I1905" i="1"/>
  <c r="N1904" i="1"/>
  <c r="J1904" i="1"/>
  <c r="E1904" i="1"/>
  <c r="N1901" i="1"/>
  <c r="I1901" i="1"/>
  <c r="N1900" i="1"/>
  <c r="I1900" i="1"/>
  <c r="N1899" i="1"/>
  <c r="I1899" i="1"/>
  <c r="N1898" i="1"/>
  <c r="I1898" i="1"/>
  <c r="N1897" i="1"/>
  <c r="I1897" i="1"/>
  <c r="N1896" i="1"/>
  <c r="I1896" i="1"/>
  <c r="N1895" i="1"/>
  <c r="I1895" i="1"/>
  <c r="N1894" i="1"/>
  <c r="I1894" i="1"/>
  <c r="N1893" i="1"/>
  <c r="I1893" i="1"/>
  <c r="N1892" i="1"/>
  <c r="I1892" i="1"/>
  <c r="N1891" i="1"/>
  <c r="I1891" i="1"/>
  <c r="N1890" i="1"/>
  <c r="I1890" i="1"/>
  <c r="J1889" i="1"/>
  <c r="E1889" i="1"/>
  <c r="N1887" i="1"/>
  <c r="I1887" i="1"/>
  <c r="N1886" i="1"/>
  <c r="I1886" i="1"/>
  <c r="N1885" i="1"/>
  <c r="I1885" i="1"/>
  <c r="N1884" i="1"/>
  <c r="I1884" i="1"/>
  <c r="N1883" i="1"/>
  <c r="I1883" i="1"/>
  <c r="N1882" i="1"/>
  <c r="I1882" i="1"/>
  <c r="K1881" i="1"/>
  <c r="K1769" i="1" s="1"/>
  <c r="F1881" i="1"/>
  <c r="N1879" i="1"/>
  <c r="I1879" i="1"/>
  <c r="N1878" i="1"/>
  <c r="I1878" i="1"/>
  <c r="N1877" i="1"/>
  <c r="I1877" i="1"/>
  <c r="N1876" i="1"/>
  <c r="N1875" i="1"/>
  <c r="I1875" i="1"/>
  <c r="N1874" i="1"/>
  <c r="I1874" i="1"/>
  <c r="N1873" i="1"/>
  <c r="I1873" i="1"/>
  <c r="N1872" i="1"/>
  <c r="I1872" i="1"/>
  <c r="N1871" i="1"/>
  <c r="I1871" i="1"/>
  <c r="N1870" i="1"/>
  <c r="I1870" i="1"/>
  <c r="J1869" i="1"/>
  <c r="N1869" i="1" s="1"/>
  <c r="E1869" i="1"/>
  <c r="E1769" i="1" s="1"/>
  <c r="N1868" i="1"/>
  <c r="I1868" i="1"/>
  <c r="N1867" i="1"/>
  <c r="I1867" i="1"/>
  <c r="N1866" i="1"/>
  <c r="I1866" i="1"/>
  <c r="N1865" i="1"/>
  <c r="I1865" i="1"/>
  <c r="N1864" i="1"/>
  <c r="I1864" i="1"/>
  <c r="N1863" i="1"/>
  <c r="I1863" i="1"/>
  <c r="J1862" i="1"/>
  <c r="N1862" i="1" s="1"/>
  <c r="I1862" i="1"/>
  <c r="J1843" i="1"/>
  <c r="N1843" i="1" s="1"/>
  <c r="N1842" i="1"/>
  <c r="N1841" i="1"/>
  <c r="N1840" i="1"/>
  <c r="N1839" i="1"/>
  <c r="N1838" i="1"/>
  <c r="N1837" i="1"/>
  <c r="I1837" i="1"/>
  <c r="N1831" i="1"/>
  <c r="I1831" i="1"/>
  <c r="N1829" i="1"/>
  <c r="I1829" i="1"/>
  <c r="N1828" i="1"/>
  <c r="I1828" i="1"/>
  <c r="N1827" i="1"/>
  <c r="I1827" i="1"/>
  <c r="N1826" i="1"/>
  <c r="I1826" i="1"/>
  <c r="N1825" i="1"/>
  <c r="I1825" i="1"/>
  <c r="J1824" i="1"/>
  <c r="N1824" i="1" s="1"/>
  <c r="I1824" i="1"/>
  <c r="N1823" i="1"/>
  <c r="I1823" i="1"/>
  <c r="N1822" i="1"/>
  <c r="I1822" i="1"/>
  <c r="N1821" i="1"/>
  <c r="I1821" i="1"/>
  <c r="N1820" i="1"/>
  <c r="I1820" i="1"/>
  <c r="N1819" i="1"/>
  <c r="I1819" i="1"/>
  <c r="N1818" i="1"/>
  <c r="I1818" i="1"/>
  <c r="N1817" i="1"/>
  <c r="I1817" i="1"/>
  <c r="N1816" i="1"/>
  <c r="I1816" i="1"/>
  <c r="N1815" i="1"/>
  <c r="I1815" i="1"/>
  <c r="N1814" i="1"/>
  <c r="I1814" i="1"/>
  <c r="N1813" i="1"/>
  <c r="I1813" i="1"/>
  <c r="N1812" i="1"/>
  <c r="I1812" i="1"/>
  <c r="N1811" i="1"/>
  <c r="I1811" i="1"/>
  <c r="N1810" i="1"/>
  <c r="I1810" i="1"/>
  <c r="N1809" i="1"/>
  <c r="I1809" i="1"/>
  <c r="N1808" i="1"/>
  <c r="I1808" i="1"/>
  <c r="J1807" i="1"/>
  <c r="N1807" i="1" s="1"/>
  <c r="I1807" i="1"/>
  <c r="N1806" i="1"/>
  <c r="I1806" i="1"/>
  <c r="N1805" i="1"/>
  <c r="I1805" i="1"/>
  <c r="N1804" i="1"/>
  <c r="I1804" i="1"/>
  <c r="N1803" i="1"/>
  <c r="I1803" i="1"/>
  <c r="N1802" i="1"/>
  <c r="I1802" i="1"/>
  <c r="N1801" i="1"/>
  <c r="I1801" i="1"/>
  <c r="N1800" i="1"/>
  <c r="I1800" i="1"/>
  <c r="N1799" i="1"/>
  <c r="I1799" i="1"/>
  <c r="N1798" i="1"/>
  <c r="I1798" i="1"/>
  <c r="N1797" i="1"/>
  <c r="I1797" i="1"/>
  <c r="N1796" i="1"/>
  <c r="I1796" i="1"/>
  <c r="N1795" i="1"/>
  <c r="I1795" i="1"/>
  <c r="N1794" i="1"/>
  <c r="I1794" i="1"/>
  <c r="N1793" i="1"/>
  <c r="I1793" i="1"/>
  <c r="N1792" i="1"/>
  <c r="I1792" i="1"/>
  <c r="N1791" i="1"/>
  <c r="I1791" i="1"/>
  <c r="N1790" i="1"/>
  <c r="I1790" i="1"/>
  <c r="N1789" i="1"/>
  <c r="I1789" i="1"/>
  <c r="N1788" i="1"/>
  <c r="I1788" i="1"/>
  <c r="N1787" i="1"/>
  <c r="I1787" i="1"/>
  <c r="N1786" i="1"/>
  <c r="I1786" i="1"/>
  <c r="N1785" i="1"/>
  <c r="I1785" i="1"/>
  <c r="N1784" i="1"/>
  <c r="I1784" i="1"/>
  <c r="N1783" i="1"/>
  <c r="I1783" i="1"/>
  <c r="N1782" i="1"/>
  <c r="I1782" i="1"/>
  <c r="N1781" i="1"/>
  <c r="I1781" i="1"/>
  <c r="N1780" i="1"/>
  <c r="I1780" i="1"/>
  <c r="N1779" i="1"/>
  <c r="I1779" i="1"/>
  <c r="N1778" i="1"/>
  <c r="I1778" i="1"/>
  <c r="N1777" i="1"/>
  <c r="I1777" i="1"/>
  <c r="N1776" i="1"/>
  <c r="I1776" i="1"/>
  <c r="N1775" i="1"/>
  <c r="I1775" i="1"/>
  <c r="N1774" i="1"/>
  <c r="I1774" i="1"/>
  <c r="N1773" i="1"/>
  <c r="I1773" i="1"/>
  <c r="N1772" i="1"/>
  <c r="I1772" i="1"/>
  <c r="N1771" i="1"/>
  <c r="I1771" i="1"/>
  <c r="J1770" i="1"/>
  <c r="N1770" i="1" s="1"/>
  <c r="M1769" i="1"/>
  <c r="L1769" i="1"/>
  <c r="H1769" i="1"/>
  <c r="G1769" i="1"/>
  <c r="N1768" i="1"/>
  <c r="I1768" i="1"/>
  <c r="N1767" i="1"/>
  <c r="I1767" i="1"/>
  <c r="N1766" i="1"/>
  <c r="I1766" i="1"/>
  <c r="N1765" i="1"/>
  <c r="I1765" i="1"/>
  <c r="K1764" i="1"/>
  <c r="N1764" i="1" s="1"/>
  <c r="F1764" i="1"/>
  <c r="F1763" i="1" s="1"/>
  <c r="M1763" i="1"/>
  <c r="L1763" i="1"/>
  <c r="J1763" i="1"/>
  <c r="H1763" i="1"/>
  <c r="G1763" i="1"/>
  <c r="E1763" i="1"/>
  <c r="N1760" i="1"/>
  <c r="I1760" i="1"/>
  <c r="N1759" i="1"/>
  <c r="I1759" i="1"/>
  <c r="J1758" i="1"/>
  <c r="N1758" i="1" s="1"/>
  <c r="I1758" i="1"/>
  <c r="N1757" i="1"/>
  <c r="I1757" i="1"/>
  <c r="N1756" i="1"/>
  <c r="I1756" i="1"/>
  <c r="J1755" i="1"/>
  <c r="N1755" i="1" s="1"/>
  <c r="E1755" i="1"/>
  <c r="I1755" i="1" s="1"/>
  <c r="N1754" i="1"/>
  <c r="I1754" i="1"/>
  <c r="N1753" i="1"/>
  <c r="I1753" i="1"/>
  <c r="N1752" i="1"/>
  <c r="I1752" i="1"/>
  <c r="N1751" i="1"/>
  <c r="I1751" i="1"/>
  <c r="N1750" i="1"/>
  <c r="I1750" i="1"/>
  <c r="N1749" i="1"/>
  <c r="I1749" i="1"/>
  <c r="N1748" i="1"/>
  <c r="I1748" i="1"/>
  <c r="N1747" i="1"/>
  <c r="I1747" i="1"/>
  <c r="J1746" i="1"/>
  <c r="N1746" i="1" s="1"/>
  <c r="E1746" i="1"/>
  <c r="I1746" i="1" s="1"/>
  <c r="N1745" i="1"/>
  <c r="I1745" i="1"/>
  <c r="N1744" i="1"/>
  <c r="I1744" i="1"/>
  <c r="N1743" i="1"/>
  <c r="I1743" i="1"/>
  <c r="N1742" i="1"/>
  <c r="I1742" i="1"/>
  <c r="N1741" i="1"/>
  <c r="I1741" i="1"/>
  <c r="J1740" i="1"/>
  <c r="N1740" i="1" s="1"/>
  <c r="E1740" i="1"/>
  <c r="I1740" i="1" s="1"/>
  <c r="N1739" i="1"/>
  <c r="I1739" i="1"/>
  <c r="N1738" i="1"/>
  <c r="I1738" i="1"/>
  <c r="N1737" i="1"/>
  <c r="I1737" i="1"/>
  <c r="N1736" i="1"/>
  <c r="I1736" i="1"/>
  <c r="N1735" i="1"/>
  <c r="I1735" i="1"/>
  <c r="J1734" i="1"/>
  <c r="E1734" i="1"/>
  <c r="I1734" i="1" s="1"/>
  <c r="N1733" i="1"/>
  <c r="I1733" i="1"/>
  <c r="N1732" i="1"/>
  <c r="I1732" i="1"/>
  <c r="N1731" i="1"/>
  <c r="I1731" i="1"/>
  <c r="N1730" i="1"/>
  <c r="I1730" i="1"/>
  <c r="N1729" i="1"/>
  <c r="I1729" i="1"/>
  <c r="J1728" i="1"/>
  <c r="N1728" i="1" s="1"/>
  <c r="E1728" i="1"/>
  <c r="N1726" i="1"/>
  <c r="I1726" i="1"/>
  <c r="N1725" i="1"/>
  <c r="I1725" i="1"/>
  <c r="N1724" i="1"/>
  <c r="I1724" i="1"/>
  <c r="N1723" i="1"/>
  <c r="I1723" i="1"/>
  <c r="N1722" i="1"/>
  <c r="I1722" i="1"/>
  <c r="N1721" i="1"/>
  <c r="I1721" i="1"/>
  <c r="N1720" i="1"/>
  <c r="I1720" i="1"/>
  <c r="N1719" i="1"/>
  <c r="I1719" i="1"/>
  <c r="N1718" i="1"/>
  <c r="I1718" i="1"/>
  <c r="N1717" i="1"/>
  <c r="I1717" i="1"/>
  <c r="N1716" i="1"/>
  <c r="I1716" i="1"/>
  <c r="N1715" i="1"/>
  <c r="I1715" i="1"/>
  <c r="N1714" i="1"/>
  <c r="I1714" i="1"/>
  <c r="N1713" i="1"/>
  <c r="I1713" i="1"/>
  <c r="N1712" i="1"/>
  <c r="I1712" i="1"/>
  <c r="N1711" i="1"/>
  <c r="I1711" i="1"/>
  <c r="N1710" i="1"/>
  <c r="I1710" i="1"/>
  <c r="N1709" i="1"/>
  <c r="I1709" i="1"/>
  <c r="N1708" i="1"/>
  <c r="I1708" i="1"/>
  <c r="N1707" i="1"/>
  <c r="I1707" i="1"/>
  <c r="N1706" i="1"/>
  <c r="I1706" i="1"/>
  <c r="N1705" i="1"/>
  <c r="I1705" i="1"/>
  <c r="J1704" i="1"/>
  <c r="N1704" i="1" s="1"/>
  <c r="E1704" i="1"/>
  <c r="I1704" i="1" s="1"/>
  <c r="N1703" i="1"/>
  <c r="I1703" i="1"/>
  <c r="N1702" i="1"/>
  <c r="I1702" i="1"/>
  <c r="N1701" i="1"/>
  <c r="I1701" i="1"/>
  <c r="N1700" i="1"/>
  <c r="I1700" i="1"/>
  <c r="N1699" i="1"/>
  <c r="I1699" i="1"/>
  <c r="N1698" i="1"/>
  <c r="I1698" i="1"/>
  <c r="N1697" i="1"/>
  <c r="I1697" i="1"/>
  <c r="N1696" i="1"/>
  <c r="I1696" i="1"/>
  <c r="N1695" i="1"/>
  <c r="I1695" i="1"/>
  <c r="N1694" i="1"/>
  <c r="I1694" i="1"/>
  <c r="N1693" i="1"/>
  <c r="I1693" i="1"/>
  <c r="N1692" i="1"/>
  <c r="I1692" i="1"/>
  <c r="N1691" i="1"/>
  <c r="I1691" i="1"/>
  <c r="N1690" i="1"/>
  <c r="I1690" i="1"/>
  <c r="N1689" i="1"/>
  <c r="I1689" i="1"/>
  <c r="N1688" i="1"/>
  <c r="I1688" i="1"/>
  <c r="J1687" i="1"/>
  <c r="N1687" i="1" s="1"/>
  <c r="E1687" i="1"/>
  <c r="I1687" i="1" s="1"/>
  <c r="N1686" i="1"/>
  <c r="I1686" i="1"/>
  <c r="N1685" i="1"/>
  <c r="I1685" i="1"/>
  <c r="N1684" i="1"/>
  <c r="I1684" i="1"/>
  <c r="N1683" i="1"/>
  <c r="I1683" i="1"/>
  <c r="N1682" i="1"/>
  <c r="I1682" i="1"/>
  <c r="N1681" i="1"/>
  <c r="I1681" i="1"/>
  <c r="N1680" i="1"/>
  <c r="I1680" i="1"/>
  <c r="J1679" i="1"/>
  <c r="N1679" i="1" s="1"/>
  <c r="E1679" i="1"/>
  <c r="M1678" i="1"/>
  <c r="L1678" i="1"/>
  <c r="K1678" i="1"/>
  <c r="H1678" i="1"/>
  <c r="G1678" i="1"/>
  <c r="F1678" i="1"/>
  <c r="N1677" i="1"/>
  <c r="I1677" i="1"/>
  <c r="N1676" i="1"/>
  <c r="I1676" i="1"/>
  <c r="N1675" i="1"/>
  <c r="I1675" i="1"/>
  <c r="N1674" i="1"/>
  <c r="I1674" i="1"/>
  <c r="N1673" i="1"/>
  <c r="N1672" i="1"/>
  <c r="I1672" i="1"/>
  <c r="N1671" i="1"/>
  <c r="I1671" i="1"/>
  <c r="N1670" i="1"/>
  <c r="I1670" i="1"/>
  <c r="N1669" i="1"/>
  <c r="I1669" i="1"/>
  <c r="N1668" i="1"/>
  <c r="I1668" i="1"/>
  <c r="N1667" i="1"/>
  <c r="I1667" i="1"/>
  <c r="N1666" i="1"/>
  <c r="I1666" i="1"/>
  <c r="N1665" i="1"/>
  <c r="I1665" i="1"/>
  <c r="N1664" i="1"/>
  <c r="I1664" i="1"/>
  <c r="N1663" i="1"/>
  <c r="I1663" i="1"/>
  <c r="I1662" i="1"/>
  <c r="N1661" i="1"/>
  <c r="I1661" i="1"/>
  <c r="N1660" i="1"/>
  <c r="I1660" i="1"/>
  <c r="N1659" i="1"/>
  <c r="I1659" i="1"/>
  <c r="N1658" i="1"/>
  <c r="N1657" i="1"/>
  <c r="I1657" i="1"/>
  <c r="N1656" i="1"/>
  <c r="I1656" i="1"/>
  <c r="N1655" i="1"/>
  <c r="I1655" i="1"/>
  <c r="N1654" i="1"/>
  <c r="I1654" i="1"/>
  <c r="N1653" i="1"/>
  <c r="I1653" i="1"/>
  <c r="N1652" i="1"/>
  <c r="I1652" i="1"/>
  <c r="N1651" i="1"/>
  <c r="I1651" i="1"/>
  <c r="N1650" i="1"/>
  <c r="I1650" i="1"/>
  <c r="N1649" i="1"/>
  <c r="I1649" i="1"/>
  <c r="N1648" i="1"/>
  <c r="I1648" i="1"/>
  <c r="N1647" i="1"/>
  <c r="I1647" i="1"/>
  <c r="N1646" i="1"/>
  <c r="I1646" i="1"/>
  <c r="N1645" i="1"/>
  <c r="I1645" i="1"/>
  <c r="N1644" i="1"/>
  <c r="I1644" i="1"/>
  <c r="N1643" i="1"/>
  <c r="I1643" i="1"/>
  <c r="N1642" i="1"/>
  <c r="I1642" i="1"/>
  <c r="N1641" i="1"/>
  <c r="I1641" i="1"/>
  <c r="N1640" i="1"/>
  <c r="I1640" i="1"/>
  <c r="N1639" i="1"/>
  <c r="I1639" i="1"/>
  <c r="N1638" i="1"/>
  <c r="I1638" i="1"/>
  <c r="N1637" i="1"/>
  <c r="I1637" i="1"/>
  <c r="N1636" i="1"/>
  <c r="I1636" i="1"/>
  <c r="N1635" i="1"/>
  <c r="I1635" i="1"/>
  <c r="N1634" i="1"/>
  <c r="I1634" i="1"/>
  <c r="N1633" i="1"/>
  <c r="I1632" i="1"/>
  <c r="N1631" i="1"/>
  <c r="I1631" i="1"/>
  <c r="N1630" i="1"/>
  <c r="I1630" i="1"/>
  <c r="N1629" i="1"/>
  <c r="I1629" i="1"/>
  <c r="K1628" i="1"/>
  <c r="N1628" i="1" s="1"/>
  <c r="F1628" i="1"/>
  <c r="I1628" i="1" s="1"/>
  <c r="N1627" i="1"/>
  <c r="I1627" i="1"/>
  <c r="N1626" i="1"/>
  <c r="I1626" i="1"/>
  <c r="N1625" i="1"/>
  <c r="I1625" i="1"/>
  <c r="N1624" i="1"/>
  <c r="I1624" i="1"/>
  <c r="K1623" i="1"/>
  <c r="N1623" i="1" s="1"/>
  <c r="F1623" i="1"/>
  <c r="I1623" i="1" s="1"/>
  <c r="I1622" i="1"/>
  <c r="N1621" i="1"/>
  <c r="I1621" i="1"/>
  <c r="N1620" i="1"/>
  <c r="I1620" i="1"/>
  <c r="N1619" i="1"/>
  <c r="I1619" i="1"/>
  <c r="N1618" i="1"/>
  <c r="I1618" i="1"/>
  <c r="N1617" i="1"/>
  <c r="I1617" i="1"/>
  <c r="N1616" i="1"/>
  <c r="I1616" i="1"/>
  <c r="N1615" i="1"/>
  <c r="I1615" i="1"/>
  <c r="N1614" i="1"/>
  <c r="I1614" i="1"/>
  <c r="N1613" i="1"/>
  <c r="I1613" i="1"/>
  <c r="N1612" i="1"/>
  <c r="I1612" i="1"/>
  <c r="N1611" i="1"/>
  <c r="I1611" i="1"/>
  <c r="N1610" i="1"/>
  <c r="I1610" i="1"/>
  <c r="N1609" i="1"/>
  <c r="I1609" i="1"/>
  <c r="N1608" i="1"/>
  <c r="I1608" i="1"/>
  <c r="N1607" i="1"/>
  <c r="I1607" i="1"/>
  <c r="J1606" i="1"/>
  <c r="E1606" i="1"/>
  <c r="I1606" i="1" s="1"/>
  <c r="N1605" i="1"/>
  <c r="I1605" i="1"/>
  <c r="N1604" i="1"/>
  <c r="I1604" i="1"/>
  <c r="N1603" i="1"/>
  <c r="I1603" i="1"/>
  <c r="N1602" i="1"/>
  <c r="I1602" i="1"/>
  <c r="N1601" i="1"/>
  <c r="I1601" i="1"/>
  <c r="N1600" i="1"/>
  <c r="I1600" i="1"/>
  <c r="N1599" i="1"/>
  <c r="I1599" i="1"/>
  <c r="N1598" i="1"/>
  <c r="I1598" i="1"/>
  <c r="N1597" i="1"/>
  <c r="I1597" i="1"/>
  <c r="N1596" i="1"/>
  <c r="I1596" i="1"/>
  <c r="N1595" i="1"/>
  <c r="I1595" i="1"/>
  <c r="N1594" i="1"/>
  <c r="I1594" i="1"/>
  <c r="N1593" i="1"/>
  <c r="I1593" i="1"/>
  <c r="N1592" i="1"/>
  <c r="I1592" i="1"/>
  <c r="N1591" i="1"/>
  <c r="I1591" i="1"/>
  <c r="N1590" i="1"/>
  <c r="I1590" i="1"/>
  <c r="J1589" i="1"/>
  <c r="N1589" i="1" s="1"/>
  <c r="E1589" i="1"/>
  <c r="I1589" i="1" s="1"/>
  <c r="I1588" i="1"/>
  <c r="N1587" i="1"/>
  <c r="I1587" i="1"/>
  <c r="N1586" i="1"/>
  <c r="I1586" i="1"/>
  <c r="N1585" i="1"/>
  <c r="I1585" i="1"/>
  <c r="N1584" i="1"/>
  <c r="I1584" i="1"/>
  <c r="N1583" i="1"/>
  <c r="I1583" i="1"/>
  <c r="N1582" i="1"/>
  <c r="I1582" i="1"/>
  <c r="N1581" i="1"/>
  <c r="I1581" i="1"/>
  <c r="N1580" i="1"/>
  <c r="I1580" i="1"/>
  <c r="N1579" i="1"/>
  <c r="I1579" i="1"/>
  <c r="N1578" i="1"/>
  <c r="I1578" i="1"/>
  <c r="N1577" i="1"/>
  <c r="I1577" i="1"/>
  <c r="N1576" i="1"/>
  <c r="I1576" i="1"/>
  <c r="N1575" i="1"/>
  <c r="I1575" i="1"/>
  <c r="N1574" i="1"/>
  <c r="I1574" i="1"/>
  <c r="N1573" i="1"/>
  <c r="I1573" i="1"/>
  <c r="J1572" i="1"/>
  <c r="N1572" i="1" s="1"/>
  <c r="E1572" i="1"/>
  <c r="I1572" i="1" s="1"/>
  <c r="N1571" i="1"/>
  <c r="I1571" i="1"/>
  <c r="N1570" i="1"/>
  <c r="I1570" i="1"/>
  <c r="N1569" i="1"/>
  <c r="I1569" i="1"/>
  <c r="N1568" i="1"/>
  <c r="I1568" i="1"/>
  <c r="N1567" i="1"/>
  <c r="I1567" i="1"/>
  <c r="N1566" i="1"/>
  <c r="I1566" i="1"/>
  <c r="N1565" i="1"/>
  <c r="I1565" i="1"/>
  <c r="N1564" i="1"/>
  <c r="I1564" i="1"/>
  <c r="N1563" i="1"/>
  <c r="I1563" i="1"/>
  <c r="N1562" i="1"/>
  <c r="I1562" i="1"/>
  <c r="N1561" i="1"/>
  <c r="I1561" i="1"/>
  <c r="N1560" i="1"/>
  <c r="I1560" i="1"/>
  <c r="N1559" i="1"/>
  <c r="I1559" i="1"/>
  <c r="N1558" i="1"/>
  <c r="I1558" i="1"/>
  <c r="N1557" i="1"/>
  <c r="I1557" i="1"/>
  <c r="N1556" i="1"/>
  <c r="I1556" i="1"/>
  <c r="J1555" i="1"/>
  <c r="N1555" i="1" s="1"/>
  <c r="I1555" i="1"/>
  <c r="N1554" i="1"/>
  <c r="I1554" i="1"/>
  <c r="N1553" i="1"/>
  <c r="I1553" i="1"/>
  <c r="N1552" i="1"/>
  <c r="I1552" i="1"/>
  <c r="N1551" i="1"/>
  <c r="I1551" i="1"/>
  <c r="N1550" i="1"/>
  <c r="I1550" i="1"/>
  <c r="N1549" i="1"/>
  <c r="I1549" i="1"/>
  <c r="N1548" i="1"/>
  <c r="I1548" i="1"/>
  <c r="N1547" i="1"/>
  <c r="I1547" i="1"/>
  <c r="N1546" i="1"/>
  <c r="I1546" i="1"/>
  <c r="N1545" i="1"/>
  <c r="I1545" i="1"/>
  <c r="N1544" i="1"/>
  <c r="I1544" i="1"/>
  <c r="N1543" i="1"/>
  <c r="I1543" i="1"/>
  <c r="N1542" i="1"/>
  <c r="I1542" i="1"/>
  <c r="N1541" i="1"/>
  <c r="I1541" i="1"/>
  <c r="N1540" i="1"/>
  <c r="I1540" i="1"/>
  <c r="N1539" i="1"/>
  <c r="I1539" i="1"/>
  <c r="J1538" i="1"/>
  <c r="N1538" i="1" s="1"/>
  <c r="E1538" i="1"/>
  <c r="I1538" i="1" s="1"/>
  <c r="N1537" i="1"/>
  <c r="I1537" i="1"/>
  <c r="N1536" i="1"/>
  <c r="I1536" i="1"/>
  <c r="N1535" i="1"/>
  <c r="I1535" i="1"/>
  <c r="N1534" i="1"/>
  <c r="I1534" i="1"/>
  <c r="N1533" i="1"/>
  <c r="I1533" i="1"/>
  <c r="N1532" i="1"/>
  <c r="I1532" i="1"/>
  <c r="J1531" i="1"/>
  <c r="N1531" i="1" s="1"/>
  <c r="E1531" i="1"/>
  <c r="I1531" i="1" s="1"/>
  <c r="I1530" i="1"/>
  <c r="N1529" i="1"/>
  <c r="I1529" i="1"/>
  <c r="N1528" i="1"/>
  <c r="I1528" i="1"/>
  <c r="N1527" i="1"/>
  <c r="I1527" i="1"/>
  <c r="N1526" i="1"/>
  <c r="I1526" i="1"/>
  <c r="N1525" i="1"/>
  <c r="I1525" i="1"/>
  <c r="N1524" i="1"/>
  <c r="I1524" i="1"/>
  <c r="N1523" i="1"/>
  <c r="I1523" i="1"/>
  <c r="N1522" i="1"/>
  <c r="I1522" i="1"/>
  <c r="N1521" i="1"/>
  <c r="I1521" i="1"/>
  <c r="N1520" i="1"/>
  <c r="I1520" i="1"/>
  <c r="N1519" i="1"/>
  <c r="I1519" i="1"/>
  <c r="N1518" i="1"/>
  <c r="I1518" i="1"/>
  <c r="N1517" i="1"/>
  <c r="I1517" i="1"/>
  <c r="N1516" i="1"/>
  <c r="I1516" i="1"/>
  <c r="N1515" i="1"/>
  <c r="I1515" i="1"/>
  <c r="J1514" i="1"/>
  <c r="N1514" i="1" s="1"/>
  <c r="E1514" i="1"/>
  <c r="I1514" i="1" s="1"/>
  <c r="I1513" i="1"/>
  <c r="N1512" i="1"/>
  <c r="I1512" i="1"/>
  <c r="N1511" i="1"/>
  <c r="I1511" i="1"/>
  <c r="N1510" i="1"/>
  <c r="I1510" i="1"/>
  <c r="N1509" i="1"/>
  <c r="I1509" i="1"/>
  <c r="N1508" i="1"/>
  <c r="I1508" i="1"/>
  <c r="N1507" i="1"/>
  <c r="I1507" i="1"/>
  <c r="N1506" i="1"/>
  <c r="I1506" i="1"/>
  <c r="N1505" i="1"/>
  <c r="I1505" i="1"/>
  <c r="N1504" i="1"/>
  <c r="I1504" i="1"/>
  <c r="N1503" i="1"/>
  <c r="I1503" i="1"/>
  <c r="N1502" i="1"/>
  <c r="I1502" i="1"/>
  <c r="N1501" i="1"/>
  <c r="I1501" i="1"/>
  <c r="N1500" i="1"/>
  <c r="I1500" i="1"/>
  <c r="N1499" i="1"/>
  <c r="I1499" i="1"/>
  <c r="N1498" i="1"/>
  <c r="I1498" i="1"/>
  <c r="J1497" i="1"/>
  <c r="N1497" i="1" s="1"/>
  <c r="E1497" i="1"/>
  <c r="I1497" i="1" s="1"/>
  <c r="I1496" i="1"/>
  <c r="N1495" i="1"/>
  <c r="I1495" i="1"/>
  <c r="N1494" i="1"/>
  <c r="I1494" i="1"/>
  <c r="N1493" i="1"/>
  <c r="I1493" i="1"/>
  <c r="N1492" i="1"/>
  <c r="I1492" i="1"/>
  <c r="N1491" i="1"/>
  <c r="I1491" i="1"/>
  <c r="N1490" i="1"/>
  <c r="I1490" i="1"/>
  <c r="N1489" i="1"/>
  <c r="I1489" i="1"/>
  <c r="N1488" i="1"/>
  <c r="I1488" i="1"/>
  <c r="N1487" i="1"/>
  <c r="I1487" i="1"/>
  <c r="N1486" i="1"/>
  <c r="I1486" i="1"/>
  <c r="N1485" i="1"/>
  <c r="I1485" i="1"/>
  <c r="N1484" i="1"/>
  <c r="I1484" i="1"/>
  <c r="N1483" i="1"/>
  <c r="I1483" i="1"/>
  <c r="N1482" i="1"/>
  <c r="I1482" i="1"/>
  <c r="N1481" i="1"/>
  <c r="I1481" i="1"/>
  <c r="J1480" i="1"/>
  <c r="N1480" i="1" s="1"/>
  <c r="E1480" i="1"/>
  <c r="I1479" i="1"/>
  <c r="N1478" i="1"/>
  <c r="I1478" i="1"/>
  <c r="N1477" i="1"/>
  <c r="I1477" i="1"/>
  <c r="N1476" i="1"/>
  <c r="I1476" i="1"/>
  <c r="N1475" i="1"/>
  <c r="I1475" i="1"/>
  <c r="N1474" i="1"/>
  <c r="I1474" i="1"/>
  <c r="N1473" i="1"/>
  <c r="I1473" i="1"/>
  <c r="N1472" i="1"/>
  <c r="I1472" i="1"/>
  <c r="N1471" i="1"/>
  <c r="I1471" i="1"/>
  <c r="N1470" i="1"/>
  <c r="I1470" i="1"/>
  <c r="N1469" i="1"/>
  <c r="I1469" i="1"/>
  <c r="N1468" i="1"/>
  <c r="I1468" i="1"/>
  <c r="N1467" i="1"/>
  <c r="I1467" i="1"/>
  <c r="N1466" i="1"/>
  <c r="I1466" i="1"/>
  <c r="N1465" i="1"/>
  <c r="I1465" i="1"/>
  <c r="N1464" i="1"/>
  <c r="I1464" i="1"/>
  <c r="N1463" i="1"/>
  <c r="E1463" i="1"/>
  <c r="N1462" i="1"/>
  <c r="I1462" i="1"/>
  <c r="N1461" i="1"/>
  <c r="I1461" i="1"/>
  <c r="N1460" i="1"/>
  <c r="I1460" i="1"/>
  <c r="N1459" i="1"/>
  <c r="I1459" i="1"/>
  <c r="N1458" i="1"/>
  <c r="I1458" i="1"/>
  <c r="N1457" i="1"/>
  <c r="I1457" i="1"/>
  <c r="N1456" i="1"/>
  <c r="I1456" i="1"/>
  <c r="N1455" i="1"/>
  <c r="I1455" i="1"/>
  <c r="N1454" i="1"/>
  <c r="I1454" i="1"/>
  <c r="N1453" i="1"/>
  <c r="I1453" i="1"/>
  <c r="N1452" i="1"/>
  <c r="I1452" i="1"/>
  <c r="N1451" i="1"/>
  <c r="I1451" i="1"/>
  <c r="N1450" i="1"/>
  <c r="I1450" i="1"/>
  <c r="N1449" i="1"/>
  <c r="I1449" i="1"/>
  <c r="N1448" i="1"/>
  <c r="I1448" i="1"/>
  <c r="N1447" i="1"/>
  <c r="I1447" i="1"/>
  <c r="K1446" i="1"/>
  <c r="J1446" i="1"/>
  <c r="I1446" i="1"/>
  <c r="N1445" i="1"/>
  <c r="I1445" i="1"/>
  <c r="N1444" i="1"/>
  <c r="I1444" i="1"/>
  <c r="N1443" i="1"/>
  <c r="I1443" i="1"/>
  <c r="N1442" i="1"/>
  <c r="I1442" i="1"/>
  <c r="N1441" i="1"/>
  <c r="I1441" i="1"/>
  <c r="N1440" i="1"/>
  <c r="I1440" i="1"/>
  <c r="N1439" i="1"/>
  <c r="I1439" i="1"/>
  <c r="N1438" i="1"/>
  <c r="I1438" i="1"/>
  <c r="N1437" i="1"/>
  <c r="I1437" i="1"/>
  <c r="N1436" i="1"/>
  <c r="I1436" i="1"/>
  <c r="N1435" i="1"/>
  <c r="I1435" i="1"/>
  <c r="N1434" i="1"/>
  <c r="I1434" i="1"/>
  <c r="N1433" i="1"/>
  <c r="I1433" i="1"/>
  <c r="N1432" i="1"/>
  <c r="I1432" i="1"/>
  <c r="N1431" i="1"/>
  <c r="I1431" i="1"/>
  <c r="N1430" i="1"/>
  <c r="I1430" i="1"/>
  <c r="N1429" i="1"/>
  <c r="F1429" i="1"/>
  <c r="E1429" i="1"/>
  <c r="M1428" i="1"/>
  <c r="L1428" i="1"/>
  <c r="H1428" i="1"/>
  <c r="G1428" i="1"/>
  <c r="I1427" i="1"/>
  <c r="N1426" i="1"/>
  <c r="N1425" i="1"/>
  <c r="I1425" i="1"/>
  <c r="N1424" i="1"/>
  <c r="I1424" i="1"/>
  <c r="N1423" i="1"/>
  <c r="I1423" i="1"/>
  <c r="N1422" i="1"/>
  <c r="I1422" i="1"/>
  <c r="N1421" i="1"/>
  <c r="I1421" i="1"/>
  <c r="N1420" i="1"/>
  <c r="I1420" i="1"/>
  <c r="N1419" i="1"/>
  <c r="I1419" i="1"/>
  <c r="N1418" i="1"/>
  <c r="I1418" i="1"/>
  <c r="N1417" i="1"/>
  <c r="I1417" i="1"/>
  <c r="N1416" i="1"/>
  <c r="I1416" i="1"/>
  <c r="N1415" i="1"/>
  <c r="I1415" i="1"/>
  <c r="N1414" i="1"/>
  <c r="I1414" i="1"/>
  <c r="N1413" i="1"/>
  <c r="I1413" i="1"/>
  <c r="N1412" i="1"/>
  <c r="I1412" i="1"/>
  <c r="N1411" i="1"/>
  <c r="I1411" i="1"/>
  <c r="N1410" i="1"/>
  <c r="I1410" i="1"/>
  <c r="N1409" i="1"/>
  <c r="I1409" i="1"/>
  <c r="N1408" i="1"/>
  <c r="I1408" i="1"/>
  <c r="N1407" i="1"/>
  <c r="I1407" i="1"/>
  <c r="N1406" i="1"/>
  <c r="I1406" i="1"/>
  <c r="N1405" i="1"/>
  <c r="I1405" i="1"/>
  <c r="N1404" i="1"/>
  <c r="I1404" i="1"/>
  <c r="N1403" i="1"/>
  <c r="I1403" i="1"/>
  <c r="N1402" i="1"/>
  <c r="I1402" i="1"/>
  <c r="N1401" i="1"/>
  <c r="I1401" i="1"/>
  <c r="J1400" i="1"/>
  <c r="N1400" i="1" s="1"/>
  <c r="E1400" i="1"/>
  <c r="I1400" i="1" s="1"/>
  <c r="N1399" i="1"/>
  <c r="I1399" i="1"/>
  <c r="N1398" i="1"/>
  <c r="I1398" i="1"/>
  <c r="N1397" i="1"/>
  <c r="I1397" i="1"/>
  <c r="N1396" i="1"/>
  <c r="I1396" i="1"/>
  <c r="N1395" i="1"/>
  <c r="I1395" i="1"/>
  <c r="N1394" i="1"/>
  <c r="I1394" i="1"/>
  <c r="N1393" i="1"/>
  <c r="I1393" i="1"/>
  <c r="N1392" i="1"/>
  <c r="I1392" i="1"/>
  <c r="N1391" i="1"/>
  <c r="I1391" i="1"/>
  <c r="N1390" i="1"/>
  <c r="I1390" i="1"/>
  <c r="N1389" i="1"/>
  <c r="I1389" i="1"/>
  <c r="N1388" i="1"/>
  <c r="I1388" i="1"/>
  <c r="N1387" i="1"/>
  <c r="I1387" i="1"/>
  <c r="N1386" i="1"/>
  <c r="I1386" i="1"/>
  <c r="N1385" i="1"/>
  <c r="I1385" i="1"/>
  <c r="N1384" i="1"/>
  <c r="I1384" i="1"/>
  <c r="J1383" i="1"/>
  <c r="N1383" i="1" s="1"/>
  <c r="E1383" i="1"/>
  <c r="E1382" i="1" s="1"/>
  <c r="M1382" i="1"/>
  <c r="L1382" i="1"/>
  <c r="K1382" i="1"/>
  <c r="H1382" i="1"/>
  <c r="G1382" i="1"/>
  <c r="F1382" i="1"/>
  <c r="N1378" i="1"/>
  <c r="I1378" i="1"/>
  <c r="N1377" i="1"/>
  <c r="I1377" i="1"/>
  <c r="N1376" i="1"/>
  <c r="I1376" i="1"/>
  <c r="N1375" i="1"/>
  <c r="I1375" i="1"/>
  <c r="J1374" i="1"/>
  <c r="N1374" i="1" s="1"/>
  <c r="E1374" i="1"/>
  <c r="I1374" i="1" s="1"/>
  <c r="N1373" i="1"/>
  <c r="I1373" i="1"/>
  <c r="N1372" i="1"/>
  <c r="I1372" i="1"/>
  <c r="N1371" i="1"/>
  <c r="I1371" i="1"/>
  <c r="N1370" i="1"/>
  <c r="I1370" i="1"/>
  <c r="J1369" i="1"/>
  <c r="N1369" i="1" s="1"/>
  <c r="E1369" i="1"/>
  <c r="I1369" i="1" s="1"/>
  <c r="I1368" i="1"/>
  <c r="N1367" i="1"/>
  <c r="I1367" i="1"/>
  <c r="N1366" i="1"/>
  <c r="I1366" i="1"/>
  <c r="J1365" i="1"/>
  <c r="N1365" i="1" s="1"/>
  <c r="E1365" i="1"/>
  <c r="I1365" i="1" s="1"/>
  <c r="N1364" i="1"/>
  <c r="I1364" i="1"/>
  <c r="N1363" i="1"/>
  <c r="I1363" i="1"/>
  <c r="N1362" i="1"/>
  <c r="I1362" i="1"/>
  <c r="N1361" i="1"/>
  <c r="I1361" i="1"/>
  <c r="J1360" i="1"/>
  <c r="N1360" i="1" s="1"/>
  <c r="E1360" i="1"/>
  <c r="I1360" i="1" s="1"/>
  <c r="J1359" i="1"/>
  <c r="N1359" i="1" s="1"/>
  <c r="E1359" i="1"/>
  <c r="I1359" i="1" s="1"/>
  <c r="N1358" i="1"/>
  <c r="I1358" i="1"/>
  <c r="N1357" i="1"/>
  <c r="I1357" i="1"/>
  <c r="N1356" i="1"/>
  <c r="I1356" i="1"/>
  <c r="N1355" i="1"/>
  <c r="I1355" i="1"/>
  <c r="N1354" i="1"/>
  <c r="I1354" i="1"/>
  <c r="N1353" i="1"/>
  <c r="I1353" i="1"/>
  <c r="N1352" i="1"/>
  <c r="I1352" i="1"/>
  <c r="N1351" i="1"/>
  <c r="I1351" i="1"/>
  <c r="J1350" i="1"/>
  <c r="N1350" i="1" s="1"/>
  <c r="E1350" i="1"/>
  <c r="I1350" i="1" s="1"/>
  <c r="N1349" i="1"/>
  <c r="I1349" i="1"/>
  <c r="N1348" i="1"/>
  <c r="I1348" i="1"/>
  <c r="N1347" i="1"/>
  <c r="I1347" i="1"/>
  <c r="N1346" i="1"/>
  <c r="I1346" i="1"/>
  <c r="J1345" i="1"/>
  <c r="N1345" i="1" s="1"/>
  <c r="E1345" i="1"/>
  <c r="I1345" i="1" s="1"/>
  <c r="I1344" i="1"/>
  <c r="N1343" i="1"/>
  <c r="I1343" i="1"/>
  <c r="N1342" i="1"/>
  <c r="I1342" i="1"/>
  <c r="N1341" i="1"/>
  <c r="I1341" i="1"/>
  <c r="J1340" i="1"/>
  <c r="N1340" i="1" s="1"/>
  <c r="E1340" i="1"/>
  <c r="I1340" i="1" s="1"/>
  <c r="N1339" i="1"/>
  <c r="I1339" i="1"/>
  <c r="N1338" i="1"/>
  <c r="I1338" i="1"/>
  <c r="N1337" i="1"/>
  <c r="I1337" i="1"/>
  <c r="N1336" i="1"/>
  <c r="I1336" i="1"/>
  <c r="J1335" i="1"/>
  <c r="N1335" i="1" s="1"/>
  <c r="E1335" i="1"/>
  <c r="I1335" i="1" s="1"/>
  <c r="N1334" i="1"/>
  <c r="I1334" i="1"/>
  <c r="N1333" i="1"/>
  <c r="I1333" i="1"/>
  <c r="N1332" i="1"/>
  <c r="I1332" i="1"/>
  <c r="N1331" i="1"/>
  <c r="I1331" i="1"/>
  <c r="N1330" i="1"/>
  <c r="I1330" i="1"/>
  <c r="N1329" i="1"/>
  <c r="I1329" i="1"/>
  <c r="N1328" i="1"/>
  <c r="I1328" i="1"/>
  <c r="N1327" i="1"/>
  <c r="I1327" i="1"/>
  <c r="N1326" i="1"/>
  <c r="I1326" i="1"/>
  <c r="N1325" i="1"/>
  <c r="I1325" i="1"/>
  <c r="N1324" i="1"/>
  <c r="I1324" i="1"/>
  <c r="N1323" i="1"/>
  <c r="I1323" i="1"/>
  <c r="N1322" i="1"/>
  <c r="I1322" i="1"/>
  <c r="N1321" i="1"/>
  <c r="I1321" i="1"/>
  <c r="N1320" i="1"/>
  <c r="I1320" i="1"/>
  <c r="N1319" i="1"/>
  <c r="I1319" i="1"/>
  <c r="N1318" i="1"/>
  <c r="I1318" i="1"/>
  <c r="N1317" i="1"/>
  <c r="I1317" i="1"/>
  <c r="N1316" i="1"/>
  <c r="I1316" i="1"/>
  <c r="N1315" i="1"/>
  <c r="I1315" i="1"/>
  <c r="J1314" i="1"/>
  <c r="N1314" i="1" s="1"/>
  <c r="E1314" i="1"/>
  <c r="I1314" i="1" s="1"/>
  <c r="N1313" i="1"/>
  <c r="I1313" i="1"/>
  <c r="N1312" i="1"/>
  <c r="I1312" i="1"/>
  <c r="N1311" i="1"/>
  <c r="I1311" i="1"/>
  <c r="N1310" i="1"/>
  <c r="I1310" i="1"/>
  <c r="J1309" i="1"/>
  <c r="N1309" i="1" s="1"/>
  <c r="E1309" i="1"/>
  <c r="I1309" i="1" s="1"/>
  <c r="N1308" i="1"/>
  <c r="I1308" i="1"/>
  <c r="N1307" i="1"/>
  <c r="I1307" i="1"/>
  <c r="N1306" i="1"/>
  <c r="I1306" i="1"/>
  <c r="N1305" i="1"/>
  <c r="I1305" i="1"/>
  <c r="J1304" i="1"/>
  <c r="N1304" i="1" s="1"/>
  <c r="E1304" i="1"/>
  <c r="I1304" i="1" s="1"/>
  <c r="I1303" i="1"/>
  <c r="N1302" i="1"/>
  <c r="I1302" i="1"/>
  <c r="N1301" i="1"/>
  <c r="I1301" i="1"/>
  <c r="N1300" i="1"/>
  <c r="I1300" i="1"/>
  <c r="J1299" i="1"/>
  <c r="N1299" i="1" s="1"/>
  <c r="E1299" i="1"/>
  <c r="I1299" i="1" s="1"/>
  <c r="I1298" i="1"/>
  <c r="N1297" i="1"/>
  <c r="I1297" i="1"/>
  <c r="N1296" i="1"/>
  <c r="I1296" i="1"/>
  <c r="N1295" i="1"/>
  <c r="I1295" i="1"/>
  <c r="J1294" i="1"/>
  <c r="N1294" i="1" s="1"/>
  <c r="E1294" i="1"/>
  <c r="I1294" i="1" s="1"/>
  <c r="N1293" i="1"/>
  <c r="I1293" i="1"/>
  <c r="N1292" i="1"/>
  <c r="I1292" i="1"/>
  <c r="N1291" i="1"/>
  <c r="I1291" i="1"/>
  <c r="N1290" i="1"/>
  <c r="I1290" i="1"/>
  <c r="J1289" i="1"/>
  <c r="N1289" i="1" s="1"/>
  <c r="E1289" i="1"/>
  <c r="I1289" i="1" s="1"/>
  <c r="N1288" i="1"/>
  <c r="I1288" i="1"/>
  <c r="N1287" i="1"/>
  <c r="I1287" i="1"/>
  <c r="N1286" i="1"/>
  <c r="I1286" i="1"/>
  <c r="N1285" i="1"/>
  <c r="I1285" i="1"/>
  <c r="N1284" i="1"/>
  <c r="I1284" i="1"/>
  <c r="N1283" i="1"/>
  <c r="I1283" i="1"/>
  <c r="N1282" i="1"/>
  <c r="I1282" i="1"/>
  <c r="N1281" i="1"/>
  <c r="I1281" i="1"/>
  <c r="N1280" i="1"/>
  <c r="I1280" i="1"/>
  <c r="J1279" i="1"/>
  <c r="E1279" i="1"/>
  <c r="I1279" i="1" s="1"/>
  <c r="N1278" i="1"/>
  <c r="N1277" i="1"/>
  <c r="I1277" i="1"/>
  <c r="N1276" i="1"/>
  <c r="I1276" i="1"/>
  <c r="N1275" i="1"/>
  <c r="I1275" i="1"/>
  <c r="J1274" i="1"/>
  <c r="N1274" i="1" s="1"/>
  <c r="E1274" i="1"/>
  <c r="I1274" i="1" s="1"/>
  <c r="I1273" i="1"/>
  <c r="N1272" i="1"/>
  <c r="I1272" i="1"/>
  <c r="N1271" i="1"/>
  <c r="I1271" i="1"/>
  <c r="N1270" i="1"/>
  <c r="I1270" i="1"/>
  <c r="N1269" i="1"/>
  <c r="N1268" i="1"/>
  <c r="I1268" i="1"/>
  <c r="N1267" i="1"/>
  <c r="I1267" i="1"/>
  <c r="N1266" i="1"/>
  <c r="I1266" i="1"/>
  <c r="N1265" i="1"/>
  <c r="I1265" i="1"/>
  <c r="J1264" i="1"/>
  <c r="N1264" i="1" s="1"/>
  <c r="E1264" i="1"/>
  <c r="I1264" i="1" s="1"/>
  <c r="N1263" i="1"/>
  <c r="I1263" i="1"/>
  <c r="N1262" i="1"/>
  <c r="I1262" i="1"/>
  <c r="N1261" i="1"/>
  <c r="I1261" i="1"/>
  <c r="N1260" i="1"/>
  <c r="I1260" i="1"/>
  <c r="J1259" i="1"/>
  <c r="N1259" i="1" s="1"/>
  <c r="E1259" i="1"/>
  <c r="I1259" i="1" s="1"/>
  <c r="N1258" i="1"/>
  <c r="I1258" i="1"/>
  <c r="N1257" i="1"/>
  <c r="I1257" i="1"/>
  <c r="N1256" i="1"/>
  <c r="I1256" i="1"/>
  <c r="N1255" i="1"/>
  <c r="I1255" i="1"/>
  <c r="J1254" i="1"/>
  <c r="N1254" i="1" s="1"/>
  <c r="E1254" i="1"/>
  <c r="I1254" i="1" s="1"/>
  <c r="N1253" i="1"/>
  <c r="I1253" i="1"/>
  <c r="N1252" i="1"/>
  <c r="I1252" i="1"/>
  <c r="N1251" i="1"/>
  <c r="I1251" i="1"/>
  <c r="N1250" i="1"/>
  <c r="I1250" i="1"/>
  <c r="J1249" i="1"/>
  <c r="N1249" i="1" s="1"/>
  <c r="E1249" i="1"/>
  <c r="M1248" i="1"/>
  <c r="L1248" i="1"/>
  <c r="K1248" i="1"/>
  <c r="H1248" i="1"/>
  <c r="G1248" i="1"/>
  <c r="N1247" i="1"/>
  <c r="I1247" i="1"/>
  <c r="N1246" i="1"/>
  <c r="I1246" i="1"/>
  <c r="N1245" i="1"/>
  <c r="I1245" i="1"/>
  <c r="N1244" i="1"/>
  <c r="I1244" i="1"/>
  <c r="N1243" i="1"/>
  <c r="I1243" i="1"/>
  <c r="N1242" i="1"/>
  <c r="I1242" i="1"/>
  <c r="N1241" i="1"/>
  <c r="I1241" i="1"/>
  <c r="N1240" i="1"/>
  <c r="I1240" i="1"/>
  <c r="N1239" i="1"/>
  <c r="I1239" i="1"/>
  <c r="N1238" i="1"/>
  <c r="I1238" i="1"/>
  <c r="N1237" i="1"/>
  <c r="I1237" i="1"/>
  <c r="N1236" i="1"/>
  <c r="I1236" i="1"/>
  <c r="N1235" i="1"/>
  <c r="I1235" i="1"/>
  <c r="N1234" i="1"/>
  <c r="I1234" i="1"/>
  <c r="N1233" i="1"/>
  <c r="I1233" i="1"/>
  <c r="N1232" i="1"/>
  <c r="I1232" i="1"/>
  <c r="N1231" i="1"/>
  <c r="I1231" i="1"/>
  <c r="N1230" i="1"/>
  <c r="I1230" i="1"/>
  <c r="N1229" i="1"/>
  <c r="I1229" i="1"/>
  <c r="N1228" i="1"/>
  <c r="I1228" i="1"/>
  <c r="N1227" i="1"/>
  <c r="I1227" i="1"/>
  <c r="N1226" i="1"/>
  <c r="I1226" i="1"/>
  <c r="N1225" i="1"/>
  <c r="I1225" i="1"/>
  <c r="N1224" i="1"/>
  <c r="I1224" i="1"/>
  <c r="N1223" i="1"/>
  <c r="I1223" i="1"/>
  <c r="N1222" i="1"/>
  <c r="I1222" i="1"/>
  <c r="N1221" i="1"/>
  <c r="I1221" i="1"/>
  <c r="N1220" i="1"/>
  <c r="I1220" i="1"/>
  <c r="N1219" i="1"/>
  <c r="I1219" i="1"/>
  <c r="N1218" i="1"/>
  <c r="I1218" i="1"/>
  <c r="N1217" i="1"/>
  <c r="I1217" i="1"/>
  <c r="N1216" i="1"/>
  <c r="I1216" i="1"/>
  <c r="N1215" i="1"/>
  <c r="I1215" i="1"/>
  <c r="N1214" i="1"/>
  <c r="I1214" i="1"/>
  <c r="N1213" i="1"/>
  <c r="I1213" i="1"/>
  <c r="N1212" i="1"/>
  <c r="I1212" i="1"/>
  <c r="N1211" i="1"/>
  <c r="I1211" i="1"/>
  <c r="N1210" i="1"/>
  <c r="I1210" i="1"/>
  <c r="N1209" i="1"/>
  <c r="I1209" i="1"/>
  <c r="N1208" i="1"/>
  <c r="I1208" i="1"/>
  <c r="N1207" i="1"/>
  <c r="I1207" i="1"/>
  <c r="N1206" i="1"/>
  <c r="I1206" i="1"/>
  <c r="N1205" i="1"/>
  <c r="I1205" i="1"/>
  <c r="N1204" i="1"/>
  <c r="I1204" i="1"/>
  <c r="N1203" i="1"/>
  <c r="I1203" i="1"/>
  <c r="N1202" i="1"/>
  <c r="I1202" i="1"/>
  <c r="N1201" i="1"/>
  <c r="I1201" i="1"/>
  <c r="N1200" i="1"/>
  <c r="I1200" i="1"/>
  <c r="N1199" i="1"/>
  <c r="I1199" i="1"/>
  <c r="N1198" i="1"/>
  <c r="I1198" i="1"/>
  <c r="N1197" i="1"/>
  <c r="I1197" i="1"/>
  <c r="N1196" i="1"/>
  <c r="I1196" i="1"/>
  <c r="N1195" i="1"/>
  <c r="I1195" i="1"/>
  <c r="N1194" i="1"/>
  <c r="I1194" i="1"/>
  <c r="N1193" i="1"/>
  <c r="I1193" i="1"/>
  <c r="N1192" i="1"/>
  <c r="I1192" i="1"/>
  <c r="N1191" i="1"/>
  <c r="I1191" i="1"/>
  <c r="N1190" i="1"/>
  <c r="I1190" i="1"/>
  <c r="N1189" i="1"/>
  <c r="I1189" i="1"/>
  <c r="N1188" i="1"/>
  <c r="I1188" i="1"/>
  <c r="N1187" i="1"/>
  <c r="I1187" i="1"/>
  <c r="N1186" i="1"/>
  <c r="I1186" i="1"/>
  <c r="N1185" i="1"/>
  <c r="I1185" i="1"/>
  <c r="N1184" i="1"/>
  <c r="I1184" i="1"/>
  <c r="N1183" i="1"/>
  <c r="I1183" i="1"/>
  <c r="N1182" i="1"/>
  <c r="I1182" i="1"/>
  <c r="N1181" i="1"/>
  <c r="I1181" i="1"/>
  <c r="N1180" i="1"/>
  <c r="I1180" i="1"/>
  <c r="N1179" i="1"/>
  <c r="I1179" i="1"/>
  <c r="N1178" i="1"/>
  <c r="I1178" i="1"/>
  <c r="N1177" i="1"/>
  <c r="I1177" i="1"/>
  <c r="N1176" i="1"/>
  <c r="I1176" i="1"/>
  <c r="N1175" i="1"/>
  <c r="I1175" i="1"/>
  <c r="N1174" i="1"/>
  <c r="I1174" i="1"/>
  <c r="N1173" i="1"/>
  <c r="I1173" i="1"/>
  <c r="N1172" i="1"/>
  <c r="I1172" i="1"/>
  <c r="N1171" i="1"/>
  <c r="I1171" i="1"/>
  <c r="N1170" i="1"/>
  <c r="I1170" i="1"/>
  <c r="N1169" i="1"/>
  <c r="I1169" i="1"/>
  <c r="N1168" i="1"/>
  <c r="I1168" i="1"/>
  <c r="N1167" i="1"/>
  <c r="I1167" i="1"/>
  <c r="N1166" i="1"/>
  <c r="I1166" i="1"/>
  <c r="N1165" i="1"/>
  <c r="I1165" i="1"/>
  <c r="N1164" i="1"/>
  <c r="I1164" i="1"/>
  <c r="N1163" i="1"/>
  <c r="I1163" i="1"/>
  <c r="N1162" i="1"/>
  <c r="I1162" i="1"/>
  <c r="N1161" i="1"/>
  <c r="I1161" i="1"/>
  <c r="N1160" i="1"/>
  <c r="I1160" i="1"/>
  <c r="N1159" i="1"/>
  <c r="I1159" i="1"/>
  <c r="N1158" i="1"/>
  <c r="I1158" i="1"/>
  <c r="N1157" i="1"/>
  <c r="I1157" i="1"/>
  <c r="N1156" i="1"/>
  <c r="I1156" i="1"/>
  <c r="N1155" i="1"/>
  <c r="I1155" i="1"/>
  <c r="N1154" i="1"/>
  <c r="I1154" i="1"/>
  <c r="N1153" i="1"/>
  <c r="I1153" i="1"/>
  <c r="N1152" i="1"/>
  <c r="I1152" i="1"/>
  <c r="N1151" i="1"/>
  <c r="I1151" i="1"/>
  <c r="N1150" i="1"/>
  <c r="I1150" i="1"/>
  <c r="N1149" i="1"/>
  <c r="I1149" i="1"/>
  <c r="N1148" i="1"/>
  <c r="I1148" i="1"/>
  <c r="N1147" i="1"/>
  <c r="I1147" i="1"/>
  <c r="N1146" i="1"/>
  <c r="I1146" i="1"/>
  <c r="N1145" i="1"/>
  <c r="I1145" i="1"/>
  <c r="N1144" i="1"/>
  <c r="I1144" i="1"/>
  <c r="N1143" i="1"/>
  <c r="I1143" i="1"/>
  <c r="N1142" i="1"/>
  <c r="I1142" i="1"/>
  <c r="E1136" i="1"/>
  <c r="E1133" i="1"/>
  <c r="E1132" i="1"/>
  <c r="J1126" i="1"/>
  <c r="N1126" i="1" s="1"/>
  <c r="E1127" i="1"/>
  <c r="N1125" i="1"/>
  <c r="I1125" i="1"/>
  <c r="N1124" i="1"/>
  <c r="I1124" i="1"/>
  <c r="N1123" i="1"/>
  <c r="I1123" i="1"/>
  <c r="N1122" i="1"/>
  <c r="I1122" i="1"/>
  <c r="N1121" i="1"/>
  <c r="I1121" i="1"/>
  <c r="N1120" i="1"/>
  <c r="I1120" i="1"/>
  <c r="J1119" i="1"/>
  <c r="N1119" i="1" s="1"/>
  <c r="E1119" i="1"/>
  <c r="I1119" i="1" s="1"/>
  <c r="N1118" i="1"/>
  <c r="I1118" i="1"/>
  <c r="N1117" i="1"/>
  <c r="I1117" i="1"/>
  <c r="N1116" i="1"/>
  <c r="I1116" i="1"/>
  <c r="N1115" i="1"/>
  <c r="I1115" i="1"/>
  <c r="N1114" i="1"/>
  <c r="I1114" i="1"/>
  <c r="N1113" i="1"/>
  <c r="I1113" i="1"/>
  <c r="N1112" i="1"/>
  <c r="I1112" i="1"/>
  <c r="J1111" i="1"/>
  <c r="N1111" i="1" s="1"/>
  <c r="E1111" i="1"/>
  <c r="I1111" i="1" s="1"/>
  <c r="N1110" i="1"/>
  <c r="I1110" i="1"/>
  <c r="N1109" i="1"/>
  <c r="I1109" i="1"/>
  <c r="N1108" i="1"/>
  <c r="I1108" i="1"/>
  <c r="N1107" i="1"/>
  <c r="I1107" i="1"/>
  <c r="N1106" i="1"/>
  <c r="I1106" i="1"/>
  <c r="N1105" i="1"/>
  <c r="I1105" i="1"/>
  <c r="J1104" i="1"/>
  <c r="N1104" i="1" s="1"/>
  <c r="E1104" i="1"/>
  <c r="I1104" i="1" s="1"/>
  <c r="N1103" i="1"/>
  <c r="I1103" i="1"/>
  <c r="N1102" i="1"/>
  <c r="I1102" i="1"/>
  <c r="N1101" i="1"/>
  <c r="I1101" i="1"/>
  <c r="N1100" i="1"/>
  <c r="I1100" i="1"/>
  <c r="N1099" i="1"/>
  <c r="I1099" i="1"/>
  <c r="N1098" i="1"/>
  <c r="I1098" i="1"/>
  <c r="J1097" i="1"/>
  <c r="N1097" i="1" s="1"/>
  <c r="E1097" i="1"/>
  <c r="I1097" i="1" s="1"/>
  <c r="N1096" i="1"/>
  <c r="I1096" i="1"/>
  <c r="N1095" i="1"/>
  <c r="I1095" i="1"/>
  <c r="N1094" i="1"/>
  <c r="I1094" i="1"/>
  <c r="N1093" i="1"/>
  <c r="I1093" i="1"/>
  <c r="N1092" i="1"/>
  <c r="I1092" i="1"/>
  <c r="J1091" i="1"/>
  <c r="N1091" i="1" s="1"/>
  <c r="E1091" i="1"/>
  <c r="I1091" i="1" s="1"/>
  <c r="N1090" i="1"/>
  <c r="I1090" i="1"/>
  <c r="N1089" i="1"/>
  <c r="I1089" i="1"/>
  <c r="N1088" i="1"/>
  <c r="I1088" i="1"/>
  <c r="N1087" i="1"/>
  <c r="I1087" i="1"/>
  <c r="N1086" i="1"/>
  <c r="I1086" i="1"/>
  <c r="J1085" i="1"/>
  <c r="N1085" i="1" s="1"/>
  <c r="E1085" i="1"/>
  <c r="I1085" i="1" s="1"/>
  <c r="N1084" i="1"/>
  <c r="I1084" i="1"/>
  <c r="N1083" i="1"/>
  <c r="I1083" i="1"/>
  <c r="N1082" i="1"/>
  <c r="I1082" i="1"/>
  <c r="N1081" i="1"/>
  <c r="I1081" i="1"/>
  <c r="N1080" i="1"/>
  <c r="I1080" i="1"/>
  <c r="J1079" i="1"/>
  <c r="N1079" i="1" s="1"/>
  <c r="E1079" i="1"/>
  <c r="I1079" i="1" s="1"/>
  <c r="N1078" i="1"/>
  <c r="I1078" i="1"/>
  <c r="N1077" i="1"/>
  <c r="I1077" i="1"/>
  <c r="N1076" i="1"/>
  <c r="I1076" i="1"/>
  <c r="N1075" i="1"/>
  <c r="I1075" i="1"/>
  <c r="N1074" i="1"/>
  <c r="I1074" i="1"/>
  <c r="J1073" i="1"/>
  <c r="N1073" i="1" s="1"/>
  <c r="E1073" i="1"/>
  <c r="I1073" i="1" s="1"/>
  <c r="N1072" i="1"/>
  <c r="I1072" i="1"/>
  <c r="N1071" i="1"/>
  <c r="I1071" i="1"/>
  <c r="N1070" i="1"/>
  <c r="I1070" i="1"/>
  <c r="N1069" i="1"/>
  <c r="I1069" i="1"/>
  <c r="N1068" i="1"/>
  <c r="I1068" i="1"/>
  <c r="J1067" i="1"/>
  <c r="N1067" i="1" s="1"/>
  <c r="E1067" i="1"/>
  <c r="I1067" i="1" s="1"/>
  <c r="N1066" i="1"/>
  <c r="I1066" i="1"/>
  <c r="N1065" i="1"/>
  <c r="I1065" i="1"/>
  <c r="N1064" i="1"/>
  <c r="I1064" i="1"/>
  <c r="N1063" i="1"/>
  <c r="I1063" i="1"/>
  <c r="N1062" i="1"/>
  <c r="I1062" i="1"/>
  <c r="J1061" i="1"/>
  <c r="E1061" i="1"/>
  <c r="I1061" i="1" s="1"/>
  <c r="N1060" i="1"/>
  <c r="I1060" i="1"/>
  <c r="N1059" i="1"/>
  <c r="I1059" i="1"/>
  <c r="N1058" i="1"/>
  <c r="I1058" i="1"/>
  <c r="N1057" i="1"/>
  <c r="I1057" i="1"/>
  <c r="N1056" i="1"/>
  <c r="I1056" i="1"/>
  <c r="J1055" i="1"/>
  <c r="N1055" i="1" s="1"/>
  <c r="E1055" i="1"/>
  <c r="I1055" i="1" s="1"/>
  <c r="N1054" i="1"/>
  <c r="I1054" i="1"/>
  <c r="N1053" i="1"/>
  <c r="I1053" i="1"/>
  <c r="N1052" i="1"/>
  <c r="I1052" i="1"/>
  <c r="N1051" i="1"/>
  <c r="I1051" i="1"/>
  <c r="N1050" i="1"/>
  <c r="I1050" i="1"/>
  <c r="J1049" i="1"/>
  <c r="N1049" i="1" s="1"/>
  <c r="E1049" i="1"/>
  <c r="I1049" i="1" s="1"/>
  <c r="N1048" i="1"/>
  <c r="I1048" i="1"/>
  <c r="N1047" i="1"/>
  <c r="I1047" i="1"/>
  <c r="N1046" i="1"/>
  <c r="I1046" i="1"/>
  <c r="N1045" i="1"/>
  <c r="I1045" i="1"/>
  <c r="N1044" i="1"/>
  <c r="I1044" i="1"/>
  <c r="J1043" i="1"/>
  <c r="N1043" i="1" s="1"/>
  <c r="E1043" i="1"/>
  <c r="I1043" i="1" s="1"/>
  <c r="N1042" i="1"/>
  <c r="I1042" i="1"/>
  <c r="N1041" i="1"/>
  <c r="I1041" i="1"/>
  <c r="N1040" i="1"/>
  <c r="I1040" i="1"/>
  <c r="N1039" i="1"/>
  <c r="I1039" i="1"/>
  <c r="N1038" i="1"/>
  <c r="I1038" i="1"/>
  <c r="J1037" i="1"/>
  <c r="N1037" i="1" s="1"/>
  <c r="E1037" i="1"/>
  <c r="I1037" i="1" s="1"/>
  <c r="N1036" i="1"/>
  <c r="I1036" i="1"/>
  <c r="N1035" i="1"/>
  <c r="I1035" i="1"/>
  <c r="N1034" i="1"/>
  <c r="I1034" i="1"/>
  <c r="N1033" i="1"/>
  <c r="I1033" i="1"/>
  <c r="N1032" i="1"/>
  <c r="I1032" i="1"/>
  <c r="J1031" i="1"/>
  <c r="N1031" i="1" s="1"/>
  <c r="E1031" i="1"/>
  <c r="I1029" i="1"/>
  <c r="N1028" i="1"/>
  <c r="I1028" i="1"/>
  <c r="N1027" i="1"/>
  <c r="I1027" i="1"/>
  <c r="N1026" i="1"/>
  <c r="I1026" i="1"/>
  <c r="N1025" i="1"/>
  <c r="I1025" i="1"/>
  <c r="J1024" i="1"/>
  <c r="I1024" i="1"/>
  <c r="N1023" i="1"/>
  <c r="I1023" i="1"/>
  <c r="N1022" i="1"/>
  <c r="I1022" i="1"/>
  <c r="N1021" i="1"/>
  <c r="I1021" i="1"/>
  <c r="N1020" i="1"/>
  <c r="I1020" i="1"/>
  <c r="N1019" i="1"/>
  <c r="I1019" i="1"/>
  <c r="N1018" i="1"/>
  <c r="I1018" i="1"/>
  <c r="J1017" i="1"/>
  <c r="N1017" i="1" s="1"/>
  <c r="E1017" i="1"/>
  <c r="I1017" i="1" s="1"/>
  <c r="N1016" i="1"/>
  <c r="I1016" i="1"/>
  <c r="N1015" i="1"/>
  <c r="I1015" i="1"/>
  <c r="N1014" i="1"/>
  <c r="I1014" i="1"/>
  <c r="N1013" i="1"/>
  <c r="I1013" i="1"/>
  <c r="N1012" i="1"/>
  <c r="I1012" i="1"/>
  <c r="N1011" i="1"/>
  <c r="I1011" i="1"/>
  <c r="J1010" i="1"/>
  <c r="N1010" i="1" s="1"/>
  <c r="E1010" i="1"/>
  <c r="I1010" i="1" s="1"/>
  <c r="N1009" i="1"/>
  <c r="I1009" i="1"/>
  <c r="N1008" i="1"/>
  <c r="I1008" i="1"/>
  <c r="N1007" i="1"/>
  <c r="I1007" i="1"/>
  <c r="N1006" i="1"/>
  <c r="I1006" i="1"/>
  <c r="N1005" i="1"/>
  <c r="I1005" i="1"/>
  <c r="N1004" i="1"/>
  <c r="I1004" i="1"/>
  <c r="J1003" i="1"/>
  <c r="N1003" i="1" s="1"/>
  <c r="E1003" i="1"/>
  <c r="I1003" i="1" s="1"/>
  <c r="N1002" i="1"/>
  <c r="I1002" i="1"/>
  <c r="N1001" i="1"/>
  <c r="I1001" i="1"/>
  <c r="N1000" i="1"/>
  <c r="I1000" i="1"/>
  <c r="N999" i="1"/>
  <c r="I999" i="1"/>
  <c r="N998" i="1"/>
  <c r="I998" i="1"/>
  <c r="N997" i="1"/>
  <c r="I997" i="1"/>
  <c r="J996" i="1"/>
  <c r="N996" i="1" s="1"/>
  <c r="E996" i="1"/>
  <c r="I996" i="1" s="1"/>
  <c r="N995" i="1"/>
  <c r="I995" i="1"/>
  <c r="N994" i="1"/>
  <c r="I994" i="1"/>
  <c r="N993" i="1"/>
  <c r="I993" i="1"/>
  <c r="N992" i="1"/>
  <c r="I992" i="1"/>
  <c r="N991" i="1"/>
  <c r="I991" i="1"/>
  <c r="N990" i="1"/>
  <c r="I990" i="1"/>
  <c r="J989" i="1"/>
  <c r="N989" i="1" s="1"/>
  <c r="E989" i="1"/>
  <c r="I989" i="1" s="1"/>
  <c r="N988" i="1"/>
  <c r="I988" i="1"/>
  <c r="N987" i="1"/>
  <c r="I987" i="1"/>
  <c r="N986" i="1"/>
  <c r="I986" i="1"/>
  <c r="N985" i="1"/>
  <c r="I985" i="1"/>
  <c r="N984" i="1"/>
  <c r="I984" i="1"/>
  <c r="J983" i="1"/>
  <c r="N983" i="1" s="1"/>
  <c r="E983" i="1"/>
  <c r="I983" i="1" s="1"/>
  <c r="N982" i="1"/>
  <c r="I982" i="1"/>
  <c r="N981" i="1"/>
  <c r="I981" i="1"/>
  <c r="N980" i="1"/>
  <c r="I980" i="1"/>
  <c r="N979" i="1"/>
  <c r="I979" i="1"/>
  <c r="N978" i="1"/>
  <c r="I978" i="1"/>
  <c r="J977" i="1"/>
  <c r="N977" i="1" s="1"/>
  <c r="E977" i="1"/>
  <c r="I977" i="1" s="1"/>
  <c r="N976" i="1"/>
  <c r="I976" i="1"/>
  <c r="N975" i="1"/>
  <c r="I975" i="1"/>
  <c r="N974" i="1"/>
  <c r="I974" i="1"/>
  <c r="N973" i="1"/>
  <c r="I973" i="1"/>
  <c r="N972" i="1"/>
  <c r="I972" i="1"/>
  <c r="J971" i="1"/>
  <c r="N971" i="1" s="1"/>
  <c r="E971" i="1"/>
  <c r="I971" i="1" s="1"/>
  <c r="N970" i="1"/>
  <c r="I970" i="1"/>
  <c r="N969" i="1"/>
  <c r="I969" i="1"/>
  <c r="N968" i="1"/>
  <c r="I968" i="1"/>
  <c r="N967" i="1"/>
  <c r="I967" i="1"/>
  <c r="N966" i="1"/>
  <c r="I966" i="1"/>
  <c r="J965" i="1"/>
  <c r="N965" i="1" s="1"/>
  <c r="E965" i="1"/>
  <c r="N964" i="1"/>
  <c r="I964" i="1"/>
  <c r="N963" i="1"/>
  <c r="I963" i="1"/>
  <c r="N962" i="1"/>
  <c r="I962" i="1"/>
  <c r="N961" i="1"/>
  <c r="I961" i="1"/>
  <c r="N960" i="1"/>
  <c r="I960" i="1"/>
  <c r="N959" i="1"/>
  <c r="I959" i="1"/>
  <c r="N958" i="1"/>
  <c r="I958" i="1"/>
  <c r="M956" i="1"/>
  <c r="L956" i="1"/>
  <c r="K956" i="1"/>
  <c r="H956" i="1"/>
  <c r="G956" i="1"/>
  <c r="F956" i="1"/>
  <c r="N955" i="1"/>
  <c r="I955" i="1"/>
  <c r="J951" i="1"/>
  <c r="N951" i="1" s="1"/>
  <c r="I951" i="1"/>
  <c r="J946" i="1"/>
  <c r="N946" i="1" s="1"/>
  <c r="E946" i="1"/>
  <c r="I946" i="1" s="1"/>
  <c r="I945" i="1"/>
  <c r="I944" i="1"/>
  <c r="I943" i="1"/>
  <c r="I942" i="1"/>
  <c r="I941" i="1"/>
  <c r="I940" i="1"/>
  <c r="I939" i="1"/>
  <c r="I938" i="1"/>
  <c r="I937" i="1"/>
  <c r="I936" i="1"/>
  <c r="I935" i="1"/>
  <c r="I934" i="1"/>
  <c r="I933" i="1"/>
  <c r="I932" i="1"/>
  <c r="I931" i="1"/>
  <c r="I930" i="1"/>
  <c r="I929" i="1"/>
  <c r="I928" i="1"/>
  <c r="I927" i="1"/>
  <c r="N926" i="1"/>
  <c r="J926" i="1"/>
  <c r="E926" i="1"/>
  <c r="I926" i="1" s="1"/>
  <c r="I925" i="1"/>
  <c r="I924" i="1"/>
  <c r="I923" i="1"/>
  <c r="I922" i="1"/>
  <c r="I921" i="1"/>
  <c r="I920" i="1"/>
  <c r="I919" i="1"/>
  <c r="I918" i="1"/>
  <c r="I917" i="1"/>
  <c r="I916" i="1"/>
  <c r="I915" i="1"/>
  <c r="I914" i="1"/>
  <c r="I913" i="1"/>
  <c r="I912" i="1"/>
  <c r="I911" i="1"/>
  <c r="I910" i="1"/>
  <c r="I909" i="1"/>
  <c r="I908" i="1"/>
  <c r="I907" i="1"/>
  <c r="N906" i="1"/>
  <c r="J906" i="1"/>
  <c r="E906" i="1"/>
  <c r="I906" i="1" s="1"/>
  <c r="I905" i="1"/>
  <c r="I904" i="1"/>
  <c r="I903" i="1"/>
  <c r="I902" i="1"/>
  <c r="I901" i="1"/>
  <c r="I900" i="1"/>
  <c r="I899" i="1"/>
  <c r="I898" i="1"/>
  <c r="I897" i="1"/>
  <c r="I896" i="1"/>
  <c r="I895" i="1"/>
  <c r="I894" i="1"/>
  <c r="I893" i="1"/>
  <c r="I892" i="1"/>
  <c r="I891" i="1"/>
  <c r="I890" i="1"/>
  <c r="I889" i="1"/>
  <c r="I888" i="1"/>
  <c r="I887" i="1"/>
  <c r="I886" i="1"/>
  <c r="I885" i="1"/>
  <c r="I884" i="1"/>
  <c r="I883" i="1"/>
  <c r="I882" i="1"/>
  <c r="I881" i="1"/>
  <c r="N880" i="1"/>
  <c r="J880" i="1"/>
  <c r="E880" i="1"/>
  <c r="I880" i="1" s="1"/>
  <c r="I879" i="1"/>
  <c r="I878" i="1"/>
  <c r="I877" i="1"/>
  <c r="I876" i="1"/>
  <c r="I875" i="1"/>
  <c r="I874" i="1"/>
  <c r="I873" i="1"/>
  <c r="I872" i="1"/>
  <c r="I871" i="1"/>
  <c r="I870" i="1"/>
  <c r="I869" i="1"/>
  <c r="I868" i="1"/>
  <c r="I867" i="1"/>
  <c r="I866" i="1"/>
  <c r="I865" i="1"/>
  <c r="I864" i="1"/>
  <c r="I863" i="1"/>
  <c r="J862" i="1"/>
  <c r="E862" i="1"/>
  <c r="I862" i="1" s="1"/>
  <c r="N861" i="1"/>
  <c r="I861" i="1"/>
  <c r="N860" i="1"/>
  <c r="I860" i="1"/>
  <c r="N859" i="1"/>
  <c r="I859" i="1"/>
  <c r="N858" i="1"/>
  <c r="I858" i="1"/>
  <c r="N857" i="1"/>
  <c r="I857" i="1"/>
  <c r="N856" i="1"/>
  <c r="I856" i="1"/>
  <c r="N855" i="1"/>
  <c r="I855" i="1"/>
  <c r="N854" i="1"/>
  <c r="I854" i="1"/>
  <c r="N853" i="1"/>
  <c r="I853" i="1"/>
  <c r="N852" i="1"/>
  <c r="I852" i="1"/>
  <c r="N851" i="1"/>
  <c r="I851" i="1"/>
  <c r="N850" i="1"/>
  <c r="I850" i="1"/>
  <c r="N849" i="1"/>
  <c r="I849" i="1"/>
  <c r="N848" i="1"/>
  <c r="I848" i="1"/>
  <c r="N847" i="1"/>
  <c r="I847" i="1"/>
  <c r="N846" i="1"/>
  <c r="I846" i="1"/>
  <c r="N845" i="1"/>
  <c r="I845" i="1"/>
  <c r="N844" i="1"/>
  <c r="I844" i="1"/>
  <c r="N843" i="1"/>
  <c r="I843" i="1"/>
  <c r="N842" i="1"/>
  <c r="I842" i="1"/>
  <c r="N841" i="1"/>
  <c r="I841" i="1"/>
  <c r="N840" i="1"/>
  <c r="I840" i="1"/>
  <c r="N839" i="1"/>
  <c r="I839" i="1"/>
  <c r="N838" i="1"/>
  <c r="N837" i="1"/>
  <c r="I837" i="1"/>
  <c r="N836" i="1"/>
  <c r="I836" i="1"/>
  <c r="N835" i="1"/>
  <c r="I835" i="1"/>
  <c r="N834" i="1"/>
  <c r="I834" i="1"/>
  <c r="N833" i="1"/>
  <c r="I833" i="1"/>
  <c r="N832" i="1"/>
  <c r="I832" i="1"/>
  <c r="N831" i="1"/>
  <c r="I831" i="1"/>
  <c r="J830" i="1"/>
  <c r="N830" i="1" s="1"/>
  <c r="E830" i="1"/>
  <c r="I830" i="1" s="1"/>
  <c r="N829" i="1"/>
  <c r="I829" i="1"/>
  <c r="N828" i="1"/>
  <c r="I828" i="1"/>
  <c r="N827" i="1"/>
  <c r="I827" i="1"/>
  <c r="J826" i="1"/>
  <c r="N826" i="1" s="1"/>
  <c r="E826" i="1"/>
  <c r="I826" i="1" s="1"/>
  <c r="N825" i="1"/>
  <c r="I825" i="1"/>
  <c r="N824" i="1"/>
  <c r="I824" i="1"/>
  <c r="J823" i="1"/>
  <c r="N823" i="1" s="1"/>
  <c r="E823" i="1"/>
  <c r="I823" i="1" s="1"/>
  <c r="N822" i="1"/>
  <c r="I822" i="1"/>
  <c r="I816" i="1" s="1"/>
  <c r="N821" i="1"/>
  <c r="I821" i="1"/>
  <c r="N820" i="1"/>
  <c r="I820" i="1"/>
  <c r="N819" i="1"/>
  <c r="I819" i="1"/>
  <c r="N818" i="1"/>
  <c r="I818" i="1"/>
  <c r="N817" i="1"/>
  <c r="I817" i="1"/>
  <c r="J816" i="1"/>
  <c r="N816" i="1" s="1"/>
  <c r="E816" i="1"/>
  <c r="N815" i="1"/>
  <c r="I815" i="1"/>
  <c r="N814" i="1"/>
  <c r="I814" i="1"/>
  <c r="N813" i="1"/>
  <c r="I813" i="1"/>
  <c r="N812" i="1"/>
  <c r="I812" i="1"/>
  <c r="N811" i="1"/>
  <c r="I811" i="1"/>
  <c r="N810" i="1"/>
  <c r="I810" i="1"/>
  <c r="J809" i="1"/>
  <c r="N809" i="1" s="1"/>
  <c r="E809" i="1"/>
  <c r="I809" i="1" s="1"/>
  <c r="N808" i="1"/>
  <c r="I808" i="1"/>
  <c r="N807" i="1"/>
  <c r="I807" i="1"/>
  <c r="N806" i="1"/>
  <c r="I806" i="1"/>
  <c r="N805" i="1"/>
  <c r="I805" i="1"/>
  <c r="N804" i="1"/>
  <c r="I804" i="1"/>
  <c r="N803" i="1"/>
  <c r="I803" i="1"/>
  <c r="J802" i="1"/>
  <c r="N802" i="1" s="1"/>
  <c r="E802" i="1"/>
  <c r="I802" i="1" s="1"/>
  <c r="N801" i="1"/>
  <c r="I801" i="1"/>
  <c r="N800" i="1"/>
  <c r="I800" i="1"/>
  <c r="N799" i="1"/>
  <c r="I799" i="1"/>
  <c r="N798" i="1"/>
  <c r="I798" i="1"/>
  <c r="N797" i="1"/>
  <c r="I797" i="1"/>
  <c r="N796" i="1"/>
  <c r="I796" i="1"/>
  <c r="J795" i="1"/>
  <c r="N795" i="1" s="1"/>
  <c r="E795" i="1"/>
  <c r="I795" i="1" s="1"/>
  <c r="N794" i="1"/>
  <c r="I794" i="1"/>
  <c r="N793" i="1"/>
  <c r="I793" i="1"/>
  <c r="N792" i="1"/>
  <c r="I792" i="1"/>
  <c r="N791" i="1"/>
  <c r="I791" i="1"/>
  <c r="N790" i="1"/>
  <c r="I790" i="1"/>
  <c r="N789" i="1"/>
  <c r="I789" i="1"/>
  <c r="J788" i="1"/>
  <c r="E788" i="1"/>
  <c r="I788" i="1" s="1"/>
  <c r="N787" i="1"/>
  <c r="I787" i="1"/>
  <c r="N786" i="1"/>
  <c r="I786" i="1"/>
  <c r="N785" i="1"/>
  <c r="I785" i="1"/>
  <c r="N784" i="1"/>
  <c r="I784" i="1"/>
  <c r="N783" i="1"/>
  <c r="I783" i="1"/>
  <c r="N782" i="1"/>
  <c r="I782" i="1"/>
  <c r="N781" i="1"/>
  <c r="I781" i="1"/>
  <c r="N780" i="1"/>
  <c r="I780" i="1"/>
  <c r="N779" i="1"/>
  <c r="I779" i="1"/>
  <c r="N778" i="1"/>
  <c r="I778" i="1"/>
  <c r="N777" i="1"/>
  <c r="I777" i="1"/>
  <c r="N776" i="1"/>
  <c r="I776" i="1"/>
  <c r="N775" i="1"/>
  <c r="I775" i="1"/>
  <c r="N774" i="1"/>
  <c r="I774" i="1"/>
  <c r="N773" i="1"/>
  <c r="I773" i="1"/>
  <c r="N772" i="1"/>
  <c r="I772" i="1"/>
  <c r="J771" i="1"/>
  <c r="E771" i="1"/>
  <c r="I770" i="1"/>
  <c r="N769" i="1"/>
  <c r="I769" i="1"/>
  <c r="N768" i="1"/>
  <c r="I768" i="1"/>
  <c r="N767" i="1"/>
  <c r="I767" i="1"/>
  <c r="N766" i="1"/>
  <c r="N765" i="1"/>
  <c r="I765" i="1"/>
  <c r="N764" i="1"/>
  <c r="I764" i="1"/>
  <c r="N763" i="1"/>
  <c r="I763" i="1"/>
  <c r="N762" i="1"/>
  <c r="I762" i="1"/>
  <c r="J761" i="1"/>
  <c r="N761" i="1" s="1"/>
  <c r="E761" i="1"/>
  <c r="I761" i="1" s="1"/>
  <c r="N759" i="1"/>
  <c r="I759" i="1"/>
  <c r="N758" i="1"/>
  <c r="I758" i="1"/>
  <c r="N757" i="1"/>
  <c r="I757" i="1"/>
  <c r="N756" i="1"/>
  <c r="I756" i="1"/>
  <c r="N755" i="1"/>
  <c r="I755" i="1"/>
  <c r="N754" i="1"/>
  <c r="I754" i="1"/>
  <c r="N753" i="1"/>
  <c r="I753" i="1"/>
  <c r="N752" i="1"/>
  <c r="I752" i="1"/>
  <c r="N751" i="1"/>
  <c r="I751" i="1"/>
  <c r="N750" i="1"/>
  <c r="I750" i="1"/>
  <c r="N749" i="1"/>
  <c r="I749" i="1"/>
  <c r="N748" i="1"/>
  <c r="I748" i="1"/>
  <c r="N747" i="1"/>
  <c r="I747" i="1"/>
  <c r="N746" i="1"/>
  <c r="I746" i="1"/>
  <c r="N745" i="1"/>
  <c r="I745" i="1"/>
  <c r="N744" i="1"/>
  <c r="I744" i="1"/>
  <c r="N743" i="1"/>
  <c r="I743" i="1"/>
  <c r="N742" i="1"/>
  <c r="I742" i="1"/>
  <c r="N741" i="1"/>
  <c r="I741" i="1"/>
  <c r="I740" i="1"/>
  <c r="N739" i="1"/>
  <c r="I739" i="1"/>
  <c r="N738" i="1"/>
  <c r="I738" i="1"/>
  <c r="N737" i="1"/>
  <c r="I737" i="1"/>
  <c r="N736" i="1"/>
  <c r="N735" i="1"/>
  <c r="I735" i="1"/>
  <c r="N734" i="1"/>
  <c r="I734" i="1"/>
  <c r="N733" i="1"/>
  <c r="I733" i="1"/>
  <c r="N732" i="1"/>
  <c r="I732" i="1"/>
  <c r="J731" i="1"/>
  <c r="N731" i="1" s="1"/>
  <c r="E731" i="1"/>
  <c r="I731" i="1" s="1"/>
  <c r="N730" i="1"/>
  <c r="I730" i="1"/>
  <c r="N729" i="1"/>
  <c r="I729" i="1"/>
  <c r="N728" i="1"/>
  <c r="I728" i="1"/>
  <c r="N727" i="1"/>
  <c r="I727" i="1"/>
  <c r="N726" i="1"/>
  <c r="I726" i="1"/>
  <c r="N724" i="1"/>
  <c r="I724" i="1"/>
  <c r="N723" i="1"/>
  <c r="I723" i="1"/>
  <c r="N722" i="1"/>
  <c r="I722" i="1"/>
  <c r="I721" i="1"/>
  <c r="N720" i="1"/>
  <c r="I720" i="1"/>
  <c r="N719" i="1"/>
  <c r="I719" i="1"/>
  <c r="N718" i="1"/>
  <c r="N717" i="1"/>
  <c r="I717" i="1"/>
  <c r="N716" i="1"/>
  <c r="I716" i="1"/>
  <c r="N715" i="1"/>
  <c r="I715" i="1"/>
  <c r="N714" i="1"/>
  <c r="N713" i="1"/>
  <c r="I713" i="1"/>
  <c r="N712" i="1"/>
  <c r="I712" i="1"/>
  <c r="N711" i="1"/>
  <c r="I711" i="1"/>
  <c r="N710" i="1"/>
  <c r="I710" i="1"/>
  <c r="N709" i="1"/>
  <c r="I709" i="1"/>
  <c r="N708" i="1"/>
  <c r="I708" i="1"/>
  <c r="N707" i="1"/>
  <c r="I707" i="1"/>
  <c r="N706" i="1"/>
  <c r="I706" i="1"/>
  <c r="N705" i="1"/>
  <c r="I705" i="1"/>
  <c r="N704" i="1"/>
  <c r="I704" i="1"/>
  <c r="N703" i="1"/>
  <c r="I703" i="1"/>
  <c r="N702" i="1"/>
  <c r="I702" i="1"/>
  <c r="N701" i="1"/>
  <c r="I701" i="1"/>
  <c r="N700" i="1"/>
  <c r="I700" i="1"/>
  <c r="N699" i="1"/>
  <c r="I699" i="1"/>
  <c r="N698" i="1"/>
  <c r="I698" i="1"/>
  <c r="N697" i="1"/>
  <c r="I697" i="1"/>
  <c r="N696" i="1"/>
  <c r="I696" i="1"/>
  <c r="N695" i="1"/>
  <c r="I695" i="1"/>
  <c r="N694" i="1"/>
  <c r="I694" i="1"/>
  <c r="N693" i="1"/>
  <c r="I693" i="1"/>
  <c r="N692" i="1"/>
  <c r="I692" i="1"/>
  <c r="N691" i="1"/>
  <c r="I691" i="1"/>
  <c r="N690" i="1"/>
  <c r="I690" i="1"/>
  <c r="N689" i="1"/>
  <c r="I689" i="1"/>
  <c r="N688" i="1"/>
  <c r="I688" i="1"/>
  <c r="I687" i="1"/>
  <c r="N686" i="1"/>
  <c r="I686" i="1"/>
  <c r="N685" i="1"/>
  <c r="I685" i="1"/>
  <c r="N684" i="1"/>
  <c r="I684" i="1"/>
  <c r="N683" i="1"/>
  <c r="I683" i="1"/>
  <c r="J682" i="1"/>
  <c r="N682" i="1" s="1"/>
  <c r="E682" i="1"/>
  <c r="I682" i="1" s="1"/>
  <c r="N681" i="1"/>
  <c r="I681" i="1"/>
  <c r="N680" i="1"/>
  <c r="I680" i="1"/>
  <c r="N679" i="1"/>
  <c r="I679" i="1"/>
  <c r="N678" i="1"/>
  <c r="I678" i="1"/>
  <c r="N677" i="1"/>
  <c r="I677" i="1"/>
  <c r="J676" i="1"/>
  <c r="N676" i="1" s="1"/>
  <c r="E676" i="1"/>
  <c r="I676" i="1" s="1"/>
  <c r="N675" i="1"/>
  <c r="I675" i="1"/>
  <c r="N674" i="1"/>
  <c r="I674" i="1"/>
  <c r="N673" i="1"/>
  <c r="I673" i="1"/>
  <c r="N672" i="1"/>
  <c r="I672" i="1"/>
  <c r="N671" i="1"/>
  <c r="I671" i="1"/>
  <c r="N670" i="1"/>
  <c r="I670" i="1"/>
  <c r="N669" i="1"/>
  <c r="I669" i="1"/>
  <c r="J668" i="1"/>
  <c r="N668" i="1" s="1"/>
  <c r="E668" i="1"/>
  <c r="I668" i="1" s="1"/>
  <c r="I667" i="1"/>
  <c r="N666" i="1"/>
  <c r="I666" i="1"/>
  <c r="N665" i="1"/>
  <c r="I665" i="1"/>
  <c r="N664" i="1"/>
  <c r="I664" i="1"/>
  <c r="N663" i="1"/>
  <c r="N662" i="1"/>
  <c r="I662" i="1"/>
  <c r="N661" i="1"/>
  <c r="I661" i="1"/>
  <c r="N660" i="1"/>
  <c r="I660" i="1"/>
  <c r="N659" i="1"/>
  <c r="I659" i="1"/>
  <c r="N658" i="1"/>
  <c r="I658" i="1"/>
  <c r="N657" i="1"/>
  <c r="I657" i="1"/>
  <c r="N656" i="1"/>
  <c r="I656" i="1"/>
  <c r="N655" i="1"/>
  <c r="I655" i="1"/>
  <c r="N654" i="1"/>
  <c r="I654" i="1"/>
  <c r="N653" i="1"/>
  <c r="I653" i="1"/>
  <c r="J652" i="1"/>
  <c r="N652" i="1" s="1"/>
  <c r="E652" i="1"/>
  <c r="I652" i="1" s="1"/>
  <c r="N651" i="1"/>
  <c r="I651" i="1"/>
  <c r="N650" i="1"/>
  <c r="I650" i="1"/>
  <c r="N649" i="1"/>
  <c r="I649" i="1"/>
  <c r="M648" i="1"/>
  <c r="L648" i="1"/>
  <c r="K648" i="1"/>
  <c r="H648" i="1"/>
  <c r="G648" i="1"/>
  <c r="F648" i="1"/>
  <c r="N647" i="1"/>
  <c r="I647" i="1"/>
  <c r="N646" i="1"/>
  <c r="I646" i="1"/>
  <c r="N645" i="1"/>
  <c r="I645" i="1"/>
  <c r="N644" i="1"/>
  <c r="I644" i="1"/>
  <c r="M643" i="1"/>
  <c r="L643" i="1"/>
  <c r="K643" i="1"/>
  <c r="J643" i="1"/>
  <c r="H643" i="1"/>
  <c r="G643" i="1"/>
  <c r="F643" i="1"/>
  <c r="E643" i="1"/>
  <c r="N642" i="1"/>
  <c r="I642" i="1"/>
  <c r="N641" i="1"/>
  <c r="I641" i="1"/>
  <c r="N640" i="1"/>
  <c r="I640" i="1"/>
  <c r="N639" i="1"/>
  <c r="I639" i="1"/>
  <c r="M638" i="1"/>
  <c r="L638" i="1"/>
  <c r="K638" i="1"/>
  <c r="J638" i="1"/>
  <c r="H638" i="1"/>
  <c r="G638" i="1"/>
  <c r="F638" i="1"/>
  <c r="E638" i="1"/>
  <c r="I637" i="1"/>
  <c r="N636" i="1"/>
  <c r="I636" i="1"/>
  <c r="N635" i="1"/>
  <c r="I635" i="1"/>
  <c r="N634" i="1"/>
  <c r="I634" i="1"/>
  <c r="M633" i="1"/>
  <c r="L633" i="1"/>
  <c r="K633" i="1"/>
  <c r="J633" i="1"/>
  <c r="H633" i="1"/>
  <c r="G633" i="1"/>
  <c r="F633" i="1"/>
  <c r="E633" i="1"/>
  <c r="N632" i="1"/>
  <c r="I632" i="1"/>
  <c r="N631" i="1"/>
  <c r="I631" i="1"/>
  <c r="N630" i="1"/>
  <c r="I630" i="1"/>
  <c r="N629" i="1"/>
  <c r="I629" i="1"/>
  <c r="M628" i="1"/>
  <c r="L628" i="1"/>
  <c r="K628" i="1"/>
  <c r="J628" i="1"/>
  <c r="H628" i="1"/>
  <c r="G628" i="1"/>
  <c r="F628" i="1"/>
  <c r="E628" i="1"/>
  <c r="I626" i="1"/>
  <c r="N625" i="1"/>
  <c r="I625" i="1"/>
  <c r="N624" i="1"/>
  <c r="I624" i="1"/>
  <c r="N623" i="1"/>
  <c r="I623" i="1"/>
  <c r="N622" i="1"/>
  <c r="I622" i="1"/>
  <c r="N621" i="1"/>
  <c r="I621" i="1"/>
  <c r="N620" i="1"/>
  <c r="I620" i="1"/>
  <c r="N619" i="1"/>
  <c r="I619" i="1"/>
  <c r="M618" i="1"/>
  <c r="L618" i="1"/>
  <c r="K618" i="1"/>
  <c r="J618" i="1"/>
  <c r="H618" i="1"/>
  <c r="G618" i="1"/>
  <c r="F618" i="1"/>
  <c r="E618" i="1"/>
  <c r="I617" i="1"/>
  <c r="N616" i="1"/>
  <c r="I616" i="1"/>
  <c r="N615" i="1"/>
  <c r="I615" i="1"/>
  <c r="N614" i="1"/>
  <c r="I614" i="1"/>
  <c r="N613" i="1"/>
  <c r="I613" i="1"/>
  <c r="N612" i="1"/>
  <c r="I612" i="1"/>
  <c r="N611" i="1"/>
  <c r="I611" i="1"/>
  <c r="N610" i="1"/>
  <c r="I610" i="1"/>
  <c r="N609" i="1"/>
  <c r="I609" i="1"/>
  <c r="M608" i="1"/>
  <c r="L608" i="1"/>
  <c r="K608" i="1"/>
  <c r="J608" i="1"/>
  <c r="H608" i="1"/>
  <c r="G608" i="1"/>
  <c r="F608" i="1"/>
  <c r="E608" i="1"/>
  <c r="N607" i="1"/>
  <c r="I607" i="1"/>
  <c r="N606" i="1"/>
  <c r="I606" i="1"/>
  <c r="N605" i="1"/>
  <c r="I605" i="1"/>
  <c r="N604" i="1"/>
  <c r="I604" i="1"/>
  <c r="M603" i="1"/>
  <c r="L603" i="1"/>
  <c r="K603" i="1"/>
  <c r="J603" i="1"/>
  <c r="H603" i="1"/>
  <c r="G603" i="1"/>
  <c r="F603" i="1"/>
  <c r="E603" i="1"/>
  <c r="N602" i="1"/>
  <c r="I602" i="1"/>
  <c r="N601" i="1"/>
  <c r="I601" i="1"/>
  <c r="N600" i="1"/>
  <c r="I600" i="1"/>
  <c r="N599" i="1"/>
  <c r="I599" i="1"/>
  <c r="M598" i="1"/>
  <c r="L598" i="1"/>
  <c r="K598" i="1"/>
  <c r="J598" i="1"/>
  <c r="H598" i="1"/>
  <c r="G598" i="1"/>
  <c r="F598" i="1"/>
  <c r="E598" i="1"/>
  <c r="N597" i="1"/>
  <c r="I597" i="1"/>
  <c r="N596" i="1"/>
  <c r="I596" i="1"/>
  <c r="N595" i="1"/>
  <c r="I595" i="1"/>
  <c r="N594" i="1"/>
  <c r="I594" i="1"/>
  <c r="N593" i="1"/>
  <c r="I593" i="1"/>
  <c r="N592" i="1"/>
  <c r="I592" i="1"/>
  <c r="N591" i="1"/>
  <c r="I591" i="1"/>
  <c r="M590" i="1"/>
  <c r="L590" i="1"/>
  <c r="K590" i="1"/>
  <c r="J590" i="1"/>
  <c r="H590" i="1"/>
  <c r="G590" i="1"/>
  <c r="F590" i="1"/>
  <c r="E590" i="1"/>
  <c r="N589" i="1"/>
  <c r="I589" i="1"/>
  <c r="N588" i="1"/>
  <c r="I588" i="1"/>
  <c r="N587" i="1"/>
  <c r="I587" i="1"/>
  <c r="N586" i="1"/>
  <c r="I586" i="1"/>
  <c r="N585" i="1"/>
  <c r="I585" i="1"/>
  <c r="N584" i="1"/>
  <c r="I584" i="1"/>
  <c r="N583" i="1"/>
  <c r="I583" i="1"/>
  <c r="N582" i="1"/>
  <c r="I582" i="1"/>
  <c r="M581" i="1"/>
  <c r="L581" i="1"/>
  <c r="K581" i="1"/>
  <c r="J581" i="1"/>
  <c r="H581" i="1"/>
  <c r="G581" i="1"/>
  <c r="F581" i="1"/>
  <c r="E581" i="1"/>
  <c r="N580" i="1"/>
  <c r="I580" i="1"/>
  <c r="N579" i="1"/>
  <c r="I579" i="1"/>
  <c r="N578" i="1"/>
  <c r="I578" i="1"/>
  <c r="N577" i="1"/>
  <c r="I577" i="1"/>
  <c r="N576" i="1"/>
  <c r="I576" i="1"/>
  <c r="M575" i="1"/>
  <c r="L575" i="1"/>
  <c r="K575" i="1"/>
  <c r="J575" i="1"/>
  <c r="H575" i="1"/>
  <c r="G575" i="1"/>
  <c r="F575" i="1"/>
  <c r="E575" i="1"/>
  <c r="N574" i="1"/>
  <c r="I574" i="1"/>
  <c r="N573" i="1"/>
  <c r="I573" i="1"/>
  <c r="N572" i="1"/>
  <c r="I572" i="1"/>
  <c r="N571" i="1"/>
  <c r="I571" i="1"/>
  <c r="N570" i="1"/>
  <c r="I570" i="1"/>
  <c r="N569" i="1"/>
  <c r="I569" i="1"/>
  <c r="N568" i="1"/>
  <c r="I568" i="1"/>
  <c r="N567" i="1"/>
  <c r="I567" i="1"/>
  <c r="N566" i="1"/>
  <c r="I566" i="1"/>
  <c r="M565" i="1"/>
  <c r="L565" i="1"/>
  <c r="K565" i="1"/>
  <c r="J565" i="1"/>
  <c r="H565" i="1"/>
  <c r="G565" i="1"/>
  <c r="F565" i="1"/>
  <c r="E565" i="1"/>
  <c r="N564" i="1"/>
  <c r="I564" i="1"/>
  <c r="N563" i="1"/>
  <c r="I563" i="1"/>
  <c r="N562" i="1"/>
  <c r="I562" i="1"/>
  <c r="N561" i="1"/>
  <c r="I561" i="1"/>
  <c r="N560" i="1"/>
  <c r="I560" i="1"/>
  <c r="N559" i="1"/>
  <c r="I559" i="1"/>
  <c r="N558" i="1"/>
  <c r="I558" i="1"/>
  <c r="M557" i="1"/>
  <c r="L557" i="1"/>
  <c r="K557" i="1"/>
  <c r="J557" i="1"/>
  <c r="H557" i="1"/>
  <c r="G557" i="1"/>
  <c r="F557" i="1"/>
  <c r="E557" i="1"/>
  <c r="I556" i="1"/>
  <c r="N555" i="1"/>
  <c r="I555" i="1"/>
  <c r="N554" i="1"/>
  <c r="I554" i="1"/>
  <c r="N553" i="1"/>
  <c r="I553" i="1"/>
  <c r="N552" i="1"/>
  <c r="I552" i="1"/>
  <c r="N551" i="1"/>
  <c r="I551" i="1"/>
  <c r="N550" i="1"/>
  <c r="I550" i="1"/>
  <c r="M549" i="1"/>
  <c r="L549" i="1"/>
  <c r="K549" i="1"/>
  <c r="J549" i="1"/>
  <c r="H549" i="1"/>
  <c r="G549" i="1"/>
  <c r="F549" i="1"/>
  <c r="E549" i="1"/>
  <c r="I548" i="1"/>
  <c r="N547" i="1"/>
  <c r="I547" i="1"/>
  <c r="N546" i="1"/>
  <c r="I546" i="1"/>
  <c r="N545" i="1"/>
  <c r="I545" i="1"/>
  <c r="N544" i="1"/>
  <c r="I544" i="1"/>
  <c r="N543" i="1"/>
  <c r="I543" i="1"/>
  <c r="N542" i="1"/>
  <c r="I542" i="1"/>
  <c r="M541" i="1"/>
  <c r="L541" i="1"/>
  <c r="K541" i="1"/>
  <c r="J541" i="1"/>
  <c r="H541" i="1"/>
  <c r="G541" i="1"/>
  <c r="F541" i="1"/>
  <c r="E541" i="1"/>
  <c r="N539" i="1"/>
  <c r="I539" i="1"/>
  <c r="N538" i="1"/>
  <c r="I538" i="1"/>
  <c r="N537" i="1"/>
  <c r="I537" i="1"/>
  <c r="N536" i="1"/>
  <c r="I536" i="1"/>
  <c r="N535" i="1"/>
  <c r="I535" i="1"/>
  <c r="N534" i="1"/>
  <c r="I534" i="1"/>
  <c r="N533" i="1"/>
  <c r="I533" i="1"/>
  <c r="N532" i="1"/>
  <c r="I532" i="1"/>
  <c r="M531" i="1"/>
  <c r="L531" i="1"/>
  <c r="K531" i="1"/>
  <c r="J531" i="1"/>
  <c r="H531" i="1"/>
  <c r="G531" i="1"/>
  <c r="F531" i="1"/>
  <c r="E531" i="1"/>
  <c r="N530" i="1"/>
  <c r="I530" i="1"/>
  <c r="N529" i="1"/>
  <c r="I529" i="1"/>
  <c r="N528" i="1"/>
  <c r="I528" i="1"/>
  <c r="N527" i="1"/>
  <c r="I527" i="1"/>
  <c r="N526" i="1"/>
  <c r="I526" i="1"/>
  <c r="N525" i="1"/>
  <c r="I525" i="1"/>
  <c r="N524" i="1"/>
  <c r="I524" i="1"/>
  <c r="N523" i="1"/>
  <c r="I523" i="1"/>
  <c r="M522" i="1"/>
  <c r="L522" i="1"/>
  <c r="K522" i="1"/>
  <c r="J522" i="1"/>
  <c r="H522" i="1"/>
  <c r="G522" i="1"/>
  <c r="F522" i="1"/>
  <c r="E522" i="1"/>
  <c r="N521" i="1"/>
  <c r="N517" i="1" s="1"/>
  <c r="Q517" i="1"/>
  <c r="J517" i="1"/>
  <c r="E517" i="1"/>
  <c r="Q512" i="1"/>
  <c r="P512" i="1"/>
  <c r="O512" i="1"/>
  <c r="N512" i="1"/>
  <c r="J512" i="1"/>
  <c r="E512" i="1"/>
  <c r="N511" i="1"/>
  <c r="N507" i="1" s="1"/>
  <c r="Q507" i="1"/>
  <c r="J507" i="1"/>
  <c r="E507" i="1"/>
  <c r="N506" i="1"/>
  <c r="N502" i="1" s="1"/>
  <c r="Q502" i="1"/>
  <c r="J502" i="1"/>
  <c r="E502" i="1"/>
  <c r="Q494" i="1"/>
  <c r="P494" i="1"/>
  <c r="O494" i="1"/>
  <c r="O493" i="1" s="1"/>
  <c r="P493" i="1"/>
  <c r="N492" i="1"/>
  <c r="I492" i="1"/>
  <c r="N491" i="1"/>
  <c r="I491" i="1"/>
  <c r="N490" i="1"/>
  <c r="I490" i="1"/>
  <c r="N489" i="1"/>
  <c r="I489" i="1"/>
  <c r="N488" i="1"/>
  <c r="I488" i="1"/>
  <c r="N487" i="1"/>
  <c r="I487" i="1"/>
  <c r="M486" i="1"/>
  <c r="L486" i="1"/>
  <c r="K486" i="1"/>
  <c r="H486" i="1"/>
  <c r="G486" i="1"/>
  <c r="F486" i="1"/>
  <c r="N485" i="1"/>
  <c r="I485" i="1"/>
  <c r="N484" i="1"/>
  <c r="I484" i="1"/>
  <c r="N483" i="1"/>
  <c r="I483" i="1"/>
  <c r="N482" i="1"/>
  <c r="I482" i="1"/>
  <c r="N481" i="1"/>
  <c r="I481" i="1"/>
  <c r="N480" i="1"/>
  <c r="I480" i="1"/>
  <c r="N479" i="1"/>
  <c r="I479" i="1"/>
  <c r="N478" i="1"/>
  <c r="I478" i="1"/>
  <c r="N477" i="1"/>
  <c r="I477" i="1"/>
  <c r="P476" i="1"/>
  <c r="O476" i="1"/>
  <c r="M476" i="1"/>
  <c r="L476" i="1"/>
  <c r="K476" i="1"/>
  <c r="J476" i="1"/>
  <c r="H476" i="1"/>
  <c r="G476" i="1"/>
  <c r="F476" i="1"/>
  <c r="E476" i="1"/>
  <c r="N475" i="1"/>
  <c r="I475" i="1"/>
  <c r="N474" i="1"/>
  <c r="I474" i="1"/>
  <c r="N473" i="1"/>
  <c r="I473" i="1"/>
  <c r="N472" i="1"/>
  <c r="I472" i="1"/>
  <c r="N471" i="1"/>
  <c r="I471" i="1"/>
  <c r="N470" i="1"/>
  <c r="I470" i="1"/>
  <c r="N469" i="1"/>
  <c r="I469" i="1"/>
  <c r="N468" i="1"/>
  <c r="I468" i="1"/>
  <c r="N467" i="1"/>
  <c r="I467" i="1"/>
  <c r="P466" i="1"/>
  <c r="O466" i="1"/>
  <c r="M466" i="1"/>
  <c r="L466" i="1"/>
  <c r="K466" i="1"/>
  <c r="J466" i="1"/>
  <c r="H466" i="1"/>
  <c r="G466" i="1"/>
  <c r="F466" i="1"/>
  <c r="E466" i="1"/>
  <c r="N465" i="1"/>
  <c r="I465" i="1"/>
  <c r="N464" i="1"/>
  <c r="I464" i="1"/>
  <c r="N463" i="1"/>
  <c r="I463" i="1"/>
  <c r="N462" i="1"/>
  <c r="I462" i="1"/>
  <c r="N461" i="1"/>
  <c r="I461" i="1"/>
  <c r="N460" i="1"/>
  <c r="I460" i="1"/>
  <c r="N459" i="1"/>
  <c r="I459" i="1"/>
  <c r="N458" i="1"/>
  <c r="I458" i="1"/>
  <c r="N457" i="1"/>
  <c r="I457" i="1"/>
  <c r="P456" i="1"/>
  <c r="O456" i="1"/>
  <c r="M456" i="1"/>
  <c r="L456" i="1"/>
  <c r="K456" i="1"/>
  <c r="J456" i="1"/>
  <c r="H456" i="1"/>
  <c r="G456" i="1"/>
  <c r="F456" i="1"/>
  <c r="E456" i="1"/>
  <c r="N455" i="1"/>
  <c r="I455" i="1"/>
  <c r="N454" i="1"/>
  <c r="I454" i="1"/>
  <c r="N453" i="1"/>
  <c r="I453" i="1"/>
  <c r="N452" i="1"/>
  <c r="I452" i="1"/>
  <c r="N451" i="1"/>
  <c r="I451" i="1"/>
  <c r="N450" i="1"/>
  <c r="I450" i="1"/>
  <c r="P449" i="1"/>
  <c r="O449" i="1"/>
  <c r="M449" i="1"/>
  <c r="L449" i="1"/>
  <c r="K449" i="1"/>
  <c r="J449" i="1"/>
  <c r="H449" i="1"/>
  <c r="G449" i="1"/>
  <c r="F449" i="1"/>
  <c r="E449" i="1"/>
  <c r="N448" i="1"/>
  <c r="I448" i="1"/>
  <c r="N447" i="1"/>
  <c r="I447" i="1"/>
  <c r="N446" i="1"/>
  <c r="I446" i="1"/>
  <c r="N445" i="1"/>
  <c r="I445" i="1"/>
  <c r="N444" i="1"/>
  <c r="I444" i="1"/>
  <c r="N443" i="1"/>
  <c r="I443" i="1"/>
  <c r="N442" i="1"/>
  <c r="I442" i="1"/>
  <c r="N441" i="1"/>
  <c r="I441" i="1"/>
  <c r="N440" i="1"/>
  <c r="I440" i="1"/>
  <c r="P439" i="1"/>
  <c r="O439" i="1"/>
  <c r="M439" i="1"/>
  <c r="L439" i="1"/>
  <c r="K439" i="1"/>
  <c r="J439" i="1"/>
  <c r="J249" i="1" s="1"/>
  <c r="H439" i="1"/>
  <c r="G439" i="1"/>
  <c r="F439" i="1"/>
  <c r="E439" i="1"/>
  <c r="N438" i="1"/>
  <c r="I438" i="1"/>
  <c r="N437" i="1"/>
  <c r="I437" i="1"/>
  <c r="N436" i="1"/>
  <c r="I436" i="1"/>
  <c r="N435" i="1"/>
  <c r="I435" i="1"/>
  <c r="N434" i="1"/>
  <c r="I434" i="1"/>
  <c r="N433" i="1"/>
  <c r="I433" i="1"/>
  <c r="N432" i="1"/>
  <c r="I432" i="1"/>
  <c r="N431" i="1"/>
  <c r="I431" i="1"/>
  <c r="N430" i="1"/>
  <c r="I430" i="1"/>
  <c r="P429" i="1"/>
  <c r="O429" i="1"/>
  <c r="M429" i="1"/>
  <c r="L429" i="1"/>
  <c r="K429" i="1"/>
  <c r="J429" i="1"/>
  <c r="H429" i="1"/>
  <c r="G429" i="1"/>
  <c r="F429" i="1"/>
  <c r="E429" i="1"/>
  <c r="N428" i="1"/>
  <c r="I428" i="1"/>
  <c r="N427" i="1"/>
  <c r="I427" i="1"/>
  <c r="N426" i="1"/>
  <c r="I426" i="1"/>
  <c r="N425" i="1"/>
  <c r="I425" i="1"/>
  <c r="N424" i="1"/>
  <c r="I424" i="1"/>
  <c r="N423" i="1"/>
  <c r="I423" i="1"/>
  <c r="N422" i="1"/>
  <c r="I422" i="1"/>
  <c r="N421" i="1"/>
  <c r="I421" i="1"/>
  <c r="N420" i="1"/>
  <c r="I420" i="1"/>
  <c r="P419" i="1"/>
  <c r="O419" i="1"/>
  <c r="M419" i="1"/>
  <c r="L419" i="1"/>
  <c r="K419" i="1"/>
  <c r="J419" i="1"/>
  <c r="H419" i="1"/>
  <c r="G419" i="1"/>
  <c r="F419" i="1"/>
  <c r="E419" i="1"/>
  <c r="N418" i="1"/>
  <c r="I418" i="1"/>
  <c r="N417" i="1"/>
  <c r="I417" i="1"/>
  <c r="N416" i="1"/>
  <c r="I416" i="1"/>
  <c r="N415" i="1"/>
  <c r="I415" i="1"/>
  <c r="N414" i="1"/>
  <c r="I414" i="1"/>
  <c r="N413" i="1"/>
  <c r="I413" i="1"/>
  <c r="N412" i="1"/>
  <c r="I412" i="1"/>
  <c r="N411" i="1"/>
  <c r="I411" i="1"/>
  <c r="N410" i="1"/>
  <c r="I410" i="1"/>
  <c r="P409" i="1"/>
  <c r="O409" i="1"/>
  <c r="M409" i="1"/>
  <c r="L409" i="1"/>
  <c r="K409" i="1"/>
  <c r="J409" i="1"/>
  <c r="H409" i="1"/>
  <c r="G409" i="1"/>
  <c r="F409" i="1"/>
  <c r="E409" i="1"/>
  <c r="N408" i="1"/>
  <c r="I408" i="1"/>
  <c r="N407" i="1"/>
  <c r="I407" i="1"/>
  <c r="N406" i="1"/>
  <c r="I406" i="1"/>
  <c r="N405" i="1"/>
  <c r="I405" i="1"/>
  <c r="N404" i="1"/>
  <c r="I404" i="1"/>
  <c r="N403" i="1"/>
  <c r="I403" i="1"/>
  <c r="N402" i="1"/>
  <c r="I402" i="1"/>
  <c r="N401" i="1"/>
  <c r="I401" i="1"/>
  <c r="N400" i="1"/>
  <c r="I400" i="1"/>
  <c r="P399" i="1"/>
  <c r="O399" i="1"/>
  <c r="M399" i="1"/>
  <c r="L399" i="1"/>
  <c r="K399" i="1"/>
  <c r="J399" i="1"/>
  <c r="H399" i="1"/>
  <c r="G399" i="1"/>
  <c r="F399" i="1"/>
  <c r="E399" i="1"/>
  <c r="N398" i="1"/>
  <c r="I398" i="1"/>
  <c r="N397" i="1"/>
  <c r="I397" i="1"/>
  <c r="N396" i="1"/>
  <c r="I396" i="1"/>
  <c r="N395" i="1"/>
  <c r="I395" i="1"/>
  <c r="N394" i="1"/>
  <c r="I394" i="1"/>
  <c r="N393" i="1"/>
  <c r="I393" i="1"/>
  <c r="N392" i="1"/>
  <c r="I392" i="1"/>
  <c r="N391" i="1"/>
  <c r="I391" i="1"/>
  <c r="N390" i="1"/>
  <c r="I390" i="1"/>
  <c r="P389" i="1"/>
  <c r="O389" i="1"/>
  <c r="M389" i="1"/>
  <c r="L389" i="1"/>
  <c r="K389" i="1"/>
  <c r="J389" i="1"/>
  <c r="H389" i="1"/>
  <c r="G389" i="1"/>
  <c r="F389" i="1"/>
  <c r="E389" i="1"/>
  <c r="N388" i="1"/>
  <c r="I388" i="1"/>
  <c r="N387" i="1"/>
  <c r="I387" i="1"/>
  <c r="N386" i="1"/>
  <c r="I386" i="1"/>
  <c r="N385" i="1"/>
  <c r="I385" i="1"/>
  <c r="N384" i="1"/>
  <c r="I384" i="1"/>
  <c r="N383" i="1"/>
  <c r="I383" i="1"/>
  <c r="N382" i="1"/>
  <c r="I382" i="1"/>
  <c r="N381" i="1"/>
  <c r="I381" i="1"/>
  <c r="N380" i="1"/>
  <c r="I380" i="1"/>
  <c r="P379" i="1"/>
  <c r="O379" i="1"/>
  <c r="M379" i="1"/>
  <c r="L379" i="1"/>
  <c r="K379" i="1"/>
  <c r="J379" i="1"/>
  <c r="H379" i="1"/>
  <c r="G379" i="1"/>
  <c r="F379" i="1"/>
  <c r="E379" i="1"/>
  <c r="I378" i="1"/>
  <c r="I374" i="1" s="1"/>
  <c r="Q374" i="1"/>
  <c r="P374" i="1"/>
  <c r="O374" i="1"/>
  <c r="J374" i="1"/>
  <c r="E374" i="1"/>
  <c r="I373" i="1"/>
  <c r="Q369" i="1"/>
  <c r="P369" i="1"/>
  <c r="O369" i="1"/>
  <c r="J369" i="1"/>
  <c r="I369" i="1"/>
  <c r="E369" i="1"/>
  <c r="Q363" i="1"/>
  <c r="P363" i="1"/>
  <c r="O363" i="1"/>
  <c r="I362" i="1"/>
  <c r="Q358" i="1"/>
  <c r="P358" i="1"/>
  <c r="O358" i="1"/>
  <c r="J358" i="1"/>
  <c r="I358" i="1"/>
  <c r="E358" i="1"/>
  <c r="I357" i="1"/>
  <c r="I353" i="1" s="1"/>
  <c r="Q353" i="1"/>
  <c r="P353" i="1"/>
  <c r="O353" i="1"/>
  <c r="O352" i="1" s="1"/>
  <c r="J353" i="1"/>
  <c r="E353" i="1"/>
  <c r="P352" i="1"/>
  <c r="N352" i="1"/>
  <c r="M352" i="1"/>
  <c r="L352" i="1"/>
  <c r="K352" i="1"/>
  <c r="H352" i="1"/>
  <c r="G352" i="1"/>
  <c r="F352" i="1"/>
  <c r="N351" i="1"/>
  <c r="I351" i="1"/>
  <c r="N350" i="1"/>
  <c r="I350" i="1"/>
  <c r="N349" i="1"/>
  <c r="I349" i="1"/>
  <c r="N348" i="1"/>
  <c r="I348" i="1"/>
  <c r="Q347" i="1"/>
  <c r="P347" i="1"/>
  <c r="O347" i="1"/>
  <c r="J347" i="1"/>
  <c r="N347" i="1" s="1"/>
  <c r="E347" i="1"/>
  <c r="I347" i="1" s="1"/>
  <c r="N346" i="1"/>
  <c r="I346" i="1"/>
  <c r="N345" i="1"/>
  <c r="I345" i="1"/>
  <c r="N344" i="1"/>
  <c r="I344" i="1"/>
  <c r="N343" i="1"/>
  <c r="I343" i="1"/>
  <c r="Q342" i="1"/>
  <c r="P342" i="1"/>
  <c r="O342" i="1"/>
  <c r="J342" i="1"/>
  <c r="N342" i="1" s="1"/>
  <c r="E342" i="1"/>
  <c r="N341" i="1"/>
  <c r="I341" i="1"/>
  <c r="N340" i="1"/>
  <c r="I340" i="1"/>
  <c r="N339" i="1"/>
  <c r="I339" i="1"/>
  <c r="N338" i="1"/>
  <c r="I338" i="1"/>
  <c r="N337" i="1"/>
  <c r="I337" i="1"/>
  <c r="N336" i="1"/>
  <c r="I336" i="1"/>
  <c r="P335" i="1"/>
  <c r="O335" i="1"/>
  <c r="N334" i="1"/>
  <c r="I334" i="1"/>
  <c r="N333" i="1"/>
  <c r="I333" i="1"/>
  <c r="N332" i="1"/>
  <c r="I332" i="1"/>
  <c r="N331" i="1"/>
  <c r="I331" i="1"/>
  <c r="N330" i="1"/>
  <c r="I330" i="1"/>
  <c r="N329" i="1"/>
  <c r="I329" i="1"/>
  <c r="N328" i="1"/>
  <c r="I328" i="1"/>
  <c r="N327" i="1"/>
  <c r="I327" i="1"/>
  <c r="N326" i="1"/>
  <c r="I326" i="1"/>
  <c r="N325" i="1"/>
  <c r="I325" i="1"/>
  <c r="J324" i="1"/>
  <c r="E324" i="1"/>
  <c r="E320" i="1" s="1"/>
  <c r="Q320" i="1"/>
  <c r="P320" i="1"/>
  <c r="O320" i="1"/>
  <c r="J320" i="1"/>
  <c r="J319" i="1"/>
  <c r="J315" i="1" s="1"/>
  <c r="E319" i="1"/>
  <c r="Q315" i="1"/>
  <c r="P315" i="1"/>
  <c r="O315" i="1"/>
  <c r="E315" i="1"/>
  <c r="Q307" i="1"/>
  <c r="P307" i="1"/>
  <c r="O307" i="1"/>
  <c r="N306" i="1"/>
  <c r="N302" i="1" s="1"/>
  <c r="N297" i="1" s="1"/>
  <c r="J306" i="1"/>
  <c r="I306" i="1"/>
  <c r="E306" i="1"/>
  <c r="Q302" i="1"/>
  <c r="P302" i="1"/>
  <c r="O302" i="1"/>
  <c r="J302" i="1"/>
  <c r="E302" i="1"/>
  <c r="J301" i="1"/>
  <c r="I301" i="1"/>
  <c r="E301" i="1"/>
  <c r="Q297" i="1"/>
  <c r="P297" i="1"/>
  <c r="O297" i="1"/>
  <c r="E297" i="1"/>
  <c r="P296" i="1"/>
  <c r="O296" i="1"/>
  <c r="M296" i="1"/>
  <c r="L296" i="1"/>
  <c r="K296" i="1"/>
  <c r="H296" i="1"/>
  <c r="G296" i="1"/>
  <c r="F296" i="1"/>
  <c r="P293" i="1"/>
  <c r="O293" i="1"/>
  <c r="E293" i="1"/>
  <c r="Q288" i="1"/>
  <c r="P288" i="1"/>
  <c r="O288" i="1"/>
  <c r="E288" i="1"/>
  <c r="Q285" i="1"/>
  <c r="P285" i="1"/>
  <c r="O285" i="1"/>
  <c r="E285" i="1"/>
  <c r="Q282" i="1"/>
  <c r="P282" i="1"/>
  <c r="O282" i="1"/>
  <c r="E282" i="1"/>
  <c r="Q277" i="1"/>
  <c r="P277" i="1"/>
  <c r="O277" i="1"/>
  <c r="E277" i="1"/>
  <c r="Q274" i="1"/>
  <c r="P274" i="1"/>
  <c r="O274" i="1"/>
  <c r="E274" i="1"/>
  <c r="Q271" i="1"/>
  <c r="P271" i="1"/>
  <c r="O271" i="1"/>
  <c r="E271" i="1"/>
  <c r="Q266" i="1"/>
  <c r="P266" i="1"/>
  <c r="O266" i="1"/>
  <c r="E266" i="1"/>
  <c r="Q263" i="1"/>
  <c r="P263" i="1"/>
  <c r="O263" i="1"/>
  <c r="E263" i="1"/>
  <c r="Q260" i="1"/>
  <c r="P260" i="1"/>
  <c r="O260" i="1"/>
  <c r="E260" i="1"/>
  <c r="N258" i="1"/>
  <c r="N257" i="1"/>
  <c r="N256" i="1"/>
  <c r="N255" i="1"/>
  <c r="N254" i="1"/>
  <c r="N253" i="1"/>
  <c r="N252" i="1"/>
  <c r="N251" i="1"/>
  <c r="P250" i="1"/>
  <c r="O250" i="1"/>
  <c r="O249" i="1" s="1"/>
  <c r="H250" i="1"/>
  <c r="G250" i="1"/>
  <c r="F250" i="1"/>
  <c r="J248" i="1"/>
  <c r="O246" i="1"/>
  <c r="I246" i="1"/>
  <c r="N245" i="1"/>
  <c r="I245" i="1"/>
  <c r="N244" i="1"/>
  <c r="I244" i="1"/>
  <c r="N243" i="1"/>
  <c r="I243" i="1"/>
  <c r="P242" i="1"/>
  <c r="O242" i="1"/>
  <c r="J242" i="1"/>
  <c r="J201" i="1" s="1"/>
  <c r="E242" i="1"/>
  <c r="E201" i="1" s="1"/>
  <c r="N241" i="1"/>
  <c r="I241" i="1"/>
  <c r="N240" i="1"/>
  <c r="I240" i="1"/>
  <c r="N239" i="1"/>
  <c r="I239" i="1"/>
  <c r="P238" i="1"/>
  <c r="O238" i="1"/>
  <c r="N238" i="1"/>
  <c r="I238" i="1"/>
  <c r="N237" i="1"/>
  <c r="I237" i="1"/>
  <c r="N236" i="1"/>
  <c r="I236" i="1"/>
  <c r="N235" i="1"/>
  <c r="I235" i="1"/>
  <c r="P234" i="1"/>
  <c r="O234" i="1"/>
  <c r="N234" i="1"/>
  <c r="I234" i="1"/>
  <c r="N233" i="1"/>
  <c r="I233" i="1"/>
  <c r="N232" i="1"/>
  <c r="I232" i="1"/>
  <c r="N231" i="1"/>
  <c r="I231" i="1"/>
  <c r="P230" i="1"/>
  <c r="O230" i="1"/>
  <c r="N230" i="1"/>
  <c r="I230" i="1"/>
  <c r="N229" i="1"/>
  <c r="I229" i="1"/>
  <c r="N228" i="1"/>
  <c r="I228" i="1"/>
  <c r="N227" i="1"/>
  <c r="I227" i="1"/>
  <c r="P226" i="1"/>
  <c r="O226" i="1"/>
  <c r="N226" i="1"/>
  <c r="I226" i="1"/>
  <c r="N225" i="1"/>
  <c r="I225" i="1"/>
  <c r="N224" i="1"/>
  <c r="I224" i="1"/>
  <c r="N223" i="1"/>
  <c r="I223" i="1"/>
  <c r="P222" i="1"/>
  <c r="O222" i="1"/>
  <c r="N222" i="1"/>
  <c r="I222" i="1"/>
  <c r="N221" i="1"/>
  <c r="I221" i="1"/>
  <c r="N220" i="1"/>
  <c r="I220" i="1"/>
  <c r="N219" i="1"/>
  <c r="I219" i="1"/>
  <c r="P218" i="1"/>
  <c r="O218" i="1"/>
  <c r="N218" i="1"/>
  <c r="I218" i="1"/>
  <c r="N217" i="1"/>
  <c r="I217" i="1"/>
  <c r="N216" i="1"/>
  <c r="I216" i="1"/>
  <c r="N215" i="1"/>
  <c r="I215" i="1"/>
  <c r="P214" i="1"/>
  <c r="O214" i="1"/>
  <c r="N214" i="1"/>
  <c r="I214" i="1"/>
  <c r="N213" i="1"/>
  <c r="I213" i="1"/>
  <c r="N212" i="1"/>
  <c r="I212" i="1"/>
  <c r="N211" i="1"/>
  <c r="I211" i="1"/>
  <c r="P210" i="1"/>
  <c r="O210" i="1"/>
  <c r="N210" i="1"/>
  <c r="I210" i="1"/>
  <c r="N209" i="1"/>
  <c r="I209" i="1"/>
  <c r="N208" i="1"/>
  <c r="I208" i="1"/>
  <c r="N207" i="1"/>
  <c r="I207" i="1"/>
  <c r="P206" i="1"/>
  <c r="O206" i="1"/>
  <c r="N206" i="1"/>
  <c r="I206" i="1"/>
  <c r="N205" i="1"/>
  <c r="I205" i="1"/>
  <c r="N204" i="1"/>
  <c r="I204" i="1"/>
  <c r="N203" i="1"/>
  <c r="I203" i="1"/>
  <c r="P202" i="1"/>
  <c r="O202" i="1"/>
  <c r="N202" i="1"/>
  <c r="I202" i="1"/>
  <c r="M201" i="1"/>
  <c r="L201" i="1"/>
  <c r="K201" i="1"/>
  <c r="H201" i="1"/>
  <c r="G201" i="1"/>
  <c r="F201" i="1"/>
  <c r="N200" i="1"/>
  <c r="I200" i="1"/>
  <c r="N199" i="1"/>
  <c r="I199" i="1"/>
  <c r="N198" i="1"/>
  <c r="I198" i="1"/>
  <c r="Q197" i="1"/>
  <c r="P197" i="1"/>
  <c r="O197" i="1"/>
  <c r="J197" i="1"/>
  <c r="N197" i="1" s="1"/>
  <c r="E197" i="1"/>
  <c r="I197" i="1" s="1"/>
  <c r="N196" i="1"/>
  <c r="I196" i="1"/>
  <c r="N195" i="1"/>
  <c r="I195" i="1"/>
  <c r="N194" i="1"/>
  <c r="I194" i="1"/>
  <c r="N193" i="1"/>
  <c r="I193" i="1"/>
  <c r="Q192" i="1"/>
  <c r="P192" i="1"/>
  <c r="O192" i="1"/>
  <c r="J192" i="1"/>
  <c r="N192" i="1" s="1"/>
  <c r="E192" i="1"/>
  <c r="I192" i="1" s="1"/>
  <c r="N191" i="1"/>
  <c r="I191" i="1"/>
  <c r="N190" i="1"/>
  <c r="I190" i="1"/>
  <c r="N189" i="1"/>
  <c r="I189" i="1"/>
  <c r="N188" i="1"/>
  <c r="I188" i="1"/>
  <c r="Q187" i="1"/>
  <c r="O187" i="1"/>
  <c r="J187" i="1"/>
  <c r="N187" i="1" s="1"/>
  <c r="E187" i="1"/>
  <c r="I187" i="1" s="1"/>
  <c r="N186" i="1"/>
  <c r="I186" i="1"/>
  <c r="N185" i="1"/>
  <c r="I185" i="1"/>
  <c r="N184" i="1"/>
  <c r="I184" i="1"/>
  <c r="N183" i="1"/>
  <c r="I183" i="1"/>
  <c r="Q182" i="1"/>
  <c r="P182" i="1"/>
  <c r="O182" i="1"/>
  <c r="J182" i="1"/>
  <c r="N182" i="1" s="1"/>
  <c r="E182" i="1"/>
  <c r="I182" i="1" s="1"/>
  <c r="N181" i="1"/>
  <c r="I181" i="1"/>
  <c r="N180" i="1"/>
  <c r="I180" i="1"/>
  <c r="N179" i="1"/>
  <c r="I179" i="1"/>
  <c r="N178" i="1"/>
  <c r="I178" i="1"/>
  <c r="Q177" i="1"/>
  <c r="P177" i="1"/>
  <c r="O177" i="1"/>
  <c r="J177" i="1"/>
  <c r="N177" i="1" s="1"/>
  <c r="E177" i="1"/>
  <c r="I177" i="1" s="1"/>
  <c r="N176" i="1"/>
  <c r="I176" i="1"/>
  <c r="N175" i="1"/>
  <c r="I175" i="1"/>
  <c r="N174" i="1"/>
  <c r="I174" i="1"/>
  <c r="N173" i="1"/>
  <c r="I173" i="1"/>
  <c r="Q172" i="1"/>
  <c r="P172" i="1"/>
  <c r="O172" i="1"/>
  <c r="J172" i="1"/>
  <c r="N172" i="1" s="1"/>
  <c r="E172" i="1"/>
  <c r="I172" i="1" s="1"/>
  <c r="N171" i="1"/>
  <c r="I171" i="1"/>
  <c r="N170" i="1"/>
  <c r="I170" i="1"/>
  <c r="N169" i="1"/>
  <c r="I169" i="1"/>
  <c r="N168" i="1"/>
  <c r="I168" i="1"/>
  <c r="Q167" i="1"/>
  <c r="P167" i="1"/>
  <c r="O167" i="1"/>
  <c r="J167" i="1"/>
  <c r="N167" i="1" s="1"/>
  <c r="E167" i="1"/>
  <c r="I167" i="1" s="1"/>
  <c r="N166" i="1"/>
  <c r="I166" i="1"/>
  <c r="N165" i="1"/>
  <c r="I165" i="1"/>
  <c r="N164" i="1"/>
  <c r="I164" i="1"/>
  <c r="N163" i="1"/>
  <c r="I163" i="1"/>
  <c r="P162" i="1"/>
  <c r="O162" i="1"/>
  <c r="J162" i="1"/>
  <c r="N162" i="1" s="1"/>
  <c r="E162" i="1"/>
  <c r="I162" i="1" s="1"/>
  <c r="N161" i="1"/>
  <c r="I161" i="1"/>
  <c r="N160" i="1"/>
  <c r="I160" i="1"/>
  <c r="N159" i="1"/>
  <c r="I159" i="1"/>
  <c r="N158" i="1"/>
  <c r="I158" i="1"/>
  <c r="Q157" i="1"/>
  <c r="P157" i="1"/>
  <c r="O157" i="1"/>
  <c r="J157" i="1"/>
  <c r="N157" i="1" s="1"/>
  <c r="E157" i="1"/>
  <c r="I157" i="1" s="1"/>
  <c r="N156" i="1"/>
  <c r="I156" i="1"/>
  <c r="N155" i="1"/>
  <c r="I155" i="1"/>
  <c r="N154" i="1"/>
  <c r="I154" i="1"/>
  <c r="N153" i="1"/>
  <c r="I153" i="1"/>
  <c r="Q152" i="1"/>
  <c r="P152" i="1"/>
  <c r="O152" i="1"/>
  <c r="J152" i="1"/>
  <c r="N152" i="1" s="1"/>
  <c r="E152" i="1"/>
  <c r="I152" i="1" s="1"/>
  <c r="N151" i="1"/>
  <c r="I151" i="1"/>
  <c r="N150" i="1"/>
  <c r="I150" i="1"/>
  <c r="N149" i="1"/>
  <c r="I149" i="1"/>
  <c r="N148" i="1"/>
  <c r="I148" i="1"/>
  <c r="Q147" i="1"/>
  <c r="P147" i="1"/>
  <c r="O147" i="1"/>
  <c r="J147" i="1"/>
  <c r="N147" i="1" s="1"/>
  <c r="E147" i="1"/>
  <c r="I147" i="1" s="1"/>
  <c r="N146" i="1"/>
  <c r="I146" i="1"/>
  <c r="N145" i="1"/>
  <c r="I145" i="1"/>
  <c r="N144" i="1"/>
  <c r="I144" i="1"/>
  <c r="N143" i="1"/>
  <c r="I143" i="1"/>
  <c r="Q142" i="1"/>
  <c r="P142" i="1"/>
  <c r="O142" i="1"/>
  <c r="J142" i="1"/>
  <c r="E142" i="1"/>
  <c r="I142" i="1" s="1"/>
  <c r="N141" i="1"/>
  <c r="I141" i="1"/>
  <c r="N140" i="1"/>
  <c r="I140" i="1"/>
  <c r="N139" i="1"/>
  <c r="I139" i="1"/>
  <c r="N138" i="1"/>
  <c r="I138" i="1"/>
  <c r="Q137" i="1"/>
  <c r="P137" i="1"/>
  <c r="O137" i="1"/>
  <c r="J137" i="1"/>
  <c r="N137" i="1" s="1"/>
  <c r="E137" i="1"/>
  <c r="M136" i="1"/>
  <c r="L136" i="1"/>
  <c r="K136" i="1"/>
  <c r="H136" i="1"/>
  <c r="G136" i="1"/>
  <c r="F136" i="1"/>
  <c r="N135" i="1"/>
  <c r="I135" i="1"/>
  <c r="N134" i="1"/>
  <c r="I134" i="1"/>
  <c r="N133" i="1"/>
  <c r="I133" i="1"/>
  <c r="N132" i="1"/>
  <c r="I132" i="1"/>
  <c r="Q131" i="1"/>
  <c r="P131" i="1"/>
  <c r="O131" i="1"/>
  <c r="J131" i="1"/>
  <c r="N131" i="1" s="1"/>
  <c r="E131" i="1"/>
  <c r="I131" i="1" s="1"/>
  <c r="N130" i="1"/>
  <c r="I130" i="1"/>
  <c r="N129" i="1"/>
  <c r="I129" i="1"/>
  <c r="N128" i="1"/>
  <c r="I128" i="1"/>
  <c r="N127" i="1"/>
  <c r="I127" i="1"/>
  <c r="Q126" i="1"/>
  <c r="P126" i="1"/>
  <c r="O126" i="1"/>
  <c r="J126" i="1"/>
  <c r="N126" i="1" s="1"/>
  <c r="E126" i="1"/>
  <c r="I126" i="1" s="1"/>
  <c r="N125" i="1"/>
  <c r="I125" i="1"/>
  <c r="N124" i="1"/>
  <c r="I124" i="1"/>
  <c r="N123" i="1"/>
  <c r="I123" i="1"/>
  <c r="N122" i="1"/>
  <c r="I122" i="1"/>
  <c r="N121" i="1"/>
  <c r="I121" i="1"/>
  <c r="Q120" i="1"/>
  <c r="P120" i="1"/>
  <c r="O120" i="1"/>
  <c r="J120" i="1"/>
  <c r="E120" i="1"/>
  <c r="N119" i="1"/>
  <c r="I119" i="1"/>
  <c r="N118" i="1"/>
  <c r="I118" i="1"/>
  <c r="N117" i="1"/>
  <c r="I117" i="1"/>
  <c r="N116" i="1"/>
  <c r="I116" i="1"/>
  <c r="N115" i="1"/>
  <c r="I115" i="1"/>
  <c r="N114" i="1"/>
  <c r="I114" i="1"/>
  <c r="N113" i="1"/>
  <c r="I113" i="1"/>
  <c r="Q112" i="1"/>
  <c r="P112" i="1"/>
  <c r="O112" i="1"/>
  <c r="O111" i="1" s="1"/>
  <c r="N112" i="1"/>
  <c r="I112" i="1"/>
  <c r="P111" i="1"/>
  <c r="J110" i="1"/>
  <c r="J107" i="1" s="1"/>
  <c r="I110" i="1"/>
  <c r="E110" i="1"/>
  <c r="Q107" i="1"/>
  <c r="P107" i="1"/>
  <c r="P54" i="1" s="1"/>
  <c r="O107" i="1"/>
  <c r="I107" i="1"/>
  <c r="E107" i="1"/>
  <c r="J106" i="1"/>
  <c r="J103" i="1" s="1"/>
  <c r="I106" i="1"/>
  <c r="I103" i="1" s="1"/>
  <c r="E106" i="1"/>
  <c r="Q103" i="1"/>
  <c r="P103" i="1"/>
  <c r="O103" i="1"/>
  <c r="E103" i="1"/>
  <c r="J102" i="1"/>
  <c r="I102" i="1"/>
  <c r="I99" i="1" s="1"/>
  <c r="E102" i="1"/>
  <c r="E99" i="1" s="1"/>
  <c r="Q99" i="1"/>
  <c r="P99" i="1"/>
  <c r="O99" i="1"/>
  <c r="J99" i="1"/>
  <c r="J98" i="1"/>
  <c r="I98" i="1"/>
  <c r="E98" i="1"/>
  <c r="E95" i="1" s="1"/>
  <c r="Q95" i="1"/>
  <c r="P95" i="1"/>
  <c r="O95" i="1"/>
  <c r="J95" i="1"/>
  <c r="I95" i="1"/>
  <c r="J94" i="1"/>
  <c r="J91" i="1" s="1"/>
  <c r="I94" i="1"/>
  <c r="E94" i="1"/>
  <c r="Q91" i="1"/>
  <c r="P91" i="1"/>
  <c r="O91" i="1"/>
  <c r="I91" i="1"/>
  <c r="E91" i="1"/>
  <c r="Q83" i="1"/>
  <c r="P83" i="1"/>
  <c r="O83" i="1"/>
  <c r="J82" i="1"/>
  <c r="J79" i="1" s="1"/>
  <c r="I82" i="1"/>
  <c r="I79" i="1" s="1"/>
  <c r="E82" i="1"/>
  <c r="Q79" i="1"/>
  <c r="P79" i="1"/>
  <c r="O79" i="1"/>
  <c r="E79" i="1"/>
  <c r="J78" i="1"/>
  <c r="J75" i="1" s="1"/>
  <c r="I78" i="1"/>
  <c r="I75" i="1" s="1"/>
  <c r="E78" i="1"/>
  <c r="Q75" i="1"/>
  <c r="P75" i="1"/>
  <c r="O75" i="1"/>
  <c r="E75" i="1"/>
  <c r="J74" i="1"/>
  <c r="I74" i="1"/>
  <c r="E74" i="1"/>
  <c r="Q71" i="1"/>
  <c r="P71" i="1"/>
  <c r="O71" i="1"/>
  <c r="J71" i="1"/>
  <c r="I71" i="1"/>
  <c r="E71" i="1"/>
  <c r="J70" i="1"/>
  <c r="I70" i="1"/>
  <c r="E70" i="1"/>
  <c r="E67" i="1" s="1"/>
  <c r="Q67" i="1"/>
  <c r="P67" i="1"/>
  <c r="O67" i="1"/>
  <c r="J67" i="1"/>
  <c r="I67" i="1"/>
  <c r="J66" i="1"/>
  <c r="J63" i="1" s="1"/>
  <c r="I66" i="1"/>
  <c r="I63" i="1" s="1"/>
  <c r="E66" i="1"/>
  <c r="E63" i="1" s="1"/>
  <c r="Q63" i="1"/>
  <c r="P63" i="1"/>
  <c r="O63" i="1"/>
  <c r="J62" i="1"/>
  <c r="J59" i="1" s="1"/>
  <c r="I62" i="1"/>
  <c r="E62" i="1"/>
  <c r="Q59" i="1"/>
  <c r="P59" i="1"/>
  <c r="O59" i="1"/>
  <c r="I59" i="1"/>
  <c r="E59" i="1"/>
  <c r="J58" i="1"/>
  <c r="I58" i="1"/>
  <c r="E58" i="1"/>
  <c r="Q55" i="1"/>
  <c r="P55" i="1"/>
  <c r="O55" i="1"/>
  <c r="O54" i="1" s="1"/>
  <c r="J55" i="1"/>
  <c r="I55" i="1"/>
  <c r="E55" i="1"/>
  <c r="N54" i="1"/>
  <c r="M54" i="1"/>
  <c r="L54" i="1"/>
  <c r="K54" i="1"/>
  <c r="H54" i="1"/>
  <c r="G54" i="1"/>
  <c r="F54" i="1"/>
  <c r="N53" i="1"/>
  <c r="I53" i="1"/>
  <c r="N52" i="1"/>
  <c r="I52" i="1"/>
  <c r="N51" i="1"/>
  <c r="I51" i="1"/>
  <c r="N50" i="1"/>
  <c r="I50" i="1"/>
  <c r="P49" i="1"/>
  <c r="O49" i="1"/>
  <c r="N49" i="1"/>
  <c r="I49" i="1"/>
  <c r="N47" i="1"/>
  <c r="I47" i="1"/>
  <c r="N46" i="1"/>
  <c r="I46" i="1"/>
  <c r="N45" i="1"/>
  <c r="I45" i="1"/>
  <c r="N44" i="1"/>
  <c r="I44" i="1"/>
  <c r="N43" i="1"/>
  <c r="I43" i="1"/>
  <c r="P42" i="1"/>
  <c r="O42" i="1"/>
  <c r="N42" i="1"/>
  <c r="I42" i="1"/>
  <c r="P41" i="1"/>
  <c r="O41" i="1"/>
  <c r="K41" i="1"/>
  <c r="J41" i="1"/>
  <c r="F41" i="1"/>
  <c r="J40" i="1"/>
  <c r="E40" i="1"/>
  <c r="E36" i="1" s="1"/>
  <c r="P36" i="1"/>
  <c r="O36" i="1"/>
  <c r="J36" i="1"/>
  <c r="P28" i="1"/>
  <c r="O28" i="1"/>
  <c r="N27" i="1"/>
  <c r="J27" i="1"/>
  <c r="E27" i="1"/>
  <c r="E23" i="1" s="1"/>
  <c r="P23" i="1"/>
  <c r="O23" i="1"/>
  <c r="J22" i="1"/>
  <c r="E22" i="1"/>
  <c r="E18" i="1" s="1"/>
  <c r="P18" i="1"/>
  <c r="O18" i="1"/>
  <c r="N17" i="1"/>
  <c r="P13" i="1"/>
  <c r="O13" i="1"/>
  <c r="O12" i="1" s="1"/>
  <c r="J13" i="1"/>
  <c r="N13" i="1" s="1"/>
  <c r="E13" i="1"/>
  <c r="N3170" i="1" l="1"/>
  <c r="J3142" i="1"/>
  <c r="J3066" i="1" s="1"/>
  <c r="N1606" i="1"/>
  <c r="J1428" i="1"/>
  <c r="N1024" i="1"/>
  <c r="J956" i="1"/>
  <c r="J627" i="1"/>
  <c r="J540" i="1"/>
  <c r="E3460" i="1"/>
  <c r="E540" i="1"/>
  <c r="E111" i="1"/>
  <c r="E1248" i="1"/>
  <c r="E627" i="1"/>
  <c r="E2496" i="1"/>
  <c r="E3067" i="1"/>
  <c r="E1428" i="1"/>
  <c r="E2327" i="1"/>
  <c r="I2446" i="1"/>
  <c r="E2445" i="1"/>
  <c r="I1889" i="1"/>
  <c r="E2005" i="1"/>
  <c r="I2005" i="1" s="1"/>
  <c r="E12" i="1"/>
  <c r="E136" i="1"/>
  <c r="I136" i="1" s="1"/>
  <c r="I1946" i="1"/>
  <c r="E1945" i="1"/>
  <c r="I1728" i="1"/>
  <c r="E1727" i="1"/>
  <c r="E1678" i="1" s="1"/>
  <c r="I1869" i="1"/>
  <c r="E54" i="1"/>
  <c r="I965" i="1"/>
  <c r="E957" i="1"/>
  <c r="I1031" i="1"/>
  <c r="E1030" i="1"/>
  <c r="I1030" i="1" s="1"/>
  <c r="I120" i="1"/>
  <c r="E250" i="1"/>
  <c r="E296" i="1"/>
  <c r="E352" i="1"/>
  <c r="I242" i="1"/>
  <c r="I201" i="1"/>
  <c r="I1673" i="1"/>
  <c r="I1269" i="1"/>
  <c r="N2409" i="1"/>
  <c r="I1876" i="1"/>
  <c r="I1480" i="1"/>
  <c r="I1463" i="1"/>
  <c r="F1769" i="1"/>
  <c r="I2510" i="1"/>
  <c r="J3143" i="1"/>
  <c r="N3143" i="1" s="1"/>
  <c r="I549" i="1"/>
  <c r="J335" i="1"/>
  <c r="N335" i="1" s="1"/>
  <c r="J3574" i="1"/>
  <c r="N3574" i="1" s="1"/>
  <c r="N379" i="1"/>
  <c r="I389" i="1"/>
  <c r="N409" i="1"/>
  <c r="I419" i="1"/>
  <c r="N439" i="1"/>
  <c r="I449" i="1"/>
  <c r="N603" i="1"/>
  <c r="I608" i="1"/>
  <c r="I557" i="1"/>
  <c r="N389" i="1"/>
  <c r="I429" i="1"/>
  <c r="H11" i="1"/>
  <c r="K1763" i="1"/>
  <c r="N1763" i="1" s="1"/>
  <c r="I399" i="1"/>
  <c r="N419" i="1"/>
  <c r="N466" i="1"/>
  <c r="I476" i="1"/>
  <c r="E3574" i="1"/>
  <c r="I3574" i="1" s="1"/>
  <c r="M3371" i="1"/>
  <c r="I565" i="1"/>
  <c r="N590" i="1"/>
  <c r="I1881" i="1"/>
  <c r="N456" i="1"/>
  <c r="I771" i="1"/>
  <c r="N771" i="1"/>
  <c r="J2301" i="1"/>
  <c r="N2301" i="1" s="1"/>
  <c r="K540" i="1"/>
  <c r="N2630" i="1"/>
  <c r="G540" i="1"/>
  <c r="E2205" i="1"/>
  <c r="I2205" i="1" s="1"/>
  <c r="G2326" i="1"/>
  <c r="G2325" i="1" s="1"/>
  <c r="G2324" i="1" s="1"/>
  <c r="K2327" i="1"/>
  <c r="K2326" i="1" s="1"/>
  <c r="K2325" i="1" s="1"/>
  <c r="K2324" i="1" s="1"/>
  <c r="N2510" i="1"/>
  <c r="N2591" i="1"/>
  <c r="N2604" i="1"/>
  <c r="N2835" i="1"/>
  <c r="K3066" i="1"/>
  <c r="H2326" i="1"/>
  <c r="H2325" i="1" s="1"/>
  <c r="H2324" i="1" s="1"/>
  <c r="K2444" i="1"/>
  <c r="I2552" i="1"/>
  <c r="I2809" i="1"/>
  <c r="L3066" i="1"/>
  <c r="F3371" i="1"/>
  <c r="J111" i="1"/>
  <c r="N111" i="1" s="1"/>
  <c r="J352" i="1"/>
  <c r="N633" i="1"/>
  <c r="L2326" i="1"/>
  <c r="L2325" i="1" s="1"/>
  <c r="L2324" i="1" s="1"/>
  <c r="I2461" i="1"/>
  <c r="I2491" i="1"/>
  <c r="I3622" i="1"/>
  <c r="I1383" i="1"/>
  <c r="I1382" i="1"/>
  <c r="N1382" i="1"/>
  <c r="F1428" i="1"/>
  <c r="E2419" i="1"/>
  <c r="I2419" i="1" s="1"/>
  <c r="N1446" i="1"/>
  <c r="N3567" i="1"/>
  <c r="J2327" i="1"/>
  <c r="I2409" i="1"/>
  <c r="F3066" i="1"/>
  <c r="N2753" i="1"/>
  <c r="N3430" i="1"/>
  <c r="N2011" i="1"/>
  <c r="J2005" i="1"/>
  <c r="N2005" i="1" s="1"/>
  <c r="L11" i="1"/>
  <c r="I2617" i="1"/>
  <c r="N41" i="1"/>
  <c r="N549" i="1"/>
  <c r="J1030" i="1"/>
  <c r="N1030" i="1" s="1"/>
  <c r="I1961" i="1"/>
  <c r="I1945" i="1"/>
  <c r="N2526" i="1"/>
  <c r="N2643" i="1"/>
  <c r="I2539" i="1"/>
  <c r="I2513" i="1"/>
  <c r="N2565" i="1"/>
  <c r="I2591" i="1"/>
  <c r="H3066" i="1"/>
  <c r="M540" i="1"/>
  <c r="I603" i="1"/>
  <c r="N3068" i="1"/>
  <c r="J3067" i="1"/>
  <c r="N3067" i="1" s="1"/>
  <c r="F249" i="1"/>
  <c r="N648" i="1"/>
  <c r="N2281" i="1"/>
  <c r="J2280" i="1"/>
  <c r="N2280" i="1" s="1"/>
  <c r="N2497" i="1"/>
  <c r="M3066" i="1"/>
  <c r="N449" i="1"/>
  <c r="N581" i="1"/>
  <c r="M627" i="1"/>
  <c r="G2444" i="1"/>
  <c r="I2497" i="1"/>
  <c r="K3371" i="1"/>
  <c r="N201" i="1"/>
  <c r="F540" i="1"/>
  <c r="I1764" i="1"/>
  <c r="J2205" i="1"/>
  <c r="N2205" i="1" s="1"/>
  <c r="E2259" i="1"/>
  <c r="I2259" i="1" s="1"/>
  <c r="I2796" i="1"/>
  <c r="E3210" i="1"/>
  <c r="I3210" i="1" s="1"/>
  <c r="L3371" i="1"/>
  <c r="H3371" i="1"/>
  <c r="N399" i="1"/>
  <c r="I409" i="1"/>
  <c r="I439" i="1"/>
  <c r="I638" i="1"/>
  <c r="E1126" i="1"/>
  <c r="I1126" i="1" s="1"/>
  <c r="H1381" i="1"/>
  <c r="H1380" i="1" s="1"/>
  <c r="H1379" i="1" s="1"/>
  <c r="N2206" i="1"/>
  <c r="N429" i="1"/>
  <c r="E493" i="1"/>
  <c r="I493" i="1" s="1"/>
  <c r="I531" i="1"/>
  <c r="I575" i="1"/>
  <c r="I618" i="1"/>
  <c r="N638" i="1"/>
  <c r="I643" i="1"/>
  <c r="I2698" i="1"/>
  <c r="I456" i="1"/>
  <c r="N476" i="1"/>
  <c r="J493" i="1"/>
  <c r="N493" i="1" s="1"/>
  <c r="N522" i="1"/>
  <c r="N565" i="1"/>
  <c r="I598" i="1"/>
  <c r="N608" i="1"/>
  <c r="G627" i="1"/>
  <c r="F627" i="1"/>
  <c r="M2444" i="1"/>
  <c r="N2809" i="1"/>
  <c r="N2822" i="1"/>
  <c r="N531" i="1"/>
  <c r="I590" i="1"/>
  <c r="I633" i="1"/>
  <c r="H249" i="1"/>
  <c r="N557" i="1"/>
  <c r="I581" i="1"/>
  <c r="N628" i="1"/>
  <c r="H2444" i="1"/>
  <c r="I2888" i="1"/>
  <c r="I3567" i="1"/>
  <c r="N486" i="1"/>
  <c r="F2327" i="1"/>
  <c r="F2326" i="1" s="1"/>
  <c r="F2325" i="1" s="1"/>
  <c r="F2324" i="1" s="1"/>
  <c r="J2419" i="1"/>
  <c r="N2419" i="1" s="1"/>
  <c r="I41" i="1"/>
  <c r="I466" i="1"/>
  <c r="N618" i="1"/>
  <c r="N2420" i="1"/>
  <c r="I2526" i="1"/>
  <c r="I2875" i="1"/>
  <c r="F2444" i="1"/>
  <c r="N3211" i="1"/>
  <c r="J3210" i="1"/>
  <c r="N3210" i="1" s="1"/>
  <c r="N120" i="1"/>
  <c r="E335" i="1"/>
  <c r="I335" i="1" s="1"/>
  <c r="I342" i="1"/>
  <c r="L540" i="1"/>
  <c r="N250" i="1"/>
  <c r="I1248" i="1"/>
  <c r="I1249" i="1"/>
  <c r="I1770" i="1"/>
  <c r="I2015" i="1"/>
  <c r="I2151" i="1"/>
  <c r="E2144" i="1"/>
  <c r="I2144" i="1" s="1"/>
  <c r="I2310" i="1"/>
  <c r="E2301" i="1"/>
  <c r="I2301" i="1" s="1"/>
  <c r="J1769" i="1"/>
  <c r="N1769" i="1" s="1"/>
  <c r="I2006" i="1"/>
  <c r="I2356" i="1"/>
  <c r="I2456" i="1"/>
  <c r="I2835" i="1"/>
  <c r="N2853" i="1"/>
  <c r="I3460" i="1"/>
  <c r="I3461" i="1"/>
  <c r="I3064" i="1"/>
  <c r="E3063" i="1"/>
  <c r="I3063" i="1" s="1"/>
  <c r="N541" i="1"/>
  <c r="I2167" i="1"/>
  <c r="E2166" i="1"/>
  <c r="I2166" i="1" s="1"/>
  <c r="J3063" i="1"/>
  <c r="N3063" i="1" s="1"/>
  <c r="N3064" i="1"/>
  <c r="G249" i="1"/>
  <c r="J297" i="1"/>
  <c r="J296" i="1" s="1"/>
  <c r="N301" i="1"/>
  <c r="N2167" i="1"/>
  <c r="J2166" i="1"/>
  <c r="N2166" i="1" s="1"/>
  <c r="I54" i="1"/>
  <c r="H627" i="1"/>
  <c r="J54" i="1"/>
  <c r="I137" i="1"/>
  <c r="I541" i="1"/>
  <c r="I628" i="1"/>
  <c r="N1061" i="1"/>
  <c r="J957" i="1"/>
  <c r="L1381" i="1"/>
  <c r="L1380" i="1" s="1"/>
  <c r="L1379" i="1" s="1"/>
  <c r="N1734" i="1"/>
  <c r="J1727" i="1"/>
  <c r="N1727" i="1" s="1"/>
  <c r="N1889" i="1"/>
  <c r="N242" i="1"/>
  <c r="N1960" i="1"/>
  <c r="N2356" i="1"/>
  <c r="N3475" i="1"/>
  <c r="J3460" i="1"/>
  <c r="N3460" i="1" s="1"/>
  <c r="J23" i="1"/>
  <c r="N23" i="1" s="1"/>
  <c r="N575" i="1"/>
  <c r="I1679" i="1"/>
  <c r="M2326" i="1"/>
  <c r="M2325" i="1" s="1"/>
  <c r="M2324" i="1" s="1"/>
  <c r="J2466" i="1"/>
  <c r="N2466" i="1" s="1"/>
  <c r="N2470" i="1"/>
  <c r="I2578" i="1"/>
  <c r="N248" i="1"/>
  <c r="J246" i="1"/>
  <c r="N246" i="1" s="1"/>
  <c r="F11" i="1"/>
  <c r="I352" i="1"/>
  <c r="I379" i="1"/>
  <c r="E2280" i="1"/>
  <c r="I2280" i="1" s="1"/>
  <c r="I2281" i="1"/>
  <c r="I3068" i="1"/>
  <c r="K627" i="1"/>
  <c r="G1381" i="1"/>
  <c r="G1380" i="1" s="1"/>
  <c r="G1379" i="1" s="1"/>
  <c r="M1381" i="1"/>
  <c r="M1380" i="1" s="1"/>
  <c r="M1379" i="1" s="1"/>
  <c r="N1946" i="1"/>
  <c r="J1951" i="1"/>
  <c r="N1951" i="1" s="1"/>
  <c r="J2259" i="1"/>
  <c r="N2259" i="1" s="1"/>
  <c r="N2539" i="1"/>
  <c r="I2455" i="1"/>
  <c r="I2451" i="1" s="1"/>
  <c r="I2481" i="1"/>
  <c r="I2604" i="1"/>
  <c r="I2476" i="1"/>
  <c r="J2694" i="1"/>
  <c r="N2694" i="1" s="1"/>
  <c r="N2698" i="1"/>
  <c r="N2875" i="1"/>
  <c r="J136" i="1"/>
  <c r="N136" i="1" s="1"/>
  <c r="I522" i="1"/>
  <c r="H540" i="1"/>
  <c r="L627" i="1"/>
  <c r="I1904" i="1"/>
  <c r="I2342" i="1"/>
  <c r="I2466" i="1"/>
  <c r="I2471" i="1"/>
  <c r="N2796" i="1"/>
  <c r="I111" i="1"/>
  <c r="N142" i="1"/>
  <c r="I297" i="1"/>
  <c r="N598" i="1"/>
  <c r="N643" i="1"/>
  <c r="I648" i="1"/>
  <c r="N1881" i="1"/>
  <c r="J1903" i="1"/>
  <c r="N1903" i="1" s="1"/>
  <c r="I1965" i="1"/>
  <c r="I3373" i="1"/>
  <c r="I2486" i="1"/>
  <c r="G11" i="1"/>
  <c r="N22" i="1"/>
  <c r="J18" i="1"/>
  <c r="L2444" i="1"/>
  <c r="K11" i="1"/>
  <c r="N1279" i="1"/>
  <c r="J1248" i="1"/>
  <c r="N1248" i="1" s="1"/>
  <c r="N2451" i="1"/>
  <c r="N2513" i="1"/>
  <c r="N2552" i="1"/>
  <c r="I2565" i="1"/>
  <c r="N2617" i="1"/>
  <c r="I2753" i="1"/>
  <c r="N2888" i="1"/>
  <c r="G3066" i="1"/>
  <c r="J3365" i="1"/>
  <c r="N3365" i="1" s="1"/>
  <c r="I3437" i="1"/>
  <c r="G3371" i="1"/>
  <c r="N2578" i="1"/>
  <c r="E3143" i="1"/>
  <c r="N3622" i="1"/>
  <c r="I1429" i="1"/>
  <c r="I1763" i="1"/>
  <c r="M11" i="1"/>
  <c r="N1965" i="1"/>
  <c r="N2010" i="1"/>
  <c r="N2015" i="1"/>
  <c r="I2822" i="1"/>
  <c r="E1888" i="1" l="1"/>
  <c r="I1888" i="1" s="1"/>
  <c r="I12" i="1"/>
  <c r="E11" i="1"/>
  <c r="E956" i="1"/>
  <c r="I956" i="1" s="1"/>
  <c r="E3142" i="1"/>
  <c r="I3142" i="1" s="1"/>
  <c r="E249" i="1"/>
  <c r="I249" i="1" s="1"/>
  <c r="I1769" i="1"/>
  <c r="I1727" i="1"/>
  <c r="N2327" i="1"/>
  <c r="F1381" i="1"/>
  <c r="F1380" i="1" s="1"/>
  <c r="F1379" i="1" s="1"/>
  <c r="E2444" i="1"/>
  <c r="I2444" i="1" s="1"/>
  <c r="L10" i="1"/>
  <c r="F2443" i="1"/>
  <c r="F2442" i="1" s="1"/>
  <c r="J3371" i="1"/>
  <c r="N3371" i="1" s="1"/>
  <c r="I2327" i="1"/>
  <c r="I1428" i="1"/>
  <c r="I627" i="1"/>
  <c r="G2443" i="1"/>
  <c r="G2442" i="1" s="1"/>
  <c r="G3628" i="1" s="1"/>
  <c r="N1428" i="1"/>
  <c r="N249" i="1"/>
  <c r="K2443" i="1"/>
  <c r="K2442" i="1" s="1"/>
  <c r="L2443" i="1"/>
  <c r="L2442" i="1" s="1"/>
  <c r="L3628" i="1" s="1"/>
  <c r="I2445" i="1"/>
  <c r="J2326" i="1"/>
  <c r="J2325" i="1" s="1"/>
  <c r="J2324" i="1" s="1"/>
  <c r="N2324" i="1" s="1"/>
  <c r="N540" i="1"/>
  <c r="J2496" i="1"/>
  <c r="M2443" i="1"/>
  <c r="M2442" i="1" s="1"/>
  <c r="M3628" i="1"/>
  <c r="I540" i="1"/>
  <c r="I2496" i="1"/>
  <c r="G10" i="1"/>
  <c r="G9" i="1" s="1"/>
  <c r="G8" i="1" s="1"/>
  <c r="G7" i="1" s="1"/>
  <c r="H10" i="1"/>
  <c r="H9" i="1" s="1"/>
  <c r="H8" i="1" s="1"/>
  <c r="E3371" i="1"/>
  <c r="I3371" i="1" s="1"/>
  <c r="F10" i="1"/>
  <c r="F9" i="1" s="1"/>
  <c r="F8" i="1" s="1"/>
  <c r="E2326" i="1"/>
  <c r="E2325" i="1" s="1"/>
  <c r="H2443" i="1"/>
  <c r="H2442" i="1" s="1"/>
  <c r="H3628" i="1" s="1"/>
  <c r="I3067" i="1"/>
  <c r="I250" i="1"/>
  <c r="J1678" i="1"/>
  <c r="N1678" i="1" s="1"/>
  <c r="I957" i="1"/>
  <c r="K1381" i="1"/>
  <c r="K1380" i="1" s="1"/>
  <c r="K1379" i="1" s="1"/>
  <c r="I1678" i="1"/>
  <c r="M10" i="1"/>
  <c r="N627" i="1"/>
  <c r="J1945" i="1"/>
  <c r="N1945" i="1" s="1"/>
  <c r="K10" i="1"/>
  <c r="I1903" i="1"/>
  <c r="J2445" i="1"/>
  <c r="N956" i="1"/>
  <c r="N957" i="1"/>
  <c r="N18" i="1"/>
  <c r="J12" i="1"/>
  <c r="I3143" i="1"/>
  <c r="N2445" i="1"/>
  <c r="K9" i="1" l="1"/>
  <c r="K8" i="1" s="1"/>
  <c r="K7" i="1" s="1"/>
  <c r="M9" i="1"/>
  <c r="M8" i="1" s="1"/>
  <c r="M7" i="1" s="1"/>
  <c r="L9" i="1"/>
  <c r="L8" i="1" s="1"/>
  <c r="L7" i="1" s="1"/>
  <c r="K3628" i="1"/>
  <c r="F3628" i="1"/>
  <c r="F7" i="1"/>
  <c r="N2325" i="1"/>
  <c r="N2326" i="1"/>
  <c r="J2444" i="1"/>
  <c r="N2444" i="1" s="1"/>
  <c r="I2326" i="1"/>
  <c r="H7" i="1"/>
  <c r="E3066" i="1"/>
  <c r="I3066" i="1" s="1"/>
  <c r="N12" i="1"/>
  <c r="J11" i="1"/>
  <c r="E1381" i="1"/>
  <c r="I11" i="1"/>
  <c r="E10" i="1"/>
  <c r="N3142" i="1"/>
  <c r="N3066" i="1"/>
  <c r="J1888" i="1"/>
  <c r="N1888" i="1" s="1"/>
  <c r="I2325" i="1"/>
  <c r="E2324" i="1"/>
  <c r="I2324" i="1" s="1"/>
  <c r="E2443" i="1" l="1"/>
  <c r="I2443" i="1" s="1"/>
  <c r="E9" i="1"/>
  <c r="I10" i="1"/>
  <c r="J2443" i="1"/>
  <c r="I1381" i="1"/>
  <c r="E1380" i="1"/>
  <c r="J1381" i="1"/>
  <c r="N11" i="1"/>
  <c r="J10" i="1"/>
  <c r="J9" i="1" s="1"/>
  <c r="E2442" i="1" l="1"/>
  <c r="I2442" i="1" s="1"/>
  <c r="N1381" i="1"/>
  <c r="J1380" i="1"/>
  <c r="N10" i="1"/>
  <c r="I1380" i="1"/>
  <c r="E1379" i="1"/>
  <c r="J2442" i="1"/>
  <c r="N2442" i="1" s="1"/>
  <c r="N2443" i="1"/>
  <c r="I9" i="1"/>
  <c r="E8" i="1"/>
  <c r="E7" i="1" l="1"/>
  <c r="I7" i="1" s="1"/>
  <c r="I1379" i="1"/>
  <c r="I3628" i="1" s="1"/>
  <c r="E3628" i="1"/>
  <c r="E3631" i="1" s="1"/>
  <c r="N9" i="1"/>
  <c r="J8" i="1"/>
  <c r="J1379" i="1"/>
  <c r="N1380" i="1"/>
  <c r="I8" i="1"/>
  <c r="J7" i="1" l="1"/>
  <c r="N7" i="1" s="1"/>
  <c r="N1379" i="1"/>
  <c r="N3628" i="1" s="1"/>
  <c r="J3628" i="1"/>
  <c r="N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Solange YENOUSSI</author>
    <author>Anicet ADANDONOUDE [ SAB ]</author>
  </authors>
  <commentList>
    <comment ref="E136" authorId="0" shapeId="0" xr:uid="{FEAC8054-99D4-43B6-B79A-14E7A31E5B63}">
      <text>
        <r>
          <rPr>
            <b/>
            <sz val="9"/>
            <color indexed="81"/>
            <rFont val="Tahoma"/>
            <family val="2"/>
          </rPr>
          <t>Solange YENOUSSI:</t>
        </r>
        <r>
          <rPr>
            <sz val="9"/>
            <color indexed="81"/>
            <rFont val="Tahoma"/>
            <family val="2"/>
          </rPr>
          <t xml:space="preserve">
29090150</t>
        </r>
      </text>
    </comment>
    <comment ref="E628" authorId="0" shapeId="0" xr:uid="{AFDFF95B-E58C-43E1-B42E-FECD08689248}">
      <text>
        <r>
          <rPr>
            <b/>
            <sz val="9"/>
            <color indexed="81"/>
            <rFont val="Tahoma"/>
            <family val="2"/>
          </rPr>
          <t>Solange YENOUSSI:</t>
        </r>
        <r>
          <rPr>
            <sz val="9"/>
            <color indexed="81"/>
            <rFont val="Tahoma"/>
            <family val="2"/>
          </rPr>
          <t xml:space="preserve">
15000000</t>
        </r>
      </text>
    </comment>
    <comment ref="E676" authorId="0" shapeId="0" xr:uid="{892EFEDE-750E-468B-98B9-C1F89A04FE34}">
      <text>
        <r>
          <rPr>
            <b/>
            <sz val="9"/>
            <color indexed="81"/>
            <rFont val="Tahoma"/>
            <family val="2"/>
          </rPr>
          <t>Solange YENOUSSI:</t>
        </r>
        <r>
          <rPr>
            <sz val="9"/>
            <color indexed="81"/>
            <rFont val="Tahoma"/>
            <family val="2"/>
          </rPr>
          <t xml:space="preserve">
29360000</t>
        </r>
      </text>
    </comment>
    <comment ref="E862" authorId="1" shapeId="0" xr:uid="{30591607-1EEE-4F45-A5F9-91A10638BA4D}">
      <text>
        <r>
          <rPr>
            <b/>
            <sz val="9"/>
            <color indexed="81"/>
            <rFont val="Tahoma"/>
            <family val="2"/>
          </rPr>
          <t>Anicet ADANDONOUDE [ SAB ]:</t>
        </r>
        <r>
          <rPr>
            <sz val="9"/>
            <color indexed="81"/>
            <rFont val="Tahoma"/>
            <family val="2"/>
          </rPr>
          <t xml:space="preserve">
1 expert international Bac +5 10 ans 7jrs
1 expert national BAC+3 10 jrs</t>
        </r>
      </text>
    </comment>
    <comment ref="I862" authorId="1" shapeId="0" xr:uid="{B7D5E35E-6F91-445E-8A31-B668278C208E}">
      <text>
        <r>
          <rPr>
            <b/>
            <sz val="9"/>
            <color indexed="81"/>
            <rFont val="Tahoma"/>
            <family val="2"/>
          </rPr>
          <t>Anicet ADANDONOUDE [ SAB ]:</t>
        </r>
        <r>
          <rPr>
            <sz val="9"/>
            <color indexed="81"/>
            <rFont val="Tahoma"/>
            <family val="2"/>
          </rPr>
          <t xml:space="preserve">
1 expert international Bac +5 10 ans 7jrs
1 expert national BAC+3 10 jrs</t>
        </r>
      </text>
    </comment>
    <comment ref="J862" authorId="1" shapeId="0" xr:uid="{A20B6792-DD98-43DF-9FF0-CFBE3EA3C0C4}">
      <text>
        <r>
          <rPr>
            <b/>
            <sz val="9"/>
            <color indexed="81"/>
            <rFont val="Tahoma"/>
            <family val="2"/>
          </rPr>
          <t>Anicet ADANDONOUDE [ SAB ]:</t>
        </r>
        <r>
          <rPr>
            <sz val="9"/>
            <color indexed="81"/>
            <rFont val="Tahoma"/>
            <family val="2"/>
          </rPr>
          <t xml:space="preserve">
1 expert international Bac +5 10 ans 7jrs
1 expert national BAC+3 10 jrs</t>
        </r>
      </text>
    </comment>
    <comment ref="E880" authorId="1" shapeId="0" xr:uid="{260F8700-ACFC-4731-94ED-B4DB18715EF0}">
      <text>
        <r>
          <rPr>
            <b/>
            <sz val="9"/>
            <color indexed="81"/>
            <rFont val="Tahoma"/>
            <family val="2"/>
          </rPr>
          <t>Anicet ADANDONOUDE [ SAB ]:</t>
        </r>
        <r>
          <rPr>
            <sz val="9"/>
            <color indexed="81"/>
            <rFont val="Tahoma"/>
            <family val="2"/>
          </rPr>
          <t xml:space="preserve">
1 expert intrnational BAC +5 7jrs</t>
        </r>
      </text>
    </comment>
    <comment ref="J880" authorId="1" shapeId="0" xr:uid="{D5AF2984-BC8B-42A2-A6D1-7B3168C3F988}">
      <text>
        <r>
          <rPr>
            <b/>
            <sz val="9"/>
            <color indexed="81"/>
            <rFont val="Tahoma"/>
            <family val="2"/>
          </rPr>
          <t>Anicet ADANDONOUDE [ SAB ]:</t>
        </r>
        <r>
          <rPr>
            <sz val="9"/>
            <color indexed="81"/>
            <rFont val="Tahoma"/>
            <family val="2"/>
          </rPr>
          <t xml:space="preserve">
1 expert intrnational BAC +5 7jrs</t>
        </r>
      </text>
    </comment>
    <comment ref="N880" authorId="1" shapeId="0" xr:uid="{EA3F9697-39EF-4BD7-8DC9-B67892D70DE2}">
      <text>
        <r>
          <rPr>
            <b/>
            <sz val="9"/>
            <color indexed="81"/>
            <rFont val="Tahoma"/>
            <family val="2"/>
          </rPr>
          <t>Anicet ADANDONOUDE [ SAB ]:</t>
        </r>
        <r>
          <rPr>
            <sz val="9"/>
            <color indexed="81"/>
            <rFont val="Tahoma"/>
            <family val="2"/>
          </rPr>
          <t xml:space="preserve">
1 expert intrnational BAC +5 7jrs</t>
        </r>
      </text>
    </comment>
    <comment ref="E946" authorId="0" shapeId="0" xr:uid="{ADEE2AA4-47E6-41C7-997C-81AC2B569C02}">
      <text>
        <r>
          <rPr>
            <b/>
            <sz val="9"/>
            <color indexed="81"/>
            <rFont val="Tahoma"/>
            <family val="2"/>
          </rPr>
          <t>Solange YENOUSSI:</t>
        </r>
        <r>
          <rPr>
            <sz val="9"/>
            <color indexed="81"/>
            <rFont val="Tahoma"/>
            <family val="2"/>
          </rPr>
          <t xml:space="preserve">
618101 : 1000000
638401 : 9000000</t>
        </r>
      </text>
    </comment>
    <comment ref="E951" authorId="0" shapeId="0" xr:uid="{F29EA166-0213-4F89-974E-E71A74ACAB36}">
      <text>
        <r>
          <rPr>
            <b/>
            <sz val="9"/>
            <color indexed="81"/>
            <rFont val="Tahoma"/>
            <family val="2"/>
          </rPr>
          <t>Solange YENOUSSI:</t>
        </r>
        <r>
          <rPr>
            <sz val="9"/>
            <color indexed="81"/>
            <rFont val="Tahoma"/>
            <family val="2"/>
          </rPr>
          <t xml:space="preserve">
618101 : 1000000
638401 : 9000000</t>
        </r>
      </text>
    </comment>
    <comment ref="E957" authorId="0" shapeId="0" xr:uid="{019ED689-3014-4B81-850E-E0A25DFDF5AD}">
      <text>
        <r>
          <rPr>
            <b/>
            <sz val="9"/>
            <color indexed="81"/>
            <rFont val="Tahoma"/>
            <family val="2"/>
          </rPr>
          <t>Solange YENOUSSI:</t>
        </r>
        <r>
          <rPr>
            <sz val="9"/>
            <color indexed="81"/>
            <rFont val="Tahoma"/>
            <family val="2"/>
          </rPr>
          <t xml:space="preserve">
30000000</t>
        </r>
      </text>
    </comment>
    <comment ref="J957" authorId="0" shapeId="0" xr:uid="{39099DD3-6F12-4D55-A07F-61E822BEA9D4}">
      <text>
        <r>
          <rPr>
            <b/>
            <sz val="9"/>
            <color indexed="81"/>
            <rFont val="Tahoma"/>
            <family val="2"/>
          </rPr>
          <t>Solange YENOUSSI:</t>
        </r>
        <r>
          <rPr>
            <sz val="9"/>
            <color indexed="81"/>
            <rFont val="Tahoma"/>
            <family val="2"/>
          </rPr>
          <t xml:space="preserve">
30000000</t>
        </r>
      </text>
    </comment>
    <comment ref="E1030" authorId="0" shapeId="0" xr:uid="{D0D666E4-7288-4328-A3CE-1A8491C3508B}">
      <text>
        <r>
          <rPr>
            <b/>
            <sz val="9"/>
            <color indexed="81"/>
            <rFont val="Tahoma"/>
            <family val="2"/>
          </rPr>
          <t>Solange YENOUSSI:</t>
        </r>
        <r>
          <rPr>
            <sz val="9"/>
            <color indexed="81"/>
            <rFont val="Tahoma"/>
            <family val="2"/>
          </rPr>
          <t xml:space="preserve">
8400000</t>
        </r>
      </text>
    </comment>
    <comment ref="E1097" authorId="0" shapeId="0" xr:uid="{91B97D34-0DD7-4FDD-A430-405E50EDB463}">
      <text>
        <r>
          <rPr>
            <b/>
            <sz val="9"/>
            <color indexed="81"/>
            <rFont val="Tahoma"/>
            <family val="2"/>
          </rPr>
          <t>Solange YENOUSSI:</t>
        </r>
        <r>
          <rPr>
            <sz val="9"/>
            <color indexed="81"/>
            <rFont val="Tahoma"/>
            <family val="2"/>
          </rPr>
          <t xml:space="preserve">
32000000</t>
        </r>
      </text>
    </comment>
    <comment ref="E1104" authorId="0" shapeId="0" xr:uid="{F3114A7E-0CDA-4DFA-B697-847B743B609F}">
      <text>
        <r>
          <rPr>
            <b/>
            <sz val="9"/>
            <color indexed="81"/>
            <rFont val="Tahoma"/>
            <family val="2"/>
          </rPr>
          <t>Solange YENOUSSI:</t>
        </r>
        <r>
          <rPr>
            <sz val="9"/>
            <color indexed="81"/>
            <rFont val="Tahoma"/>
            <family val="2"/>
          </rPr>
          <t xml:space="preserve">
10000000</t>
        </r>
      </text>
    </comment>
    <comment ref="E1111" authorId="0" shapeId="0" xr:uid="{E8D0AB0F-38A5-4A78-ADE6-C3333B438F93}">
      <text>
        <r>
          <rPr>
            <b/>
            <sz val="9"/>
            <color indexed="81"/>
            <rFont val="Tahoma"/>
            <family val="2"/>
          </rPr>
          <t>Solange YENOUSSI:</t>
        </r>
        <r>
          <rPr>
            <sz val="9"/>
            <color indexed="81"/>
            <rFont val="Tahoma"/>
            <family val="2"/>
          </rPr>
          <t xml:space="preserve">
20000000</t>
        </r>
      </text>
    </comment>
    <comment ref="E1126" authorId="0" shapeId="0" xr:uid="{24DD28E9-1EE5-4294-8D84-1ABC3052F282}">
      <text>
        <r>
          <rPr>
            <b/>
            <sz val="9"/>
            <color indexed="81"/>
            <rFont val="Tahoma"/>
            <family val="2"/>
          </rPr>
          <t>Solange YENOUSSI:</t>
        </r>
        <r>
          <rPr>
            <sz val="9"/>
            <color indexed="81"/>
            <rFont val="Tahoma"/>
            <family val="2"/>
          </rPr>
          <t xml:space="preserve">
618101  : 2810000
627701 : 3000000
638401 : 0
</t>
        </r>
      </text>
    </comment>
    <comment ref="E1374" authorId="0" shapeId="0" xr:uid="{1C7AB038-EA04-47B8-B581-7350F15998DB}">
      <text>
        <r>
          <rPr>
            <b/>
            <sz val="9"/>
            <color indexed="81"/>
            <rFont val="Tahoma"/>
            <family val="2"/>
          </rPr>
          <t>Solange YENOUSSI:</t>
        </r>
        <r>
          <rPr>
            <sz val="9"/>
            <color indexed="81"/>
            <rFont val="Tahoma"/>
            <family val="2"/>
          </rPr>
          <t xml:space="preserve">
1000000</t>
        </r>
      </text>
    </comment>
    <comment ref="E2205" authorId="0" shapeId="0" xr:uid="{C56AF2FA-093A-48EC-BB46-73D0CE9C00C5}">
      <text>
        <r>
          <rPr>
            <b/>
            <sz val="9"/>
            <color indexed="81"/>
            <rFont val="Tahoma"/>
            <family val="2"/>
          </rPr>
          <t>Solange YENOUSSI:</t>
        </r>
        <r>
          <rPr>
            <sz val="9"/>
            <color indexed="81"/>
            <rFont val="Tahoma"/>
            <family val="2"/>
          </rPr>
          <t xml:space="preserve">
12000000
</t>
        </r>
      </text>
    </comment>
    <comment ref="E2280" authorId="0" shapeId="0" xr:uid="{DA93F43C-EDD9-4B2C-8099-E7CAA45F29A8}">
      <text>
        <r>
          <rPr>
            <b/>
            <sz val="9"/>
            <color indexed="81"/>
            <rFont val="Tahoma"/>
            <family val="2"/>
          </rPr>
          <t>Solange YENOUSSI:</t>
        </r>
        <r>
          <rPr>
            <sz val="9"/>
            <color indexed="81"/>
            <rFont val="Tahoma"/>
            <family val="2"/>
          </rPr>
          <t xml:space="preserve">
18000000</t>
        </r>
      </text>
    </comment>
    <comment ref="D2446" authorId="0" shapeId="0" xr:uid="{323F37C3-24D5-4FE8-BAFF-7F694FDB8115}">
      <text>
        <r>
          <rPr>
            <b/>
            <sz val="9"/>
            <color indexed="81"/>
            <rFont val="Tahoma"/>
            <family val="2"/>
          </rPr>
          <t>Solange YENOUSSI:</t>
        </r>
        <r>
          <rPr>
            <sz val="9"/>
            <color indexed="81"/>
            <rFont val="Tahoma"/>
            <family val="2"/>
          </rPr>
          <t xml:space="preserve">
618102 :5 100 000
633001 : 15 845 85
633002 : 8 510 500</t>
        </r>
      </text>
    </comment>
    <comment ref="D2451" authorId="0" shapeId="0" xr:uid="{9F290C3B-B2D6-4F99-93F0-A37F7EDEBF0F}">
      <text>
        <r>
          <rPr>
            <b/>
            <sz val="9"/>
            <color indexed="81"/>
            <rFont val="Tahoma"/>
            <family val="2"/>
          </rPr>
          <t>Solange YENOUSSI:</t>
        </r>
        <r>
          <rPr>
            <sz val="9"/>
            <color indexed="81"/>
            <rFont val="Tahoma"/>
            <family val="2"/>
          </rPr>
          <t xml:space="preserve">
618102 : 3696000
633001 :27 705 800
633002 :3600000
</t>
        </r>
      </text>
    </comment>
    <comment ref="D2456" authorId="0" shapeId="0" xr:uid="{B999676A-E882-40D8-9D95-CF559351E220}">
      <text>
        <r>
          <rPr>
            <b/>
            <sz val="9"/>
            <color indexed="81"/>
            <rFont val="Tahoma"/>
            <family val="2"/>
          </rPr>
          <t>Solange YENOUSSI:</t>
        </r>
        <r>
          <rPr>
            <sz val="9"/>
            <color indexed="81"/>
            <rFont val="Tahoma"/>
            <family val="2"/>
          </rPr>
          <t xml:space="preserve">
618102 : 1 200 000
633001 :10 995 000
633002 :2400000</t>
        </r>
      </text>
    </comment>
    <comment ref="D2461" authorId="0" shapeId="0" xr:uid="{5B96C580-5BEB-47F6-ACD7-83097F159A78}">
      <text>
        <r>
          <rPr>
            <b/>
            <sz val="9"/>
            <color indexed="81"/>
            <rFont val="Tahoma"/>
            <family val="2"/>
          </rPr>
          <t>Solange YENOUSSI:</t>
        </r>
        <r>
          <rPr>
            <sz val="9"/>
            <color indexed="81"/>
            <rFont val="Tahoma"/>
            <family val="2"/>
          </rPr>
          <t xml:space="preserve">
618102 : 2400 000
633001 :16 150 000
633002 :3 435 000</t>
        </r>
      </text>
    </comment>
    <comment ref="D2466" authorId="0" shapeId="0" xr:uid="{79D9716A-ABE7-4744-BEF1-9A226D0EE649}">
      <text>
        <r>
          <rPr>
            <b/>
            <sz val="9"/>
            <color indexed="81"/>
            <rFont val="Tahoma"/>
            <family val="2"/>
          </rPr>
          <t>Solange YENOUSSI:</t>
        </r>
        <r>
          <rPr>
            <sz val="9"/>
            <color indexed="81"/>
            <rFont val="Tahoma"/>
            <family val="2"/>
          </rPr>
          <t xml:space="preserve">
618102 : 12400000
633001 : 30 847 668
633002 :16 063 500</t>
        </r>
      </text>
    </comment>
    <comment ref="D2471" authorId="0" shapeId="0" xr:uid="{4C21B601-83E9-4E38-8914-9BD52DDA598E}">
      <text>
        <r>
          <rPr>
            <b/>
            <sz val="9"/>
            <color indexed="81"/>
            <rFont val="Tahoma"/>
            <family val="2"/>
          </rPr>
          <t>Solange YENOUSSI:</t>
        </r>
        <r>
          <rPr>
            <sz val="9"/>
            <color indexed="81"/>
            <rFont val="Tahoma"/>
            <family val="2"/>
          </rPr>
          <t xml:space="preserve">
618102 : 5 000 000
633001 :13 314 400
633002 :9 855 000</t>
        </r>
      </text>
    </comment>
    <comment ref="D2476" authorId="0" shapeId="0" xr:uid="{51E69BCD-8137-4F77-81DF-A536AE5A9F1B}">
      <text>
        <r>
          <rPr>
            <b/>
            <sz val="9"/>
            <color indexed="81"/>
            <rFont val="Tahoma"/>
            <family val="2"/>
          </rPr>
          <t>Solange YENOUSSI:</t>
        </r>
        <r>
          <rPr>
            <sz val="9"/>
            <color indexed="81"/>
            <rFont val="Tahoma"/>
            <family val="2"/>
          </rPr>
          <t xml:space="preserve">
618102 :2000000
633001 : 10000000
633002 : 4000000</t>
        </r>
      </text>
    </comment>
    <comment ref="D2481" authorId="0" shapeId="0" xr:uid="{D1B05EA7-BD18-45CD-8D2E-465E04853CF9}">
      <text>
        <r>
          <rPr>
            <b/>
            <sz val="9"/>
            <color indexed="81"/>
            <rFont val="Tahoma"/>
            <family val="2"/>
          </rPr>
          <t>Solange YENOUSSI:</t>
        </r>
        <r>
          <rPr>
            <sz val="9"/>
            <color indexed="81"/>
            <rFont val="Tahoma"/>
            <family val="2"/>
          </rPr>
          <t xml:space="preserve">
618102 : 3000000
633001 :8 555 488
633002 :3 847 200</t>
        </r>
      </text>
    </comment>
    <comment ref="D2486" authorId="0" shapeId="0" xr:uid="{B7D52216-869A-4DFE-8460-AB2EBDDA89FE}">
      <text>
        <r>
          <rPr>
            <b/>
            <sz val="9"/>
            <color indexed="81"/>
            <rFont val="Tahoma"/>
            <family val="2"/>
          </rPr>
          <t>Solange 
YENOUSSI:</t>
        </r>
        <r>
          <rPr>
            <sz val="9"/>
            <color indexed="81"/>
            <rFont val="Tahoma"/>
            <family val="2"/>
          </rPr>
          <t xml:space="preserve">
618102 : 750000
633001 :3804000
633002 :1800000</t>
        </r>
      </text>
    </comment>
    <comment ref="D2491" authorId="0" shapeId="0" xr:uid="{55B81ED4-37EB-40D4-99F6-455F6B7DFFB8}">
      <text>
        <r>
          <rPr>
            <b/>
            <sz val="9"/>
            <color indexed="81"/>
            <rFont val="Tahoma"/>
            <family val="2"/>
          </rPr>
          <t>Solange YENOUSSI:</t>
        </r>
        <r>
          <rPr>
            <sz val="9"/>
            <color indexed="81"/>
            <rFont val="Tahoma"/>
            <family val="2"/>
          </rPr>
          <t xml:space="preserve">
618102 : 1500 000
633001 :5 000 000
633002 :3 500 000</t>
        </r>
      </text>
    </comment>
    <comment ref="E2510" authorId="0" shapeId="0" xr:uid="{626FE97B-1917-45E9-92B9-0DE76F33C7D9}">
      <text>
        <r>
          <rPr>
            <b/>
            <sz val="9"/>
            <color indexed="81"/>
            <rFont val="Tahoma"/>
            <family val="2"/>
          </rPr>
          <t>Solange YENOUSSI:</t>
        </r>
        <r>
          <rPr>
            <sz val="9"/>
            <color indexed="81"/>
            <rFont val="Tahoma"/>
            <family val="2"/>
          </rPr>
          <t xml:space="preserve">
3400000*2=6800000</t>
        </r>
      </text>
    </comment>
    <comment ref="E2753" authorId="0" shapeId="0" xr:uid="{B3B8C792-23EE-4220-B016-3939B4B01BCA}">
      <text>
        <r>
          <rPr>
            <b/>
            <sz val="9"/>
            <color indexed="81"/>
            <rFont val="Tahoma"/>
            <family val="2"/>
          </rPr>
          <t>Solange YENOUSSI:</t>
        </r>
        <r>
          <rPr>
            <sz val="9"/>
            <color indexed="81"/>
            <rFont val="Tahoma"/>
            <family val="2"/>
          </rPr>
          <t xml:space="preserve">
80000000
</t>
        </r>
      </text>
    </comment>
    <comment ref="E2766" authorId="0" shapeId="0" xr:uid="{70FF88BF-52D9-496B-833F-CE2A021E1B2D}">
      <text>
        <r>
          <rPr>
            <b/>
            <sz val="9"/>
            <color indexed="81"/>
            <rFont val="Tahoma"/>
            <family val="2"/>
          </rPr>
          <t>Solange YENOUSSI:</t>
        </r>
        <r>
          <rPr>
            <sz val="9"/>
            <color indexed="81"/>
            <rFont val="Tahoma"/>
            <family val="2"/>
          </rPr>
          <t xml:space="preserve">
800000</t>
        </r>
      </text>
    </comment>
    <comment ref="E2835" authorId="0" shapeId="0" xr:uid="{65469E96-9240-4496-8D5C-7CB58CA9CA24}">
      <text>
        <r>
          <rPr>
            <b/>
            <sz val="9"/>
            <color indexed="81"/>
            <rFont val="Tahoma"/>
            <family val="2"/>
          </rPr>
          <t>Solange YENOUSSI:</t>
        </r>
        <r>
          <rPr>
            <sz val="9"/>
            <color indexed="81"/>
            <rFont val="Tahoma"/>
            <family val="2"/>
          </rPr>
          <t xml:space="preserve">
225000</t>
        </r>
      </text>
    </comment>
    <comment ref="E3354" authorId="0" shapeId="0" xr:uid="{6674C99F-7CC7-447A-9701-C0858039BC50}">
      <text>
        <r>
          <rPr>
            <b/>
            <sz val="9"/>
            <color indexed="81"/>
            <rFont val="Tahoma"/>
            <family val="2"/>
          </rPr>
          <t>Solange YENOUSSI:</t>
        </r>
        <r>
          <rPr>
            <sz val="9"/>
            <color indexed="81"/>
            <rFont val="Tahoma"/>
            <family val="2"/>
          </rPr>
          <t xml:space="preserve">
4000000
</t>
        </r>
      </text>
    </comment>
    <comment ref="E3575" authorId="1" shapeId="0" xr:uid="{09B2B4E2-A590-40CF-B0C2-409ADFFBBEC7}">
      <text>
        <r>
          <rPr>
            <b/>
            <sz val="9"/>
            <color indexed="81"/>
            <rFont val="Tahoma"/>
            <family val="2"/>
          </rPr>
          <t>Anicet ADANDONOUDE [ SAB ]:</t>
        </r>
        <r>
          <rPr>
            <sz val="9"/>
            <color indexed="81"/>
            <rFont val="Tahoma"/>
            <family val="2"/>
          </rPr>
          <t xml:space="preserve">
3 extincteurs ssur roues  737 359
10 extincteurs à eau 9L 93750
7 extincteurs à CO2 6 Kg  135000
</t>
        </r>
      </text>
    </comment>
    <comment ref="I3575" authorId="1" shapeId="0" xr:uid="{6294D9DE-A2A6-4D8F-B207-E04C9DBD5258}">
      <text>
        <r>
          <rPr>
            <b/>
            <sz val="9"/>
            <color indexed="81"/>
            <rFont val="Tahoma"/>
            <family val="2"/>
          </rPr>
          <t>Anicet ADANDONOUDE [ SAB ]:</t>
        </r>
        <r>
          <rPr>
            <sz val="9"/>
            <color indexed="81"/>
            <rFont val="Tahoma"/>
            <family val="2"/>
          </rPr>
          <t xml:space="preserve">
3 extincteurs ssur roues  737 359
10 extincteurs à eau 9L 93750
7 extincteurs à CO2 6 Kg  135000
</t>
        </r>
      </text>
    </comment>
    <comment ref="J3575" authorId="1" shapeId="0" xr:uid="{302D2AB3-E0B5-446B-B3B6-45CD0690ACB4}">
      <text>
        <r>
          <rPr>
            <b/>
            <sz val="9"/>
            <color indexed="81"/>
            <rFont val="Tahoma"/>
            <family val="2"/>
          </rPr>
          <t>Anicet ADANDONOUDE [ SAB ]:</t>
        </r>
        <r>
          <rPr>
            <sz val="9"/>
            <color indexed="81"/>
            <rFont val="Tahoma"/>
            <family val="2"/>
          </rPr>
          <t xml:space="preserve">
3 extincteurs ssur roues  737 359
10 extincteurs à eau 9L 93750
7 extincteurs à CO2 6 Kg  135000
</t>
        </r>
      </text>
    </comment>
    <comment ref="N3575" authorId="1" shapeId="0" xr:uid="{E084ACE3-1C57-4188-A37E-4E27F0FFE8D7}">
      <text>
        <r>
          <rPr>
            <b/>
            <sz val="9"/>
            <color indexed="81"/>
            <rFont val="Tahoma"/>
            <family val="2"/>
          </rPr>
          <t>Anicet ADANDONOUDE [ SAB ]:</t>
        </r>
        <r>
          <rPr>
            <sz val="9"/>
            <color indexed="81"/>
            <rFont val="Tahoma"/>
            <family val="2"/>
          </rPr>
          <t xml:space="preserve">
3 extincteurs ssur roues  737 359
10 extincteurs à eau 9L 93750
7 extincteurs à CO2 6 Kg  135000
</t>
        </r>
      </text>
    </comment>
  </commentList>
</comments>
</file>

<file path=xl/sharedStrings.xml><?xml version="1.0" encoding="utf-8"?>
<sst xmlns="http://schemas.openxmlformats.org/spreadsheetml/2006/main" count="11688" uniqueCount="5059">
  <si>
    <t>PLAN DE TRAVAIL ANNUEL 2026 SAB  du PROGRAMME INFRASTRUCTURES ET TRANSPORTS</t>
  </si>
  <si>
    <t>Code budgétaire</t>
  </si>
  <si>
    <t>OBJECTIF/RESULTATS/ACTIONS/ACTIVITES</t>
  </si>
  <si>
    <t>Indicateurs objectivement vérifiables</t>
  </si>
  <si>
    <t>Imputation budgétaire</t>
  </si>
  <si>
    <t>Crédits 2026</t>
  </si>
  <si>
    <t>Date de début</t>
  </si>
  <si>
    <t>Date de fin</t>
  </si>
  <si>
    <t>Poids (%)</t>
  </si>
  <si>
    <t>Structures responsables</t>
  </si>
  <si>
    <t>Structures Associées</t>
  </si>
  <si>
    <t>Mode d'exécution</t>
  </si>
  <si>
    <t>Observations</t>
  </si>
  <si>
    <t>AE</t>
  </si>
  <si>
    <t>CP</t>
  </si>
  <si>
    <t>Fond propre</t>
  </si>
  <si>
    <t>Fond PAG</t>
  </si>
  <si>
    <t>Emprunts</t>
  </si>
  <si>
    <t>Total AE</t>
  </si>
  <si>
    <t>Total CP</t>
  </si>
  <si>
    <t>SAB.116.005</t>
  </si>
  <si>
    <t xml:space="preserve">Objectif Général : Faire de la SAB, le gestionnaire d'aéroport de référence, crédible, visible et reconnue aux plans national et international </t>
  </si>
  <si>
    <t>SAB</t>
  </si>
  <si>
    <t>OS1</t>
  </si>
  <si>
    <t>Objectif Spécifique 1 : Assurer l'exploitation des infrastructures aéroportuaires de Cotonou</t>
  </si>
  <si>
    <t>R1</t>
  </si>
  <si>
    <t>Résultat 1 : Les infrastructures aéroportuaires de Cotonou sont bien exploités de sorte à faire de la plateforme aéroportuaire de Cotonou un hub régional et international</t>
  </si>
  <si>
    <t>SAB.116.005.001</t>
  </si>
  <si>
    <t>Action 1 : Gestion informatique, sécurité et surété aéroportaire</t>
  </si>
  <si>
    <t>SAB.116.005.001.1</t>
  </si>
  <si>
    <t>Maintenance du parc informatique, site web, et infogérance</t>
  </si>
  <si>
    <t>SAB.116.005.001.1.1</t>
  </si>
  <si>
    <t>Mise en place d'un accord cadre triennal pour la maintenance du Parc Informatique et des systèmes de détection et extinction automatique des datacenters</t>
  </si>
  <si>
    <t>DSI</t>
  </si>
  <si>
    <t>DC</t>
  </si>
  <si>
    <t>SAB.116.005.001.1.1.1</t>
  </si>
  <si>
    <t>Exécution des travaux de Maintenance du Parc de PC, écrans, serveurs et autres pour le trimestre 1</t>
  </si>
  <si>
    <t>SAB.116.005.001.1.1.1.1</t>
  </si>
  <si>
    <t>Réception du planning d'exécution</t>
  </si>
  <si>
    <t>SAB.116.005.001.1.1.1.2</t>
  </si>
  <si>
    <t>Livraison (réception, signature du bon de livraison)</t>
  </si>
  <si>
    <t>SAB.116.005.001.1.1.1.3</t>
  </si>
  <si>
    <t>Réception de la facture et établissement attestation de service fait</t>
  </si>
  <si>
    <t>SAB.116.005.001.1.1.1.4</t>
  </si>
  <si>
    <t>Traitement et paiement de la facture</t>
  </si>
  <si>
    <t>DAF</t>
  </si>
  <si>
    <t>SAB.116.005.001.1.1.2</t>
  </si>
  <si>
    <t>Exécution des travaux de Maintenance du Parc de PC, écrans, serveurs et autres pour le trimestre 2</t>
  </si>
  <si>
    <t>SAB.116.005.001.1.1.2.1</t>
  </si>
  <si>
    <t>SAB.116.005.001.1.1.2.2</t>
  </si>
  <si>
    <t>SAB.116.005.001.1.1.2.3</t>
  </si>
  <si>
    <t>SAB.116.005.001.1.1.2.4</t>
  </si>
  <si>
    <t>SAB.116.005.001.1.1.3</t>
  </si>
  <si>
    <t>Exécution des travaux de Maintenance du Parc de PC, écrans, serveurs et autres pour le trimestre 3</t>
  </si>
  <si>
    <t>SAB.116.005.001.1.1.3.1</t>
  </si>
  <si>
    <t>SAB.116.005.001.1.1.3.2</t>
  </si>
  <si>
    <t>SAB.116.005.001.1.1.3.3</t>
  </si>
  <si>
    <t>SAB.116.005.001.1.1.3.4</t>
  </si>
  <si>
    <t>SAB.116.005.001.1.1.4</t>
  </si>
  <si>
    <t>Prise de l'accord cadre triennal pour la maintenance du Parc informatique</t>
  </si>
  <si>
    <t>SAB.116.005.001.1.1.4.1</t>
  </si>
  <si>
    <t>Elaboration des TDRs</t>
  </si>
  <si>
    <t>SAB.116.005.001.1.1.4.2</t>
  </si>
  <si>
    <t>Transmission des TDRs à la PRMP</t>
  </si>
  <si>
    <t>SAB.116.005.001.1.1.4.3</t>
  </si>
  <si>
    <t>Elaboration de la DRP</t>
  </si>
  <si>
    <t>PRMP</t>
  </si>
  <si>
    <t>SAB.116.005.001.1.1.4.4</t>
  </si>
  <si>
    <t>Avis favorable de la CCMP</t>
  </si>
  <si>
    <t>CCMP</t>
  </si>
  <si>
    <t>SAB.116.005.001.1.1.4.5</t>
  </si>
  <si>
    <t>Lancement de la DRP</t>
  </si>
  <si>
    <t>SAB.116.005.001.1.1.4.6</t>
  </si>
  <si>
    <t>Ouverture, analyse, évaluation des offres : Adjudication</t>
  </si>
  <si>
    <t>PRMP, COE</t>
  </si>
  <si>
    <t>SAB.116.005.001.1.1.4.7</t>
  </si>
  <si>
    <t>Attribution et signature du contrat</t>
  </si>
  <si>
    <t>PRMP, DAF, DG</t>
  </si>
  <si>
    <t>SAB.116.005.001.1.1.5</t>
  </si>
  <si>
    <t>SAB.116.005.001.1.1.5.1</t>
  </si>
  <si>
    <t>SAB.116.005.001.1.1.5.2</t>
  </si>
  <si>
    <t>SAB.116.005.001.1.1.5.3</t>
  </si>
  <si>
    <t>SAB.116.005.001.1.1.5.4</t>
  </si>
  <si>
    <t>SAB.116.005.001.1.1.6</t>
  </si>
  <si>
    <t xml:space="preserve"> Accord cadre triennal pour Maintenance du site web</t>
  </si>
  <si>
    <t>SAB.116.005.001.1.1.6.1</t>
  </si>
  <si>
    <t>Prise de l'accord cadre triennal pour la maintenance du site web</t>
  </si>
  <si>
    <t>SAB.116.005.001.1.1.6.1.1</t>
  </si>
  <si>
    <t>SAB.116.005.001.1.1.6.1.2</t>
  </si>
  <si>
    <t>SAB.116.005.001.1.1.6.1.3</t>
  </si>
  <si>
    <t>Elaboration de  la DC</t>
  </si>
  <si>
    <t>SAB.116.005.001.1.1.6.1.4</t>
  </si>
  <si>
    <t xml:space="preserve">Lancement de la DC </t>
  </si>
  <si>
    <t>SAB.116.005.001.1.1.6.1.5</t>
  </si>
  <si>
    <t>SAB.116.005.001.1.1.6.1.6</t>
  </si>
  <si>
    <t>SAB.116.005.001.1.1.6.2</t>
  </si>
  <si>
    <t>Maintenance du site web année 1</t>
  </si>
  <si>
    <t>SAB.116.005.001.1.1.6.2.1</t>
  </si>
  <si>
    <t>SAB.116.005.001.1.1.6.2.2</t>
  </si>
  <si>
    <t>SAB.116.005.001.1.1.6.2.3</t>
  </si>
  <si>
    <t>SAB.116.005.001.1.1.6.2.4</t>
  </si>
  <si>
    <t>SAB.116.005.001.1.1.7</t>
  </si>
  <si>
    <t>Mise en place d'un accord cadre d'Infogérance pour les imprimantes: durée 02 ans</t>
  </si>
  <si>
    <t>Accord cadre</t>
  </si>
  <si>
    <t>SAB.116.005.001.1.1.7.1</t>
  </si>
  <si>
    <t>Exécution de la prestation d'infogérance pour le mois de janvier 2026</t>
  </si>
  <si>
    <t>SAB.116.005.001.1.1.7.1.1</t>
  </si>
  <si>
    <t>Réception de la facture du mois de octobre 2026</t>
  </si>
  <si>
    <t>SAB.116.005.001.1.1.7.1.2</t>
  </si>
  <si>
    <t>Elaboration et transmission de l'attestation de service fait</t>
  </si>
  <si>
    <t>SAB.116.005.001.1.1.7.1.3</t>
  </si>
  <si>
    <t>SAB.116.005.001.1.1.7.2</t>
  </si>
  <si>
    <t>Exécution de la prestation d'infogérance pour le mois de février 2026</t>
  </si>
  <si>
    <t>SAB.116.005.001.1.1.7.2.1</t>
  </si>
  <si>
    <t>SAB.116.005.001.1.1.7.2.2</t>
  </si>
  <si>
    <t>SAB.116.005.001.1.1.7.2.3</t>
  </si>
  <si>
    <t>SAB.116.005.001.1.1.7.3</t>
  </si>
  <si>
    <t>Exécution de la prestation d'infogérance pour le mois de mars 2026</t>
  </si>
  <si>
    <t>SAB.116.005.001.1.1.7.3.1</t>
  </si>
  <si>
    <t>SAB.116.005.001.1.1.7.3.2</t>
  </si>
  <si>
    <t>SAB.116.005.001.1.1.7.3.3</t>
  </si>
  <si>
    <t>SAB.116.005.001.1.1.7.4</t>
  </si>
  <si>
    <t>Exécution de la prestation d'infogérance pour le mois d'avril 2026</t>
  </si>
  <si>
    <t>SAB.116.005.001.1.1.7.4.1</t>
  </si>
  <si>
    <t>SAB.116.005.001.1.1.7.4.2</t>
  </si>
  <si>
    <t>SAB.116.005.001.1.1.7.4.3</t>
  </si>
  <si>
    <t>SAB.116.005.001.1.1.7.5</t>
  </si>
  <si>
    <t>Exécution de la prestation d'infogérance pour le mois de  mai 2026</t>
  </si>
  <si>
    <t>SAB.116.005.001.1.1.7.5.1</t>
  </si>
  <si>
    <t>SAB.116.005.001.1.1.7.5.2</t>
  </si>
  <si>
    <t>SAB.116.005.001.1.1.7.5.3</t>
  </si>
  <si>
    <t>SAB.116.005.001.1.1.7.6</t>
  </si>
  <si>
    <t>Exécution de la prestation d'infogérance pour le mois de juin 2026</t>
  </si>
  <si>
    <t>SAB.116.005.001.1.1.7.6.1</t>
  </si>
  <si>
    <t>SAB.116.005.001.1.1.7.6.2</t>
  </si>
  <si>
    <t>SAB.116.005.001.1.1.7.6.3</t>
  </si>
  <si>
    <t>SAB.116.005.001.1.1.7.7</t>
  </si>
  <si>
    <t>Exécution de la prestation d'infogérance pour le mois de  juillet 2026</t>
  </si>
  <si>
    <t>SAB.116.005.001.1.1.7.7.1</t>
  </si>
  <si>
    <t>SAB.116.005.001.1.1.7.7.2</t>
  </si>
  <si>
    <t>SAB.116.005.001.1.1.7.7.3</t>
  </si>
  <si>
    <t>SAB.116.005.001.1.1.7.8</t>
  </si>
  <si>
    <t>Prise de l'accord cadrepour la mise en place de l'infogérance</t>
  </si>
  <si>
    <t>SAB.116.005.001.1.1.7.8.1</t>
  </si>
  <si>
    <t>SAB.116.005.001.1.1.7.8.2</t>
  </si>
  <si>
    <t>SAB.116.005.001.1.1.7.8.3</t>
  </si>
  <si>
    <t>SAB.116.005.001.1.1.7.8.4</t>
  </si>
  <si>
    <t>SAB.116.005.001.1.1.7.8.5</t>
  </si>
  <si>
    <t>SAB.116.005.001.1.1.7.8.6</t>
  </si>
  <si>
    <t>SAB.116.005.001.1.1.7.8.7</t>
  </si>
  <si>
    <t>SAB.116.005.001.1.1.7.9</t>
  </si>
  <si>
    <t>Exécution de la prestation d'infogérance pour le mois de  aout 2026</t>
  </si>
  <si>
    <t>SAB.116.005.001.1.1.7.9.1</t>
  </si>
  <si>
    <t>SAB.116.005.001.1.1.7.9.2</t>
  </si>
  <si>
    <t>SAB.116.005.001.1.1.7.9.3</t>
  </si>
  <si>
    <t>SAB.116.005.001.1.1.7.10</t>
  </si>
  <si>
    <t>Exécution de la prestation d'infogérance pour le mois de  septembre 2026</t>
  </si>
  <si>
    <t>SAB.116.005.001.1.1.7.10.1</t>
  </si>
  <si>
    <t>SAB.116.005.001.1.1.7.10.2</t>
  </si>
  <si>
    <t>SAB.116.005.001.1.1.7.10.3</t>
  </si>
  <si>
    <t>SAB.116.005.001.1.1.7.11</t>
  </si>
  <si>
    <t>Exécution de la prestation d'infogérance pour le mois d'octobre 2026</t>
  </si>
  <si>
    <t>SAB.116.005.001.1.1.7.11.1</t>
  </si>
  <si>
    <t>SAB.116.005.001.1.1.7.11.2</t>
  </si>
  <si>
    <t>SAB.116.005.001.1.1.7.11.3</t>
  </si>
  <si>
    <t>SAB.116.005.001.1.1.7.12</t>
  </si>
  <si>
    <t>Exécution de la prestation d'infogérance pour le mois de novembre 2026</t>
  </si>
  <si>
    <t>SAB.116.005.001.1.1.7.12.1</t>
  </si>
  <si>
    <t>Réception de la facture du mois de novembre 2026</t>
  </si>
  <si>
    <t>SAB.116.005.001.1.1.7.12.2</t>
  </si>
  <si>
    <t>SAB.116.005.001.1.1.7.12.3</t>
  </si>
  <si>
    <t>SAB.116.005.001.1.1.7.13</t>
  </si>
  <si>
    <t>Exécution de la prestation d'infogérance pour le mois de décembre 2026</t>
  </si>
  <si>
    <t>SAB.116.005.001.1.1.7.13.1</t>
  </si>
  <si>
    <t>Réception de la facture du mois de décembre 2026</t>
  </si>
  <si>
    <t>SAB.116.005.001.1.1.7.13.2</t>
  </si>
  <si>
    <t>SAB.116.005.001.1.1.7.13.3</t>
  </si>
  <si>
    <t>SAB.116.005.001.1.1.8</t>
  </si>
  <si>
    <t>Assurer la Maintenance de l'infrastructure réseaux et sécurité</t>
  </si>
  <si>
    <t>SAB.116.005.001.1.1.8.1</t>
  </si>
  <si>
    <t>Mise en place d'un accord cadre biennal pour la Maintenance de l'infrastructure réseaux et sécurité</t>
  </si>
  <si>
    <t>SAB.116.005.001.1.1.8.1.1</t>
  </si>
  <si>
    <t>SAB.116.005.001.1.1.8.1.2</t>
  </si>
  <si>
    <t>SAB.116.005.001.1.1.8.1.3</t>
  </si>
  <si>
    <t>SAB.116.005.001.1.1.8.1.4</t>
  </si>
  <si>
    <t>SAB.116.005.001.1.1.8.1.5</t>
  </si>
  <si>
    <t>SAB.116.005.001.1.1.8.1.6</t>
  </si>
  <si>
    <t>SAB.116.005.001.1.1.8.1.7</t>
  </si>
  <si>
    <t>SAB.116.005.001.1.1.8.2</t>
  </si>
  <si>
    <t>Renouvellement des licences et support Firewall</t>
  </si>
  <si>
    <t>SAB.116.005.001.1.1.8.2.1</t>
  </si>
  <si>
    <t>Réception de la facture proforma</t>
  </si>
  <si>
    <t>SAB.116.005.001.1.1.8.2.2</t>
  </si>
  <si>
    <t>Etablissement du bon de commande</t>
  </si>
  <si>
    <t>SAB.116.005.001.1.1.8.2.3</t>
  </si>
  <si>
    <t>SAB.116.005.001.1.1.8.2.4</t>
  </si>
  <si>
    <t>Réception</t>
  </si>
  <si>
    <t>SAB.116.005.001.1.1.8.2.5</t>
  </si>
  <si>
    <t>SAB.116.005.001.1.1.8.3</t>
  </si>
  <si>
    <t>Exécution des travaux de Maintenance de l'infrastructure réseau pour le premier semestre</t>
  </si>
  <si>
    <t>SAB.116.005.001.1.1.8.3.1</t>
  </si>
  <si>
    <t>SAB.116.005.001.1.1.8.3.2</t>
  </si>
  <si>
    <t>SAB.116.005.001.1.1.8.3.3</t>
  </si>
  <si>
    <t>Réception de la facture</t>
  </si>
  <si>
    <t>SAB.116.005.001.1.1.8.3.4</t>
  </si>
  <si>
    <t>SAB.116.005.001.1.1.8.4</t>
  </si>
  <si>
    <t>Exécution des travaux de Maintenance de l'infrastructure réseau pour le second semestre</t>
  </si>
  <si>
    <t>SAB.116.005.001.1.1.8.4.1</t>
  </si>
  <si>
    <t>SAB.116.005.001.1.1.8.4.2</t>
  </si>
  <si>
    <t>SAB.116.005.001.1.1.8.4.3</t>
  </si>
  <si>
    <t>SAB.116.005.001.1.1.8.4.4</t>
  </si>
  <si>
    <t>SAB.116.005.001.1.1.9</t>
  </si>
  <si>
    <t>ACTIVITE ABONNEMENT GSM_REDEVANCE ARCEP_ CONTRAT FRAIS DE TELEPHONE</t>
  </si>
  <si>
    <t>SAB.116.005.001.1.1.9.1</t>
  </si>
  <si>
    <t>Paiement redevance GSM_Boite Postale_Frais de téléphonie du mois de janvier</t>
  </si>
  <si>
    <t>SAB.116.005.001.1.1.9.1.1</t>
  </si>
  <si>
    <t>Livraison des dotations</t>
  </si>
  <si>
    <t>SAB.116.005.001.1.1.9.1.2</t>
  </si>
  <si>
    <t>SAB.116.005.001.1.1.9.1.3</t>
  </si>
  <si>
    <t>SAB.116.005.001.1.1.9.1.4</t>
  </si>
  <si>
    <t>SAB.116.005.001.1.1.9.2</t>
  </si>
  <si>
    <t>Paiement redevance GSM_Boite Postale_Frais de téléphonie du mois de février</t>
  </si>
  <si>
    <t>SAB.116.005.001.1.1.9.2.1</t>
  </si>
  <si>
    <t>SAB.116.005.001.1.1.9.2.2</t>
  </si>
  <si>
    <t>SAB.116.005.001.1.1.9.2.3</t>
  </si>
  <si>
    <t>SAB.116.005.001.1.1.9.2.4</t>
  </si>
  <si>
    <t>SAB.116.005.001.1.1.9.3</t>
  </si>
  <si>
    <t>Paiement redevance GSM_Boite Postale_Frais de téléphonie du mois de mars</t>
  </si>
  <si>
    <t>SAB.116.005.001.1.1.9.3.1</t>
  </si>
  <si>
    <t>SAB.116.005.001.1.1.9.3.2</t>
  </si>
  <si>
    <t>SAB.116.005.001.1.1.9.3.3</t>
  </si>
  <si>
    <t>SAB.116.005.001.1.1.9.3.4</t>
  </si>
  <si>
    <t>SAB.116.005.001.1.1.9.4</t>
  </si>
  <si>
    <t>Paiement redevance GSM_Boite Postale_Frais de téléphonie du mois d'avril</t>
  </si>
  <si>
    <t>SAB.116.005.001.1.1.9.4.1</t>
  </si>
  <si>
    <t>SAB.116.005.001.1.1.9.4.2</t>
  </si>
  <si>
    <t>SAB.116.005.001.1.1.9.4.3</t>
  </si>
  <si>
    <t>SAB.116.005.001.1.1.9.4.4</t>
  </si>
  <si>
    <t>SAB.116.005.001.1.1.9.5</t>
  </si>
  <si>
    <t>Paiement redevance GSM_Boite Postale_Frais de téléphonie du mois de mai</t>
  </si>
  <si>
    <t>SAB.116.005.001.1.1.9.5.1</t>
  </si>
  <si>
    <t>SAB.116.005.001.1.1.9.5.2</t>
  </si>
  <si>
    <t>SAB.116.005.001.1.1.9.5.3</t>
  </si>
  <si>
    <t>SAB.116.005.001.1.1.9.5.4</t>
  </si>
  <si>
    <t>SAB.116.005.001.1.1.9.6</t>
  </si>
  <si>
    <t>Paiement redevance GSM_Boite Postale_Frais de téléphonie du mois de juin</t>
  </si>
  <si>
    <t>8,4</t>
  </si>
  <si>
    <t>SAB.116.005.001.1.1.9.6.1</t>
  </si>
  <si>
    <t>SAB.116.005.001.1.1.9.6.2</t>
  </si>
  <si>
    <t>SAB.116.005.001.1.1.9.6.3</t>
  </si>
  <si>
    <t>SAB.116.005.001.1.1.9.6.4</t>
  </si>
  <si>
    <t>SAB.116.005.001.1.1.9.7</t>
  </si>
  <si>
    <t>Paiement redevance GSM_Boite Postale_Frais de téléphonie du mois de juillet</t>
  </si>
  <si>
    <t>SAB.116.005.001.1.1.9.7.1</t>
  </si>
  <si>
    <t>SAB.116.005.001.1.1.9.7.2</t>
  </si>
  <si>
    <t>SAB.116.005.001.1.1.9.7.3</t>
  </si>
  <si>
    <t>SAB.116.005.001.1.1.9.7.4</t>
  </si>
  <si>
    <t>SAB.116.005.001.1.1.9.8</t>
  </si>
  <si>
    <t>Paiement redevance GSM_Boite Postale_Frais de téléphonie du mois d'Août</t>
  </si>
  <si>
    <t>SAB.116.005.001.1.1.9.9</t>
  </si>
  <si>
    <t>SAB.116.005.001.1.1.9.10</t>
  </si>
  <si>
    <t>SAB.116.005.001.1.1.9.11</t>
  </si>
  <si>
    <t>Paiement redevance GSM_Boite Postale_Frais de téléphonie du mois de septembre</t>
  </si>
  <si>
    <t>SAB.116.005.001.1.1.9.9.1</t>
  </si>
  <si>
    <t>SAB.116.005.001.1.1.9.9.2</t>
  </si>
  <si>
    <t>SAB.116.005.001.1.1.9.9.3</t>
  </si>
  <si>
    <t>SAB.116.005.001.1.1.9.9.4</t>
  </si>
  <si>
    <t>Paiement redevance GSM_Boite Postale_Frais de téléphonie du mois d'octobre</t>
  </si>
  <si>
    <t>SAB.116.005.001.1.1.9.10.1</t>
  </si>
  <si>
    <t>SAB.116.005.001.1.1.9.10.2</t>
  </si>
  <si>
    <t>SAB.116.005.001.1.1.9.10.3</t>
  </si>
  <si>
    <t>SAB.116.005.001.1.1.9.10.4</t>
  </si>
  <si>
    <t>Paiement redevance GSM_Boite Postale_Frais de téléphonie du mois de novembre</t>
  </si>
  <si>
    <t>SAB.116.005.001.1.1.9.11.1</t>
  </si>
  <si>
    <t>SAB.116.005.001.1.1.9.11.2</t>
  </si>
  <si>
    <t>SAB.116.005.001.1.1.9.11.3</t>
  </si>
  <si>
    <t>SAB.116.005.001.1.1.9.11.4</t>
  </si>
  <si>
    <t>SAB.116.005.001.1.1.9.12</t>
  </si>
  <si>
    <t>Paiement redevance GSM_Boite Postale_Frais de téléphonie du mois de décembre</t>
  </si>
  <si>
    <t>SAB.116.005.001.1.1.9.12.1</t>
  </si>
  <si>
    <t>SAB.116.005.001.1.1.9.12.2</t>
  </si>
  <si>
    <t>SAB.116.005.001.1.1.9.12.3</t>
  </si>
  <si>
    <t>SAB.116.005.001.1.1.9.12.4</t>
  </si>
  <si>
    <t>SAB.116.005.001.1.1.9.13</t>
  </si>
  <si>
    <t>Payer la Redevance annuelle de l' ARCEP</t>
  </si>
  <si>
    <t>SAB.116.005.001.1.1.9.13.1</t>
  </si>
  <si>
    <t>SAB.116.005.001.1.1.9.13.2</t>
  </si>
  <si>
    <t>SAB.116.005.001.1.1.9.13.3</t>
  </si>
  <si>
    <t>SAB.116.005.001.1.1.10</t>
  </si>
  <si>
    <t>ACTIVITE  DE TELECOMMUNICATIONS (connexions : SBIN_ISOCEL_SITATEX)</t>
  </si>
  <si>
    <t>SAB.116.005.001.1.1.10.1</t>
  </si>
  <si>
    <t>Paiement redevance SBIN_ ISOCEL_SITATEX du mois de janvier</t>
  </si>
  <si>
    <t>SAB.116.005.001.1.1.10.1.1</t>
  </si>
  <si>
    <t>SAB.116.005.001.1.1.10.1.2</t>
  </si>
  <si>
    <t>SAB.116.005.001.1.1.10.1.3</t>
  </si>
  <si>
    <t>SAB.116.005.001.1.1.10.2</t>
  </si>
  <si>
    <t>Paiement redevance SBIN_ ISOCEL_SITATEX du mois de février</t>
  </si>
  <si>
    <t>SAB.116.005.001.1.1.10.2.1</t>
  </si>
  <si>
    <t>SAB.116.005.001.1.1.10.2.2</t>
  </si>
  <si>
    <t>SAB.116.005.001.1.1.10.2.3</t>
  </si>
  <si>
    <t>SAB.116.005.001.1.1.10.3</t>
  </si>
  <si>
    <t>Paiement redevance SBIN_ ISOCEL_SITATEX  du mois de mars</t>
  </si>
  <si>
    <t>SAB.116.005.001.1.1.10.3.1</t>
  </si>
  <si>
    <t>SAB.116.005.001.1.1.10.3.2</t>
  </si>
  <si>
    <t>SAB.116.005.001.1.1.10.3.3</t>
  </si>
  <si>
    <t>SAB.116.005.001.1.1.10.4</t>
  </si>
  <si>
    <t>Paiement redevance SBIN_ ISOCEL_SITATEX  du mois d'avril</t>
  </si>
  <si>
    <t>SAB.116.005.001.1.1.10.4.1</t>
  </si>
  <si>
    <t>SAB.116.005.001.1.1.10.4.2</t>
  </si>
  <si>
    <t>SAB.116.005.001.1.1.10.4.3</t>
  </si>
  <si>
    <t>SAB.116.005.001.1.1.10.5</t>
  </si>
  <si>
    <t>Paiement redevance SBIN_ ISOCEL_SITATEX du mois de mai</t>
  </si>
  <si>
    <t>SAB.116.005.001.1.1.10.5.1</t>
  </si>
  <si>
    <t>SAB.116.005.001.1.1.10.5.2</t>
  </si>
  <si>
    <t>SAB.116.005.001.1.1.10.5.3</t>
  </si>
  <si>
    <t>SAB.116.005.001.1.1.10.6</t>
  </si>
  <si>
    <t>Paiement redevance SBIN_ ISOCEL_SITATEX  du mois de juin</t>
  </si>
  <si>
    <t>SAB.116.005.001.1.1.10.6.1</t>
  </si>
  <si>
    <t>SAB.116.005.001.1.1.10.6.2</t>
  </si>
  <si>
    <t>SAB.116.005.001.1.1.10.6.3</t>
  </si>
  <si>
    <t>SAB.116.005.001.1.1.10.7</t>
  </si>
  <si>
    <t>Paiement redevance SBIN_ ISOCEL_SITATEX  du mois de juillet</t>
  </si>
  <si>
    <t>SAB.116.005.001.1.1.10.7.1</t>
  </si>
  <si>
    <t>SAB.116.005.001.1.1.10.7.2</t>
  </si>
  <si>
    <t>SAB.116.005.001.1.1.10.7.3</t>
  </si>
  <si>
    <t>SAB.116.005.001.1.1.10.8</t>
  </si>
  <si>
    <t>Paiement redevance SBIN_ ISOCEL_SITATEX  du mois d'Août</t>
  </si>
  <si>
    <t>SAB.116.005.001.1.1.10.8.1</t>
  </si>
  <si>
    <t>SAB.116.005.001.1.1.10.8.2</t>
  </si>
  <si>
    <t>SAB.116.005.001.1.1.10.8.3</t>
  </si>
  <si>
    <t>SAB.116.005.001.1.1.10.9</t>
  </si>
  <si>
    <t>Paiement redevance SBIN_ ISOCEL_SITATEX  du mois de septembre</t>
  </si>
  <si>
    <t>SAB.116.005.001.1.1.10.9.1</t>
  </si>
  <si>
    <t>SAB.116.005.001.1.1.10.9.2</t>
  </si>
  <si>
    <t>SAB.116.005.001.1.1.10.9.3</t>
  </si>
  <si>
    <t>SAB.116.005.001.1.1.10.10</t>
  </si>
  <si>
    <t>Paiement redevance SBIN_ ISOCEL_SITATEX  du mois d'octobre</t>
  </si>
  <si>
    <t>SAB.116.005.001.1.1.10.10.1</t>
  </si>
  <si>
    <t>SAB.116.005.001.1.1.10.10.2</t>
  </si>
  <si>
    <t>SAB.116.005.001.1.1.10.10.3</t>
  </si>
  <si>
    <t>SAB.116.005.001.1.1.10.11</t>
  </si>
  <si>
    <t>Paiement redevance SBIN_ ISOCEL_SITATEX  du mois de novembre et décembre</t>
  </si>
  <si>
    <t>SAB.116.005.001.1.1.10.11.1</t>
  </si>
  <si>
    <t>SAB.116.005.001.1.1.10.11.2</t>
  </si>
  <si>
    <t>SAB.116.005.001.1.1.10.11.3</t>
  </si>
  <si>
    <t>SAB.116.005.001.1.1.11</t>
  </si>
  <si>
    <t>Payement de la maintenance logiciels et services additionnels pour les modules CREWS RMS, PaxTrack Missing Pax, Paxtrack eGates, Vista Firstbag Last bag, Fairway monitoring, Fairway DX et Bagway Cloud pour 02 ans</t>
  </si>
  <si>
    <t>SAB.116.005.001.1.1.11.1</t>
  </si>
  <si>
    <t xml:space="preserve">Réception de la facture </t>
  </si>
  <si>
    <t>SAB.116.005.001.1.1.11.2</t>
  </si>
  <si>
    <t>SAB.116.005.001.2</t>
  </si>
  <si>
    <t xml:space="preserve">Amélioration des systèmes d’informations aéroportuaires </t>
  </si>
  <si>
    <t>SAB.116.005.001.2.1</t>
  </si>
  <si>
    <t>Mise en place d'un accord cadre pour la maintenance du parking auto: durée 2 ans</t>
  </si>
  <si>
    <t>SAB.116.005.001.2.1.1</t>
  </si>
  <si>
    <t>SAB.116.005.001.2.1.2</t>
  </si>
  <si>
    <t>SAB.116.005.001.2.1.3</t>
  </si>
  <si>
    <t>SAB.116.005.001.2.1.4</t>
  </si>
  <si>
    <t>SAB.116.005.001.2.1.5</t>
  </si>
  <si>
    <t>SAB.116.005.001.2.1.6</t>
  </si>
  <si>
    <t>SAB.116.005.001.2.1.7</t>
  </si>
  <si>
    <t>SAB.116.005.001.2.1.8</t>
  </si>
  <si>
    <t>Réception facture support Orbility</t>
  </si>
  <si>
    <t>SAB.116.005.001.2.1.9</t>
  </si>
  <si>
    <t>Paiement Facture Support Orbility</t>
  </si>
  <si>
    <t>SAB.116.005.001.2.2</t>
  </si>
  <si>
    <t>Exécution des travaux de Maintenance du parking auto pour le mois de mars</t>
  </si>
  <si>
    <t>SAB.116.005.001.2.2.1</t>
  </si>
  <si>
    <t>SAB.116.005.001.2.2.2</t>
  </si>
  <si>
    <t>SAB.116.005.001.2.3</t>
  </si>
  <si>
    <t>Exécution des travaux de Maintenance du parking auto pour le mois d'avril</t>
  </si>
  <si>
    <t>SAB.116.005.001.2.3.1</t>
  </si>
  <si>
    <t>SAB.116.005.001.2.3.2</t>
  </si>
  <si>
    <t>SAB.116.005.001.2.4</t>
  </si>
  <si>
    <t>Exécution des travaux de Maintenance du parking auto pour le mois de mai</t>
  </si>
  <si>
    <t>SAB.116.005.001.2.4.1</t>
  </si>
  <si>
    <t>SAB.116.005.001.2.4.2</t>
  </si>
  <si>
    <t>SAB.116.005.001.2.4.3</t>
  </si>
  <si>
    <t>Réception de la facture trimestrielle</t>
  </si>
  <si>
    <t>SAB.116.005.001.2.4.4</t>
  </si>
  <si>
    <t>Traitement et paiement de la facture du trimestre</t>
  </si>
  <si>
    <t>SAB.116.005.001.2.5</t>
  </si>
  <si>
    <t>Exécution des travaux de Maintenance du parking auto pour le mois de juin</t>
  </si>
  <si>
    <t>SAB.116.005.001.2.5.1</t>
  </si>
  <si>
    <t>SAB.116.005.001.2.5.2</t>
  </si>
  <si>
    <t>SAB.116.005.001.2.6</t>
  </si>
  <si>
    <t>Exécution des travaux de Maintenance du parking auto pour le mois de juillet</t>
  </si>
  <si>
    <t>SAB.116.005.001.2.6.1</t>
  </si>
  <si>
    <t>SAB.116.005.001.2.6.2</t>
  </si>
  <si>
    <t>SAB.116.005.001.2.7</t>
  </si>
  <si>
    <t>Exécution des travaux de Maintenance du parking auto pour le mois d'août</t>
  </si>
  <si>
    <t>SAB.116.005.001.2.7.1</t>
  </si>
  <si>
    <t>SAB.116.005.001.2.7.2</t>
  </si>
  <si>
    <t>SAB.116.005.001.2.7.3</t>
  </si>
  <si>
    <t>SAB.116.005.001.2.7.4</t>
  </si>
  <si>
    <t>SAB.116.005.001.2.8</t>
  </si>
  <si>
    <t>Exécution des travaux de Maintenance du parking auto pour le mois de septembre</t>
  </si>
  <si>
    <t>SAB.116.005.001.2.8.1</t>
  </si>
  <si>
    <t>SAB.116.005.001.2.8.2</t>
  </si>
  <si>
    <t>SAB.116.005.001.2.9</t>
  </si>
  <si>
    <t>Exécution des travaux de Maintenance du parking auto pour le mois d'octobre</t>
  </si>
  <si>
    <t>SAB.116.005.001.2.9.1</t>
  </si>
  <si>
    <t>SAB.116.005.001.2.9.2</t>
  </si>
  <si>
    <t>SAB.116.005.001.2.10</t>
  </si>
  <si>
    <t>Exécution des travaux de Maintenance du parking auto pour le mois de novembre</t>
  </si>
  <si>
    <t>SAB.116.005.001.2.10.1</t>
  </si>
  <si>
    <t>SAB.116.005.001.2.10.2</t>
  </si>
  <si>
    <t>SAB.116.005.001.2.10.3</t>
  </si>
  <si>
    <t>SAB.116.005.001.2.10.4</t>
  </si>
  <si>
    <t>SAB.116.005.001.2.11</t>
  </si>
  <si>
    <t>Exécution des travaux de Maintenance du parking auto pour le mois de décembre</t>
  </si>
  <si>
    <t>SAB.116.005.001.2.11.1</t>
  </si>
  <si>
    <t>SAB.116.005.001.2.11.2</t>
  </si>
  <si>
    <t>Mettre en place d'un accord cadre triennal pour la Maintenance de l'Infrastructure de virtualisation et la messagerie</t>
  </si>
  <si>
    <t>DRP</t>
  </si>
  <si>
    <t>Exécution des travaux de Maintenance l'infrastructure virtuelle pour le trimestre 1</t>
  </si>
  <si>
    <t>SAB.116.005.001.2.2.1.1</t>
  </si>
  <si>
    <t>SAB.116.005.001.2.2.1.2</t>
  </si>
  <si>
    <t>SAB.116.005.001.2.2.1.3</t>
  </si>
  <si>
    <t>SAB.116.005.001.2.2.1.4</t>
  </si>
  <si>
    <t>Exécution des travaux de Maintenance l'infrastructure virtuelle pour le trimestre 2</t>
  </si>
  <si>
    <t>SAB.116.005.001.2.2.2.1</t>
  </si>
  <si>
    <t>SAB.116.005.001.2.2.2.2</t>
  </si>
  <si>
    <t>SAB.116.005.001.2.2.2.3</t>
  </si>
  <si>
    <t>SAB.116.005.001.2.2.2.4</t>
  </si>
  <si>
    <t>SAB.116.005.001.2.2.3</t>
  </si>
  <si>
    <t>Mise en place d'un accord cadre pour la maintenance l'infrastructure de virtualisation</t>
  </si>
  <si>
    <t>SAB.116.005.001.2.2.3.1</t>
  </si>
  <si>
    <t>SAB.116.005.001.2.2.3.2</t>
  </si>
  <si>
    <t>SAB.116.005.001.2.2.3.3</t>
  </si>
  <si>
    <t>Elaboration du DRP</t>
  </si>
  <si>
    <t>SAB.116.005.001.2.2.3.4</t>
  </si>
  <si>
    <t>SAB.116.005.001.2.2.3.5</t>
  </si>
  <si>
    <t>Lancement du DRP</t>
  </si>
  <si>
    <t>SAB.116.005.001.2.2.3.6</t>
  </si>
  <si>
    <t>SAB.116.005.001.2.2.3.7</t>
  </si>
  <si>
    <t>SAB.116.005.001.2.2.4</t>
  </si>
  <si>
    <t>Exécution des travaux de Maintenance l'infrastructure virtuelle pour le trimestre 3</t>
  </si>
  <si>
    <t>SAB.116.005.001.2.2.4.1</t>
  </si>
  <si>
    <t>SAB.116.005.001.2.2.4.2</t>
  </si>
  <si>
    <t>SAB.116.005.001.2.2.4.3</t>
  </si>
  <si>
    <t>SAB.116.005.001.2.2.4.4</t>
  </si>
  <si>
    <t>SAB.116.005.001.2.2.5</t>
  </si>
  <si>
    <t>Exécution des travaux de Maintenance l'infrastructure virtuelle pour le trimestre 4</t>
  </si>
  <si>
    <t>SAB.116.005.001.2.2.5.1</t>
  </si>
  <si>
    <t>SAB.116.005.001.2.2.5.2</t>
  </si>
  <si>
    <t>SAB.116.005.001.2.2.5.3</t>
  </si>
  <si>
    <t>SAB.116.005.001.2.2.5.4</t>
  </si>
  <si>
    <t>Assurer la Maintenance de la plateforme de demande de badges et le renouvellement de l'hébergement de serveurs applicatifs y relatifs</t>
  </si>
  <si>
    <t>SAB.116.005.001.2.3.3</t>
  </si>
  <si>
    <t>SAB.116.005.001.2.3.4</t>
  </si>
  <si>
    <t>SAB.116.005.001.2.3.5</t>
  </si>
  <si>
    <t>SAB.116.005.001.2.3.6</t>
  </si>
  <si>
    <t>SAB.116.005.001.2.3.7</t>
  </si>
  <si>
    <t>Exécution des travaux</t>
  </si>
  <si>
    <t>SAB.116.005.001.2.3.8</t>
  </si>
  <si>
    <t xml:space="preserve">Réception </t>
  </si>
  <si>
    <t>SAB.116.005.001.2.3.9</t>
  </si>
  <si>
    <t>Paiement</t>
  </si>
  <si>
    <t>Assurer la Maintenance des portiques de l'Aéroport de Cotonou</t>
  </si>
  <si>
    <t>SAB.116.005.001.2.4.5</t>
  </si>
  <si>
    <t>SAB.116.005.001.2.4.6</t>
  </si>
  <si>
    <t>Exécution des travaux de Maintenance des portiques pour le semestre 1</t>
  </si>
  <si>
    <t>SAB.116.005.001.2.4.1.1</t>
  </si>
  <si>
    <t>SAB.116.005.001.2.4.1.2</t>
  </si>
  <si>
    <t>SAB.116.005.001.2.4.1.3</t>
  </si>
  <si>
    <t>SAB.116.005.001.2.4.1.4</t>
  </si>
  <si>
    <t>Exécution des travaux de Maintenance des portiques pour le semestre 2</t>
  </si>
  <si>
    <t>SAB.116.005.001.2.4.2.1</t>
  </si>
  <si>
    <t>SAB.116.005.001.2.4.2.2</t>
  </si>
  <si>
    <t>SAB.116.005.001.2.4.2.3</t>
  </si>
  <si>
    <t>SAB.116.005.001.2.4.2.4</t>
  </si>
  <si>
    <t>Assurer la Maintenance  ERP</t>
  </si>
  <si>
    <t>BC</t>
  </si>
  <si>
    <t>Exécution des travaux de Maintenance Maintenance  ERP pour le trimestre 1</t>
  </si>
  <si>
    <t>SAB.116.005.001.2.5.1.1</t>
  </si>
  <si>
    <t>SAB.116.005.001.2.5.1.2</t>
  </si>
  <si>
    <t>SAB.116.005.001.2.5.1.3</t>
  </si>
  <si>
    <t>SAB.116.005.001.2.5.1.4</t>
  </si>
  <si>
    <t>Exécution des travaux de Maintenance Maintenance  ERP pour le trimestre 2</t>
  </si>
  <si>
    <t>SAB.116.005.001.2.5.2.1</t>
  </si>
  <si>
    <t>SAB.116.005.001.2.5.2.2</t>
  </si>
  <si>
    <t>SAB.116.005.001.2.5.2.3</t>
  </si>
  <si>
    <t>SAB.116.005.001.2.5.2.4</t>
  </si>
  <si>
    <t>SAB.116.005.001.2.5.3</t>
  </si>
  <si>
    <t>Mise en place du contrat de Maintenance de l'ERP</t>
  </si>
  <si>
    <t>SAB.116.005.001.2.5.3.1</t>
  </si>
  <si>
    <t>SAB.116.005.001.2.5.3.2</t>
  </si>
  <si>
    <t>Transmission des TDRs au Service Achat</t>
  </si>
  <si>
    <t>SAB.116.005.001.2.5.3.3</t>
  </si>
  <si>
    <t>Lancement de la demande d'achat</t>
  </si>
  <si>
    <t>SAB.116.005.001.2.5.3.4</t>
  </si>
  <si>
    <t>SAB.116.005.001.2.5.3.5</t>
  </si>
  <si>
    <t>SAB.116.005.001.2.5.4</t>
  </si>
  <si>
    <t>Exécution des travaux de Maintenance Maintenance  ERP pour le trimestre 3</t>
  </si>
  <si>
    <t>SAB.116.005.001.2.5.4.1</t>
  </si>
  <si>
    <t>SAB.116.005.001.2.5.4.2</t>
  </si>
  <si>
    <t>SAB.116.005.001.2.5.4.3</t>
  </si>
  <si>
    <t>SAB.116.005.001.2.5.4.4</t>
  </si>
  <si>
    <t>SAB.116.005.001.2.5.5</t>
  </si>
  <si>
    <t>Exécution des travaux de Maintenance Maintenance  ERP pour le trimestre 4</t>
  </si>
  <si>
    <t>SAB.116.005.001.2.5.5.1</t>
  </si>
  <si>
    <t>SAB.116.005.001.2.5.5.2</t>
  </si>
  <si>
    <t>SAB.116.005.001.2.5.5.3</t>
  </si>
  <si>
    <t>SAB.116.005.001.2.5.5.4</t>
  </si>
  <si>
    <t>Payer Support triennal et mettre à niveau l'outil ITSM pour la gestion des incidents et la gestion du parc informatique de la SAB</t>
  </si>
  <si>
    <t>SAB.116.005.001.2.6.3</t>
  </si>
  <si>
    <t>Elaboration de  la DRP</t>
  </si>
  <si>
    <t>SAB.116.005.001.2.6.4</t>
  </si>
  <si>
    <t>SAB.116.005.001.2.6.5</t>
  </si>
  <si>
    <t>SAB.116.005.001.2.6.6</t>
  </si>
  <si>
    <t>SAB.116.005.001.2.6.7</t>
  </si>
  <si>
    <t>SAB.116.005.001.2.6.8</t>
  </si>
  <si>
    <t>SAB.116.005.001.2.6.9</t>
  </si>
  <si>
    <t xml:space="preserve">Payer le Support annuel pour l'outil de supervision Zabbix </t>
  </si>
  <si>
    <t>SAB.116.005.001.2.7.5</t>
  </si>
  <si>
    <t>SAB.116.005.001.2.7.6</t>
  </si>
  <si>
    <t>SAB.116.005.001.2.7.7</t>
  </si>
  <si>
    <t>SAB.116.005.001.2.7.8</t>
  </si>
  <si>
    <t>SAB.116.005.001.2.7.9</t>
  </si>
  <si>
    <t>Mise à niveau du système de sauvegarde Veeam Availability Suite et renouvellement du support pour 02 ans</t>
  </si>
  <si>
    <t>SAB.116.005.001.2.8.3</t>
  </si>
  <si>
    <t>SAB.116.005.001.2.8.4</t>
  </si>
  <si>
    <t>SAB.116.005.001.2.8.5</t>
  </si>
  <si>
    <t>SAB.116.005.001.2.8.6</t>
  </si>
  <si>
    <t>SAB.116.005.001.2.8.7</t>
  </si>
  <si>
    <t>SAB.116.005.001.2.8.8</t>
  </si>
  <si>
    <t>SAB.116.005.001.2.8.9</t>
  </si>
  <si>
    <t>Renouveler les licences antivirus pour la protection des PC pour 03 ans</t>
  </si>
  <si>
    <t>SAB.116.005.001.2.9.3</t>
  </si>
  <si>
    <t>SAB.116.005.001.2.9.4</t>
  </si>
  <si>
    <t>SAB.116.005.001.2.9.5</t>
  </si>
  <si>
    <t>SAB.116.005.001.2.9.6</t>
  </si>
  <si>
    <t>SAB.116.005.001.2.9.7</t>
  </si>
  <si>
    <t>SAB.116.005.001.2.9.8</t>
  </si>
  <si>
    <t>SAB.116.005.001.2.9.9</t>
  </si>
  <si>
    <t>Renouveler du support des serveurs HPE</t>
  </si>
  <si>
    <t>SAB.116.005.001.2.10.5</t>
  </si>
  <si>
    <t>SAB.116.005.001.2.10.6</t>
  </si>
  <si>
    <t>SAB.116.005.001.2.10.7</t>
  </si>
  <si>
    <t>SAB.116.005.001.2.10.8</t>
  </si>
  <si>
    <t>SAB.116.005.001.2.10.9</t>
  </si>
  <si>
    <t>Renouveler les Licences de points d'accès sur les contrôleurs des points d'accès</t>
  </si>
  <si>
    <t>SAB.116.005.001.2.11.3</t>
  </si>
  <si>
    <t>SAB.116.005.001.2.11.4</t>
  </si>
  <si>
    <t>SAB.116.005.001.2.11.5</t>
  </si>
  <si>
    <t>SAB.116.005.001.2.11.6</t>
  </si>
  <si>
    <t>SAB.116.005.001.2.11.7</t>
  </si>
  <si>
    <t>1703/2026</t>
  </si>
  <si>
    <t>SAB.116.005.001.2.11.8</t>
  </si>
  <si>
    <t>SAB.116.005.001.2.11.9</t>
  </si>
  <si>
    <t>SAB.116.005.001.2.12</t>
  </si>
  <si>
    <t>Renouvellement de licences Acrobat Adobe Professionnelles</t>
  </si>
  <si>
    <t>SAB.116.005.001.2.12.1</t>
  </si>
  <si>
    <t>SAB.116.005.001.2.12.2</t>
  </si>
  <si>
    <t>SAB.116.005.001.2.12.3</t>
  </si>
  <si>
    <t>SAB.116.005.001.2.12.4</t>
  </si>
  <si>
    <t>SAB.116.005.001.2.12.5</t>
  </si>
  <si>
    <t>SAB.116.005.001.2.12.6</t>
  </si>
  <si>
    <t>SAB.116.005.001.2.12.7</t>
  </si>
  <si>
    <t>SAB.116.005.001.2.12.8</t>
  </si>
  <si>
    <t>SAB.116.005.001.2.12.9</t>
  </si>
  <si>
    <t>SAB.116.005.001.2.13</t>
  </si>
  <si>
    <t>Acquérir des Licences FortiClient et FortiToken pour l'authentification multi facteurs pour les accès aux firewalls</t>
  </si>
  <si>
    <t>SAB.116.005.001.2.13.1</t>
  </si>
  <si>
    <t>Consultation et sélection d'un fournisseur</t>
  </si>
  <si>
    <t>SAB.116.005.001.2.13.2</t>
  </si>
  <si>
    <t>Elaboration et notification du bon de commande</t>
  </si>
  <si>
    <t>SAB.116.005.001.2.13.3</t>
  </si>
  <si>
    <t>SAB.116.005.001.2.13.4</t>
  </si>
  <si>
    <t>SAB.116.005.001.2.13.5</t>
  </si>
  <si>
    <t>SAB.116.005.001.2.13.6</t>
  </si>
  <si>
    <t>SAB.116.005.001.2.14</t>
  </si>
  <si>
    <t>Renouvellement des Licences Microsoft 365</t>
  </si>
  <si>
    <t>SAB.116.005.001.2.14.1</t>
  </si>
  <si>
    <t>SAB.116.005.001.2.14.2</t>
  </si>
  <si>
    <t>SAB.116.005.001.2.14.3</t>
  </si>
  <si>
    <t>SAB.116.005.001.2.14.4</t>
  </si>
  <si>
    <t>SAB.116.005.001.2.14.5</t>
  </si>
  <si>
    <t>SAB.116.005.001.2.14.6</t>
  </si>
  <si>
    <t>SAB.116.005.001.2.14.7</t>
  </si>
  <si>
    <t>SAB.116.005.001.2.14.8</t>
  </si>
  <si>
    <t>SAB.116.005.001.2.14.9</t>
  </si>
  <si>
    <t>SAB.116.005.001.2.15</t>
  </si>
  <si>
    <t>Acquérir d'une licence perpétuelle de onlyOffice workspace Enterprise Plus et de supports triennaux pour le système de GEC/GED et l'éditeur de texte OnlyOffice</t>
  </si>
  <si>
    <t>SAB.116.005.001.2.15.1</t>
  </si>
  <si>
    <t>SAB.116.005.001.2.15.2</t>
  </si>
  <si>
    <t>SAB.116.005.001.2.15.3</t>
  </si>
  <si>
    <t>SAB.116.005.001.2.15.4</t>
  </si>
  <si>
    <t>SAB.116.005.001.2.15.5</t>
  </si>
  <si>
    <t>SAB.116.005.001.2.15.6</t>
  </si>
  <si>
    <t>SAB.116.005.001.2.15.7</t>
  </si>
  <si>
    <t>10/10/20326</t>
  </si>
  <si>
    <t>SAB.116.005.001.2.15.8</t>
  </si>
  <si>
    <t>SAB.116.005.001.2.15.9</t>
  </si>
  <si>
    <t>SAB.116.005.001.2.16</t>
  </si>
  <si>
    <t>Payer le Support triennalet la licence UCOPIA pour le hotspot  durée 03 ans</t>
  </si>
  <si>
    <t>SAB.116.005.001.2.16.1</t>
  </si>
  <si>
    <t>SAB.116.005.001.2.16.2</t>
  </si>
  <si>
    <t>SAB.116.005.001.2.16.3</t>
  </si>
  <si>
    <t>SAB.116.005.001.2.16.4</t>
  </si>
  <si>
    <t>SAB.116.005.001.2.16.5</t>
  </si>
  <si>
    <t>SAB.116.005.001.2.16.6</t>
  </si>
  <si>
    <t>SAB.116.005.001.2.16.7</t>
  </si>
  <si>
    <t>Exécution  des travaux</t>
  </si>
  <si>
    <t>SAB.116.005.001.2.16.8</t>
  </si>
  <si>
    <t>SAB.116.005.001.2.16.9</t>
  </si>
  <si>
    <t>SAB.116.005.001.2.17</t>
  </si>
  <si>
    <t xml:space="preserve">Assurer l'Hébergement du site web et le 
Renouvellement des noms de domaines liés au site web de l'aéroport de Cotonou </t>
  </si>
  <si>
    <t>SAB.116.005.001.2.17.1</t>
  </si>
  <si>
    <t>SAB.116.005.001.2.17.2</t>
  </si>
  <si>
    <t>SAB.116.005.001.2.17.3</t>
  </si>
  <si>
    <t>SAB.116.005.001.2.17.4</t>
  </si>
  <si>
    <t>SAB.116.005.001.2.17.5</t>
  </si>
  <si>
    <t>SAB.116.005.001.2.17.6</t>
  </si>
  <si>
    <t>SAB.116.005.001.2.18</t>
  </si>
  <si>
    <t xml:space="preserve">Mise en place d'un accord cadre biennal à bons de commandes pour la Maintenance du traceur A0 et des imprimantes caquises par la SAB </t>
  </si>
  <si>
    <t>SAB.116.005.001.2.18.1</t>
  </si>
  <si>
    <t>Mise en place de l'accord cadre</t>
  </si>
  <si>
    <t>SAB.116.005.001.2.18.1.1</t>
  </si>
  <si>
    <t>SAB.116.005.001.2.18.1.2</t>
  </si>
  <si>
    <t>SAB.116.005.001.2.18.1.3</t>
  </si>
  <si>
    <t>SAB.116.005.001.2.18.1.4</t>
  </si>
  <si>
    <t>SAB.116.005.001.2.18.1.5</t>
  </si>
  <si>
    <t>SAB.116.005.001.2.18.1.6</t>
  </si>
  <si>
    <t>SAB.116.005.001.2.18.1.7</t>
  </si>
  <si>
    <t>SAB.116.005.001.2.18.2</t>
  </si>
  <si>
    <t>Maintenance trimestre 1</t>
  </si>
  <si>
    <t>SAB.116.005.001.2.18.2.1</t>
  </si>
  <si>
    <t>SAB.116.005.001.2.18.2.2</t>
  </si>
  <si>
    <t>SAB.116.005.001.2.18.2.3</t>
  </si>
  <si>
    <t>SAB.116.005.001.2.18.2.4</t>
  </si>
  <si>
    <t>SAB.116.005.001.2.18.3</t>
  </si>
  <si>
    <t>Maintenance trimestre 2</t>
  </si>
  <si>
    <t>SAB.116.005.001.2.18.3.1</t>
  </si>
  <si>
    <t>SAB.116.005.001.2.18.3.2</t>
  </si>
  <si>
    <t>SAB.116.005.001.2.18.3.3</t>
  </si>
  <si>
    <t>SAB.116.005.001.2.18.3.4</t>
  </si>
  <si>
    <t>SAB.116.005.001.2.18.4</t>
  </si>
  <si>
    <t>Maintenance trimestre 3</t>
  </si>
  <si>
    <t>SAB.116.005.001.2.18.4.1</t>
  </si>
  <si>
    <t>SAB.116.005.001.2.18.4.2</t>
  </si>
  <si>
    <t>SAB.116.005.001.2.18.4.3</t>
  </si>
  <si>
    <t>SAB.116.005.001.2.18.4.4</t>
  </si>
  <si>
    <t>SAB.116.005.001.2.18.5</t>
  </si>
  <si>
    <t>Maintenance trimestre 4</t>
  </si>
  <si>
    <t>SAB.116.005.001.2.18.5.1</t>
  </si>
  <si>
    <t>SAB.116.005.001.2.18.5.2</t>
  </si>
  <si>
    <t>SAB.116.005.001.2.18.5.3</t>
  </si>
  <si>
    <t>SAB.116.005.001.2.18.5.4</t>
  </si>
  <si>
    <t>SAB.116.005.001.2.19</t>
  </si>
  <si>
    <t>Assurer le paiement de l'hébergement  des données des sauvegardes externalisées dans le DataCenter National</t>
  </si>
  <si>
    <t>SAB.116.005.001.2.19.1</t>
  </si>
  <si>
    <t>Demande d'offre technique et financière</t>
  </si>
  <si>
    <t>SAB.116.005.001.2.19.2</t>
  </si>
  <si>
    <t>Négociation des offres et transmission à la DNCMP pour autorisation de gré à gré</t>
  </si>
  <si>
    <t>SAB.116.005.001.2.19.3</t>
  </si>
  <si>
    <t>Etudes du dossier et autorisation de la DNCMP</t>
  </si>
  <si>
    <t>SAB.116.005.001.2.19.4</t>
  </si>
  <si>
    <t>Signature du contrat</t>
  </si>
  <si>
    <t>SAB.116.005.001.2.19.5</t>
  </si>
  <si>
    <t>SAB.116.005.001.2.19.6</t>
  </si>
  <si>
    <t>SAB.116.005.001.2.19.7</t>
  </si>
  <si>
    <t>SAB.116.005.001.2.19.8</t>
  </si>
  <si>
    <t>Recrutement d’un prestataire pour le déploiement d’un système digitalisé pour la réalisation et le suivi des inspections de qualité service aérogare passager.</t>
  </si>
  <si>
    <t>SAB.116.005.001.3</t>
  </si>
  <si>
    <t xml:space="preserve">Gestion de la sécurité des systèmes d’informations </t>
  </si>
  <si>
    <t>SAB.116.005.001.3.1</t>
  </si>
  <si>
    <t>Fourniture et installation des équipements du système de détection et prévention d'intrusion IDS/IPS</t>
  </si>
  <si>
    <t>SSSI</t>
  </si>
  <si>
    <t>SAB.116.005.001.3.1.1</t>
  </si>
  <si>
    <t>Tâche de conception des TDR et travaux connexes</t>
  </si>
  <si>
    <t>SAB.116.005.001.3.1.2</t>
  </si>
  <si>
    <t>Tâches de passation de marchés publics</t>
  </si>
  <si>
    <t>SAB.116.005.001.3.1.3</t>
  </si>
  <si>
    <t>Acquisition de l'équipement et de la licence</t>
  </si>
  <si>
    <t>SAB.116.005.001.3.1.4</t>
  </si>
  <si>
    <t>Mise en place , configuration (jobs) et intégration dans le SI</t>
  </si>
  <si>
    <t>SAB.116.005.001.3.1.5</t>
  </si>
  <si>
    <t xml:space="preserve">Formation des équipes SI et Sécurité SI de la SAB </t>
  </si>
  <si>
    <t>SAB.116.005.001.3.1.6</t>
  </si>
  <si>
    <t xml:space="preserve">Assistance pour le démarrage </t>
  </si>
  <si>
    <t>SAB.116.005.001.3.1.7</t>
  </si>
  <si>
    <t>Tâches de paiement du marché public</t>
  </si>
  <si>
    <t>SAB.116.005.001.3.2</t>
  </si>
  <si>
    <t xml:space="preserve">Mise en place d’un plan de continuité et de reprise d'activité (PCA/PRA) du Système d'Information (SI) de la SAB </t>
  </si>
  <si>
    <t>SAB.116.005.001.3.2.1</t>
  </si>
  <si>
    <t>SAB.116.005.001.3.2.2</t>
  </si>
  <si>
    <t>SAB.116.005.001.3.2.3</t>
  </si>
  <si>
    <t>Cadrage, organisation du projet et formations</t>
  </si>
  <si>
    <t>SAB.116.005.001.3.2.4</t>
  </si>
  <si>
    <t>Définition des besoins fonctionnels et stratégies de continuité et de reprise</t>
  </si>
  <si>
    <t>SAB.116.005.001.3.2.5</t>
  </si>
  <si>
    <t xml:space="preserve">Documentation et mise en œuvre du PCA et du PRA </t>
  </si>
  <si>
    <t>SAB.116.005.001.3.2.6</t>
  </si>
  <si>
    <t>Elaboration et test du plan de maintien du PCA et du PRA</t>
  </si>
  <si>
    <t>SAB.116.005.001.3.2.7</t>
  </si>
  <si>
    <t>SAB.116.005.001.3.3</t>
  </si>
  <si>
    <t>Mise en place de matrices de flux au niveau de chaque
équipement de filtrage (pare-feu, routeur, …)</t>
  </si>
  <si>
    <t>SAB.116.005.001.3.3.1</t>
  </si>
  <si>
    <t>SAB.116.005.001.3.3.2</t>
  </si>
  <si>
    <t>SAB.116.005.001.3.3.3</t>
  </si>
  <si>
    <t xml:space="preserve">Inventaire des Firewalls </t>
  </si>
  <si>
    <t>SAB.116.005.001.3.3.4</t>
  </si>
  <si>
    <t xml:space="preserve">Revue de la procédure d’ouverture de flux en place </t>
  </si>
  <si>
    <t>SAB.116.005.001.3.3.5</t>
  </si>
  <si>
    <t xml:space="preserve">Elaboration d’un formulaire de demande d’ouverture de flux et de la matrice d’ouverture de flux </t>
  </si>
  <si>
    <t>SAB.116.005.001.3.3.6</t>
  </si>
  <si>
    <t>Formation Equipe SI et Sécurité SI</t>
  </si>
  <si>
    <t>SAB.116.005.001.3.3.7</t>
  </si>
  <si>
    <t>SAB.116.005.001.3.4</t>
  </si>
  <si>
    <t>Recrutement d'un prestataire pour la réalisation  des tests d'intrusion dans le réseau de la SAB &amp; des tests d'intrusions applicatives + Audit Système critique</t>
  </si>
  <si>
    <t>SAB.116.005.001.3.4.1</t>
  </si>
  <si>
    <t>SAB.116.005.001.3.4.2</t>
  </si>
  <si>
    <t>SAB.116.005.001.3.4.3</t>
  </si>
  <si>
    <t xml:space="preserve">Test du réseau interne </t>
  </si>
  <si>
    <t>SAB.116.005.001.3.4.4</t>
  </si>
  <si>
    <t xml:space="preserve">Test des applications métiers </t>
  </si>
  <si>
    <t>SAB.116.005.001.3.4.5</t>
  </si>
  <si>
    <t xml:space="preserve">Test des applications mobile  (Version Android /Version IOS) </t>
  </si>
  <si>
    <t>SAB.116.005.001.3.4.6</t>
  </si>
  <si>
    <t xml:space="preserve">Test des sites web et applications web </t>
  </si>
  <si>
    <t>SAB.116.005.001.3.4.7</t>
  </si>
  <si>
    <t xml:space="preserve">Analyse des résultats et recommandations   </t>
  </si>
  <si>
    <t>SAB.116.005.001.3.4.8</t>
  </si>
  <si>
    <t xml:space="preserve">Revue et restitution </t>
  </si>
  <si>
    <t>SAB.116.005.001.3.4.9</t>
  </si>
  <si>
    <t>SAB.116.005.001.3.5</t>
  </si>
  <si>
    <t>Recrutement d'un prestataire pour la réalisation  des campagnes de sensibilisations du personnel de la SAB sur la sécurité des SI</t>
  </si>
  <si>
    <t>SAB.116.005.001.3.5.1</t>
  </si>
  <si>
    <t>SAB.116.005.001.3.5.2</t>
  </si>
  <si>
    <t>SAB.116.005.001.3.5.3</t>
  </si>
  <si>
    <t>Sensibilisation pour le personnel de la SAB</t>
  </si>
  <si>
    <t>SAB.116.005.001.3.5.4</t>
  </si>
  <si>
    <t>Sensibilisation pour l'équipe SI et Sécurité SI</t>
  </si>
  <si>
    <t>SAB.116.005.001.3.5.5</t>
  </si>
  <si>
    <t>SAB.116.005.001.3.6</t>
  </si>
  <si>
    <t>Recrutement d’un fournisseur de services CyberSOC pour la Société des Aéroports du Bénin (SAB)</t>
  </si>
  <si>
    <t>SAB.116.005.001.3.6.1</t>
  </si>
  <si>
    <t>SAB.116.005.001.3.6.2</t>
  </si>
  <si>
    <t>SAB.116.005.001.3.6.3</t>
  </si>
  <si>
    <t xml:space="preserve"> Fournisseur de services CyberSOC pour le 2ème trimestre</t>
  </si>
  <si>
    <t>SAB.116.005.001.3.6.4</t>
  </si>
  <si>
    <t>Tâches de paiement pour le 2ème trimestre</t>
  </si>
  <si>
    <t>SAB.116.005.001.3.6.5</t>
  </si>
  <si>
    <t xml:space="preserve"> Fournisseur de services CyberSOC pour le 3ème trimestre</t>
  </si>
  <si>
    <t>SAB.116.005.001.3.6.6</t>
  </si>
  <si>
    <t>Tâches de paiement pour le 3ème trimestre</t>
  </si>
  <si>
    <t>SAB.116.005.001.3.6.7</t>
  </si>
  <si>
    <t xml:space="preserve"> Fournisseur de services CyberSOC pour le 4ème trimestre</t>
  </si>
  <si>
    <t>SAB.116.005.001.3.6.8</t>
  </si>
  <si>
    <t>Tâches de paiement du pour le 4ème trimestre</t>
  </si>
  <si>
    <t>SAB.116.005.001.3.7</t>
  </si>
  <si>
    <t xml:space="preserve"> Renouvellement de l'outil de veille de vulnérabilité technique du systèmes d'information</t>
  </si>
  <si>
    <t>SAB.116.005.001.3.7.1</t>
  </si>
  <si>
    <t>SAB.116.005.001.3.7.2</t>
  </si>
  <si>
    <t>SAB.116.005.001.3.7.3</t>
  </si>
  <si>
    <t>Etat des lieux SI</t>
  </si>
  <si>
    <t>SAB.116.005.001.3.7.4</t>
  </si>
  <si>
    <t>Acquisition de Licences pour les équipements critique</t>
  </si>
  <si>
    <t>SAB.116.005.001.3.7.5</t>
  </si>
  <si>
    <t>Mise en place  et configuration (jobs)</t>
  </si>
  <si>
    <t>SAB.116.005.001.3.7.6</t>
  </si>
  <si>
    <t>SAB.116.005.001.3.7.7</t>
  </si>
  <si>
    <t>SAB.116.005.001.3.8</t>
  </si>
  <si>
    <t>Renouvellement de la licence support  SIEM pour les pour une année</t>
  </si>
  <si>
    <t>SAB.116.005.001.3.8.1</t>
  </si>
  <si>
    <t>SAB.116.005.001.3.8.2</t>
  </si>
  <si>
    <t>SAB.116.005.001.3.8.3</t>
  </si>
  <si>
    <t>Acquisition et confihuration de la licence support</t>
  </si>
  <si>
    <t>SAB.116.005.001.3.8.4</t>
  </si>
  <si>
    <t>SAB.116.005.001.3.9</t>
  </si>
  <si>
    <t>Habillage et d'impression de la charte informatique, du manuel de procédures et autres documents technique</t>
  </si>
  <si>
    <t>SAB.116.005.001.3.9.1</t>
  </si>
  <si>
    <t>Tâche d'expression du besoin</t>
  </si>
  <si>
    <t>SAB.116.005.001.3.9.2</t>
  </si>
  <si>
    <t>Tâches d'émission de bon de commande</t>
  </si>
  <si>
    <t>SAB.116.005.001.3.9.3</t>
  </si>
  <si>
    <t>Tâches d'exécution du bon de commande</t>
  </si>
  <si>
    <t>SAB.116.005.001.3.9.4</t>
  </si>
  <si>
    <t>Tâches de paiement</t>
  </si>
  <si>
    <t>SAB.116.005.001.3.10</t>
  </si>
  <si>
    <t>Mise en place d'une solution de gestion des accès à privilèges (PAM) : Wallix Admin Bastion (WAB)</t>
  </si>
  <si>
    <t>SAB.116.005.001.3.10.1</t>
  </si>
  <si>
    <t>SAB.116.005.001.3.10.2</t>
  </si>
  <si>
    <t>SAB.116.005.001.3.10.3</t>
  </si>
  <si>
    <t>Etat des lieux de sécurité des actifs critique de la SAB</t>
  </si>
  <si>
    <t>SAB.116.005.001.3.10.4</t>
  </si>
  <si>
    <t>Acquisition d'une Licence perpetuelle Wallix Admin Bastion pour Utilisateurs et 50 serveurs</t>
  </si>
  <si>
    <t>SAB.116.005.001.3.10.5</t>
  </si>
  <si>
    <t>Acquisition Licences support : Bronze pour Wallix admin Bastion, Gold pour 10 Utilisateurs MFA et Wallix Access Manager  pour 10 utilisateurs</t>
  </si>
  <si>
    <t>SAB.116.005.001.3.10.6</t>
  </si>
  <si>
    <t>Mise en place  et configurations</t>
  </si>
  <si>
    <t>31/09/2026</t>
  </si>
  <si>
    <t>SAB.116.005.001.3.10.7</t>
  </si>
  <si>
    <t>SAB.116.005.001.3.10.8</t>
  </si>
  <si>
    <t>SAB.116.005.001.3.10.9</t>
  </si>
  <si>
    <t>SAB.116.005.001.3.11</t>
  </si>
  <si>
    <t>recrutrement d'un prestataire pour la finalisation de  l'Implémentation du Système de Management de Sécurité de l’Information (SMSI) : ISO 27001</t>
  </si>
  <si>
    <t>SAB.116.005.001.3.11.1</t>
  </si>
  <si>
    <t>SAB.116.005.001.3.11.2</t>
  </si>
  <si>
    <t>SAB.116.005.001.3.11.3</t>
  </si>
  <si>
    <t xml:space="preserve">Planification du SMSI </t>
  </si>
  <si>
    <t>SAB.116.005.001.3.11.4</t>
  </si>
  <si>
    <t>Déploiement du SMSI et Formations</t>
  </si>
  <si>
    <t>SAB.116.005.001.3.11.5</t>
  </si>
  <si>
    <t xml:space="preserve">Contrôle du SMSI </t>
  </si>
  <si>
    <t>SAB.116.005.001.3.11.6</t>
  </si>
  <si>
    <t>Accompagnement à la réalisation de la revue de direction du SMSI et à son amélioration</t>
  </si>
  <si>
    <t>SAB.116.005.001.3.11.7</t>
  </si>
  <si>
    <t>Accompagnement pour l'obtention du certificat ISO 27001</t>
  </si>
  <si>
    <t>SAB.116.005.001.3.11.8</t>
  </si>
  <si>
    <t>SAB.116.005.001.4</t>
  </si>
  <si>
    <t>Gestion de la sécurité et de la sureté aéroportuaire</t>
  </si>
  <si>
    <t>SAB.116.005.001.4.1</t>
  </si>
  <si>
    <t>Plans d'urgence et simulations (Réalisation d'un exercice sur tatble et un exercices général)</t>
  </si>
  <si>
    <t xml:space="preserve">Mars </t>
  </si>
  <si>
    <t>Décembre</t>
  </si>
  <si>
    <t>DOX</t>
  </si>
  <si>
    <t>SAB.116.005.001.4.1.1</t>
  </si>
  <si>
    <t>Elaboration des TDR et travaux connexes</t>
  </si>
  <si>
    <t>SAB.116.005.001.4.1.2</t>
  </si>
  <si>
    <t>Sélection du prestataire</t>
  </si>
  <si>
    <t>SAB.116.005.001.4.1.3</t>
  </si>
  <si>
    <t>Exécution du marché</t>
  </si>
  <si>
    <t>SAB.116.005.001.4.1.4</t>
  </si>
  <si>
    <t>SAB.116.005.001.4.2</t>
  </si>
  <si>
    <t>Aménagements et équipements du CDOU</t>
  </si>
  <si>
    <t>SAB.116.005.001.4.2.1</t>
  </si>
  <si>
    <t>SAB.116.005.001.4.2.2</t>
  </si>
  <si>
    <t>SAB.116.005.001.4.2.3</t>
  </si>
  <si>
    <t>SAB.116.005.001.4.2.4</t>
  </si>
  <si>
    <t>SAB.116.005.001.4.3</t>
  </si>
  <si>
    <t>Mises à jour réglementaires (Adaptation aux nouvelles réglementations de sécurité, y compris la formation nécessaire aux acteurs de la mise en œuvre du plan d'urgence)</t>
  </si>
  <si>
    <t>SAB.116.005.001.4.3.1</t>
  </si>
  <si>
    <t>SAB.116.005.001.4.3.2</t>
  </si>
  <si>
    <t>SAB.116.005.001.4.3.3</t>
  </si>
  <si>
    <t>SAB.116.005.001.4.3.4</t>
  </si>
  <si>
    <t>SAB.116.005.001.4.4</t>
  </si>
  <si>
    <t>Achat de petits matériels et outillages (Cage et filet de capture des animaux; Appareil photo; Appareil laser;  Jumelle;balais PPA. Cônes lestés; Radios VHF)</t>
  </si>
  <si>
    <t>Juillet</t>
  </si>
  <si>
    <t>SAB.116.005.001.4.4.1</t>
  </si>
  <si>
    <t>SAB.116.005.001.4.4.2</t>
  </si>
  <si>
    <t>SAB.116.005.001.4.4.3</t>
  </si>
  <si>
    <t>SAB.116.005.001.4.4.4</t>
  </si>
  <si>
    <t>SAB.116.005.001.4.5</t>
  </si>
  <si>
    <t>Fournitures et installations d'Effaroucheurs fixes et mobiles</t>
  </si>
  <si>
    <t>Mars</t>
  </si>
  <si>
    <t>SAB.116.005.001.4.5.1</t>
  </si>
  <si>
    <t>SAB.116.005.001.4.5.2</t>
  </si>
  <si>
    <t>SAB.116.005.001.4.5.3</t>
  </si>
  <si>
    <t>SAB.116.005.001.4.5.4</t>
  </si>
  <si>
    <t>traitement et paiement de la facture</t>
  </si>
  <si>
    <t>SAB.116.005.001.4.6</t>
  </si>
  <si>
    <t>Surveillance des installations et gestion des accès (Surveillance et contrôle des points d'accès parking, parvis, aérogare passager, aérogare fret et autres zone de la plateforme)</t>
  </si>
  <si>
    <t>Janvier</t>
  </si>
  <si>
    <t>SAB.116.005.001.4.6.1</t>
  </si>
  <si>
    <t>SAB.116.005.001.4.6.2</t>
  </si>
  <si>
    <t>SAB.116.005.001.4.6.3</t>
  </si>
  <si>
    <t>SAB.116.005.001.4.6.4</t>
  </si>
  <si>
    <t>SAB.116.005.001.4.7</t>
  </si>
  <si>
    <t>Achat  de trois guérites pour la PAF</t>
  </si>
  <si>
    <t>SAB.116.005.001.4.7.1</t>
  </si>
  <si>
    <t>SAB.116.005.001.4.7.2</t>
  </si>
  <si>
    <t>SAB.116.005.001.4.7.3</t>
  </si>
  <si>
    <t>SAB.116.005.001.4.7.4</t>
  </si>
  <si>
    <t>SAB.116.005.001.4.8</t>
  </si>
  <si>
    <t>Réalisation de 30 chicanes à roulettes pour les besoins opérationnels</t>
  </si>
  <si>
    <t>SAB.116.005.001.4.8.1</t>
  </si>
  <si>
    <t>SAB.116.005.001.4.8.2</t>
  </si>
  <si>
    <t>SAB.116.005.001.4.8.3</t>
  </si>
  <si>
    <t>SAB.116.005.001.4.8.4</t>
  </si>
  <si>
    <t>SAB.116.005.001.4.9</t>
  </si>
  <si>
    <t>Formation des acteurs intervenant sur l'aire de mouvement au permis de conduire AM et AT</t>
  </si>
  <si>
    <t>SAB.116.005.001.4.9.1</t>
  </si>
  <si>
    <t>Recensement des besoins de formation</t>
  </si>
  <si>
    <t>SAB.116.005.001.4.9.2</t>
  </si>
  <si>
    <t>Programmation des sessions de formation</t>
  </si>
  <si>
    <t>SAB.116.005.001.4.9.3</t>
  </si>
  <si>
    <t>Sélection d'un prestataire pour la restauration</t>
  </si>
  <si>
    <t>SAB.116.005.001.4.9.4</t>
  </si>
  <si>
    <t>Réalisation de la formation</t>
  </si>
  <si>
    <t>SAB.116.005.001.4.9.5</t>
  </si>
  <si>
    <t>Délivrance des permis</t>
  </si>
  <si>
    <t>SAB.116.005.001.4.9.6</t>
  </si>
  <si>
    <t>Rapport de la formation</t>
  </si>
  <si>
    <t>SAB.116.005.001.4.9.7</t>
  </si>
  <si>
    <t>Traitement et paiement de la facture du prestataire</t>
  </si>
  <si>
    <t>SAB.116.005.001.4.10</t>
  </si>
  <si>
    <t>Recrutement d'un cabinet d'expert pour la mise en place du concept risque animalier - OACI</t>
  </si>
  <si>
    <t>Mai</t>
  </si>
  <si>
    <t>Novembre</t>
  </si>
  <si>
    <t>SAB.116.005.001.4.10.1</t>
  </si>
  <si>
    <t>SAB.116.005.001.4.10.2</t>
  </si>
  <si>
    <t>SAB.116.005.001.4.10.3</t>
  </si>
  <si>
    <t>SAB.116.005.001.4.10.4</t>
  </si>
  <si>
    <t>Rapport de la réunion</t>
  </si>
  <si>
    <t>SAB.116.005.001.4.10.5</t>
  </si>
  <si>
    <t>SAB.116.005.001.4.11</t>
  </si>
  <si>
    <t>Digitalisation des inspections de sécurité et la co-activité</t>
  </si>
  <si>
    <t>SAB.116.005.001.4.11.1</t>
  </si>
  <si>
    <t>SAB.116.005.001.4.11.2</t>
  </si>
  <si>
    <t>SAB.116.005.001.4.11.3</t>
  </si>
  <si>
    <t>SAB.116.005.001.4.11.4</t>
  </si>
  <si>
    <t>SAB.116.005.001.4.11.5</t>
  </si>
  <si>
    <t>SAB.116.005.001.4.12</t>
  </si>
  <si>
    <t>Réalisation de 720 inspections de prévention de Périel Animaliers par an</t>
  </si>
  <si>
    <t>SAB.116.005.001.4.12.1</t>
  </si>
  <si>
    <t>Réaliser au 1er trimestre 180 inspections PPA</t>
  </si>
  <si>
    <t>SAB.116.005.001.4.12.2</t>
  </si>
  <si>
    <t>Rapport des inspections</t>
  </si>
  <si>
    <t>SAB.116.005.001.4.12.3</t>
  </si>
  <si>
    <t>Réaliser au 2em trimestre 180 inspections PPA</t>
  </si>
  <si>
    <t>SAB.116.005.001.4.12.4</t>
  </si>
  <si>
    <t>SAB.116.005.001.4.12.5</t>
  </si>
  <si>
    <t>Réaliser au 3em trimestre 180 inspections PPA</t>
  </si>
  <si>
    <t>SAB.116.005.001.4.12.6</t>
  </si>
  <si>
    <t>SAB.116.005.001.4.12.7</t>
  </si>
  <si>
    <t>Réaliser au 4em  trimestre 180 inspections PPA</t>
  </si>
  <si>
    <t>SAB.116.005.001.4.12.8</t>
  </si>
  <si>
    <t>SAB.116.005.001.4.12.9</t>
  </si>
  <si>
    <t>Rapport annuel</t>
  </si>
  <si>
    <t>SAB.116.005.001.4.13</t>
  </si>
  <si>
    <t xml:space="preserve">Réalisation de deux inspections piste par jour </t>
  </si>
  <si>
    <t>SAB.116.005.001.4.13.1</t>
  </si>
  <si>
    <t>Réaliser au 1er trimestre 180 inspections piste</t>
  </si>
  <si>
    <t>SAB.116.005.001.4.13.2</t>
  </si>
  <si>
    <t>Rapport trimestriel des inspections</t>
  </si>
  <si>
    <t>SAB.116.005.001.4.13.3</t>
  </si>
  <si>
    <t>Réaliser au 2em trimestre 180 inspections Piste</t>
  </si>
  <si>
    <t>SAB.116.005.001.4.13.4</t>
  </si>
  <si>
    <t>SAB.116.005.001.4.13.5</t>
  </si>
  <si>
    <t>Réaliser au 3em trimestre 180 inspections Piste</t>
  </si>
  <si>
    <t>SAB.116.005.001.4.13.6</t>
  </si>
  <si>
    <t>SAB.116.005.001.4.13.7</t>
  </si>
  <si>
    <t>Réaliser au 4em  trimestre 180 inspections Piste</t>
  </si>
  <si>
    <t>SAB.116.005.001.4.13.8</t>
  </si>
  <si>
    <t>SAB.116.005.001.4.13.9</t>
  </si>
  <si>
    <t>SAB.116.005.001.4.14</t>
  </si>
  <si>
    <t>Réalisation du GRF à chaque pluie</t>
  </si>
  <si>
    <t>SAB.116.005.001.4.14.1</t>
  </si>
  <si>
    <t>Rapport des GRF du trimestre 1</t>
  </si>
  <si>
    <t>SAB.116.005.001.4.14.2</t>
  </si>
  <si>
    <t>Rapport des GRF du trimestre 2</t>
  </si>
  <si>
    <t>SAB.116.005.001.4.14.3</t>
  </si>
  <si>
    <t>Rapport des GRF du trimestre 3</t>
  </si>
  <si>
    <t>SAB.116.005.001.4.14.4</t>
  </si>
  <si>
    <t>Rapport des GRF du trimestre 4</t>
  </si>
  <si>
    <t>SAB.116.005.001.4.14.5</t>
  </si>
  <si>
    <t xml:space="preserve">Rapport annuel </t>
  </si>
  <si>
    <t>SAB.116.005.001.4.15</t>
  </si>
  <si>
    <t>Pilotage des audits et inspections sécurié de l'ANAC</t>
  </si>
  <si>
    <t>SAB.116.005.001.4.15.1</t>
  </si>
  <si>
    <t>Coordination des audits et inspections</t>
  </si>
  <si>
    <t>SAB.116.005.001.4.15.2</t>
  </si>
  <si>
    <t>Elaboration des PAC</t>
  </si>
  <si>
    <t>SAB.116.005.001.4.15.3</t>
  </si>
  <si>
    <t>Suivi et mise en œuvre des PAC</t>
  </si>
  <si>
    <t>SAB.116.005.001.4.16</t>
  </si>
  <si>
    <t>Etude de la capacité de l'aire de trafic</t>
  </si>
  <si>
    <t>SAB.116.005.001.4.16.1</t>
  </si>
  <si>
    <t>SAB.116.005.001.4.16.2</t>
  </si>
  <si>
    <t>SAB.116.005.001.4.16.3</t>
  </si>
  <si>
    <t>SAB.116.005.001.4.17</t>
  </si>
  <si>
    <t>Gestion des protocolees d'accord en Marine Nationale, les eaux forêts et Chasse et CPAD</t>
  </si>
  <si>
    <t>SAB.116.005.001.4.17.1</t>
  </si>
  <si>
    <t>SAB.116.005.001.4.17.2</t>
  </si>
  <si>
    <t>SAB.116.005.001.4.17.3</t>
  </si>
  <si>
    <t>SAB.116.005.001.4.18</t>
  </si>
  <si>
    <t>Acquisition de consommables de sureté (Prestation pour édition des badges)</t>
  </si>
  <si>
    <t>SAB.116.005.001.4.18.1</t>
  </si>
  <si>
    <t>SAB.116.005.001.4.18.2</t>
  </si>
  <si>
    <t>SAB.116.005.001.4.18.3</t>
  </si>
  <si>
    <t>SAB.116.005.001.4.18.4</t>
  </si>
  <si>
    <t>SAB.116.005.001.4.19</t>
  </si>
  <si>
    <t>Prestation de service de  sureté Aéroportuaire (AMARANTE)</t>
  </si>
  <si>
    <t>SAB.116.005.001.4.19.1</t>
  </si>
  <si>
    <t>SAB.116.005.001.4.19.2</t>
  </si>
  <si>
    <t>SAB.116.005.001.4.19.3</t>
  </si>
  <si>
    <t>SAB.116.005.001.4.19.4</t>
  </si>
  <si>
    <t>SAB.116.005.001.4.20</t>
  </si>
  <si>
    <t>SAB.116.005.001.4.20.1</t>
  </si>
  <si>
    <t>SAB.116.005.001.4.20.2</t>
  </si>
  <si>
    <t>SAB.116.005.001.4.20.3</t>
  </si>
  <si>
    <t>SAB.116.005.001.4.20.4</t>
  </si>
  <si>
    <t>SAB.116.005.001.4.21</t>
  </si>
  <si>
    <t>Acquisition de régistres de sûreté(journaux des événements et régistre de teste de bon fonctionnement)</t>
  </si>
  <si>
    <t>SAB.116.005.001.4.21.1</t>
  </si>
  <si>
    <t>SAB.116.005.001.4.21.2</t>
  </si>
  <si>
    <t>SAB.116.005.001.4.21.3</t>
  </si>
  <si>
    <t>SAB.116.005.001.4.21.4</t>
  </si>
  <si>
    <t>SAB.116.005.001.4.22</t>
  </si>
  <si>
    <t>Confection des macarons de sûreté</t>
  </si>
  <si>
    <t xml:space="preserve">Janvier </t>
  </si>
  <si>
    <t>SAB.116.005.001.4.22.1</t>
  </si>
  <si>
    <t>SAB.116.005.001.4.22.2</t>
  </si>
  <si>
    <t>SAB.116.005.001.4.22.3</t>
  </si>
  <si>
    <t>SAB.116.005.001.4.22.4</t>
  </si>
  <si>
    <t>SAB.116.005.001.4.23</t>
  </si>
  <si>
    <t>Impression de documents et manuels de sûreté</t>
  </si>
  <si>
    <t>SAB.116.005.001.4.23.1</t>
  </si>
  <si>
    <t>SAB.116.005.001.4.23.2</t>
  </si>
  <si>
    <t>SAB.116.005.001.4.23.3</t>
  </si>
  <si>
    <t>SAB.116.005.001.4.23.4</t>
  </si>
  <si>
    <t>SAB.116.005.001.4.24</t>
  </si>
  <si>
    <t>Etablissement d'un protocole d'accord avec CPADD</t>
  </si>
  <si>
    <t>Septembre</t>
  </si>
  <si>
    <t>SAB.116.005.001.4.24.1</t>
  </si>
  <si>
    <t>Elaboration du projet de protocole</t>
  </si>
  <si>
    <t>SAB.116.005.001.4.24.2</t>
  </si>
  <si>
    <t>Validation du projet de protocole</t>
  </si>
  <si>
    <t>SAB.116.005.001.4.24.3</t>
  </si>
  <si>
    <t>Mise en œuvre du protocole d'accord</t>
  </si>
  <si>
    <t>SAB.116.005.001.4.24.4</t>
  </si>
  <si>
    <t>SAB.116.005.001.4.25</t>
  </si>
  <si>
    <t>Digitalisation du contrôle d'accès</t>
  </si>
  <si>
    <t>SAB.116.005.001.4.25.1</t>
  </si>
  <si>
    <t>SAB.116.005.001.4.25.2</t>
  </si>
  <si>
    <t>SAB.116.005.001.4.25.3</t>
  </si>
  <si>
    <t>SAB.116.005.001.4.25.4</t>
  </si>
  <si>
    <t>SAB.116.005.001.4.26</t>
  </si>
  <si>
    <t>Digitalisation des rapports de vacation aux postes de contrôle sûreté</t>
  </si>
  <si>
    <t>SAB.116.005.001.4.26.1</t>
  </si>
  <si>
    <t>SAB.116.005.001.4.26.2</t>
  </si>
  <si>
    <t>SAB.116.005.001.4.26.3</t>
  </si>
  <si>
    <t>SAB.116.005.001.4.26.4</t>
  </si>
  <si>
    <t>SAB.116.005.001.4.27</t>
  </si>
  <si>
    <t>Pilotage du Comité de Sûreté d'Aéroport (COSA)</t>
  </si>
  <si>
    <t>SAB.116.005.001.4.27.1</t>
  </si>
  <si>
    <t>Rapport du Trimestre 1</t>
  </si>
  <si>
    <t>SAB.116.005.001.4.27.2</t>
  </si>
  <si>
    <t>Rapport du Trimestre 2</t>
  </si>
  <si>
    <t>SAB.116.005.001.4.27.3</t>
  </si>
  <si>
    <t>Rapport du Trimestre 3</t>
  </si>
  <si>
    <t>SAB.116.005.001.4.27.4</t>
  </si>
  <si>
    <t>Rapport du Trimestre 4</t>
  </si>
  <si>
    <t>SAB.116.005.001.4.27.5</t>
  </si>
  <si>
    <t>Rapport du Trimestre  annuel</t>
  </si>
  <si>
    <t>SAB.116.005.001.4.28</t>
  </si>
  <si>
    <t>Pilotage des audits et inspections de l'ANAC</t>
  </si>
  <si>
    <t>SAB.116.005.001.4.28.1</t>
  </si>
  <si>
    <t>SAB.116.005.001.4.28.2</t>
  </si>
  <si>
    <t>SAB.116.005.001.4.28.3</t>
  </si>
  <si>
    <t>SAB.116.005.001.4.29</t>
  </si>
  <si>
    <t>Gestion du contrat de prestation de sûreté</t>
  </si>
  <si>
    <t>SAB.116.005.001.4.29.1</t>
  </si>
  <si>
    <t>Organisation des réunions de suivi de performance</t>
  </si>
  <si>
    <t>SAB.116.005.001.4.29.2</t>
  </si>
  <si>
    <t>Suivi de l'opérationalisation de la sûreté</t>
  </si>
  <si>
    <t>SAB.116.005.001.4.30</t>
  </si>
  <si>
    <t>Gestion des TCA</t>
  </si>
  <si>
    <t>SAB.116.005.001.4.30.1</t>
  </si>
  <si>
    <t>Traitement des demandes de TCA</t>
  </si>
  <si>
    <t>SAB.116.005.001.4.30.2</t>
  </si>
  <si>
    <t>Production des TCA</t>
  </si>
  <si>
    <t>SAB.116.005.001.4.30.3</t>
  </si>
  <si>
    <t>Tenue des données statistiques</t>
  </si>
  <si>
    <t>SAB.116.005.001.4.31</t>
  </si>
  <si>
    <t xml:space="preserve">Documentation technique </t>
  </si>
  <si>
    <t>Avril</t>
  </si>
  <si>
    <t>Juin</t>
  </si>
  <si>
    <t>DCJ</t>
  </si>
  <si>
    <t>SAB.116.005.001.4.31.1</t>
  </si>
  <si>
    <t>Expression des besoins</t>
  </si>
  <si>
    <t>SAB.116.005.001.4.31.2</t>
  </si>
  <si>
    <t>SAB.116.005.001.4.31.3</t>
  </si>
  <si>
    <t>SAB.116.005.001.4.31.4</t>
  </si>
  <si>
    <t>SAB.116.005.001.4.31.5</t>
  </si>
  <si>
    <t>SAB.116.005.001.4.31.6</t>
  </si>
  <si>
    <t>SAB.116.005.001.4.32</t>
  </si>
  <si>
    <t>Acquisition de consommables pour la délivrance des permis de conduire côté piste</t>
  </si>
  <si>
    <t>SAB.116.005.001.4.32.1</t>
  </si>
  <si>
    <t>SAB.116.005.001.4.32.2</t>
  </si>
  <si>
    <t>SAB.116.005.001.4.32.3</t>
  </si>
  <si>
    <t>SAB.116.005.001.4.32.4</t>
  </si>
  <si>
    <t>SAB.116.005.001.4.32.5</t>
  </si>
  <si>
    <t>SAB.116.005.001.4.32.6</t>
  </si>
  <si>
    <t>SAB.116.005.001.4.33</t>
  </si>
  <si>
    <t>Impression du manuel d'aérodrome et documents associés, y compris les consommables</t>
  </si>
  <si>
    <t>SAB.116.005.001.4.33.1</t>
  </si>
  <si>
    <t>SAB.116.005.001.4.33.2</t>
  </si>
  <si>
    <t>SAB.116.005.001.4.33.3</t>
  </si>
  <si>
    <t>SAB.116.005.001.4.33.4</t>
  </si>
  <si>
    <t>SAB.116.005.001.4.33.5</t>
  </si>
  <si>
    <t>SAB.116.005.001.4.33.6</t>
  </si>
  <si>
    <t>SAB.116.005.001.4.34</t>
  </si>
  <si>
    <t>Restauration liés aux activités de surveillance de l'aérodrome de Cotonou par l'Autorité de l'Aviation Civile (Certification d'aérodorme)</t>
  </si>
  <si>
    <t>SAB.116.005.001.4.34.1</t>
  </si>
  <si>
    <t>SAB.116.005.001.4.34.2</t>
  </si>
  <si>
    <t>SAB.116.005.001.4.34.3</t>
  </si>
  <si>
    <t>SAB.116.005.001.4.34.4</t>
  </si>
  <si>
    <t>SAB.116.005.001.4.34.5</t>
  </si>
  <si>
    <t>SAB.116.005.001.4.34.6</t>
  </si>
  <si>
    <t>SAB.116.005.001.4.35</t>
  </si>
  <si>
    <t>Restauration liés aux activités du DCJ (études de sécurité, EISA, ateliers sécurité, etc.)</t>
  </si>
  <si>
    <t>SAB.116.005.001.4.35.1</t>
  </si>
  <si>
    <t>SAB.116.005.001.4.35.2</t>
  </si>
  <si>
    <t>SAB.116.005.001.4.35.3</t>
  </si>
  <si>
    <t>SAB.116.005.001.4.35.4</t>
  </si>
  <si>
    <t>SAB.116.005.001.4.35.5</t>
  </si>
  <si>
    <t>SAB.116.005.001.4.35.6</t>
  </si>
  <si>
    <t>SAB.116.005.001.4.36</t>
  </si>
  <si>
    <t>Payement de la redevance liée au renouvellement du certificat d'aérodrome de l'aéroport de Cotonou</t>
  </si>
  <si>
    <t>Direct</t>
  </si>
  <si>
    <t>SAB.116.005.001.4.36.1</t>
  </si>
  <si>
    <t>Réception de la facture de l'ANAC</t>
  </si>
  <si>
    <t>SAB.116.005.001.4.36.2</t>
  </si>
  <si>
    <t>SAB.116.005.001.4.37</t>
  </si>
  <si>
    <t>Participation aux colloques/séminaires de l'UGAACO/ACI/OACI</t>
  </si>
  <si>
    <t>SAB.116.005.001.4.37.1</t>
  </si>
  <si>
    <t>SAB.116.005.001.4.37.2</t>
  </si>
  <si>
    <t>achat des titres de transports</t>
  </si>
  <si>
    <t>SAB.116.005.001.4.37.3</t>
  </si>
  <si>
    <t>transfert des ressources à AGLO</t>
  </si>
  <si>
    <t>SAB.116.005.001.4.38</t>
  </si>
  <si>
    <t>Acquisition d'un véhicule pick-up 4x4 pour les activités de surveillance de la conformité en matière de sécurité aéronautique</t>
  </si>
  <si>
    <t>DAF, PRMP</t>
  </si>
  <si>
    <t>DAO</t>
  </si>
  <si>
    <t>SAB.116.005.001.4.38.1</t>
  </si>
  <si>
    <t xml:space="preserve">Expression de besoin </t>
  </si>
  <si>
    <t>SAB.116.005.001.4.38.2</t>
  </si>
  <si>
    <t>transmission des besoins à la PRMP</t>
  </si>
  <si>
    <t>SAB.116.005.001.4.38.3</t>
  </si>
  <si>
    <t>sélection du prestataire</t>
  </si>
  <si>
    <t>SAB.116.005.001.4.38.4</t>
  </si>
  <si>
    <t>signature du contrat</t>
  </si>
  <si>
    <t>SAB.116.005.001.4.38.5</t>
  </si>
  <si>
    <t>Réception de la commande</t>
  </si>
  <si>
    <t>SAB.116.005.001.4.38.6</t>
  </si>
  <si>
    <t>signature de l'attestation de service fait</t>
  </si>
  <si>
    <t>SAB.116.005.001.4.38.7</t>
  </si>
  <si>
    <t>SAB.116.005.001.4.39</t>
  </si>
  <si>
    <t>Mise à jour du manuel SGS et documents associés</t>
  </si>
  <si>
    <t>DOX,DIE</t>
  </si>
  <si>
    <t>SAB.116.005.001.4.39.1</t>
  </si>
  <si>
    <t>Recensement des points nécessitant une mise à jour</t>
  </si>
  <si>
    <t>SAB.116.005.001.4.39.2</t>
  </si>
  <si>
    <t>6%0</t>
  </si>
  <si>
    <t>SAB.116.005.001.4.39.3</t>
  </si>
  <si>
    <t xml:space="preserve">Validation du manuel SGS et documents associés par le Directeur Général </t>
  </si>
  <si>
    <t>SAB.116.005.001.4.40</t>
  </si>
  <si>
    <t>Inspections sécurité pour le suivi des mesures d'atténuation issues des EISA/EDS</t>
  </si>
  <si>
    <t>SAB.116.005.001.4.40.1</t>
  </si>
  <si>
    <t>Déroulement des inspections de sécurité aéronautique de suivi des mesures d'atténuation issues des EISA/EDS</t>
  </si>
  <si>
    <t>SAB.116.005.001.4.40.2</t>
  </si>
  <si>
    <t>Rédaction des rapports d'inspections/main courante</t>
  </si>
  <si>
    <t>SAB.116.005.001.4.41</t>
  </si>
  <si>
    <t>Inspections d'identification de dangers en matière de sécurité aéronautique (obstacles d'aérodrome, feux non-aéronautique et émission laser, etc)</t>
  </si>
  <si>
    <t>SAB.116.005.001.4.41.1</t>
  </si>
  <si>
    <t>Elaboration de planning d'inspections</t>
  </si>
  <si>
    <t>SAB.116.005.001.4.41.2</t>
  </si>
  <si>
    <t xml:space="preserve">Déroulement des inspections d'identification de dangers en matière de sécurité aéronautique </t>
  </si>
  <si>
    <t>SAB.116.005.001.4.41.3</t>
  </si>
  <si>
    <t>Rédaction des rapports d'inspections d'identification de dangers en matière de sécurité aéronautique</t>
  </si>
  <si>
    <t>SAB.116.005.001.4.42</t>
  </si>
  <si>
    <t>Etudes de sécurité/EISA lors des changements éffectués sur l'aérodrome de Cotonou</t>
  </si>
  <si>
    <t>SAB.116.005.001.4.42.1</t>
  </si>
  <si>
    <t>Expression des besoins d'études de sécurité/EISA</t>
  </si>
  <si>
    <t>SAB.116.005.001.4.42.2</t>
  </si>
  <si>
    <t>Organisation des études de sécurité/EISA</t>
  </si>
  <si>
    <t>SAB.116.005.001.4.42.3</t>
  </si>
  <si>
    <t>Rédaction des rapports des études de sécurité/EISA</t>
  </si>
  <si>
    <t>SAB.116.005.001.4.43</t>
  </si>
  <si>
    <t>Activités de suivi de la mise en œuvre du Plan d'actions Correctives associés au certificat d'aérodrome</t>
  </si>
  <si>
    <t>DAF,DOX, DIE</t>
  </si>
  <si>
    <t>SAB.116.005.001.4.43.1</t>
  </si>
  <si>
    <t>Organisation des séances de suivi du PAC avec les parties prenantes</t>
  </si>
  <si>
    <t>SAB.116.005.001.4.44</t>
  </si>
  <si>
    <t>Edition des permis de conduire côté piste</t>
  </si>
  <si>
    <t>SAB.116.005.001.4.44.1</t>
  </si>
  <si>
    <t>Réception des documents nécéssaires à la délivrance des permis de conduire côté piste</t>
  </si>
  <si>
    <t>3%0</t>
  </si>
  <si>
    <t>SAB.116.005.001.4.44.2</t>
  </si>
  <si>
    <t>remise  des permis de conduire côté piste</t>
  </si>
  <si>
    <t>SAB.116.005.001.4.45</t>
  </si>
  <si>
    <t>Animation du Comité de Sécurité (CoSec)</t>
  </si>
  <si>
    <t>DOX, DIE, DAF</t>
  </si>
  <si>
    <t>SAB.116.005.001.4.45.1</t>
  </si>
  <si>
    <t>Y67èèèèèè</t>
  </si>
  <si>
    <t>SAB.116.005.001.4.45.2</t>
  </si>
  <si>
    <t>Tenue des réunions</t>
  </si>
  <si>
    <t>SAB.116.005.001.4.45.3</t>
  </si>
  <si>
    <t>Rédaction des comptes-rendus</t>
  </si>
  <si>
    <t>SAB.116.005.001.4.46</t>
  </si>
  <si>
    <t>Elaboration de la cartographie du bruit de la SAB sur l'aéroport de Cotonou</t>
  </si>
  <si>
    <t>SAB.116.005.001.4.46.1</t>
  </si>
  <si>
    <t>SAB.116.005.001.4.46.2</t>
  </si>
  <si>
    <t>SAB.116.005.001.4.46.3</t>
  </si>
  <si>
    <t>SAB.116.005.001.4.46.4</t>
  </si>
  <si>
    <t>SAB.116.005.001.4.46.5</t>
  </si>
  <si>
    <t>SAB.116.005.001.4.46.6</t>
  </si>
  <si>
    <t>SAB.116.005.001.4.46.7</t>
  </si>
  <si>
    <t>Réalisation de la mission</t>
  </si>
  <si>
    <t>SAB.116.005.001.4.46.8</t>
  </si>
  <si>
    <t>Réception du rapport</t>
  </si>
  <si>
    <t>SAB.116.005.001.4.46.9</t>
  </si>
  <si>
    <t>SAB.116.005.001.4.47</t>
  </si>
  <si>
    <t>Mise à jour et diffusion de la documentation du Système de Management Intégré (SMI).</t>
  </si>
  <si>
    <t>Toutes les entités</t>
  </si>
  <si>
    <t>SAB.116.005.001.4.47.1</t>
  </si>
  <si>
    <t>Recensement et vérification de la documentation existante</t>
  </si>
  <si>
    <t>SAB.116.005.001.4.47.2</t>
  </si>
  <si>
    <t>Collecte des besoins de mise à jour</t>
  </si>
  <si>
    <t>SAB.116.005.001.4.47.3</t>
  </si>
  <si>
    <t>Rédaction ou mise à jour des documents</t>
  </si>
  <si>
    <t>SAB.116.005.001.4.47.4</t>
  </si>
  <si>
    <t>Codification et enregistrement des documents</t>
  </si>
  <si>
    <t>SAB.116.005.001.4.47.5</t>
  </si>
  <si>
    <t>Vérification, validation et/ou approbation des documents</t>
  </si>
  <si>
    <t>SAB.116.005.001.4.47.6</t>
  </si>
  <si>
    <t>Diffusion des documents de façon contrôlée</t>
  </si>
  <si>
    <t>SAB.116.005.001.4.47.7</t>
  </si>
  <si>
    <t>Archivage des versions obsolètes</t>
  </si>
  <si>
    <t>SAB.116.005.001.4.48</t>
  </si>
  <si>
    <t>Mission d'assistance technique dans le cadre de l'accréditation ACA 1</t>
  </si>
  <si>
    <t>DT</t>
  </si>
  <si>
    <t>SAB.116.005.001.4.48.1</t>
  </si>
  <si>
    <t>SAB.116.005.001.4.48.2</t>
  </si>
  <si>
    <t>SAB.116.005.001.4.48.3</t>
  </si>
  <si>
    <t>SAB.116.005.001.4.48.4</t>
  </si>
  <si>
    <t>SAB.116.005.001.4.48.5</t>
  </si>
  <si>
    <t>SAB.116.005.001.4.48.6</t>
  </si>
  <si>
    <t>SAB.116.005.001.4.48.7</t>
  </si>
  <si>
    <t>SAB.116.005.001.4.48.8</t>
  </si>
  <si>
    <t>SAB.116.005.001.4.48.9</t>
  </si>
  <si>
    <t>SAB.116.005.001.4.49</t>
  </si>
  <si>
    <t>Accréditation ACA niveau 1</t>
  </si>
  <si>
    <t>SAB.116.005.001.4.49.1</t>
  </si>
  <si>
    <t>Manifestation d’intérêt auprès du prestataire de l’ACI</t>
  </si>
  <si>
    <t>SAB.116.005.001.4.49.2</t>
  </si>
  <si>
    <t>Création de compte utilisateur sur la plateforme ACA</t>
  </si>
  <si>
    <t>SAB.116.005.001.4.49.3</t>
  </si>
  <si>
    <t>Soumission des dossiers vérifiés par un vérificateur agréé</t>
  </si>
  <si>
    <t>SAB.116.005.001.4.49.4</t>
  </si>
  <si>
    <t>Réception du certificat ACA1</t>
  </si>
  <si>
    <t>SAB.116.005.001.4.49.5</t>
  </si>
  <si>
    <t>SAB.116.005.001.4.50</t>
  </si>
  <si>
    <t>Réalisation des revues de processus qualité et analyse des indicateurs de performance en vue de l’amélioration continue.</t>
  </si>
  <si>
    <t>SAB.116.005.001.4.50.1</t>
  </si>
  <si>
    <t>Réaliser au 1er trimestre des analyses des KPI des processus</t>
  </si>
  <si>
    <t>SAB.116.005.001.4.50.2</t>
  </si>
  <si>
    <t>Rapport des analyses</t>
  </si>
  <si>
    <t>SAB.116.005.001.4.50.3</t>
  </si>
  <si>
    <t>SAB.116.005.001.4.50.4</t>
  </si>
  <si>
    <t>SAB.116.005.001.4.50.5</t>
  </si>
  <si>
    <t>SAB.116.005.001.4.50.6</t>
  </si>
  <si>
    <t>SAB.116.005.001.4.50.7</t>
  </si>
  <si>
    <t>SAB.116.005.001.4.50.8</t>
  </si>
  <si>
    <t>SAB.116.005.001.4.50.9</t>
  </si>
  <si>
    <t>SAB.116.005.001.4.51</t>
  </si>
  <si>
    <t>Elaboration du document unique d'évaluation des risques professionnels</t>
  </si>
  <si>
    <t>SAB.116.005.001.4.51.1</t>
  </si>
  <si>
    <t>SAB.116.005.001.4.51.2</t>
  </si>
  <si>
    <t>SAB.116.005.001.4.51.3</t>
  </si>
  <si>
    <t>SAB.116.005.001.4.51.4</t>
  </si>
  <si>
    <t>SAB.116.005.001.4.51.5</t>
  </si>
  <si>
    <t>SAB.116.005.001.4.51.6</t>
  </si>
  <si>
    <t>SAB.116.005.001.4.51.7</t>
  </si>
  <si>
    <t>SAB.116.005.001.4.51.8</t>
  </si>
  <si>
    <t>SAB.116.005.001.4.51.9</t>
  </si>
  <si>
    <t>SAB.116.005.001.4.52</t>
  </si>
  <si>
    <t>Mise en place d'un système de management de l'environnement conforme à la norme ISO 14001</t>
  </si>
  <si>
    <t>SAB.116.005.001.4.52.1</t>
  </si>
  <si>
    <t>SAB.116.005.001.4.52.2</t>
  </si>
  <si>
    <t>SAB.116.005.001.4.52.3</t>
  </si>
  <si>
    <t>SAB.116.005.001.4.52.4</t>
  </si>
  <si>
    <t xml:space="preserve">Lancement de la DRP </t>
  </si>
  <si>
    <t>SAB.116.005.001.4.52.5</t>
  </si>
  <si>
    <t>SAB.116.005.001.4.52.6</t>
  </si>
  <si>
    <t>SAB.116.005.001.4.52.7</t>
  </si>
  <si>
    <t>SAB.116.005.001.4.52.8</t>
  </si>
  <si>
    <t>SAB.116.005.001.4.52.9</t>
  </si>
  <si>
    <t>SAB.116.005.001.4.53</t>
  </si>
  <si>
    <t>Dotation en équipement de protection individuelle (EPI) de 100% du personnel (poursuite accord cadre)</t>
  </si>
  <si>
    <t>SAB.116.005.001.4.53.1</t>
  </si>
  <si>
    <t>Expression de besoin</t>
  </si>
  <si>
    <t>SAB.116.005.001.4.53.2</t>
  </si>
  <si>
    <t>Emission du bon de commande</t>
  </si>
  <si>
    <t>SAB.116.005.001.4.53.3</t>
  </si>
  <si>
    <t>Validation des échantillons</t>
  </si>
  <si>
    <t>SAB.116.005.001.4.53.4</t>
  </si>
  <si>
    <t>Réception des EPI</t>
  </si>
  <si>
    <t>SAB.116.005.001.4.53.5</t>
  </si>
  <si>
    <t>SAB.116.005.001.4.54</t>
  </si>
  <si>
    <t>Achat de documentation technique sécurité incendie</t>
  </si>
  <si>
    <t>SAB.116.005.001.4.54.1</t>
  </si>
  <si>
    <t>SAB.116.005.001.4.54.2</t>
  </si>
  <si>
    <t xml:space="preserve">Transmission des TDRs </t>
  </si>
  <si>
    <t>SAB.116.005.001.4.54.3</t>
  </si>
  <si>
    <t>Consultation des prestataires</t>
  </si>
  <si>
    <t>SAB.116.005.001.4.54.4</t>
  </si>
  <si>
    <t>SAB.116.005.001.4.54.5</t>
  </si>
  <si>
    <t>Attribution et signature du bon de commande</t>
  </si>
  <si>
    <t>SAB.116.005.001.4.54.6</t>
  </si>
  <si>
    <t>Livraison des documents</t>
  </si>
  <si>
    <t>SAB.116.005.001.4.54.7</t>
  </si>
  <si>
    <t>Signature du bordereau de livraison</t>
  </si>
  <si>
    <t>SAB.116.005.001.4.54.8</t>
  </si>
  <si>
    <t>SAB.116.005.001.4.55</t>
  </si>
  <si>
    <t>Mission CHS sur les aérodromes de l'intérieur</t>
  </si>
  <si>
    <t>SAB.116.005.001.4.55.1</t>
  </si>
  <si>
    <t>Elaboration de la fiche de demande de mission</t>
  </si>
  <si>
    <t>SAB.116.005.001.4.55.2</t>
  </si>
  <si>
    <t>Préparation matérielle, technique et logistique de la mission</t>
  </si>
  <si>
    <t>SAB.116.005.001.4.55.3</t>
  </si>
  <si>
    <t>SAB.116.005.001.4.55.4</t>
  </si>
  <si>
    <t>Elaboration du rapport de mission</t>
  </si>
  <si>
    <t>SAB.116.005.001.4.56</t>
  </si>
  <si>
    <t>Mission de familiarisation à l'Aéroport de Lomé, dans le cadre de la certification TSA/Sûreté de l'Aéroport de Cotonou</t>
  </si>
  <si>
    <t>618101-638401</t>
  </si>
  <si>
    <t>SAB.116.005.001.4.56.1</t>
  </si>
  <si>
    <t>Etablissement de la fiche de financement</t>
  </si>
  <si>
    <t>SAB.116.005.001.4.56.2</t>
  </si>
  <si>
    <t>SAB.116.005.001.4.56.3</t>
  </si>
  <si>
    <t>SAB.116.005.001.4.56.4</t>
  </si>
  <si>
    <t>SAB.116.005.001.4.57</t>
  </si>
  <si>
    <t>SAB.116.005.001.4.57.1</t>
  </si>
  <si>
    <t>Elaboration de la fiche de besoin en formation</t>
  </si>
  <si>
    <t>SAB.116.005.001.4.57.2</t>
  </si>
  <si>
    <t>Préparation matérielle, technique et logistique de la formation</t>
  </si>
  <si>
    <t>SAB.116.005.001.4.57.3</t>
  </si>
  <si>
    <t>SAB.116.005.001.4.57.4</t>
  </si>
  <si>
    <t>SAB.116.005.001.5</t>
  </si>
  <si>
    <t>Organisation des activités de promotion de la SAB</t>
  </si>
  <si>
    <t>SAB.116.005.001.5.1</t>
  </si>
  <si>
    <t>RECRUTEMENT D'UNE AGENCE DE COMMUNICATION &amp; D'EVENEMENTIELLE DANS LE CADRE:EXPOSITION DES ŒUVRES D'ARTS-ANIMATION DANS LA SALLE D'EMBARQUEMENT-AMENAGEMENT DE L'ESPACE ENFANT DANS LA SALLE D'EMBARQUEMENT - CUSTOMER WEEK-DECORATIONS-CERTIFICATION DES PAGES DIGITALES-REALISATION DES VISUELS-VIDEOS-SHOOTING-BÂCHES DE CHANTIERS</t>
  </si>
  <si>
    <t>SCMC</t>
  </si>
  <si>
    <t>Accord Cadre</t>
  </si>
  <si>
    <t>SAB.116.005.001.5.1.1</t>
  </si>
  <si>
    <t>Elaboration des TDR</t>
  </si>
  <si>
    <t>SAB.116.005.001.5.1.2</t>
  </si>
  <si>
    <t>Préparation et lancement de l'appel à candidature</t>
  </si>
  <si>
    <t>SAB.116.005.001.5.1.3</t>
  </si>
  <si>
    <t xml:space="preserve">réception des offres </t>
  </si>
  <si>
    <t>SAB.116.005.001.5.1.4</t>
  </si>
  <si>
    <t>EVALUATION DES OFFRES</t>
  </si>
  <si>
    <t>SAB.116.005.001.5.1.5</t>
  </si>
  <si>
    <t>SAB.116.005.001.5.1.6</t>
  </si>
  <si>
    <t>Attribution</t>
  </si>
  <si>
    <t>SAB.116.005.001.5.1.7</t>
  </si>
  <si>
    <t>SIGNATURE DE L'ACCORD CADRE</t>
  </si>
  <si>
    <t xml:space="preserve">Exposition des œuvres d'art sur le circuit départ AU TITRE DU 1ER SEMESTRE </t>
  </si>
  <si>
    <t>DG-SBCG-DAF</t>
  </si>
  <si>
    <t>SAB.116.005.001.5.1.1.1</t>
  </si>
  <si>
    <t>EXPRESSION DES BESOINS</t>
  </si>
  <si>
    <t>SAB.116.005.001.5.1.1.2</t>
  </si>
  <si>
    <t>VISITE DE SITE</t>
  </si>
  <si>
    <t>SAB.116.005.001.5.1.1.3</t>
  </si>
  <si>
    <t>Validation des propositions par DG</t>
  </si>
  <si>
    <t>SAB.116.005.001.5.1.1.4</t>
  </si>
  <si>
    <t xml:space="preserve">REALISATION DE L'ACTIVITE </t>
  </si>
  <si>
    <t>SAB.116.005.001.5.1.1.5</t>
  </si>
  <si>
    <t xml:space="preserve">Exposition des œuvres d'art sur le circuit départ AU TITRE DU 2EME SEMESTRE </t>
  </si>
  <si>
    <t>SAB.116.005.001.5.1.2.1</t>
  </si>
  <si>
    <t>SAB.116.005.001.5.1.2.2</t>
  </si>
  <si>
    <t>SAB.116.005.001.5.1.2.3</t>
  </si>
  <si>
    <t>Validation des propositions par le DG</t>
  </si>
  <si>
    <t>SAB.116.005.001.5.1.2.4</t>
  </si>
  <si>
    <t>SAB.116.005.001.5.1.2.5</t>
  </si>
  <si>
    <t>Animation dans la salle d'embarquement ou sur le parking ou sur le parvis(fin d'année 2026)</t>
  </si>
  <si>
    <t>SAB.116.005.001.5.1.3.1</t>
  </si>
  <si>
    <t>SAB.116.005.001.5.1.3.2</t>
  </si>
  <si>
    <t>SAB.116.005.001.5.1.3.3</t>
  </si>
  <si>
    <t>SAB.116.005.001.5.1.3.4</t>
  </si>
  <si>
    <t>SAB.116.005.001.5.1.3.5</t>
  </si>
  <si>
    <t>Customer week</t>
  </si>
  <si>
    <t>SAB.116.005.001.5.1.4.1</t>
  </si>
  <si>
    <t>SAB.116.005.001.5.1.4.2</t>
  </si>
  <si>
    <t>SAB.116.005.001.5.1.4.3</t>
  </si>
  <si>
    <t>SAB.116.005.001.5.1.4.4</t>
  </si>
  <si>
    <t>REALISATION DE L'EVENEMENT</t>
  </si>
  <si>
    <t>SAB.116.005.001.5.1.4.5</t>
  </si>
  <si>
    <t>PAIEMENT</t>
  </si>
  <si>
    <t>Décoration fête nationale</t>
  </si>
  <si>
    <t>SAB.116.005.001.5.1.5.1</t>
  </si>
  <si>
    <t>SAB.116.005.001.5.1.5.2</t>
  </si>
  <si>
    <t>SAB.116.005.001.5.1.5.3</t>
  </si>
  <si>
    <t>SAB.116.005.001.5.1.5.4</t>
  </si>
  <si>
    <t>REALISATION DE LA DECORATION</t>
  </si>
  <si>
    <t>SAB.116.005.001.5.1.5.5</t>
  </si>
  <si>
    <t>RECEPTION</t>
  </si>
  <si>
    <t>SAB.116.005.001.5.1.5.6</t>
  </si>
  <si>
    <t>Décoration Octobre rose</t>
  </si>
  <si>
    <t>SAB.116.005.001.5.1.6.1</t>
  </si>
  <si>
    <t>SAB.116.005.001.5.1.6.2</t>
  </si>
  <si>
    <t>SAB.116.005.001.5.1.6.3</t>
  </si>
  <si>
    <t>SAB.116.005.001.5.1.6.4</t>
  </si>
  <si>
    <t>SAB.116.005.001.5.1.6.5</t>
  </si>
  <si>
    <t>SAB.116.005.001.5.1.6.6</t>
  </si>
  <si>
    <t>Décoration novembre bleu</t>
  </si>
  <si>
    <t>SAB.116.005.001.5.1.7.1</t>
  </si>
  <si>
    <t>SAB.116.005.001.5.1.7.2</t>
  </si>
  <si>
    <t>SAB.116.005.001.5.1.7.3</t>
  </si>
  <si>
    <t>SAB.116.005.001.5.1.7.4</t>
  </si>
  <si>
    <t>SAB.116.005.001.5.1.7.5</t>
  </si>
  <si>
    <t>SAB.116.005.001.5.1.7.6</t>
  </si>
  <si>
    <t>SAB.116.005.001.5.1.8</t>
  </si>
  <si>
    <t>Décoration fêtes de fin d'année</t>
  </si>
  <si>
    <t>SAB.116.005.001.5.1.8.1</t>
  </si>
  <si>
    <t>SAB.116.005.001.5.1.8.2</t>
  </si>
  <si>
    <t>SAB.116.005.001.5.1.8.3</t>
  </si>
  <si>
    <t>SAB.116.005.001.5.1.8.4</t>
  </si>
  <si>
    <t>SAB.116.005.001.5.1.8.5</t>
  </si>
  <si>
    <t>SAB.116.005.001.5.1.8.6</t>
  </si>
  <si>
    <t>SAB.116.005.001.5.1.9</t>
  </si>
  <si>
    <t>Décoration partielle du hall arrivée</t>
  </si>
  <si>
    <t>SAB.116.005.001.5.1.9.1</t>
  </si>
  <si>
    <t>SAB.116.005.001.5.1.9.2</t>
  </si>
  <si>
    <t>SAB.116.005.001.5.1.9.3</t>
  </si>
  <si>
    <t>SAB.116.005.001.5.1.9.4</t>
  </si>
  <si>
    <t>SAB.116.005.001.5.1.9.5</t>
  </si>
  <si>
    <t>SAB.116.005.001.5.1.9.6</t>
  </si>
  <si>
    <t>SAB.116.005.001.5.2</t>
  </si>
  <si>
    <t>Aménagement d'un espace enfant incluant une aire de jeux sécurisée, du mobilier adapté, des équipements interactifs, des espaces de repos, une décoration thématique, et des services pour les parents, afin de créer un environnement ludique et confortable pour les familles en attente.</t>
  </si>
  <si>
    <t>SAB.116.005.001.5.2.1</t>
  </si>
  <si>
    <t>SAB.116.005.001.5.2.2</t>
  </si>
  <si>
    <t>SAB.116.005.001.5.2.3</t>
  </si>
  <si>
    <t>SAB.116.005.001.5.2.4</t>
  </si>
  <si>
    <t>SAB.116.005.001.5.2.5</t>
  </si>
  <si>
    <t>SAB.116.005.001.5.3</t>
  </si>
  <si>
    <t>Communty management</t>
  </si>
  <si>
    <t>DAF-SBCG</t>
  </si>
  <si>
    <t>SAB.116.005.001.5.3.1</t>
  </si>
  <si>
    <t>05 pages digitales à certifier(YouTube, Facebook, Instagram, X, LinkedIn)</t>
  </si>
  <si>
    <t>SAB.116.005.001.5.3.1.1</t>
  </si>
  <si>
    <t>SAB.116.005.001.5.3.1.2</t>
  </si>
  <si>
    <t>MEETING AVEC L'AGENCE COM</t>
  </si>
  <si>
    <t>SAB.116.005.001.5.3.1.3</t>
  </si>
  <si>
    <t>SAB.116.005.001.5.3.1.4</t>
  </si>
  <si>
    <t>SAB.116.005.001.5.3.1.5</t>
  </si>
  <si>
    <t>SAB.116.005.001.5.3.2</t>
  </si>
  <si>
    <t>REALISATION DE 12 VISUELS AU TITRE DU 1ER TRIMESTRE</t>
  </si>
  <si>
    <t>SAB.116.005.001.5.3.2.1</t>
  </si>
  <si>
    <t>SAB.116.005.001.5.3.2.2</t>
  </si>
  <si>
    <t>TRANSIMISSION A L'AGENCE DE COM</t>
  </si>
  <si>
    <t>SAB.116.005.001.5.3.2.3</t>
  </si>
  <si>
    <t>REALISATION DES VISUELS</t>
  </si>
  <si>
    <t>SAB.116.005.001.5.3.2.4</t>
  </si>
  <si>
    <t>SAB.116.005.001.5.3.2.5</t>
  </si>
  <si>
    <t>SAB.116.005.001.5.3.3</t>
  </si>
  <si>
    <t>REALISATION DE 12 VISUELS AU TITRE DU 2ND TRIMESTRE</t>
  </si>
  <si>
    <t>SAB.116.005.001.5.3.3.1</t>
  </si>
  <si>
    <t>SAB.116.005.001.5.3.3.2</t>
  </si>
  <si>
    <t>SAB.116.005.001.5.3.3.3</t>
  </si>
  <si>
    <t>SAB.116.005.001.5.3.3.4</t>
  </si>
  <si>
    <t>SAB.116.005.001.5.3.3.5</t>
  </si>
  <si>
    <t>SAB.116.005.001.5.3.4</t>
  </si>
  <si>
    <t>REALISATION DE 12 VISUELS AU TITRE DU 3EME TRIMESTRE</t>
  </si>
  <si>
    <t>SAB.116.005.001.5.3.4.1</t>
  </si>
  <si>
    <t>SAB.116.005.001.5.3.4.2</t>
  </si>
  <si>
    <t>SAB.116.005.001.5.3.4.3</t>
  </si>
  <si>
    <t>SAB.116.005.001.5.3.4.4</t>
  </si>
  <si>
    <t>SAB.116.005.001.5.3.4.5</t>
  </si>
  <si>
    <t>SAB.116.005.001.5.3.5</t>
  </si>
  <si>
    <t>REALISATION DE 14 VISUELS AU TITRE DU 4EME TRIMESTRE</t>
  </si>
  <si>
    <t>SAB.116.005.001.5.3.5.1</t>
  </si>
  <si>
    <t>SAB.116.005.001.5.3.5.2</t>
  </si>
  <si>
    <t>SAB.116.005.001.5.3.5.3</t>
  </si>
  <si>
    <t>SAB.116.005.001.5.3.5.4</t>
  </si>
  <si>
    <t>SAB.116.005.001.5.3.5.5</t>
  </si>
  <si>
    <t>SAB.116.005.001.5.3.6</t>
  </si>
  <si>
    <t>REALISATION DE 4 VIDEOS AU TITRE DE 1ER TRIMESTRE</t>
  </si>
  <si>
    <t>SAB.116.005.001.5.3.6.1</t>
  </si>
  <si>
    <t>SAB.116.005.001.5.3.6.2</t>
  </si>
  <si>
    <t>SAB.116.005.001.5.3.6.3</t>
  </si>
  <si>
    <t>REALISATION DES VIDEO</t>
  </si>
  <si>
    <t>SAB.116.005.001.5.3.6.4</t>
  </si>
  <si>
    <t>SAB.116.005.001.5.3.6.5</t>
  </si>
  <si>
    <t>SAB.116.005.001.5.3.7</t>
  </si>
  <si>
    <t>REALISATION DE 4 VIDEOS AU TITRE DE 2EME TRIMESTRE</t>
  </si>
  <si>
    <t>SAB.116.005.001.5.3.7.1</t>
  </si>
  <si>
    <t>SAB.116.005.001.5.3.7.2</t>
  </si>
  <si>
    <t>SAB.116.005.001.5.3.7.3</t>
  </si>
  <si>
    <t>SAB.116.005.001.5.3.7.4</t>
  </si>
  <si>
    <t>SAB.116.005.001.5.3.7.5</t>
  </si>
  <si>
    <t>SAB.116.005.001.5.3.8</t>
  </si>
  <si>
    <t>REALISATION DE 4 VIDEOS AU TITRE DE 3EME TRIMESTRE</t>
  </si>
  <si>
    <t>SAB.116.005.001.5.3.8.1</t>
  </si>
  <si>
    <t>SAB.116.005.001.5.3.8.2</t>
  </si>
  <si>
    <t>SAB.116.005.001.5.3.8.3</t>
  </si>
  <si>
    <t>SAB.116.005.001.5.3.8.4</t>
  </si>
  <si>
    <t>SAB.116.005.001.5.3.8.5</t>
  </si>
  <si>
    <t>SAB.116.005.001.5.3.9</t>
  </si>
  <si>
    <t>REALISATION DE 4 VIDEOS AU TITRE DE 4EME TRIMESTRE</t>
  </si>
  <si>
    <t>SAB.116.005.001.5.3.9.1</t>
  </si>
  <si>
    <t>SAB.116.005.001.5.3.9.2</t>
  </si>
  <si>
    <t>SAB.116.005.001.5.3.9.3</t>
  </si>
  <si>
    <t>SAB.116.005.001.5.3.9.4</t>
  </si>
  <si>
    <t>SAB.116.005.001.5.3.9.5</t>
  </si>
  <si>
    <t>SAB.116.005.001.5.3.10</t>
  </si>
  <si>
    <t>REALISATION DE 3 SHOOTING AU TITRE DU PREMIER SEMETRE</t>
  </si>
  <si>
    <t>SAB.116.005.001.5.3.10.1</t>
  </si>
  <si>
    <t>SAB.116.005.001.5.3.10.2</t>
  </si>
  <si>
    <t>SAB.116.005.001.5.3.10.3</t>
  </si>
  <si>
    <t>REALISATION DES SHOOTING</t>
  </si>
  <si>
    <t>SAB.116.005.001.5.3.10.4</t>
  </si>
  <si>
    <t>SAB.116.005.001.5.3.10.5</t>
  </si>
  <si>
    <t>SAB.116.005.001.5.3.11</t>
  </si>
  <si>
    <t>REALISATION DE 3 SHOOTING AU TITRE DU SECOND SEMETRE</t>
  </si>
  <si>
    <t>SAB.116.005.001.5.3.11.1</t>
  </si>
  <si>
    <t>SAB.116.005.001.5.3.11.2</t>
  </si>
  <si>
    <t>SAB.116.005.001.5.3.11.3</t>
  </si>
  <si>
    <t>SAB.116.005.001.5.3.11.4</t>
  </si>
  <si>
    <t>SAB.116.005.001.5.3.11.5</t>
  </si>
  <si>
    <t>SAB.116.005.001.5.4</t>
  </si>
  <si>
    <t>Recrutement d’un prestataire en vue de l’étude, la conception, la réalisation et l'installation des signalétiques aéroportuaires harmonisées, couvrant notamment :
-L’aérogare passagers, incluant les halls Départ et Arrivée ;
-L’aérogare fret, comprenant les terminaux Export et Import ;
-Les autres zones stratégiques et points critiques de la plateforme aéroportuaire.</t>
  </si>
  <si>
    <t>SAB.116.005.001.5.4.1</t>
  </si>
  <si>
    <t>SAB.116.005.001.5.4.2</t>
  </si>
  <si>
    <t>SAB.116.005.001.5.4.3</t>
  </si>
  <si>
    <t>Evaluation des offres</t>
  </si>
  <si>
    <t>SAB.116.005.001.5.4.4</t>
  </si>
  <si>
    <t>SAB.116.005.001.5.4.5</t>
  </si>
  <si>
    <t>SAB.116.005.001.5.4.6</t>
  </si>
  <si>
    <t>SAB.116.005.001.5.5</t>
  </si>
  <si>
    <t>Recrutement d'un prestataire pour la conception, la réalisation et l'installation de l'enseigne de l'aéroport international de Cotonou:
-Côté ville
-Côté piste</t>
  </si>
  <si>
    <t>SAB.116.005.001.5.5.1</t>
  </si>
  <si>
    <t>SAB.116.005.001.5.5.2</t>
  </si>
  <si>
    <t>SAB.116.005.001.5.5.3</t>
  </si>
  <si>
    <t>SAB.116.005.001.5.5.4</t>
  </si>
  <si>
    <t>SAB.116.005.001.5.5.5</t>
  </si>
  <si>
    <t>SAB.116.005.001.5.5.6</t>
  </si>
  <si>
    <t>SAB.116.005.001.5.6</t>
  </si>
  <si>
    <t>AUTRES CHARGES PUBLICITAIRES(CATALOGUES-IMPRIMES PUBLICITAIRES)</t>
  </si>
  <si>
    <t>SAB.116.005.001.5.6.1</t>
  </si>
  <si>
    <t>SAB.116.005.001.5.6.2</t>
  </si>
  <si>
    <t>SAB.116.005.001.5.6.3</t>
  </si>
  <si>
    <t>SAB.116.005.001.5.6.4</t>
  </si>
  <si>
    <t>SAB.116.005.001.5.6.5</t>
  </si>
  <si>
    <t>REALISATION</t>
  </si>
  <si>
    <t>SAB.116.005.001.5.6.6</t>
  </si>
  <si>
    <t>SAB.116.005.001.5.6.7</t>
  </si>
  <si>
    <t>SAB.116.005.001.5.7</t>
  </si>
  <si>
    <t>COUVERTURE MEDIATIQUE ET INSERTION DANS LES JOURNAUX</t>
  </si>
  <si>
    <t>SAB.116.005.001.5.7.1</t>
  </si>
  <si>
    <t>SAB.116.005.001.5.7.2</t>
  </si>
  <si>
    <t>SAB.116.005.001.5.7.3</t>
  </si>
  <si>
    <t>SAB.116.005.001.5.7.4</t>
  </si>
  <si>
    <t>SAB.116.005.001.5.7.5</t>
  </si>
  <si>
    <t>SAB.116.005.001.5.7.6</t>
  </si>
  <si>
    <t>SAB.116.005.001.5.8</t>
  </si>
  <si>
    <t>CONFERENCES-SEMINAIRES</t>
  </si>
  <si>
    <t>618101/638401/627701</t>
  </si>
  <si>
    <t>DAF-SRH-SBCG</t>
  </si>
  <si>
    <t>SAB.116.005.001.5.8.1</t>
  </si>
  <si>
    <t>AVIADEV(Botswana)-FRAIS DE TRANSPORT</t>
  </si>
  <si>
    <t>SAB.116.005.001.5.8.1.1</t>
  </si>
  <si>
    <t>SAB.116.005.001.5.8.1.2</t>
  </si>
  <si>
    <t>Achat des titres de transports</t>
  </si>
  <si>
    <t>SAB.116.005.001.5.8.1.3</t>
  </si>
  <si>
    <t>Transfert des ressources à AGLO</t>
  </si>
  <si>
    <t>SAB.116.005.001.5.8.1.4</t>
  </si>
  <si>
    <t>Visa de l'Ordre de Mission</t>
  </si>
  <si>
    <t>SAB.116.005.001.5.8.1.5</t>
  </si>
  <si>
    <t>Rédaction du rapport</t>
  </si>
  <si>
    <t>SAB.116.005.001.5.8.2</t>
  </si>
  <si>
    <t xml:space="preserve"> AVIADEV(Botswana)-FRAIS DE MISSION</t>
  </si>
  <si>
    <t>SAB.116.005.001.5.8.2.1</t>
  </si>
  <si>
    <t>SAB.116.005.001.5.8.2.2</t>
  </si>
  <si>
    <t>RECEPTION DE L'ORDRE DE MISSION</t>
  </si>
  <si>
    <t>SAB.116.005.001.5.8.3</t>
  </si>
  <si>
    <t>AVIADEV(Botswana)-FRAIS DE PARTICIPATION</t>
  </si>
  <si>
    <t>SAB.116.005.001.5.8.3.1</t>
  </si>
  <si>
    <t>SAB.116.005.001.5.8.3.2</t>
  </si>
  <si>
    <t>INSCRIPTION</t>
  </si>
  <si>
    <t>SAB.116.005.001.5.8.3.3</t>
  </si>
  <si>
    <t>SAB.116.005.001.5.8.3.4</t>
  </si>
  <si>
    <t>FACTURE</t>
  </si>
  <si>
    <t>SAB.116.005.001.5.8.3.5</t>
  </si>
  <si>
    <t>SAB.116.005.001.5.9</t>
  </si>
  <si>
    <t>RENCONTRE SATISFACTION CLIENTS</t>
  </si>
  <si>
    <t>SQHSE</t>
  </si>
  <si>
    <t>SAB.116.005.001.5.9.1</t>
  </si>
  <si>
    <t>Elaboration d'un questionnaire</t>
  </si>
  <si>
    <t>SAB.116.005.001.5.9.2</t>
  </si>
  <si>
    <t>Validation du questionnaire</t>
  </si>
  <si>
    <t>SAB.116.005.001.5.9.3</t>
  </si>
  <si>
    <t>Enregistrement du questionnaire</t>
  </si>
  <si>
    <t>DAF-DTF</t>
  </si>
  <si>
    <t>Préparation de la rencontre de satisfaction</t>
  </si>
  <si>
    <t>DG</t>
  </si>
  <si>
    <t>Mise à jour du fichier clients(compagnies aériennes/Concessionnaires)</t>
  </si>
  <si>
    <t>Prendre rendez-vous avec les compagnies aériennes/concessionnaires</t>
  </si>
  <si>
    <t>Envoi du questionnaire par mail</t>
  </si>
  <si>
    <t>DOX-DAF-DTF</t>
  </si>
  <si>
    <t>SAB.116.005.001.5.9.4</t>
  </si>
  <si>
    <t>La rencontre proprement dite</t>
  </si>
  <si>
    <t>SAB.116.005.001.5.9.5</t>
  </si>
  <si>
    <t>Rapport de la rencontre</t>
  </si>
  <si>
    <t>SAB.116.005.001.5.9.6</t>
  </si>
  <si>
    <t>Suivi des actions issues de la rencontre</t>
  </si>
  <si>
    <t>SAB.116.005.001.5.10</t>
  </si>
  <si>
    <t>GESTION DES SUGGESTIONS/PLAINTES</t>
  </si>
  <si>
    <t>SAB.116.005.001.5.10.1</t>
  </si>
  <si>
    <t>Mise en place des boites de suggessions/plaintes sur le terminal</t>
  </si>
  <si>
    <t>SAB.116.005.001.5.10.2</t>
  </si>
  <si>
    <t>Recueil des suggestions/plaintes dans les boites ou sur les réseaux sociaux</t>
  </si>
  <si>
    <t>SAB.116.005.001.5.10.3</t>
  </si>
  <si>
    <t>Renseignement de la fiche des suggestions/plaintes</t>
  </si>
  <si>
    <t>SAB.116.005.001.5.10.4</t>
  </si>
  <si>
    <t>Envoi des suggestions/plaintes à SQHSE</t>
  </si>
  <si>
    <t>SAB.116.005.001.5.10.5</t>
  </si>
  <si>
    <t>Suivi de la mise en œuvre des actions</t>
  </si>
  <si>
    <t>SAB.116.005.001.5.10.6</t>
  </si>
  <si>
    <t>Retour si nécessaire aux plaignants</t>
  </si>
  <si>
    <t>SAB.116.005.001.5.11</t>
  </si>
  <si>
    <t>PRODUCTION DES DONNEES DE FACTURATION</t>
  </si>
  <si>
    <t>SAB.116.005.001.5.11.1</t>
  </si>
  <si>
    <t>Production des données de facturation domaniales</t>
  </si>
  <si>
    <t>SAB.116.005.001.5.11.1.1</t>
  </si>
  <si>
    <t>Mise à jour du fichier clients</t>
  </si>
  <si>
    <t>SAB.116.005.001.5.11.1.2</t>
  </si>
  <si>
    <t>Insertion des données dans le logiciel SAGE</t>
  </si>
  <si>
    <t>SAB.116.005.001.5.11.1.3</t>
  </si>
  <si>
    <t>Envoi du fichier clients à la division trésorerie et facturation</t>
  </si>
  <si>
    <t>SAB.116.005.001.5.11.1.4</t>
  </si>
  <si>
    <t>Rapprochement des données facturées</t>
  </si>
  <si>
    <t>SAB.116.005.001.5.11.2</t>
  </si>
  <si>
    <t>Production des données de facturation électricité</t>
  </si>
  <si>
    <t>SAB.116.005.001.5.11.2.1</t>
  </si>
  <si>
    <t>Relevé des index au niveau des décompteurs de chaque client</t>
  </si>
  <si>
    <t>SAB.116.005.001.5.11.2.2</t>
  </si>
  <si>
    <t>Mise à jour du fichier des données d'électricité</t>
  </si>
  <si>
    <t>SAB.116.005.001.5.11.2.3</t>
  </si>
  <si>
    <t>SAB.116.005.001.5.11.2.4</t>
  </si>
  <si>
    <t>SAB.116.005.001.5.11.2.5</t>
  </si>
  <si>
    <t>SAB.116.005.001.5.11.3</t>
  </si>
  <si>
    <t>Production des données de facturation commerciale/Minimum garanti</t>
  </si>
  <si>
    <t>SAB.116.005.001.5.11.3.1</t>
  </si>
  <si>
    <t>Mise à jour du fichier clients pour le minimum garanti du trimestre en cours</t>
  </si>
  <si>
    <t>SAB.116.005.001.5.11.3.2</t>
  </si>
  <si>
    <t>SAB.116.005.001.5.11.3.3</t>
  </si>
  <si>
    <t>SAB.116.005.001.5.11.3.4</t>
  </si>
  <si>
    <t>SAB.116.005.001.5.11.4</t>
  </si>
  <si>
    <t>Production des données de facturation commerciale/Revenus sur chiffre d'affaire</t>
  </si>
  <si>
    <t>SAB.116.005.001.5.11.4.1</t>
  </si>
  <si>
    <t>Reception des déclarations de chiffre d'affaire</t>
  </si>
  <si>
    <t>SAB.116.005.001.5.11.4.2</t>
  </si>
  <si>
    <t>SAB.116.005.001.5.11.4.3</t>
  </si>
  <si>
    <t>SAB.116.005.001.5.11.4.4</t>
  </si>
  <si>
    <t>SAB.116.005.001.5.11.4.5</t>
  </si>
  <si>
    <t>SAB.116.005.001.5.12</t>
  </si>
  <si>
    <t xml:space="preserve">Procédure d’implantation des activités commerciales  </t>
  </si>
  <si>
    <t>SAB.116.005.001.5.12.1</t>
  </si>
  <si>
    <t>Activités / services proposés par la SAB</t>
  </si>
  <si>
    <t>SAB.116.005.001.5.12.1.1</t>
  </si>
  <si>
    <t>Recherche d’un opérateur par avis d’appel public à candidature</t>
  </si>
  <si>
    <t>SAB.116.005.001.5.12.1.2</t>
  </si>
  <si>
    <t>Mise en concurrence si d’autres demandes en attente</t>
  </si>
  <si>
    <t>SAB.116.005.001.5.12.1.3</t>
  </si>
  <si>
    <t xml:space="preserve">Sélection de l’opérateur </t>
  </si>
  <si>
    <t>SAB.116.005.001.5.12.1.4</t>
  </si>
  <si>
    <t xml:space="preserve">Contractualisation de l’activité </t>
  </si>
  <si>
    <t>SAB.116.005.001.5.12.1.5</t>
  </si>
  <si>
    <t xml:space="preserve">Installation et démarrage de l’activité  </t>
  </si>
  <si>
    <t>SAB.116.005.001.5.12.2</t>
  </si>
  <si>
    <t>Activités / services proposés par un opérateur extérieur</t>
  </si>
  <si>
    <t>SAB.116.005.001.5.12.2.1</t>
  </si>
  <si>
    <t>Etude du projet</t>
  </si>
  <si>
    <t>SAB.116.005.001.5.12.2.2</t>
  </si>
  <si>
    <t>SAB.116.005.001.5.12.2.3</t>
  </si>
  <si>
    <t>si Projet validé</t>
  </si>
  <si>
    <t>SAB.116.005.001.5.12.2.4</t>
  </si>
  <si>
    <t>SAB.116.005.001.5.12.2.5</t>
  </si>
  <si>
    <t>si Projet non validé</t>
  </si>
  <si>
    <t>SAB.116.005.001.5.12.2.6</t>
  </si>
  <si>
    <t>rejet</t>
  </si>
  <si>
    <t>SAB.116.005.001.5.13</t>
  </si>
  <si>
    <t>TRAITEMENT ET GESTION DES COURRIERS</t>
  </si>
  <si>
    <t>SAB.116.005.001.5.13.1</t>
  </si>
  <si>
    <t>Reception du courrier</t>
  </si>
  <si>
    <t>SAB.116.005.001.5.13.2</t>
  </si>
  <si>
    <t>Proposition de réponse au courrier</t>
  </si>
  <si>
    <t>SAB.116.005.001.5.13.3</t>
  </si>
  <si>
    <t>Validation du courrier par le DG</t>
  </si>
  <si>
    <t>SAB.116.005.001.5.13.4</t>
  </si>
  <si>
    <t>Envoi du courrier au destinataire</t>
  </si>
  <si>
    <t>SAB.116.005.001.5.14</t>
  </si>
  <si>
    <t>LA GESTION DES VISITES/ACCUEIL</t>
  </si>
  <si>
    <t>SAB.116.005.001.5.14.1</t>
  </si>
  <si>
    <t>Réception de la demande de visite/accueil</t>
  </si>
  <si>
    <t>SAB.116.005.001.5.14.2</t>
  </si>
  <si>
    <t>Proposition de réponse pour avis favorable/dévfavorable</t>
  </si>
  <si>
    <t>SAB.116.005.001.5.14.3</t>
  </si>
  <si>
    <t>Si avis favorable;joindre le demandeur pour les dispositions à prendre(pièces à fournir et paiement)</t>
  </si>
  <si>
    <t>SAB.116.005.001.5.14.4</t>
  </si>
  <si>
    <t>Demande de l'AEA ou demande de badge pour accueil</t>
  </si>
  <si>
    <t>SAB.116.005.001.5.14.5</t>
  </si>
  <si>
    <t>Réalisation de la visite/accueil</t>
  </si>
  <si>
    <t>SAB.116.005.001.5.15</t>
  </si>
  <si>
    <t>PRODUCTION DES DONNEES STATISTIQUES</t>
  </si>
  <si>
    <t>SAB.116.005.001.5.15.1</t>
  </si>
  <si>
    <t>PRODUCTION DES DONNEES STATISTIQUES JANVIER</t>
  </si>
  <si>
    <t>SAB.116.005.001.5.15.2</t>
  </si>
  <si>
    <t>PRODUCTION DES DONNEES STATISTIQUES FEVRIER</t>
  </si>
  <si>
    <t>SAB.116.005.001.5.15.3</t>
  </si>
  <si>
    <t>PRODUCTION DES DONNEES STATISTIQUES MARS</t>
  </si>
  <si>
    <t>SAB.116.005.001.5.15.4</t>
  </si>
  <si>
    <t>PRODUCTION DES DONNEES STATISTIQUES AVRIL</t>
  </si>
  <si>
    <t>SAB.116.005.001.5.15.5</t>
  </si>
  <si>
    <t>PRODUCTION DES DONNEES STATISTIQUES MAI</t>
  </si>
  <si>
    <t>SAB.116.005.001.5.15.6</t>
  </si>
  <si>
    <t>PRODUCTION DES DONNEES STATISTIQUES JUIN</t>
  </si>
  <si>
    <t>SAB.116.005.001.5.15.7</t>
  </si>
  <si>
    <t>PRODUCTION DES DONNEES STATISTIQUES JUILLET</t>
  </si>
  <si>
    <t>SAB.116.005.001.5.15.8</t>
  </si>
  <si>
    <t>PRODUCTION DES DONNEES STATISTIQUES AOUT</t>
  </si>
  <si>
    <t>SAB.116.005.001.5.15.9</t>
  </si>
  <si>
    <t>PRODUCTION DES DONNEES STATISTIQUES SEPTEMBRE</t>
  </si>
  <si>
    <t>SAB.116.005.001.5.15.10</t>
  </si>
  <si>
    <t>PRODUCTION DES DONNEES STATISTIQUES OCTOBRE</t>
  </si>
  <si>
    <t>SAB.116.005.001.5.15.11</t>
  </si>
  <si>
    <t>PRODUCTION DES DONNEES STATISTIQUES NOVEMBRE</t>
  </si>
  <si>
    <t>SAB.116.005.001.5.15.12</t>
  </si>
  <si>
    <t>PRODUCTION DES DONNEES STATISTIQUES DECEMBRE</t>
  </si>
  <si>
    <t>SAB.116.005.001.5.16</t>
  </si>
  <si>
    <t>Production du buisiness model</t>
  </si>
  <si>
    <t>SAB.116.005.001.5.16.1</t>
  </si>
  <si>
    <t>Production du buisiness model au 1er trimestre</t>
  </si>
  <si>
    <t>SAB.116.005.001.5.16.2</t>
  </si>
  <si>
    <t>Production du buisiness model au 2e trimestre</t>
  </si>
  <si>
    <t>SBCG</t>
  </si>
  <si>
    <t>SAB.116.005.001.5.16.3</t>
  </si>
  <si>
    <t>Production du buisiness model au 3e trimestre</t>
  </si>
  <si>
    <t>SAB.116.005.001.5.16.4</t>
  </si>
  <si>
    <t>Production du buisiness model au 4e trimestre</t>
  </si>
  <si>
    <t>SAB.116.005.001.5.16.5</t>
  </si>
  <si>
    <t>Si les données sont opposées;en informer et  attendre le retour des données corrigées</t>
  </si>
  <si>
    <t>SAB.116.005.001.5.16.6</t>
  </si>
  <si>
    <t>Si les données sont correctes ,élaboration des différents fichiers</t>
  </si>
  <si>
    <t>SAB.116.005.001.5.16.7</t>
  </si>
  <si>
    <t>Elaboration du fichier passager par région</t>
  </si>
  <si>
    <t>SAB.116.005.001.5.16.8</t>
  </si>
  <si>
    <t>Elaboration du fichier mouvements avions par compagnie aérienne</t>
  </si>
  <si>
    <t>SAB.116.005.001.5.16.9</t>
  </si>
  <si>
    <t>Elaboration du fichier fret &amp; poste par compagnie aérienne</t>
  </si>
  <si>
    <t>SAB.116.005.001.5.16.10</t>
  </si>
  <si>
    <t>Elaboration du fichier passager par sans BB</t>
  </si>
  <si>
    <t>SAB.116.005.001.5.16.11</t>
  </si>
  <si>
    <t>Elaboration du fichier passager par plus BB</t>
  </si>
  <si>
    <t>SAB.116.005.001.5.16.12</t>
  </si>
  <si>
    <t>Elaboration des fichiers statistiques ACI &amp; ASECNA</t>
  </si>
  <si>
    <t>SAB.116.005.001.5.16.13</t>
  </si>
  <si>
    <t>Envoi des statistiques au différentes entités concernées</t>
  </si>
  <si>
    <t>SAB.116.005.001.5.16.14</t>
  </si>
  <si>
    <t>Elaboration de la performance du trafic aérien de la SAB</t>
  </si>
  <si>
    <t>SAB.116.005.001.5.17</t>
  </si>
  <si>
    <t>Collecte des données aéronautiques et extra-aéronautiques</t>
  </si>
  <si>
    <t>SAB.116.005.001.5.17.1</t>
  </si>
  <si>
    <t>Elaboration des prévisions du nombre de passager/fret &amp;poste/mouvements avions par compagnie aérienne et par saison IATA</t>
  </si>
  <si>
    <t>SAB.116.005.001.5.18</t>
  </si>
  <si>
    <t>Elaboration des prévisions  recettes aéronautiques/extra-aéronautiques</t>
  </si>
  <si>
    <t>SAB.116.005.001.5.18.1</t>
  </si>
  <si>
    <t xml:space="preserve">Insertion des données passagers/mouvements/fret &amp; poste </t>
  </si>
  <si>
    <t>SAB.116.005.001.5.18.2</t>
  </si>
  <si>
    <t>Insertion des recettes aéronautiques/extra-aéronautiques</t>
  </si>
  <si>
    <t>SAB.116.005.001.5.19</t>
  </si>
  <si>
    <t>GESTION DES PAGES DIGITALES</t>
  </si>
  <si>
    <t>SAB.116.005.001.5.19.1</t>
  </si>
  <si>
    <t>Elaboration du calendrier editorial</t>
  </si>
  <si>
    <t>SAB.116.005.001.5.19.2</t>
  </si>
  <si>
    <t>Planification des contenus</t>
  </si>
  <si>
    <t>SAB.116.005.001.5.19.3</t>
  </si>
  <si>
    <t>Création des visuels</t>
  </si>
  <si>
    <t>SAB.116.005.001.5.19.4</t>
  </si>
  <si>
    <t>programmation des publications</t>
  </si>
  <si>
    <t>SAB.116.005.001.5.19.5</t>
  </si>
  <si>
    <t>modération et interaction avec la communauté</t>
  </si>
  <si>
    <t>SAB.116.005.001.5.19.6</t>
  </si>
  <si>
    <t>Analyse des performances</t>
  </si>
  <si>
    <t>SAB.116.005.001.6</t>
  </si>
  <si>
    <t>Exploitation de l'aéroport de cotonou</t>
  </si>
  <si>
    <t>SAB.116.005.001.6.1</t>
  </si>
  <si>
    <t xml:space="preserve">Balayage Parcs véhicules et voies d'accès </t>
  </si>
  <si>
    <t>SAB.116.005.001.6.1.1</t>
  </si>
  <si>
    <t>SAB.116.005.001.6.1.2</t>
  </si>
  <si>
    <t>SAB.116.005.001.6.1.3</t>
  </si>
  <si>
    <t>SAB.116.005.001.6.1.4</t>
  </si>
  <si>
    <t>SAB.116.005.001.6.2</t>
  </si>
  <si>
    <t>Vidange des poubelles, ramassage des détritus(côté ville)</t>
  </si>
  <si>
    <t>SAB.116.005.001.6.2.1</t>
  </si>
  <si>
    <t>SAB.116.005.001.6.2.2</t>
  </si>
  <si>
    <t>SAB.116.005.001.6.2.3</t>
  </si>
  <si>
    <t>SAB.116.005.001.6.2.4</t>
  </si>
  <si>
    <t>SAB.116.005.001.6.3</t>
  </si>
  <si>
    <t>Vidange des poubelles, ramassage des détritus(côté piste)</t>
  </si>
  <si>
    <t>SAB.116.005.001.6.3.1</t>
  </si>
  <si>
    <t>SAB.116.005.001.6.3.2</t>
  </si>
  <si>
    <t>SAB.116.005.001.6.3.3</t>
  </si>
  <si>
    <t>SAB.116.005.001.6.3.4</t>
  </si>
  <si>
    <t>SAB.116.005.001.6.4</t>
  </si>
  <si>
    <t>Entretien des halls, bureaux, blocs administratifs, abords et consommables pour les Sanitaires (au sol et en hauteur)</t>
  </si>
  <si>
    <t>Voir accord cadre</t>
  </si>
  <si>
    <t>SAB.116.005.001.6.4.1</t>
  </si>
  <si>
    <t>SAB.116.005.001.6.4.2</t>
  </si>
  <si>
    <t>SAB.116.005.001.6.4.3</t>
  </si>
  <si>
    <t>SAB.116.005.001.6.4.4</t>
  </si>
  <si>
    <t>SAB.116.005.001.6.5</t>
  </si>
  <si>
    <t>Entretien des espaces verts de l'aéroport</t>
  </si>
  <si>
    <t>SAB.116.005.001.6.5.1</t>
  </si>
  <si>
    <t>SAB.116.005.001.6.5.2</t>
  </si>
  <si>
    <t>SAB.116.005.001.6.5.3</t>
  </si>
  <si>
    <t>SAB.116.005.001.6.5.4</t>
  </si>
  <si>
    <t>SAB.116.005.001.6.6</t>
  </si>
  <si>
    <t>Prestations Hygiène, Sécurité et Environnement des installations (Entretien des postes de stationnement, enlèvement des fuites de carburant ou autres contaminants des parcs et accès véhicules et Aires de mouvement)</t>
  </si>
  <si>
    <t>SAB.116.005.001.6.6.1</t>
  </si>
  <si>
    <t>SAB.116.005.001.6.6.2</t>
  </si>
  <si>
    <t>SAB.116.005.001.6.6.3</t>
  </si>
  <si>
    <t>SAB.116.005.001.6.6.4</t>
  </si>
  <si>
    <t>SAB.116.005.001.6.7</t>
  </si>
  <si>
    <t>Exploitation pavillons ministériel et présidentiel (Prestation de service accueil, entretien et collations)</t>
  </si>
  <si>
    <t>SAB.116.005.001.6.7.1</t>
  </si>
  <si>
    <t>SAB.116.005.001.6.7.2</t>
  </si>
  <si>
    <t>SAB.116.005.001.6.7.3</t>
  </si>
  <si>
    <t>SAB.116.005.001.6.7.4</t>
  </si>
  <si>
    <t>SAB.116.005.001.6.8</t>
  </si>
  <si>
    <t xml:space="preserve">Ramassage des graviers  ou couverture par bitumes ou autres le bord des accotements  bretelles, piste, raquettes </t>
  </si>
  <si>
    <t>SAB.116.005.001.6.8.1</t>
  </si>
  <si>
    <t>SAB.116.005.001.6.8.2</t>
  </si>
  <si>
    <t>SAB.116.005.001.6.8.3</t>
  </si>
  <si>
    <t>SAB.116.005.001.6.8.4</t>
  </si>
  <si>
    <t>SAB.116.005.001.6.9</t>
  </si>
  <si>
    <t>Entretien des lames et lamelle du parvis</t>
  </si>
  <si>
    <t xml:space="preserve">mars </t>
  </si>
  <si>
    <t>décembre</t>
  </si>
  <si>
    <t>SAB.116.005.001.6.9.1</t>
  </si>
  <si>
    <t>SAB.116.005.001.6.9.2</t>
  </si>
  <si>
    <t>SAB.116.005.001.6.9.3</t>
  </si>
  <si>
    <t>SAB.116.005.001.6.9.4</t>
  </si>
  <si>
    <t>SAB.116.005.001.6.10</t>
  </si>
  <si>
    <t>Acquisition de 2 véhicules 4x4 (Follow me, PAF)</t>
  </si>
  <si>
    <t>SAB.116.005.001.6.10.1</t>
  </si>
  <si>
    <t>SAB.116.005.001.6.10.2</t>
  </si>
  <si>
    <t>SAB.116.005.001.6.10.3</t>
  </si>
  <si>
    <t>SAB.116.005.001.6.10.4</t>
  </si>
  <si>
    <t>SAB.116.005.001.6.11</t>
  </si>
  <si>
    <t>Achat outils, mobiliers et divers quipements opérationnels (Opérationnels SAB, PAF, CCO etc)</t>
  </si>
  <si>
    <t>SAB.116.005.001.6.11.1</t>
  </si>
  <si>
    <t>SAB.116.005.001.6.11.2</t>
  </si>
  <si>
    <t>SAB.116.005.001.6.11.3</t>
  </si>
  <si>
    <t>SAB.116.005.001.6.11.4</t>
  </si>
  <si>
    <t>SAB.116.005.001.6.12</t>
  </si>
  <si>
    <t>Tenue des opérationnels</t>
  </si>
  <si>
    <t>SAB.116.005.001.6.12.1</t>
  </si>
  <si>
    <t>SAB.116.005.001.6.12.2</t>
  </si>
  <si>
    <t>SAB.116.005.001.6.12.3</t>
  </si>
  <si>
    <t>SAB.116.005.001.6.12.4</t>
  </si>
  <si>
    <t>SAB.116.005.001.6.13</t>
  </si>
  <si>
    <t>Acquisition de deux guérités opérationnelle équipées pour la PAF</t>
  </si>
  <si>
    <t>SAB.116.005.001.6.13.1</t>
  </si>
  <si>
    <t>SAB.116.005.001.6.13.2</t>
  </si>
  <si>
    <t>SAB.116.005.001.6.13.3</t>
  </si>
  <si>
    <t>SAB.116.005.001.6.13.4</t>
  </si>
  <si>
    <t>SAB.116.005.001.6.14</t>
  </si>
  <si>
    <t xml:space="preserve">Aquisition de 20 chicanes pour les besoins </t>
  </si>
  <si>
    <t>SAB.116.005.001.6.14.1</t>
  </si>
  <si>
    <t>SAB.116.005.001.6.14.2</t>
  </si>
  <si>
    <t>SAB.116.005.001.6.14.3</t>
  </si>
  <si>
    <t>SAB.116.005.001.6.14.4</t>
  </si>
  <si>
    <t>SAB.116.005.001.6.15</t>
  </si>
  <si>
    <t>Elaboration des rapports trimestriels du suivi des demandes d'intervention sur les dégradations et dysfonctionnements relevés</t>
  </si>
  <si>
    <t>SAB.116.005.001.6.15.1</t>
  </si>
  <si>
    <t>SAB.116.005.001.6.15.2</t>
  </si>
  <si>
    <t>SAB.116.005.001.6.15.3</t>
  </si>
  <si>
    <t>SAB.116.005.001.6.15.4</t>
  </si>
  <si>
    <t>SAB.116.005.001.6.15.5</t>
  </si>
  <si>
    <t>SAB.116.005.001.6.16</t>
  </si>
  <si>
    <t>Tenue de huit (08) séances de suivi des indicateurs de performance de chaque prestataire par an</t>
  </si>
  <si>
    <t>SAB.116.005.001.6.16.1</t>
  </si>
  <si>
    <t xml:space="preserve">Tenue de la séance du 1er trimestre </t>
  </si>
  <si>
    <t>SAB.116.005.001.6.16.2</t>
  </si>
  <si>
    <t>Rapport des séances</t>
  </si>
  <si>
    <t>SAB.116.005.001.6.16.3</t>
  </si>
  <si>
    <t xml:space="preserve">Tenue de la séance du 2è trimestre </t>
  </si>
  <si>
    <t>SAB.116.005.001.6.16.4</t>
  </si>
  <si>
    <t>SAB.116.005.001.6.16.5</t>
  </si>
  <si>
    <t xml:space="preserve">Tenue de la séance du 3è trimestre </t>
  </si>
  <si>
    <t>SAB.116.005.001.6.16.6</t>
  </si>
  <si>
    <t>SAB.116.005.001.6.16.7</t>
  </si>
  <si>
    <t xml:space="preserve">Tenue de la séance du 4è trimestre </t>
  </si>
  <si>
    <t>SAB.116.005.001.6.16.8</t>
  </si>
  <si>
    <t>SAB.116.005.001.6.16.9</t>
  </si>
  <si>
    <t>SAB.116.005.001.6.17</t>
  </si>
  <si>
    <t>Réalisation de Panneaux de signalisation routière (Accès, fret, aire mouvement)</t>
  </si>
  <si>
    <t>SAB.116.005.001.6.17.1</t>
  </si>
  <si>
    <t>SAB.116.005.001.6.17.2</t>
  </si>
  <si>
    <t>SAB.116.005.001.6.17.3</t>
  </si>
  <si>
    <t>SAB.116.005.001.6.17.4</t>
  </si>
  <si>
    <t>SAB.116.005.001.6.18</t>
  </si>
  <si>
    <t>L'aménagement d'un espace enfant incluant une aire de jeux sécurisée, du mobilier adapté, des équipements interactifs, des espaces de repos, une décoration thématique, et des services pour les parents, afin de créer un environnement ludique et confortable pour les familles en attente.</t>
  </si>
  <si>
    <t>SAB.116.005.001.6.18.1</t>
  </si>
  <si>
    <t>SAB.116.005.001.6.18.2</t>
  </si>
  <si>
    <t>SAB.116.005.001.6.18.3</t>
  </si>
  <si>
    <t>SAB.116.005.001.6.18.4</t>
  </si>
  <si>
    <t>SAB.116.005.001.6.19</t>
  </si>
  <si>
    <t>Enquête satisfaction client (ASQ - ACI  departure régional)</t>
  </si>
  <si>
    <t>SAB.116.005.001.6.19.1</t>
  </si>
  <si>
    <t>SAB.116.005.001.6.19.2</t>
  </si>
  <si>
    <t>SAB.116.005.001.6.19.3</t>
  </si>
  <si>
    <t>SAB.116.005.001.6.19.4</t>
  </si>
  <si>
    <t>SAB.116.005.001.6.20</t>
  </si>
  <si>
    <t>Accréditation ACI Expérience client : Niveau 2</t>
  </si>
  <si>
    <t>SAB.116.005.001.6.20.1</t>
  </si>
  <si>
    <t>SAB.116.005.001.6.20.2</t>
  </si>
  <si>
    <t>SAB.116.005.001.6.20.3</t>
  </si>
  <si>
    <t>SAB.116.005.001.6.20.4</t>
  </si>
  <si>
    <t>SAB.116.005.001.6.21</t>
  </si>
  <si>
    <t xml:space="preserve">Recrutement d’un prestataire pour étude et mise en place de dispositifs visant à l’amélioration de l’expérience sensorielle au sein de l’aérogare passagers. </t>
  </si>
  <si>
    <t>SAB.116.005.001.6.21.1</t>
  </si>
  <si>
    <t>SAB.116.005.001.6.21.2</t>
  </si>
  <si>
    <t>SAB.116.005.001.6.21.3</t>
  </si>
  <si>
    <t>SAB.116.005.001.6.21.4</t>
  </si>
  <si>
    <t>SAB.116.005.001.6.22</t>
  </si>
  <si>
    <t>SAB.116.005.001.6.22.1</t>
  </si>
  <si>
    <t>SAB.116.005.001.6.22.2</t>
  </si>
  <si>
    <t>SAB.116.005.001.6.22.3</t>
  </si>
  <si>
    <t>SAB.116.005.001.6.22.4</t>
  </si>
  <si>
    <t>SAB.116.005.001.6.23</t>
  </si>
  <si>
    <t>Mission statutaire et intérieure des cadres de la DOX</t>
  </si>
  <si>
    <t>SAB.116.005.001.6.23.1</t>
  </si>
  <si>
    <t>Préparation de la mission</t>
  </si>
  <si>
    <t>SAB.116.005.001.6.23.2</t>
  </si>
  <si>
    <t>Exécution de la mission</t>
  </si>
  <si>
    <t>SAB.116.005.001.6.23.3</t>
  </si>
  <si>
    <t>Elaboration du rapport de la mission</t>
  </si>
  <si>
    <t>SAB.116.005.001.6.24</t>
  </si>
  <si>
    <t>Achat de manuels et documents opérationnels</t>
  </si>
  <si>
    <t>SAB.116.005.001.6.24.1</t>
  </si>
  <si>
    <t>SAB.116.005.001.6.24.2</t>
  </si>
  <si>
    <t>SAB.116.005.001.6.24.3</t>
  </si>
  <si>
    <t>SAB.116.005.001.6.24.4</t>
  </si>
  <si>
    <t>SAB.116.005.001.6.25</t>
  </si>
  <si>
    <t>Impression de la fiche d'allocation des ressources et autres impressions</t>
  </si>
  <si>
    <t>SAB.116.005.001.6.25.1</t>
  </si>
  <si>
    <t>SAB.116.005.001.6.25.2</t>
  </si>
  <si>
    <t>SAB.116.005.001.6.25.3</t>
  </si>
  <si>
    <t>SAB.116.005.001.6.25.4</t>
  </si>
  <si>
    <t>OS2</t>
  </si>
  <si>
    <t xml:space="preserve">Objectif Spécifique 2 : Assurer la construction, la rénovation, la modernisation des infrastructures aéroportuaires de Cotonou </t>
  </si>
  <si>
    <t>R2</t>
  </si>
  <si>
    <t xml:space="preserve">Résultat 2 : La construction, la rénovation, la modernisation des infrastructures aéroportuaires de Cotonou sont réalisés </t>
  </si>
  <si>
    <t>SAB.116.005.002</t>
  </si>
  <si>
    <t>Action 2 : Renovation et modernisation des infrastructures aéroportuaires</t>
  </si>
  <si>
    <t>SAB.116.005.002.1</t>
  </si>
  <si>
    <t>Planification et gestion du patrimoine aéroportuaire</t>
  </si>
  <si>
    <t>SAB.116.005.002.1.1</t>
  </si>
  <si>
    <t>FOURNITURES NON STOCKABLES ELECTR. B</t>
  </si>
  <si>
    <t>DIE</t>
  </si>
  <si>
    <t>SAB.116.005.002.1.1.1</t>
  </si>
  <si>
    <t>Suivi des factures transmises par la SBEE pour le premier trimestre</t>
  </si>
  <si>
    <t>SAB.116.005.002.1.1.1.1</t>
  </si>
  <si>
    <t>vérification de la facture et enregistrement</t>
  </si>
  <si>
    <t>SAB.116.005.002.1.1.1.2</t>
  </si>
  <si>
    <t>Attestation de service fait et transmission pour paiement</t>
  </si>
  <si>
    <t>SAB.116.005.002.1.1.1.3</t>
  </si>
  <si>
    <t>suivi du paiement de la facture</t>
  </si>
  <si>
    <t>SAB.116.005.002.1.1.2</t>
  </si>
  <si>
    <t>suivi des factures transmises par la SBEE pour le second trimestre</t>
  </si>
  <si>
    <t>31/06/2026</t>
  </si>
  <si>
    <t>SAB.116.005.002.1.1.2.1</t>
  </si>
  <si>
    <t>SAB.116.005.002.1.1.2.2</t>
  </si>
  <si>
    <t>SAB.116.005.002.1.1.2.3</t>
  </si>
  <si>
    <t>SAB.116.005.002.1.1.3</t>
  </si>
  <si>
    <t>suivi des factures transmises par la SBEE pour le troisième trimestre</t>
  </si>
  <si>
    <t>SAB.116.005.002.1.1.3.1</t>
  </si>
  <si>
    <t>SAB.116.005.002.1.1.3.2</t>
  </si>
  <si>
    <t>SAB.116.005.002.1.1.3.3</t>
  </si>
  <si>
    <t>SAB.116.005.002.1.1.4</t>
  </si>
  <si>
    <t>suivi des factures transmises par la SBEE pour le quatrième trimestre</t>
  </si>
  <si>
    <t>SAB.116.005.002.1.1.4.1</t>
  </si>
  <si>
    <t>SAB.116.005.002.1.1.4.2</t>
  </si>
  <si>
    <t>SAB.116.005.002.1.1.4.3</t>
  </si>
  <si>
    <t>SAB.116.005.002.1.2</t>
  </si>
  <si>
    <t>ACHAT DE CARBURANT POUR LES GROUPES ELECTROGENES</t>
  </si>
  <si>
    <t>Demande de Cotation (DC)</t>
  </si>
  <si>
    <t>SAB.116.005.002.1.2.1</t>
  </si>
  <si>
    <t xml:space="preserve">Acquisition de carburant pour le compte du 1er  trimestre </t>
  </si>
  <si>
    <t>SAB.116.005.002.1.2.1.1</t>
  </si>
  <si>
    <t>Etablir fiche de commande</t>
  </si>
  <si>
    <t>SAB.116.005.002.1.2.1.2</t>
  </si>
  <si>
    <t xml:space="preserve">Commande du carburant et lubrifiant </t>
  </si>
  <si>
    <t>SAB.116.005.002.1.2.1.3</t>
  </si>
  <si>
    <t>Réception du carburant et lubrifiant</t>
  </si>
  <si>
    <t>SAB.116.005.002.1.2.1.4</t>
  </si>
  <si>
    <t>Certification de la facture et transmission pour paiement</t>
  </si>
  <si>
    <t>SAB.116.005.002.1.2.2</t>
  </si>
  <si>
    <t xml:space="preserve">Acquisition de carburant pour le 2ème trimestre </t>
  </si>
  <si>
    <t>SAB.116.005.002.1.2.2.1</t>
  </si>
  <si>
    <t>SAB.116.005.002.1.2.2.2</t>
  </si>
  <si>
    <t>SAB.116.005.002.1.2.2.3</t>
  </si>
  <si>
    <t>SAB.116.005.002.1.2.2.4</t>
  </si>
  <si>
    <t>SAB.116.005.002.1.2.3</t>
  </si>
  <si>
    <t xml:space="preserve">Acquisition de carburant pour le 3ème trimestre </t>
  </si>
  <si>
    <t>SAB.116.005.002.1.2.3.1</t>
  </si>
  <si>
    <t>SAB.116.005.002.1.2.3.2</t>
  </si>
  <si>
    <t>SAB.116.005.002.1.2.3.3</t>
  </si>
  <si>
    <t>SAB.116.005.002.1.2.3.4</t>
  </si>
  <si>
    <t>SAB.116.005.002.1.2.4</t>
  </si>
  <si>
    <t xml:space="preserve">Acquisition de carburant pour le 4éme trimestre </t>
  </si>
  <si>
    <t>SAB.116.005.002.1.2.4.1</t>
  </si>
  <si>
    <t>SAB.116.005.002.1.2.4.2</t>
  </si>
  <si>
    <t>SAB.116.005.002.1.2.4.3</t>
  </si>
  <si>
    <t>SAB.116.005.002.1.2.4.4</t>
  </si>
  <si>
    <t>SAB.116.005.002.1.3</t>
  </si>
  <si>
    <t>Mission de maitrise d'œuvre des études architecturales techniques, de planification urbaine et de suivi des travaux de projets à l'AIC par accord-cadre à bon de commande</t>
  </si>
  <si>
    <t>SAB.116.005.002.1.3.1</t>
  </si>
  <si>
    <t>Suivi mensuel des activtés</t>
  </si>
  <si>
    <t>SAB.116.005.002.1.3.2</t>
  </si>
  <si>
    <t xml:space="preserve">Etudes des livrables et rapports </t>
  </si>
  <si>
    <t>SAB.116.005.002.1.3.3</t>
  </si>
  <si>
    <t>Suivi des attachements</t>
  </si>
  <si>
    <t>SAB.116.005.002.1.3.4</t>
  </si>
  <si>
    <t>Suivi des paiements</t>
  </si>
  <si>
    <t>SAB.116.005.002.1.4</t>
  </si>
  <si>
    <t>Processus de sécurisation des domaines des aéroports et des aérodromes</t>
  </si>
  <si>
    <t>SAB.116.005.002.1.4.1</t>
  </si>
  <si>
    <t>Convention avec l'IGN pour la réalisation des prestations</t>
  </si>
  <si>
    <t>SAB.116.005.002.2</t>
  </si>
  <si>
    <t>Rénovation et extension de la Zone Terminal</t>
  </si>
  <si>
    <t>SAB.116.005.002.2.1</t>
  </si>
  <si>
    <t>Conception-réalisation des systèmes de climatisation, ventilation et désenfumage de l'aérogare passagers (suivi)</t>
  </si>
  <si>
    <t>Appel d'Offres National Ouvert</t>
  </si>
  <si>
    <t>SAB.116.005.002.2.1.1</t>
  </si>
  <si>
    <t>Identification des spécifications et élaboration des TDRs</t>
  </si>
  <si>
    <t>SAB.116.005.002.2.1.2</t>
  </si>
  <si>
    <t>Observations et amendements</t>
  </si>
  <si>
    <t>SAB.116.005.002.2.1.3</t>
  </si>
  <si>
    <t>Finalisation des TDRs</t>
  </si>
  <si>
    <t>SAB.116.005.002.2.1.4</t>
  </si>
  <si>
    <t>Apporbation par le comité technique</t>
  </si>
  <si>
    <t>SAB.116.005.002.2.1.5</t>
  </si>
  <si>
    <t>Transmission des TDRs approuvés à la PRMP</t>
  </si>
  <si>
    <t>SAB.116.005.002.2.1.6</t>
  </si>
  <si>
    <t>Appel à Manifestation d'Intérêt (AMI)</t>
  </si>
  <si>
    <t>SAB.116.005.002.2.1.7</t>
  </si>
  <si>
    <t>Elaboration et lancement du DAO pour l'acquisition</t>
  </si>
  <si>
    <t>SAB.116.005.002.2.1.8</t>
  </si>
  <si>
    <t>SAB.116.005.002.2.1.9</t>
  </si>
  <si>
    <t>SAB.116.005.002.2.1.10</t>
  </si>
  <si>
    <t>Attribution, négociation et signature du contrat</t>
  </si>
  <si>
    <t>SAB.116.005.002.2.1.11</t>
  </si>
  <si>
    <t>Livraison de l'équipement</t>
  </si>
  <si>
    <t>SAB.116.005.002.2.1.12</t>
  </si>
  <si>
    <t>Installation et essais</t>
  </si>
  <si>
    <t>SAB.116.005.002.2.1.13</t>
  </si>
  <si>
    <t>Réception provisoire</t>
  </si>
  <si>
    <t>SAB.116.005.002.2.1.14</t>
  </si>
  <si>
    <t xml:space="preserve">Levée des réserves </t>
  </si>
  <si>
    <t>SAB.116.005.002.2.1.15</t>
  </si>
  <si>
    <t>Réception définitive</t>
  </si>
  <si>
    <t>SAB.116.005.002.2.1.16</t>
  </si>
  <si>
    <t>Paiement de la prestation</t>
  </si>
  <si>
    <t>SAB.116.005.002.2.2</t>
  </si>
  <si>
    <t>Conception-réalisation d'un nouveau système de traitement des bagages à l'arrivée</t>
  </si>
  <si>
    <t>SAB.116.005.002.2.2.1</t>
  </si>
  <si>
    <t>SAB.116.005.002.2.2.2</t>
  </si>
  <si>
    <t>SAB.116.005.002.2.2.3</t>
  </si>
  <si>
    <t>SAB.116.005.002.2.2.4</t>
  </si>
  <si>
    <t>SAB.116.005.002.2.2.5</t>
  </si>
  <si>
    <t>SAB.116.005.002.2.2.6</t>
  </si>
  <si>
    <t>SAB.116.005.002.2.2.7</t>
  </si>
  <si>
    <t>SAB.116.005.002.2.2.8</t>
  </si>
  <si>
    <t>SAB.116.005.002.2.2.9</t>
  </si>
  <si>
    <t>SAB.116.005.002.2.2.10</t>
  </si>
  <si>
    <t>SAB.116.005.002.2.2.11</t>
  </si>
  <si>
    <t>SAB.116.005.002.2.2.12</t>
  </si>
  <si>
    <t>SAB.116.005.002.2.2.13</t>
  </si>
  <si>
    <t>SAB.116.005.002.2.2.14</t>
  </si>
  <si>
    <t>SAB.116.005.002.2.2.15</t>
  </si>
  <si>
    <t>SAB.116.005.002.2.2.16</t>
  </si>
  <si>
    <t>SAB.116.005.002.2.3</t>
  </si>
  <si>
    <t>Fournitures et installation des équipements des PARIFs</t>
  </si>
  <si>
    <t>SAB.116.005.002.2.3.1</t>
  </si>
  <si>
    <t>SAB.116.005.002.2.3.2</t>
  </si>
  <si>
    <t>SAB.116.005.002.2.3.3</t>
  </si>
  <si>
    <t>SAB.116.005.002.2.3.4</t>
  </si>
  <si>
    <t>SAB.116.005.002.2.3.5</t>
  </si>
  <si>
    <t>SAB.116.005.002.2.3.6</t>
  </si>
  <si>
    <t>SAB.116.005.002.2.3.7</t>
  </si>
  <si>
    <t>SAB.116.005.002.2.3.8</t>
  </si>
  <si>
    <t>SAB.116.005.002.2.3.9</t>
  </si>
  <si>
    <t>SAB.116.005.002.2.3.10</t>
  </si>
  <si>
    <t>SAB.116.005.002.2.3.11</t>
  </si>
  <si>
    <t>SAB.116.005.002.2.3.12</t>
  </si>
  <si>
    <t>SAB.116.005.002.2.3.13</t>
  </si>
  <si>
    <t>SAB.116.005.002.2.3.14</t>
  </si>
  <si>
    <t>SAB.116.005.002.2.3.15</t>
  </si>
  <si>
    <t>SAB.116.005.002.2.3.16</t>
  </si>
  <si>
    <t>SAB.116.005.002.2.4</t>
  </si>
  <si>
    <t>Prestations complémentaires de fournitures et installation du système de traitement des bagages au départ ( pousuite de la procédure)</t>
  </si>
  <si>
    <t>SAB.116.005.002.2.4.1</t>
  </si>
  <si>
    <t>SAB.116.005.002.2.4.2</t>
  </si>
  <si>
    <t>SAB.116.005.002.2.4.3</t>
  </si>
  <si>
    <t>SAB.116.005.002.2.4.4</t>
  </si>
  <si>
    <t>SAB.116.005.002.2.4.5</t>
  </si>
  <si>
    <t>SAB.116.005.002.2.4.6</t>
  </si>
  <si>
    <t>SAB.116.005.002.2.4.7</t>
  </si>
  <si>
    <t>SAB.116.005.002.2.4.8</t>
  </si>
  <si>
    <t>SAB.116.005.002.2.4.9</t>
  </si>
  <si>
    <t>SAB.116.005.002.2.4.10</t>
  </si>
  <si>
    <t>SAB.116.005.002.2.4.11</t>
  </si>
  <si>
    <t>SAB.116.005.002.2.4.12</t>
  </si>
  <si>
    <t>SAB.116.005.002.2.4.13</t>
  </si>
  <si>
    <t>SAB.116.005.002.2.4.14</t>
  </si>
  <si>
    <t>SAB.116.005.002.2.4.15</t>
  </si>
  <si>
    <t>SAB.116.005.002.2.4.16</t>
  </si>
  <si>
    <t>SAB.116.005.002.2.5</t>
  </si>
  <si>
    <t>Rénovation du système de sécurité incendie des pavillons (pousuite de la procédure)</t>
  </si>
  <si>
    <t>SAB.116.005.002.2.5.1</t>
  </si>
  <si>
    <t>SAB.116.005.002.2.5.2</t>
  </si>
  <si>
    <t>SAB.116.005.002.2.5.3</t>
  </si>
  <si>
    <t>SAB.116.005.002.2.5.4</t>
  </si>
  <si>
    <t>SAB.116.005.002.2.5.5</t>
  </si>
  <si>
    <t>SAB.116.005.002.2.5.6</t>
  </si>
  <si>
    <t>SAB.116.005.002.2.5.7</t>
  </si>
  <si>
    <t>SAB.116.005.002.2.5.8</t>
  </si>
  <si>
    <t>SAB.116.005.002.2.5.9</t>
  </si>
  <si>
    <t>SAB.116.005.002.2.5.10</t>
  </si>
  <si>
    <t>SAB.116.005.002.2.5.11</t>
  </si>
  <si>
    <t>SAB.116.005.002.2.5.12</t>
  </si>
  <si>
    <t>SAB.116.005.002.2.5.13</t>
  </si>
  <si>
    <t>SAB.116.005.002.2.5.14</t>
  </si>
  <si>
    <t>SAB.116.005.002.2.5.15</t>
  </si>
  <si>
    <t>SAB.116.005.002.2.5.16</t>
  </si>
  <si>
    <t>SAB.116.005.002.2.6</t>
  </si>
  <si>
    <t>réhabilitation du réseau d'alimentation électrique des mâts d'éclairage de l'aire de trafic)</t>
  </si>
  <si>
    <t>SAB.116.005.002.2.6.1</t>
  </si>
  <si>
    <t>SAB.116.005.002.2.6.2</t>
  </si>
  <si>
    <t>SAB.116.005.002.2.6.3</t>
  </si>
  <si>
    <t>SAB.116.005.002.2.6.4</t>
  </si>
  <si>
    <t>SAB.116.005.002.2.6.5</t>
  </si>
  <si>
    <t>SAB.116.005.002.2.6.6</t>
  </si>
  <si>
    <t>SAB.116.005.002.2.6.7</t>
  </si>
  <si>
    <t>SAB.116.005.002.2.6.8</t>
  </si>
  <si>
    <t>SAB.116.005.002.2.6.9</t>
  </si>
  <si>
    <t>SAB.116.005.002.2.6.10</t>
  </si>
  <si>
    <t>SAB.116.005.002.2.6.11</t>
  </si>
  <si>
    <t>SAB.116.005.002.2.6.12</t>
  </si>
  <si>
    <t>SAB.116.005.002.2.6.13</t>
  </si>
  <si>
    <t>SAB.116.005.002.2.6.14</t>
  </si>
  <si>
    <t>SAB.116.005.002.2.6.15</t>
  </si>
  <si>
    <t>SAB.116.005.002.2.6.16</t>
  </si>
  <si>
    <t>SAB.116.005.002.2.7</t>
  </si>
  <si>
    <t>Acquisition des climatiseurs pour les bureaux et les locaux techniques (accord cadre à bon de commande)</t>
  </si>
  <si>
    <t>Demande de Renseignement et de prix (DRP)</t>
  </si>
  <si>
    <t>SAB.116.005.002.2.7.1</t>
  </si>
  <si>
    <t>Conception des TDR et travaux connexes</t>
  </si>
  <si>
    <t>SAB.116.005.002.2.7.2</t>
  </si>
  <si>
    <t>Passation de marchés publics</t>
  </si>
  <si>
    <t>SAB.116.005.002.2.7.3</t>
  </si>
  <si>
    <t>SAB.116.005.002.2.7.4</t>
  </si>
  <si>
    <t>Paiement du marché public</t>
  </si>
  <si>
    <t>SAB.116.005.002.2.8</t>
  </si>
  <si>
    <t>Mission de maitrise d'œuvre d'exécution des lots techniques secondaires des projets à l'Aéroport International de Cotonou (LUSEO)</t>
  </si>
  <si>
    <t>SAB.116.005.002.2.8.1</t>
  </si>
  <si>
    <t>suivi du contrat</t>
  </si>
  <si>
    <t>SAB.116.005.002.2.9</t>
  </si>
  <si>
    <t>Acquisition de luminaires au profit de la SAB par accord cadre à bon de commande</t>
  </si>
  <si>
    <t>SAB.116.005.002.2.9.1</t>
  </si>
  <si>
    <t>SAB.116.005.002.2.9.2</t>
  </si>
  <si>
    <t>SAB.116.005.002.2.9.3</t>
  </si>
  <si>
    <t>SAB.116.005.002.2.9.4</t>
  </si>
  <si>
    <t>SAB.116.005.002.2.9.5</t>
  </si>
  <si>
    <t>SAB.116.005.002.2.9.6</t>
  </si>
  <si>
    <t>SAB.116.005.002.2.9.7</t>
  </si>
  <si>
    <t>SAB.116.005.002.2.9.8</t>
  </si>
  <si>
    <t>SAB.116.005.002.2.9.9</t>
  </si>
  <si>
    <t>SAB.116.005.002.2.9.10</t>
  </si>
  <si>
    <t>SAB.116.005.002.2.9.11</t>
  </si>
  <si>
    <t>SAB.116.005.002.2.9.12</t>
  </si>
  <si>
    <t>SAB.116.005.002.2.9.13</t>
  </si>
  <si>
    <t>SAB.116.005.002.2.9.14</t>
  </si>
  <si>
    <t>SAB.116.005.002.2.9.15</t>
  </si>
  <si>
    <t>SAB.116.005.002.2.9.16</t>
  </si>
  <si>
    <t>SAB.116.005.002.2.10</t>
  </si>
  <si>
    <t>Equipement d'un atelier électro-mécanique</t>
  </si>
  <si>
    <t>SAB.116.005.002.2.10.1</t>
  </si>
  <si>
    <t>SAB.116.005.002.2.10.2</t>
  </si>
  <si>
    <t>SAB.116.005.002.2.10.3</t>
  </si>
  <si>
    <t>SAB.116.005.002.2.10.4</t>
  </si>
  <si>
    <t>SAB.116.005.002.2.10.5</t>
  </si>
  <si>
    <t>SAB.116.005.002.2.10.6</t>
  </si>
  <si>
    <t>SAB.116.005.002.2.10.7</t>
  </si>
  <si>
    <t>SAB.116.005.002.2.10.8</t>
  </si>
  <si>
    <t>SAB.116.005.002.2.10.9</t>
  </si>
  <si>
    <t>SAB.116.005.002.2.10.10</t>
  </si>
  <si>
    <t>SAB.116.005.002.2.10.11</t>
  </si>
  <si>
    <t>SAB.116.005.002.2.10.12</t>
  </si>
  <si>
    <t>SAB.116.005.002.2.10.13</t>
  </si>
  <si>
    <t>SAB.116.005.002.2.10.14</t>
  </si>
  <si>
    <t>SAB.116.005.002.2.10.15</t>
  </si>
  <si>
    <t>SAB.116.005.002.2.10.16</t>
  </si>
  <si>
    <t>SAB.116.005.002.2.11</t>
  </si>
  <si>
    <t>Mise en place de l'alimentation du nouveau système de ventilation et de renouvellement d'air aux pavillons (suivi du contrat)</t>
  </si>
  <si>
    <t>SAB.116.005.002.2.11.1</t>
  </si>
  <si>
    <t>SAB.116.005.002.2.11.2</t>
  </si>
  <si>
    <t>SAB.116.005.002.2.11.3</t>
  </si>
  <si>
    <t>SAB.116.005.002.2.11.4</t>
  </si>
  <si>
    <t>SAB.116.005.002.2.11.5</t>
  </si>
  <si>
    <t>SAB.116.005.002.2.11.6</t>
  </si>
  <si>
    <t>SAB.116.005.002.2.11.7</t>
  </si>
  <si>
    <t>SAB.116.005.002.2.11.8</t>
  </si>
  <si>
    <t>SAB.116.005.002.2.11.9</t>
  </si>
  <si>
    <t>SAB.116.005.002.2.11.10</t>
  </si>
  <si>
    <t>SAB.116.005.002.2.11.11</t>
  </si>
  <si>
    <t>SAB.116.005.002.2.11.12</t>
  </si>
  <si>
    <t>SAB.116.005.002.2.11.13</t>
  </si>
  <si>
    <t>SAB.116.005.002.2.11.14</t>
  </si>
  <si>
    <t>SAB.116.005.002.2.11.15</t>
  </si>
  <si>
    <t>SAB.116.005.002.2.11.16</t>
  </si>
  <si>
    <t>SAB.116.005.002.2.12</t>
  </si>
  <si>
    <t>Etude pour l'éclairage de la clôture périphérique (Poursuite de la procédure)</t>
  </si>
  <si>
    <t>SAB.116.005.002.2.12.1</t>
  </si>
  <si>
    <t>SAB.116.005.002.2.12.2</t>
  </si>
  <si>
    <t>SAB.116.005.002.2.12.3</t>
  </si>
  <si>
    <t>SAB.116.005.002.2.12.4</t>
  </si>
  <si>
    <t>SAB.116.005.002.2.12.5</t>
  </si>
  <si>
    <t>SAB.116.005.002.2.12.6</t>
  </si>
  <si>
    <t>SAB.116.005.002.2.12.7</t>
  </si>
  <si>
    <t>SAB.116.005.002.2.12.8</t>
  </si>
  <si>
    <t>SAB.116.005.002.2.12.9</t>
  </si>
  <si>
    <t>SAB.116.005.002.2.12.10</t>
  </si>
  <si>
    <t>SAB.116.005.002.2.12.11</t>
  </si>
  <si>
    <t>SAB.116.005.002.2.12.12</t>
  </si>
  <si>
    <t>SAB.116.005.002.2.12.13</t>
  </si>
  <si>
    <t>SAB.116.005.002.2.12.14</t>
  </si>
  <si>
    <t>SAB.116.005.002.2.12.15</t>
  </si>
  <si>
    <t>SAB.116.005.002.2.12.16</t>
  </si>
  <si>
    <t>SAB.116.005.002.2.13</t>
  </si>
  <si>
    <t>Acquisition de mobiliers (accord cadre à bon de commande)</t>
  </si>
  <si>
    <t>SAB.116.005.002.2.13.1</t>
  </si>
  <si>
    <t>SAB.116.005.002.2.13.2</t>
  </si>
  <si>
    <t>SAB.116.005.002.2.13.3</t>
  </si>
  <si>
    <t>SAB.116.005.002.2.13.4</t>
  </si>
  <si>
    <t>SAB.116.005.002.2.13.5</t>
  </si>
  <si>
    <t>SAB.116.005.002.2.13.6</t>
  </si>
  <si>
    <t>SAB.116.005.002.2.13.7</t>
  </si>
  <si>
    <t>SAB.116.005.002.2.13.8</t>
  </si>
  <si>
    <t>SAB.116.005.002.2.13.9</t>
  </si>
  <si>
    <t>SAB.116.005.002.2.13.10</t>
  </si>
  <si>
    <t>SAB.116.005.002.2.13.11</t>
  </si>
  <si>
    <t>SAB.116.005.002.2.13.12</t>
  </si>
  <si>
    <t>SAB.116.005.002.2.13.13</t>
  </si>
  <si>
    <t>SAB.116.005.002.2.13.14</t>
  </si>
  <si>
    <t>SAB.116.005.002.2.13.15</t>
  </si>
  <si>
    <t>SAB.116.005.002.2.13.16</t>
  </si>
  <si>
    <t>SAB.116.005.002.2.14</t>
  </si>
  <si>
    <t>Travaux de génie civil pour la pose du mur rideau sur la façade coté piste et le prolongement du bandeau et de l’auvent métallique sur la façade coté ville de l’aérogare passagers</t>
  </si>
  <si>
    <t>SAB.116.005.002.2.14.1</t>
  </si>
  <si>
    <t xml:space="preserve">Signature du contrat </t>
  </si>
  <si>
    <t>SAB.116.005.002.2.14.2</t>
  </si>
  <si>
    <t>SAB.116.005.002.2.14.3</t>
  </si>
  <si>
    <t>Suivi des décomptes</t>
  </si>
  <si>
    <t>SAB.116.005.002.2.14.4</t>
  </si>
  <si>
    <t>Paiements des prestations</t>
  </si>
  <si>
    <t>SAB.116.005.002.2.15</t>
  </si>
  <si>
    <t>Travaux de rénovation de la façade côté ville (Fourniture de structures métalliques pour le prolongement de l'auvent métallique du parvis de l'aérogare)</t>
  </si>
  <si>
    <t>SAB.116.005.002.2.15.1</t>
  </si>
  <si>
    <t>SAB.116.005.002.2.15.2</t>
  </si>
  <si>
    <t>SAB.116.005.002.2.15.3</t>
  </si>
  <si>
    <t>SAB.116.005.002.2.15.4</t>
  </si>
  <si>
    <t>SAB.116.005.002.2.16</t>
  </si>
  <si>
    <t>Travaux de rénovation de la façade côté piste (Fourniture et pose de mur rideau sur la façade côté piste)</t>
  </si>
  <si>
    <t>SAB.116.005.002.2.16.1</t>
  </si>
  <si>
    <t>SAB.116.005.002.2.16.2</t>
  </si>
  <si>
    <t>SAB.116.005.002.2.16.3</t>
  </si>
  <si>
    <t>SAB.116.005.002.2.16.4</t>
  </si>
  <si>
    <t>SAB.116.005.002.2.17</t>
  </si>
  <si>
    <t>Travaux complémentaires relatifs à la création d’un salon business class au R+1 de l’aérogare passagers à l’aéroport international de Cotonou ( volet gros œuvre, ascenseur, enseigne )</t>
  </si>
  <si>
    <t>SAB.116.005.002.2.17.1</t>
  </si>
  <si>
    <t>SAB.116.005.002.2.17.2</t>
  </si>
  <si>
    <t>SAB.116.005.002.2.17.3</t>
  </si>
  <si>
    <t>SAB.116.005.002.2.17.4</t>
  </si>
  <si>
    <t>SAB.116.005.002.2.18</t>
  </si>
  <si>
    <t xml:space="preserve">Travaux complémentaires relatifs à la création d’un salon business class au R+1 de l’aérogare passagers à l’aéroport international de Cotonou (volet second œuvre) </t>
  </si>
  <si>
    <t>SAB.116.005.002.2.18.1</t>
  </si>
  <si>
    <t>SAB.116.005.002.2.18.2</t>
  </si>
  <si>
    <t>SAB.116.005.002.2.18.3</t>
  </si>
  <si>
    <t>SAB.116.005.002.2.18.4</t>
  </si>
  <si>
    <t>SAB.116.005.002.2.19</t>
  </si>
  <si>
    <t>Travaux complémentaires relatifs à la création d’un salon business class au R+1 de l’aérogare passagers à l’aéroport international de Cotonou (Acquisition et installation de deux (02) ascenseurs pour le salon business class)</t>
  </si>
  <si>
    <t>SAB.116.005.002.2.19.1</t>
  </si>
  <si>
    <t>SAB.116.005.002.2.19.2</t>
  </si>
  <si>
    <t>SAB.116.005.002.2.19.3</t>
  </si>
  <si>
    <t>SAB.116.005.002.2.19.4</t>
  </si>
  <si>
    <t>SAB.116.005.002.2.20</t>
  </si>
  <si>
    <t>Travaux complémentaires relatifs à la création d’un salon business class au R+1 de l’aérogare passagers à l’aéroport international de Cotonou (Ameublement du salon business class)</t>
  </si>
  <si>
    <t>SAB.116.005.002.2.20.1</t>
  </si>
  <si>
    <t>SAB.116.005.002.2.20.2</t>
  </si>
  <si>
    <t>SAB.116.005.002.2.20.3</t>
  </si>
  <si>
    <t>SAB.116.005.002.2.20.4</t>
  </si>
  <si>
    <t>SAB.116.005.002.2.21</t>
  </si>
  <si>
    <t>Travaux complémentaires (revêtements, menuiserie, barrière d’accès, ameublement, charpente, couverture) aux pavillons officiels</t>
  </si>
  <si>
    <t>SAB.116.005.002.2.21.1</t>
  </si>
  <si>
    <t>SAB.116.005.002.2.21.2</t>
  </si>
  <si>
    <t>SAB.116.005.002.2.21.3</t>
  </si>
  <si>
    <t>SAB.116.005.002.2.21.4</t>
  </si>
  <si>
    <t>SAB.116.005.002.2.22</t>
  </si>
  <si>
    <t>Fourniture et installation des systèmes électriques (CFO/CFA) de l'aérogare passagers</t>
  </si>
  <si>
    <t>SAB.116.005.002.2.22.1</t>
  </si>
  <si>
    <t>SAB.116.005.002.2.22.2</t>
  </si>
  <si>
    <t>SAB.116.005.002.2.22.3</t>
  </si>
  <si>
    <t>SAB.116.005.002.2.22.4</t>
  </si>
  <si>
    <t>SAB.116.005.002.2.23</t>
  </si>
  <si>
    <t>Création du Centre de Commandement Opérationnel (CCO) et extension  des installations du système de vidéoprotection</t>
  </si>
  <si>
    <t>SAB.116.005.002.2.23.1</t>
  </si>
  <si>
    <t>SAB.116.005.002.2.23.2</t>
  </si>
  <si>
    <t>SAB.116.005.002.2.23.3</t>
  </si>
  <si>
    <t>SAB.116.005.002.2.23.4</t>
  </si>
  <si>
    <t>SAB.116.005.002.2.24</t>
  </si>
  <si>
    <t>Travaux supplémentaires aux pavillons ministériel et présidentiel (SSI, CFO/CFA,etc,)</t>
  </si>
  <si>
    <t>SAB.116.005.002.2.24.1</t>
  </si>
  <si>
    <t>SAB.116.005.002.2.24.2</t>
  </si>
  <si>
    <t>SAB.116.005.002.2.24.3</t>
  </si>
  <si>
    <t>SAB.116.005.002.2.24.4</t>
  </si>
  <si>
    <t>SAB.116.005.002.3</t>
  </si>
  <si>
    <t>Réaménagement de la Zone Fret</t>
  </si>
  <si>
    <t>SAB.116.005.002.3.1</t>
  </si>
  <si>
    <t>Travaux de réfection de la toiture de l'aérogare Fret</t>
  </si>
  <si>
    <t>SAB.116.005.002.3.1.1</t>
  </si>
  <si>
    <t>SAB.116.005.002.3.1.2</t>
  </si>
  <si>
    <t>SAB.116.005.002.3.1.3</t>
  </si>
  <si>
    <t>SAB.116.005.002.3.1.4</t>
  </si>
  <si>
    <t>SAB.116.005.002.3.1.5</t>
  </si>
  <si>
    <t>SAB.116.005.002.3.1.6</t>
  </si>
  <si>
    <t>certification de la facture</t>
  </si>
  <si>
    <t>SAB.116.005.002.3.1.7</t>
  </si>
  <si>
    <t>SAB.116.005.002.3.2</t>
  </si>
  <si>
    <t xml:space="preserve">Acquisition de modules de groupe électrogènes de 400kva pour le fret </t>
  </si>
  <si>
    <t>SAB.116.005.002.3.2.1</t>
  </si>
  <si>
    <t>SAB.116.005.002.3.2.2</t>
  </si>
  <si>
    <t>SAB.116.005.002.3.2.3</t>
  </si>
  <si>
    <t>SAB.116.005.002.3.2.4</t>
  </si>
  <si>
    <t>SAB.116.005.002.3.2.5</t>
  </si>
  <si>
    <t>SAB.116.005.002.3.2.6</t>
  </si>
  <si>
    <t>SAB.116.005.002.3.2.7</t>
  </si>
  <si>
    <t>SAB.116.005.002.3.2.8</t>
  </si>
  <si>
    <t>SAB.116.005.002.3.2.9</t>
  </si>
  <si>
    <t>SAB.116.005.002.3.2.10</t>
  </si>
  <si>
    <t>SAB.116.005.002.3.2.11</t>
  </si>
  <si>
    <t>SAB.116.005.002.3.2.12</t>
  </si>
  <si>
    <t>SAB.116.005.002.3.2.13</t>
  </si>
  <si>
    <t>SAB.116.005.002.3.2.14</t>
  </si>
  <si>
    <t>SAB.116.005.002.3.2.15</t>
  </si>
  <si>
    <t>SAB.116.005.002.3.2.16</t>
  </si>
  <si>
    <t>SAB.116.005.002.3.3</t>
  </si>
  <si>
    <t>Construtction d'une mini-centrale solaire de 300KVA au profit de la SAB (Fret)</t>
  </si>
  <si>
    <t>SAB.116.005.002.3.3.1</t>
  </si>
  <si>
    <t>SAB.116.005.002.3.3.2</t>
  </si>
  <si>
    <t>SAB.116.005.002.3.3.3</t>
  </si>
  <si>
    <t>SAB.116.005.002.3.3.4</t>
  </si>
  <si>
    <t>SAB.116.005.002.3.3.5</t>
  </si>
  <si>
    <t>SAB.116.005.002.3.3.6</t>
  </si>
  <si>
    <t>SAB.116.005.002.3.3.7</t>
  </si>
  <si>
    <t>SAB.116.005.002.3.3.8</t>
  </si>
  <si>
    <t>SAB.116.005.002.3.3.9</t>
  </si>
  <si>
    <t>SAB.116.005.002.3.3.10</t>
  </si>
  <si>
    <t>SAB.116.005.002.3.3.11</t>
  </si>
  <si>
    <t>SAB.116.005.002.3.3.12</t>
  </si>
  <si>
    <t>SAB.116.005.002.3.3.13</t>
  </si>
  <si>
    <t>SAB.116.005.002.3.3.14</t>
  </si>
  <si>
    <t>SAB.116.005.002.3.3.15</t>
  </si>
  <si>
    <t>SAB.116.005.002.3.3.16</t>
  </si>
  <si>
    <t>SAB.116.005.002.3.4</t>
  </si>
  <si>
    <t xml:space="preserve">Elaboration des rapports trimestriels du suivi des activités de la Division Satisfaction Clients </t>
  </si>
  <si>
    <t>SAB.116.005.002.3.4.1</t>
  </si>
  <si>
    <t>SAB.116.005.002.3.5</t>
  </si>
  <si>
    <t>Elaboration des rapports trimestriels du suivi des activités de la Division Commerce et Partenariats</t>
  </si>
  <si>
    <t>SAB.116.005.002.3.5.1</t>
  </si>
  <si>
    <t>SAB.116.005.002.3.6</t>
  </si>
  <si>
    <t xml:space="preserve">Elaboration des rapports trimestriels du suivi des activités de la Division Marketing et Communication </t>
  </si>
  <si>
    <t>SAB.116.005.002.3.6.1</t>
  </si>
  <si>
    <t>SAB.116.005.002.3.7</t>
  </si>
  <si>
    <t>REALISATION DE 40 BÂCHES CHANTIERS</t>
  </si>
  <si>
    <t>SAB.116.005.002.3.7.1</t>
  </si>
  <si>
    <t>REALISATION DE 10 BÂCHES CHANTIERS AU TITRE DU 1ER TRIMESTRE</t>
  </si>
  <si>
    <t>SAB.116.005.002.3.7.1.1</t>
  </si>
  <si>
    <t>SAB.116.005.002.3.7.1.2</t>
  </si>
  <si>
    <t>SAB.116.005.002.3.7.1.3</t>
  </si>
  <si>
    <t>REALISATION DES BÂCHES</t>
  </si>
  <si>
    <t>SAB.116.005.002.3.7.1.4</t>
  </si>
  <si>
    <t>SAB.116.005.002.3.7.1.5</t>
  </si>
  <si>
    <t>SAB.116.005.002.3.7.2</t>
  </si>
  <si>
    <t>REALISATION DE 10 BÂCHES CHANTIERS AU TITRE DU  2EME TRIMESTRE</t>
  </si>
  <si>
    <t>SAB.116.005.002.3.7.2.1</t>
  </si>
  <si>
    <t>SAB.116.005.002.3.7.2.2</t>
  </si>
  <si>
    <t>SAB.116.005.002.3.7.2.3</t>
  </si>
  <si>
    <t>SAB.116.005.002.3.7.2.4</t>
  </si>
  <si>
    <t>SAB.116.005.002.3.7.2.5</t>
  </si>
  <si>
    <t>SAB.116.005.002.3.7.3</t>
  </si>
  <si>
    <t>REALISATION DE 10 BÂCHES CHANTIERS AU TITRE DU  3EME TRIMESTRE</t>
  </si>
  <si>
    <t>SAB.116.005.002.3.7.3.1</t>
  </si>
  <si>
    <t>SAB.116.005.002.3.7.3.2</t>
  </si>
  <si>
    <t>SAB.116.005.002.3.7.3.3</t>
  </si>
  <si>
    <t>SAB.116.005.002.3.7.3.4</t>
  </si>
  <si>
    <t>SAB.116.005.002.3.7.3.5</t>
  </si>
  <si>
    <t>SAB.116.005.002.3.7.4</t>
  </si>
  <si>
    <t>REALISATION DE 10 BÂCHES CHANTIERS AU TITRE DU  4EME TRIMESTRE</t>
  </si>
  <si>
    <t>SAB.116.005.002.3.7.4.1</t>
  </si>
  <si>
    <t>SAB.116.005.002.3.7.4.2</t>
  </si>
  <si>
    <t>SAB.116.005.002.3.7.4.3</t>
  </si>
  <si>
    <t>SAB.116.005.002.3.7.4.4</t>
  </si>
  <si>
    <t>SAB.116.005.002.3.7.4.5</t>
  </si>
  <si>
    <t>SAB.116.005.002.3.8</t>
  </si>
  <si>
    <t>Travaux de réaménagement extérieur de la zone FRET</t>
  </si>
  <si>
    <t>SAB.116.005.002.3.8.1</t>
  </si>
  <si>
    <t>Suivi des activités liées à l'attribution</t>
  </si>
  <si>
    <t>SAB.116.005.002.3.8.2</t>
  </si>
  <si>
    <t>Suivi de l'exécution des travaux</t>
  </si>
  <si>
    <t>SAB.116.005.002.3.9</t>
  </si>
  <si>
    <t>Paiement des redevance ABE pour les études environementales et sociales des projets d'infrastrures aéroportuaires</t>
  </si>
  <si>
    <t>SAB.116.005.002.3.9.1</t>
  </si>
  <si>
    <t>SAB.116.005.002.3.9.2</t>
  </si>
  <si>
    <t>Paiement des redevances</t>
  </si>
  <si>
    <t>SAB.116.005.002.3.10</t>
  </si>
  <si>
    <t>Mise en œuvre des PGES</t>
  </si>
  <si>
    <t>SAB.116.005.002.3.10.1</t>
  </si>
  <si>
    <t>Signature du contrat avec le prestataire</t>
  </si>
  <si>
    <t>SAB.116.005.002.3.10.2</t>
  </si>
  <si>
    <t>SAB.116.005.002.3.10.3</t>
  </si>
  <si>
    <t>Suivi des travaux</t>
  </si>
  <si>
    <t>SAB.116.005.002.3.10.4</t>
  </si>
  <si>
    <t>SAB.116.005.002.4</t>
  </si>
  <si>
    <t>Réaménagement de la Zone Industrielle</t>
  </si>
  <si>
    <t>SAB.116.005.002.4.1</t>
  </si>
  <si>
    <t>Construction d'un bâtiment de bureaux mutualisés SAB</t>
  </si>
  <si>
    <t>SAB.116.005.002.4.1.1</t>
  </si>
  <si>
    <t>SAB.116.005.002.4.1.2</t>
  </si>
  <si>
    <t>SAB.116.005.002.4.1.3</t>
  </si>
  <si>
    <t>SAB.116.005.002.4.1.4</t>
  </si>
  <si>
    <t>SAB.116.005.002.5</t>
  </si>
  <si>
    <t>Organisation de la Zone Piste</t>
  </si>
  <si>
    <t>SAB.116.005.002.5.1</t>
  </si>
  <si>
    <t>Désherbage des zones aéroportuaires de Cotonou</t>
  </si>
  <si>
    <t>SAB.116.005.002.5.1.1</t>
  </si>
  <si>
    <t>Désherbage des zones aéroportuaires de Cotonou :  première intervention de 2026</t>
  </si>
  <si>
    <t>SAB.116.005.002.5.1.1.1</t>
  </si>
  <si>
    <t>SAB.116.005.002.5.1.1.2</t>
  </si>
  <si>
    <t>SAB.116.005.002.5.1.1.3</t>
  </si>
  <si>
    <t>SAB.116.005.002.5.1.1.4</t>
  </si>
  <si>
    <t>SAB.116.005.002.5.1.1.5</t>
  </si>
  <si>
    <t>SAB.116.005.002.5.1.2</t>
  </si>
  <si>
    <t>Désherbage des zones aéroportuaires de Cotonou : deuxième intervention de 2026</t>
  </si>
  <si>
    <t>SAB.116.005.002.5.1.2.1</t>
  </si>
  <si>
    <t>SAB.116.005.002.5.1.2.2</t>
  </si>
  <si>
    <t>SAB.116.005.002.5.1.2.3</t>
  </si>
  <si>
    <t>Bon de commande</t>
  </si>
  <si>
    <t>SAB.116.005.002.5.1.2.4</t>
  </si>
  <si>
    <t>SAB.116.005.002.5.1.2.5</t>
  </si>
  <si>
    <t>SAB.116.005.002.5.1.3</t>
  </si>
  <si>
    <t>Désherbage des zones aéroportuaires de Cotonou : troisième intervention de 2026</t>
  </si>
  <si>
    <t>SAB.116.005.002.5.1.3.1</t>
  </si>
  <si>
    <t>SAB.116.005.002.5.1.3.2</t>
  </si>
  <si>
    <t>SAB.116.005.002.5.1.3.3</t>
  </si>
  <si>
    <t>SAB.116.005.002.5.1.3.4</t>
  </si>
  <si>
    <t>SAB.116.005.002.5.1.3.5</t>
  </si>
  <si>
    <t>SAB.116.005.002.5.1.4</t>
  </si>
  <si>
    <t xml:space="preserve">Désherbage des zones aéroportuaires de Cotonou :quatrième intervention de 2026 </t>
  </si>
  <si>
    <t>SAB.116.005.002.5.1.4.1</t>
  </si>
  <si>
    <t>SAB.116.005.002.5.1.4.2</t>
  </si>
  <si>
    <t>SAB.116.005.002.5.1.4.3</t>
  </si>
  <si>
    <t>SAB.116.005.002.5.1.4.4</t>
  </si>
  <si>
    <t>SAB.116.005.002.5.1.4.5</t>
  </si>
  <si>
    <t>SAB.116.005.002.5.1.5</t>
  </si>
  <si>
    <t>Désherbage des zones aéroportuaires de Cotonou : cinquième intervention de 2026</t>
  </si>
  <si>
    <t>SAB.116.005.002.5.1.5.1</t>
  </si>
  <si>
    <t>SAB.116.005.002.5.1.5.2</t>
  </si>
  <si>
    <t>SAB.116.005.002.5.1.5.3</t>
  </si>
  <si>
    <t>SAB.116.005.002.5.1.5.4</t>
  </si>
  <si>
    <t>SAB.116.005.002.5.1.5.5</t>
  </si>
  <si>
    <t>SAB.116.005.002.5.1.6</t>
  </si>
  <si>
    <t>Désherbage des zones aéroportuaires de Cotonou : sixième intervention de 2026</t>
  </si>
  <si>
    <t>SAB.116.005.002.5.1.6.1</t>
  </si>
  <si>
    <t>SAB.116.005.002.5.1.6.2</t>
  </si>
  <si>
    <t>SAB.116.005.002.5.1.6.3</t>
  </si>
  <si>
    <t>SAB.116.005.002.5.1.6.4</t>
  </si>
  <si>
    <t>SAB.116.005.002.5.1.6.5</t>
  </si>
  <si>
    <t>SAB.116.005.002.5.2</t>
  </si>
  <si>
    <t xml:space="preserve">Balayage mécanique de l'aire de mouvement </t>
  </si>
  <si>
    <t>SAB.116.005.002.5.2.1</t>
  </si>
  <si>
    <t>Balayage mécanique de l'aire de mouvement : premier trimestre 2026</t>
  </si>
  <si>
    <t>SAB.116.005.002.5.2.1.1</t>
  </si>
  <si>
    <t>Point des superficies balayées durant le trimestre</t>
  </si>
  <si>
    <t>SAB.116.005.002.5.2.1.2</t>
  </si>
  <si>
    <t>SAB.116.005.002.5.2.1.3</t>
  </si>
  <si>
    <t>SAB.116.005.002.5.2.2</t>
  </si>
  <si>
    <t>Balayage mécanique de l'aire de mouvement : deuxième trimestre 2026</t>
  </si>
  <si>
    <t>SAB.116.005.002.5.2.2.1</t>
  </si>
  <si>
    <t>SAB.116.005.002.5.2.2.2</t>
  </si>
  <si>
    <t>SAB.116.005.002.5.2.2.3</t>
  </si>
  <si>
    <t>SAB.116.005.002.5.2.3</t>
  </si>
  <si>
    <t>Balayage mécanique de l'aire de mouvement : troisième trimestre 2026</t>
  </si>
  <si>
    <t>SAB.116.005.002.5.2.3.1</t>
  </si>
  <si>
    <t>SAB.116.005.002.5.2.3.2</t>
  </si>
  <si>
    <t>SAB.116.005.002.5.2.3.3</t>
  </si>
  <si>
    <t>SAB.116.005.002.5.2.4</t>
  </si>
  <si>
    <t>Balayage mécanique de l'aire de mouvement : quatrième trimestre 2026</t>
  </si>
  <si>
    <t>SAB.116.005.002.5.2.4.1</t>
  </si>
  <si>
    <t>SAB.116.005.002.5.2.4.2</t>
  </si>
  <si>
    <t>SAB.116.005.002.5.2.4.3</t>
  </si>
  <si>
    <t>SAB.116.005.002.5.3</t>
  </si>
  <si>
    <t xml:space="preserve">Curage des caniveaux de la plateforme aéroportuaire </t>
  </si>
  <si>
    <t>SAB.116.005.002.5.3.1</t>
  </si>
  <si>
    <t>Curage des caniveaux : seconde intervention du contrat N°……2025</t>
  </si>
  <si>
    <t>SAB.116.005.002.5.3.1.1</t>
  </si>
  <si>
    <t>SAB.116.005.002.5.3.1.2</t>
  </si>
  <si>
    <t>SAB.116.005.002.5.3.1.3</t>
  </si>
  <si>
    <t>SAB.116.005.002.5.3.1.4</t>
  </si>
  <si>
    <t xml:space="preserve">  </t>
  </si>
  <si>
    <t>SAB.116.005.002.5.3.1.5</t>
  </si>
  <si>
    <t>SAB.116.005.002.5.3.2</t>
  </si>
  <si>
    <t>Travaux de curage des canivaux de  la plateforme aéroportuaire :  Nouveau contrat 2026</t>
  </si>
  <si>
    <t>10/092026</t>
  </si>
  <si>
    <t xml:space="preserve">Nouveau contrat : Accord cadre de trois (03) ans </t>
  </si>
  <si>
    <t>SAB.116.005.002.5.3.2.1</t>
  </si>
  <si>
    <t>Elaboration des TDRs/Actualisation des TDRs</t>
  </si>
  <si>
    <t>SAB.116.005.002.5.3.2.2</t>
  </si>
  <si>
    <t>Assurance qualité des TDRs</t>
  </si>
  <si>
    <t>SAB.116.005.002.5.3.2.3</t>
  </si>
  <si>
    <t>Intégration des amendements et finalisation des TDRs</t>
  </si>
  <si>
    <t>SAB.116.005.002.5.3.2.4</t>
  </si>
  <si>
    <t>Approbation &amp; validation des TDRs</t>
  </si>
  <si>
    <t>SAB.116.005.002.5.3.2.5</t>
  </si>
  <si>
    <t>SAB.116.005.002.5.3.3</t>
  </si>
  <si>
    <t>Travaux de curage des canivaux de  la plateforme aéroportuaire : 1ère tranche</t>
  </si>
  <si>
    <t>SAB.116.005.002.5.3.3.1</t>
  </si>
  <si>
    <t>SAB.116.005.002.5.3.3.2</t>
  </si>
  <si>
    <t>SAB.116.005.002.5.3.3.3</t>
  </si>
  <si>
    <t>SAB.116.005.002.5.3.3.4</t>
  </si>
  <si>
    <t>SAB.116.005.002.5.3.3.5</t>
  </si>
  <si>
    <t>SAB.116.005.002.5.4</t>
  </si>
  <si>
    <t>Peinture des marques de la piste d'atterrissage, des bretelles et de l'aire de trafic</t>
  </si>
  <si>
    <t>SAB.116.005.002.5.4.1</t>
  </si>
  <si>
    <t>Travaux de peinture des marques de la piste d'atterrissage, des bretelles (Alpha et Bravo) et de l'aire de trafic de l'Aéroport Internationale de Cotonou 2ème Tranche</t>
  </si>
  <si>
    <t>SAB.116.005.002.5.4.1.1</t>
  </si>
  <si>
    <t>SAB.116.005.002.5.4.1.2</t>
  </si>
  <si>
    <t>SAB.116.005.002.5.4.1.3</t>
  </si>
  <si>
    <t>SAB.116.005.002.5.4.1.4</t>
  </si>
  <si>
    <t>SAB.116.005.002.5.4.1.5</t>
  </si>
  <si>
    <t>SAB.116.005.002.5.4.2</t>
  </si>
  <si>
    <t>Travaux de peinture des marques de la piste d'atterrissage, des bretelles (Alpha et Bravo) et de l'aire de trafic de l'Aéroport Internationale de Cotonou 3ème Tranche</t>
  </si>
  <si>
    <t>SAB.116.005.002.5.4.2.1</t>
  </si>
  <si>
    <t>SAB.116.005.002.5.4.2.2</t>
  </si>
  <si>
    <t>SAB.116.005.002.5.4.2.3</t>
  </si>
  <si>
    <t>SAB.116.005.002.5.4.2.4</t>
  </si>
  <si>
    <t>SAB.116.005.002.5.4.2.5</t>
  </si>
  <si>
    <t>SAB.116.005.002.5.4.3</t>
  </si>
  <si>
    <t>Travaux de peinture des marquages au sol de la piste d’atterrissage, des bretelles Alpha et Bravo et de l’aire de trafic de l’Aéroport International de Cotonou</t>
  </si>
  <si>
    <t>Accord-cadre de deux (02) ans</t>
  </si>
  <si>
    <t>SAB.116.005.002.5.4.3.1</t>
  </si>
  <si>
    <t>SAB.116.005.002.5.4.3.2</t>
  </si>
  <si>
    <t>SAB.116.005.002.5.4.3.3</t>
  </si>
  <si>
    <t>SAB.116.005.002.5.4.3.4</t>
  </si>
  <si>
    <t>SAB.116.005.002.5.4.3.5</t>
  </si>
  <si>
    <t>SAB.116.005.002.5.5</t>
  </si>
  <si>
    <t xml:space="preserve">Etudes pour les travaux d'aménagement de la bande de piste </t>
  </si>
  <si>
    <t>SAB.116.005.002.5.5.1</t>
  </si>
  <si>
    <t>SAB.116.005.002.5.5.2</t>
  </si>
  <si>
    <t>SAB.116.005.002.5.5.3</t>
  </si>
  <si>
    <t>SAB.116.005.002.5.5.4</t>
  </si>
  <si>
    <t>SAB.116.005.002.5.5.5</t>
  </si>
  <si>
    <t>SAB.116.005.002.5.5.6</t>
  </si>
  <si>
    <t>SAB.116.005.002.5.6</t>
  </si>
  <si>
    <t>Dégommage de la piste d'atterrissage de Cotonou</t>
  </si>
  <si>
    <t>SAB.116.005.002.5.6.1</t>
  </si>
  <si>
    <t>SAB.116.005.002.5.6.2</t>
  </si>
  <si>
    <t>SAB.116.005.002.5.6.3</t>
  </si>
  <si>
    <t>SAB.116.005.002.5.6.4</t>
  </si>
  <si>
    <t>SAB.116.005.002.5.6.5</t>
  </si>
  <si>
    <t>SAB.116.005.002.5.6.6</t>
  </si>
  <si>
    <t>SAB.116.005.002.5.7</t>
  </si>
  <si>
    <t>Etude de réhabilitation de l'aire de trafic</t>
  </si>
  <si>
    <t>SAB.116.005.002.5.7.1</t>
  </si>
  <si>
    <t>SAB.116.005.002.5.7.2</t>
  </si>
  <si>
    <t>Approbation par le Directeur technique</t>
  </si>
  <si>
    <t>SAB.116.005.002.5.7.3</t>
  </si>
  <si>
    <t>SAB.116.005.002.5.7.4</t>
  </si>
  <si>
    <t>Cadrage de la mission</t>
  </si>
  <si>
    <t>SAB.116.005.002.5.8</t>
  </si>
  <si>
    <t>Travaux de réhabilitation de l'aire de trafic</t>
  </si>
  <si>
    <t>SAB.116.005.002.5.8.1</t>
  </si>
  <si>
    <t>SAB.116.005.002.5.8.2</t>
  </si>
  <si>
    <t>SAB.116.005.002.5.8.3</t>
  </si>
  <si>
    <t>SAB.116.005.002.5.8.4</t>
  </si>
  <si>
    <t>SAB.116.005.002.5.8.5</t>
  </si>
  <si>
    <t>SAB.116.005.002.5.8.6</t>
  </si>
  <si>
    <t>SAB.116.005.002.6</t>
  </si>
  <si>
    <t>Maintenance des infrastructures, équipements et systèmes aéroportuaires</t>
  </si>
  <si>
    <t>SAB.116.005.002.6.1</t>
  </si>
  <si>
    <t>ACHETER DES FOURNITURES ET PIECES de RECHANGE GARAGE ET GROUPE ELECTROGENE au profit de la DT</t>
  </si>
  <si>
    <t>SAB.116.005.002.6.1.1</t>
  </si>
  <si>
    <t>SAB.116.005.002.6.1.2</t>
  </si>
  <si>
    <t>SAB.116.005.002.6.1.3</t>
  </si>
  <si>
    <t>SAB.116.005.002.6.1.4</t>
  </si>
  <si>
    <t>SAB.116.005.002.6.1.5</t>
  </si>
  <si>
    <t>SAB.116.005.002.6.1.6</t>
  </si>
  <si>
    <t>Elaboration et lancement du DRP pour l'acquisition</t>
  </si>
  <si>
    <t>SAB.116.005.002.6.1.7</t>
  </si>
  <si>
    <t>SAB.116.005.002.6.1.8</t>
  </si>
  <si>
    <t>SAB.116.005.002.6.1.9</t>
  </si>
  <si>
    <t>SAB.116.005.002.6.1.10</t>
  </si>
  <si>
    <t>Emission de bon de commande</t>
  </si>
  <si>
    <t>SAB.116.005.002.6.1.11</t>
  </si>
  <si>
    <t>SAB.116.005.002.6.1.12</t>
  </si>
  <si>
    <t>SAB.116.005.002.6.1.13</t>
  </si>
  <si>
    <t>SAB.116.005.002.6.2</t>
  </si>
  <si>
    <t xml:space="preserve">Maintenance frois et climatisation de l'AIC(Achat de pièces de rechange au profit des équipements de froid et climatisation ) prise en compte des pièces de rechange dans le contrat en cours </t>
  </si>
  <si>
    <t>SAB.116.005.002.6.2.1</t>
  </si>
  <si>
    <t>Suivi de la maintenance pour le premier trimestre</t>
  </si>
  <si>
    <t>SAB.116.005.002.6.2.1.1</t>
  </si>
  <si>
    <t>suivi des travaux</t>
  </si>
  <si>
    <t>SAB.116.005.002.6.2.1.2</t>
  </si>
  <si>
    <t xml:space="preserve">vérification de la facture </t>
  </si>
  <si>
    <t>SAB.116.005.002.6.2.1.3</t>
  </si>
  <si>
    <t>SAB.116.005.002.6.2.1.4</t>
  </si>
  <si>
    <t>SAB.116.005.002.6.2.2</t>
  </si>
  <si>
    <t>Suivi de la maintenance pour le deuxième trimestre</t>
  </si>
  <si>
    <t>SAB.116.005.002.6.2.2.1</t>
  </si>
  <si>
    <t>SAB.116.005.002.6.2.2.2</t>
  </si>
  <si>
    <t>vérification de la facture</t>
  </si>
  <si>
    <t>SAB.116.005.002.6.2.2.3</t>
  </si>
  <si>
    <t>SAB.116.005.002.6.2.2.4</t>
  </si>
  <si>
    <t>SAB.116.005.002.6.2.3</t>
  </si>
  <si>
    <t>Suivi de la maintenance pour le troisième trimestre</t>
  </si>
  <si>
    <t>SAB.116.005.002.6.2.3.1</t>
  </si>
  <si>
    <t>SAB.116.005.002.6.2.3.2</t>
  </si>
  <si>
    <t>SAB.116.005.002.6.2.3.3</t>
  </si>
  <si>
    <t>SAB.116.005.002.6.2.3.4</t>
  </si>
  <si>
    <t>SAB.116.005.002.6.2.4</t>
  </si>
  <si>
    <t>Suivi de la maintenance pour le quatrième trimestre</t>
  </si>
  <si>
    <t>SAB.116.005.002.6.2.4.1</t>
  </si>
  <si>
    <t>SAB.116.005.002.6.2.4.2</t>
  </si>
  <si>
    <t>SAB.116.005.002.6.2.4.3</t>
  </si>
  <si>
    <t>SAB.116.005.002.6.2.4.4</t>
  </si>
  <si>
    <t>SAB.116.005.002.6.3</t>
  </si>
  <si>
    <t>Maintenance des éffaroucheurs (pièce de rechange licence et entretien)</t>
  </si>
  <si>
    <t>SAB.116.005.002.6.3.1</t>
  </si>
  <si>
    <t>SAB.116.005.002.6.3.1.1</t>
  </si>
  <si>
    <t>SAB.116.005.002.6.3.1.2</t>
  </si>
  <si>
    <t>SAB.116.005.002.6.3.1.3</t>
  </si>
  <si>
    <t>SAB.116.005.002.6.3.1.4</t>
  </si>
  <si>
    <t>SAB.116.005.002.6.3.2</t>
  </si>
  <si>
    <t>SAB.116.005.002.6.3.2.1</t>
  </si>
  <si>
    <t>SAB.116.005.002.6.3.2.2</t>
  </si>
  <si>
    <t>SAB.116.005.002.6.3.2.3</t>
  </si>
  <si>
    <t>SAB.116.005.002.6.3.2.4</t>
  </si>
  <si>
    <t>SAB.116.005.002.6.3.3</t>
  </si>
  <si>
    <t>SAB.116.005.002.6.3.3.1</t>
  </si>
  <si>
    <t>SAB.116.005.002.6.3.3.2</t>
  </si>
  <si>
    <t>SAB.116.005.002.6.3.3.3</t>
  </si>
  <si>
    <t>SAB.116.005.002.6.3.3.4</t>
  </si>
  <si>
    <t>SAB.116.005.002.6.3.4</t>
  </si>
  <si>
    <t>SAB.116.005.002.6.3.4.1</t>
  </si>
  <si>
    <t>SAB.116.005.002.6.3.4.2</t>
  </si>
  <si>
    <t>SAB.116.005.002.6.3.4.3</t>
  </si>
  <si>
    <t>SAB.116.005.002.6.3.4.4</t>
  </si>
  <si>
    <t>SAB.116.005.002.6.4</t>
  </si>
  <si>
    <t>Accord-cadre de maintenance BHS et étalonnage bascules</t>
  </si>
  <si>
    <t>SAB.116.005.002.6.4.1</t>
  </si>
  <si>
    <t>SAB.116.005.002.6.4.1.1</t>
  </si>
  <si>
    <t>SAB.116.005.002.6.4.1.2</t>
  </si>
  <si>
    <t>SAB.116.005.002.6.4.1.3</t>
  </si>
  <si>
    <t>SAB.116.005.002.6.4.1.4</t>
  </si>
  <si>
    <t>SAB.116.005.002.6.4.2</t>
  </si>
  <si>
    <t>SAB.116.005.002.6.4.2.1</t>
  </si>
  <si>
    <t>SAB.116.005.002.6.4.2.2</t>
  </si>
  <si>
    <t>SAB.116.005.002.6.4.2.3</t>
  </si>
  <si>
    <t>SAB.116.005.002.6.4.2.4</t>
  </si>
  <si>
    <t>SAB.116.005.002.6.4.3</t>
  </si>
  <si>
    <t>SAB.116.005.002.6.4.3.1</t>
  </si>
  <si>
    <t>SAB.116.005.002.6.4.3.2</t>
  </si>
  <si>
    <t>SAB.116.005.002.6.4.3.3</t>
  </si>
  <si>
    <t>SAB.116.005.002.6.4.3.4</t>
  </si>
  <si>
    <t>SAB.116.005.002.6.4.4</t>
  </si>
  <si>
    <t>SAB.116.005.002.6.4.4.1</t>
  </si>
  <si>
    <t>SAB.116.005.002.6.4.4.2</t>
  </si>
  <si>
    <t>SAB.116.005.002.6.4.4.3</t>
  </si>
  <si>
    <t>SAB.116.005.002.6.4.4.4</t>
  </si>
  <si>
    <t>SAB.116.005.002.6.5</t>
  </si>
  <si>
    <t>Accord-cadre pour la maintenance de la chambre froide du fret ( poursuite procédure)</t>
  </si>
  <si>
    <t>SAB.116.005.002.6.5.1</t>
  </si>
  <si>
    <t>SAB.116.005.002.6.5.2</t>
  </si>
  <si>
    <t>SAB.116.005.002.6.5.3</t>
  </si>
  <si>
    <t>SAB.116.005.002.6.5.4</t>
  </si>
  <si>
    <t>SAB.116.005.002.6.5.5</t>
  </si>
  <si>
    <t>SAB.116.005.002.6.5.6</t>
  </si>
  <si>
    <t>SAB.116.005.002.6.5.7</t>
  </si>
  <si>
    <t>SAB.116.005.002.6.5.8</t>
  </si>
  <si>
    <t>SAB.116.005.002.6.5.9</t>
  </si>
  <si>
    <t>SAB.116.005.002.6.5.10</t>
  </si>
  <si>
    <t>SAB.116.005.002.6.5.11</t>
  </si>
  <si>
    <t>SAB.116.005.002.6.5.12</t>
  </si>
  <si>
    <t>SAB.116.005.002.6.5.13</t>
  </si>
  <si>
    <t>SAB.116.005.002.6.5.14</t>
  </si>
  <si>
    <t>SAB.116.005.002.6.5.15</t>
  </si>
  <si>
    <t>SAB.116.005.002.6.5.16</t>
  </si>
  <si>
    <t>SAB.116.005.002.6.5.17</t>
  </si>
  <si>
    <t>SAB.116.005.002.6.6</t>
  </si>
  <si>
    <t>Maintenance des systèmes de sécurité incendie (Accord-cadre à bons de commande sur 2 ans)</t>
  </si>
  <si>
    <t>SAB.116.005.002.6.6.1</t>
  </si>
  <si>
    <t>SAB.116.005.002.6.6.1.1</t>
  </si>
  <si>
    <t>SAB.116.005.002.6.6.1.2</t>
  </si>
  <si>
    <t>SAB.116.005.002.6.6.1.3</t>
  </si>
  <si>
    <t>SAB.116.005.002.6.6.1.4</t>
  </si>
  <si>
    <t>SAB.116.005.002.6.6.2</t>
  </si>
  <si>
    <t>SAB.116.005.002.6.6.2.1</t>
  </si>
  <si>
    <t>SAB.116.005.002.6.6.2.2</t>
  </si>
  <si>
    <t>SAB.116.005.002.6.6.2.3</t>
  </si>
  <si>
    <t>SAB.116.005.002.6.6.2.4</t>
  </si>
  <si>
    <t>SAB.116.005.002.6.6.3</t>
  </si>
  <si>
    <t>SAB.116.005.002.6.6.3.1</t>
  </si>
  <si>
    <t>SAB.116.005.002.6.6.3.2</t>
  </si>
  <si>
    <t>SAB.116.005.002.6.6.3.3</t>
  </si>
  <si>
    <t>SAB.116.005.002.6.6.3.4</t>
  </si>
  <si>
    <t>SAB.116.005.002.6.6.4</t>
  </si>
  <si>
    <t>SAB.116.005.002.6.6.4.1</t>
  </si>
  <si>
    <t>SAB.116.005.002.6.6.4.2</t>
  </si>
  <si>
    <t>SAB.116.005.002.6.6.4.3</t>
  </si>
  <si>
    <t>SAB.116.005.002.6.6.4.4</t>
  </si>
  <si>
    <t>SAB.116.005.002.6.7</t>
  </si>
  <si>
    <t>Maintenance préventive et corrective des équipements de sureté de AMARANTE y compris les pièces de rechanges</t>
  </si>
  <si>
    <t>SAB.116.005.002.6.7.1</t>
  </si>
  <si>
    <t>SAB.116.005.002.6.7.1.1</t>
  </si>
  <si>
    <t>SAB.116.005.002.6.7.1.2</t>
  </si>
  <si>
    <t>SAB.116.005.002.6.7.1.3</t>
  </si>
  <si>
    <t>SAB.116.005.002.6.7.1.4</t>
  </si>
  <si>
    <t>SAB.116.005.002.6.7.2</t>
  </si>
  <si>
    <t>SAB.116.005.002.6.7.2.1</t>
  </si>
  <si>
    <t>SAB.116.005.002.6.7.2.2</t>
  </si>
  <si>
    <t>SAB.116.005.002.6.7.2.3</t>
  </si>
  <si>
    <t>SAB.116.005.002.6.7.2.4</t>
  </si>
  <si>
    <t>SAB.116.005.002.6.7.3</t>
  </si>
  <si>
    <t>SAB.116.005.002.6.7.3.1</t>
  </si>
  <si>
    <t>SAB.116.005.002.6.7.3.2</t>
  </si>
  <si>
    <t>SAB.116.005.002.6.7.3.3</t>
  </si>
  <si>
    <t>SAB.116.005.002.6.7.3.4</t>
  </si>
  <si>
    <t>SAB.116.005.002.6.7.4</t>
  </si>
  <si>
    <t>SAB.116.005.002.6.7.4.1</t>
  </si>
  <si>
    <t>SAB.116.005.002.6.7.4.2</t>
  </si>
  <si>
    <t>SAB.116.005.002.6.7.4.3</t>
  </si>
  <si>
    <t>SAB.116.005.002.6.7.4.4</t>
  </si>
  <si>
    <t>SAB.116.005.002.6.8</t>
  </si>
  <si>
    <t>Acquition d'un camion citerne pour la vidange des fosses septiques de l'AIC</t>
  </si>
  <si>
    <t>SAB.116.005.002.6.8.1</t>
  </si>
  <si>
    <t>SAB.116.005.002.6.8.2</t>
  </si>
  <si>
    <t>SAB.116.005.002.6.8.3</t>
  </si>
  <si>
    <t>SAB.116.005.002.6.8.4</t>
  </si>
  <si>
    <t>SAB.116.005.002.6.8.5</t>
  </si>
  <si>
    <t>SAB.116.005.002.6.8.6</t>
  </si>
  <si>
    <t>SAB.116.005.002.6.8.7</t>
  </si>
  <si>
    <t xml:space="preserve">Réception des offres </t>
  </si>
  <si>
    <t>SAB.116.005.002.6.8.8</t>
  </si>
  <si>
    <t>Ouverture, dépouillement, analyse et évaluation des offres : Adjudication</t>
  </si>
  <si>
    <t>SAB.116.005.002.6.8.9</t>
  </si>
  <si>
    <t>SAB.116.005.002.6.8.10</t>
  </si>
  <si>
    <t>Ordre de service de démarrage</t>
  </si>
  <si>
    <t>SAB.116.005.002.6.8.11</t>
  </si>
  <si>
    <t>SAB.116.005.002.6.8.12</t>
  </si>
  <si>
    <t xml:space="preserve">Payement </t>
  </si>
  <si>
    <t>SAB.116.005.002.6.9</t>
  </si>
  <si>
    <t>Maintenance des installations sanitaire et de plomberie</t>
  </si>
  <si>
    <t>SAB.116.005.002.6.9.1</t>
  </si>
  <si>
    <t>Entretien et réparation des installations sanitaire et de plomberie : Mois de Janvier 2026</t>
  </si>
  <si>
    <t>SAB.116.005.002.6.9.1.1</t>
  </si>
  <si>
    <t>Exécution de la prestation</t>
  </si>
  <si>
    <t>SAB.116.005.002.6.9.1.2</t>
  </si>
  <si>
    <t>SAB.116.005.002.6.9.1.3</t>
  </si>
  <si>
    <t>SAB.116.005.002.6.9.2</t>
  </si>
  <si>
    <t>Entretien et réparation des installations sanitaire et de plomberie : Mois de Février 2026</t>
  </si>
  <si>
    <t>SAB.116.005.002.6.9.2.1</t>
  </si>
  <si>
    <t>SAB.116.005.002.6.9.2.2</t>
  </si>
  <si>
    <t>SAB.116.005.002.6.9.2.3</t>
  </si>
  <si>
    <t>SAB.116.005.002.6.9.3</t>
  </si>
  <si>
    <t>Entretien et réparation des installations sanitaire et de plomberie : Mois de Mars 2026</t>
  </si>
  <si>
    <t>SAB.116.005.002.6.9.3.1</t>
  </si>
  <si>
    <t>SAB.116.005.002.6.9.3.2</t>
  </si>
  <si>
    <t>SAB.116.005.002.6.9.3.3</t>
  </si>
  <si>
    <t>SAB.116.005.002.6.9.4</t>
  </si>
  <si>
    <t>Entretien et réparation des installations sanitaire et de plomberie : Mois de Avril 2026</t>
  </si>
  <si>
    <t>SAB.116.005.002.6.9.4.1</t>
  </si>
  <si>
    <t>SAB.116.005.002.6.9.4.2</t>
  </si>
  <si>
    <t>SAB.116.005.002.6.9.4.3</t>
  </si>
  <si>
    <t>SAB.116.005.002.6.9.5</t>
  </si>
  <si>
    <t>Entretien et réparation des installations sanitaire et de plomberie : Mois de Mai 2026</t>
  </si>
  <si>
    <t>SAB.116.005.002.6.9.5.1</t>
  </si>
  <si>
    <t>SAB.116.005.002.6.9.5.2</t>
  </si>
  <si>
    <t>SAB.116.005.002.6.9.5.3</t>
  </si>
  <si>
    <t>SAB.116.005.002.6.9.6</t>
  </si>
  <si>
    <t>Entretien et réparation des installations sanitaire et de plomberie : Mois de Juin 2026</t>
  </si>
  <si>
    <t>SAB.116.005.002.6.9.6.1</t>
  </si>
  <si>
    <t>SAB.116.005.002.6.9.6.2</t>
  </si>
  <si>
    <t>SAB.116.005.002.6.9.6.3</t>
  </si>
  <si>
    <t>SAB.116.005.002.6.9.7</t>
  </si>
  <si>
    <t>Entretien et réparation des installations sanitaire et de plomberie : Mois de Juillet 2026</t>
  </si>
  <si>
    <t>SAB.116.005.002.6.9.7.1</t>
  </si>
  <si>
    <t>SAB.116.005.002.6.9.7.2</t>
  </si>
  <si>
    <t>SAB.116.005.002.6.9.7.3</t>
  </si>
  <si>
    <t>SAB.116.005.002.6.9.8</t>
  </si>
  <si>
    <t>Entretien et réparation des installations sanitaire et de plomberie : Mois de Août 2026</t>
  </si>
  <si>
    <t>SAB.116.005.002.6.9.8.1</t>
  </si>
  <si>
    <t>SAB.116.005.002.6.9.8.2</t>
  </si>
  <si>
    <t>SAB.116.005.002.6.9.8.3</t>
  </si>
  <si>
    <t>SAB.116.005.002.6.9.9</t>
  </si>
  <si>
    <t>Entretien et réparation des installations sanitaire et de plomberie : Mois de septembre 2026</t>
  </si>
  <si>
    <t>SAB.116.005.002.6.9.9.1</t>
  </si>
  <si>
    <t>SAB.116.005.002.6.9.9.2</t>
  </si>
  <si>
    <t>SAB.116.005.002.6.9.9.3</t>
  </si>
  <si>
    <t>SAB.116.005.002.6.9.10</t>
  </si>
  <si>
    <t>Entretien et réparation des installations sanitaire et de plomberie : Mois de octobre 2026</t>
  </si>
  <si>
    <t>SAB.116.005.002.6.9.10.1</t>
  </si>
  <si>
    <t>SAB.116.005.002.6.9.10.2</t>
  </si>
  <si>
    <t>SAB.116.005.002.6.9.10.3</t>
  </si>
  <si>
    <t>SAB.116.005.002.6.9.11</t>
  </si>
  <si>
    <t>Entretien et réparation des installations sanitaire et de plomberie : Mois de novembre 2026</t>
  </si>
  <si>
    <t>SAB.116.005.002.6.9.11.1</t>
  </si>
  <si>
    <t>SAB.116.005.002.6.9.11.2</t>
  </si>
  <si>
    <t>SAB.116.005.002.6.9.11.3</t>
  </si>
  <si>
    <t>SAB.116.005.002.6.9.12</t>
  </si>
  <si>
    <t>Entretien et réparation des installations sanitaire et de plomberie : Mois de décembre 2026</t>
  </si>
  <si>
    <t>SAB.116.005.002.6.9.12.1</t>
  </si>
  <si>
    <t>SAB.116.005.002.6.9.12.2</t>
  </si>
  <si>
    <t>SAB.116.005.002.6.9.12.3</t>
  </si>
  <si>
    <t>SAB.116.005.002.6.10</t>
  </si>
  <si>
    <t>Travaux de grosses réparations et de réhabilitation des bâtiments de la SAB et de l'aéroport international de Cotonou : Lot 1</t>
  </si>
  <si>
    <t>SAB.116.005.002.6.10.1</t>
  </si>
  <si>
    <t>SAB.116.005.002.6.10.2</t>
  </si>
  <si>
    <t>SAB.116.005.002.6.10.3</t>
  </si>
  <si>
    <t>SAB.116.005.002.6.10.4</t>
  </si>
  <si>
    <t>SAB.116.005.002.6.10.5</t>
  </si>
  <si>
    <t>SAB.116.005.002.6.10.6</t>
  </si>
  <si>
    <t>SAB.116.005.002.6.10.7</t>
  </si>
  <si>
    <t>SAB.116.005.002.6.11</t>
  </si>
  <si>
    <t>Travaux de grosses réparations et de réhabilitation des bâtiments de la SAB et de l'aéroport international de Cotonou : Lot 2 et Lot 3</t>
  </si>
  <si>
    <t>SAB.116.005.002.6.11.1</t>
  </si>
  <si>
    <t>SAB.116.005.002.6.11.2</t>
  </si>
  <si>
    <t>SAB.116.005.002.6.11.3</t>
  </si>
  <si>
    <t>SAB.116.005.002.6.11.4</t>
  </si>
  <si>
    <t>SAB.116.005.002.6.11.5</t>
  </si>
  <si>
    <t>SAB.116.005.002.6.11.6</t>
  </si>
  <si>
    <t>SAB.116.005.002.6.11.7</t>
  </si>
  <si>
    <t>SAB.116.005.002.6.12</t>
  </si>
  <si>
    <t>Travaux de peinture du halls; des bureaux de la SAB et de la Galerie Marchande: (4 tranches)</t>
  </si>
  <si>
    <t>SAB.116.005.002.6.12.1</t>
  </si>
  <si>
    <t>SAB.116.005.002.6.12.2</t>
  </si>
  <si>
    <t>SAB.116.005.002.6.12.3</t>
  </si>
  <si>
    <t>SAB.116.005.002.6.12.4</t>
  </si>
  <si>
    <t>SAB.116.005.002.6.12.5</t>
  </si>
  <si>
    <t>SAB.116.005.002.6.12.6</t>
  </si>
  <si>
    <t>SAB.116.005.002.6.12.7</t>
  </si>
  <si>
    <t>SAB.116.005.002.6.13</t>
  </si>
  <si>
    <t>Entretien de l'étanchéité des bâtiments de la SAB et de l'aéroport international de Cotonou : 1ère tranche</t>
  </si>
  <si>
    <t>SAB.116.005.002.6.13.1</t>
  </si>
  <si>
    <t>SAB.116.005.002.6.13.2</t>
  </si>
  <si>
    <t>SAB.116.005.002.6.13.3</t>
  </si>
  <si>
    <t>SAB.116.005.002.6.13.4</t>
  </si>
  <si>
    <t>SAB.116.005.002.6.13.5</t>
  </si>
  <si>
    <t>SAB.116.005.002.6.13.6</t>
  </si>
  <si>
    <t>SAB.116.005.002.6.13.7</t>
  </si>
  <si>
    <t>SAB.116.005.002.6.14</t>
  </si>
  <si>
    <t xml:space="preserve">Maintenance des menuiseries des bâtiments de la SAB et de l'aéroport international de Cotonou : 1ère Tranche </t>
  </si>
  <si>
    <t>SAB.116.005.002.6.14.1</t>
  </si>
  <si>
    <t>SAB.116.005.002.6.14.2</t>
  </si>
  <si>
    <t>SAB.116.005.002.6.14.3</t>
  </si>
  <si>
    <t>SAB.116.005.002.6.14.4</t>
  </si>
  <si>
    <t>SAB.116.005.002.6.14.5</t>
  </si>
  <si>
    <t>SAB.116.005.002.6.14.6</t>
  </si>
  <si>
    <t>SAB.116.005.002.6.14.7</t>
  </si>
  <si>
    <t>SAB.116.005.002.6.15</t>
  </si>
  <si>
    <t>Entretien des revêtements des bâtiments de la SAB et de l'aéroport international de Cotonou : 1ère Tranche</t>
  </si>
  <si>
    <t>SAB.116.005.002.6.15.1</t>
  </si>
  <si>
    <t>SAB.116.005.002.6.15.2</t>
  </si>
  <si>
    <t>SAB.116.005.002.6.15.3</t>
  </si>
  <si>
    <t>SAB.116.005.002.6.15.4</t>
  </si>
  <si>
    <t>SAB.116.005.002.6.15.5</t>
  </si>
  <si>
    <t>SAB.116.005.002.6.15.6</t>
  </si>
  <si>
    <t>SAB.116.005.002.6.15.7</t>
  </si>
  <si>
    <t>SAB.116.005.002.6.16</t>
  </si>
  <si>
    <t>Aménagement et équipement des salles de conférence et de réunion de la SAB</t>
  </si>
  <si>
    <t>SAB.116.005.002.6.16.1</t>
  </si>
  <si>
    <t>SAB.116.005.002.6.16.2</t>
  </si>
  <si>
    <t>SAB.116.005.002.6.16.3</t>
  </si>
  <si>
    <t>SAB.116.005.002.6.16.4</t>
  </si>
  <si>
    <t>SAB.116.005.002.6.16.5</t>
  </si>
  <si>
    <t>SAB.116.005.002.6.16.6</t>
  </si>
  <si>
    <t>SAB.116.005.002.6.16.7</t>
  </si>
  <si>
    <t>SAB.116.005.002.6.17</t>
  </si>
  <si>
    <t>Entretien des fosses septiques de la la plateforme aéroportuaire de Cotonou + VIDANDE DES FOSSES</t>
  </si>
  <si>
    <t>SAB.116.005.002.6.17.1</t>
  </si>
  <si>
    <t>SAB.116.005.002.6.17.2</t>
  </si>
  <si>
    <t>SAB.116.005.002.6.17.3</t>
  </si>
  <si>
    <t>SAB.116.005.002.6.17.4</t>
  </si>
  <si>
    <t>SAB.116.005.002.6.17.5</t>
  </si>
  <si>
    <t>SAB.116.005.002.6.17.6</t>
  </si>
  <si>
    <t>SAB.116.005.002.6.17.7</t>
  </si>
  <si>
    <t>SAB.116.005.002.6.18</t>
  </si>
  <si>
    <t>Achat d'equipements de plomberie pour les toilettes de l'aérogare passagers</t>
  </si>
  <si>
    <t>SAB.116.005.002.6.18.1</t>
  </si>
  <si>
    <t>SAB.116.005.002.6.18.2</t>
  </si>
  <si>
    <t>SAB.116.005.002.6.18.3</t>
  </si>
  <si>
    <t>SAB.116.005.002.6.18.4</t>
  </si>
  <si>
    <t>SAB.116.005.002.6.18.5</t>
  </si>
  <si>
    <t>SAB.116.005.002.6.18.6</t>
  </si>
  <si>
    <t>SAB.116.005.002.6.18.7</t>
  </si>
  <si>
    <t>SAB.116.005.002.6.19</t>
  </si>
  <si>
    <t>Maintenance BHS</t>
  </si>
  <si>
    <t>SAB.116.005.002.6.19.1</t>
  </si>
  <si>
    <t>Inscription pour participation</t>
  </si>
  <si>
    <t>SAB.116.005.002.6.19.2</t>
  </si>
  <si>
    <t>Etablir fiche d'inscription</t>
  </si>
  <si>
    <t>SAB.116.005.002.6.19.3</t>
  </si>
  <si>
    <t xml:space="preserve">mise route </t>
  </si>
  <si>
    <t>SAB.116.005.002.6.19.4</t>
  </si>
  <si>
    <t>transmission de rapport et d'attestation de participation</t>
  </si>
  <si>
    <t>SAB.116.005.002.6.19.5</t>
  </si>
  <si>
    <t>paiement</t>
  </si>
  <si>
    <t>SAB.116.005.002.6.20</t>
  </si>
  <si>
    <t>Paiement des factures de SONEB</t>
  </si>
  <si>
    <t>SAB.116.005.002.6.20.1</t>
  </si>
  <si>
    <t>Factures de SONEB du premier trimestre</t>
  </si>
  <si>
    <t>SAB.116.005.002.6.20.1.1</t>
  </si>
  <si>
    <t xml:space="preserve">Enregistrement des index </t>
  </si>
  <si>
    <t>SAB.116.005.002.6.20.1.2</t>
  </si>
  <si>
    <t>Attestation de service fait</t>
  </si>
  <si>
    <t>SAB.116.005.002.6.20.1.3</t>
  </si>
  <si>
    <t>SAB.116.005.002.6.20.1.4</t>
  </si>
  <si>
    <t>SAB.116.005.002.6.20.2</t>
  </si>
  <si>
    <t>Factures de SONEB du deuxième trimestre</t>
  </si>
  <si>
    <t>SAB.116.005.002.6.20.2.1</t>
  </si>
  <si>
    <t>SAB.116.005.002.6.20.2.2</t>
  </si>
  <si>
    <t>SAB.116.005.002.6.20.2.3</t>
  </si>
  <si>
    <t>SAB.116.005.002.6.20.2.4</t>
  </si>
  <si>
    <t>SAB.116.005.002.6.20.3</t>
  </si>
  <si>
    <t>Factures de SONEB du troisième trimestre</t>
  </si>
  <si>
    <t>SAB.116.005.002.6.20.3.1</t>
  </si>
  <si>
    <t>SAB.116.005.002.6.20.3.2</t>
  </si>
  <si>
    <t>SAB.116.005.002.6.20.3.3</t>
  </si>
  <si>
    <t>SAB.116.005.002.6.20.3.4</t>
  </si>
  <si>
    <t>SAB.116.005.002.6.20.4</t>
  </si>
  <si>
    <t>Factures de SONEB du quatrième trimestre</t>
  </si>
  <si>
    <t>SAB.116.005.002.6.20.4.1</t>
  </si>
  <si>
    <t>SAB.116.005.002.6.20.4.2</t>
  </si>
  <si>
    <t>SAB.116.005.002.6.20.4.3</t>
  </si>
  <si>
    <t>SAB.116.005.002.6.20.4.4</t>
  </si>
  <si>
    <t>SAB.116.005.002.6.21</t>
  </si>
  <si>
    <t>Maintenance des mâts d'éclairage de l'aire de trafic (treuil,abeille,rouille …accord cadre de 2 ans)</t>
  </si>
  <si>
    <t>SAB.116.005.002.6.21.1</t>
  </si>
  <si>
    <t>SAB.116.005.002.6.21.2</t>
  </si>
  <si>
    <t>SAB.116.005.002.6.21.3</t>
  </si>
  <si>
    <t>SAB.116.005.002.6.21.4</t>
  </si>
  <si>
    <t>SAB.116.005.002.6.21.5</t>
  </si>
  <si>
    <t>SAB.116.005.002.6.21.6</t>
  </si>
  <si>
    <t>SAB.116.005.002.6.21.7</t>
  </si>
  <si>
    <t>SAB.116.005.002.6.21.8</t>
  </si>
  <si>
    <t>SAB.116.005.002.6.21.9</t>
  </si>
  <si>
    <t>SAB.116.005.002.6.21.10</t>
  </si>
  <si>
    <t>SAB.116.005.002.6.21.11</t>
  </si>
  <si>
    <t>SAB.116.005.002.6.21.12</t>
  </si>
  <si>
    <t>SAB.116.005.002.6.21.13</t>
  </si>
  <si>
    <t>SAB.116.005.002.6.21.14</t>
  </si>
  <si>
    <t>SAB.116.005.002.6.21.15</t>
  </si>
  <si>
    <t>SAB.116.005.002.6.21.16</t>
  </si>
  <si>
    <t>SAB.116.005.002.6.21.17</t>
  </si>
  <si>
    <t>SAB.116.005.002.6.22</t>
  </si>
  <si>
    <t>Maintenance des onduleurs de la SAB et des pavillons (poursuite de la procédure de maintenance en accord cadre)</t>
  </si>
  <si>
    <t>SAB.116.005.002.6.22.1</t>
  </si>
  <si>
    <t>SAB.116.005.002.6.22.1.1</t>
  </si>
  <si>
    <t>SAB.116.005.002.6.22.1.2</t>
  </si>
  <si>
    <t>SAB.116.005.002.6.22.1.3</t>
  </si>
  <si>
    <t>SAB.116.005.002.6.22.1.4</t>
  </si>
  <si>
    <t>SAB.116.005.002.6.22.2</t>
  </si>
  <si>
    <t>SAB.116.005.002.6.22.2.1</t>
  </si>
  <si>
    <t>SAB.116.005.002.6.22.2.2</t>
  </si>
  <si>
    <t>SAB.116.005.002.6.22.2.3</t>
  </si>
  <si>
    <t>SAB.116.005.002.6.22.2.4</t>
  </si>
  <si>
    <t>SAB.116.005.002.6.22.3</t>
  </si>
  <si>
    <t>SAB.116.005.002.6.22.3.1</t>
  </si>
  <si>
    <t>SAB.116.005.002.6.22.3.2</t>
  </si>
  <si>
    <t>SAB.116.005.002.6.22.3.3</t>
  </si>
  <si>
    <t>SAB.116.005.002.6.22.3.4</t>
  </si>
  <si>
    <t>SAB.116.005.002.6.22.4</t>
  </si>
  <si>
    <t>SAB.116.005.002.6.22.4.1</t>
  </si>
  <si>
    <t>SAB.116.005.002.6.22.4.2</t>
  </si>
  <si>
    <t>SAB.116.005.002.6.22.4.3</t>
  </si>
  <si>
    <t>SAB.116.005.002.6.22.4.4</t>
  </si>
  <si>
    <t>SAB.116.005.002.6.23</t>
  </si>
  <si>
    <t>SAB.116.005.002.6.23.1</t>
  </si>
  <si>
    <t>SAB.116.005.002.6.23.2</t>
  </si>
  <si>
    <t>SAB.116.005.002.6.23.3</t>
  </si>
  <si>
    <t>SAB.116.005.002.6.23.4</t>
  </si>
  <si>
    <t>SAB.116.005.002.6.23.5</t>
  </si>
  <si>
    <t>SAB.116.005.002.6.23.6</t>
  </si>
  <si>
    <t>SAB.116.005.002.6.23.7</t>
  </si>
  <si>
    <t>SAB.116.005.002.6.23.8</t>
  </si>
  <si>
    <t>SAB.116.005.002.6.23.9</t>
  </si>
  <si>
    <t>SAB.116.005.002.6.23.10</t>
  </si>
  <si>
    <t>SAB.116.005.002.6.23.11</t>
  </si>
  <si>
    <t>SAB.116.005.002.6.23.12</t>
  </si>
  <si>
    <t>SAB.116.005.002.6.23.13</t>
  </si>
  <si>
    <t>SAB.116.005.002.6.24</t>
  </si>
  <si>
    <t>Entretien de 3 tentes (accord cadre à bon de commande sur 2 ans)</t>
  </si>
  <si>
    <t>SAB.116.005.002.6.24.1</t>
  </si>
  <si>
    <t>SAB.116.005.002.6.24.2</t>
  </si>
  <si>
    <t>SAB.116.005.002.6.24.3</t>
  </si>
  <si>
    <t>SAB.116.005.002.6.24.4</t>
  </si>
  <si>
    <t>SAB.116.005.002.6.24.5</t>
  </si>
  <si>
    <t>SAB.116.005.002.6.24.6</t>
  </si>
  <si>
    <t>SAB.116.005.002.6.24.7</t>
  </si>
  <si>
    <t>SAB.116.005.002.6.24.8</t>
  </si>
  <si>
    <t>SAB.116.005.002.6.24.9</t>
  </si>
  <si>
    <t>SAB.116.005.002.6.24.10</t>
  </si>
  <si>
    <t>SAB.116.005.002.6.24.11</t>
  </si>
  <si>
    <t>SAB.116.005.002.6.24.12</t>
  </si>
  <si>
    <t>SAB.116.005.002.6.24.13</t>
  </si>
  <si>
    <t>SAB.116.005.002.6.24.14</t>
  </si>
  <si>
    <t>SAB.116.005.002.6.24.15</t>
  </si>
  <si>
    <t>émission de bon de commande</t>
  </si>
  <si>
    <t>SAB.116.005.002.6.24.16</t>
  </si>
  <si>
    <t>SAB.116.005.002.6.24.17</t>
  </si>
  <si>
    <t>SAB.116.005.002.6.24.18</t>
  </si>
  <si>
    <t>SAB.116.005.002.6.25</t>
  </si>
  <si>
    <t>Maintenance des portes coulissantes</t>
  </si>
  <si>
    <t>SAB.116.005.002.6.25.1</t>
  </si>
  <si>
    <t>SAB.116.005.002.6.25.1.1</t>
  </si>
  <si>
    <t>SAB.116.005.002.6.25.1.2</t>
  </si>
  <si>
    <t>SAB.116.005.002.6.25.1.3</t>
  </si>
  <si>
    <t>SAB.116.005.002.6.25.1.4</t>
  </si>
  <si>
    <t>SAB.116.005.002.6.25.2</t>
  </si>
  <si>
    <t>SAB.116.005.002.6.25.2.1</t>
  </si>
  <si>
    <t>SAB.116.005.002.6.25.2.2</t>
  </si>
  <si>
    <t>SAB.116.005.002.6.25.2.3</t>
  </si>
  <si>
    <t>SAB.116.005.002.6.25.2.4</t>
  </si>
  <si>
    <t>SAB.116.005.002.6.25.3</t>
  </si>
  <si>
    <t>SAB.116.005.002.6.25.3.1</t>
  </si>
  <si>
    <t>SAB.116.005.002.6.25.3.2</t>
  </si>
  <si>
    <t>SAB.116.005.002.6.25.3.3</t>
  </si>
  <si>
    <t>SAB.116.005.002.6.25.3.4</t>
  </si>
  <si>
    <t>SAB.116.005.002.6.25.4</t>
  </si>
  <si>
    <t>SAB.116.005.002.6.25.4.1</t>
  </si>
  <si>
    <t>SAB.116.005.002.6.25.4.2</t>
  </si>
  <si>
    <t>SAB.116.005.002.6.25.4.3</t>
  </si>
  <si>
    <t>SAB.116.005.002.6.25.4.4</t>
  </si>
  <si>
    <t>SAB.116.005.002.6.26</t>
  </si>
  <si>
    <t>Maintenance des groupes électrogènes de la SAB (Aérogares et pavillons décontamination cuves achat pièces de rechange , accessoires de vidange, liquide de refroidissement)</t>
  </si>
  <si>
    <t>SAB.116.005.002.6.26.1</t>
  </si>
  <si>
    <t>SAB.116.005.002.6.26.1.1</t>
  </si>
  <si>
    <t>SAB.116.005.002.6.26.1.2</t>
  </si>
  <si>
    <t>SAB.116.005.002.6.26.1.3</t>
  </si>
  <si>
    <t>SAB.116.005.002.6.26.1.4</t>
  </si>
  <si>
    <t>SAB.116.005.002.6.26.2</t>
  </si>
  <si>
    <t>SAB.116.005.002.6.26.2.1</t>
  </si>
  <si>
    <t>SAB.116.005.002.6.26.2.2</t>
  </si>
  <si>
    <t>SAB.116.005.002.6.26.2.3</t>
  </si>
  <si>
    <t>SAB.116.005.002.6.26.2.4</t>
  </si>
  <si>
    <t>SAB.116.005.002.6.26.3</t>
  </si>
  <si>
    <t>SAB.116.005.002.6.26.3.1</t>
  </si>
  <si>
    <t>SAB.116.005.002.6.26.3.2</t>
  </si>
  <si>
    <t>SAB.116.005.002.6.26.3.3</t>
  </si>
  <si>
    <t>SAB.116.005.002.6.26.3.4</t>
  </si>
  <si>
    <t>SAB.116.005.002.6.26.4</t>
  </si>
  <si>
    <t>SAB.116.005.002.6.26.4.1</t>
  </si>
  <si>
    <t>SAB.116.005.002.6.26.4.2</t>
  </si>
  <si>
    <t>SAB.116.005.002.6.26.4.3</t>
  </si>
  <si>
    <t>SAB.116.005.002.6.26.4.4</t>
  </si>
  <si>
    <t>SAB.116.005.002.7</t>
  </si>
  <si>
    <t>Renforcement et mise aux normes de la sûreté</t>
  </si>
  <si>
    <t>SAB.116.005.002.7.1</t>
  </si>
  <si>
    <t>Entretien de la clôture de sûreté</t>
  </si>
  <si>
    <t>SAB.116.005.002.7.1.1</t>
  </si>
  <si>
    <t>SAB.116.005.002.7.1.2</t>
  </si>
  <si>
    <t>SAB.116.005.002.7.1.3</t>
  </si>
  <si>
    <t>SAB.116.005.002.7.1.4</t>
  </si>
  <si>
    <t>SAB.116.005.002.7.1.5</t>
  </si>
  <si>
    <t>SAB.116.005.002.7.1.6</t>
  </si>
  <si>
    <t>SAB.116.005.002.7.1.7</t>
  </si>
  <si>
    <t>SAB.116.005.002.7.2</t>
  </si>
  <si>
    <t xml:space="preserve">Travaux de mise aux normes de la clôture de sûreté : Reprise partiel du périmètre de la haie vive  </t>
  </si>
  <si>
    <t>SAB.116.005.002.7.2.1</t>
  </si>
  <si>
    <t>SAB.116.005.002.7.2.2</t>
  </si>
  <si>
    <t>SAB.116.005.002.7.2.3</t>
  </si>
  <si>
    <t>SAB.116.005.002.7.2.4</t>
  </si>
  <si>
    <t>SAB.116.005.002.7.2.5</t>
  </si>
  <si>
    <t>SAB.116.005.002.7.2.6</t>
  </si>
  <si>
    <t>SAB.116.005.002.7.2.7</t>
  </si>
  <si>
    <t>SAB.116.005.002.7.2.8</t>
  </si>
  <si>
    <t>SAB.116.005.002.7.2.9</t>
  </si>
  <si>
    <t>SAB.116.005.002.7.2.10</t>
  </si>
  <si>
    <t>SAB.116.005.002.7.2.11</t>
  </si>
  <si>
    <t>SAB.116.005.002.7.2.12</t>
  </si>
  <si>
    <t>SAB.116.005.002.7.2.13</t>
  </si>
  <si>
    <t>OS3</t>
  </si>
  <si>
    <t>Objectif Spécifique 3 : Assurer la mise en conformité, réhabilitation et entretien des aérodromes de l'intérieur</t>
  </si>
  <si>
    <t>R3</t>
  </si>
  <si>
    <t>Résultat 3 : La conformité, la réhabilitation et l'entretien des aérodrones de l'intérieur sont assurés</t>
  </si>
  <si>
    <t>SAB.116.005.003</t>
  </si>
  <si>
    <t>Action 3 : Conformité, réhabilitation et entretien</t>
  </si>
  <si>
    <t>SAB.116.005.003.1</t>
  </si>
  <si>
    <t xml:space="preserve">Mise en conformité et exploitation de l’aéroport de Tourou </t>
  </si>
  <si>
    <t>SAB.116.005.003.1.1</t>
  </si>
  <si>
    <t>Essais de portance de la RESA de l'aéroport de Tourou</t>
  </si>
  <si>
    <t>SAB.116.005.003.1.1.1</t>
  </si>
  <si>
    <t>SAB.116.005.003.1.1.2</t>
  </si>
  <si>
    <t>SAB.116.005.003.1.1.3</t>
  </si>
  <si>
    <t>SAB.116.005.003.1.1.4</t>
  </si>
  <si>
    <t>SAB.116.005.003.1.1.5</t>
  </si>
  <si>
    <t>SAB.116.005.003.1.1.6</t>
  </si>
  <si>
    <t>SAB.116.005.003.1.1.7</t>
  </si>
  <si>
    <t>SAB.116.005.003.1.1.8</t>
  </si>
  <si>
    <t>SAB.116.005.003.1.1.9</t>
  </si>
  <si>
    <t>SAB.116.005.003.1.1.10</t>
  </si>
  <si>
    <t>SAB.116.005.003.1.1.11</t>
  </si>
  <si>
    <t>SAB.116.005.003.1.1.12</t>
  </si>
  <si>
    <t>SAB.116.005.003.1.1.13</t>
  </si>
  <si>
    <t>SAB.116.005.003.1.2</t>
  </si>
  <si>
    <t>Mission de prestation et d'etudes de realisation du plan de servitudes aéronautiques de dégagement et de balisage de l'aéroport de Tourou</t>
  </si>
  <si>
    <t>SAB.116.005.003.1.2.1</t>
  </si>
  <si>
    <t>SAB.116.005.003.1.2.2</t>
  </si>
  <si>
    <t>SAB.116.005.003.1.2.3</t>
  </si>
  <si>
    <t>SAB.116.005.003.1.2.4</t>
  </si>
  <si>
    <t>Préparation et lancement de l'AMI</t>
  </si>
  <si>
    <t>SAB.116.005.003.1.2.5</t>
  </si>
  <si>
    <t>SAB.116.005.003.1.2.6</t>
  </si>
  <si>
    <t>ouverture, dépouillement, analyse et évaluation des offres : Présélection des consultants</t>
  </si>
  <si>
    <t>SAB.116.005.003.1.2.7</t>
  </si>
  <si>
    <t>Approbation par un comité technique</t>
  </si>
  <si>
    <t>SAB.116.005.003.1.2.8</t>
  </si>
  <si>
    <t>Elaboration et lancement de la DRP</t>
  </si>
  <si>
    <t>SAB.116.005.003.1.2.9</t>
  </si>
  <si>
    <t>SAB.116.005.003.1.2.10</t>
  </si>
  <si>
    <t>Ouverture, analyse et évaluation des offres</t>
  </si>
  <si>
    <t>SAB.116.005.003.1.2.11</t>
  </si>
  <si>
    <t>SAB.116.005.003.1.2.12</t>
  </si>
  <si>
    <t>SAB.116.005.003.1.2.13</t>
  </si>
  <si>
    <t>SAB.116.005.003.1.3</t>
  </si>
  <si>
    <t>Etudes pour la mise aux normes des installations de l'Aéroport de TOUROU (phase 1)</t>
  </si>
  <si>
    <t>SAB.116.005.003.1.3.1</t>
  </si>
  <si>
    <t>SAB.116.005.003.1.3.2</t>
  </si>
  <si>
    <t>SAB.116.005.003.1.3.3</t>
  </si>
  <si>
    <t>SAB.116.005.003.1.3.4</t>
  </si>
  <si>
    <t>SAB.116.005.003.1.3.5</t>
  </si>
  <si>
    <t>SAB.116.005.003.1.3.6</t>
  </si>
  <si>
    <t>SAB.116.005.003.1.3.7</t>
  </si>
  <si>
    <t>SAB.116.005.003.1.3.8</t>
  </si>
  <si>
    <t>SAB.116.005.003.1.3.9</t>
  </si>
  <si>
    <t>SAB.116.005.003.1.3.10</t>
  </si>
  <si>
    <t>SAB.116.005.003.1.3.11</t>
  </si>
  <si>
    <t>SAB.116.005.003.1.3.12</t>
  </si>
  <si>
    <t>SAB.116.005.003.1.3.13</t>
  </si>
  <si>
    <t>SAB.116.005.003.1.3.14</t>
  </si>
  <si>
    <t>SAB.116.005.003.1.3.15</t>
  </si>
  <si>
    <t>SAB.116.005.003.1.3.16</t>
  </si>
  <si>
    <t>SAB.116.005.003.1.3.17</t>
  </si>
  <si>
    <t>SAB.116.005.003.1.3.18</t>
  </si>
  <si>
    <t>SAB.116.005.003.1.3.19</t>
  </si>
  <si>
    <t>SAB.116.005.003.1.3.20</t>
  </si>
  <si>
    <t>SAB.116.005.003.1.3.21</t>
  </si>
  <si>
    <t>SAB.116.005.003.1.3.22</t>
  </si>
  <si>
    <t>SAB.116.005.003.1.3.23</t>
  </si>
  <si>
    <t>SGS</t>
  </si>
  <si>
    <t>SAB.116.005.003.1.4</t>
  </si>
  <si>
    <t>Mise en place de l'infrastructure IT à l'Aéroport de TOUROU</t>
  </si>
  <si>
    <t>AONO</t>
  </si>
  <si>
    <t>SAB.116.005.003.1.4.1</t>
  </si>
  <si>
    <t>SAB.116.005.003.1.4.2</t>
  </si>
  <si>
    <t>SAB.116.005.003.1.4.3</t>
  </si>
  <si>
    <t>Elaboration de  la DAO</t>
  </si>
  <si>
    <t>SAB.116.005.003.1.4.4</t>
  </si>
  <si>
    <t>SAB.116.005.003.1.4.5</t>
  </si>
  <si>
    <t>Lancement de la DAO</t>
  </si>
  <si>
    <t>SAB.116.005.003.1.4.6</t>
  </si>
  <si>
    <t>SAB.116.005.003.1.4.7</t>
  </si>
  <si>
    <t>SAB.116.005.003.1.4.8</t>
  </si>
  <si>
    <t>SAB.116.005.003.1.4.9</t>
  </si>
  <si>
    <t>SAB.116.005.003.1.4.10</t>
  </si>
  <si>
    <t>SAB.116.005.003.1.4.11</t>
  </si>
  <si>
    <t>SAB.116.005.003.1.5</t>
  </si>
  <si>
    <t>Extension de la plateforme AOS/AODB à l'aéroport de TOUROU</t>
  </si>
  <si>
    <t>SAB.116.005.003.1.5.1</t>
  </si>
  <si>
    <t>SAB.116.005.003.1.5.2</t>
  </si>
  <si>
    <t>SAB.116.005.003.1.5.3</t>
  </si>
  <si>
    <t>SAB.116.005.003.1.5.4</t>
  </si>
  <si>
    <t>SAB.116.005.003.1.5.5</t>
  </si>
  <si>
    <t>SAB.116.005.003.1.5.6</t>
  </si>
  <si>
    <t>SAB.116.005.003.1.5.7</t>
  </si>
  <si>
    <t>SAB.116.005.003.1.5.8</t>
  </si>
  <si>
    <t>SAB.116.005.003.1.6</t>
  </si>
  <si>
    <t>Activités de mission de DCJ</t>
  </si>
  <si>
    <t>DIE, DOX</t>
  </si>
  <si>
    <t>SAB.116.005.003.1.6.1</t>
  </si>
  <si>
    <t>SAB.116.005.003.1.6.2</t>
  </si>
  <si>
    <t>SAB.116.005.003.1.6.3</t>
  </si>
  <si>
    <t>SAB.116.005.003.1.6.4</t>
  </si>
  <si>
    <t>SAB.116.005.003.1.7</t>
  </si>
  <si>
    <t>Pilotage du processus d'autorisation d'exploitation de l'aéroport de Tourou</t>
  </si>
  <si>
    <t>DIE, DOX, DAF,DAF</t>
  </si>
  <si>
    <t>SAB.116.005.003.1.7.1</t>
  </si>
  <si>
    <t>Mise en place d'une équipe</t>
  </si>
  <si>
    <t>SAB.116.005.003.1.8</t>
  </si>
  <si>
    <t>Travaux de réabilitation des installation de TOUROU</t>
  </si>
  <si>
    <t>SAB.116.005.003.1.8.1</t>
  </si>
  <si>
    <t>SAB.116.005.003.1.8.2</t>
  </si>
  <si>
    <t>SAB.116.005.003.1.8.3</t>
  </si>
  <si>
    <t>SAB.116.005.003.1.8.4</t>
  </si>
  <si>
    <t>SAB.116.005.003.1.8.5</t>
  </si>
  <si>
    <t>SAB.116.005.003.1.8.6</t>
  </si>
  <si>
    <t>SAB.116.005.003.1.8.7</t>
  </si>
  <si>
    <t>SAB.116.005.003.1.8.8</t>
  </si>
  <si>
    <t>SAB.116.005.003.1.8.9</t>
  </si>
  <si>
    <t>Coordination des activités de l'équipe</t>
  </si>
  <si>
    <t>SAB.116.005.003.2</t>
  </si>
  <si>
    <t>Réhabilitation et entretien des aérodromes de l'intérieur</t>
  </si>
  <si>
    <t>SAB.116.005.003.2.1</t>
  </si>
  <si>
    <t xml:space="preserve">Travaux d'entretien des pistes des aérodromes de l'intérieur </t>
  </si>
  <si>
    <t>SAB.116.005.003.2.2</t>
  </si>
  <si>
    <t>Entretien et réparations au niveau des bâtiments des aérodromes de l'intérieur</t>
  </si>
  <si>
    <t>SAB.116.005.003.2.2.1</t>
  </si>
  <si>
    <t>SAB.116.005.003.2.2.2</t>
  </si>
  <si>
    <t>SAB.116.005.003.2.2.3</t>
  </si>
  <si>
    <t>SAB.116.005.003.2.2.4</t>
  </si>
  <si>
    <t>SAB.116.005.003.2.2.5</t>
  </si>
  <si>
    <t>SAB.116.005.003.2.2.6</t>
  </si>
  <si>
    <t>SAB.116.005.003.2.2.7</t>
  </si>
  <si>
    <t>OS4</t>
  </si>
  <si>
    <t>Objectif Spécifique 4 : Renforcer les capacités techniques et opérationnelle de la SAB</t>
  </si>
  <si>
    <t>R4</t>
  </si>
  <si>
    <t>Résultat 4 : Les capacités techniques et opérationnelles de la SAB  sont renforcées</t>
  </si>
  <si>
    <t>SAB.116.005.004.1</t>
  </si>
  <si>
    <t xml:space="preserve">Action 4.1 : Gestion des ressources humaines, matérielles et financières de la SAB </t>
  </si>
  <si>
    <t>SAB.116.005.004.1.1</t>
  </si>
  <si>
    <t>Gestion des ressources humaines de la SAB</t>
  </si>
  <si>
    <t>SAB.116.005.004.1.1.1</t>
  </si>
  <si>
    <t>FORMATION DES CADRES AU PROFIT DE LA DAF</t>
  </si>
  <si>
    <t>618102-633001-633002</t>
  </si>
  <si>
    <t>SAB.116.005.004.1.1.1.1</t>
  </si>
  <si>
    <t xml:space="preserve">Elaboration des TDR FORMATION SUR LES TECHNIQUES DE TRAITEMENT COMPTABLE DE LA TRESORERIE </t>
  </si>
  <si>
    <t>SAB.116.005.004.1.1.1.2</t>
  </si>
  <si>
    <t>Elaboration des TDR FORMATION SUR LES TECHNIQUES DE RECOUVREMENT</t>
  </si>
  <si>
    <t>SAB.116.005.004.1.1.1.3</t>
  </si>
  <si>
    <t>SAB.116.005.004.1.1.1.4</t>
  </si>
  <si>
    <t xml:space="preserve">Rédaction du rapport de formation  </t>
  </si>
  <si>
    <t>SAB.116.005.004.1.1.2</t>
  </si>
  <si>
    <t>FORMATION DES CADRES AU PROFIT DE LA DG-AI</t>
  </si>
  <si>
    <t>SAB.116.005.004.1.1.2.1</t>
  </si>
  <si>
    <t xml:space="preserve">Elaboration des TDR FORMATION SUR LES TECHNIQUES DE TRAIETEMNT COMPTABLE DE LA TRESORERIE </t>
  </si>
  <si>
    <t>SAB.116.005.004.1.1.2.2</t>
  </si>
  <si>
    <t>SAB.116.005.004.1.1.2.3</t>
  </si>
  <si>
    <t>SAB.116.005.004.1.1.2.4</t>
  </si>
  <si>
    <t>SAB.116.005.004.1.1.3</t>
  </si>
  <si>
    <t>FORMATION DES CADRES AU PROFIT DU SCMC</t>
  </si>
  <si>
    <t>SAB.116.005.004.1.1.3.1</t>
  </si>
  <si>
    <t>SAB.116.005.004.1.1.3.2</t>
  </si>
  <si>
    <t>SAB.116.005.004.1.1.3.3</t>
  </si>
  <si>
    <t>SAB.116.005.004.1.1.3.4</t>
  </si>
  <si>
    <t>SAB.116.005.004.1.1.4</t>
  </si>
  <si>
    <t>FORMATION DES CADRES AU PROFIT DE LA DCJ</t>
  </si>
  <si>
    <t>SAB.116.005.004.1.1.4.1</t>
  </si>
  <si>
    <t>SAB.116.005.004.1.1.4.2</t>
  </si>
  <si>
    <t>SAB.116.005.004.1.1.4.3</t>
  </si>
  <si>
    <t>SAB.116.005.004.1.1.4.4</t>
  </si>
  <si>
    <t>SAB.116.005.004.1.1.5</t>
  </si>
  <si>
    <t>FORMATION DES CADRES AU PROFIT DE LA DOX</t>
  </si>
  <si>
    <t>SAB.116.005.004.1.1.5.1</t>
  </si>
  <si>
    <t>SAB.116.005.004.1.1.5.2</t>
  </si>
  <si>
    <t>SAB.116.005.004.1.1.5.3</t>
  </si>
  <si>
    <t>SAB.116.005.004.1.1.5.4</t>
  </si>
  <si>
    <t>SAB.116.005.004.1.1.6</t>
  </si>
  <si>
    <t>FORMATION DES CADRES AU PROFIT DE LA DIE</t>
  </si>
  <si>
    <t>SAB.116.005.004.1.1.6.1</t>
  </si>
  <si>
    <t>SAB.116.005.004.1.1.6.2</t>
  </si>
  <si>
    <t>SAB.116.005.004.1.1.6.3</t>
  </si>
  <si>
    <t>SAB.116.005.004.1.1.6.4</t>
  </si>
  <si>
    <t>SAB.116.005.004.1.1.7</t>
  </si>
  <si>
    <t>FORMATION DES CADRES AU PROFIT DE LA PRMP</t>
  </si>
  <si>
    <t>SAB.116.005.004.1.1.7.1</t>
  </si>
  <si>
    <t>SAB.116.005.004.1.1.7.2</t>
  </si>
  <si>
    <t>SAB.116.005.004.1.1.7.3</t>
  </si>
  <si>
    <t>SAB.116.005.004.1.1.7.4</t>
  </si>
  <si>
    <t>SAB.116.005.004.1.1.8</t>
  </si>
  <si>
    <t>FORMATION DES CADRES AU PROFIT DE SI</t>
  </si>
  <si>
    <t>SAB.116.005.004.1.1.8.1</t>
  </si>
  <si>
    <t>SAB.116.005.004.1.1.8.2</t>
  </si>
  <si>
    <t>SAB.116.005.004.1.1.8.3</t>
  </si>
  <si>
    <t>SAB.116.005.004.1.1.8.4</t>
  </si>
  <si>
    <t>SAB.116.005.004.1.1.9</t>
  </si>
  <si>
    <t>FORMATION DES CADRES AU PROFIT DE SSSI</t>
  </si>
  <si>
    <t>SAB.116.005.004.1.1.9.1</t>
  </si>
  <si>
    <t>SAB.116.005.004.1.1.9.2</t>
  </si>
  <si>
    <t>SAB.116.005.004.1.1.9.3</t>
  </si>
  <si>
    <t>SAB.116.005.004.1.1.9.4</t>
  </si>
  <si>
    <t>SAB.116.005.004.1.1.10</t>
  </si>
  <si>
    <t>FORMATION DES CADRES AU PROFIT DE CCMP</t>
  </si>
  <si>
    <t>SAB.116.005.004.1.1.10.1</t>
  </si>
  <si>
    <t>SAB.116.005.004.1.1.10.2</t>
  </si>
  <si>
    <t>SAB.116.005.004.1.1.10.3</t>
  </si>
  <si>
    <t>SAB.116.005.004.1.1.10.4</t>
  </si>
  <si>
    <t>SAB.116.005.004.1.2</t>
  </si>
  <si>
    <t>Gestion des ressources matérielles et financières de la SAB</t>
  </si>
  <si>
    <t>SAB.116.005.004.1.2.1</t>
  </si>
  <si>
    <t>PAYEMENT DES CHARGES FISCALES PATRONALES</t>
  </si>
  <si>
    <t>SAB.116.005.004.1.2.1.1</t>
  </si>
  <si>
    <t>Etablir l'état  et proceder au paiement des charges  fiscales de janvier</t>
  </si>
  <si>
    <t>SAB.116.005.004.1.2.1.2</t>
  </si>
  <si>
    <t>Etablir l'état  et proceder au paiement des charges  fiscales de février</t>
  </si>
  <si>
    <t>SAB.116.005.004.1.2.1.3</t>
  </si>
  <si>
    <t>Etablir l'état  et proceder au paiement des charges  fiscales de mars</t>
  </si>
  <si>
    <t>SAB.116.005.004.1.2.1.4</t>
  </si>
  <si>
    <t>Etablir l'état  et proceder au paiement des charges  fiscales de avril</t>
  </si>
  <si>
    <t>SAB.116.005.004.1.2.1.5</t>
  </si>
  <si>
    <t>Etablir l'état  et proceder au paiement des charges  fiscales de mai</t>
  </si>
  <si>
    <t>SAB.116.005.004.1.2.1.6</t>
  </si>
  <si>
    <t>Etablir l'état  et proceder au paiement des charges  fiscales de juin</t>
  </si>
  <si>
    <t>SAB.116.005.004.1.2.1.7</t>
  </si>
  <si>
    <t>Etablir l'état  et proceder au paiement des charges  fiscales de juillet</t>
  </si>
  <si>
    <t>SAB.116.005.004.1.2.1.8</t>
  </si>
  <si>
    <t>Etablir l'état  et proceder au paiement des charges  fiscales de août</t>
  </si>
  <si>
    <t>SAB.116.005.004.1.2.1.9</t>
  </si>
  <si>
    <t>Etablir l'état  et proceder au paiement des charges  fiscales de septembre</t>
  </si>
  <si>
    <t>SAB.116.005.004.1.2.1.10</t>
  </si>
  <si>
    <t>Etablir l'état  et proceder au paiement des charges  fiscales de octobre</t>
  </si>
  <si>
    <t>SAB.116.005.004.1.2.1.11</t>
  </si>
  <si>
    <t>Etablir l'état  et proceder au paiement des charges  fiscales de novembre</t>
  </si>
  <si>
    <t>SAB.116.005.004.1.2.1.12</t>
  </si>
  <si>
    <t>Etablir l'état  et proceder au paiement des charges  fiscales de décembre</t>
  </si>
  <si>
    <t>SAB.116.005.004.1.2.2</t>
  </si>
  <si>
    <t>INDEMNITES DE FONCTION ET AUTRES  RENUMERATION D'ADMINISTRATEUR</t>
  </si>
  <si>
    <t>SAB.116.005.004.1.2.2.1</t>
  </si>
  <si>
    <t>Etablir l'état  et proceder au paiement des indemnités de avril</t>
  </si>
  <si>
    <t>SAB.116.005.004.1.2.2.2</t>
  </si>
  <si>
    <t>Etablir l'état  et proceder au paiement des indemnités de septembre</t>
  </si>
  <si>
    <t>SAB.116.005.004.1.2.3</t>
  </si>
  <si>
    <t>REMUNERATION PERSONNEL STAGIAIRE</t>
  </si>
  <si>
    <t>SAB.116.005.004.1.2.3.1</t>
  </si>
  <si>
    <t>Réception des fiches d'évaluation des stagiaires, élaboration des bulletins de paie et paiement de janvier</t>
  </si>
  <si>
    <t>SAB.116.005.004.1.2.3.2</t>
  </si>
  <si>
    <t>Réception des fiches d'évaluation des stagiaires, élaboration des bulletins de paie et paiement de février</t>
  </si>
  <si>
    <t>SAB.116.005.004.1.2.3.3</t>
  </si>
  <si>
    <t>Réception des fiches d'évaluation des stagiaires, élaboration des bulletins de paie et paiement de mars</t>
  </si>
  <si>
    <t>SAB.116.005.004.1.2.3.4</t>
  </si>
  <si>
    <t>Réception des fiches d'évaluation des stagiaires, élaboration des bulletins de paie et paiement de avril</t>
  </si>
  <si>
    <t>SAB.116.005.004.1.2.3.5</t>
  </si>
  <si>
    <t>Réception des fiches d'évaluation des stagiaires, élaboration des bulletins de paie et paiement de mai</t>
  </si>
  <si>
    <t>SAB.116.005.004.1.2.3.6</t>
  </si>
  <si>
    <t>Réception des fiches d'évaluation des stagiaires, élaboration des bulletins de paie et paiement de juin</t>
  </si>
  <si>
    <t>SAB.116.005.004.1.2.3.7</t>
  </si>
  <si>
    <t>Réception des fiches d'évaluation des stagiaires, élaboration des bulletins de paie et paiement de juillet</t>
  </si>
  <si>
    <t>SAB.116.005.004.1.2.3.8</t>
  </si>
  <si>
    <t>Réception des fiches d'évaluation des stagiaires, élaboration des bulletins de paie et paiement de août</t>
  </si>
  <si>
    <t>SAB.116.005.004.1.2.3.9</t>
  </si>
  <si>
    <t>Réception des fiches d'évaluation des stagiaires, élaboration des bulletins de paie et paiement de septembre</t>
  </si>
  <si>
    <t>SAB.116.005.004.1.2.3.10</t>
  </si>
  <si>
    <t>Réception des fiches d'évaluation des stagiaires, élaboration des bulletins de paie et paiement de octobre</t>
  </si>
  <si>
    <t>SAB.116.005.004.1.2.3.11</t>
  </si>
  <si>
    <t>Réception des fiches d'évaluation des stagiaires, élaboration des bulletins de paie et paiement de novembre</t>
  </si>
  <si>
    <t>SAB.116.005.004.1.2.3.12</t>
  </si>
  <si>
    <t>Réception des fiches d'évaluation des stagiaires, élaboration des bulletins de paie et paiement de décembre</t>
  </si>
  <si>
    <t>SAB.116.005.004.1.2.4</t>
  </si>
  <si>
    <t>REMUNERATIONS DU PERSONNEL SAB</t>
  </si>
  <si>
    <t>SAB.116.005.004.1.2.4.1</t>
  </si>
  <si>
    <t>Réception des éléments variables, traitement du salaire, élaboration des bulletins de paie et virement de janvier</t>
  </si>
  <si>
    <t>SAB.116.005.004.1.2.4.2</t>
  </si>
  <si>
    <t xml:space="preserve">Réception des éléments variables, traitement du salaire, élaboration des bulletins de paie et virement de février </t>
  </si>
  <si>
    <t>SAB.116.005.004.1.2.4.3</t>
  </si>
  <si>
    <t>Réception des éléments variables, traitement du salaire, élaboration des bulletins de paie et virement de mars</t>
  </si>
  <si>
    <t>SAB.116.005.004.1.2.4.4</t>
  </si>
  <si>
    <t>Réception des éléments variables, traitement du salaire, élaboration des bulletins de paie et virement de avril</t>
  </si>
  <si>
    <t>SAB.116.005.004.1.2.4.5</t>
  </si>
  <si>
    <t>Réception des éléments variables, traitement du salaire, élaboration des bulletins de paie et virement de mai</t>
  </si>
  <si>
    <t>SAB.116.005.004.1.2.4.6</t>
  </si>
  <si>
    <t>Réception des éléments variables, traitement du salaire, élaboration des bulletins de paie et virement de juin</t>
  </si>
  <si>
    <t>SAB.116.005.004.1.2.4.7</t>
  </si>
  <si>
    <t>Réception des éléments variables, traitement du salaire, élaboration des bulletins de paie et virement de juillet</t>
  </si>
  <si>
    <t>SAB.116.005.004.1.2.4.8</t>
  </si>
  <si>
    <t>Réception des éléments variables, traitement du salaire, élaboration des bulletins de paie et virement de août</t>
  </si>
  <si>
    <t>SAB.116.005.004.1.2.4.9</t>
  </si>
  <si>
    <t>Réception des éléments variables, traitement du salaire, élaboration des bulletins de paie et virement de septembre</t>
  </si>
  <si>
    <t>SAB.116.005.004.1.2.4.10</t>
  </si>
  <si>
    <t>Réception des éléments variables, traitement du salaire, élaboration des bulletins de paie et virement de octobre</t>
  </si>
  <si>
    <t>SAB.116.005.004.1.2.4.11</t>
  </si>
  <si>
    <t>Réception des éléments variables, traitement du salaire, élaboration des bulletins de paie et virement de novembre</t>
  </si>
  <si>
    <t>SAB.116.005.004.1.2.4.12</t>
  </si>
  <si>
    <t>Réception des éléments variables, traitement du salaire, élaboration des bulletins de paie et virement de décembre</t>
  </si>
  <si>
    <t>SAB.116.005.004.1.2.5</t>
  </si>
  <si>
    <t>REMUNERATIONS DU PERSONNEL SAB personnel expat</t>
  </si>
  <si>
    <t>SAB.116.005.004.1.2.5.1</t>
  </si>
  <si>
    <t>SAB.116.005.004.1.2.5.2</t>
  </si>
  <si>
    <t>SAB.116.005.004.1.2.5.3</t>
  </si>
  <si>
    <t>SAB.116.005.004.1.2.5.4</t>
  </si>
  <si>
    <t>SAB.116.005.004.1.2.5.5</t>
  </si>
  <si>
    <t>SAB.116.005.004.1.2.5.6</t>
  </si>
  <si>
    <t>SAB.116.005.004.1.2.5.7</t>
  </si>
  <si>
    <t>SAB.116.005.004.1.2.5.8</t>
  </si>
  <si>
    <t>SAB.116.005.004.1.2.5.9</t>
  </si>
  <si>
    <t>SAB.116.005.004.1.2.5.10</t>
  </si>
  <si>
    <t>SAB.116.005.004.1.2.5.11</t>
  </si>
  <si>
    <t>SAB.116.005.004.1.2.5.12</t>
  </si>
  <si>
    <t>SAB.116.005.004.1.2.6</t>
  </si>
  <si>
    <t>PRIMES ET GRATIFICATIONS</t>
  </si>
  <si>
    <t>SAB.116.005.004.1.2.6.1</t>
  </si>
  <si>
    <t>traitement des primes et gratification et virement janvier</t>
  </si>
  <si>
    <t>SAB.116.005.004.1.2.6.2</t>
  </si>
  <si>
    <t xml:space="preserve">traitement des primes et gratification et virement février </t>
  </si>
  <si>
    <t>SAB.116.005.004.1.2.6.3</t>
  </si>
  <si>
    <t>traitement des primes et gratification et virement mars</t>
  </si>
  <si>
    <t>SAB.116.005.004.1.2.6.4</t>
  </si>
  <si>
    <t>traitement des primes et gratification et virement avril</t>
  </si>
  <si>
    <t>SAB.116.005.004.1.2.6.5</t>
  </si>
  <si>
    <t>traitement des primes et gratification et virement mai</t>
  </si>
  <si>
    <t>SAB.116.005.004.1.2.6.6</t>
  </si>
  <si>
    <t>traitement des primes et gratification et virement juin</t>
  </si>
  <si>
    <t>SAB.116.005.004.1.2.6.7</t>
  </si>
  <si>
    <t>traitement des primes et gratification et virement juillet</t>
  </si>
  <si>
    <t>SAB.116.005.004.1.2.6.8</t>
  </si>
  <si>
    <t>traitement des primes et gratification et virement aout</t>
  </si>
  <si>
    <t>SAB.116.005.004.1.2.6.9</t>
  </si>
  <si>
    <t>traitement des primes et gratification et virement septembre</t>
  </si>
  <si>
    <t>SAB.116.005.004.1.2.6.10</t>
  </si>
  <si>
    <t>traitement des primes et gratification et virement octobre</t>
  </si>
  <si>
    <t>SAB.116.005.004.1.2.6.11</t>
  </si>
  <si>
    <t>traitement des primes et gratification et virement novembre</t>
  </si>
  <si>
    <t>SAB.116.005.004.1.2.6.12</t>
  </si>
  <si>
    <t>traitement des primes et gratification et virement décembre</t>
  </si>
  <si>
    <t>SAB.116.005.004.1.2.7</t>
  </si>
  <si>
    <t>CONGES PAYES</t>
  </si>
  <si>
    <t>SAB.116.005.004.1.2.7.1</t>
  </si>
  <si>
    <t>traitement des allocations de congés et virement janvier</t>
  </si>
  <si>
    <t>SAB.116.005.004.1.2.7.2</t>
  </si>
  <si>
    <t>traitement des allocations de congés et virement février</t>
  </si>
  <si>
    <t>SAB.116.005.004.1.2.7.3</t>
  </si>
  <si>
    <t>traitement des allocations de congés et virement mars</t>
  </si>
  <si>
    <t>SAB.116.005.004.1.2.7.4</t>
  </si>
  <si>
    <t>traitement des allocations de congés et virement avril</t>
  </si>
  <si>
    <t>SAB.116.005.004.1.2.7.5</t>
  </si>
  <si>
    <t>traitement des allocations de congés et virement mai</t>
  </si>
  <si>
    <t>SAB.116.005.004.1.2.7.6</t>
  </si>
  <si>
    <t>traitement des allocations de congés et virement juin</t>
  </si>
  <si>
    <t>SAB.116.005.004.1.2.7.7</t>
  </si>
  <si>
    <t>traitement des allocations de congés et virement juillet</t>
  </si>
  <si>
    <t>SAB.116.005.004.1.2.7.8</t>
  </si>
  <si>
    <t>traitement des allocations de congés et virement aout</t>
  </si>
  <si>
    <t>SAB.116.005.004.1.2.7.9</t>
  </si>
  <si>
    <t>traitement des allocations de congés et virement septembre</t>
  </si>
  <si>
    <t>SAB.116.005.004.1.2.7.10</t>
  </si>
  <si>
    <t>traitement des allocations de congés et virement octobre</t>
  </si>
  <si>
    <t>SAB.116.005.004.1.2.7.11</t>
  </si>
  <si>
    <t>traitement des allocations de congés et virement novembre</t>
  </si>
  <si>
    <t>SAB.116.005.004.1.2.7.12</t>
  </si>
  <si>
    <t>traitement des allocations de congés et virement décembre</t>
  </si>
  <si>
    <t>ALLOCATIONS DE CONGES</t>
  </si>
  <si>
    <t>SAB.116.005.004.1.2.8</t>
  </si>
  <si>
    <t>AUTRES REMUNERATIONS DIRECTES</t>
  </si>
  <si>
    <t>SAB.116.005.004.1.2.8.1</t>
  </si>
  <si>
    <t>traitement des autres rémunération directes et virement janvier</t>
  </si>
  <si>
    <t>SAB.116.005.004.1.2.8.2</t>
  </si>
  <si>
    <t>traitement des autres rémunération directes et virement février</t>
  </si>
  <si>
    <t>SAB.116.005.004.1.2.8.3</t>
  </si>
  <si>
    <t>traitement des autres rémunération directes et virement mars</t>
  </si>
  <si>
    <t>SAB.116.005.004.1.2.8.4</t>
  </si>
  <si>
    <t>traitement des autres rémunération directes et virement avril</t>
  </si>
  <si>
    <t>SAB.116.005.004.1.2.8.5</t>
  </si>
  <si>
    <t>traitement des autres rémunération directes et virement mai</t>
  </si>
  <si>
    <t>SAB.116.005.004.1.2.8.6</t>
  </si>
  <si>
    <t>traitement des autres rémunération directes et virement juin</t>
  </si>
  <si>
    <t>SAB.116.005.004.1.2.8.7</t>
  </si>
  <si>
    <t>traitement des autres rémunération directes et virement juillet</t>
  </si>
  <si>
    <t>SAB.116.005.004.1.2.8.8</t>
  </si>
  <si>
    <t>traitement des autres rémunération directes et virement aout</t>
  </si>
  <si>
    <t>SAB.116.005.004.1.2.8.9</t>
  </si>
  <si>
    <t>traitement des autres rémunération directes et virement septembre</t>
  </si>
  <si>
    <t>SAB.116.005.004.1.2.8.10</t>
  </si>
  <si>
    <t>traitement des autres rémunération directes et virement octobre</t>
  </si>
  <si>
    <t>SAB.116.005.004.1.2.8.11</t>
  </si>
  <si>
    <t>traitement des autres rémunération directes et virement novembre</t>
  </si>
  <si>
    <t>SAB.116.005.004.1.2.8.12</t>
  </si>
  <si>
    <t>traitement des autres rémunération directes et virement décembre</t>
  </si>
  <si>
    <t>SAB.116.005.004.1.2.9</t>
  </si>
  <si>
    <t>INDEMNITES COMPENSATRICE DE LOGEMENT</t>
  </si>
  <si>
    <t>SAB.116.005.004.1.2.9.1</t>
  </si>
  <si>
    <t>traitement des indemnités comparatrices de logement et virement janvier</t>
  </si>
  <si>
    <t>SAB.116.005.004.1.2.9.2</t>
  </si>
  <si>
    <t>traitement des indemnités comparatrices de logement et virement février</t>
  </si>
  <si>
    <t>SAB.116.005.004.1.2.9.3</t>
  </si>
  <si>
    <t>traitement des indemnités comparatrices de logement et virement mars</t>
  </si>
  <si>
    <t>SAB.116.005.004.1.2.9.4</t>
  </si>
  <si>
    <t>traitement des indemnités comparatrices de logement et virement avril</t>
  </si>
  <si>
    <t>SAB.116.005.004.1.2.9.5</t>
  </si>
  <si>
    <t>traitement des indemnités comparatrices de logement et virement mai</t>
  </si>
  <si>
    <t>SAB.116.005.004.1.2.9.6</t>
  </si>
  <si>
    <t>traitement des indemnités comparatrices de logement et virement juin</t>
  </si>
  <si>
    <t>SAB.116.005.004.1.2.9.7</t>
  </si>
  <si>
    <t>traitement des indemnités comparatrices de logement et virement juillet</t>
  </si>
  <si>
    <t>SAB.116.005.004.1.2.9.8</t>
  </si>
  <si>
    <t>traitement des indemnités comparatrices de logement et virement aout</t>
  </si>
  <si>
    <t>SAB.116.005.004.1.2.9.9</t>
  </si>
  <si>
    <t>traitement des indemnités comparatrices de logement et virement septembre</t>
  </si>
  <si>
    <t>SAB.116.005.004.1.2.9.10</t>
  </si>
  <si>
    <t>traitement des indemnités comparatrices de logement et virement octobre</t>
  </si>
  <si>
    <t>SAB.116.005.004.1.2.9.11</t>
  </si>
  <si>
    <t>traitement des indemnités comparatrices de logement et virement novembre</t>
  </si>
  <si>
    <t>SAB.116.005.004.1.2.9.12</t>
  </si>
  <si>
    <t>traitement des indemnités comparatrices de logement et virement décembre</t>
  </si>
  <si>
    <t>SAB.116.005.004.1.2.10</t>
  </si>
  <si>
    <t>INDEMINITE DE RESPONSABILITE</t>
  </si>
  <si>
    <t>SAB.116.005.004.1.2.10.1</t>
  </si>
  <si>
    <t>traitement des indemnités de fonction et virement janvier</t>
  </si>
  <si>
    <t>SAB.116.005.004.1.2.10.2</t>
  </si>
  <si>
    <t>traitement des indemnités de fonction et virement février</t>
  </si>
  <si>
    <t>SAB.116.005.004.1.2.10.3</t>
  </si>
  <si>
    <t>traitement des indemnités de fonction et virement mars</t>
  </si>
  <si>
    <t>SAB.116.005.004.1.2.10.4</t>
  </si>
  <si>
    <t>traitement des indemnités de fonction et virement avril</t>
  </si>
  <si>
    <t>SAB.116.005.004.1.2.10.5</t>
  </si>
  <si>
    <t>traitement des indemnités de fonction et virement mai</t>
  </si>
  <si>
    <t>SAB.116.005.004.1.2.10.6</t>
  </si>
  <si>
    <t>traitement des indemnités de fonction et virement juin</t>
  </si>
  <si>
    <t>SAB.116.005.004.1.2.10.7</t>
  </si>
  <si>
    <t>traitement des indemnités de fonction et virement juillet</t>
  </si>
  <si>
    <t>SAB.116.005.004.1.2.10.8</t>
  </si>
  <si>
    <t>traitement des indemnités de fonction et virement aout</t>
  </si>
  <si>
    <t>SAB.116.005.004.1.2.10.9</t>
  </si>
  <si>
    <t>traitement des indemnités de fonction et virement septembre</t>
  </si>
  <si>
    <t>SAB.116.005.004.1.2.10.10</t>
  </si>
  <si>
    <t>traitement des indemnités de fonction et virement octobre</t>
  </si>
  <si>
    <t>SAB.116.005.004.1.2.10.11</t>
  </si>
  <si>
    <t>traitement des indemnités de fonction et virement novembre</t>
  </si>
  <si>
    <t>SAB.116.005.004.1.2.10.12</t>
  </si>
  <si>
    <t>traitement des indemnités de fonction et virement décembre</t>
  </si>
  <si>
    <t>SAB.116.005.004.1.2.11</t>
  </si>
  <si>
    <t>INDEMNITES TRANSPORT</t>
  </si>
  <si>
    <t>SAB.116.005.004.1.2.11.1</t>
  </si>
  <si>
    <t>traitement des indemnités de transports et virement janvier</t>
  </si>
  <si>
    <t>SAB.116.005.004.1.2.11.2</t>
  </si>
  <si>
    <t>traitement des indemnités de transports et virement février</t>
  </si>
  <si>
    <t>SAB.116.005.004.1.2.11.3</t>
  </si>
  <si>
    <t>traitement des indemnités de transports et virement mars</t>
  </si>
  <si>
    <t>SAB.116.005.004.1.2.11.4</t>
  </si>
  <si>
    <t>traitement des indemnités de transports et virement avril</t>
  </si>
  <si>
    <t>SAB.116.005.004.1.2.11.5</t>
  </si>
  <si>
    <t>traitement des indemnités de transports et virement mai</t>
  </si>
  <si>
    <t>SAB.116.005.004.1.2.11.6</t>
  </si>
  <si>
    <t>traitement des indemnités de transports et virement juin</t>
  </si>
  <si>
    <t>SAB.116.005.004.1.2.11.7</t>
  </si>
  <si>
    <t>traitement des indemnités de transports et virement juillet</t>
  </si>
  <si>
    <t>SAB.116.005.004.1.2.11.8</t>
  </si>
  <si>
    <t>traitement des indemnités de transports et virement aout</t>
  </si>
  <si>
    <t>SAB.116.005.004.1.2.11.9</t>
  </si>
  <si>
    <t>traitement des indemnités de transports et virement septembre</t>
  </si>
  <si>
    <t>SAB.116.005.004.1.2.11.10</t>
  </si>
  <si>
    <t>traitement des indemnités de transports et virement octobre</t>
  </si>
  <si>
    <t>SAB.116.005.004.1.2.11.11</t>
  </si>
  <si>
    <t>traitement des indemnités de transports et virement novembre</t>
  </si>
  <si>
    <t>SAB.116.005.004.1.2.11.12</t>
  </si>
  <si>
    <t>traitement des indemnités de transports et virement décembre</t>
  </si>
  <si>
    <t>SAB.116.005.004.1.2.12</t>
  </si>
  <si>
    <t>INDEMNITE DE SUJECTIONS</t>
  </si>
  <si>
    <t>SAB.116.005.004.1.2.12.1</t>
  </si>
  <si>
    <t>traitement des indemnités de sujections et virement janvier</t>
  </si>
  <si>
    <t>SAB.116.005.004.1.2.12.2</t>
  </si>
  <si>
    <t>traitement des indemnités de sujections et virement février</t>
  </si>
  <si>
    <t>SAB.116.005.004.1.2.12.3</t>
  </si>
  <si>
    <t>traitement des indemnités de sujections et virement mars</t>
  </si>
  <si>
    <t>SAB.116.005.004.1.2.12.4</t>
  </si>
  <si>
    <t>traitement des indemnités de sujections et virement avril</t>
  </si>
  <si>
    <t>SAB.116.005.004.1.2.12.5</t>
  </si>
  <si>
    <t>traitement des indemnités de sujections et virement mai</t>
  </si>
  <si>
    <t>SAB.116.005.004.1.2.12.6</t>
  </si>
  <si>
    <t>traitement des indemnités de sujections et virement juin</t>
  </si>
  <si>
    <t>SAB.116.005.004.1.2.12.7</t>
  </si>
  <si>
    <t>traitement des indemnités de sujections et virement juillet</t>
  </si>
  <si>
    <t>SAB.116.005.004.1.2.12.8</t>
  </si>
  <si>
    <t>traitement des indemnités de sujections et virement aout</t>
  </si>
  <si>
    <t>SAB.116.005.004.1.2.12.9</t>
  </si>
  <si>
    <t>traitement des indemnités de sujections et virement septembre</t>
  </si>
  <si>
    <t>SAB.116.005.004.1.2.12.10</t>
  </si>
  <si>
    <t>traitement des indemnités de sujections et virement octobre</t>
  </si>
  <si>
    <t>SAB.116.005.004.1.2.12.11</t>
  </si>
  <si>
    <t>traitement des indemnités de sujections et virement novembre</t>
  </si>
  <si>
    <t>SAB.116.005.004.1.2.12.12</t>
  </si>
  <si>
    <t>traitement des indemnités de sujections et virement décembre</t>
  </si>
  <si>
    <t>SAB.116.005.004.1.2.13</t>
  </si>
  <si>
    <t>CHARGES SOCIALES SUR RENUMERATION DU PERSONNEL</t>
  </si>
  <si>
    <t>SAB.116.005.004.1.2.13.1</t>
  </si>
  <si>
    <t>traitement et virement janvier</t>
  </si>
  <si>
    <t>SAB.116.005.004.1.2.13.2</t>
  </si>
  <si>
    <t>traitement  et virement février</t>
  </si>
  <si>
    <t>SAB.116.005.004.1.2.13.3</t>
  </si>
  <si>
    <t>traitementtés et virement mars</t>
  </si>
  <si>
    <t>SAB.116.005.004.1.2.13.4</t>
  </si>
  <si>
    <t>traitement et virement avril</t>
  </si>
  <si>
    <t>SAB.116.005.004.1.2.13.5</t>
  </si>
  <si>
    <t>traitement et virement mai</t>
  </si>
  <si>
    <t>SAB.116.005.004.1.2.13.6</t>
  </si>
  <si>
    <t>traitement et virement juin</t>
  </si>
  <si>
    <t>SAB.116.005.004.1.2.13.7</t>
  </si>
  <si>
    <t>traitementet virement juillet</t>
  </si>
  <si>
    <t>SAB.116.005.004.1.2.13.8</t>
  </si>
  <si>
    <t>traitement et virement aout</t>
  </si>
  <si>
    <t>SAB.116.005.004.1.2.13.9</t>
  </si>
  <si>
    <t>traitementet virement septembre</t>
  </si>
  <si>
    <t>SAB.116.005.004.1.2.13.10</t>
  </si>
  <si>
    <t>traitement et virement octobre</t>
  </si>
  <si>
    <t>SAB.116.005.004.1.2.13.11</t>
  </si>
  <si>
    <t>traitementet virement novembre</t>
  </si>
  <si>
    <t>SAB.116.005.004.1.2.13.12</t>
  </si>
  <si>
    <t>traitement et virement décembre</t>
  </si>
  <si>
    <t>SAB.116.005.004.1.2.14</t>
  </si>
  <si>
    <t>MISE EN ŒUVRE DU PLAN DE RECRUTEMENT DU PERSONNEL</t>
  </si>
  <si>
    <t>SAB.116.005.004.1.2.14.1</t>
  </si>
  <si>
    <t>Elaboration des avis de recrutement</t>
  </si>
  <si>
    <t>SAB.116.005.004.1.2.14.2</t>
  </si>
  <si>
    <t>Réception des dossiers des candidats</t>
  </si>
  <si>
    <t>SAB.116.005.004.1.2.14.3</t>
  </si>
  <si>
    <t>Dépouillement, analyse et entretien</t>
  </si>
  <si>
    <t>SAB.116.005.004.1.2.14.4</t>
  </si>
  <si>
    <t>Elaboration du rapport</t>
  </si>
  <si>
    <t>SAB.116.005.004.1.2.14.5</t>
  </si>
  <si>
    <t>Elaboration du contrat de travail</t>
  </si>
  <si>
    <t>SAB.116.005.004.1.2.15</t>
  </si>
  <si>
    <t>ASSURANCE MALADIE DU PERSONNEL</t>
  </si>
  <si>
    <t>SAB.116.005.004.1.2.15.1</t>
  </si>
  <si>
    <t>Paiement facture 2026</t>
  </si>
  <si>
    <t>SAB.116.005.004.1.2.16</t>
  </si>
  <si>
    <t>MEDECINE DU TRAVAIL</t>
  </si>
  <si>
    <t>SAB.116.005.004.1.2.16.1</t>
  </si>
  <si>
    <t xml:space="preserve">Exprestion des besoins et établissement de bon de commande </t>
  </si>
  <si>
    <t>SAB.116.005.004.1.2.16.2</t>
  </si>
  <si>
    <t>Programmation de la visite médicale annuelle</t>
  </si>
  <si>
    <t>SAB.116.005.004.1.2.16.3</t>
  </si>
  <si>
    <t>Suivi et paiement de la facture</t>
  </si>
  <si>
    <t>SAB.116.005.004.1.2.17</t>
  </si>
  <si>
    <t>PENSION CIVILE</t>
  </si>
  <si>
    <t>SAB.116.005.004.1.2.17.1</t>
  </si>
  <si>
    <t>SAB.116.005.004.1.2.17.2</t>
  </si>
  <si>
    <t>SAB.116.005.004.1.2.17.3</t>
  </si>
  <si>
    <t>SAB.116.005.004.1.2.17.4</t>
  </si>
  <si>
    <t>SAB.116.005.004.1.2.17.5</t>
  </si>
  <si>
    <t>SAB.116.005.004.1.2.17.6</t>
  </si>
  <si>
    <t>SAB.116.005.004.1.2.17.7</t>
  </si>
  <si>
    <t>SAB.116.005.004.1.2.17.8</t>
  </si>
  <si>
    <t>SAB.116.005.004.1.2.17.9</t>
  </si>
  <si>
    <t>SAB.116.005.004.1.2.17.10</t>
  </si>
  <si>
    <t>SAB.116.005.004.1.2.17.11</t>
  </si>
  <si>
    <t>SAB.116.005.004.1.2.17.12</t>
  </si>
  <si>
    <t>SAB.116.005.004.1.2.18</t>
  </si>
  <si>
    <t>Elaboration des plans d'actions pour le personnel (redéploiement, internalisation, externalisation, formation et recrutement)</t>
  </si>
  <si>
    <t>SAB.116.005.004.1.2.18.1</t>
  </si>
  <si>
    <t>Elaboration du Dossier d'Appel à Concurrence</t>
  </si>
  <si>
    <t>SAB.116.005.004.1.2.18.2</t>
  </si>
  <si>
    <t>Lancement de l'avis d'appel d'offre</t>
  </si>
  <si>
    <t>SAB.116.005.004.1.2.18.3</t>
  </si>
  <si>
    <t xml:space="preserve">Sélection du prestataire </t>
  </si>
  <si>
    <t>SAB.116.005.004.1.2.18.4</t>
  </si>
  <si>
    <t>Elaboration des plan d'actions pour le personnel de la SAB</t>
  </si>
  <si>
    <t>SAB.116.005.004.1.2.18.5</t>
  </si>
  <si>
    <t>Dépôt du rapport provisoire</t>
  </si>
  <si>
    <t>SAB.116.005.004.1.2.18.6</t>
  </si>
  <si>
    <t>Validation du manuel et prise en compte des observations</t>
  </si>
  <si>
    <t>SAB.116.005.004.1.2.18.7</t>
  </si>
  <si>
    <t>Dépôt du rapport définitif</t>
  </si>
  <si>
    <t>SAB.116.005.004.1.2.20</t>
  </si>
  <si>
    <t>Analyse des impacts salariaux en individuel et au global</t>
  </si>
  <si>
    <t>01/012026</t>
  </si>
  <si>
    <t>SAB.116.005.004.1.2.20.1</t>
  </si>
  <si>
    <t xml:space="preserve">Analyse des impacts salariaux janvier </t>
  </si>
  <si>
    <t>SAB.116.005.004.1.2.20.2</t>
  </si>
  <si>
    <t>Analyse des impacts salariaux février</t>
  </si>
  <si>
    <t>SAB.116.005.004.1.2.20.3</t>
  </si>
  <si>
    <t>Analyse des impacts salariaux mars</t>
  </si>
  <si>
    <t>SAB.116.005.004.1.2.20.4</t>
  </si>
  <si>
    <t>Analyse des impacts salariaux avril</t>
  </si>
  <si>
    <t>SAB.116.005.004.1.2.20.5</t>
  </si>
  <si>
    <t>Analyse des impacts salariaux mai</t>
  </si>
  <si>
    <t>SAB.116.005.004.1.2.20.6</t>
  </si>
  <si>
    <t>Analyse des impacts salariaux juin</t>
  </si>
  <si>
    <t>SAB.116.005.004.1.2.20.7</t>
  </si>
  <si>
    <t>Analyse des impacts salariaux juillet</t>
  </si>
  <si>
    <t>SAB.116.005.004.1.2.20.8</t>
  </si>
  <si>
    <t>Analyse des impacts salariaux août</t>
  </si>
  <si>
    <t>SAB.116.005.004.1.2.20.9</t>
  </si>
  <si>
    <t>Analyse des impacts salariaux septembre</t>
  </si>
  <si>
    <t>SAB.116.005.004.1.2.20.10</t>
  </si>
  <si>
    <t>Analyse des impacts salariaux octobre</t>
  </si>
  <si>
    <t>SAB.116.005.004.1.2.20.11</t>
  </si>
  <si>
    <t>Analyse des impacts salariaux novembre</t>
  </si>
  <si>
    <t>SAB.116.005.004.1.2.20.12</t>
  </si>
  <si>
    <t>Analyse des impacts salariaux décembre</t>
  </si>
  <si>
    <t>SAB.116.005.004.1.2.21</t>
  </si>
  <si>
    <t>ACTIVITE DE STOCKAGE OU DESTOCKAGE DES AUTRES APPROVISIONNEMENTS</t>
  </si>
  <si>
    <t>SAB.116.005.004.1.2.21.1</t>
  </si>
  <si>
    <t xml:space="preserve">Faire l'état des stocks et comptabilisation de janvier </t>
  </si>
  <si>
    <t>SAB.116.005.004.1.2.21.2</t>
  </si>
  <si>
    <t>Faire l'état des stocks et comptabilisation de février</t>
  </si>
  <si>
    <t>SAB.116.005.004.1.2.21.3</t>
  </si>
  <si>
    <t>Faire l'état des stocks et comptabilisation de mars</t>
  </si>
  <si>
    <t>SAB.116.005.004.1.2.21.4</t>
  </si>
  <si>
    <t>Faire l'état des stocks et comptabilisation de avril</t>
  </si>
  <si>
    <t>SAB.116.005.004.1.2.21.5</t>
  </si>
  <si>
    <t>Faire l'état des stocks et comptabilisation de mai</t>
  </si>
  <si>
    <t>SAB.116.005.004.1.2.21.6</t>
  </si>
  <si>
    <t>Faire l'état des stocks et comptabilisation de juin</t>
  </si>
  <si>
    <t>SAB.116.005.004.1.2.21.7</t>
  </si>
  <si>
    <t>Faire l'état des stocks et comptabilisation de juillet</t>
  </si>
  <si>
    <t>SAB.116.005.004.1.2.21.8</t>
  </si>
  <si>
    <t>Faire l'état des stocks et comptabilisation de août</t>
  </si>
  <si>
    <t>SAB.116.005.004.1.2.21.9</t>
  </si>
  <si>
    <t>Faire l'état des stocks et comptabilisation de septembre</t>
  </si>
  <si>
    <t>SAB.116.005.004.1.2.21.10</t>
  </si>
  <si>
    <t>Faire l'état des stocks et comptabilisation de octobre</t>
  </si>
  <si>
    <t>SAB.116.005.004.1.2.21.11</t>
  </si>
  <si>
    <t>Faire l'état des stocks et comptabilisation de novembre</t>
  </si>
  <si>
    <t>SAB.116.005.004.1.2.21.12</t>
  </si>
  <si>
    <t>Faire l'état des stocks et comptabilisation de décembre</t>
  </si>
  <si>
    <t>SAB.116.005.004.1.2.22</t>
  </si>
  <si>
    <t>ACHAT DE TENUE DE TRAVAIL ET EQUIPT DE PROTECTION INDIVIDUELLE</t>
  </si>
  <si>
    <t>SAB.116.005.004.1.2.22.1</t>
  </si>
  <si>
    <t>SAB.116.005.004.1.2.22.2</t>
  </si>
  <si>
    <t>SAB.116.005.004.1.2.22.3</t>
  </si>
  <si>
    <t>SAB.116.005.004.1.2.22.4</t>
  </si>
  <si>
    <t>SAB.116.005.004.1.2.22.5</t>
  </si>
  <si>
    <t>SAB.116.005.004.1.2.23</t>
  </si>
  <si>
    <t>ACTIVITE LIEE AUX TRANSPORT DE PLIS</t>
  </si>
  <si>
    <t>SAB.116.005.004.1.2.23.1</t>
  </si>
  <si>
    <t>SAB.116.005.004.1.2.23.2</t>
  </si>
  <si>
    <t>SAB.116.005.004.1.2.23.3</t>
  </si>
  <si>
    <t>SAB.116.005.004.1.2.24</t>
  </si>
  <si>
    <t>DROIT DE TIMBRES ET D'ENREGISTREMENT</t>
  </si>
  <si>
    <t>SAB.116.005.004.1.2.24.1</t>
  </si>
  <si>
    <t>SAB.116.005.004.1.2.24.2</t>
  </si>
  <si>
    <t>SAB.116.005.004.1.2.24.3</t>
  </si>
  <si>
    <t>SAB.116.005.004.1.2.25</t>
  </si>
  <si>
    <t>ACTIVITE DES AUTRES IMPOTS ET TAXES (Taxes de Développement Sport 1/1000 CA)</t>
  </si>
  <si>
    <t>SAB.116.005.004.1.2.25.1</t>
  </si>
  <si>
    <t>Montage du dossier, déclaration, paiement en ligne et ordonnancement du premier trimestre</t>
  </si>
  <si>
    <t>SAB.116.005.004.1.2.25.2</t>
  </si>
  <si>
    <t>Montage du dossier, déclaration, paiement en ligne et ordonnancement du deuxième trimestre</t>
  </si>
  <si>
    <t>SAB.116.005.004.1.2.25.3</t>
  </si>
  <si>
    <t>Montage du dossier, déclaration, paiement en ligne et ordonnancement du troisième trimestre</t>
  </si>
  <si>
    <t>SAB.116.005.004.1.2.25.4</t>
  </si>
  <si>
    <t>Montage du dossier, déclaration, paiement en ligne et ordonnancement du quatrième trimestre</t>
  </si>
  <si>
    <t>SAB.116.005.004.1.2.26</t>
  </si>
  <si>
    <t xml:space="preserve">FRAIS DE RESTAURATION </t>
  </si>
  <si>
    <t>SAB.116.005.004.1.2.26.1</t>
  </si>
  <si>
    <t>SAB.116.005.004.1.2.26.2</t>
  </si>
  <si>
    <t>SAB.116.005.004.1.2.26.3</t>
  </si>
  <si>
    <t>SAB.116.005.004.1.2.26.4</t>
  </si>
  <si>
    <t>SAB.116.005.004.1.2.26.5</t>
  </si>
  <si>
    <t>SAB.116.005.004.1.2.27</t>
  </si>
  <si>
    <t>ACTIVITE HONORAIRES DIVERSES PRESTATIONS</t>
  </si>
  <si>
    <t>SAB.116.005.004.1.2.27.1</t>
  </si>
  <si>
    <t>Reception de facture et paiement de janvier</t>
  </si>
  <si>
    <t>SAB.116.005.004.1.2.27.2</t>
  </si>
  <si>
    <t>Reception de facture et paiement février</t>
  </si>
  <si>
    <t>SAB.116.005.004.1.2.27.3</t>
  </si>
  <si>
    <t>Reception de facture et paiement mars</t>
  </si>
  <si>
    <t>SAB.116.005.004.1.2.27.4</t>
  </si>
  <si>
    <t>Reception de facture et paiement avril</t>
  </si>
  <si>
    <t>SAB.116.005.004.1.2.27.5</t>
  </si>
  <si>
    <t>Reception de facture et paiement mai</t>
  </si>
  <si>
    <t>SAB.116.005.004.1.2.27.6</t>
  </si>
  <si>
    <t>Reception de facture et paiement juin</t>
  </si>
  <si>
    <t>SAB.116.005.004.1.2.27.7</t>
  </si>
  <si>
    <t>Reception de facture et paiement juillet</t>
  </si>
  <si>
    <t>SAB.116.005.004.1.2.27.8</t>
  </si>
  <si>
    <t>Reception de facture et paiement août</t>
  </si>
  <si>
    <t>SAB.116.005.004.1.2.27.9</t>
  </si>
  <si>
    <t>Reception de facture et paiement septembre</t>
  </si>
  <si>
    <t>SAB.116.005.004.1.2.27.10</t>
  </si>
  <si>
    <t>Reception de facture et paiement octobre</t>
  </si>
  <si>
    <t>SAB.116.005.004.1.2.27.11</t>
  </si>
  <si>
    <t>Reception de facture et paiement novembre</t>
  </si>
  <si>
    <t>SAB.116.005.004.1.2.27.12</t>
  </si>
  <si>
    <t>Reception de facture et paiement décembre</t>
  </si>
  <si>
    <t>SAB.116.005.004.1.2.28</t>
  </si>
  <si>
    <t>FRAIS D'ACTES ET DE CONTENTIEUX</t>
  </si>
  <si>
    <t>SAB.116.005.004.1.2.28.1</t>
  </si>
  <si>
    <t>Montage du dossier</t>
  </si>
  <si>
    <t>SAB.116.005.004.1.2.28.2</t>
  </si>
  <si>
    <t>Réception de facture et paiement</t>
  </si>
  <si>
    <t>SAB.116.005.004.1.2.29</t>
  </si>
  <si>
    <t>DIVERS FRAIS</t>
  </si>
  <si>
    <t>SAB.116.005.004.1.2.29.1</t>
  </si>
  <si>
    <t>SAB.116.005.004.1.2.29.2</t>
  </si>
  <si>
    <t>SAB.116.005.004.1.2.30</t>
  </si>
  <si>
    <t>PRME ASSURANCES MATERIELS DE TRANSPORTS</t>
  </si>
  <si>
    <t>SAB.116.005.004.1.2.30.1</t>
  </si>
  <si>
    <t>SAB.116.005.004.1.2.30.2</t>
  </si>
  <si>
    <t>SAB.116.005.004.1.2.31</t>
  </si>
  <si>
    <t>TAXE SUR LES VEHICULES DE SOCIETE</t>
  </si>
  <si>
    <t>SAB.116.005.004.1.2.31.1</t>
  </si>
  <si>
    <t xml:space="preserve">Montage du dossier, déclaration, paiement en ligne et ordonnancement </t>
  </si>
  <si>
    <t>SAB.116.005.004.1.2.32</t>
  </si>
  <si>
    <t>Acquisition de divers mobiliers de bureau p/c équipe DAF-RH</t>
  </si>
  <si>
    <t>SAB.116.005.004.1.2.32.1</t>
  </si>
  <si>
    <t>SAB.116.005.004.1.2.32.2</t>
  </si>
  <si>
    <t>SAB.116.005.004.1.2.32.3</t>
  </si>
  <si>
    <t>SAB.116.005.004.1.2.32.4</t>
  </si>
  <si>
    <t>SAB.116.005.004.1.2.32.5</t>
  </si>
  <si>
    <t>SAB.116.005.004.1.2.32.6</t>
  </si>
  <si>
    <t>SAB.116.005.004.1.2.32.7</t>
  </si>
  <si>
    <t>SAB.116.005.004.1.2.33</t>
  </si>
  <si>
    <t>Acquisition de divers équipements et matériels de bureau</t>
  </si>
  <si>
    <t>SAB.116.005.004.1.2.33.1</t>
  </si>
  <si>
    <t>SAB.116.005.004.1.2.33.2</t>
  </si>
  <si>
    <t>SAB.116.005.004.1.2.33.3</t>
  </si>
  <si>
    <t>SAB.116.005.004.1.2.33.4</t>
  </si>
  <si>
    <t>SAB.116.005.004.1.2.33.5</t>
  </si>
  <si>
    <t>SAB.116.005.004.1.2.34</t>
  </si>
  <si>
    <t xml:space="preserve">DONS </t>
  </si>
  <si>
    <t>SAB.116.005.004.1.2.34.1</t>
  </si>
  <si>
    <t>Réception des demandes de don</t>
  </si>
  <si>
    <t>SAB.116.005.004.1.2.34.2</t>
  </si>
  <si>
    <t>Traitement des demandes</t>
  </si>
  <si>
    <t>SAB.116.005.004.1.2.34.3</t>
  </si>
  <si>
    <t>Autorisation d'octroie du don</t>
  </si>
  <si>
    <t>SAB.116.005.004.1.2.34.4</t>
  </si>
  <si>
    <t>Octroie du don</t>
  </si>
  <si>
    <t>SAB.116.005.004.1.2.35</t>
  </si>
  <si>
    <t>ACTIVITE LIEE AUX FRAIS BANCAIRES_BOA</t>
  </si>
  <si>
    <t>SAB.116.005.004.1.2.35.1</t>
  </si>
  <si>
    <t>Réception des relevés et traitement janvier</t>
  </si>
  <si>
    <t>SAB.116.005.004.1.2.35.2</t>
  </si>
  <si>
    <t>Réception des relevés et traitement février</t>
  </si>
  <si>
    <t>SAB.116.005.004.1.2.35.3</t>
  </si>
  <si>
    <t>Réception des relevés et traitement mars</t>
  </si>
  <si>
    <t>SAB.116.005.004.1.2.35.4</t>
  </si>
  <si>
    <t>Réception des relevés et traitement avril</t>
  </si>
  <si>
    <t>SAB.116.005.004.1.2.35.5</t>
  </si>
  <si>
    <t>Réception des relevés et traitement mai</t>
  </si>
  <si>
    <t>SAB.116.005.004.1.2.35.6</t>
  </si>
  <si>
    <t>Réception des relevés et traitement juin</t>
  </si>
  <si>
    <t>SAB.116.005.004.1.2.35.7</t>
  </si>
  <si>
    <t>Réception des relevés et traitement juillet</t>
  </si>
  <si>
    <t>SAB.116.005.004.1.2.35.8</t>
  </si>
  <si>
    <t>Réception des relevés et traitement août</t>
  </si>
  <si>
    <t>SAB.116.005.004.1.2.35.9</t>
  </si>
  <si>
    <t>Réception des relevés et traitement septembre</t>
  </si>
  <si>
    <t>SAB.116.005.004.1.2.35.10</t>
  </si>
  <si>
    <t>Réception des relevés et traitement octobre</t>
  </si>
  <si>
    <t>SAB.116.005.004.1.2.35.11</t>
  </si>
  <si>
    <t>Réception des relevés et traitement novembre</t>
  </si>
  <si>
    <t>SAB.116.005.004.1.2.35.12</t>
  </si>
  <si>
    <t>Réception des relevés et traitement décembre</t>
  </si>
  <si>
    <t>SAB.116.005.004.1.2.36</t>
  </si>
  <si>
    <t>ACTIVITE LIEE AUX FRAIS BANCAIRES_ECOBANK PROJET SAB</t>
  </si>
  <si>
    <t>SAB.116.005.004.1.2.36.1</t>
  </si>
  <si>
    <t>SAB.116.005.004.1.2.36.2</t>
  </si>
  <si>
    <t>SAB.116.005.004.1.2.36.3</t>
  </si>
  <si>
    <t>SAB.116.005.004.1.2.36.4</t>
  </si>
  <si>
    <t>SAB.116.005.004.1.2.36.5</t>
  </si>
  <si>
    <t>SAB.116.005.004.1.2.36.6</t>
  </si>
  <si>
    <t>SAB.116.005.004.1.2.36.7</t>
  </si>
  <si>
    <t>SAB.116.005.004.1.2.36.8</t>
  </si>
  <si>
    <t>SAB.116.005.004.1.2.36.9</t>
  </si>
  <si>
    <t>SAB.116.005.004.1.2.36.10</t>
  </si>
  <si>
    <t>SAB.116.005.004.1.2.36.11</t>
  </si>
  <si>
    <t>SAB.116.005.004.1.2.36.12</t>
  </si>
  <si>
    <t>SAB.116.005.004.1.2.37</t>
  </si>
  <si>
    <t>ACTIVITE LIEE AUX FRAIS BANCAIRES_BIIC</t>
  </si>
  <si>
    <t>SAB.116.005.004.1.2.37.1</t>
  </si>
  <si>
    <t>SAB.116.005.004.1.2.37.2</t>
  </si>
  <si>
    <t>SAB.116.005.004.1.2.37.3</t>
  </si>
  <si>
    <t>SAB.116.005.004.1.2.37.4</t>
  </si>
  <si>
    <t>SAB.116.005.004.1.2.37.5</t>
  </si>
  <si>
    <t>SAB.116.005.004.1.2.37.6</t>
  </si>
  <si>
    <t>SAB.116.005.004.1.2.37.7</t>
  </si>
  <si>
    <t>SAB.116.005.004.1.2.37.8</t>
  </si>
  <si>
    <t>SAB.116.005.004.1.2.37.9</t>
  </si>
  <si>
    <t>SAB.116.005.004.1.2.37.10</t>
  </si>
  <si>
    <t>SAB.116.005.004.1.2.37.11</t>
  </si>
  <si>
    <t>SAB.116.005.004.1.2.37.12</t>
  </si>
  <si>
    <t>SAB.116.005.004.1.2.38</t>
  </si>
  <si>
    <t>ACTIVITE LIEE AUX FRAIS BANCAIRE_BSIC</t>
  </si>
  <si>
    <t>SAB.116.005.004.1.2.38.1</t>
  </si>
  <si>
    <t>SAB.116.005.004.1.2.38.2</t>
  </si>
  <si>
    <t>SAB.116.005.004.1.2.38.3</t>
  </si>
  <si>
    <t>SAB.116.005.004.1.2.38.4</t>
  </si>
  <si>
    <t>SAB.116.005.004.1.2.38.5</t>
  </si>
  <si>
    <t>SAB.116.005.004.1.2.38.6</t>
  </si>
  <si>
    <t>SAB.116.005.004.1.2.38.7</t>
  </si>
  <si>
    <t>SAB.116.005.004.1.2.38.8</t>
  </si>
  <si>
    <t>SAB.116.005.004.1.2.38.9</t>
  </si>
  <si>
    <t>SAB.116.005.004.1.2.38.10</t>
  </si>
  <si>
    <t>SAB.116.005.004.1.2.38.11</t>
  </si>
  <si>
    <t>SAB.116.005.004.1.2.38.12</t>
  </si>
  <si>
    <t>SAB.116.005.004.1.2.39</t>
  </si>
  <si>
    <t>ACTIVITE DE MISSION AERODROMES ET SITES INTERIEURS</t>
  </si>
  <si>
    <t>SAB.116.005.004.1.2.39.1</t>
  </si>
  <si>
    <t>Elaboration des TdR</t>
  </si>
  <si>
    <t>SAB.116.005.004.1.2.39.2</t>
  </si>
  <si>
    <t>SAB.116.005.004.1.2.39.3</t>
  </si>
  <si>
    <t>SAB.116.005.004.1.2.39.4</t>
  </si>
  <si>
    <t>SAB.116.005.004.1.2.39.5</t>
  </si>
  <si>
    <t>SAB.116.005.004.1.2.40</t>
  </si>
  <si>
    <t>CHARGES PROVISIONNEES</t>
  </si>
  <si>
    <t>SAB.116.005.004.1.2.40.1</t>
  </si>
  <si>
    <t xml:space="preserve">montages des dossier </t>
  </si>
  <si>
    <t>SAB.116.005.004.1.2.40.2</t>
  </si>
  <si>
    <t>traitement des dossier</t>
  </si>
  <si>
    <t>SAB.116.005.004.1.2.40.3</t>
  </si>
  <si>
    <t>Obtention de l'autorisation d'engagement</t>
  </si>
  <si>
    <t>SAB.116.005.004.1.2.40.4</t>
  </si>
  <si>
    <t>Engagement des charges</t>
  </si>
  <si>
    <t>SAB.116.005.004.1.2.40.5</t>
  </si>
  <si>
    <t>Approvisionnement de charges</t>
  </si>
  <si>
    <t>SAB.116.005.004.1.2.41</t>
  </si>
  <si>
    <t>ACTIVITE DE FRAIS FINANCIERS SUR EMPRUNT ECOBANk</t>
  </si>
  <si>
    <t>SAB.116.005.004.1.2.41.1</t>
  </si>
  <si>
    <t>Réception des avis,traitement et comptabilisation 1er trimestre</t>
  </si>
  <si>
    <t>SAB.116.005.004.1.2.41.2</t>
  </si>
  <si>
    <t>Réception des avis,traitement et comptabilisation 2eme trimestre</t>
  </si>
  <si>
    <t>SAB.116.005.004.1.2.41.3</t>
  </si>
  <si>
    <t>Réception des avis,traitement et comptabilisation 3ème  trimestre</t>
  </si>
  <si>
    <t>SAB.116.005.004.1.2.41.4</t>
  </si>
  <si>
    <t>Réception des avis,traitement et comptabilisation 4ème trimestre</t>
  </si>
  <si>
    <t>SAB.116.005.004.1.2.42</t>
  </si>
  <si>
    <t>ACTIVITE DE FRAIS FINANCIERS SUR EMPRUNT BIIC</t>
  </si>
  <si>
    <t>SAB.116.005.004.1.2.42.1</t>
  </si>
  <si>
    <t>SAB.116.005.004.1.2.42.2</t>
  </si>
  <si>
    <t>SAB.116.005.004.1.2.42.3</t>
  </si>
  <si>
    <t>SAB.116.005.004.1.2.42.4</t>
  </si>
  <si>
    <t>SAB.116.005.004.1.2.43</t>
  </si>
  <si>
    <t>ACTIVITE DE FRAIS FINANCIERS SUR EMPRUNT BSIC</t>
  </si>
  <si>
    <t>SAB.116.005.004.1.2.43.1</t>
  </si>
  <si>
    <t>SAB.116.005.004.1.2.43.2</t>
  </si>
  <si>
    <t>SAB.116.005.004.1.2.43.3</t>
  </si>
  <si>
    <t>SAB.116.005.004.1.2.43.4</t>
  </si>
  <si>
    <t>SAB.116.005.004.1.2.44</t>
  </si>
  <si>
    <t>DOTATIONS AUX AMORTISSEMENTS IMMOBILIER</t>
  </si>
  <si>
    <t>SAB.116.005.004.1.2.44.1</t>
  </si>
  <si>
    <t>Faire les états,traitement et comptabilisation janvier</t>
  </si>
  <si>
    <t>SAB.116.005.004.1.2.44.2</t>
  </si>
  <si>
    <t>Faire les états,traitement et comptabilisation février</t>
  </si>
  <si>
    <t>SAB.116.005.004.1.2.44.3</t>
  </si>
  <si>
    <t>Faire les états,traitement et comptabilisation mars</t>
  </si>
  <si>
    <t>SAB.116.005.004.1.2.44.4</t>
  </si>
  <si>
    <t>Faire les états,traitement et comptabilisation avril</t>
  </si>
  <si>
    <t>SAB.116.005.004.1.2.44.5</t>
  </si>
  <si>
    <t>Faire les états,traitement et comptabilisation mai</t>
  </si>
  <si>
    <t>SAB.116.005.004.1.2.44.6</t>
  </si>
  <si>
    <t>Faire les états,traitement et comptabilisation juin</t>
  </si>
  <si>
    <t>SAB.116.005.004.1.2.44.7</t>
  </si>
  <si>
    <t>Faire les états,traitement et comptabilisation juillet</t>
  </si>
  <si>
    <t>SAB.116.005.004.1.2.44.8</t>
  </si>
  <si>
    <t>Faire les états,traitement et comptabilisation août</t>
  </si>
  <si>
    <t>SAB.116.005.004.1.2.44.9</t>
  </si>
  <si>
    <t>Faire les états,traitement et comptabilisation septembre</t>
  </si>
  <si>
    <t>SAB.116.005.004.1.2.44.10</t>
  </si>
  <si>
    <t>Faire les états,traitement et comptabilisation octobre</t>
  </si>
  <si>
    <t>SAB.116.005.004.1.2.44.11</t>
  </si>
  <si>
    <t>Faire les états,traitement et comptabilisation novembre</t>
  </si>
  <si>
    <t>SAB.116.005.004.1.2.44.12</t>
  </si>
  <si>
    <t>Faire les états,traitement et comptabilisation décembre</t>
  </si>
  <si>
    <t>SAB.116.005.004.1.2.45</t>
  </si>
  <si>
    <t>DOTATIONS AUX PROV POUR RIQUES ET C</t>
  </si>
  <si>
    <t>SAB.116.005.004.1.2.45.1</t>
  </si>
  <si>
    <t>SAB.116.005.004.1.2.45.2</t>
  </si>
  <si>
    <t>SAB.116.005.004.1.2.45.3</t>
  </si>
  <si>
    <t>SAB.116.005.004.1.2.45.4</t>
  </si>
  <si>
    <t>SAB.116.005.004.1.2.45.5</t>
  </si>
  <si>
    <t>SAB.116.005.004.1.2.45.6</t>
  </si>
  <si>
    <t>SAB.116.005.004.1.2.45.7</t>
  </si>
  <si>
    <t>SAB.116.005.004.1.2.45.8</t>
  </si>
  <si>
    <t>SAB.116.005.004.1.2.45.9</t>
  </si>
  <si>
    <t>SAB.116.005.004.1.2.45.10</t>
  </si>
  <si>
    <t>SAB.116.005.004.1.2.45.11</t>
  </si>
  <si>
    <t>SAB.116.005.004.1.2.45.12</t>
  </si>
  <si>
    <t>SAB.116.005.004.1.2.46</t>
  </si>
  <si>
    <t>Elaboration du budget 2027 de la SAB</t>
  </si>
  <si>
    <t>SAB.116.005.004.1.2.46.1</t>
  </si>
  <si>
    <t>Elaboration d'une feuille de route</t>
  </si>
  <si>
    <t>SAB.116.005.004.1.2.46.2</t>
  </si>
  <si>
    <t xml:space="preserve">Lancement du budget </t>
  </si>
  <si>
    <t>SAB.116.005.004.1.2.46.3</t>
  </si>
  <si>
    <t>Envoie des canevas et restitution des besoins</t>
  </si>
  <si>
    <t>SAB.116.005.004.1.2.46.4</t>
  </si>
  <si>
    <t>Evaluation et challenge des charges salariales</t>
  </si>
  <si>
    <t>SAB.116.005.004.1.2.46.5</t>
  </si>
  <si>
    <t>Evaluation et chanllenge  des recettes régulées et commerciales</t>
  </si>
  <si>
    <t>SCM</t>
  </si>
  <si>
    <t>SAB.116.005.004.1.2.46.6</t>
  </si>
  <si>
    <t>Evaluation et challenge des charges d'exploitation et autres charges courantes de fonctionnement</t>
  </si>
  <si>
    <t>SAB.116.005.004.1.2.46.7</t>
  </si>
  <si>
    <t>Evaluation du Budget et challenge challenge sur le Budget d'Investissement (CAPEX)</t>
  </si>
  <si>
    <t>SAB.116.005.004.1.2.46.8</t>
  </si>
  <si>
    <t>Arbitrage,validation et consolidation Budget 2026</t>
  </si>
  <si>
    <t>SAB.116.005.004.1.2.46.9</t>
  </si>
  <si>
    <t>Transmission projet de budget</t>
  </si>
  <si>
    <t>SAB.116.005.004.1.2.46.10</t>
  </si>
  <si>
    <t xml:space="preserve">validation et clôture interne du budget </t>
  </si>
  <si>
    <t>DG/AI</t>
  </si>
  <si>
    <t>SAB.116.005.004.1.2.46.11</t>
  </si>
  <si>
    <t>Transmission projet de budget au CA</t>
  </si>
  <si>
    <t>CA</t>
  </si>
  <si>
    <t>SAB.116.005.004.1.2.47</t>
  </si>
  <si>
    <t xml:space="preserve">Elaborer le rapport financier </t>
  </si>
  <si>
    <t>SAB.116.005.004.1.2.47.1</t>
  </si>
  <si>
    <t>Collecte et traitement  des informations auprès des différents acteurs redaction PV et validation 1er semestre</t>
  </si>
  <si>
    <t>DG/DOX/DT/RSI</t>
  </si>
  <si>
    <t>SAB.116.005.004.1.2.47.2</t>
  </si>
  <si>
    <t>Collecte et traitement  des informations auprès des différents acteurs redaction PV et validation 2eme semestre</t>
  </si>
  <si>
    <t>SAB.116.005.004.1.2.48</t>
  </si>
  <si>
    <t>Prime ASSURANCES RISQUES D'EXPLOITATIONS</t>
  </si>
  <si>
    <t>SAB.116.005.004.1.2.48.1</t>
  </si>
  <si>
    <t>SAB.116.005.004.1.2.48.2</t>
  </si>
  <si>
    <t>SAB.116.005.004.1.2.48.3</t>
  </si>
  <si>
    <t>engagement et virement des fonds</t>
  </si>
  <si>
    <t>SAB.116.005.004.1.2.49</t>
  </si>
  <si>
    <t>FACTURATION DES REDEVANCES AERONAUTIQUES</t>
  </si>
  <si>
    <t>SAB.116.005.004.1.2.49.1</t>
  </si>
  <si>
    <t>Collecte des informations,Mise à jour du fichier statistique-Création de la facture-Contrôle et Normalisation-Comptabilisation-Archivage numerique et physique janvier</t>
  </si>
  <si>
    <t>SAB.116.005.004.1.2.49.2</t>
  </si>
  <si>
    <t>Collecte des informations,Mise à jour du fichier statistique-Création de la facture-Contrôle et Normalisation-Comptabilisation-Archivage numerique et physique février</t>
  </si>
  <si>
    <t>SAB.116.005.004.1.2.49.3</t>
  </si>
  <si>
    <t>Collecte des informations,Mise à jour du fichier statistique-Création de la facture-Contrôle et Normalisation-Comptabilisation-Archivage numerique et physique mars</t>
  </si>
  <si>
    <t>SAB.116.005.004.1.2.49.4</t>
  </si>
  <si>
    <t>Collecte des informations,Mise à jour du fichier statistique-Création de la facture-Contrôle et Normalisation-Comptabilisation-Archivage numerique et physique avril</t>
  </si>
  <si>
    <t>SAB.116.005.004.1.2.49.5</t>
  </si>
  <si>
    <t>Collecte des informations,Mise à jour du fichier statistique-Création de la facture-Contrôle et Normalisation-Comptabilisation-Archivage numerique et physique mai</t>
  </si>
  <si>
    <t>SAB.116.005.004.1.2.49.6</t>
  </si>
  <si>
    <t>Collecte des informations,Mise à jour du fichier statistique-Création de la facture-Contrôle et Normalisation-Comptabilisation-Archivage numerique et physique juin</t>
  </si>
  <si>
    <t>SAB.116.005.004.1.2.49.7</t>
  </si>
  <si>
    <t>Collecte des informations,Mise à jour du fichier statistique-Création de la facture-Contrôle et Normalisation-Comptabilisation-Archivage numerique et physique juillet</t>
  </si>
  <si>
    <t>SAB.116.005.004.1.2.49.8</t>
  </si>
  <si>
    <t>Collecte des informations,Mise à jour du fichier statistique-Création de la facture-Contrôle et Normalisation-Comptabilisation-Archivage numerique et physique septembre</t>
  </si>
  <si>
    <t>SAB.116.005.004.1.2.49.9</t>
  </si>
  <si>
    <t>Collecte des informations,Mise à jour du fichier statistique-Création de la facture-Contrôle et Normalisation-Comptabilisation-Archivage numerique et physique-octobre</t>
  </si>
  <si>
    <t>SAB.116.005.004.1.2.49.10</t>
  </si>
  <si>
    <t>Collecte des informations,Mise à jour du fichier statistique-Création de la facture-Contrôle et Normalisation-Comptabilisation-Archivage numerique et physique novembre</t>
  </si>
  <si>
    <t>SAB.116.005.004.1.2.49.11</t>
  </si>
  <si>
    <t>Collecte des informations,Mise à jour du fichier statistique-Création de la facture-Contrôle et Normalisation-Comptabilisation-Archivage numerique et physique</t>
  </si>
  <si>
    <t>SAB.116.005.004.1.2.49.12</t>
  </si>
  <si>
    <t>SAB.116.005.004.1.2.50</t>
  </si>
  <si>
    <t>RECOUVREMENT DES CREANCES</t>
  </si>
  <si>
    <t>SAB.116.005.004.1.2.50.1</t>
  </si>
  <si>
    <t>Mise a jour des relevés-relance par mail et/ou appel et arrêt des comptes janvier</t>
  </si>
  <si>
    <t>SAB.116.005.004.1.2.50.2</t>
  </si>
  <si>
    <t>Mise a jour des relevés-relance par mail et/ou appel et arrêt des comptes février</t>
  </si>
  <si>
    <t>SAB.116.005.004.1.2.50.3</t>
  </si>
  <si>
    <t>Mise a jour des relevés-relance par mail et/ou appel et arrêt des comptes mars</t>
  </si>
  <si>
    <t>SAB.116.005.004.1.2.50.4</t>
  </si>
  <si>
    <t>Mise a jour des relevés-relance par mail et/ou appel et arrêt des comptes avril</t>
  </si>
  <si>
    <t>SAB.116.005.004.1.2.50.5</t>
  </si>
  <si>
    <t>Mise a jour des relevés-relance par mail et/ou appel et arrêt des comptes mai</t>
  </si>
  <si>
    <t>SAB.116.005.004.1.2.50.6</t>
  </si>
  <si>
    <t>Mise a jour des relevés-relance par mail et/ou appel et arrêt des comptes juin</t>
  </si>
  <si>
    <t>SAB.116.005.004.1.2.50.7</t>
  </si>
  <si>
    <t>Mise a jour des relevés-relance par mail et/ou appel et arrêt des comptes juillet</t>
  </si>
  <si>
    <t>SAB.116.005.004.1.2.50.8</t>
  </si>
  <si>
    <t>Mise a jour des relevés-relance par mail et/ou appel et arrêt des comptes aout</t>
  </si>
  <si>
    <t>SAB.116.005.004.1.2.50.9</t>
  </si>
  <si>
    <t>Mise a jour des relevés-relance par mail et/ou appel et arrêt des comptes septembre</t>
  </si>
  <si>
    <t>SAB.116.005.004.1.2.50.10</t>
  </si>
  <si>
    <t>Mise a jour des relevés-relance par mail et/ou appel et arrêt des comptesno octobre</t>
  </si>
  <si>
    <t>SAB.116.005.004.1.2.50.11</t>
  </si>
  <si>
    <t>Mise a jour des relevés-relance par mail et/ou appel et arrêt des comptes novembre</t>
  </si>
  <si>
    <t>SAB.116.005.004.1.2.50.12</t>
  </si>
  <si>
    <t>Mise a jour des relevés-relance par mail et/ou appel et arrêt des comptes décembre</t>
  </si>
  <si>
    <t>SAB.116.005.004.1.2.51</t>
  </si>
  <si>
    <t>Organisation du comité de credit</t>
  </si>
  <si>
    <t>SAB.116.005.004.1.2.51.1</t>
  </si>
  <si>
    <t>Realisation des tableaux de bord des créances-Convocation et transmission des tableaux-Rapport du comite-Transmission au DG janvier</t>
  </si>
  <si>
    <t>SAB.116.005.004.1.2.51.2</t>
  </si>
  <si>
    <t>Realisation des tableaux de bord des créances-Convocation et transmission des tableaux-Rapport du comite-Transmission au DG fevrier</t>
  </si>
  <si>
    <t>SAB.116.005.004.1.2.51.3</t>
  </si>
  <si>
    <t>Realisation des tableaux de bord des créances-Convocation et transmission des tableaux-Rapport du comite-Transmission au DG mars</t>
  </si>
  <si>
    <t>SAB.116.005.004.1.2.51.4</t>
  </si>
  <si>
    <t>Realisation des tableaux de bord des créances-Convocation et transmission des tableaux-Rapport du comite-Transmission au DG avril</t>
  </si>
  <si>
    <t>SAB.116.005.004.1.2.51.5</t>
  </si>
  <si>
    <t>Realisation des tableaux de bord des créances-Convocation et transmission des tableaux-Rapport du comite-Transmission au DG mai</t>
  </si>
  <si>
    <t>SAB.116.005.004.1.2.51.6</t>
  </si>
  <si>
    <t>Realisation des tableaux de bord des créances-Convocation et transmission des tableaux-Rapport du comite-Transmission au DG juin</t>
  </si>
  <si>
    <t>SAB.116.005.004.1.2.51.7</t>
  </si>
  <si>
    <t>Realisation des tableaux de bord des créances-Convocation et transmission des tableaux-Rapport du comite-Transmission au DG juillet</t>
  </si>
  <si>
    <t>SAB.116.005.004.1.2.51.8</t>
  </si>
  <si>
    <t>Realisation des tableaux de bord des créances-Convocation et transmission des tableaux-Rapport du comite-Transmission au DG aout</t>
  </si>
  <si>
    <t>SAB.116.005.004.1.2.51.9</t>
  </si>
  <si>
    <t>Realisation des tableaux de bord des créances-Convocation et transmission des tableaux-Rapport du comite-Transmission au DG septembre</t>
  </si>
  <si>
    <t>SAB.116.005.004.1.2.51.10</t>
  </si>
  <si>
    <t>Realisation des tableaux de bord des créances-Convocation et transmission des tableaux-Rapport du comite-Transmission au DG octobre</t>
  </si>
  <si>
    <t>SAB.116.005.004.1.2.51.11</t>
  </si>
  <si>
    <t>Realisation des tableaux de bord des créances-Convocation et transmission des tableaux-Rapport du comite-Transmission au DG novembre</t>
  </si>
  <si>
    <t>SAB.116.005.004.1.2.51.12</t>
  </si>
  <si>
    <t>Realisation des tableaux de bord des créances-Convocation et transmission des tableaux-Rapport du comite-Transmission au DG décembre</t>
  </si>
  <si>
    <t>SAB.116.005.004.1.2.52</t>
  </si>
  <si>
    <t>ENCAISSEMENT FRAIS PARKING</t>
  </si>
  <si>
    <t>SAB.116.005.004.1.2.52.1</t>
  </si>
  <si>
    <t>Verification des rapports ,Etablissement des quittances-Enregistrement dans SAGE-Transmission des quittances-Chargement et retrait des parking-Contrôle des états et quittances janvier</t>
  </si>
  <si>
    <t>SAB.116.005.004.1.2.52.2</t>
  </si>
  <si>
    <t>Verification des rapports ,Etablissement des quittances-Enregistrement dans SAGE-Transmission des quittances-Chargement et retrait des parking-Contrôle des états et quittances février</t>
  </si>
  <si>
    <t>SAB.116.005.004.1.2.52.3</t>
  </si>
  <si>
    <t>Verification des rapports ,Etablissement des quittances-Enregistrement dans SAGE-Transmission des quittances-Chargement et retrait des parking-Contrôle des états et quittances mars</t>
  </si>
  <si>
    <t>SAB.116.005.004.1.2.52.4</t>
  </si>
  <si>
    <t>Verification des rapports ,Etablissement des quittances-Enregistrement dans SAGE-Transmission des quittances-Chargement et retrait des parking-Contrôle des états et quittances avril</t>
  </si>
  <si>
    <t>SAB.116.005.004.1.2.52.5</t>
  </si>
  <si>
    <t>Verification des rapports ,Etablissement des quittances-Enregistrement dans SAGE-Transmission des quittances-Chargement et retrait des parking-Contrôle des états et quittances mai</t>
  </si>
  <si>
    <t>SAB.116.005.004.1.2.52.6</t>
  </si>
  <si>
    <t>Verification des rapports ,Etablissement des quittances-Enregistrement dans SAGE-Transmission des quittances-Chargement et retrait des parking-Contrôle des états et quittances juin</t>
  </si>
  <si>
    <t>SAB.116.005.004.1.2.52.7</t>
  </si>
  <si>
    <t>Verification des rapports ,Etablissement des quittances-Enregistrement dans SAGE-Transmission des quittances-Chargement et retrait des parking-Contrôle des états et quittances juillet</t>
  </si>
  <si>
    <t>SAB.116.005.004.1.2.52.8</t>
  </si>
  <si>
    <t>Verification des rapports ,Etablissement des quittances-Enregistrement dans SAGE-Transmission des quittances-Chargement et retrait des parking-Contrôle des états et quittances aout</t>
  </si>
  <si>
    <t>SAB.116.005.004.1.2.52.9</t>
  </si>
  <si>
    <t>Verification des rapports ,Etablissement des quittances-Enregistrement dans SAGE-Transmission des quittances-Chargement et retrait des parking-Contrôle des états et quittances septembre</t>
  </si>
  <si>
    <t>SAB.116.005.004.1.2.52.10</t>
  </si>
  <si>
    <t>Verification des rapports ,Etablissement des quittances-Enregistrement dans SAGE-Transmission des quittances-Chargement et retrait des parking-Contrôle des états et quittances octobre</t>
  </si>
  <si>
    <t>SAB.116.005.004.1.2.52.11</t>
  </si>
  <si>
    <t>Verification des rapports ,Etablissement des quittances-Enregistrement dans SAGE-Transmission des quittances-Chargement et retrait des parking-Contrôle des états et quittances novembre</t>
  </si>
  <si>
    <t>SAB.116.005.004.1.2.52.12</t>
  </si>
  <si>
    <t>Verification des rapports ,Etablissement des quittances-Enregistrement dans SAGE-Transmission des quittances-Chargement et retrait des parking-Contrôle des états et quittances décembre</t>
  </si>
  <si>
    <t>SAB.116.005.004.1.2.53</t>
  </si>
  <si>
    <t>OPERATIONS  BANCAIRES</t>
  </si>
  <si>
    <t>SAB.116.005.004.1.2.53.1</t>
  </si>
  <si>
    <t>REMISE DE CHEQUE ET/OU VERSEMENT-Transmission des piéces-Archivage des piéces janvier</t>
  </si>
  <si>
    <t>SAB.116.005.004.1.2.53.2</t>
  </si>
  <si>
    <t>REMISE DE CHEQUE ET/OU VERSEMENT-Transmission des piéces-Archivage des piéces février</t>
  </si>
  <si>
    <t>SAB.116.005.004.1.2.53.3</t>
  </si>
  <si>
    <t>REMISE DE CHEQUE ET/OU VERSEMENT-Transmission des piéces-Archivage des piéces mars</t>
  </si>
  <si>
    <t>SAB.116.005.004.1.2.53.4</t>
  </si>
  <si>
    <t>REMISE DE CHEQUE ET/OU VERSEMENT-Transmission des piéces-Archivage des piéces avril</t>
  </si>
  <si>
    <t>SAB.116.005.004.1.2.53.5</t>
  </si>
  <si>
    <t>REMISE DE CHEQUE ET/OU VERSEMENT-Transmission des piéces-Archivage des piéces mai</t>
  </si>
  <si>
    <t>SAB.116.005.004.1.2.53.6</t>
  </si>
  <si>
    <t>REMISE DE CHEQUE ET/OU VERSEMENT-Transmission des piéces-Archivage des piéces juin</t>
  </si>
  <si>
    <t>SAB.116.005.004.1.2.53.7</t>
  </si>
  <si>
    <t>REMISE DE CHEQUE ET/OU VERSEMENT-Transmission des piéces-Archivage des piéces juillet</t>
  </si>
  <si>
    <t>SAB.116.005.004.1.2.53.8</t>
  </si>
  <si>
    <t>REMISE DE CHEQUE ET/OU VERSEMENT-Transmission des piéces-Archivage des piéces aout</t>
  </si>
  <si>
    <t>SAB.116.005.004.1.2.53.9</t>
  </si>
  <si>
    <t>REMISE DE CHEQUE ET/OU VERSEMENT-Transmission des piéces-Archivage des piéces septembre</t>
  </si>
  <si>
    <t>SAB.116.005.004.1.2.53.10</t>
  </si>
  <si>
    <t>REMISE DE CHEQUE ET/OU VERSEMENT-Transmission des piéces-Archivage des piéces octobre</t>
  </si>
  <si>
    <t>SAB.116.005.004.1.2.53.11</t>
  </si>
  <si>
    <t>REMISE DE CHEQUE ET/OU VERSEMENT-Transmission des piéces-Archivage des piéces novembre</t>
  </si>
  <si>
    <t>SAB.116.005.004.1.2.53.12</t>
  </si>
  <si>
    <t>REMISE DE CHEQUE ET/OU VERSEMENT-Transmission des piéces-Archivage des piéces décembre</t>
  </si>
  <si>
    <t>SAB.116.005.004.1.2.54</t>
  </si>
  <si>
    <t>TENUE DES LIVRES COMPTABLE</t>
  </si>
  <si>
    <t>SAB.116.005.004.1.2.54.1</t>
  </si>
  <si>
    <t>Mise a jour du journal caisse-Mise a jour du cahier de caisse( Billetage:calepin de caisse)-Realisation des PV de contrôle inopiné et mensuel  janvier</t>
  </si>
  <si>
    <t>SAB.116.005.004.1.2.54.2</t>
  </si>
  <si>
    <t>Mise a jour du journal caisse-Mise a jour du cahier de caisse( Billetage:calepin de caisse)-Realisation des PV de contrôle inopiné et mensuel février</t>
  </si>
  <si>
    <t>SAB.116.005.004.1.2.54.3</t>
  </si>
  <si>
    <t>Mise a jour du journal caisse-Mise a jour du cahier de caisse( Billetage:calepin de caisse)-Realisation des PV de contrôle inopiné et mensuel mars</t>
  </si>
  <si>
    <t>SAB.116.005.004.1.2.54.4</t>
  </si>
  <si>
    <t>Mise a jour du journal caisse-Mise a jour du cahier de caisse( Billetage:calepin de caisse)-Realisation des PV de contrôle inopiné et mensuel avril</t>
  </si>
  <si>
    <t>SAB.116.005.004.1.2.54.5</t>
  </si>
  <si>
    <t>Mise a jour du journal caisse-Mise a jour du cahier de caisse( Billetage:calepin de caisse)-Realisation des PV de contrôle inopiné et mensuel mai</t>
  </si>
  <si>
    <t>SAB.116.005.004.1.2.54.6</t>
  </si>
  <si>
    <t>Mise a jour du journal caisse-Mise a jour du cahier de caisse( Billetage:calepin de caisse)-Realisation des PV de contrôle inopiné et mensuel juin</t>
  </si>
  <si>
    <t>SAB.116.005.004.1.2.54.7</t>
  </si>
  <si>
    <t>Mise a jour du journal caisse-Mise a jour du cahier de caisse( Billetage:calepin de caisse)-Realisation des PV de contrôle inopiné et mensuel juillet</t>
  </si>
  <si>
    <t>SAB.116.005.004.1.2.54.8</t>
  </si>
  <si>
    <t>Mise a jour du journal caisse-Mise a jour du cahier de caisse( Billetage:calepin de caisse)-Realisation des PV de contrôle inopiné et mensuel aout</t>
  </si>
  <si>
    <t>SAB.116.005.004.1.2.54.9</t>
  </si>
  <si>
    <t>Mise a jour du journal caisse-Mise a jour du cahier de caisse( Billetage:calepin de caisse)-Realisation des PV de contrôle inopiné et mensuel septembre</t>
  </si>
  <si>
    <t>SAB.116.005.004.1.2.54.10</t>
  </si>
  <si>
    <t>Mise a jour du journal caisse-Mise a jour du cahier de caisse( Billetage:calepin de caisse)-Realisation des PV de contrôle inopiné et mensuel octobre</t>
  </si>
  <si>
    <t>SAB.116.005.004.1.2.54.11</t>
  </si>
  <si>
    <t>Mise a jour du journal caisse-Mise a jour du cahier de caisse( Billetage:calepin de caisse)-Realisation des PV de contrôle inopiné et mensuel novembre</t>
  </si>
  <si>
    <t>SAB.116.005.004.1.2.54.12</t>
  </si>
  <si>
    <t>Mise a jour du journal caisse-Mise a jour du cahier de caisse( Billetage:calepin de caisse)-Realisation des PV de contrôle inopiné et mensuel décembre</t>
  </si>
  <si>
    <t>SAB.116.005.004.1.2.55</t>
  </si>
  <si>
    <t>ACHAT DE LIBRUFIANT MOTEUR POUR LES VEHICULES</t>
  </si>
  <si>
    <t>SAB.116.005.004.1.2.55.1</t>
  </si>
  <si>
    <t>SAB.116.005.004.1.2.55.2</t>
  </si>
  <si>
    <t>SAB.116.005.004.1.2.55.3</t>
  </si>
  <si>
    <t>SAB.116.005.004.1.2.56</t>
  </si>
  <si>
    <t>ACHAT DE PIECES DE RECHANGE POUR VEHICULES</t>
  </si>
  <si>
    <t>SAB.116.005.004.1.2.56.1</t>
  </si>
  <si>
    <t>SAB.116.005.004.1.2.56.2</t>
  </si>
  <si>
    <t>SAB.116.005.004.1.2.56.3</t>
  </si>
  <si>
    <t>SAB.116.005.004.1.2.57</t>
  </si>
  <si>
    <t>ACHAT DE FORNITURES DE BUREAU</t>
  </si>
  <si>
    <t>SAB.116.005.004.1.2.57.1</t>
  </si>
  <si>
    <t>SAB.116.005.004.1.2.57.2</t>
  </si>
  <si>
    <t>SAB.116.005.004.1.2.57.3</t>
  </si>
  <si>
    <t>SAB.116.005.004.1.2.58</t>
  </si>
  <si>
    <t>ACHAT DE TICKETS VALEURS</t>
  </si>
  <si>
    <t>SAB.116.005.004.1.2.58.1</t>
  </si>
  <si>
    <t>SAB.116.005.004.1.2.58.2</t>
  </si>
  <si>
    <t>SAB.116.005.004.1.2.58.3</t>
  </si>
  <si>
    <t>SAB.116.005.004.1.2.59</t>
  </si>
  <si>
    <t>ACHAT DE PETITS MATERIELS ET OUTILLAGES DE FONCTIONNEMENT</t>
  </si>
  <si>
    <t>SAB.116.005.004.1.2.59.1</t>
  </si>
  <si>
    <t>SAB.116.005.004.1.2.59.2</t>
  </si>
  <si>
    <t>SAB.116.005.004.1.2.59.3</t>
  </si>
  <si>
    <t>SAB.116.005.004.1.2.60</t>
  </si>
  <si>
    <t>LOCATION BATIMENT PERSONNEL EXPATRIE</t>
  </si>
  <si>
    <t>SAB.116.005.004.1.2.60.1</t>
  </si>
  <si>
    <t>SAB.116.005.004.1.2.60.2</t>
  </si>
  <si>
    <t>SAB.116.005.004.1.2.60.3</t>
  </si>
  <si>
    <t>SAB.116.005.004.1.2.61</t>
  </si>
  <si>
    <t>VISITE TECHNIQUE, LAVAGE ET ENTRETIEN, REPARATION MECANIQUE DES VEHICULES</t>
  </si>
  <si>
    <t>SAB.116.005.004.1.2.61.1</t>
  </si>
  <si>
    <t>SAB.116.005.004.1.2.61.2</t>
  </si>
  <si>
    <t>SAB.116.005.004.1.2.61.3</t>
  </si>
  <si>
    <t>SAB.116.005.004.1.2.62</t>
  </si>
  <si>
    <t>ACHAT DE DOCUMENTATIONS TECHNIQUES</t>
  </si>
  <si>
    <t>SAB.116.005.004.1.2.62.1</t>
  </si>
  <si>
    <t>SAB.116.005.004.1.2.62.2</t>
  </si>
  <si>
    <t>SAB.116.005.004.1.2.62.3</t>
  </si>
  <si>
    <t>SAB.116.005.004.1.2.63</t>
  </si>
  <si>
    <t>DIVERSES COTISATIONS MEMBRES/UGAACO- ACI- CCIB ,,,</t>
  </si>
  <si>
    <t>SAB.116.005.004.1.2.63.1</t>
  </si>
  <si>
    <t>*</t>
  </si>
  <si>
    <t>SAB.116.005.004.1.2.63.2</t>
  </si>
  <si>
    <t>SAB.116.005.004.1.2.63.3</t>
  </si>
  <si>
    <t>SAB.116.005.004.1.2.64</t>
  </si>
  <si>
    <t>MISSION D'INSPECTION ET DE RADAGE DE VEHICULES NEUFS</t>
  </si>
  <si>
    <t>SAB.116.005.004.1.2.64.1</t>
  </si>
  <si>
    <t>SAB.116.005.004.1.2.64.2</t>
  </si>
  <si>
    <t>SAB.116.005.004.1.2.64.3</t>
  </si>
  <si>
    <t>SAB.116.005.004.1.2.65</t>
  </si>
  <si>
    <t xml:space="preserve">PATENTE </t>
  </si>
  <si>
    <t>SAB.116.005.004.1.2.65.1</t>
  </si>
  <si>
    <t>SAB.116.005.004.1.2.65.2</t>
  </si>
  <si>
    <t>SAB.116.005.004.1.2.65.3</t>
  </si>
  <si>
    <t>SAB.116.005.004.1.2.66</t>
  </si>
  <si>
    <t xml:space="preserve">AUTRES CHARGES  </t>
  </si>
  <si>
    <t>SAB.116.005.004.1.2.66.1</t>
  </si>
  <si>
    <t>SAB.116.005.004.1.2.66.2</t>
  </si>
  <si>
    <t>SAB.116.005.004.1.2.66.3</t>
  </si>
  <si>
    <t>SAB.116.005.004.1.2.67</t>
  </si>
  <si>
    <t>PRODUIT DES CESSIONS D'IMMOBILISATION CORPORELLE ET AUTRE PRODUITS HAO</t>
  </si>
  <si>
    <t>SAB.116.005.004.1.2.67.1</t>
  </si>
  <si>
    <t>SAB.116.005.004.1.2.67.2</t>
  </si>
  <si>
    <t>SAB.116.005.004.1.2.67.3</t>
  </si>
  <si>
    <t>SAB.116.005.004.1.2.68</t>
  </si>
  <si>
    <t xml:space="preserve">DIVERS CHARGES HAO  </t>
  </si>
  <si>
    <t>SAB.116.005.004.1.2.68.1</t>
  </si>
  <si>
    <t>SAB.116.005.004.1.2.68.2</t>
  </si>
  <si>
    <t>SAB.116.005.004.1.2.68.3</t>
  </si>
  <si>
    <t>SAB.116.005.004.1.2.69</t>
  </si>
  <si>
    <t>IMPÔT SUR LES SOCIETES</t>
  </si>
  <si>
    <t>SAB.116.005.004.1.2.69.1</t>
  </si>
  <si>
    <t>SAB.116.005.004.1.2.69.2</t>
  </si>
  <si>
    <t>SAB.116.005.004.1.2.69.3</t>
  </si>
  <si>
    <t>SAB.116.005.004.1.2.70</t>
  </si>
  <si>
    <t>VOYAGE ET DEPLACEMENT PRIVE DU PERSONNEL EXPATRIE</t>
  </si>
  <si>
    <t>SAB.116.005.004.1.2.70.1</t>
  </si>
  <si>
    <t>VOYAGE 1</t>
  </si>
  <si>
    <t>SAB.116.005.004.1.2.70.2</t>
  </si>
  <si>
    <t>VOYAGE 2</t>
  </si>
  <si>
    <t>SAB.116.005.004.1.2.70.3</t>
  </si>
  <si>
    <t>VOYAGE 3</t>
  </si>
  <si>
    <t>SAB.116.005.004.1.2.70.4</t>
  </si>
  <si>
    <t>VOYAGE 4</t>
  </si>
  <si>
    <t>SAB.116.005.004.1.3</t>
  </si>
  <si>
    <t>Voyages, entretien et gardiennage de la SAB</t>
  </si>
  <si>
    <t>SAB.116.005.004.1.3.1</t>
  </si>
  <si>
    <t>FRAIS DE MISSION A L'ETRANGER AU PROFIT DE LA DIE</t>
  </si>
  <si>
    <t>SAB.116.005.004.1.3.1.1</t>
  </si>
  <si>
    <t>paiement des frais de mission à l'extérieur au profit de la DIE</t>
  </si>
  <si>
    <t>SAB.116.005.004.2</t>
  </si>
  <si>
    <t>Action 4.2 :Planification, suivi-évaluation et information de la SAB</t>
  </si>
  <si>
    <t>SAB.116.005.004.2.1</t>
  </si>
  <si>
    <t>Planification et suivi-évaluation</t>
  </si>
  <si>
    <t>SAB.116.005.004.2.1.1</t>
  </si>
  <si>
    <t>Organisation de 4 revues trimestrielles en 2026</t>
  </si>
  <si>
    <t>SAB.116.005.004.2.1.1.1</t>
  </si>
  <si>
    <t>Organisation de la revue du premimier trimestre</t>
  </si>
  <si>
    <t>SAB.116.005.004.2.1.1.1.1</t>
  </si>
  <si>
    <t>SAB.116.005.004.2.1.1.1.2</t>
  </si>
  <si>
    <t>Travaux de préparation technique et administratifs de la revue</t>
  </si>
  <si>
    <t>SAB.116.005.004.2.1.1.1.3</t>
  </si>
  <si>
    <t>Travaux liés à la tenue, le suivi, l'évaluation et la mise en œuvre des recommandations</t>
  </si>
  <si>
    <t>SAB.116.005.004.2.1.1.2</t>
  </si>
  <si>
    <t>Organisation de la revue du deuxième trimestre</t>
  </si>
  <si>
    <t>SAB.116.005.004.2.1.1.2.1</t>
  </si>
  <si>
    <t>SAB.116.005.004.2.1.1.2.2</t>
  </si>
  <si>
    <t>SAB.116.005.004.2.1.1.2.3</t>
  </si>
  <si>
    <t>SAB.116.005.004.2.1.1.3</t>
  </si>
  <si>
    <t>Organisation de la revue du troisième trimestre</t>
  </si>
  <si>
    <t>SAB.116.005.004.2.1.1.3.1</t>
  </si>
  <si>
    <t>SAB.116.005.004.2.1.1.3.2</t>
  </si>
  <si>
    <t>SAB.116.005.004.2.1.1.3.3</t>
  </si>
  <si>
    <t>SAB.116.005.004.2.1.1.4</t>
  </si>
  <si>
    <t>Organisation de la revue du quatrième trimestre</t>
  </si>
  <si>
    <t>SAB.116.005.004.2.1.1.4.1</t>
  </si>
  <si>
    <t>SAB.116.005.004.2.1.1.4.2</t>
  </si>
  <si>
    <t>SAB.116.005.004.2.1.1.4.3</t>
  </si>
  <si>
    <t>SAB.116.005.004.2.1.2</t>
  </si>
  <si>
    <t>Elaboration du manuel de suivi-évaluation de la SAB</t>
  </si>
  <si>
    <t>SAB.116.005.004.2.1.2.1</t>
  </si>
  <si>
    <t>SAB.116.005.004.2.1.2.2</t>
  </si>
  <si>
    <t>SAB.116.005.004.2.1.2.3</t>
  </si>
  <si>
    <t>SAB.116.005.004.2.1.2.4</t>
  </si>
  <si>
    <t>Apporbation par le comité technique de relecture</t>
  </si>
  <si>
    <t>SAB.116.005.004.2.1.2.5</t>
  </si>
  <si>
    <t>SAB.116.005.004.2.1.2.6</t>
  </si>
  <si>
    <t>SAB.116.005.004.2.1.2.7</t>
  </si>
  <si>
    <t>SAB.116.005.004.2.1.2.8</t>
  </si>
  <si>
    <t>ouverture, dépouillement, analyse et évaluation des offres : Adjudication</t>
  </si>
  <si>
    <t>SAB.116.005.004.2.1.2.9</t>
  </si>
  <si>
    <t>SAB.116.005.004.2.1.2.10</t>
  </si>
  <si>
    <t>SAB.116.005.004.2.1.2.11</t>
  </si>
  <si>
    <t>SAB.116.005.004.2.1.2.12</t>
  </si>
  <si>
    <t>Réception du rapport de démarrage (rapport intermédiaire 1)</t>
  </si>
  <si>
    <t>SAB.116.005.004.2.1.2.13</t>
  </si>
  <si>
    <t>Réception du rapport intérimaire 2</t>
  </si>
  <si>
    <t>SAB.116.005.004.2.1.2.14</t>
  </si>
  <si>
    <t>Validation du rapport intérimaire 2</t>
  </si>
  <si>
    <t>SAB.116.005.004.2.1.2.15</t>
  </si>
  <si>
    <t>Réception du rapport provisoire</t>
  </si>
  <si>
    <t>SAB.116.005.004.2.1.2.16</t>
  </si>
  <si>
    <t>Validation du rapport provisoire</t>
  </si>
  <si>
    <t>SAB.116.005.004.2.1.2.17</t>
  </si>
  <si>
    <t>Réception du rapport définitif</t>
  </si>
  <si>
    <t>SAB.116.005.004.2.1.2.18</t>
  </si>
  <si>
    <t>SAB.116.005.004.2.1.3</t>
  </si>
  <si>
    <t>Renforcement des capacités des caadres techniques de la SAB sur Excel avancé</t>
  </si>
  <si>
    <t>SAB.116.005.004.2.1.3.1</t>
  </si>
  <si>
    <t>SAB.116.005.004.2.1.3.2</t>
  </si>
  <si>
    <t>Observation et amendement par le DG</t>
  </si>
  <si>
    <t>SAB.116.005.004.2.1.3.3</t>
  </si>
  <si>
    <t>Finalisation et reproduction des documents de formation</t>
  </si>
  <si>
    <t>SAB.116.005.004.2.1.3.4</t>
  </si>
  <si>
    <t>Elaboration des projets de documents de formation</t>
  </si>
  <si>
    <t>SAB.116.005.004.2.1.3.5</t>
  </si>
  <si>
    <t>Examen et validation</t>
  </si>
  <si>
    <t>SAB.116.005.004.2.1.3.6</t>
  </si>
  <si>
    <t>SAB.116.005.004.2.1.3.7</t>
  </si>
  <si>
    <t>Préparation technique de la formation</t>
  </si>
  <si>
    <t>SAB.116.005.004.2.1.3.8</t>
  </si>
  <si>
    <t>Invitation</t>
  </si>
  <si>
    <t>SAB.116.005.004.2.1.3.9</t>
  </si>
  <si>
    <t>Organisation de la session de formation</t>
  </si>
  <si>
    <t>SAB.116.005.004.2.1.3.10</t>
  </si>
  <si>
    <t>Elaboration du rapport de formation</t>
  </si>
  <si>
    <t>SAB.116.005.004.2.1.3.11</t>
  </si>
  <si>
    <t>Paiement de la Facture</t>
  </si>
  <si>
    <t>SAB.116.005.004.2.1.3.12</t>
  </si>
  <si>
    <t>Distribution du rapport de formation</t>
  </si>
  <si>
    <t>SAB.116.005.004.2.1.4</t>
  </si>
  <si>
    <t xml:space="preserve">Elaboration des outils de monitoring </t>
  </si>
  <si>
    <t>SAB.116.005.004.2.1.4.1</t>
  </si>
  <si>
    <t>SAB.116.005.004.2.1.4.2</t>
  </si>
  <si>
    <t>Travaux préparatoire</t>
  </si>
  <si>
    <t>SAB.116.005.004.2.1.4.3</t>
  </si>
  <si>
    <t>elaboration outil de monitoring 2026</t>
  </si>
  <si>
    <t>SAB.116.005.004.2.1.5</t>
  </si>
  <si>
    <t xml:space="preserve"> Elaborer le Plan de Travail Annuel 2027 de la  SAB</t>
  </si>
  <si>
    <t>SAB.116.005.004.2.1.5.1</t>
  </si>
  <si>
    <t>SAB.116.005.004.2.1.5.2</t>
  </si>
  <si>
    <t>Collecte des informations auprès des différents acteurs</t>
  </si>
  <si>
    <t>SAB.116.005.004.2.1.5.3</t>
  </si>
  <si>
    <t>Elaboration du PTA 2026</t>
  </si>
  <si>
    <t>SAB.116.005.004.2.1.5.4</t>
  </si>
  <si>
    <t>Préparation logistique de la validation</t>
  </si>
  <si>
    <t>SAB.116.005.004.2.1.5.5</t>
  </si>
  <si>
    <t>Tenue de l'atelier de validation du PTA</t>
  </si>
  <si>
    <t>SAB.116.005.004.2.1.5.6</t>
  </si>
  <si>
    <t>rédaction du  PV de validation du PTA</t>
  </si>
  <si>
    <t>SAB.116.005.004.2.1.6</t>
  </si>
  <si>
    <t xml:space="preserve"> Elaborer le PCC 2027 de la  SAB</t>
  </si>
  <si>
    <t>SAB.116.005.004.2.1.6.1</t>
  </si>
  <si>
    <t>SAB.116.005.004.2.1.6.2</t>
  </si>
  <si>
    <t>SAB.116.005.004.2.1.6.3</t>
  </si>
  <si>
    <t>SAB.116.005.004.2.1.6.4</t>
  </si>
  <si>
    <t>SAB.116.005.004.2.1.6.5</t>
  </si>
  <si>
    <t>Tenue de l'atelier de validation du PCC</t>
  </si>
  <si>
    <t>SAB.116.005.004.2.1.6.6</t>
  </si>
  <si>
    <t>rédaction du  PV de validation du PCC</t>
  </si>
  <si>
    <t>SAB.116.005.004.2.1.7</t>
  </si>
  <si>
    <t xml:space="preserve"> Elaborer le rapport de performance 2025 de la  SAB</t>
  </si>
  <si>
    <t>SAB.116.005.004.2.1.7.1</t>
  </si>
  <si>
    <t>SAB.116.005.004.2.1.7.2</t>
  </si>
  <si>
    <t>SAB.116.005.004.2.1.7.3</t>
  </si>
  <si>
    <t xml:space="preserve">Elaboration du Rapport de performance </t>
  </si>
  <si>
    <t>SAB.116.005.004.2.1.7.4</t>
  </si>
  <si>
    <t>SAB.116.005.004.2.1.7.5</t>
  </si>
  <si>
    <t>Tenue de l'atelier de validation du RAP 2025</t>
  </si>
  <si>
    <t>SAB.116.005.004.2.1.7.6</t>
  </si>
  <si>
    <t>rédaction du  PV de validation du RAP 2025</t>
  </si>
  <si>
    <t>SAB.116.005.004.2.2</t>
  </si>
  <si>
    <t>Gestion du système d'information de la SAB</t>
  </si>
  <si>
    <t>SAB.116.005.004.2.2.1</t>
  </si>
  <si>
    <t>Aquisition de consommables et périphériques</t>
  </si>
  <si>
    <t>SAB.116.005.004.2.2.1.1</t>
  </si>
  <si>
    <t>SAB.116.005.004.2.2.1.2</t>
  </si>
  <si>
    <t>SAB.116.005.004.2.2.1.3</t>
  </si>
  <si>
    <t>Elaboration de la demande de cotation</t>
  </si>
  <si>
    <t>SAB.116.005.004.2.2.1.4</t>
  </si>
  <si>
    <t>Lancement de la DC</t>
  </si>
  <si>
    <t>SAB.116.005.004.2.2.1.5</t>
  </si>
  <si>
    <t>SAB.116.005.004.2.2.1.6</t>
  </si>
  <si>
    <t>Aquisition de consommables et périphériques pour trimestre 1</t>
  </si>
  <si>
    <t>SAB.116.005.004.2.2.1.1.1</t>
  </si>
  <si>
    <t>SAB.116.005.004.2.2.1.1.2</t>
  </si>
  <si>
    <t>SAB.116.005.004.2.2.1.1.3</t>
  </si>
  <si>
    <t>SAB.116.005.004.2.2.1.1.4</t>
  </si>
  <si>
    <t>Aquisition de consommables et périphériques pour trimestre 2</t>
  </si>
  <si>
    <t>SAB.116.005.004.2.2.1.2.1</t>
  </si>
  <si>
    <t>SAB.116.005.004.2.2.1.2.2</t>
  </si>
  <si>
    <t>SAB.116.005.004.2.2.1.2.3</t>
  </si>
  <si>
    <t>SAB.116.005.004.2.2.1.2.4</t>
  </si>
  <si>
    <t>Aquisition de consommables et périphériques pour trimestre 3</t>
  </si>
  <si>
    <t>SAB.116.005.004.2.2.1.3.1</t>
  </si>
  <si>
    <t>SAB.116.005.004.2.2.1.3.2</t>
  </si>
  <si>
    <t>SAB.116.005.004.2.2.1.3.3</t>
  </si>
  <si>
    <t>SAB.116.005.004.2.2.1.3.4</t>
  </si>
  <si>
    <t>Aquisition de consommables et périphériques pour trimestre 4</t>
  </si>
  <si>
    <t>SAB.116.005.004.2.2.1.4.1</t>
  </si>
  <si>
    <t>SAB.116.005.004.2.2.1.4.2</t>
  </si>
  <si>
    <t>SAB.116.005.004.2.2.1.4.3</t>
  </si>
  <si>
    <t>SAB.116.005.004.2.2.1.4.4</t>
  </si>
  <si>
    <t>SAB.116.005.004.2.2.2</t>
  </si>
  <si>
    <t>Achat d'ordinateurs (LAPTOP) POUR LE PERSONNEL et de stations de travail pour le CUPPS</t>
  </si>
  <si>
    <t>MED</t>
  </si>
  <si>
    <t>SAB.116.005.004.2.2.2.1</t>
  </si>
  <si>
    <t>SAB.116.005.004.2.2.2.2</t>
  </si>
  <si>
    <t>SAB.116.005.004.2.2.2.3</t>
  </si>
  <si>
    <t>SAB.116.005.004.2.2.2.4</t>
  </si>
  <si>
    <t>SAB.116.005.004.2.2.2.5</t>
  </si>
  <si>
    <t>SAB.116.005.004.2.2.2.6</t>
  </si>
  <si>
    <t>SAB.116.005.004.2.2.2.7</t>
  </si>
  <si>
    <t>SAB.116.005.004.2.2.2.8</t>
  </si>
  <si>
    <t>SAB.116.005.004.2.2.2.9</t>
  </si>
  <si>
    <t>SAB.116.005.004.2.2.3</t>
  </si>
  <si>
    <t>Achat de barrières et de quelques pièces de rechange des parkings auto</t>
  </si>
  <si>
    <t>SAB.116.005.004.2.2.3.1</t>
  </si>
  <si>
    <t>SAB.116.005.004.2.2.3.2</t>
  </si>
  <si>
    <t>SAB.116.005.004.2.2.3.3</t>
  </si>
  <si>
    <t>SAB.116.005.004.2.2.3.4</t>
  </si>
  <si>
    <t>SAB.116.005.004.2.2.3.5</t>
  </si>
  <si>
    <t>SAB.116.005.004.2.2.3.6</t>
  </si>
  <si>
    <t>SAB.116.005.004.2.2.3.7</t>
  </si>
  <si>
    <t>SAB.116.005.004.2.2.3.8</t>
  </si>
  <si>
    <t>SAB.116.005.004.2.2.3.9</t>
  </si>
  <si>
    <t>SAB.116.005.004.2.2.4</t>
  </si>
  <si>
    <t>Achat de licences Windows Server  pour la mise en place des serveurs de mise à jour WSUS et autres serveurs VRADIUS, VITSM, VSHARE, etc.</t>
  </si>
  <si>
    <t>SAB.116.005.004.2.2.4.1</t>
  </si>
  <si>
    <t>SAB.116.005.004.2.2.4.2</t>
  </si>
  <si>
    <t>SAB.116.005.004.2.2.4.3</t>
  </si>
  <si>
    <t>SAB.116.005.004.2.2.4.4</t>
  </si>
  <si>
    <t>SAB.116.005.004.2.2.4.5</t>
  </si>
  <si>
    <t>SAB.116.005.004.2.2.4.6</t>
  </si>
  <si>
    <t>SAB.116.005.004.2.2.4.7</t>
  </si>
  <si>
    <t>SAB.116.005.004.2.2.4.8</t>
  </si>
  <si>
    <t>SAB.116.005.004.2.2.4.9</t>
  </si>
  <si>
    <t>SAB.116.005.004.2.2.5</t>
  </si>
  <si>
    <t xml:space="preserve">Acquérir les papiers thermiques pour les parkings auto </t>
  </si>
  <si>
    <t>SAB.116.005.004.2.2.5.1</t>
  </si>
  <si>
    <t>SAB.116.005.004.2.2.5.2</t>
  </si>
  <si>
    <t>SAB.116.005.004.2.2.5.3</t>
  </si>
  <si>
    <t>SAB.116.005.004.2.2.5.4</t>
  </si>
  <si>
    <t>SAB.116.005.004.2.2.5.5</t>
  </si>
  <si>
    <t>SAB.116.005.004.2.2.5.6</t>
  </si>
  <si>
    <t>SAB.116.005.004.2.2.5.7</t>
  </si>
  <si>
    <t>SAB.116.005.004.2.2.5.8</t>
  </si>
  <si>
    <t>SAB.116.005.004.2.2.5.9</t>
  </si>
  <si>
    <t>SAB.116.005.004.2.2.6</t>
  </si>
  <si>
    <t>ACHAT DE PRODUITS D'ENTRETIEN</t>
  </si>
  <si>
    <t>SAB.116.005.004.2.2.6.1</t>
  </si>
  <si>
    <t>Aquisition de produits d'entretien pour le semestre 1</t>
  </si>
  <si>
    <t>SAB.116.005.004.2.2.6.1.1</t>
  </si>
  <si>
    <t>SAB.116.005.004.2.2.6.1.2</t>
  </si>
  <si>
    <t>SAB.116.005.004.2.2.6.1.3</t>
  </si>
  <si>
    <t>SAB.116.005.004.2.2.6.1.4</t>
  </si>
  <si>
    <t>SAB.116.005.004.2.2.6.1.5</t>
  </si>
  <si>
    <t>SAB.116.005.004.2.2.6.1.6</t>
  </si>
  <si>
    <t>SAB.116.005.004.2.2.6.2</t>
  </si>
  <si>
    <t>Aquisition de produits d'entretien pour le semestre 2</t>
  </si>
  <si>
    <t>SAB.116.005.004.2.2.6.2.1</t>
  </si>
  <si>
    <t>SAB.116.005.004.2.2.6.2.2</t>
  </si>
  <si>
    <t>SAB.116.005.004.2.2.6.2.3</t>
  </si>
  <si>
    <t>SAB.116.005.004.2.2.6.2.4</t>
  </si>
  <si>
    <t>SAB.116.005.004.2.2.6.2.5</t>
  </si>
  <si>
    <t>SAB.116.005.004.2.2.6.2.6</t>
  </si>
  <si>
    <t>SAB.116.005.004.2.2.7</t>
  </si>
  <si>
    <t>Mise en place d'un Controleur d'accès FortiNAC CA-600F au réseau local en HA</t>
  </si>
  <si>
    <t>SAB.116.005.004.2.2.7.1</t>
  </si>
  <si>
    <t>SAB.116.005.004.2.2.7.2</t>
  </si>
  <si>
    <t>SAB.116.005.004.2.2.7.3</t>
  </si>
  <si>
    <t>SAB.116.005.004.2.2.7.4</t>
  </si>
  <si>
    <t>SAB.116.005.004.2.2.7.5</t>
  </si>
  <si>
    <t>SAB.116.005.004.2.2.7.6</t>
  </si>
  <si>
    <t>SAB.116.005.004.2.2.7.7</t>
  </si>
  <si>
    <t>SAB.116.005.004.2.2.7.8</t>
  </si>
  <si>
    <t>SAB.116.005.004.2.2.7.9</t>
  </si>
  <si>
    <t>SAB.116.005.004.2.2.8</t>
  </si>
  <si>
    <t>Mise en place d'un Système d'Archivage Electronique (SAE) à la SAB</t>
  </si>
  <si>
    <t>SAB.116.005.004.2.2.8.1</t>
  </si>
  <si>
    <t>SAB.116.005.004.2.2.8.2</t>
  </si>
  <si>
    <t>SAB.116.005.004.2.2.8.3</t>
  </si>
  <si>
    <t>SAB.116.005.004.2.2.8.4</t>
  </si>
  <si>
    <t>SAB.116.005.004.2.2.8.5</t>
  </si>
  <si>
    <t>SAB.116.005.004.2.2.8.6</t>
  </si>
  <si>
    <t>SAB.116.005.004.2.2.8.7</t>
  </si>
  <si>
    <t>SAB.116.005.004.2.2.8.8</t>
  </si>
  <si>
    <t>SAB.116.005.004.2.2.8.9</t>
  </si>
  <si>
    <t>SAB.116.005.004.2.2.9</t>
  </si>
  <si>
    <t>Achat de quelques équipements réseaux</t>
  </si>
  <si>
    <t>SAB.116.005.004.2.2.9.1</t>
  </si>
  <si>
    <t>SAB.116.005.004.2.2.9.2</t>
  </si>
  <si>
    <t>SAB.116.005.004.2.2.9.3</t>
  </si>
  <si>
    <t>SAB.116.005.004.2.2.9.4</t>
  </si>
  <si>
    <t>SAB.116.005.004.2.2.9.5</t>
  </si>
  <si>
    <t>SAB.116.005.004.2.2.9.6</t>
  </si>
  <si>
    <t>SAB.116.005.004.2.2.9.7</t>
  </si>
  <si>
    <t>SAB.116.005.004.2.2.9.8</t>
  </si>
  <si>
    <t>SAB.116.005.004.2.2.9.9</t>
  </si>
  <si>
    <t>SAB.116.005.004.2.2.10</t>
  </si>
  <si>
    <t>Mise en place d'une plateforme de protection de la messagerie professionnelle contre les cyberattaques et les spams</t>
  </si>
  <si>
    <t>SAB.116.005.004.2.2.10.1</t>
  </si>
  <si>
    <t>SAB.116.005.004.2.2.10.2</t>
  </si>
  <si>
    <t>SAB.116.005.004.2.2.10.3</t>
  </si>
  <si>
    <t>SAB.116.005.004.2.2.10.4</t>
  </si>
  <si>
    <t>SAB.116.005.004.2.2.10.5</t>
  </si>
  <si>
    <t>SAB.116.005.004.2.2.10.6</t>
  </si>
  <si>
    <t>SAB.116.005.004.2.2.10.7</t>
  </si>
  <si>
    <t>SAB.116.005.004.2.2.10.8</t>
  </si>
  <si>
    <t>SAB.116.005.004.2.2.10.9</t>
  </si>
  <si>
    <t>SAB.116.005.004.2.2.11</t>
  </si>
  <si>
    <t xml:space="preserve">Acquisition de quelques onduleurs </t>
  </si>
  <si>
    <t>SAB.116.005.004.2.2.11.1</t>
  </si>
  <si>
    <t>SAB.116.005.004.2.2.11.2</t>
  </si>
  <si>
    <t>SAB.116.005.004.2.2.11.3</t>
  </si>
  <si>
    <t>SAB.116.005.004.2.2.11.4</t>
  </si>
  <si>
    <t>SAB.116.005.004.2.2.11.5</t>
  </si>
  <si>
    <t>SAB.116.005.004.2.2.11.6</t>
  </si>
  <si>
    <t>SAB.116.005.004.2.2.11.7</t>
  </si>
  <si>
    <t>SAB.116.005.004.2.2.11.8</t>
  </si>
  <si>
    <t>SAB.116.005.004.2.2.11.9</t>
  </si>
  <si>
    <t>SAB.116.005.004.2.2.12</t>
  </si>
  <si>
    <t>Travaux de modifications et de reconfigurations du parking principal de l'Aéroport de Cotonou</t>
  </si>
  <si>
    <t>DIE,DAF</t>
  </si>
  <si>
    <t>SAB.116.005.004.2.2.12.1</t>
  </si>
  <si>
    <t>SAB.116.005.004.2.2.12.2</t>
  </si>
  <si>
    <t>SAB.116.005.004.2.2.12.3</t>
  </si>
  <si>
    <t>SAB.116.005.004.2.2.12.4</t>
  </si>
  <si>
    <t>SAB.116.005.004.2.2.12.5</t>
  </si>
  <si>
    <t>SAB.116.005.004.2.2.12.6</t>
  </si>
  <si>
    <t>SAB.116.005.004.2.2.12.7</t>
  </si>
  <si>
    <t>SAB.116.005.004.2.2.12.8</t>
  </si>
  <si>
    <t>SAB.116.005.004.2.2.12.9</t>
  </si>
  <si>
    <t>SAB.116.005.004.2.2.13</t>
  </si>
  <si>
    <t>Acquisition de radio VHF talkies-Walkies et fréquences aéronautiques</t>
  </si>
  <si>
    <t>SAB.116.005.004.2.2.13.1</t>
  </si>
  <si>
    <t>SAB.116.005.004.2.2.13.2</t>
  </si>
  <si>
    <t>SAB.116.005.004.2.2.13.3</t>
  </si>
  <si>
    <t>SAB.116.005.004.2.2.13.4</t>
  </si>
  <si>
    <t>SAB.116.005.004.2.2.13.5</t>
  </si>
  <si>
    <t>SAB.116.005.004.2.2.13.6</t>
  </si>
  <si>
    <t>SAB.116.005.004.2.2.13.7</t>
  </si>
  <si>
    <t>SAB.116.005.004.2.2.13.8</t>
  </si>
  <si>
    <t>SAB.116.005.004.2.2.13.9</t>
  </si>
  <si>
    <t>SAB.116.005.004.2.2.14</t>
  </si>
  <si>
    <t>Sélection d'un prestataire pour la mise en place du Schéma Directeur Informatique de la SAB</t>
  </si>
  <si>
    <t>SAB.116.005.004.2.2.14.1</t>
  </si>
  <si>
    <t>SAB.116.005.004.2.2.14.2</t>
  </si>
  <si>
    <t>SAB.116.005.004.2.2.14.3</t>
  </si>
  <si>
    <t>SAB.116.005.004.2.2.14.4</t>
  </si>
  <si>
    <t>SAB.116.005.004.2.2.14.5</t>
  </si>
  <si>
    <t>SAB.116.005.004.2.2.14.6</t>
  </si>
  <si>
    <t>SAB.116.005.004.2.2.14.7</t>
  </si>
  <si>
    <t>SAB.116.005.004.2.2.14.8</t>
  </si>
  <si>
    <t>SAB.116.005.004.2.2.14.9</t>
  </si>
  <si>
    <t xml:space="preserve">Réception du rapport de démarrage </t>
  </si>
  <si>
    <t>SAB.116.005.004.2.2.14.10</t>
  </si>
  <si>
    <t xml:space="preserve">Réception du rapport intérimaire </t>
  </si>
  <si>
    <t>SAB.116.005.004.2.2.14.11</t>
  </si>
  <si>
    <t>Validation du rapport intérimaire</t>
  </si>
  <si>
    <t>SAB.116.005.004.2.2.14.12</t>
  </si>
  <si>
    <t>SAB.116.005.004.2.2.14.13</t>
  </si>
  <si>
    <t>SAB.116.005.004.2.2.15</t>
  </si>
  <si>
    <t>Acquisition et mise en place d'un système pour l'authentification multifacteurs des comptes utilisateurs du domaine AD de la SAB</t>
  </si>
  <si>
    <t>SAB.116.005.004.2.2.15.1</t>
  </si>
  <si>
    <t>SAB.116.005.004.2.2.15.2</t>
  </si>
  <si>
    <t>SAB.116.005.004.2.2.15.3</t>
  </si>
  <si>
    <t>SAB.116.005.004.2.2.15.4</t>
  </si>
  <si>
    <t>SAB.116.005.004.2.2.15.5</t>
  </si>
  <si>
    <t>SAB.116.005.004.2.2.15.6</t>
  </si>
  <si>
    <t>SAB.116.005.004.2.2.15.7</t>
  </si>
  <si>
    <t>SAB.116.005.004.2.2.15.8</t>
  </si>
  <si>
    <t>SAB.116.005.004.2.2.15.9</t>
  </si>
  <si>
    <t>SAB.116.005.004.2.2.16</t>
  </si>
  <si>
    <t>ACQUISITION DE DOCUMENTATION TECHNIQUE POUR MESSAGES SIA et externes</t>
  </si>
  <si>
    <t>SAB.116.005.004.2.2.16.1</t>
  </si>
  <si>
    <t>SAB.116.005.004.2.2.16.2</t>
  </si>
  <si>
    <t>SAB.116.005.004.2.2.16.3</t>
  </si>
  <si>
    <t>SAB.116.005.004.2.2.16.4</t>
  </si>
  <si>
    <t>SAB.116.005.004.2.2.16.5</t>
  </si>
  <si>
    <t>SAB.116.005.004.2.2.16.6</t>
  </si>
  <si>
    <t>SAB.116.005.004.2.2.17</t>
  </si>
  <si>
    <t>ACTIVITE DE RECEPTION ET RESTAURATION DIVERS EVENEMENTS_SI</t>
  </si>
  <si>
    <t>SAB.116.005.004.2.2.17.1</t>
  </si>
  <si>
    <t>SAB.116.005.004.2.2.17.2</t>
  </si>
  <si>
    <t>SAB.116.005.004.2.2.17.3</t>
  </si>
  <si>
    <t>SAB.116.005.004.2.2.17.4</t>
  </si>
  <si>
    <t>SAB.116.005.004.2.2.17.5</t>
  </si>
  <si>
    <t>SAB.116.005.004.2.2.17.6</t>
  </si>
  <si>
    <t>SAB.116.005.004.2.2.18</t>
  </si>
  <si>
    <t xml:space="preserve">ACTIVITE DE MISSIONS SUR LES AEDROMES DE L'INTERIEUR </t>
  </si>
  <si>
    <t>SAB.116.005.004.2.2.18.1</t>
  </si>
  <si>
    <r>
      <t xml:space="preserve">Elaboration et transmission des Tdrs: </t>
    </r>
    <r>
      <rPr>
        <b/>
        <sz val="11"/>
        <rFont val="Calibri"/>
        <family val="2"/>
      </rPr>
      <t>Mission 1</t>
    </r>
  </si>
  <si>
    <t>SAB.116.005.004.2.2.18.2</t>
  </si>
  <si>
    <t>Préparation matérielle de la mission</t>
  </si>
  <si>
    <t>SAB.116.005.004.2.2.18.3</t>
  </si>
  <si>
    <t>Tenue de la mission</t>
  </si>
  <si>
    <t>SAB.116.005.004.2.2.18.4</t>
  </si>
  <si>
    <t xml:space="preserve">Elaboration du rapport de mission </t>
  </si>
  <si>
    <t>SAB.116.005.004.2.2.18.5</t>
  </si>
  <si>
    <t>Frais de mission</t>
  </si>
  <si>
    <t>SAB.116.005.004.2.2.18.6</t>
  </si>
  <si>
    <r>
      <t xml:space="preserve">Elaboration et transmission des Tdrs: </t>
    </r>
    <r>
      <rPr>
        <b/>
        <sz val="11"/>
        <rFont val="Calibri"/>
        <family val="2"/>
      </rPr>
      <t>Mission 2</t>
    </r>
  </si>
  <si>
    <t>SAB.116.005.004.2.2.18.7</t>
  </si>
  <si>
    <t>SAB.116.005.004.2.2.18.8</t>
  </si>
  <si>
    <t>SAB.116.005.004.2.2.18.9</t>
  </si>
  <si>
    <t>SAB.116.005.004.2.2.18.10</t>
  </si>
  <si>
    <t>SAB.116.005.004.2.2.18.11</t>
  </si>
  <si>
    <r>
      <t xml:space="preserve">Elaboration et transmission des Tdrs: </t>
    </r>
    <r>
      <rPr>
        <b/>
        <sz val="11"/>
        <rFont val="Calibri"/>
        <family val="2"/>
      </rPr>
      <t>Mission 3</t>
    </r>
  </si>
  <si>
    <t>SAB.116.005.004.2.2.18.12</t>
  </si>
  <si>
    <t>SAB.116.005.004.2.2.18.13</t>
  </si>
  <si>
    <t>SAB.116.005.004.2.2.18.14</t>
  </si>
  <si>
    <t>SAB.116.005.004.2.2.18.15</t>
  </si>
  <si>
    <t>SAB.116.005.004.2.2.18.16</t>
  </si>
  <si>
    <r>
      <t xml:space="preserve">Elaboration et transmission des Tdrs : </t>
    </r>
    <r>
      <rPr>
        <b/>
        <sz val="11"/>
        <rFont val="Calibri"/>
        <family val="2"/>
      </rPr>
      <t>Mission 4</t>
    </r>
  </si>
  <si>
    <t>SAB.116.005.004.2.2.18.17</t>
  </si>
  <si>
    <t>SAB.116.005.004.2.2.18.18</t>
  </si>
  <si>
    <t>SAB.116.005.004.2.2.18.19</t>
  </si>
  <si>
    <t>SAB.116.005.004.2.2.18.20</t>
  </si>
  <si>
    <t>SAB.116.005.004.2.2.19</t>
  </si>
  <si>
    <t>Inscription de la SAB à la communauté Aviation-ISAC</t>
  </si>
  <si>
    <t>SAB.116.005.004.2.2.19.1</t>
  </si>
  <si>
    <t>Demande d'offre financière à Aviation Information Sharing and Analysis Center</t>
  </si>
  <si>
    <t>SAB.116.005.004.2.2.19.2</t>
  </si>
  <si>
    <t>Expression du besoin d'intégration à la communauté</t>
  </si>
  <si>
    <t>SAB.116.005.004.2.2.19.3</t>
  </si>
  <si>
    <t>Paiement par ordonnancement des frais d'inscription</t>
  </si>
  <si>
    <t>SAB.116.005.004.2.2.19.4</t>
  </si>
  <si>
    <t>Inscription  à la communauté Aviation-ISAC et réception de la facture</t>
  </si>
  <si>
    <t>SAB.116.005.004.2.2.20</t>
  </si>
  <si>
    <t>PARTICIPATION AUX SEMINAIRES A- ISAC et PASSENGERS TERMINAL</t>
  </si>
  <si>
    <t>SAB.116.005.004.2.2.20.1</t>
  </si>
  <si>
    <t>SAB.116.005.004.2.2.20.2</t>
  </si>
  <si>
    <t>SAB.116.005.004.2.2.20.3</t>
  </si>
  <si>
    <t>SAB.116.005.004.2.2.20.4</t>
  </si>
  <si>
    <t>SAB.116.005.004.2.2.20.5</t>
  </si>
  <si>
    <t>SAB.116.005.004.2.2.21</t>
  </si>
  <si>
    <t>Ajout de module complémentaire FAIRWAY DX et complément de licences CUPPS CREWS</t>
  </si>
  <si>
    <t>SAB.116.005.004.2.2.21.1</t>
  </si>
  <si>
    <t>Consultation du fournisseur</t>
  </si>
  <si>
    <t>SAB.116.005.004.2.2.21.2</t>
  </si>
  <si>
    <t>Négociation &amp; signature du contrat</t>
  </si>
  <si>
    <t>SAB.116.005.004.2.2.21.3</t>
  </si>
  <si>
    <t>SAB.116.005.004.2.2.21.4</t>
  </si>
  <si>
    <t>SAB.116.005.004.2.2.21.5</t>
  </si>
  <si>
    <t>SAB.116.005.004.3</t>
  </si>
  <si>
    <t>Action 4.3 :Audit, gestion des marchées publics et affaire juridiques de la SAB</t>
  </si>
  <si>
    <t>SAB.116.005.004.3.1</t>
  </si>
  <si>
    <t>Gestion des marchés publics de la SAB</t>
  </si>
  <si>
    <t>SAB.116.005.004.3.1.1</t>
  </si>
  <si>
    <t>ANNONCES ET  INSERTION AU PROFIT DE LA PRMP</t>
  </si>
  <si>
    <t>SAB.116.005.004.3.1.1.1</t>
  </si>
  <si>
    <t>Annonce et insertion pour les marché du 1er trimestre</t>
  </si>
  <si>
    <t>janv</t>
  </si>
  <si>
    <t>mars</t>
  </si>
  <si>
    <t>SAB.116.005.004.3.1.1.2</t>
  </si>
  <si>
    <t>Annonce et insertion pour les marché du 2e trimestre</t>
  </si>
  <si>
    <t>avril</t>
  </si>
  <si>
    <t>juin</t>
  </si>
  <si>
    <t>SAB.116.005.004.3.1.1.3</t>
  </si>
  <si>
    <t>Annonce et insertion pour les marché du 3ème trimestre</t>
  </si>
  <si>
    <t>juil</t>
  </si>
  <si>
    <t>sept</t>
  </si>
  <si>
    <t>SAB.116.005.004.3.1.1.4</t>
  </si>
  <si>
    <t>Annonce et insertion pour les marché du 4ème trimestre</t>
  </si>
  <si>
    <t>oct</t>
  </si>
  <si>
    <t>déc</t>
  </si>
  <si>
    <t>SAB.116.005.004.3.1.2</t>
  </si>
  <si>
    <t>MISSION A L'INTERIEUR POUR RECEPTION DES MARCHES</t>
  </si>
  <si>
    <t>SAB.116.005.004.3.1.2.1</t>
  </si>
  <si>
    <t>SAB.116.005.004.3.1.2.2</t>
  </si>
  <si>
    <t>SAB.116.005.004.3.1.2.3</t>
  </si>
  <si>
    <t>SAB.116.005.004.3.1.2.4</t>
  </si>
  <si>
    <t>SAB.116.005.004.3.1.2.5</t>
  </si>
  <si>
    <t>SAB.116.005.004.3.1.3</t>
  </si>
  <si>
    <t>ELABORER LE PLAN DE PASSATION DES MARCHES 2027</t>
  </si>
  <si>
    <t>SAB.116.005.004.3.1.3.1</t>
  </si>
  <si>
    <t>SAB.116.005.004.3.1.3.2</t>
  </si>
  <si>
    <t>SAB.116.005.004.3.1.3.3</t>
  </si>
  <si>
    <t>Elaboration du PPM 2026 de la SAB</t>
  </si>
  <si>
    <t>SAB.116.005.004.3.1.3.4</t>
  </si>
  <si>
    <t>Préparation logistique de la validation du PPM</t>
  </si>
  <si>
    <t>SAB.116.005.004.3.1.3.5</t>
  </si>
  <si>
    <t>Tenue de l'atelier de validation du PPM</t>
  </si>
  <si>
    <t>SAB.116.005.004.3.1.3.6</t>
  </si>
  <si>
    <t>rédaction du  PV de validation du PPM</t>
  </si>
  <si>
    <t>SAB.116.005.004.3.1.4</t>
  </si>
  <si>
    <t>Lecture expliquée par les cadres de la CCMP sur le nouveau et ses décrets d’application</t>
  </si>
  <si>
    <t>C/CCMP</t>
  </si>
  <si>
    <t>Indirect</t>
  </si>
  <si>
    <t>SAB.116.005.004.3.1.4.1</t>
  </si>
  <si>
    <t>Identification de parties du code et des décrets</t>
  </si>
  <si>
    <t>SAB.116.005.004.3.1.4.2</t>
  </si>
  <si>
    <t xml:space="preserve">Séances de lecture et d’appropriation  </t>
  </si>
  <si>
    <t>SAB.116.005.004.3.1.4.3</t>
  </si>
  <si>
    <t>Tâche 1 : Identification de la formation</t>
  </si>
  <si>
    <t>SAB.116.005.004.3.1.4.4</t>
  </si>
  <si>
    <t>SAB.116.005.004.3.1.5</t>
  </si>
  <si>
    <t>Examen et validation du plan de passation annuel des marchés publics (PPAPMP)</t>
  </si>
  <si>
    <t>SAB.116.005.004.3.1.5.1</t>
  </si>
  <si>
    <t>Contrôler la liste des marchés publics ou les feuilles de route des marchés de chaque direction technique</t>
  </si>
  <si>
    <t>SAB.116.005.004.3.1.5.2</t>
  </si>
  <si>
    <t>Contrôle de la compilation des différentes listes et validation du plan de passation des marchés publics de la SAB</t>
  </si>
  <si>
    <t>SAB.116.005.004.3.1.6</t>
  </si>
  <si>
    <t>Etude et validation des DAO</t>
  </si>
  <si>
    <t>SAB.116.005.004.3.1.6.1</t>
  </si>
  <si>
    <t>Etude et analyse par chaque cadre des DAO introduits à la CCMP</t>
  </si>
  <si>
    <t>SAB.116.005.004.3.1.6.2</t>
  </si>
  <si>
    <t>Séances de validation des DAO assorti d’un PV</t>
  </si>
  <si>
    <t>SAB.116.005.004.3.1.6.3</t>
  </si>
  <si>
    <t>Transmission du PV des travaux à la PRMP via le DG via le DG</t>
  </si>
  <si>
    <t>SAB.116.005.004.3.1.7</t>
  </si>
  <si>
    <t>Assistance aux séances d’ouverture des plis</t>
  </si>
  <si>
    <t>SAB.116.005.004.3.1.7.1</t>
  </si>
  <si>
    <t xml:space="preserve">Suivi de l’évolution du DAO validé jusqu’à l’ouverture des plis </t>
  </si>
  <si>
    <t>SAB.116.005.004.3.1.7.2</t>
  </si>
  <si>
    <t xml:space="preserve">Participation aux séances d’ouverture de plis </t>
  </si>
  <si>
    <t>SAB.116.005.004.3.1.8</t>
  </si>
  <si>
    <t>Procéder à la validation du rapport d’analyse comparative des propositions et du procès- verbal d’attribution provisoire du marché approuvé par la COE</t>
  </si>
  <si>
    <t>SAB.116.005.004.3.1.8.1</t>
  </si>
  <si>
    <t>Etude et analyse des rapports et documents introduits à la CCMP conformément au Code en vigueur (respect des délais…)</t>
  </si>
  <si>
    <t>SAB.116.005.004.3.1.8.2</t>
  </si>
  <si>
    <t>Séances de validation des travaux, assorti d’un PV</t>
  </si>
  <si>
    <t>SAB.116.005.004.3.1.8.3</t>
  </si>
  <si>
    <t>Transmission du PV des travaux à la PRMP via le DG</t>
  </si>
  <si>
    <t>SAB.116.005.004.3.1.9</t>
  </si>
  <si>
    <t>Examen et validation des contrats et avenants de marchés</t>
  </si>
  <si>
    <t>SAB.116.005.004.3.1.9.1</t>
  </si>
  <si>
    <t>Etude et analyse des contrats et avenants introduits à la CCMP</t>
  </si>
  <si>
    <t>SAB.116.005.004.3.1.9.2</t>
  </si>
  <si>
    <t>SAB.116.005.004.3.1.9.3</t>
  </si>
  <si>
    <t xml:space="preserve">Transmission du PV des travaux à la PRMP via le DG </t>
  </si>
  <si>
    <t>SAB.116.005.004.3.1.10</t>
  </si>
  <si>
    <t xml:space="preserve">Contrôle a posteriori des dossiers de Demande de Cotation (DC) </t>
  </si>
  <si>
    <t>SAB.116.005.004.3.1.10.1</t>
  </si>
  <si>
    <t>Ecrire à la PRMP pour transmission des DC passés</t>
  </si>
  <si>
    <t>SAB.116.005.004.3.1.10.2</t>
  </si>
  <si>
    <t>Mise à disposition dossiers par la PRMP</t>
  </si>
  <si>
    <t>SAB.116.005.004.3.1.10.3</t>
  </si>
  <si>
    <t>contrôle a posteriori proprement dit</t>
  </si>
  <si>
    <t>SAB.116.005.004.3.1.10.4</t>
  </si>
  <si>
    <t>rapport provisoire de contrôle</t>
  </si>
  <si>
    <t>SAB.116.005.004.3.1.10.5</t>
  </si>
  <si>
    <t xml:space="preserve">rapport définitif de contrôle </t>
  </si>
  <si>
    <t>SAB.116.005.004.3.1.11</t>
  </si>
  <si>
    <t xml:space="preserve">Contrôle a posteriori des achats sous seuils de dispense </t>
  </si>
  <si>
    <t>SAB.116.005.004.3.1.11.1</t>
  </si>
  <si>
    <t xml:space="preserve">Ecrire à la DAF pour transmission des acquisitions faites par Bon de commande (marchés à seuils de dispense) </t>
  </si>
  <si>
    <t>SAB.116.005.004.3.1.11.2</t>
  </si>
  <si>
    <t>Mise à disposition dossiers par la DAF</t>
  </si>
  <si>
    <t>SAB.116.005.004.3.1.11.3</t>
  </si>
  <si>
    <t>SAB.116.005.004.3.1.11.4</t>
  </si>
  <si>
    <t>SAB.116.005.004.3.1.11.5</t>
  </si>
  <si>
    <t>SAB.116.005.004.3.1.12</t>
  </si>
  <si>
    <t>Recenser tous les chantiers/projets en cours d’exécution à la SAB</t>
  </si>
  <si>
    <t>SAB.116.005.004.3.1.12.1</t>
  </si>
  <si>
    <t xml:space="preserve">Envoi de courriers aux responsables en charge de projets leur demandant la liste des chantiers à exécuter ou en cours d’exécution sous leur gouverne </t>
  </si>
  <si>
    <t>SAB.116.005.004.3.1.12.2</t>
  </si>
  <si>
    <t xml:space="preserve">Compilation des informations reçues </t>
  </si>
  <si>
    <t>SAB.116.005.004.3.1.12.3</t>
  </si>
  <si>
    <t xml:space="preserve">Actualisation du répertoire des chantiers/projets de la SAB en y précisant les différents types d’ouvrages en exécution (en cours normal d’exécution, en difficulté, abandonnés ou arrêtés, achevés, réceptionnés, etc.) et par situation géographique </t>
  </si>
  <si>
    <t>SAB.116.005.004.3.1.13</t>
  </si>
  <si>
    <t>Organiser 04 Visites (missions) de contrôle ordinaire des chantiers des contrats en cours d’exécution à la SAB (Indemnités de mission + carburant des missions)</t>
  </si>
  <si>
    <t>SAB.116.005.004.3.1.13.1</t>
  </si>
  <si>
    <t>Elaboration des TDR et de la fiche de financement</t>
  </si>
  <si>
    <t>-</t>
  </si>
  <si>
    <t>SAB.116.005.004.3.1.13.2</t>
  </si>
  <si>
    <t>Observation et amendements par un Comité de la structure en charge</t>
  </si>
  <si>
    <t>SAB.116.005.004.3.1.13.3</t>
  </si>
  <si>
    <t>Finalisation des TDR et signature de la fiche de financement</t>
  </si>
  <si>
    <t>SAB.116.005.004.3.1.13.4</t>
  </si>
  <si>
    <t>Approbation par l’organe compétent de la SAB</t>
  </si>
  <si>
    <t>SAB.116.005.004.3.1.13.5</t>
  </si>
  <si>
    <t>Obtention autorisation ou ordre de mission</t>
  </si>
  <si>
    <t>SAB.116.005.004.3.1.13.6</t>
  </si>
  <si>
    <t>Préparation matérielle</t>
  </si>
  <si>
    <t>SAB.116.005.004.3.1.13.7</t>
  </si>
  <si>
    <t>Organisation de la session de terrain</t>
  </si>
  <si>
    <t>SAB.116.005.004.3.1.13.8</t>
  </si>
  <si>
    <t>Production, Examen &amp; Distribution du rapport de mission</t>
  </si>
  <si>
    <t>SAB.116.005.004.3.1.14</t>
  </si>
  <si>
    <t>Visites inopinées sur les chantiers</t>
  </si>
  <si>
    <t>SAB.116.005.004.3.1.14.1</t>
  </si>
  <si>
    <t xml:space="preserve">Identification de marchés en cours anormal d’exécution ou instruction de l’Autorité pour éclaircissement à donner sur un ou des marché (s)/chantier (s) </t>
  </si>
  <si>
    <t>SAB.116.005.004.3.1.14.2</t>
  </si>
  <si>
    <t>Elaboration du TDR</t>
  </si>
  <si>
    <t>SAB.116.005.004.3.1.14.3</t>
  </si>
  <si>
    <t>Réalisation de la visite inopinée</t>
  </si>
  <si>
    <t>SAB.116.005.004.3.1.14.4</t>
  </si>
  <si>
    <t>Transmission du Rapport de la visite inopinée à l’Autorité</t>
  </si>
  <si>
    <t>SAB.116.005.004.3.1.15</t>
  </si>
  <si>
    <t>Participer aux remises de sites, réceptions des ouvrages, fournitures et services, objet des marchés</t>
  </si>
  <si>
    <t>SAB.116.005.004.3.1.15.1</t>
  </si>
  <si>
    <t>Participation aux remises de sites</t>
  </si>
  <si>
    <t>SAB.116.005.004.3.1.15.2</t>
  </si>
  <si>
    <t>Participation aux réceptions provisoires et définitives des ouvrages, fournitures et services, objet des marchés</t>
  </si>
  <si>
    <t>SAB.116.005.004.3.1.15.3</t>
  </si>
  <si>
    <t>Dispositions idoines à prendre à l’issue de chaque mission</t>
  </si>
  <si>
    <t>SAB.116.005.004.3.1.16</t>
  </si>
  <si>
    <t>Organiser les séances d’échange avec les acteurs de l’exécution des marchés pour la relance des chantiers en difficulté ou abandonnés</t>
  </si>
  <si>
    <t>SAB.116.005.004.3.1.16.1</t>
  </si>
  <si>
    <t>Recenser les difficultés que rencontrent les acteurs de l’exécution des projets/chantiers</t>
  </si>
  <si>
    <t>SAB.116.005.004.3.1.16.2</t>
  </si>
  <si>
    <t>Séances d’échanges avec les différents acteurs de l’exécution des projets/chantiers</t>
  </si>
  <si>
    <t>SAB.116.005.004.3.1.16.3</t>
  </si>
  <si>
    <t>Elaboration de rapport ou PV des séances</t>
  </si>
  <si>
    <t>SAB.116.005.004.3.1.17</t>
  </si>
  <si>
    <t>Proposer en cas de besoin, à l’Autorité, la formation des responsables, gestionnaires et différents acteurs intervenant dans l’exécution des projets de la SAB</t>
  </si>
  <si>
    <t>SAB.116.005.004.3.1.17.1</t>
  </si>
  <si>
    <t>Identification des difficultés que rencontrent les responsables, gestionnaires et différents acteurs intervenant dans l’exécution des projets de la SAB</t>
  </si>
  <si>
    <t>SAB.116.005.004.3.1.17.2</t>
  </si>
  <si>
    <t>Identification d’un formateur pour former les responsables, gestionnaires et différents acteurs intervenant dans l’exécution des projets de la SAB</t>
  </si>
  <si>
    <t>SAB.116.005.004.3.1.17.3</t>
  </si>
  <si>
    <t>La Formation aux responsables, gestionnaires et différents acteurs intervenant dans l’exécution des projets de la SAB est donnée.</t>
  </si>
  <si>
    <t>SAB.116.005.004.3.1.17.4</t>
  </si>
  <si>
    <t>Elaboration du rapport de la formation</t>
  </si>
  <si>
    <t>SAB.116.005.004.3.1.18</t>
  </si>
  <si>
    <t>Rendre régulièrement compte de l’évolution des chantiers/marchés à l’Autorité pour dispositions idoines à prendre</t>
  </si>
  <si>
    <t>SAB.116.005.004.3.1.18.1</t>
  </si>
  <si>
    <t>Recenser les maux qui minent les marchés/projets à la SAB</t>
  </si>
  <si>
    <t>SAB.116.005.004.3.1.18.2</t>
  </si>
  <si>
    <t>Proposition de mesures idoines à l’Autorité pour décisions à prendre afin de favoriser bonne exécution des marchés/chantiers</t>
  </si>
  <si>
    <t>SAB.116.005.004.3.2</t>
  </si>
  <si>
    <t>Mise en œuvre de l'audit de la SAB</t>
  </si>
  <si>
    <t>SAB.116.005.004.3.2.1</t>
  </si>
  <si>
    <t>Audit de conformité sécurité incendie A01</t>
  </si>
  <si>
    <t>AI</t>
  </si>
  <si>
    <t>SAB.116.005.004.3.2.1.1</t>
  </si>
  <si>
    <t xml:space="preserve">Indentification de l'expert </t>
  </si>
  <si>
    <t>SAB.116.005.004.3.2.1.2</t>
  </si>
  <si>
    <t xml:space="preserve">Elaboration du contrat </t>
  </si>
  <si>
    <t>SAB.116.005.004.3.2.1.3</t>
  </si>
  <si>
    <t>Rédaction et envoie la lettre de mission</t>
  </si>
  <si>
    <t>SAB.116.005.004.3.2.1.4</t>
  </si>
  <si>
    <t>SAB.116.005.004.3.2.1.5</t>
  </si>
  <si>
    <t>Rédaction du rapport avec l'auditeur interne</t>
  </si>
  <si>
    <t>SAB.116.005.004.3.2.1.6</t>
  </si>
  <si>
    <t>SAB.116.005.004.3.2.1.7</t>
  </si>
  <si>
    <t>SAB.116.005.004.3.2.1.8</t>
  </si>
  <si>
    <t>Retour de l'administration sur les observations</t>
  </si>
  <si>
    <t>SAB.116.005.004.3.2.1.9</t>
  </si>
  <si>
    <t>SAB.116.005.004.3.2.2</t>
  </si>
  <si>
    <t>Mission sur les aérodromes de l'intérieur dans le cadre de l'audit de conformité sécurité incendie A01</t>
  </si>
  <si>
    <t>SAB.116.005.004.3.2.2.1</t>
  </si>
  <si>
    <t>SAB.116.005.004.3.2.2.2</t>
  </si>
  <si>
    <t>SAB.116.005.004.3.2.2.3</t>
  </si>
  <si>
    <t xml:space="preserve">AI </t>
  </si>
  <si>
    <t>SAB.116.005.004.3.2.3</t>
  </si>
  <si>
    <t>Audit des installations d’énergie de secours A02</t>
  </si>
  <si>
    <t>SAB.116.005.004.3.2.3.1</t>
  </si>
  <si>
    <t>SAB.116.005.004.3.2.3.2</t>
  </si>
  <si>
    <t>SAB.116.005.004.3.2.3.3</t>
  </si>
  <si>
    <t>SAB.116.005.004.3.2.3.4</t>
  </si>
  <si>
    <t>SAB.116.005.004.3.2.3.5</t>
  </si>
  <si>
    <t>SAB.116.005.004.3.2.3.6</t>
  </si>
  <si>
    <t>SAB.116.005.004.3.2.3.7</t>
  </si>
  <si>
    <t>SAB.116.005.004.3.2.3.8</t>
  </si>
  <si>
    <t>SAB.116.005.004.3.2.3.9</t>
  </si>
  <si>
    <t>SAB.116.005.004.3.2.4</t>
  </si>
  <si>
    <t>Contrôle des données individuelles du personnel A03</t>
  </si>
  <si>
    <t>SAB.116.005.004.3.2.4.1</t>
  </si>
  <si>
    <t>SAB.116.005.004.3.2.4.2</t>
  </si>
  <si>
    <t>SAB.116.005.004.3.2.4.3</t>
  </si>
  <si>
    <t xml:space="preserve">Rédaction du rapport </t>
  </si>
  <si>
    <t>SAB.116.005.004.3.2.4.4</t>
  </si>
  <si>
    <t>SAB.116.005.004.3.2.4.5</t>
  </si>
  <si>
    <t>SAB.116.005.004.3.2.4.6</t>
  </si>
  <si>
    <t>SAB.116.005.004.3.2.5</t>
  </si>
  <si>
    <t>Audit des procédures d’exécution des marchés publics A04</t>
  </si>
  <si>
    <t>SAB.116.005.004.3.2.5.1</t>
  </si>
  <si>
    <t>SAB.116.005.004.3.2.5.2</t>
  </si>
  <si>
    <t>SAB.116.005.004.3.2.5.3</t>
  </si>
  <si>
    <t>SAB.116.005.004.3.2.5.4</t>
  </si>
  <si>
    <t>SAB.116.005.004.3.2.5.5</t>
  </si>
  <si>
    <t>SAB.116.005.004.3.2.5.6</t>
  </si>
  <si>
    <t>SAB.116.005.004.3.2.6</t>
  </si>
  <si>
    <t>Audit de l'adéquation entre les besoins métiers et les choix technologiques A06</t>
  </si>
  <si>
    <t>SAB.116.005.004.3.2.6.1</t>
  </si>
  <si>
    <t>SAB.116.005.004.3.2.6.2</t>
  </si>
  <si>
    <t>SAB.116.005.004.3.2.6.3</t>
  </si>
  <si>
    <t>SAB.116.005.004.3.2.6.4</t>
  </si>
  <si>
    <t>SAB.116.005.004.3.2.6.5</t>
  </si>
  <si>
    <t>SAB.116.005.004.3.2.6.6</t>
  </si>
  <si>
    <t>SAB.116.005.004.3.2.7</t>
  </si>
  <si>
    <t>Audit de la fiabilité et de la conformité du processus de facturation et de recouvrement A07</t>
  </si>
  <si>
    <t>SAB.116.005.004.3.2.7.1</t>
  </si>
  <si>
    <t>SAB.116.005.004.3.2.7.2</t>
  </si>
  <si>
    <t>SAB.116.005.004.3.2.7.3</t>
  </si>
  <si>
    <t>SAB.116.005.004.3.2.7.4</t>
  </si>
  <si>
    <t>SAB.116.005.004.3.2.7.5</t>
  </si>
  <si>
    <t>SAB.116.005.004.3.2.7.6</t>
  </si>
  <si>
    <t>SAB.116.005.004.3.2.8</t>
  </si>
  <si>
    <t>Audit des procédures d’exécution des marchés publics (seuil de dispense) A05</t>
  </si>
  <si>
    <t>SAB.116.005.004.3.2.8.1</t>
  </si>
  <si>
    <t>SAB.116.005.004.3.2.8.2</t>
  </si>
  <si>
    <t>SAB.116.005.004.3.2.8.3</t>
  </si>
  <si>
    <t>SAB.116.005.004.3.2.8.4</t>
  </si>
  <si>
    <t>SAB.116.005.004.3.2.8.5</t>
  </si>
  <si>
    <t>SAB.116.005.004.3.2.8.6</t>
  </si>
  <si>
    <t>SAB.116.005.004.3.2.9</t>
  </si>
  <si>
    <t>Suivi de la mise en œuvre des recommandations C01</t>
  </si>
  <si>
    <t>SAB.116.005.004.3.2.9.1</t>
  </si>
  <si>
    <t>SAB.116.005.004.3.2.9.2</t>
  </si>
  <si>
    <t>SAB.116.005.004.3.2.9.3</t>
  </si>
  <si>
    <t>SAB.116.005.004.3.2.9.4</t>
  </si>
  <si>
    <t>SAB.116.005.004.3.2.10</t>
  </si>
  <si>
    <t>Pré audit des états financiers.</t>
  </si>
  <si>
    <t>SAB.116.005.004.3.2.10.1</t>
  </si>
  <si>
    <t>SAB.116.005.004.3.2.10.2</t>
  </si>
  <si>
    <t>SAB.116.005.004.3.2.10.3</t>
  </si>
  <si>
    <t>SAB.116.005.004.3.2.10.4</t>
  </si>
  <si>
    <t>SAB.116.005.004.3.2.10.5</t>
  </si>
  <si>
    <t>SAB.116.005.004.3.2.10.6</t>
  </si>
  <si>
    <t>SAB.116.005.004.3.2.11</t>
  </si>
  <si>
    <t>Audit de la paie C07</t>
  </si>
  <si>
    <t>SAB.116.005.004.3.2.11.1</t>
  </si>
  <si>
    <t>SAB.116.005.004.3.2.11.2</t>
  </si>
  <si>
    <t>SAB.116.005.004.3.2.11.3</t>
  </si>
  <si>
    <t>SAB.116.005.004.3.2.11.4</t>
  </si>
  <si>
    <t>SAB.116.005.004.3.2.11.5</t>
  </si>
  <si>
    <t>SAB.116.005.004.3.2.11.6</t>
  </si>
  <si>
    <t>SAB.116.005.004.3.2.12</t>
  </si>
  <si>
    <t>Contrôle de la gestion des tickets valeurs C08</t>
  </si>
  <si>
    <t>SAB.116.005.004.3.2.12.1</t>
  </si>
  <si>
    <t>SAB.116.005.004.3.2.12.2</t>
  </si>
  <si>
    <t>Une mission permanente</t>
  </si>
  <si>
    <t>SAB.116.005.004.3.2.12.3</t>
  </si>
  <si>
    <t>SAB.116.005.004.3.2.12.4</t>
  </si>
  <si>
    <t>SAB.116.005.004.3.2.12.5</t>
  </si>
  <si>
    <t>SAB.116.005.004.3.2.12.6</t>
  </si>
  <si>
    <t>SAB.116.005.004.3.2.13</t>
  </si>
  <si>
    <t>Revue des opérations comptables et financières C09</t>
  </si>
  <si>
    <t>SAB.116.005.004.3.2.13.1</t>
  </si>
  <si>
    <t>SAB.116.005.004.3.2.13.2</t>
  </si>
  <si>
    <t>SAB.116.005.004.3.2.13.3</t>
  </si>
  <si>
    <t>SAB.116.005.004.3.2.13.4</t>
  </si>
  <si>
    <t>SAB.116.005.004.3.2.13.5</t>
  </si>
  <si>
    <t>SAB.116.005.004.3.2.13.6</t>
  </si>
  <si>
    <t>SAB.116.005.004.3.2.14</t>
  </si>
  <si>
    <t>Audit interne qualité.</t>
  </si>
  <si>
    <t>SAB.116.005.004.3.2.14.1</t>
  </si>
  <si>
    <t>SAB.116.005.004.3.2.14.2</t>
  </si>
  <si>
    <t>SAB.116.005.004.3.2.14.3</t>
  </si>
  <si>
    <t>SAB.116.005.004.3.2.14.4</t>
  </si>
  <si>
    <t>SAB.116.005.004.3.2.14.5</t>
  </si>
  <si>
    <t>SAB.116.005.004.3.2.14.6</t>
  </si>
  <si>
    <t>SAB.116.005.004.3.2.15</t>
  </si>
  <si>
    <t>Audit de surveillance de la certification ISO 9001:2015</t>
  </si>
  <si>
    <t>SAB.116.005.004.3.2.15.1</t>
  </si>
  <si>
    <t>SAB.116.005.004.3.2.15.2</t>
  </si>
  <si>
    <t>SAB.116.005.004.3.2.15.3</t>
  </si>
  <si>
    <t>SAB.116.005.004.3.2.15.4</t>
  </si>
  <si>
    <t>Restitution provisoire</t>
  </si>
  <si>
    <t>SAB.116.005.004.3.2.15.5</t>
  </si>
  <si>
    <t>SAB.116.005.004.3.2.15.6</t>
  </si>
  <si>
    <t>SAB.116.005.004.3.3</t>
  </si>
  <si>
    <t>Gestion des affaires juridiques</t>
  </si>
  <si>
    <t>SAB.116.005.004.3.3.1</t>
  </si>
  <si>
    <t>Rédaction d'avis juridiques sur les différents dossiers de la SAB(projets de contrats d’assurances, garanties diverses et les contentieux, etc)</t>
  </si>
  <si>
    <t>SAB.116.005.004.3.3.1.1</t>
  </si>
  <si>
    <t>Réception des dossiers nécéssitant un avis juridique</t>
  </si>
  <si>
    <t>SAB.116.005.004.3.3.1.2</t>
  </si>
  <si>
    <t xml:space="preserve">Traitement des dossiers </t>
  </si>
  <si>
    <t>SAB.116.005.004.3.3.1.3</t>
  </si>
  <si>
    <t>Rédaction d'avis juridiques et transmission aux structures demanderesses</t>
  </si>
  <si>
    <t>SAB.116.005.004.3.3.2</t>
  </si>
  <si>
    <t>Assurance de la veille juridique de la SAB</t>
  </si>
  <si>
    <t>SAB.116.005.004.3.3.2.1</t>
  </si>
  <si>
    <t>Appui-conseil des différentes structures de la SAB dans le domaine juridique</t>
  </si>
  <si>
    <t>SAB.116.005.004.3.4</t>
  </si>
  <si>
    <t>Gestion de la qualité, de la santé et sécurité au travail et de l'environnement</t>
  </si>
  <si>
    <t>SAB.116.005.004.3.4.1</t>
  </si>
  <si>
    <t xml:space="preserve">Achat de 20 extincteurs </t>
  </si>
  <si>
    <t>SAB.116.005.004.3.4.1.1</t>
  </si>
  <si>
    <t>SAB.116.005.004.3.4.1.2</t>
  </si>
  <si>
    <t>SAB.116.005.004.3.4.1.3</t>
  </si>
  <si>
    <t>SAB.116.005.004.3.4.1.4</t>
  </si>
  <si>
    <t>SAB.116.005.004.3.4.1.5</t>
  </si>
  <si>
    <t>SAB.116.005.004.3.4.1.6</t>
  </si>
  <si>
    <t>SAB.116.005.004.3.4.1.7</t>
  </si>
  <si>
    <t>SAB.116.005.004.3.4.1.8</t>
  </si>
  <si>
    <t>SAB.116.005.004.3.4.2</t>
  </si>
  <si>
    <t>Mise à jour et diffusion de la documentation du Système de Management Intégré (SMI) auprès de toutes les parties concernées.</t>
  </si>
  <si>
    <t>SAB.116.005.004.3.4.2.1</t>
  </si>
  <si>
    <t>SAB.116.005.004.3.4.2.2</t>
  </si>
  <si>
    <t>SAB.116.005.004.3.4.2.3</t>
  </si>
  <si>
    <t>SAB.116.005.004.3.4.2.4</t>
  </si>
  <si>
    <t>SAB.116.005.004.3.4.2.5</t>
  </si>
  <si>
    <t>SAB.116.005.004.3.4.2.6</t>
  </si>
  <si>
    <t>SAB.116.005.004.3.4.2.7</t>
  </si>
  <si>
    <t>SAB.116.005.004.3.4.3</t>
  </si>
  <si>
    <t>Animation des Retours d’Expérience (REX) post-incidents</t>
  </si>
  <si>
    <t>SAB.116.005.004.3.4.3.1</t>
  </si>
  <si>
    <t>Sélection des incidents significatifs ou récurrents à fort impact</t>
  </si>
  <si>
    <t>SAB.116.005.004.3.4.3.2</t>
  </si>
  <si>
    <t>Convocation des parties prenantes concernées</t>
  </si>
  <si>
    <t>SAB.116.005.004.3.4.3.3</t>
  </si>
  <si>
    <t>Animation des REX</t>
  </si>
  <si>
    <t>SAB.116.005.004.3.4.3.4</t>
  </si>
  <si>
    <t>Rédaction et transmission des rapports</t>
  </si>
  <si>
    <t>SAB.116.005.004.3.4.4</t>
  </si>
  <si>
    <t>Conduite d'inspections HSE sur les chantiers en activité</t>
  </si>
  <si>
    <t>DIE et DO</t>
  </si>
  <si>
    <t>SAB.116.005.004.3.4.4.1</t>
  </si>
  <si>
    <t>Réaliser au 1er trimestre au moins 12 inspections HSE</t>
  </si>
  <si>
    <t>SAB.116.005.004.3.4.4.2</t>
  </si>
  <si>
    <t>SAB.116.005.004.3.4.4.3</t>
  </si>
  <si>
    <t>Réaliser au 2em trimestre au moins 12 inspections HSE</t>
  </si>
  <si>
    <t>SAB.116.005.004.3.4.4.4</t>
  </si>
  <si>
    <t>SAB.116.005.004.3.4.4.5</t>
  </si>
  <si>
    <t>Réaliser au 3em trimestre au moins 12 inspections HSE</t>
  </si>
  <si>
    <t>SAB.116.005.004.3.4.4.6</t>
  </si>
  <si>
    <t>SAB.116.005.004.3.4.4.7</t>
  </si>
  <si>
    <t>Réaliser au 4em  trimestre au moins 12 inspections HSE</t>
  </si>
  <si>
    <t>SAB.116.005.004.3.4.4.8</t>
  </si>
  <si>
    <t>SAB.116.005.004.3.4.4.9</t>
  </si>
  <si>
    <t>SAB.116.005.004.3.4.5</t>
  </si>
  <si>
    <t>Suivi des consommations d’énergie et d’eau</t>
  </si>
  <si>
    <t>SAB.116.005.004.3.4.5.1</t>
  </si>
  <si>
    <t>Identification des sources de consommation</t>
  </si>
  <si>
    <t>SAB.116.005.004.3.4.5.2</t>
  </si>
  <si>
    <t>Collecte régulière des données de consommation</t>
  </si>
  <si>
    <t>SAB.116.005.004.3.4.5.3</t>
  </si>
  <si>
    <t>Vérification de la fiabilité et de la cohérence des données</t>
  </si>
  <si>
    <t>SAB.116.005.004.3.4.5.4</t>
  </si>
  <si>
    <t xml:space="preserve">Analyse de la tendance des données </t>
  </si>
  <si>
    <t>SAB.116.005.004.3.4.5.5</t>
  </si>
  <si>
    <t>Élaboration et transmission des rapports trimestriels</t>
  </si>
  <si>
    <t>SAB.116.005.004.3.4.6</t>
  </si>
  <si>
    <t>Vérification et recharge des extincteurs de la SAB</t>
  </si>
  <si>
    <t>SAB.116.005.004.3.4.6.1</t>
  </si>
  <si>
    <t>SAB.116.005.004.3.4.6.2</t>
  </si>
  <si>
    <t>SAB.116.005.004.3.4.6.3</t>
  </si>
  <si>
    <t>SAB.116.005.004.3.4.6.4</t>
  </si>
  <si>
    <t>SAB.116.005.004.3.4.6.5</t>
  </si>
  <si>
    <t>SAB.116.005.004.3.4.6.6</t>
  </si>
  <si>
    <t>Travaux sur le terrain</t>
  </si>
  <si>
    <t>SAB.116.005.004.3.4.6.7</t>
  </si>
  <si>
    <t>SAB.116.005.004.3.4.6.8</t>
  </si>
  <si>
    <t>SAB.116.005.004.3.4.7</t>
  </si>
  <si>
    <t>Mission CHS des aérodromes de l'intérieur</t>
  </si>
  <si>
    <t>SAB.116.005.004.3.4.7.1</t>
  </si>
  <si>
    <t>SAB.116.005.004.3.4.7.2</t>
  </si>
  <si>
    <t>SAB.116.005.004.3.4.7.3</t>
  </si>
  <si>
    <t>SAB.116.005.004.3.4.7.4</t>
  </si>
  <si>
    <t>Bon</t>
  </si>
  <si>
    <t>écart</t>
  </si>
  <si>
    <t>Directeur Général</t>
  </si>
  <si>
    <t>Directeur de l'Administration et des Finances</t>
  </si>
  <si>
    <t>Komlan Georges QUENUM</t>
  </si>
  <si>
    <t>Youssef JROUNDI</t>
  </si>
  <si>
    <t>achat de 200 sieges passagers pour salle embarquement</t>
  </si>
  <si>
    <t>Etude de faisabilité de l'extension de la piste d'atterrissage</t>
  </si>
  <si>
    <t xml:space="preserve">   </t>
  </si>
  <si>
    <t xml:space="preserve">PLAN  DE  TRAVAIL  ANNUEL  2026 
DE LA SOCIETE DES AEROPORTS DU BENIN  </t>
  </si>
  <si>
    <t>ffgg</t>
  </si>
  <si>
    <t>Directeur Général de la Société des Aéroports du Bénin</t>
  </si>
  <si>
    <t>dfff</t>
  </si>
  <si>
    <t>Service  de la Planification et des Aérodrome de l'Intérieur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</si>
</sst>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1" formatCode="_-* #,##0_-;\-* #,##0_-;_-* &quot;-&quot;_-;_-@_-"/>
    <numFmt numFmtId="43" formatCode="_-* #,##0.00_-;\-* #,##0.00_-;_-* &quot;-&quot;??_-;_-@_-"/>
    <numFmt numFmtId="164" formatCode="_-* #,##0_-;\-* #,##0_-;_-* &quot;-&quot;??_-;_-@_-"/>
    <numFmt numFmtId="165" formatCode="0.0%"/>
    <numFmt numFmtId="166" formatCode="_-* #,##0.00\ _C_F_A_-;\-* #,##0.00\ _C_F_A_-;_-* &quot;-&quot;\ _C_F_A_-;_-@_-"/>
    <numFmt numFmtId="167" formatCode="#,##0.000"/>
    <numFmt numFmtId="168" formatCode="_-* #,##0.00_-;\-* #,##0.00_-;_-* &quot;-&quot;_-;_-@_-"/>
    <numFmt numFmtId="169" formatCode="_-* #,##0.00\ _€_-;\-* #,##0.00\ _€_-;_-* &quot;-&quot;??\ _€_-;_-@_-"/>
    <numFmt numFmtId="170" formatCode="_-* #,##0\ _€_-;\-* #,##0\ _€_-;_-* &quot;-&quot;??\ _€_-;_-@_-"/>
  </numFmts>
  <fonts count="42" x14ac:knownFonts="1">
    <font>
      <sz val="11"/>
      <color theme="1"/>
      <name val="Calibri"/>
      <family val="2"/>
      <scheme val="minor"/>
    </font>
    <font>
      <sz val="11"/>
      <color theme="1"/>
      <name val="Calibri"/>
      <family val="2"/>
      <scheme val="minor"/>
    </font>
    <font>
      <b/>
      <u/>
      <sz val="14"/>
      <name val="Arial"/>
      <family val="2"/>
    </font>
    <font>
      <u/>
      <sz val="14"/>
      <name val="Arial"/>
      <family val="2"/>
    </font>
    <font>
      <sz val="12"/>
      <name val="Arial"/>
      <family val="2"/>
    </font>
    <font>
      <sz val="9"/>
      <name val="Candara"/>
      <family val="2"/>
    </font>
    <font>
      <sz val="12"/>
      <name val="Candara"/>
      <family val="2"/>
    </font>
    <font>
      <sz val="10"/>
      <name val="Candara"/>
      <family val="2"/>
    </font>
    <font>
      <sz val="11"/>
      <color theme="1"/>
      <name val="Calibri"/>
      <family val="2"/>
    </font>
    <font>
      <b/>
      <sz val="11"/>
      <name val="Arial"/>
      <family val="2"/>
    </font>
    <font>
      <sz val="11"/>
      <name val="Arial"/>
      <family val="2"/>
    </font>
    <font>
      <b/>
      <sz val="9"/>
      <name val="Arial"/>
      <family val="2"/>
    </font>
    <font>
      <b/>
      <sz val="14"/>
      <name val="Arial"/>
      <family val="2"/>
    </font>
    <font>
      <b/>
      <sz val="14"/>
      <color theme="0"/>
      <name val="Arial"/>
      <family val="2"/>
    </font>
    <font>
      <b/>
      <sz val="10"/>
      <name val="Arial"/>
      <family val="2"/>
    </font>
    <font>
      <b/>
      <sz val="10"/>
      <name val="Candara"/>
      <family val="2"/>
    </font>
    <font>
      <sz val="9"/>
      <name val="Arial"/>
      <family val="2"/>
    </font>
    <font>
      <sz val="10"/>
      <name val="Arial"/>
      <family val="2"/>
    </font>
    <font>
      <sz val="11"/>
      <name val="Calibri"/>
      <family val="2"/>
    </font>
    <font>
      <sz val="10"/>
      <name val="Calibri"/>
      <family val="2"/>
    </font>
    <font>
      <sz val="9"/>
      <name val="Calibri"/>
      <family val="2"/>
    </font>
    <font>
      <sz val="14"/>
      <name val="Arial"/>
      <family val="2"/>
    </font>
    <font>
      <sz val="11"/>
      <color rgb="FFFF0000"/>
      <name val="Arial"/>
      <family val="2"/>
    </font>
    <font>
      <b/>
      <sz val="11"/>
      <name val="Calibri"/>
      <family val="2"/>
    </font>
    <font>
      <sz val="10"/>
      <name val="Arial Narrow"/>
      <family val="2"/>
    </font>
    <font>
      <b/>
      <sz val="12"/>
      <name val="Candara"/>
      <family val="2"/>
    </font>
    <font>
      <b/>
      <sz val="16"/>
      <name val="Candara"/>
      <family val="2"/>
    </font>
    <font>
      <b/>
      <sz val="11"/>
      <name val="Candara"/>
      <family val="2"/>
    </font>
    <font>
      <b/>
      <u val="singleAccounting"/>
      <sz val="10"/>
      <name val="Candara"/>
      <family val="2"/>
    </font>
    <font>
      <sz val="14"/>
      <name val="Candara"/>
      <family val="2"/>
    </font>
    <font>
      <b/>
      <sz val="9"/>
      <color indexed="81"/>
      <name val="Tahoma"/>
      <family val="2"/>
    </font>
    <font>
      <sz val="9"/>
      <color indexed="81"/>
      <name val="Tahoma"/>
      <family val="2"/>
    </font>
    <font>
      <b/>
      <sz val="36"/>
      <name val="Arial"/>
      <family val="2"/>
    </font>
    <font>
      <sz val="11"/>
      <color rgb="FF000000"/>
      <name val="Arial"/>
      <family val="2"/>
    </font>
    <font>
      <b/>
      <sz val="18"/>
      <name val="Arial"/>
      <family val="2"/>
    </font>
    <font>
      <b/>
      <sz val="48"/>
      <color rgb="FFFF0000"/>
      <name val="Arial"/>
      <family val="2"/>
    </font>
    <font>
      <b/>
      <sz val="24"/>
      <color rgb="FF000000"/>
      <name val="Arial"/>
      <family val="2"/>
    </font>
    <font>
      <sz val="14"/>
      <color rgb="FF000000"/>
      <name val="Arial"/>
      <family val="2"/>
    </font>
    <font>
      <b/>
      <sz val="14"/>
      <color rgb="FF000000"/>
      <name val="Arial"/>
      <family val="2"/>
    </font>
    <font>
      <b/>
      <sz val="14"/>
      <color rgb="FFFF0000"/>
      <name val="Arial"/>
      <family val="2"/>
    </font>
    <font>
      <sz val="14"/>
      <color rgb="FFFF0000"/>
      <name val="Arial"/>
      <family val="2"/>
    </font>
    <font>
      <sz val="11"/>
      <color indexed="8"/>
      <name val="Calibri"/>
      <family val="2"/>
    </font>
  </fonts>
  <fills count="24">
    <fill>
      <patternFill patternType="none"/>
    </fill>
    <fill>
      <patternFill patternType="gray125"/>
    </fill>
    <fill>
      <patternFill patternType="solid">
        <fgColor rgb="FFD9D9D9"/>
        <bgColor rgb="FFDBDBDB"/>
      </patternFill>
    </fill>
    <fill>
      <patternFill patternType="solid">
        <fgColor rgb="FF006666"/>
        <bgColor indexed="64"/>
      </patternFill>
    </fill>
    <fill>
      <patternFill patternType="solid">
        <fgColor rgb="FF33CCCC"/>
        <bgColor indexed="64"/>
      </patternFill>
    </fill>
    <fill>
      <patternFill patternType="solid">
        <fgColor rgb="FFFF9933"/>
        <bgColor indexed="64"/>
      </patternFill>
    </fill>
    <fill>
      <patternFill patternType="solid">
        <fgColor rgb="FF66CCFF"/>
        <bgColor indexed="64"/>
      </patternFill>
    </fill>
    <fill>
      <patternFill patternType="solid">
        <fgColor rgb="FFFFCC99"/>
        <bgColor indexed="64"/>
      </patternFill>
    </fill>
    <fill>
      <patternFill patternType="solid">
        <fgColor theme="4" tint="0.79973754081850645"/>
        <bgColor indexed="64"/>
      </patternFill>
    </fill>
    <fill>
      <patternFill patternType="solid">
        <fgColor rgb="FFFFFF00"/>
        <bgColor indexed="64"/>
      </patternFill>
    </fill>
    <fill>
      <patternFill patternType="solid">
        <fgColor rgb="FFD9E1F2"/>
        <bgColor indexed="64"/>
      </patternFill>
    </fill>
    <fill>
      <patternFill patternType="solid">
        <fgColor theme="9" tint="0.79998168889431442"/>
        <bgColor indexed="64"/>
      </patternFill>
    </fill>
    <fill>
      <patternFill patternType="solid">
        <fgColor theme="0"/>
        <bgColor indexed="64"/>
      </patternFill>
    </fill>
    <fill>
      <patternFill patternType="solid">
        <fgColor theme="8" tint="0.79998168889431442"/>
        <bgColor indexed="64"/>
      </patternFill>
    </fill>
    <fill>
      <patternFill patternType="solid">
        <fgColor theme="7" tint="0.39997558519241921"/>
        <bgColor indexed="64"/>
      </patternFill>
    </fill>
    <fill>
      <patternFill patternType="solid">
        <fgColor theme="4" tint="0.79973754081850645"/>
        <bgColor rgb="FFD9D9D9"/>
      </patternFill>
    </fill>
    <fill>
      <patternFill patternType="solid">
        <fgColor theme="4" tint="0.79982909634693444"/>
        <bgColor indexed="64"/>
      </patternFill>
    </fill>
    <fill>
      <patternFill patternType="solid">
        <fgColor rgb="FFD9E1F2"/>
        <bgColor rgb="FF000000"/>
      </patternFill>
    </fill>
    <fill>
      <patternFill patternType="solid">
        <fgColor theme="3" tint="0.79998168889431442"/>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4" tint="0.39997558519241921"/>
        <bgColor indexed="64"/>
      </patternFill>
    </fill>
    <fill>
      <patternFill patternType="solid">
        <fgColor theme="4"/>
        <bgColor indexed="64"/>
      </patternFill>
    </fill>
    <fill>
      <patternFill patternType="solid">
        <fgColor theme="3" tint="0.79973754081850645"/>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indexed="64"/>
      </left>
      <right/>
      <top/>
      <bottom style="thin">
        <color indexed="64"/>
      </bottom>
      <diagonal/>
    </border>
    <border>
      <left/>
      <right/>
      <top/>
      <bottom style="thin">
        <color auto="1"/>
      </bottom>
      <diagonal/>
    </border>
    <border>
      <left/>
      <right style="thin">
        <color auto="1"/>
      </right>
      <top/>
      <bottom style="thin">
        <color auto="1"/>
      </bottom>
      <diagonal/>
    </border>
    <border>
      <left style="thin">
        <color indexed="64"/>
      </left>
      <right style="thin">
        <color indexed="64"/>
      </right>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s>
  <cellStyleXfs count="8">
    <xf numFmtId="0" fontId="0" fillId="0" borderId="0"/>
    <xf numFmtId="43" fontId="1" fillId="0" borderId="0" applyFont="0" applyFill="0" applyBorder="0" applyAlignment="0" applyProtection="0"/>
    <xf numFmtId="41" fontId="1" fillId="0" borderId="0" applyFont="0" applyFill="0" applyBorder="0" applyAlignment="0" applyProtection="0"/>
    <xf numFmtId="9" fontId="1" fillId="0" borderId="0" applyFont="0" applyFill="0" applyBorder="0" applyAlignment="0" applyProtection="0"/>
    <xf numFmtId="0" fontId="8" fillId="0" borderId="0"/>
    <xf numFmtId="0" fontId="1" fillId="0" borderId="0"/>
    <xf numFmtId="169" fontId="1" fillId="0" borderId="0" applyFont="0" applyFill="0" applyBorder="0" applyAlignment="0" applyProtection="0"/>
    <xf numFmtId="9" fontId="41" fillId="0" borderId="0" applyFont="0" applyFill="0" applyBorder="0" applyAlignment="0" applyProtection="0"/>
  </cellStyleXfs>
  <cellXfs count="536">
    <xf numFmtId="0" fontId="0" fillId="0" borderId="0" xfId="0"/>
    <xf numFmtId="0" fontId="4" fillId="0" borderId="0" xfId="0" applyFont="1" applyAlignment="1">
      <alignment vertical="center"/>
    </xf>
    <xf numFmtId="0" fontId="5" fillId="0" borderId="0" xfId="0" applyFont="1" applyAlignment="1">
      <alignment horizontal="left" vertical="center"/>
    </xf>
    <xf numFmtId="0" fontId="6" fillId="0" borderId="0" xfId="0" applyFont="1" applyAlignment="1">
      <alignment horizontal="left" vertical="center"/>
    </xf>
    <xf numFmtId="0" fontId="7" fillId="0" borderId="0" xfId="0" applyFont="1" applyAlignment="1">
      <alignment vertical="center"/>
    </xf>
    <xf numFmtId="1" fontId="7" fillId="0" borderId="0" xfId="1" applyNumberFormat="1" applyFont="1" applyBorder="1" applyAlignment="1">
      <alignment horizontal="center" vertical="center"/>
    </xf>
    <xf numFmtId="43" fontId="7" fillId="0" borderId="0" xfId="1" applyFont="1" applyBorder="1" applyAlignment="1">
      <alignment horizontal="center" vertical="center"/>
    </xf>
    <xf numFmtId="164" fontId="7" fillId="0" borderId="0" xfId="1" applyNumberFormat="1" applyFont="1" applyBorder="1" applyAlignment="1">
      <alignment horizontal="center" vertical="center"/>
    </xf>
    <xf numFmtId="14" fontId="7" fillId="0" borderId="0" xfId="0" applyNumberFormat="1" applyFont="1" applyAlignment="1">
      <alignment vertical="center"/>
    </xf>
    <xf numFmtId="9" fontId="7" fillId="0" borderId="0" xfId="3" applyFont="1" applyAlignment="1">
      <alignment horizontal="center" vertical="center"/>
    </xf>
    <xf numFmtId="0" fontId="7" fillId="0" borderId="0" xfId="0" applyFont="1" applyAlignment="1">
      <alignment horizontal="center" vertical="center"/>
    </xf>
    <xf numFmtId="0" fontId="7" fillId="0" borderId="0" xfId="0" applyFont="1" applyAlignment="1">
      <alignment horizontal="center" vertical="center" wrapText="1"/>
    </xf>
    <xf numFmtId="0" fontId="10" fillId="0" borderId="0" xfId="4" applyFont="1" applyAlignment="1">
      <alignment vertical="center"/>
    </xf>
    <xf numFmtId="43" fontId="9" fillId="2" borderId="1" xfId="1" applyFont="1" applyFill="1" applyBorder="1" applyAlignment="1">
      <alignment horizontal="center" vertical="center" wrapText="1"/>
    </xf>
    <xf numFmtId="164" fontId="9" fillId="2" borderId="1" xfId="1" applyNumberFormat="1" applyFont="1" applyFill="1" applyBorder="1" applyAlignment="1">
      <alignment horizontal="center" vertical="center" wrapText="1"/>
    </xf>
    <xf numFmtId="43" fontId="11" fillId="3" borderId="1" xfId="1" applyFont="1" applyFill="1" applyBorder="1" applyAlignment="1">
      <alignment horizontal="center" vertical="center"/>
    </xf>
    <xf numFmtId="1" fontId="9" fillId="3" borderId="1" xfId="1" applyNumberFormat="1" applyFont="1" applyFill="1" applyBorder="1" applyAlignment="1">
      <alignment horizontal="left" vertical="center" wrapText="1"/>
    </xf>
    <xf numFmtId="43" fontId="12" fillId="3" borderId="1" xfId="1" applyFont="1" applyFill="1" applyBorder="1" applyAlignment="1">
      <alignment horizontal="center" vertical="center"/>
    </xf>
    <xf numFmtId="164" fontId="13" fillId="3" borderId="1" xfId="1" applyNumberFormat="1" applyFont="1" applyFill="1" applyBorder="1" applyAlignment="1">
      <alignment horizontal="center" vertical="center"/>
    </xf>
    <xf numFmtId="43" fontId="13" fillId="3" borderId="1" xfId="1" applyFont="1" applyFill="1" applyBorder="1" applyAlignment="1">
      <alignment horizontal="center" vertical="center"/>
    </xf>
    <xf numFmtId="43" fontId="12" fillId="3" borderId="1" xfId="1" applyFont="1" applyFill="1" applyBorder="1" applyAlignment="1">
      <alignment vertical="center"/>
    </xf>
    <xf numFmtId="9" fontId="14" fillId="3" borderId="1" xfId="3" applyFont="1" applyFill="1" applyBorder="1" applyAlignment="1">
      <alignment horizontal="center" vertical="center"/>
    </xf>
    <xf numFmtId="0" fontId="15" fillId="0" borderId="0" xfId="0" applyFont="1" applyAlignment="1">
      <alignment vertical="center"/>
    </xf>
    <xf numFmtId="0" fontId="11" fillId="4" borderId="1" xfId="0" applyFont="1" applyFill="1" applyBorder="1" applyAlignment="1">
      <alignment horizontal="left" vertical="center" wrapText="1"/>
    </xf>
    <xf numFmtId="3" fontId="9" fillId="4" borderId="1" xfId="0" applyNumberFormat="1" applyFont="1" applyFill="1" applyBorder="1" applyAlignment="1">
      <alignment horizontal="left" vertical="center" wrapText="1"/>
    </xf>
    <xf numFmtId="0" fontId="9" fillId="4" borderId="1" xfId="0" applyFont="1" applyFill="1" applyBorder="1" applyAlignment="1">
      <alignment vertical="center" wrapText="1"/>
    </xf>
    <xf numFmtId="1" fontId="9" fillId="4" borderId="1" xfId="1" applyNumberFormat="1" applyFont="1" applyFill="1" applyBorder="1" applyAlignment="1">
      <alignment horizontal="center" vertical="center" wrapText="1"/>
    </xf>
    <xf numFmtId="43" fontId="14" fillId="4" borderId="1" xfId="1" applyFont="1" applyFill="1" applyBorder="1" applyAlignment="1">
      <alignment horizontal="center" vertical="center"/>
    </xf>
    <xf numFmtId="14" fontId="9" fillId="4" borderId="1" xfId="0" applyNumberFormat="1" applyFont="1" applyFill="1" applyBorder="1" applyAlignment="1">
      <alignment vertical="center" wrapText="1"/>
    </xf>
    <xf numFmtId="9" fontId="9" fillId="4" borderId="1" xfId="3" applyFont="1" applyFill="1" applyBorder="1" applyAlignment="1">
      <alignment horizontal="center" vertical="center" wrapText="1"/>
    </xf>
    <xf numFmtId="0" fontId="9" fillId="4" borderId="1" xfId="0" applyFont="1" applyFill="1" applyBorder="1" applyAlignment="1">
      <alignment horizontal="center" vertical="center"/>
    </xf>
    <xf numFmtId="0" fontId="9" fillId="4" borderId="1" xfId="0" applyFont="1" applyFill="1" applyBorder="1" applyAlignment="1">
      <alignment horizontal="center" vertical="center" wrapText="1"/>
    </xf>
    <xf numFmtId="0" fontId="9" fillId="4" borderId="3" xfId="0" applyFont="1" applyFill="1" applyBorder="1" applyAlignment="1">
      <alignment vertical="center"/>
    </xf>
    <xf numFmtId="0" fontId="11" fillId="5" borderId="1" xfId="0" applyFont="1" applyFill="1" applyBorder="1" applyAlignment="1">
      <alignment horizontal="left" vertical="center" wrapText="1"/>
    </xf>
    <xf numFmtId="3" fontId="9" fillId="5" borderId="1" xfId="0" applyNumberFormat="1" applyFont="1" applyFill="1" applyBorder="1" applyAlignment="1">
      <alignment horizontal="left" vertical="center" wrapText="1"/>
    </xf>
    <xf numFmtId="0" fontId="9" fillId="5" borderId="1" xfId="0" applyFont="1" applyFill="1" applyBorder="1" applyAlignment="1">
      <alignment vertical="center" wrapText="1"/>
    </xf>
    <xf numFmtId="1" fontId="9" fillId="5" borderId="1" xfId="1" applyNumberFormat="1" applyFont="1" applyFill="1" applyBorder="1" applyAlignment="1">
      <alignment horizontal="center" vertical="center" wrapText="1"/>
    </xf>
    <xf numFmtId="43" fontId="14" fillId="5" borderId="1" xfId="1" applyFont="1" applyFill="1" applyBorder="1" applyAlignment="1">
      <alignment horizontal="center" vertical="center"/>
    </xf>
    <xf numFmtId="14" fontId="9" fillId="5" borderId="1" xfId="0" applyNumberFormat="1" applyFont="1" applyFill="1" applyBorder="1" applyAlignment="1">
      <alignment vertical="center" wrapText="1"/>
    </xf>
    <xf numFmtId="9" fontId="9" fillId="5" borderId="1" xfId="3" applyFont="1" applyFill="1" applyBorder="1" applyAlignment="1">
      <alignment horizontal="center" vertical="center" wrapText="1"/>
    </xf>
    <xf numFmtId="0" fontId="9" fillId="5" borderId="1" xfId="0" applyFont="1" applyFill="1" applyBorder="1" applyAlignment="1">
      <alignment horizontal="center" vertical="center"/>
    </xf>
    <xf numFmtId="0" fontId="9" fillId="5" borderId="1" xfId="0" applyFont="1" applyFill="1" applyBorder="1" applyAlignment="1">
      <alignment horizontal="center" vertical="center" wrapText="1"/>
    </xf>
    <xf numFmtId="0" fontId="9" fillId="5" borderId="3" xfId="0" applyFont="1" applyFill="1" applyBorder="1" applyAlignment="1">
      <alignment vertical="center"/>
    </xf>
    <xf numFmtId="0" fontId="11" fillId="6" borderId="1" xfId="0" applyFont="1" applyFill="1" applyBorder="1" applyAlignment="1">
      <alignment horizontal="left" vertical="center" wrapText="1"/>
    </xf>
    <xf numFmtId="3" fontId="9" fillId="6" borderId="1" xfId="0" applyNumberFormat="1" applyFont="1" applyFill="1" applyBorder="1" applyAlignment="1">
      <alignment horizontal="left" vertical="center" wrapText="1"/>
    </xf>
    <xf numFmtId="0" fontId="9" fillId="6" borderId="1" xfId="0" applyFont="1" applyFill="1" applyBorder="1" applyAlignment="1">
      <alignment vertical="center" wrapText="1"/>
    </xf>
    <xf numFmtId="1" fontId="9" fillId="6" borderId="1" xfId="1" applyNumberFormat="1" applyFont="1" applyFill="1" applyBorder="1" applyAlignment="1">
      <alignment horizontal="center" vertical="center" wrapText="1"/>
    </xf>
    <xf numFmtId="43" fontId="14" fillId="6" borderId="1" xfId="1" applyFont="1" applyFill="1" applyBorder="1" applyAlignment="1">
      <alignment horizontal="center" vertical="center"/>
    </xf>
    <xf numFmtId="14" fontId="9" fillId="6" borderId="1" xfId="0" applyNumberFormat="1" applyFont="1" applyFill="1" applyBorder="1" applyAlignment="1">
      <alignment vertical="center" wrapText="1"/>
    </xf>
    <xf numFmtId="9" fontId="9" fillId="6" borderId="1" xfId="3" applyFont="1" applyFill="1" applyBorder="1" applyAlignment="1">
      <alignment horizontal="center" vertical="center" wrapText="1"/>
    </xf>
    <xf numFmtId="0" fontId="9" fillId="6" borderId="1" xfId="0" applyFont="1" applyFill="1" applyBorder="1" applyAlignment="1">
      <alignment horizontal="center" vertical="center"/>
    </xf>
    <xf numFmtId="0" fontId="9" fillId="6" borderId="1" xfId="0" applyFont="1" applyFill="1" applyBorder="1" applyAlignment="1">
      <alignment horizontal="center" vertical="center" wrapText="1"/>
    </xf>
    <xf numFmtId="0" fontId="9" fillId="6" borderId="3" xfId="0" applyFont="1" applyFill="1" applyBorder="1" applyAlignment="1">
      <alignment vertical="center"/>
    </xf>
    <xf numFmtId="0" fontId="11" fillId="7" borderId="1" xfId="0" applyFont="1" applyFill="1" applyBorder="1" applyAlignment="1">
      <alignment horizontal="left" vertical="center" wrapText="1"/>
    </xf>
    <xf numFmtId="3" fontId="9" fillId="7" borderId="1" xfId="0" applyNumberFormat="1" applyFont="1" applyFill="1" applyBorder="1" applyAlignment="1">
      <alignment horizontal="left" vertical="center" wrapText="1"/>
    </xf>
    <xf numFmtId="0" fontId="9" fillId="7" borderId="1" xfId="0" applyFont="1" applyFill="1" applyBorder="1" applyAlignment="1">
      <alignment vertical="center" wrapText="1"/>
    </xf>
    <xf numFmtId="1" fontId="9" fillId="7" borderId="1" xfId="1" applyNumberFormat="1" applyFont="1" applyFill="1" applyBorder="1" applyAlignment="1">
      <alignment horizontal="center" vertical="center" wrapText="1"/>
    </xf>
    <xf numFmtId="43" fontId="14" fillId="7" borderId="1" xfId="1" applyFont="1" applyFill="1" applyBorder="1" applyAlignment="1">
      <alignment horizontal="center" vertical="center"/>
    </xf>
    <xf numFmtId="14" fontId="9" fillId="7" borderId="1" xfId="0" applyNumberFormat="1" applyFont="1" applyFill="1" applyBorder="1" applyAlignment="1">
      <alignment vertical="center" wrapText="1"/>
    </xf>
    <xf numFmtId="9" fontId="9" fillId="7" borderId="1" xfId="3" applyFont="1" applyFill="1" applyBorder="1" applyAlignment="1">
      <alignment horizontal="center" vertical="center" wrapText="1"/>
    </xf>
    <xf numFmtId="0" fontId="9" fillId="7" borderId="1" xfId="0" applyFont="1" applyFill="1" applyBorder="1" applyAlignment="1">
      <alignment horizontal="center" vertical="center"/>
    </xf>
    <xf numFmtId="0" fontId="9" fillId="7" borderId="1" xfId="0" applyFont="1" applyFill="1" applyBorder="1" applyAlignment="1">
      <alignment horizontal="center" vertical="center" wrapText="1"/>
    </xf>
    <xf numFmtId="0" fontId="9" fillId="7" borderId="3" xfId="0" applyFont="1" applyFill="1" applyBorder="1" applyAlignment="1">
      <alignment vertical="center"/>
    </xf>
    <xf numFmtId="0" fontId="16" fillId="8" borderId="1" xfId="0" applyFont="1" applyFill="1" applyBorder="1" applyAlignment="1">
      <alignment horizontal="left" vertical="center" wrapText="1"/>
    </xf>
    <xf numFmtId="0" fontId="10" fillId="8" borderId="1" xfId="0" applyFont="1" applyFill="1" applyBorder="1" applyAlignment="1">
      <alignment vertical="center" wrapText="1"/>
    </xf>
    <xf numFmtId="43" fontId="17" fillId="8" borderId="1" xfId="1" applyFont="1" applyFill="1" applyBorder="1" applyAlignment="1">
      <alignment horizontal="center" vertical="center"/>
    </xf>
    <xf numFmtId="43" fontId="17" fillId="8" borderId="1" xfId="1" applyFont="1" applyFill="1" applyBorder="1" applyAlignment="1">
      <alignment horizontal="center" vertical="center" wrapText="1"/>
    </xf>
    <xf numFmtId="14" fontId="10" fillId="10" borderId="1" xfId="0" applyNumberFormat="1" applyFont="1" applyFill="1" applyBorder="1" applyAlignment="1">
      <alignment vertical="center" wrapText="1"/>
    </xf>
    <xf numFmtId="9" fontId="10" fillId="8" borderId="1" xfId="3" applyFont="1" applyFill="1" applyBorder="1" applyAlignment="1">
      <alignment horizontal="center" vertical="center" wrapText="1"/>
    </xf>
    <xf numFmtId="0" fontId="10" fillId="8" borderId="1" xfId="0" applyFont="1" applyFill="1" applyBorder="1" applyAlignment="1">
      <alignment horizontal="center" vertical="center"/>
    </xf>
    <xf numFmtId="43" fontId="10" fillId="8" borderId="1" xfId="1" applyFont="1" applyFill="1" applyBorder="1" applyAlignment="1">
      <alignment horizontal="center" vertical="center" wrapText="1"/>
    </xf>
    <xf numFmtId="0" fontId="10" fillId="8" borderId="1" xfId="0" applyFont="1" applyFill="1" applyBorder="1" applyAlignment="1">
      <alignment horizontal="center" vertical="center" wrapText="1"/>
    </xf>
    <xf numFmtId="0" fontId="10" fillId="8" borderId="3" xfId="0" applyFont="1" applyFill="1" applyBorder="1" applyAlignment="1">
      <alignment horizontal="center" vertical="center" wrapText="1"/>
    </xf>
    <xf numFmtId="0" fontId="16" fillId="11" borderId="1" xfId="0" applyFont="1" applyFill="1" applyBorder="1" applyAlignment="1">
      <alignment horizontal="left" vertical="center" wrapText="1"/>
    </xf>
    <xf numFmtId="0" fontId="10" fillId="11" borderId="1" xfId="0" applyFont="1" applyFill="1" applyBorder="1" applyAlignment="1">
      <alignment horizontal="left" vertical="center" wrapText="1"/>
    </xf>
    <xf numFmtId="0" fontId="10" fillId="11" borderId="1" xfId="0" applyFont="1" applyFill="1" applyBorder="1" applyAlignment="1">
      <alignment vertical="center" wrapText="1"/>
    </xf>
    <xf numFmtId="1" fontId="10" fillId="11" borderId="1" xfId="1" applyNumberFormat="1" applyFont="1" applyFill="1" applyBorder="1" applyAlignment="1">
      <alignment horizontal="center" vertical="center" wrapText="1"/>
    </xf>
    <xf numFmtId="43" fontId="10" fillId="11" borderId="1" xfId="1" applyFont="1" applyFill="1" applyBorder="1" applyAlignment="1">
      <alignment horizontal="center" vertical="center"/>
    </xf>
    <xf numFmtId="43" fontId="10" fillId="11" borderId="1" xfId="1" applyFont="1" applyFill="1" applyBorder="1" applyAlignment="1">
      <alignment horizontal="center" vertical="center" wrapText="1"/>
    </xf>
    <xf numFmtId="14" fontId="10" fillId="11" borderId="1" xfId="0" applyNumberFormat="1" applyFont="1" applyFill="1" applyBorder="1" applyAlignment="1">
      <alignment vertical="center" wrapText="1"/>
    </xf>
    <xf numFmtId="9" fontId="10" fillId="11" borderId="1" xfId="3" applyFont="1" applyFill="1" applyBorder="1" applyAlignment="1">
      <alignment horizontal="center" vertical="center" wrapText="1"/>
    </xf>
    <xf numFmtId="0" fontId="10" fillId="11" borderId="1" xfId="0" applyFont="1" applyFill="1" applyBorder="1" applyAlignment="1">
      <alignment horizontal="center" vertical="center"/>
    </xf>
    <xf numFmtId="0" fontId="10" fillId="11" borderId="1" xfId="0" applyFont="1" applyFill="1" applyBorder="1" applyAlignment="1">
      <alignment horizontal="center" vertical="center" wrapText="1"/>
    </xf>
    <xf numFmtId="0" fontId="16" fillId="0" borderId="1" xfId="0" applyFont="1" applyBorder="1" applyAlignment="1">
      <alignment horizontal="left" vertical="center" wrapText="1"/>
    </xf>
    <xf numFmtId="0" fontId="18" fillId="0" borderId="1" xfId="0" applyFont="1" applyBorder="1" applyAlignment="1">
      <alignment vertical="center" wrapText="1"/>
    </xf>
    <xf numFmtId="0" fontId="10" fillId="0" borderId="1" xfId="0" applyFont="1" applyBorder="1" applyAlignment="1">
      <alignment vertical="center" wrapText="1"/>
    </xf>
    <xf numFmtId="1" fontId="10" fillId="0" borderId="1" xfId="1" applyNumberFormat="1" applyFont="1" applyFill="1" applyBorder="1" applyAlignment="1">
      <alignment horizontal="center" vertical="center" wrapText="1"/>
    </xf>
    <xf numFmtId="43" fontId="10" fillId="0" borderId="1" xfId="1" applyFont="1" applyBorder="1" applyAlignment="1">
      <alignment horizontal="center" vertical="center"/>
    </xf>
    <xf numFmtId="14" fontId="10" fillId="0" borderId="1" xfId="0" applyNumberFormat="1" applyFont="1" applyBorder="1" applyAlignment="1">
      <alignment vertical="center" wrapText="1"/>
    </xf>
    <xf numFmtId="9" fontId="18" fillId="12" borderId="1" xfId="3" applyFont="1" applyFill="1" applyBorder="1" applyAlignment="1">
      <alignment horizontal="center"/>
    </xf>
    <xf numFmtId="0" fontId="10" fillId="0" borderId="1" xfId="0" applyFont="1" applyBorder="1" applyAlignment="1">
      <alignment horizontal="center" vertical="center"/>
    </xf>
    <xf numFmtId="0" fontId="10" fillId="0" borderId="1" xfId="0" applyFont="1" applyBorder="1" applyAlignment="1">
      <alignment horizontal="center" vertical="center" wrapText="1"/>
    </xf>
    <xf numFmtId="0" fontId="10" fillId="0" borderId="1" xfId="0" applyFont="1" applyBorder="1" applyAlignment="1">
      <alignment vertical="center"/>
    </xf>
    <xf numFmtId="164" fontId="10" fillId="0" borderId="1" xfId="1" applyNumberFormat="1" applyFont="1" applyBorder="1" applyAlignment="1">
      <alignment horizontal="center" vertical="center"/>
    </xf>
    <xf numFmtId="14" fontId="10" fillId="11" borderId="1" xfId="1" applyNumberFormat="1" applyFont="1" applyFill="1" applyBorder="1" applyAlignment="1">
      <alignment vertical="center"/>
    </xf>
    <xf numFmtId="0" fontId="7" fillId="12" borderId="0" xfId="0" applyFont="1" applyFill="1" applyAlignment="1">
      <alignment vertical="center"/>
    </xf>
    <xf numFmtId="9" fontId="18" fillId="12" borderId="1" xfId="3" applyFont="1" applyFill="1" applyBorder="1" applyAlignment="1">
      <alignment horizontal="center" vertical="center"/>
    </xf>
    <xf numFmtId="0" fontId="16" fillId="13" borderId="1" xfId="0" applyFont="1" applyFill="1" applyBorder="1" applyAlignment="1">
      <alignment horizontal="left" vertical="center" wrapText="1"/>
    </xf>
    <xf numFmtId="43" fontId="17" fillId="11" borderId="1" xfId="1" applyFont="1" applyFill="1" applyBorder="1" applyAlignment="1">
      <alignment horizontal="center" vertical="center"/>
    </xf>
    <xf numFmtId="43" fontId="17" fillId="11" borderId="1" xfId="1" applyFont="1" applyFill="1" applyBorder="1" applyAlignment="1">
      <alignment horizontal="center" vertical="center" wrapText="1"/>
    </xf>
    <xf numFmtId="0" fontId="10" fillId="11" borderId="3" xfId="0" applyFont="1" applyFill="1" applyBorder="1" applyAlignment="1">
      <alignment horizontal="center" vertical="center" wrapText="1"/>
    </xf>
    <xf numFmtId="43" fontId="17" fillId="0" borderId="1" xfId="1" applyFont="1" applyBorder="1" applyAlignment="1">
      <alignment horizontal="center" vertical="center"/>
    </xf>
    <xf numFmtId="0" fontId="10" fillId="0" borderId="3" xfId="0" applyFont="1" applyBorder="1" applyAlignment="1">
      <alignment vertical="center"/>
    </xf>
    <xf numFmtId="0" fontId="9" fillId="8" borderId="1" xfId="0" applyFont="1" applyFill="1" applyBorder="1" applyAlignment="1">
      <alignment horizontal="center" vertical="center"/>
    </xf>
    <xf numFmtId="165" fontId="10" fillId="11" borderId="1" xfId="3" applyNumberFormat="1" applyFont="1" applyFill="1" applyBorder="1" applyAlignment="1">
      <alignment horizontal="center" vertical="center" wrapText="1"/>
    </xf>
    <xf numFmtId="165" fontId="10" fillId="0" borderId="1" xfId="3" applyNumberFormat="1" applyFont="1" applyBorder="1" applyAlignment="1">
      <alignment horizontal="center" vertical="center" wrapText="1"/>
    </xf>
    <xf numFmtId="43" fontId="10" fillId="0" borderId="1" xfId="1" applyFont="1" applyFill="1" applyBorder="1" applyAlignment="1">
      <alignment horizontal="center" vertical="center"/>
    </xf>
    <xf numFmtId="0" fontId="18" fillId="0" borderId="0" xfId="0" applyFont="1" applyAlignment="1">
      <alignment wrapText="1"/>
    </xf>
    <xf numFmtId="0" fontId="18" fillId="0" borderId="5" xfId="0" applyFont="1" applyBorder="1" applyAlignment="1">
      <alignment wrapText="1"/>
    </xf>
    <xf numFmtId="0" fontId="18" fillId="0" borderId="1" xfId="0" applyFont="1" applyBorder="1" applyAlignment="1">
      <alignment wrapText="1"/>
    </xf>
    <xf numFmtId="0" fontId="18" fillId="0" borderId="3" xfId="0" applyFont="1" applyBorder="1" applyAlignment="1">
      <alignment wrapText="1"/>
    </xf>
    <xf numFmtId="0" fontId="16" fillId="11" borderId="1" xfId="0" applyFont="1" applyFill="1" applyBorder="1" applyAlignment="1">
      <alignment vertical="center" wrapText="1"/>
    </xf>
    <xf numFmtId="0" fontId="10" fillId="8" borderId="1" xfId="0" applyFont="1" applyFill="1" applyBorder="1" applyAlignment="1">
      <alignment horizontal="left" vertical="center" wrapText="1"/>
    </xf>
    <xf numFmtId="1" fontId="10" fillId="8" borderId="1" xfId="1" applyNumberFormat="1" applyFont="1" applyFill="1" applyBorder="1" applyAlignment="1">
      <alignment horizontal="center" vertical="center" wrapText="1"/>
    </xf>
    <xf numFmtId="43" fontId="19" fillId="0" borderId="1" xfId="0" applyNumberFormat="1" applyFont="1" applyBorder="1" applyAlignment="1">
      <alignment horizontal="center" vertical="center" wrapText="1"/>
    </xf>
    <xf numFmtId="14" fontId="18" fillId="0" borderId="1" xfId="0" applyNumberFormat="1" applyFont="1" applyBorder="1" applyAlignment="1">
      <alignment wrapText="1"/>
    </xf>
    <xf numFmtId="165" fontId="18" fillId="0" borderId="1" xfId="3" applyNumberFormat="1" applyFont="1" applyBorder="1" applyAlignment="1">
      <alignment horizontal="center" wrapText="1"/>
    </xf>
    <xf numFmtId="0" fontId="20" fillId="0" borderId="1" xfId="0" applyFont="1" applyBorder="1" applyAlignment="1">
      <alignment wrapText="1"/>
    </xf>
    <xf numFmtId="9" fontId="18" fillId="0" borderId="1" xfId="3" applyFont="1" applyBorder="1" applyAlignment="1">
      <alignment horizontal="center" wrapText="1"/>
    </xf>
    <xf numFmtId="0" fontId="16" fillId="0" borderId="1" xfId="0" applyFont="1" applyBorder="1" applyAlignment="1">
      <alignment wrapText="1"/>
    </xf>
    <xf numFmtId="0" fontId="16" fillId="0" borderId="1" xfId="0" applyFont="1" applyBorder="1" applyAlignment="1">
      <alignment vertical="center" wrapText="1"/>
    </xf>
    <xf numFmtId="0" fontId="18" fillId="0" borderId="1" xfId="0" applyFont="1" applyBorder="1" applyAlignment="1">
      <alignment vertical="center"/>
    </xf>
    <xf numFmtId="1" fontId="10" fillId="0" borderId="1" xfId="1" applyNumberFormat="1" applyFont="1" applyBorder="1" applyAlignment="1">
      <alignment horizontal="center" vertical="center" wrapText="1"/>
    </xf>
    <xf numFmtId="43" fontId="17" fillId="0" borderId="1" xfId="1" applyFont="1" applyBorder="1" applyAlignment="1">
      <alignment horizontal="center" vertical="center" wrapText="1"/>
    </xf>
    <xf numFmtId="0" fontId="7" fillId="11" borderId="0" xfId="0" applyFont="1" applyFill="1" applyAlignment="1">
      <alignment vertical="center"/>
    </xf>
    <xf numFmtId="0" fontId="16" fillId="0" borderId="1" xfId="0" applyFont="1" applyBorder="1" applyAlignment="1">
      <alignment horizontal="center" vertical="center" wrapText="1"/>
    </xf>
    <xf numFmtId="43" fontId="17" fillId="8" borderId="1" xfId="2" applyNumberFormat="1" applyFont="1" applyFill="1" applyBorder="1" applyAlignment="1">
      <alignment horizontal="center" vertical="center" wrapText="1"/>
    </xf>
    <xf numFmtId="14" fontId="10" fillId="8" borderId="1" xfId="0" applyNumberFormat="1" applyFont="1" applyFill="1" applyBorder="1" applyAlignment="1">
      <alignment vertical="center" wrapText="1"/>
    </xf>
    <xf numFmtId="0" fontId="10" fillId="8" borderId="3" xfId="0" applyFont="1" applyFill="1" applyBorder="1" applyAlignment="1">
      <alignment horizontal="left" vertical="center" wrapText="1"/>
    </xf>
    <xf numFmtId="43" fontId="17" fillId="11" borderId="1" xfId="2" applyNumberFormat="1" applyFont="1" applyFill="1" applyBorder="1" applyAlignment="1">
      <alignment horizontal="center" vertical="center"/>
    </xf>
    <xf numFmtId="43" fontId="19" fillId="0" borderId="1" xfId="2" applyNumberFormat="1" applyFont="1" applyBorder="1" applyAlignment="1">
      <alignment horizontal="center" vertical="center" wrapText="1"/>
    </xf>
    <xf numFmtId="43" fontId="17" fillId="11" borderId="1" xfId="2" applyNumberFormat="1" applyFont="1" applyFill="1" applyBorder="1" applyAlignment="1">
      <alignment horizontal="center" vertical="center" wrapText="1"/>
    </xf>
    <xf numFmtId="43" fontId="17" fillId="11" borderId="1" xfId="0" applyNumberFormat="1" applyFont="1" applyFill="1" applyBorder="1" applyAlignment="1">
      <alignment horizontal="center" vertical="center" wrapText="1"/>
    </xf>
    <xf numFmtId="0" fontId="10" fillId="11" borderId="3" xfId="0" applyFont="1" applyFill="1" applyBorder="1" applyAlignment="1">
      <alignment horizontal="left" vertical="center" wrapText="1"/>
    </xf>
    <xf numFmtId="0" fontId="7" fillId="7" borderId="0" xfId="0" applyFont="1" applyFill="1" applyAlignment="1">
      <alignment vertical="center"/>
    </xf>
    <xf numFmtId="0" fontId="16" fillId="8" borderId="1" xfId="0" applyFont="1" applyFill="1" applyBorder="1" applyAlignment="1">
      <alignment vertical="center" wrapText="1"/>
    </xf>
    <xf numFmtId="166" fontId="10" fillId="0" borderId="1" xfId="0" applyNumberFormat="1" applyFont="1" applyBorder="1" applyAlignment="1">
      <alignment vertical="center"/>
    </xf>
    <xf numFmtId="0" fontId="10" fillId="0" borderId="0" xfId="0" applyFont="1" applyAlignment="1">
      <alignment horizontal="left" vertical="center" wrapText="1"/>
    </xf>
    <xf numFmtId="0" fontId="10" fillId="7" borderId="5" xfId="0" applyFont="1" applyFill="1" applyBorder="1" applyAlignment="1">
      <alignment horizontal="left" vertical="center" wrapText="1"/>
    </xf>
    <xf numFmtId="0" fontId="10" fillId="7" borderId="1" xfId="0" applyFont="1" applyFill="1" applyBorder="1" applyAlignment="1">
      <alignment horizontal="left" vertical="center" wrapText="1"/>
    </xf>
    <xf numFmtId="0" fontId="10" fillId="7" borderId="3" xfId="0" applyFont="1" applyFill="1" applyBorder="1" applyAlignment="1">
      <alignment horizontal="left" vertical="center" wrapText="1"/>
    </xf>
    <xf numFmtId="0" fontId="10" fillId="7" borderId="0" xfId="0" applyFont="1" applyFill="1" applyAlignment="1">
      <alignment horizontal="left" vertical="center" wrapText="1"/>
    </xf>
    <xf numFmtId="0" fontId="10" fillId="11" borderId="1" xfId="1" applyNumberFormat="1" applyFont="1" applyFill="1" applyBorder="1" applyAlignment="1">
      <alignment horizontal="center" vertical="center"/>
    </xf>
    <xf numFmtId="43" fontId="10" fillId="0" borderId="1" xfId="1" applyFont="1" applyBorder="1" applyAlignment="1">
      <alignment horizontal="center" vertical="center" wrapText="1"/>
    </xf>
    <xf numFmtId="9" fontId="10" fillId="0" borderId="1" xfId="3" applyFont="1" applyBorder="1" applyAlignment="1">
      <alignment horizontal="center" vertical="center" wrapText="1"/>
    </xf>
    <xf numFmtId="165" fontId="18" fillId="12" borderId="1" xfId="3" applyNumberFormat="1" applyFont="1" applyFill="1" applyBorder="1" applyAlignment="1">
      <alignment horizontal="center"/>
    </xf>
    <xf numFmtId="3" fontId="10" fillId="9" borderId="1" xfId="0" applyNumberFormat="1" applyFont="1" applyFill="1" applyBorder="1" applyAlignment="1">
      <alignment horizontal="left" vertical="center" wrapText="1"/>
    </xf>
    <xf numFmtId="0" fontId="10" fillId="8" borderId="3" xfId="0" applyFont="1" applyFill="1" applyBorder="1" applyAlignment="1">
      <alignment vertical="center"/>
    </xf>
    <xf numFmtId="0" fontId="10" fillId="0" borderId="1" xfId="0" applyFont="1" applyBorder="1" applyAlignment="1">
      <alignment horizontal="left" vertical="center" wrapText="1"/>
    </xf>
    <xf numFmtId="43" fontId="17" fillId="0" borderId="1" xfId="1" applyFont="1" applyFill="1" applyBorder="1" applyAlignment="1">
      <alignment horizontal="center" vertical="center"/>
    </xf>
    <xf numFmtId="167" fontId="10" fillId="0" borderId="1" xfId="0" applyNumberFormat="1" applyFont="1" applyBorder="1" applyAlignment="1">
      <alignment horizontal="center" vertical="center" wrapText="1"/>
    </xf>
    <xf numFmtId="0" fontId="7" fillId="14" borderId="0" xfId="0" applyFont="1" applyFill="1" applyAlignment="1">
      <alignment vertical="center"/>
    </xf>
    <xf numFmtId="3" fontId="10" fillId="0" borderId="1" xfId="0" applyNumberFormat="1" applyFont="1" applyBorder="1" applyAlignment="1">
      <alignment horizontal="left" vertical="center" wrapText="1"/>
    </xf>
    <xf numFmtId="43" fontId="17" fillId="0" borderId="1" xfId="1" applyFont="1" applyFill="1" applyBorder="1" applyAlignment="1">
      <alignment horizontal="center" vertical="center" wrapText="1"/>
    </xf>
    <xf numFmtId="0" fontId="10" fillId="0" borderId="0" xfId="0" applyFont="1" applyAlignment="1">
      <alignment vertical="center"/>
    </xf>
    <xf numFmtId="0" fontId="10" fillId="8" borderId="5" xfId="0" applyFont="1" applyFill="1" applyBorder="1" applyAlignment="1">
      <alignment vertical="center"/>
    </xf>
    <xf numFmtId="0" fontId="10" fillId="8" borderId="0" xfId="0" applyFont="1" applyFill="1" applyAlignment="1">
      <alignment vertical="center"/>
    </xf>
    <xf numFmtId="0" fontId="10" fillId="8" borderId="1" xfId="0" applyFont="1" applyFill="1" applyBorder="1" applyAlignment="1">
      <alignment vertical="center"/>
    </xf>
    <xf numFmtId="14" fontId="18" fillId="0" borderId="1" xfId="0" applyNumberFormat="1" applyFont="1" applyBorder="1" applyAlignment="1">
      <alignment vertical="center" wrapText="1"/>
    </xf>
    <xf numFmtId="43" fontId="10" fillId="8" borderId="1" xfId="1" applyFont="1" applyFill="1" applyBorder="1" applyAlignment="1">
      <alignment horizontal="center" vertical="center"/>
    </xf>
    <xf numFmtId="14" fontId="10" fillId="8" borderId="1" xfId="1" applyNumberFormat="1" applyFont="1" applyFill="1" applyBorder="1" applyAlignment="1">
      <alignment vertical="center" wrapText="1"/>
    </xf>
    <xf numFmtId="0" fontId="16" fillId="15" borderId="1" xfId="0" applyFont="1" applyFill="1" applyBorder="1" applyAlignment="1">
      <alignment horizontal="left" vertical="center" wrapText="1"/>
    </xf>
    <xf numFmtId="41" fontId="18" fillId="0" borderId="1" xfId="2" applyFont="1" applyBorder="1" applyAlignment="1">
      <alignment wrapText="1"/>
    </xf>
    <xf numFmtId="3" fontId="10" fillId="8" borderId="1" xfId="0" applyNumberFormat="1" applyFont="1" applyFill="1" applyBorder="1" applyAlignment="1">
      <alignment horizontal="left" vertical="center" wrapText="1"/>
    </xf>
    <xf numFmtId="14" fontId="10" fillId="16" borderId="1" xfId="0" applyNumberFormat="1" applyFont="1" applyFill="1" applyBorder="1" applyAlignment="1">
      <alignment vertical="center" wrapText="1"/>
    </xf>
    <xf numFmtId="0" fontId="10" fillId="8" borderId="3" xfId="0" applyFont="1" applyFill="1" applyBorder="1" applyAlignment="1">
      <alignment vertical="center" wrapText="1"/>
    </xf>
    <xf numFmtId="0" fontId="7" fillId="0" borderId="1" xfId="0" applyFont="1" applyBorder="1" applyAlignment="1">
      <alignment vertical="center"/>
    </xf>
    <xf numFmtId="0" fontId="7" fillId="0" borderId="3" xfId="0" applyFont="1" applyBorder="1" applyAlignment="1">
      <alignment vertical="center"/>
    </xf>
    <xf numFmtId="9" fontId="10" fillId="0" borderId="1" xfId="3" applyFont="1" applyBorder="1" applyAlignment="1">
      <alignment horizontal="center" vertical="center"/>
    </xf>
    <xf numFmtId="43" fontId="17" fillId="12" borderId="1" xfId="1" applyFont="1" applyFill="1" applyBorder="1" applyAlignment="1">
      <alignment horizontal="center" vertical="center" wrapText="1"/>
    </xf>
    <xf numFmtId="0" fontId="10" fillId="8" borderId="5" xfId="0" applyFont="1" applyFill="1" applyBorder="1" applyAlignment="1">
      <alignment horizontal="left" vertical="center" wrapText="1"/>
    </xf>
    <xf numFmtId="0" fontId="10" fillId="8" borderId="0" xfId="0" applyFont="1" applyFill="1" applyAlignment="1">
      <alignment horizontal="left" vertical="center" wrapText="1"/>
    </xf>
    <xf numFmtId="43" fontId="17" fillId="12" borderId="1" xfId="1" applyFont="1" applyFill="1" applyBorder="1" applyAlignment="1">
      <alignment horizontal="center" vertical="center"/>
    </xf>
    <xf numFmtId="0" fontId="10" fillId="12" borderId="1" xfId="0" applyFont="1" applyFill="1" applyBorder="1" applyAlignment="1">
      <alignment horizontal="left" vertical="center" wrapText="1"/>
    </xf>
    <xf numFmtId="0" fontId="10" fillId="12" borderId="1" xfId="0" applyFont="1" applyFill="1" applyBorder="1" applyAlignment="1">
      <alignment vertical="center" wrapText="1"/>
    </xf>
    <xf numFmtId="1" fontId="10" fillId="12" borderId="1" xfId="1" applyNumberFormat="1" applyFont="1" applyFill="1" applyBorder="1" applyAlignment="1">
      <alignment horizontal="center" vertical="center" wrapText="1"/>
    </xf>
    <xf numFmtId="14" fontId="10" fillId="12" borderId="1" xfId="0" applyNumberFormat="1" applyFont="1" applyFill="1" applyBorder="1" applyAlignment="1">
      <alignment vertical="center" wrapText="1"/>
    </xf>
    <xf numFmtId="0" fontId="10" fillId="12" borderId="1" xfId="0" applyFont="1" applyFill="1" applyBorder="1" applyAlignment="1">
      <alignment horizontal="center" vertical="center"/>
    </xf>
    <xf numFmtId="0" fontId="10" fillId="12" borderId="1" xfId="0" applyFont="1" applyFill="1" applyBorder="1" applyAlignment="1">
      <alignment horizontal="center" vertical="center" wrapText="1"/>
    </xf>
    <xf numFmtId="0" fontId="10" fillId="12" borderId="3" xfId="0" applyFont="1" applyFill="1" applyBorder="1" applyAlignment="1">
      <alignment vertical="center"/>
    </xf>
    <xf numFmtId="43" fontId="7" fillId="12" borderId="0" xfId="0" applyNumberFormat="1" applyFont="1" applyFill="1" applyAlignment="1">
      <alignment horizontal="center" vertical="center"/>
    </xf>
    <xf numFmtId="0" fontId="7" fillId="9" borderId="0" xfId="0" applyFont="1" applyFill="1" applyAlignment="1">
      <alignment vertical="center"/>
    </xf>
    <xf numFmtId="14" fontId="10" fillId="12" borderId="1" xfId="0" applyNumberFormat="1" applyFont="1" applyFill="1" applyBorder="1" applyAlignment="1">
      <alignment vertical="center"/>
    </xf>
    <xf numFmtId="9" fontId="10" fillId="12" borderId="1" xfId="3" applyFont="1" applyFill="1" applyBorder="1" applyAlignment="1">
      <alignment horizontal="center" vertical="center"/>
    </xf>
    <xf numFmtId="0" fontId="10" fillId="0" borderId="1" xfId="0" applyFont="1" applyBorder="1" applyAlignment="1">
      <alignment horizontal="left" vertical="center"/>
    </xf>
    <xf numFmtId="14" fontId="10" fillId="8" borderId="1" xfId="0" applyNumberFormat="1" applyFont="1" applyFill="1" applyBorder="1" applyAlignment="1">
      <alignment vertical="center"/>
    </xf>
    <xf numFmtId="14" fontId="10" fillId="0" borderId="1" xfId="0" applyNumberFormat="1" applyFont="1" applyBorder="1" applyAlignment="1">
      <alignment vertical="center"/>
    </xf>
    <xf numFmtId="0" fontId="21" fillId="0" borderId="0" xfId="0" applyFont="1" applyAlignment="1">
      <alignment vertical="center"/>
    </xf>
    <xf numFmtId="0" fontId="16" fillId="9" borderId="1" xfId="0" applyFont="1" applyFill="1" applyBorder="1" applyAlignment="1">
      <alignment horizontal="left" vertical="center" wrapText="1"/>
    </xf>
    <xf numFmtId="43" fontId="17" fillId="8" borderId="1" xfId="0" applyNumberFormat="1" applyFont="1" applyFill="1" applyBorder="1" applyAlignment="1">
      <alignment horizontal="center" vertical="center" wrapText="1"/>
    </xf>
    <xf numFmtId="0" fontId="12" fillId="0" borderId="0" xfId="0" applyFont="1" applyAlignment="1">
      <alignment vertical="center"/>
    </xf>
    <xf numFmtId="43" fontId="17" fillId="17" borderId="1" xfId="0" applyNumberFormat="1" applyFont="1" applyFill="1" applyBorder="1" applyAlignment="1">
      <alignment horizontal="center" vertical="center" wrapText="1"/>
    </xf>
    <xf numFmtId="0" fontId="21" fillId="0" borderId="0" xfId="0" applyFont="1" applyAlignment="1">
      <alignment horizontal="left" vertical="center" wrapText="1"/>
    </xf>
    <xf numFmtId="0" fontId="21" fillId="8" borderId="5" xfId="0" applyFont="1" applyFill="1" applyBorder="1" applyAlignment="1">
      <alignment horizontal="left" vertical="center" wrapText="1"/>
    </xf>
    <xf numFmtId="0" fontId="21" fillId="8" borderId="1" xfId="0" applyFont="1" applyFill="1" applyBorder="1" applyAlignment="1">
      <alignment horizontal="left" vertical="center" wrapText="1"/>
    </xf>
    <xf numFmtId="0" fontId="21" fillId="11" borderId="0" xfId="0" applyFont="1" applyFill="1" applyAlignment="1">
      <alignment vertical="center"/>
    </xf>
    <xf numFmtId="0" fontId="10" fillId="18" borderId="1" xfId="0" applyFont="1" applyFill="1" applyBorder="1" applyAlignment="1">
      <alignment horizontal="center" vertical="center" wrapText="1"/>
    </xf>
    <xf numFmtId="14" fontId="10" fillId="17" borderId="1" xfId="0" applyNumberFormat="1" applyFont="1" applyFill="1" applyBorder="1" applyAlignment="1">
      <alignment vertical="center" wrapText="1"/>
    </xf>
    <xf numFmtId="14" fontId="10" fillId="17" borderId="5" xfId="0" applyNumberFormat="1" applyFont="1" applyFill="1" applyBorder="1" applyAlignment="1">
      <alignment vertical="center" wrapText="1"/>
    </xf>
    <xf numFmtId="14" fontId="10" fillId="0" borderId="13" xfId="0" applyNumberFormat="1" applyFont="1" applyBorder="1" applyAlignment="1">
      <alignment vertical="center" wrapText="1"/>
    </xf>
    <xf numFmtId="14" fontId="10" fillId="0" borderId="12" xfId="0" applyNumberFormat="1" applyFont="1" applyBorder="1" applyAlignment="1">
      <alignment vertical="center" wrapText="1"/>
    </xf>
    <xf numFmtId="0" fontId="21" fillId="0" borderId="1" xfId="0" applyFont="1" applyBorder="1" applyAlignment="1">
      <alignment vertical="center" wrapText="1"/>
    </xf>
    <xf numFmtId="0" fontId="21" fillId="8" borderId="1" xfId="0" applyFont="1" applyFill="1" applyBorder="1" applyAlignment="1">
      <alignment vertical="center" wrapText="1"/>
    </xf>
    <xf numFmtId="0" fontId="21" fillId="0" borderId="0" xfId="0" applyFont="1" applyAlignment="1">
      <alignment vertical="center" wrapText="1"/>
    </xf>
    <xf numFmtId="0" fontId="10" fillId="19" borderId="1" xfId="0" applyFont="1" applyFill="1" applyBorder="1" applyAlignment="1">
      <alignment vertical="center" wrapText="1"/>
    </xf>
    <xf numFmtId="43" fontId="10" fillId="19" borderId="1" xfId="1" applyFont="1" applyFill="1" applyBorder="1" applyAlignment="1">
      <alignment horizontal="center" vertical="center"/>
    </xf>
    <xf numFmtId="14" fontId="10" fillId="19" borderId="1" xfId="0" applyNumberFormat="1" applyFont="1" applyFill="1" applyBorder="1" applyAlignment="1">
      <alignment vertical="center" wrapText="1"/>
    </xf>
    <xf numFmtId="9" fontId="10" fillId="19" borderId="1" xfId="3" applyFont="1" applyFill="1" applyBorder="1" applyAlignment="1">
      <alignment horizontal="center" vertical="center" wrapText="1"/>
    </xf>
    <xf numFmtId="0" fontId="10" fillId="19" borderId="1" xfId="0" applyFont="1" applyFill="1" applyBorder="1" applyAlignment="1">
      <alignment horizontal="center" vertical="center"/>
    </xf>
    <xf numFmtId="0" fontId="10" fillId="19" borderId="1" xfId="0" applyFont="1" applyFill="1" applyBorder="1" applyAlignment="1">
      <alignment horizontal="center" vertical="center" wrapText="1"/>
    </xf>
    <xf numFmtId="0" fontId="10" fillId="19" borderId="1" xfId="0" applyFont="1" applyFill="1" applyBorder="1" applyAlignment="1">
      <alignment vertical="center"/>
    </xf>
    <xf numFmtId="43" fontId="10" fillId="12" borderId="1" xfId="1" applyFont="1" applyFill="1" applyBorder="1" applyAlignment="1">
      <alignment horizontal="center" vertical="center"/>
    </xf>
    <xf numFmtId="0" fontId="10" fillId="12" borderId="1" xfId="0" applyFont="1" applyFill="1" applyBorder="1" applyAlignment="1">
      <alignment vertical="center"/>
    </xf>
    <xf numFmtId="14" fontId="17" fillId="16" borderId="1" xfId="0" applyNumberFormat="1" applyFont="1" applyFill="1" applyBorder="1" applyAlignment="1">
      <alignment vertical="center" wrapText="1"/>
    </xf>
    <xf numFmtId="9" fontId="17" fillId="8" borderId="1" xfId="3" applyFont="1" applyFill="1" applyBorder="1" applyAlignment="1">
      <alignment horizontal="center" vertical="center" wrapText="1"/>
    </xf>
    <xf numFmtId="0" fontId="17" fillId="8" borderId="1" xfId="0" applyFont="1" applyFill="1" applyBorder="1" applyAlignment="1">
      <alignment horizontal="center" vertical="center"/>
    </xf>
    <xf numFmtId="0" fontId="17" fillId="8" borderId="1" xfId="0" applyFont="1" applyFill="1" applyBorder="1" applyAlignment="1">
      <alignment horizontal="center" vertical="center" wrapText="1"/>
    </xf>
    <xf numFmtId="0" fontId="17" fillId="8" borderId="3" xfId="0" applyFont="1" applyFill="1" applyBorder="1" applyAlignment="1">
      <alignment vertical="center"/>
    </xf>
    <xf numFmtId="0" fontId="17" fillId="0" borderId="0" xfId="0" applyFont="1" applyAlignment="1">
      <alignment vertical="center"/>
    </xf>
    <xf numFmtId="3" fontId="17" fillId="0" borderId="1" xfId="0" applyNumberFormat="1" applyFont="1" applyBorder="1" applyAlignment="1">
      <alignment horizontal="left" vertical="center" wrapText="1"/>
    </xf>
    <xf numFmtId="43" fontId="17" fillId="0" borderId="1" xfId="2" applyNumberFormat="1" applyFont="1" applyFill="1" applyBorder="1" applyAlignment="1">
      <alignment horizontal="center" vertical="center" wrapText="1"/>
    </xf>
    <xf numFmtId="14" fontId="17" fillId="0" borderId="1" xfId="0" applyNumberFormat="1" applyFont="1" applyBorder="1" applyAlignment="1">
      <alignment vertical="center" wrapText="1"/>
    </xf>
    <xf numFmtId="9" fontId="17" fillId="0" borderId="1" xfId="3" applyFont="1" applyBorder="1" applyAlignment="1">
      <alignment horizontal="center" vertical="center" wrapText="1"/>
    </xf>
    <xf numFmtId="0" fontId="17" fillId="0" borderId="1" xfId="0" applyFont="1" applyBorder="1" applyAlignment="1">
      <alignment horizontal="center" vertical="center" wrapText="1"/>
    </xf>
    <xf numFmtId="0" fontId="17" fillId="0" borderId="3" xfId="0" applyFont="1" applyBorder="1" applyAlignment="1">
      <alignment vertical="center"/>
    </xf>
    <xf numFmtId="0" fontId="17" fillId="0" borderId="1" xfId="0" applyFont="1" applyBorder="1" applyAlignment="1">
      <alignment wrapText="1"/>
    </xf>
    <xf numFmtId="3" fontId="10" fillId="0" borderId="1" xfId="0" applyNumberFormat="1" applyFont="1" applyBorder="1" applyAlignment="1">
      <alignment horizontal="center" vertical="center" wrapText="1"/>
    </xf>
    <xf numFmtId="43" fontId="17" fillId="0" borderId="1" xfId="0" applyNumberFormat="1" applyFont="1" applyBorder="1" applyAlignment="1">
      <alignment horizontal="center" vertical="center" wrapText="1"/>
    </xf>
    <xf numFmtId="3" fontId="16" fillId="11" borderId="1" xfId="0" applyNumberFormat="1" applyFont="1" applyFill="1" applyBorder="1" applyAlignment="1">
      <alignment horizontal="left" vertical="center" wrapText="1"/>
    </xf>
    <xf numFmtId="3" fontId="17" fillId="11" borderId="1" xfId="0" applyNumberFormat="1" applyFont="1" applyFill="1" applyBorder="1" applyAlignment="1">
      <alignment horizontal="left" vertical="center" wrapText="1"/>
    </xf>
    <xf numFmtId="3" fontId="21" fillId="11" borderId="1" xfId="0" applyNumberFormat="1" applyFont="1" applyFill="1" applyBorder="1" applyAlignment="1">
      <alignment horizontal="center" vertical="center" wrapText="1"/>
    </xf>
    <xf numFmtId="14" fontId="17" fillId="11" borderId="1" xfId="0" applyNumberFormat="1" applyFont="1" applyFill="1" applyBorder="1" applyAlignment="1">
      <alignment vertical="center" wrapText="1"/>
    </xf>
    <xf numFmtId="9" fontId="17" fillId="11" borderId="1" xfId="3" applyFont="1" applyFill="1" applyBorder="1" applyAlignment="1">
      <alignment horizontal="center" vertical="center" wrapText="1"/>
    </xf>
    <xf numFmtId="3" fontId="17" fillId="11" borderId="1" xfId="0" applyNumberFormat="1" applyFont="1" applyFill="1" applyBorder="1" applyAlignment="1">
      <alignment horizontal="center" vertical="center" wrapText="1"/>
    </xf>
    <xf numFmtId="3" fontId="17" fillId="11" borderId="3" xfId="0" applyNumberFormat="1" applyFont="1" applyFill="1" applyBorder="1" applyAlignment="1">
      <alignment horizontal="left" vertical="center" wrapText="1"/>
    </xf>
    <xf numFmtId="3" fontId="17" fillId="12" borderId="1" xfId="0" applyNumberFormat="1" applyFont="1" applyFill="1" applyBorder="1" applyAlignment="1">
      <alignment horizontal="left" vertical="center" wrapText="1"/>
    </xf>
    <xf numFmtId="0" fontId="21" fillId="12" borderId="1" xfId="0" applyFont="1" applyFill="1" applyBorder="1" applyAlignment="1">
      <alignment horizontal="center" vertical="center" wrapText="1"/>
    </xf>
    <xf numFmtId="43" fontId="17" fillId="12" borderId="1" xfId="2" applyNumberFormat="1" applyFont="1" applyFill="1" applyBorder="1" applyAlignment="1">
      <alignment horizontal="center" vertical="center" wrapText="1"/>
    </xf>
    <xf numFmtId="43" fontId="17" fillId="12" borderId="1" xfId="0" applyNumberFormat="1" applyFont="1" applyFill="1" applyBorder="1" applyAlignment="1">
      <alignment horizontal="center" vertical="center" wrapText="1"/>
    </xf>
    <xf numFmtId="14" fontId="17" fillId="12" borderId="1" xfId="0" applyNumberFormat="1" applyFont="1" applyFill="1" applyBorder="1" applyAlignment="1">
      <alignment vertical="center" wrapText="1"/>
    </xf>
    <xf numFmtId="9" fontId="17" fillId="12" borderId="1" xfId="3" applyFont="1" applyFill="1" applyBorder="1" applyAlignment="1">
      <alignment horizontal="center" vertical="center" wrapText="1"/>
    </xf>
    <xf numFmtId="0" fontId="17" fillId="12" borderId="1" xfId="0" applyFont="1" applyFill="1" applyBorder="1" applyAlignment="1">
      <alignment horizontal="left" vertical="center" wrapText="1"/>
    </xf>
    <xf numFmtId="0" fontId="17" fillId="12" borderId="3" xfId="0" applyFont="1" applyFill="1" applyBorder="1" applyAlignment="1">
      <alignment horizontal="left" vertical="center" wrapText="1"/>
    </xf>
    <xf numFmtId="0" fontId="17" fillId="11" borderId="0" xfId="0" applyFont="1" applyFill="1" applyAlignment="1">
      <alignment vertical="center"/>
    </xf>
    <xf numFmtId="3" fontId="21" fillId="12" borderId="1" xfId="0" applyNumberFormat="1" applyFont="1" applyFill="1" applyBorder="1" applyAlignment="1">
      <alignment horizontal="left" vertical="center" wrapText="1"/>
    </xf>
    <xf numFmtId="41" fontId="21" fillId="0" borderId="1" xfId="2" applyFont="1" applyFill="1" applyBorder="1" applyAlignment="1">
      <alignment horizontal="center" vertical="center" wrapText="1"/>
    </xf>
    <xf numFmtId="14" fontId="21" fillId="0" borderId="1" xfId="0" applyNumberFormat="1" applyFont="1" applyBorder="1" applyAlignment="1">
      <alignment vertical="center" wrapText="1"/>
    </xf>
    <xf numFmtId="9" fontId="21" fillId="12" borderId="1" xfId="3" applyFont="1" applyFill="1" applyBorder="1" applyAlignment="1">
      <alignment horizontal="center" vertical="center" wrapText="1"/>
    </xf>
    <xf numFmtId="0" fontId="21" fillId="0" borderId="1" xfId="0" applyFont="1" applyBorder="1" applyAlignment="1">
      <alignment horizontal="center" vertical="center" wrapText="1"/>
    </xf>
    <xf numFmtId="0" fontId="21" fillId="0" borderId="3" xfId="0" applyFont="1" applyBorder="1" applyAlignment="1">
      <alignment horizontal="left" vertical="center" wrapText="1"/>
    </xf>
    <xf numFmtId="0" fontId="17" fillId="0" borderId="1" xfId="0" applyFont="1" applyBorder="1" applyAlignment="1">
      <alignment horizontal="left" vertical="center" wrapText="1"/>
    </xf>
    <xf numFmtId="0" fontId="17" fillId="0" borderId="3" xfId="0" applyFont="1" applyBorder="1" applyAlignment="1">
      <alignment horizontal="left" vertical="center" wrapText="1"/>
    </xf>
    <xf numFmtId="41" fontId="21" fillId="12" borderId="1" xfId="2" applyFont="1" applyFill="1" applyBorder="1" applyAlignment="1">
      <alignment horizontal="center" vertical="center" wrapText="1"/>
    </xf>
    <xf numFmtId="0" fontId="17" fillId="8" borderId="1" xfId="0" applyFont="1" applyFill="1" applyBorder="1" applyAlignment="1">
      <alignment horizontal="left" vertical="center" wrapText="1"/>
    </xf>
    <xf numFmtId="0" fontId="21" fillId="8" borderId="1" xfId="0" applyFont="1" applyFill="1" applyBorder="1" applyAlignment="1">
      <alignment horizontal="center" vertical="center" wrapText="1"/>
    </xf>
    <xf numFmtId="14" fontId="17" fillId="8" borderId="1" xfId="0" applyNumberFormat="1" applyFont="1" applyFill="1" applyBorder="1" applyAlignment="1">
      <alignment vertical="center" wrapText="1"/>
    </xf>
    <xf numFmtId="0" fontId="17" fillId="8" borderId="3" xfId="0" applyFont="1" applyFill="1" applyBorder="1" applyAlignment="1">
      <alignment horizontal="left" vertical="center" wrapText="1"/>
    </xf>
    <xf numFmtId="0" fontId="16" fillId="12" borderId="1" xfId="0" applyFont="1" applyFill="1" applyBorder="1" applyAlignment="1">
      <alignment horizontal="left" vertical="center" wrapText="1"/>
    </xf>
    <xf numFmtId="0" fontId="17" fillId="0" borderId="0" xfId="0" applyFont="1" applyAlignment="1">
      <alignment vertical="center" wrapText="1"/>
    </xf>
    <xf numFmtId="0" fontId="17" fillId="8" borderId="5" xfId="0" applyFont="1" applyFill="1" applyBorder="1" applyAlignment="1">
      <alignment vertical="center" wrapText="1"/>
    </xf>
    <xf numFmtId="0" fontId="17" fillId="8" borderId="1" xfId="0" applyFont="1" applyFill="1" applyBorder="1" applyAlignment="1">
      <alignment vertical="center" wrapText="1"/>
    </xf>
    <xf numFmtId="0" fontId="17" fillId="0" borderId="5" xfId="0" applyFont="1" applyBorder="1" applyAlignment="1">
      <alignment vertical="center" wrapText="1"/>
    </xf>
    <xf numFmtId="0" fontId="17" fillId="0" borderId="1" xfId="0" applyFont="1" applyBorder="1" applyAlignment="1">
      <alignment vertical="center" wrapText="1"/>
    </xf>
    <xf numFmtId="0" fontId="17" fillId="0" borderId="0" xfId="0" applyFont="1" applyAlignment="1">
      <alignment horizontal="left" vertical="center" wrapText="1"/>
    </xf>
    <xf numFmtId="0" fontId="17" fillId="0" borderId="0" xfId="0" applyFont="1" applyAlignment="1">
      <alignment horizontal="center" vertical="center" wrapText="1"/>
    </xf>
    <xf numFmtId="41" fontId="17" fillId="0" borderId="0" xfId="2" applyFont="1" applyFill="1" applyBorder="1" applyAlignment="1">
      <alignment horizontal="center" vertical="center"/>
    </xf>
    <xf numFmtId="14" fontId="17" fillId="0" borderId="0" xfId="0" applyNumberFormat="1" applyFont="1" applyAlignment="1">
      <alignment horizontal="center" vertical="center" wrapText="1"/>
    </xf>
    <xf numFmtId="9" fontId="17" fillId="0" borderId="0" xfId="3" applyFont="1" applyFill="1" applyBorder="1" applyAlignment="1">
      <alignment horizontal="right" vertical="center" wrapText="1"/>
    </xf>
    <xf numFmtId="0" fontId="17" fillId="8" borderId="5" xfId="0" applyFont="1" applyFill="1" applyBorder="1" applyAlignment="1">
      <alignment horizontal="center" vertical="center"/>
    </xf>
    <xf numFmtId="43" fontId="17" fillId="19" borderId="1" xfId="0" applyNumberFormat="1" applyFont="1" applyFill="1" applyBorder="1" applyAlignment="1">
      <alignment horizontal="center" vertical="center" wrapText="1"/>
    </xf>
    <xf numFmtId="14" fontId="17" fillId="19" borderId="1" xfId="1" applyNumberFormat="1" applyFont="1" applyFill="1" applyBorder="1" applyAlignment="1">
      <alignment vertical="center" wrapText="1"/>
    </xf>
    <xf numFmtId="9" fontId="17" fillId="19" borderId="1" xfId="3" applyFont="1" applyFill="1" applyBorder="1" applyAlignment="1">
      <alignment horizontal="center" vertical="center" wrapText="1"/>
    </xf>
    <xf numFmtId="0" fontId="17" fillId="19" borderId="1" xfId="0" applyFont="1" applyFill="1" applyBorder="1" applyAlignment="1">
      <alignment horizontal="center" vertical="center"/>
    </xf>
    <xf numFmtId="0" fontId="17" fillId="19" borderId="1" xfId="0" applyFont="1" applyFill="1" applyBorder="1" applyAlignment="1">
      <alignment horizontal="center" vertical="center" wrapText="1"/>
    </xf>
    <xf numFmtId="0" fontId="17" fillId="0" borderId="1" xfId="0" applyFont="1" applyBorder="1" applyAlignment="1">
      <alignment horizontal="center" vertical="center"/>
    </xf>
    <xf numFmtId="0" fontId="17" fillId="0" borderId="3" xfId="0" applyFont="1" applyBorder="1" applyAlignment="1">
      <alignment vertical="center" wrapText="1"/>
    </xf>
    <xf numFmtId="14" fontId="17" fillId="19" borderId="1" xfId="0" applyNumberFormat="1" applyFont="1" applyFill="1" applyBorder="1" applyAlignment="1">
      <alignment vertical="center" wrapText="1"/>
    </xf>
    <xf numFmtId="1" fontId="21" fillId="0" borderId="1" xfId="1" applyNumberFormat="1" applyFont="1" applyFill="1" applyBorder="1" applyAlignment="1">
      <alignment horizontal="center" vertical="center" wrapText="1"/>
    </xf>
    <xf numFmtId="43" fontId="17" fillId="0" borderId="1" xfId="2" applyNumberFormat="1" applyFont="1" applyFill="1" applyBorder="1" applyAlignment="1">
      <alignment horizontal="center" vertical="center"/>
    </xf>
    <xf numFmtId="3" fontId="17" fillId="8" borderId="1" xfId="0" applyNumberFormat="1" applyFont="1" applyFill="1" applyBorder="1" applyAlignment="1">
      <alignment horizontal="left" vertical="center" wrapText="1"/>
    </xf>
    <xf numFmtId="43" fontId="17" fillId="8" borderId="1" xfId="2" applyNumberFormat="1" applyFont="1" applyFill="1" applyBorder="1" applyAlignment="1">
      <alignment horizontal="center" vertical="center"/>
    </xf>
    <xf numFmtId="14" fontId="17" fillId="8" borderId="1" xfId="3" applyNumberFormat="1" applyFont="1" applyFill="1" applyBorder="1" applyAlignment="1">
      <alignment vertical="center" wrapText="1"/>
    </xf>
    <xf numFmtId="0" fontId="17" fillId="8" borderId="1" xfId="0" applyFont="1" applyFill="1" applyBorder="1" applyAlignment="1">
      <alignment vertical="center"/>
    </xf>
    <xf numFmtId="9" fontId="14" fillId="11" borderId="1" xfId="3" applyFont="1" applyFill="1" applyBorder="1" applyAlignment="1">
      <alignment horizontal="center" vertical="center" wrapText="1"/>
    </xf>
    <xf numFmtId="43" fontId="17" fillId="0" borderId="1" xfId="2" applyNumberFormat="1" applyFont="1" applyBorder="1" applyAlignment="1">
      <alignment horizontal="center" vertical="center"/>
    </xf>
    <xf numFmtId="9" fontId="17" fillId="0" borderId="1" xfId="3" applyFont="1" applyFill="1" applyBorder="1" applyAlignment="1">
      <alignment horizontal="center" vertical="center" wrapText="1"/>
    </xf>
    <xf numFmtId="3" fontId="21" fillId="0" borderId="1" xfId="0" applyNumberFormat="1" applyFont="1" applyBorder="1" applyAlignment="1">
      <alignment horizontal="center" vertical="center" wrapText="1"/>
    </xf>
    <xf numFmtId="9" fontId="17" fillId="11" borderId="3" xfId="3" applyFont="1" applyFill="1" applyBorder="1" applyAlignment="1">
      <alignment horizontal="center" vertical="center" wrapText="1"/>
    </xf>
    <xf numFmtId="3" fontId="17" fillId="11" borderId="3" xfId="0" applyNumberFormat="1" applyFont="1" applyFill="1" applyBorder="1" applyAlignment="1">
      <alignment horizontal="center" vertical="center" wrapText="1"/>
    </xf>
    <xf numFmtId="3" fontId="21" fillId="0" borderId="1" xfId="0" applyNumberFormat="1" applyFont="1" applyBorder="1" applyAlignment="1">
      <alignment horizontal="left" vertical="center" wrapText="1"/>
    </xf>
    <xf numFmtId="9" fontId="21" fillId="0" borderId="1" xfId="3" applyFont="1" applyBorder="1" applyAlignment="1">
      <alignment horizontal="center" vertical="center" wrapText="1"/>
    </xf>
    <xf numFmtId="0" fontId="21" fillId="0" borderId="3" xfId="0" applyFont="1" applyBorder="1" applyAlignment="1">
      <alignment vertical="center"/>
    </xf>
    <xf numFmtId="9" fontId="21" fillId="0" borderId="1" xfId="3" applyFont="1" applyFill="1" applyBorder="1" applyAlignment="1">
      <alignment horizontal="center" vertical="center" wrapText="1"/>
    </xf>
    <xf numFmtId="0" fontId="7" fillId="13" borderId="0" xfId="0" applyFont="1" applyFill="1" applyAlignment="1">
      <alignment vertical="center"/>
    </xf>
    <xf numFmtId="3" fontId="10" fillId="8" borderId="1" xfId="0" applyNumberFormat="1" applyFont="1" applyFill="1" applyBorder="1" applyAlignment="1">
      <alignment vertical="center" wrapText="1"/>
    </xf>
    <xf numFmtId="3" fontId="10" fillId="8" borderId="1" xfId="0" applyNumberFormat="1" applyFont="1" applyFill="1" applyBorder="1" applyAlignment="1">
      <alignment horizontal="center" vertical="center" wrapText="1"/>
    </xf>
    <xf numFmtId="14" fontId="22" fillId="0" borderId="1" xfId="0" applyNumberFormat="1" applyFont="1" applyBorder="1" applyAlignment="1">
      <alignment vertical="center" wrapText="1"/>
    </xf>
    <xf numFmtId="0" fontId="16" fillId="20" borderId="1" xfId="0" applyFont="1" applyFill="1" applyBorder="1" applyAlignment="1">
      <alignment horizontal="left" vertical="center" wrapText="1"/>
    </xf>
    <xf numFmtId="0" fontId="10" fillId="20" borderId="1" xfId="0" applyFont="1" applyFill="1" applyBorder="1" applyAlignment="1">
      <alignment vertical="center" wrapText="1"/>
    </xf>
    <xf numFmtId="1" fontId="10" fillId="20" borderId="1" xfId="1" applyNumberFormat="1" applyFont="1" applyFill="1" applyBorder="1" applyAlignment="1">
      <alignment horizontal="center" vertical="center" wrapText="1"/>
    </xf>
    <xf numFmtId="43" fontId="17" fillId="20" borderId="1" xfId="1" applyFont="1" applyFill="1" applyBorder="1" applyAlignment="1">
      <alignment horizontal="center" vertical="center"/>
    </xf>
    <xf numFmtId="14" fontId="10" fillId="20" borderId="1" xfId="0" applyNumberFormat="1" applyFont="1" applyFill="1" applyBorder="1" applyAlignment="1">
      <alignment vertical="center" wrapText="1"/>
    </xf>
    <xf numFmtId="9" fontId="10" fillId="20" borderId="1" xfId="3" applyFont="1" applyFill="1" applyBorder="1" applyAlignment="1">
      <alignment vertical="center" wrapText="1"/>
    </xf>
    <xf numFmtId="9" fontId="10" fillId="20" borderId="1" xfId="3" applyFont="1" applyFill="1" applyBorder="1" applyAlignment="1">
      <alignment horizontal="center" vertical="center"/>
    </xf>
    <xf numFmtId="0" fontId="10" fillId="20" borderId="1" xfId="0" applyFont="1" applyFill="1" applyBorder="1" applyAlignment="1">
      <alignment horizontal="center" vertical="center" wrapText="1"/>
    </xf>
    <xf numFmtId="0" fontId="10" fillId="20" borderId="3" xfId="0" applyFont="1" applyFill="1" applyBorder="1" applyAlignment="1">
      <alignment vertical="center"/>
    </xf>
    <xf numFmtId="0" fontId="10" fillId="13" borderId="3" xfId="0" applyFont="1" applyFill="1" applyBorder="1" applyAlignment="1">
      <alignment vertical="center"/>
    </xf>
    <xf numFmtId="9" fontId="9" fillId="8" borderId="1" xfId="3" applyFont="1" applyFill="1" applyBorder="1" applyAlignment="1">
      <alignment horizontal="center" vertical="center" wrapText="1"/>
    </xf>
    <xf numFmtId="1" fontId="10" fillId="8" borderId="1" xfId="0" applyNumberFormat="1" applyFont="1" applyFill="1" applyBorder="1" applyAlignment="1">
      <alignment horizontal="center" vertical="center" wrapText="1"/>
    </xf>
    <xf numFmtId="9" fontId="10" fillId="8" borderId="1" xfId="3" applyFont="1" applyFill="1" applyBorder="1" applyAlignment="1">
      <alignment horizontal="center" vertical="center"/>
    </xf>
    <xf numFmtId="0" fontId="10" fillId="0" borderId="5" xfId="0" applyFont="1" applyBorder="1" applyAlignment="1">
      <alignment horizontal="left" vertical="center" wrapText="1"/>
    </xf>
    <xf numFmtId="0" fontId="10" fillId="11" borderId="0" xfId="0" applyFont="1" applyFill="1" applyAlignment="1">
      <alignment vertical="center"/>
    </xf>
    <xf numFmtId="0" fontId="15" fillId="21" borderId="0" xfId="0" applyFont="1" applyFill="1" applyAlignment="1">
      <alignment vertical="center"/>
    </xf>
    <xf numFmtId="0" fontId="7" fillId="21" borderId="0" xfId="0" applyFont="1" applyFill="1" applyAlignment="1">
      <alignment vertical="center"/>
    </xf>
    <xf numFmtId="43" fontId="14" fillId="7" borderId="1" xfId="1" applyFont="1" applyFill="1" applyBorder="1" applyAlignment="1">
      <alignment horizontal="center" vertical="center" wrapText="1"/>
    </xf>
    <xf numFmtId="3" fontId="10" fillId="11" borderId="1" xfId="0" applyNumberFormat="1" applyFont="1" applyFill="1" applyBorder="1" applyAlignment="1">
      <alignment horizontal="center" vertical="center" wrapText="1"/>
    </xf>
    <xf numFmtId="3" fontId="17" fillId="0" borderId="1" xfId="0" applyNumberFormat="1" applyFont="1" applyBorder="1" applyAlignment="1">
      <alignment vertical="center" wrapText="1"/>
    </xf>
    <xf numFmtId="0" fontId="9" fillId="7" borderId="1" xfId="1" applyNumberFormat="1" applyFont="1" applyFill="1" applyBorder="1" applyAlignment="1">
      <alignment horizontal="center" vertical="center" wrapText="1"/>
    </xf>
    <xf numFmtId="0" fontId="11" fillId="19" borderId="1" xfId="0" applyFont="1" applyFill="1" applyBorder="1" applyAlignment="1">
      <alignment horizontal="left" vertical="center" wrapText="1"/>
    </xf>
    <xf numFmtId="3" fontId="9" fillId="19" borderId="1" xfId="0" applyNumberFormat="1" applyFont="1" applyFill="1" applyBorder="1" applyAlignment="1">
      <alignment horizontal="left" vertical="center" wrapText="1"/>
    </xf>
    <xf numFmtId="0" fontId="9" fillId="19" borderId="1" xfId="0" applyFont="1" applyFill="1" applyBorder="1" applyAlignment="1">
      <alignment vertical="center" wrapText="1"/>
    </xf>
    <xf numFmtId="1" fontId="9" fillId="19" borderId="1" xfId="1" applyNumberFormat="1" applyFont="1" applyFill="1" applyBorder="1" applyAlignment="1">
      <alignment horizontal="center" vertical="center" wrapText="1"/>
    </xf>
    <xf numFmtId="43" fontId="14" fillId="19" borderId="1" xfId="1" applyFont="1" applyFill="1" applyBorder="1" applyAlignment="1">
      <alignment horizontal="center" vertical="center"/>
    </xf>
    <xf numFmtId="43" fontId="17" fillId="19" borderId="0" xfId="1" applyFont="1" applyFill="1" applyBorder="1" applyAlignment="1">
      <alignment horizontal="center" vertical="center"/>
    </xf>
    <xf numFmtId="43" fontId="14" fillId="19" borderId="1" xfId="1" applyFont="1" applyFill="1" applyBorder="1" applyAlignment="1">
      <alignment horizontal="center" vertical="center" wrapText="1"/>
    </xf>
    <xf numFmtId="14" fontId="9" fillId="19" borderId="1" xfId="0" applyNumberFormat="1" applyFont="1" applyFill="1" applyBorder="1" applyAlignment="1">
      <alignment vertical="center" wrapText="1"/>
    </xf>
    <xf numFmtId="9" fontId="9" fillId="19" borderId="1" xfId="3" applyFont="1" applyFill="1" applyBorder="1" applyAlignment="1">
      <alignment horizontal="center" vertical="center" wrapText="1"/>
    </xf>
    <xf numFmtId="0" fontId="9" fillId="19" borderId="1" xfId="0" applyFont="1" applyFill="1" applyBorder="1" applyAlignment="1">
      <alignment horizontal="center" vertical="center" wrapText="1"/>
    </xf>
    <xf numFmtId="0" fontId="9" fillId="19" borderId="3" xfId="0" applyFont="1" applyFill="1" applyBorder="1" applyAlignment="1">
      <alignment vertical="center"/>
    </xf>
    <xf numFmtId="3" fontId="10" fillId="11" borderId="1" xfId="0" applyNumberFormat="1" applyFont="1" applyFill="1" applyBorder="1" applyAlignment="1">
      <alignment horizontal="left" vertical="center" wrapText="1"/>
    </xf>
    <xf numFmtId="3" fontId="10" fillId="11" borderId="3" xfId="0" applyNumberFormat="1" applyFont="1" applyFill="1" applyBorder="1" applyAlignment="1">
      <alignment horizontal="left" vertical="center" wrapText="1"/>
    </xf>
    <xf numFmtId="3" fontId="10" fillId="0" borderId="3" xfId="0" applyNumberFormat="1" applyFont="1" applyBorder="1" applyAlignment="1">
      <alignment horizontal="left" vertical="center" wrapText="1"/>
    </xf>
    <xf numFmtId="0" fontId="16" fillId="19" borderId="1" xfId="0" applyFont="1" applyFill="1" applyBorder="1" applyAlignment="1">
      <alignment horizontal="left" vertical="center" wrapText="1"/>
    </xf>
    <xf numFmtId="3" fontId="10" fillId="19" borderId="1" xfId="0" applyNumberFormat="1" applyFont="1" applyFill="1" applyBorder="1" applyAlignment="1">
      <alignment horizontal="left" vertical="center" wrapText="1"/>
    </xf>
    <xf numFmtId="1" fontId="10" fillId="19" borderId="1" xfId="1" applyNumberFormat="1" applyFont="1" applyFill="1" applyBorder="1" applyAlignment="1">
      <alignment horizontal="center" vertical="center" wrapText="1"/>
    </xf>
    <xf numFmtId="43" fontId="17" fillId="19" borderId="1" xfId="1" applyFont="1" applyFill="1" applyBorder="1" applyAlignment="1">
      <alignment horizontal="center" vertical="center"/>
    </xf>
    <xf numFmtId="43" fontId="17" fillId="19" borderId="1" xfId="1" applyFont="1" applyFill="1" applyBorder="1" applyAlignment="1">
      <alignment horizontal="center" vertical="center" wrapText="1"/>
    </xf>
    <xf numFmtId="0" fontId="10" fillId="19" borderId="3" xfId="0" applyFont="1" applyFill="1" applyBorder="1" applyAlignment="1">
      <alignment vertical="center"/>
    </xf>
    <xf numFmtId="3" fontId="10" fillId="20" borderId="1" xfId="0" applyNumberFormat="1" applyFont="1" applyFill="1" applyBorder="1" applyAlignment="1">
      <alignment horizontal="left" vertical="center" wrapText="1"/>
    </xf>
    <xf numFmtId="43" fontId="17" fillId="20" borderId="1" xfId="1" applyFont="1" applyFill="1" applyBorder="1" applyAlignment="1">
      <alignment horizontal="center" vertical="center" wrapText="1"/>
    </xf>
    <xf numFmtId="167" fontId="10" fillId="20" borderId="1" xfId="0" applyNumberFormat="1" applyFont="1" applyFill="1" applyBorder="1" applyAlignment="1">
      <alignment horizontal="center" vertical="center" wrapText="1"/>
    </xf>
    <xf numFmtId="9" fontId="10" fillId="0" borderId="1" xfId="3" applyFont="1" applyFill="1" applyBorder="1" applyAlignment="1">
      <alignment horizontal="center" vertical="center" wrapText="1"/>
    </xf>
    <xf numFmtId="9" fontId="10" fillId="19" borderId="1" xfId="3" applyFont="1" applyFill="1" applyBorder="1" applyAlignment="1">
      <alignment horizontal="center" vertical="center"/>
    </xf>
    <xf numFmtId="167" fontId="10" fillId="19" borderId="1" xfId="0" applyNumberFormat="1" applyFont="1" applyFill="1" applyBorder="1" applyAlignment="1">
      <alignment horizontal="center" vertical="center" wrapText="1"/>
    </xf>
    <xf numFmtId="3" fontId="16" fillId="0" borderId="1" xfId="0" applyNumberFormat="1" applyFont="1" applyBorder="1" applyAlignment="1">
      <alignment horizontal="left" vertical="center" wrapText="1"/>
    </xf>
    <xf numFmtId="43" fontId="10" fillId="0" borderId="1" xfId="1" applyFont="1" applyFill="1" applyBorder="1" applyAlignment="1">
      <alignment horizontal="center" vertical="center" wrapText="1"/>
    </xf>
    <xf numFmtId="3" fontId="9" fillId="8" borderId="1" xfId="0" applyNumberFormat="1" applyFont="1" applyFill="1" applyBorder="1" applyAlignment="1">
      <alignment horizontal="left" vertical="center" wrapText="1"/>
    </xf>
    <xf numFmtId="0" fontId="10" fillId="20" borderId="1" xfId="0" applyFont="1" applyFill="1" applyBorder="1" applyAlignment="1">
      <alignment horizontal="left" vertical="center" wrapText="1"/>
    </xf>
    <xf numFmtId="9" fontId="10" fillId="20" borderId="1" xfId="3" applyFont="1" applyFill="1" applyBorder="1" applyAlignment="1">
      <alignment horizontal="center" vertical="center" wrapText="1"/>
    </xf>
    <xf numFmtId="0" fontId="10" fillId="20" borderId="1" xfId="0" applyFont="1" applyFill="1" applyBorder="1" applyAlignment="1">
      <alignment horizontal="center" vertical="center"/>
    </xf>
    <xf numFmtId="0" fontId="16" fillId="15" borderId="1" xfId="0" applyFont="1" applyFill="1" applyBorder="1" applyAlignment="1">
      <alignment vertical="center" wrapText="1"/>
    </xf>
    <xf numFmtId="0" fontId="7" fillId="11" borderId="1" xfId="0" applyFont="1" applyFill="1" applyBorder="1" applyAlignment="1">
      <alignment vertical="center"/>
    </xf>
    <xf numFmtId="3" fontId="4" fillId="11" borderId="1" xfId="0" applyNumberFormat="1" applyFont="1" applyFill="1" applyBorder="1" applyAlignment="1">
      <alignment horizontal="left" vertical="center" wrapText="1"/>
    </xf>
    <xf numFmtId="14" fontId="4" fillId="11" borderId="1" xfId="0" applyNumberFormat="1" applyFont="1" applyFill="1" applyBorder="1" applyAlignment="1">
      <alignment vertical="center" wrapText="1"/>
    </xf>
    <xf numFmtId="9" fontId="4" fillId="11" borderId="1" xfId="3" applyFont="1" applyFill="1" applyBorder="1" applyAlignment="1">
      <alignment horizontal="center" vertical="center" wrapText="1"/>
    </xf>
    <xf numFmtId="3" fontId="4" fillId="11" borderId="1" xfId="0" applyNumberFormat="1" applyFont="1" applyFill="1" applyBorder="1" applyAlignment="1">
      <alignment horizontal="center" vertical="center" wrapText="1"/>
    </xf>
    <xf numFmtId="3" fontId="4" fillId="0" borderId="1" xfId="0" applyNumberFormat="1" applyFont="1" applyBorder="1" applyAlignment="1">
      <alignment horizontal="left" vertical="center" wrapText="1"/>
    </xf>
    <xf numFmtId="14" fontId="4" fillId="0" borderId="1" xfId="0" applyNumberFormat="1" applyFont="1" applyBorder="1" applyAlignment="1">
      <alignment vertical="center" wrapText="1"/>
    </xf>
    <xf numFmtId="9" fontId="4" fillId="0" borderId="1" xfId="3" applyFont="1" applyBorder="1" applyAlignment="1">
      <alignment horizontal="center" vertical="center" wrapText="1"/>
    </xf>
    <xf numFmtId="3" fontId="4" fillId="0" borderId="3" xfId="0" applyNumberFormat="1" applyFont="1" applyBorder="1" applyAlignment="1">
      <alignment horizontal="left" vertical="center" wrapText="1"/>
    </xf>
    <xf numFmtId="168" fontId="17" fillId="11" borderId="1" xfId="2" applyNumberFormat="1" applyFont="1" applyFill="1" applyBorder="1" applyAlignment="1">
      <alignment horizontal="center" vertical="center" wrapText="1"/>
    </xf>
    <xf numFmtId="168" fontId="17" fillId="0" borderId="1" xfId="2" applyNumberFormat="1" applyFont="1" applyBorder="1" applyAlignment="1">
      <alignment horizontal="center" vertical="center"/>
    </xf>
    <xf numFmtId="168" fontId="17" fillId="0" borderId="1" xfId="2" applyNumberFormat="1" applyFont="1" applyFill="1" applyBorder="1" applyAlignment="1">
      <alignment horizontal="center" vertical="center" wrapText="1"/>
    </xf>
    <xf numFmtId="168" fontId="17" fillId="0" borderId="1" xfId="2" applyNumberFormat="1" applyFont="1" applyBorder="1" applyAlignment="1">
      <alignment horizontal="center" vertical="center" wrapText="1"/>
    </xf>
    <xf numFmtId="0" fontId="10" fillId="11" borderId="1" xfId="0" applyFont="1" applyFill="1" applyBorder="1" applyAlignment="1">
      <alignment vertical="center"/>
    </xf>
    <xf numFmtId="0" fontId="18" fillId="0" borderId="1" xfId="0" applyFont="1" applyBorder="1"/>
    <xf numFmtId="0" fontId="18" fillId="0" borderId="0" xfId="0" applyFont="1"/>
    <xf numFmtId="0" fontId="18" fillId="0" borderId="5" xfId="0" applyFont="1" applyBorder="1"/>
    <xf numFmtId="0" fontId="18" fillId="0" borderId="3" xfId="0" applyFont="1" applyBorder="1"/>
    <xf numFmtId="0" fontId="15" fillId="0" borderId="1" xfId="0" applyFont="1" applyBorder="1" applyAlignment="1">
      <alignment vertical="center"/>
    </xf>
    <xf numFmtId="43" fontId="14" fillId="4" borderId="1" xfId="1" applyFont="1" applyFill="1" applyBorder="1" applyAlignment="1">
      <alignment horizontal="center" vertical="center" wrapText="1"/>
    </xf>
    <xf numFmtId="43" fontId="14" fillId="5" borderId="1" xfId="1" applyFont="1" applyFill="1" applyBorder="1" applyAlignment="1">
      <alignment horizontal="center" vertical="center" wrapText="1"/>
    </xf>
    <xf numFmtId="43" fontId="14" fillId="6" borderId="1" xfId="1" applyFont="1" applyFill="1" applyBorder="1" applyAlignment="1">
      <alignment horizontal="center" vertical="center" wrapText="1"/>
    </xf>
    <xf numFmtId="3" fontId="10" fillId="13" borderId="1" xfId="0" applyNumberFormat="1" applyFont="1" applyFill="1" applyBorder="1" applyAlignment="1">
      <alignment horizontal="left" vertical="center" wrapText="1"/>
    </xf>
    <xf numFmtId="43" fontId="17" fillId="8" borderId="1" xfId="0" applyNumberFormat="1" applyFont="1" applyFill="1" applyBorder="1" applyAlignment="1">
      <alignment horizontal="center" vertical="center"/>
    </xf>
    <xf numFmtId="14" fontId="10" fillId="10" borderId="1" xfId="0" applyNumberFormat="1" applyFont="1" applyFill="1" applyBorder="1" applyAlignment="1">
      <alignment horizontal="center" vertical="center" wrapText="1"/>
    </xf>
    <xf numFmtId="1" fontId="14" fillId="4" borderId="1" xfId="1" applyNumberFormat="1" applyFont="1" applyFill="1" applyBorder="1" applyAlignment="1">
      <alignment horizontal="center" vertical="center"/>
    </xf>
    <xf numFmtId="14" fontId="10" fillId="0" borderId="1" xfId="0" applyNumberFormat="1" applyFont="1" applyBorder="1" applyAlignment="1">
      <alignment horizontal="center" vertical="center" wrapText="1"/>
    </xf>
    <xf numFmtId="14" fontId="10" fillId="0" borderId="3" xfId="0" applyNumberFormat="1" applyFont="1" applyBorder="1" applyAlignment="1">
      <alignment horizontal="center" vertical="center" wrapText="1"/>
    </xf>
    <xf numFmtId="14" fontId="10" fillId="19" borderId="1" xfId="0" applyNumberFormat="1" applyFont="1" applyFill="1" applyBorder="1" applyAlignment="1">
      <alignment horizontal="center" vertical="center" wrapText="1"/>
    </xf>
    <xf numFmtId="14" fontId="10" fillId="19" borderId="3" xfId="0" applyNumberFormat="1" applyFont="1" applyFill="1" applyBorder="1" applyAlignment="1">
      <alignment horizontal="center" vertical="center" wrapText="1"/>
    </xf>
    <xf numFmtId="41" fontId="10" fillId="0" borderId="1" xfId="2" applyFont="1" applyBorder="1" applyAlignment="1">
      <alignment horizontal="center" vertical="center" wrapText="1"/>
    </xf>
    <xf numFmtId="0" fontId="16" fillId="22" borderId="1" xfId="0" applyFont="1" applyFill="1" applyBorder="1" applyAlignment="1">
      <alignment horizontal="left" vertical="center" wrapText="1"/>
    </xf>
    <xf numFmtId="0" fontId="10" fillId="19" borderId="1" xfId="0" applyFont="1" applyFill="1" applyBorder="1" applyAlignment="1">
      <alignment horizontal="left" vertical="center" wrapText="1"/>
    </xf>
    <xf numFmtId="1" fontId="10" fillId="0" borderId="1" xfId="0" applyNumberFormat="1" applyFont="1" applyBorder="1" applyAlignment="1">
      <alignment horizontal="left" vertical="center" wrapText="1"/>
    </xf>
    <xf numFmtId="0" fontId="10" fillId="0" borderId="1" xfId="3" applyNumberFormat="1" applyFont="1" applyBorder="1" applyAlignment="1">
      <alignment horizontal="center" vertical="center"/>
    </xf>
    <xf numFmtId="0" fontId="10" fillId="0" borderId="1" xfId="3" applyNumberFormat="1" applyFont="1" applyBorder="1" applyAlignment="1">
      <alignment horizontal="center" vertical="center" wrapText="1"/>
    </xf>
    <xf numFmtId="0" fontId="10" fillId="0" borderId="3" xfId="0" applyFont="1" applyBorder="1" applyAlignment="1">
      <alignment horizontal="center" vertical="center" wrapText="1"/>
    </xf>
    <xf numFmtId="0" fontId="10" fillId="15" borderId="1" xfId="0" applyFont="1" applyFill="1" applyBorder="1" applyAlignment="1">
      <alignment horizontal="center" vertical="center" wrapText="1"/>
    </xf>
    <xf numFmtId="1" fontId="10" fillId="19" borderId="1" xfId="0" applyNumberFormat="1" applyFont="1" applyFill="1" applyBorder="1" applyAlignment="1">
      <alignment horizontal="center" vertical="center" wrapText="1"/>
    </xf>
    <xf numFmtId="0" fontId="10" fillId="0" borderId="3" xfId="0" applyFont="1" applyBorder="1" applyAlignment="1">
      <alignment vertical="center" wrapText="1"/>
    </xf>
    <xf numFmtId="3" fontId="10" fillId="0" borderId="1" xfId="0" applyNumberFormat="1" applyFont="1" applyBorder="1" applyAlignment="1">
      <alignment horizontal="left" vertical="center"/>
    </xf>
    <xf numFmtId="0" fontId="10" fillId="0" borderId="3" xfId="0" applyFont="1" applyBorder="1" applyAlignment="1">
      <alignment horizontal="left" vertical="center" wrapText="1"/>
    </xf>
    <xf numFmtId="0" fontId="10" fillId="0" borderId="1" xfId="0" applyFont="1" applyBorder="1" applyAlignment="1">
      <alignment horizontal="center" wrapText="1"/>
    </xf>
    <xf numFmtId="1" fontId="10" fillId="0" borderId="3" xfId="1" applyNumberFormat="1" applyFont="1" applyBorder="1" applyAlignment="1">
      <alignment horizontal="center" vertical="center" wrapText="1"/>
    </xf>
    <xf numFmtId="0" fontId="14" fillId="6" borderId="1" xfId="1" applyNumberFormat="1" applyFont="1" applyFill="1" applyBorder="1" applyAlignment="1">
      <alignment horizontal="center" vertical="center"/>
    </xf>
    <xf numFmtId="3" fontId="4" fillId="11" borderId="1" xfId="0" applyNumberFormat="1" applyFont="1" applyFill="1" applyBorder="1" applyAlignment="1">
      <alignment vertical="center" wrapText="1"/>
    </xf>
    <xf numFmtId="0" fontId="18" fillId="0" borderId="1" xfId="0" applyFont="1" applyBorder="1" applyAlignment="1">
      <alignment horizontal="left" wrapText="1"/>
    </xf>
    <xf numFmtId="9" fontId="18" fillId="0" borderId="1" xfId="0" applyNumberFormat="1" applyFont="1" applyBorder="1" applyAlignment="1">
      <alignment horizontal="center"/>
    </xf>
    <xf numFmtId="9" fontId="18" fillId="0" borderId="1" xfId="0" applyNumberFormat="1" applyFont="1" applyBorder="1"/>
    <xf numFmtId="9" fontId="18" fillId="0" borderId="1" xfId="3" applyFont="1" applyBorder="1" applyAlignment="1">
      <alignment horizontal="center"/>
    </xf>
    <xf numFmtId="0" fontId="18" fillId="0" borderId="1" xfId="0" applyFont="1" applyBorder="1" applyAlignment="1">
      <alignment horizontal="left" vertical="center" wrapText="1"/>
    </xf>
    <xf numFmtId="9" fontId="18" fillId="0" borderId="1" xfId="3" applyFont="1" applyBorder="1" applyAlignment="1">
      <alignment horizontal="center" vertical="center"/>
    </xf>
    <xf numFmtId="0" fontId="18" fillId="0" borderId="0" xfId="0" applyFont="1" applyAlignment="1">
      <alignment horizontal="left" vertical="center" wrapText="1"/>
    </xf>
    <xf numFmtId="0" fontId="10" fillId="8" borderId="1" xfId="1" applyNumberFormat="1" applyFont="1" applyFill="1" applyBorder="1" applyAlignment="1">
      <alignment horizontal="center" vertical="center" wrapText="1"/>
    </xf>
    <xf numFmtId="3" fontId="9" fillId="0" borderId="1" xfId="0" applyNumberFormat="1" applyFont="1" applyBorder="1" applyAlignment="1">
      <alignment horizontal="left" vertical="center" wrapText="1"/>
    </xf>
    <xf numFmtId="3" fontId="9" fillId="0" borderId="3" xfId="0" applyNumberFormat="1" applyFont="1" applyBorder="1" applyAlignment="1">
      <alignment horizontal="left" vertical="center" wrapText="1"/>
    </xf>
    <xf numFmtId="49" fontId="10" fillId="0" borderId="1" xfId="0" applyNumberFormat="1" applyFont="1" applyBorder="1" applyAlignment="1">
      <alignment horizontal="center" vertical="center" wrapText="1"/>
    </xf>
    <xf numFmtId="14" fontId="10" fillId="0" borderId="1" xfId="1" applyNumberFormat="1" applyFont="1" applyBorder="1" applyAlignment="1">
      <alignment vertical="center"/>
    </xf>
    <xf numFmtId="9" fontId="24" fillId="0" borderId="1" xfId="3" applyFont="1" applyBorder="1" applyAlignment="1">
      <alignment horizontal="center" vertical="center" wrapText="1"/>
    </xf>
    <xf numFmtId="0" fontId="24" fillId="0" borderId="1" xfId="0" applyFont="1" applyBorder="1" applyAlignment="1">
      <alignment horizontal="center" vertical="center" wrapText="1"/>
    </xf>
    <xf numFmtId="0" fontId="10" fillId="15" borderId="1" xfId="0" applyFont="1" applyFill="1" applyBorder="1" applyAlignment="1">
      <alignment horizontal="left" vertical="center" wrapText="1"/>
    </xf>
    <xf numFmtId="43" fontId="17" fillId="15" borderId="1" xfId="0" applyNumberFormat="1" applyFont="1" applyFill="1" applyBorder="1" applyAlignment="1">
      <alignment horizontal="center" vertical="center" wrapText="1"/>
    </xf>
    <xf numFmtId="14" fontId="10" fillId="15" borderId="1" xfId="0" applyNumberFormat="1" applyFont="1" applyFill="1" applyBorder="1" applyAlignment="1">
      <alignment vertical="center" wrapText="1"/>
    </xf>
    <xf numFmtId="9" fontId="10" fillId="15" borderId="1" xfId="3" applyFont="1" applyFill="1" applyBorder="1" applyAlignment="1">
      <alignment horizontal="center" vertical="center" wrapText="1"/>
    </xf>
    <xf numFmtId="0" fontId="10" fillId="15" borderId="3" xfId="0" applyFont="1" applyFill="1" applyBorder="1" applyAlignment="1">
      <alignment horizontal="left" vertical="center" wrapText="1"/>
    </xf>
    <xf numFmtId="0" fontId="10" fillId="23" borderId="3" xfId="0" applyFont="1" applyFill="1" applyBorder="1" applyAlignment="1">
      <alignment vertical="center"/>
    </xf>
    <xf numFmtId="0" fontId="7" fillId="0" borderId="5" xfId="0" applyFont="1" applyBorder="1" applyAlignment="1">
      <alignment vertical="center"/>
    </xf>
    <xf numFmtId="0" fontId="10" fillId="12" borderId="2" xfId="0" applyFont="1" applyFill="1" applyBorder="1" applyAlignment="1">
      <alignment horizontal="left" vertical="center" wrapText="1"/>
    </xf>
    <xf numFmtId="0" fontId="10" fillId="0" borderId="2" xfId="0" applyFont="1" applyBorder="1" applyAlignment="1">
      <alignment vertical="center" wrapText="1"/>
    </xf>
    <xf numFmtId="1" fontId="10" fillId="0" borderId="2" xfId="1" applyNumberFormat="1" applyFont="1" applyBorder="1" applyAlignment="1">
      <alignment horizontal="center" vertical="center" wrapText="1"/>
    </xf>
    <xf numFmtId="43" fontId="17" fillId="0" borderId="2" xfId="1" applyFont="1" applyBorder="1" applyAlignment="1">
      <alignment horizontal="center" vertical="center"/>
    </xf>
    <xf numFmtId="0" fontId="10" fillId="0" borderId="2" xfId="0" applyFont="1" applyBorder="1" applyAlignment="1">
      <alignment horizontal="center" vertical="center" wrapText="1"/>
    </xf>
    <xf numFmtId="0" fontId="10" fillId="0" borderId="7" xfId="0" applyFont="1" applyBorder="1" applyAlignment="1">
      <alignment vertical="center"/>
    </xf>
    <xf numFmtId="43" fontId="17" fillId="0" borderId="1" xfId="0" applyNumberFormat="1" applyFont="1" applyBorder="1" applyAlignment="1">
      <alignment horizontal="center" vertical="center"/>
    </xf>
    <xf numFmtId="43" fontId="7" fillId="0" borderId="1" xfId="0" applyNumberFormat="1" applyFont="1" applyBorder="1" applyAlignment="1">
      <alignment horizontal="center" vertical="center"/>
    </xf>
    <xf numFmtId="164" fontId="25" fillId="0" borderId="0" xfId="1" applyNumberFormat="1" applyFont="1" applyBorder="1" applyAlignment="1">
      <alignment horizontal="center" vertical="center"/>
    </xf>
    <xf numFmtId="43" fontId="26" fillId="0" borderId="0" xfId="1" applyFont="1" applyBorder="1" applyAlignment="1">
      <alignment horizontal="center" vertical="center"/>
    </xf>
    <xf numFmtId="43" fontId="15" fillId="0" borderId="0" xfId="1" applyFont="1" applyBorder="1" applyAlignment="1">
      <alignment horizontal="center" vertical="center"/>
    </xf>
    <xf numFmtId="43" fontId="27" fillId="0" borderId="0" xfId="1" applyFont="1" applyBorder="1" applyAlignment="1">
      <alignment horizontal="center" vertical="center"/>
    </xf>
    <xf numFmtId="14" fontId="10" fillId="0" borderId="0" xfId="0" applyNumberFormat="1" applyFont="1" applyAlignment="1">
      <alignment vertical="center"/>
    </xf>
    <xf numFmtId="1" fontId="26" fillId="0" borderId="0" xfId="1" applyNumberFormat="1" applyFont="1" applyBorder="1" applyAlignment="1">
      <alignment horizontal="center" vertical="center"/>
    </xf>
    <xf numFmtId="1" fontId="26" fillId="0" borderId="0" xfId="1" applyNumberFormat="1" applyFont="1" applyBorder="1" applyAlignment="1">
      <alignment horizontal="right" vertical="center"/>
    </xf>
    <xf numFmtId="43" fontId="12" fillId="0" borderId="0" xfId="1" applyFont="1" applyBorder="1" applyAlignment="1">
      <alignment vertical="center"/>
    </xf>
    <xf numFmtId="0" fontId="12" fillId="0" borderId="0" xfId="0" applyFont="1" applyAlignment="1">
      <alignment horizontal="left" vertical="center"/>
    </xf>
    <xf numFmtId="43" fontId="28" fillId="0" borderId="0" xfId="1" applyFont="1" applyBorder="1" applyAlignment="1">
      <alignment horizontal="center" vertical="center"/>
    </xf>
    <xf numFmtId="43" fontId="29" fillId="0" borderId="0" xfId="1" applyFont="1" applyBorder="1" applyAlignment="1">
      <alignment horizontal="center" vertical="center"/>
    </xf>
    <xf numFmtId="43" fontId="17" fillId="8" borderId="1" xfId="1" applyFont="1" applyFill="1" applyBorder="1" applyAlignment="1">
      <alignment horizontal="left" vertical="center" wrapText="1"/>
    </xf>
    <xf numFmtId="164" fontId="17" fillId="8" borderId="1" xfId="1" applyNumberFormat="1" applyFont="1" applyFill="1" applyBorder="1" applyAlignment="1">
      <alignment horizontal="center" vertical="center"/>
    </xf>
    <xf numFmtId="3" fontId="32" fillId="0" borderId="14" xfId="5" applyNumberFormat="1" applyFont="1" applyBorder="1" applyAlignment="1">
      <alignment horizontal="center" vertical="center" wrapText="1"/>
    </xf>
    <xf numFmtId="3" fontId="32" fillId="0" borderId="15" xfId="5" applyNumberFormat="1" applyFont="1" applyBorder="1" applyAlignment="1">
      <alignment horizontal="center" vertical="center" wrapText="1"/>
    </xf>
    <xf numFmtId="3" fontId="32" fillId="0" borderId="16" xfId="5" applyNumberFormat="1" applyFont="1" applyBorder="1" applyAlignment="1">
      <alignment horizontal="center" vertical="center" wrapText="1"/>
    </xf>
    <xf numFmtId="0" fontId="33" fillId="0" borderId="0" xfId="5" applyFont="1"/>
    <xf numFmtId="3" fontId="32" fillId="0" borderId="17" xfId="5" applyNumberFormat="1" applyFont="1" applyBorder="1" applyAlignment="1">
      <alignment horizontal="center" vertical="center" wrapText="1"/>
    </xf>
    <xf numFmtId="3" fontId="32" fillId="0" borderId="0" xfId="5" applyNumberFormat="1" applyFont="1" applyAlignment="1">
      <alignment horizontal="center" vertical="center" wrapText="1"/>
    </xf>
    <xf numFmtId="3" fontId="32" fillId="0" borderId="18" xfId="5" applyNumberFormat="1" applyFont="1" applyBorder="1" applyAlignment="1">
      <alignment horizontal="center" vertical="center" wrapText="1"/>
    </xf>
    <xf numFmtId="3" fontId="32" fillId="0" borderId="0" xfId="5" applyNumberFormat="1" applyFont="1" applyAlignment="1">
      <alignment vertical="center" wrapText="1"/>
    </xf>
    <xf numFmtId="3" fontId="12" fillId="0" borderId="17" xfId="5" applyNumberFormat="1" applyFont="1" applyBorder="1" applyAlignment="1">
      <alignment vertical="center" wrapText="1"/>
    </xf>
    <xf numFmtId="3" fontId="12" fillId="0" borderId="18" xfId="5" applyNumberFormat="1" applyFont="1" applyBorder="1" applyAlignment="1">
      <alignment vertical="center" wrapText="1"/>
    </xf>
    <xf numFmtId="3" fontId="9" fillId="0" borderId="17" xfId="5" applyNumberFormat="1" applyFont="1" applyBorder="1" applyAlignment="1">
      <alignment vertical="center" wrapText="1"/>
    </xf>
    <xf numFmtId="3" fontId="9" fillId="0" borderId="18" xfId="5" applyNumberFormat="1" applyFont="1" applyBorder="1" applyAlignment="1">
      <alignment vertical="center" wrapText="1"/>
    </xf>
    <xf numFmtId="3" fontId="34" fillId="0" borderId="17" xfId="5" applyNumberFormat="1" applyFont="1" applyBorder="1" applyAlignment="1">
      <alignment vertical="center" wrapText="1"/>
    </xf>
    <xf numFmtId="3" fontId="34" fillId="0" borderId="18" xfId="5" applyNumberFormat="1" applyFont="1" applyBorder="1" applyAlignment="1">
      <alignment vertical="center" wrapText="1"/>
    </xf>
    <xf numFmtId="3" fontId="12" fillId="0" borderId="17" xfId="5" quotePrefix="1" applyNumberFormat="1" applyFont="1" applyBorder="1" applyAlignment="1">
      <alignment vertical="center" wrapText="1"/>
    </xf>
    <xf numFmtId="3" fontId="12" fillId="0" borderId="18" xfId="5" quotePrefix="1" applyNumberFormat="1" applyFont="1" applyBorder="1" applyAlignment="1">
      <alignment vertical="center" wrapText="1"/>
    </xf>
    <xf numFmtId="3" fontId="12" fillId="0" borderId="17" xfId="5" quotePrefix="1" applyNumberFormat="1" applyFont="1" applyBorder="1" applyAlignment="1">
      <alignment horizontal="center" vertical="center" wrapText="1"/>
    </xf>
    <xf numFmtId="3" fontId="12" fillId="0" borderId="18" xfId="5" quotePrefix="1" applyNumberFormat="1" applyFont="1" applyBorder="1" applyAlignment="1">
      <alignment horizontal="center" vertical="center" wrapText="1"/>
    </xf>
    <xf numFmtId="3" fontId="12" fillId="0" borderId="0" xfId="5" quotePrefix="1" applyNumberFormat="1" applyFont="1" applyAlignment="1">
      <alignment horizontal="center" vertical="center" wrapText="1"/>
    </xf>
    <xf numFmtId="3" fontId="21" fillId="0" borderId="17" xfId="5" applyNumberFormat="1" applyFont="1" applyBorder="1" applyAlignment="1">
      <alignment horizontal="center" vertical="top" wrapText="1"/>
    </xf>
    <xf numFmtId="3" fontId="21" fillId="0" borderId="0" xfId="5" applyNumberFormat="1" applyFont="1" applyAlignment="1">
      <alignment horizontal="left" vertical="top" wrapText="1"/>
    </xf>
    <xf numFmtId="3" fontId="21" fillId="0" borderId="0" xfId="5" applyNumberFormat="1" applyFont="1" applyAlignment="1">
      <alignment horizontal="right" vertical="center" wrapText="1"/>
    </xf>
    <xf numFmtId="3" fontId="21" fillId="0" borderId="0" xfId="5" applyNumberFormat="1" applyFont="1" applyAlignment="1">
      <alignment horizontal="center" vertical="center" wrapText="1"/>
    </xf>
    <xf numFmtId="3" fontId="21" fillId="0" borderId="0" xfId="5" applyNumberFormat="1" applyFont="1" applyAlignment="1">
      <alignment horizontal="left" vertical="center" wrapText="1"/>
    </xf>
    <xf numFmtId="9" fontId="21" fillId="0" borderId="0" xfId="5" applyNumberFormat="1" applyFont="1" applyAlignment="1">
      <alignment horizontal="center" vertical="center" wrapText="1"/>
    </xf>
    <xf numFmtId="2" fontId="21" fillId="0" borderId="0" xfId="5" applyNumberFormat="1" applyFont="1" applyAlignment="1">
      <alignment vertical="top" wrapText="1"/>
    </xf>
    <xf numFmtId="3" fontId="21" fillId="0" borderId="18" xfId="5" applyNumberFormat="1" applyFont="1" applyBorder="1" applyAlignment="1">
      <alignment horizontal="left" vertical="top" wrapText="1"/>
    </xf>
    <xf numFmtId="0" fontId="33" fillId="0" borderId="18" xfId="5" applyFont="1" applyBorder="1"/>
    <xf numFmtId="0" fontId="33" fillId="0" borderId="17" xfId="5" applyFont="1" applyBorder="1"/>
    <xf numFmtId="0" fontId="36" fillId="0" borderId="0" xfId="5" applyFont="1" applyAlignment="1">
      <alignment horizontal="center" vertical="center" wrapText="1"/>
    </xf>
    <xf numFmtId="0" fontId="37" fillId="0" borderId="17" xfId="5" applyFont="1" applyBorder="1"/>
    <xf numFmtId="0" fontId="37" fillId="0" borderId="0" xfId="5" applyFont="1"/>
    <xf numFmtId="0" fontId="38" fillId="0" borderId="0" xfId="5" applyFont="1" applyAlignment="1">
      <alignment horizontal="center" vertical="center" wrapText="1"/>
    </xf>
    <xf numFmtId="0" fontId="37" fillId="0" borderId="18" xfId="5" applyFont="1" applyBorder="1"/>
    <xf numFmtId="0" fontId="39" fillId="0" borderId="0" xfId="5" applyFont="1"/>
    <xf numFmtId="0" fontId="40" fillId="0" borderId="0" xfId="5" applyFont="1"/>
    <xf numFmtId="0" fontId="39" fillId="0" borderId="17" xfId="5" applyFont="1" applyBorder="1" applyAlignment="1">
      <alignment horizontal="center"/>
    </xf>
    <xf numFmtId="0" fontId="21" fillId="0" borderId="0" xfId="5" applyFont="1"/>
    <xf numFmtId="170" fontId="40" fillId="0" borderId="0" xfId="6" applyNumberFormat="1" applyFont="1" applyFill="1" applyBorder="1" applyAlignment="1">
      <alignment horizontal="right" vertical="center"/>
    </xf>
    <xf numFmtId="0" fontId="40" fillId="0" borderId="0" xfId="5" applyFont="1" applyAlignment="1">
      <alignment horizontal="right" vertical="center"/>
    </xf>
    <xf numFmtId="0" fontId="39" fillId="0" borderId="0" xfId="5" applyFont="1" applyAlignment="1">
      <alignment horizontal="right" vertical="center" wrapText="1"/>
    </xf>
    <xf numFmtId="0" fontId="21" fillId="0" borderId="0" xfId="5" applyFont="1" applyAlignment="1">
      <alignment horizontal="center" vertical="center"/>
    </xf>
    <xf numFmtId="0" fontId="21" fillId="0" borderId="0" xfId="5" applyFont="1" applyAlignment="1">
      <alignment horizontal="right" vertical="center" wrapText="1"/>
    </xf>
    <xf numFmtId="0" fontId="21" fillId="0" borderId="0" xfId="5" applyFont="1" applyAlignment="1">
      <alignment horizontal="center" vertical="center" wrapText="1"/>
    </xf>
    <xf numFmtId="9" fontId="21" fillId="0" borderId="0" xfId="7" applyFont="1" applyFill="1" applyBorder="1" applyAlignment="1">
      <alignment horizontal="center" vertical="center"/>
    </xf>
    <xf numFmtId="3" fontId="21" fillId="0" borderId="0" xfId="5" applyNumberFormat="1" applyFont="1" applyAlignment="1">
      <alignment horizontal="center" vertical="center"/>
    </xf>
    <xf numFmtId="0" fontId="40" fillId="0" borderId="0" xfId="5" applyFont="1" applyAlignment="1">
      <alignment horizontal="center" vertical="center" wrapText="1"/>
    </xf>
    <xf numFmtId="2" fontId="40" fillId="0" borderId="0" xfId="5" applyNumberFormat="1" applyFont="1" applyAlignment="1">
      <alignment horizontal="left" vertical="center" wrapText="1"/>
    </xf>
    <xf numFmtId="0" fontId="40" fillId="0" borderId="18" xfId="5" applyFont="1" applyBorder="1" applyAlignment="1">
      <alignment horizontal="center" vertical="center" wrapText="1"/>
    </xf>
    <xf numFmtId="0" fontId="40" fillId="0" borderId="18" xfId="5" applyFont="1" applyBorder="1"/>
    <xf numFmtId="0" fontId="39" fillId="0" borderId="19" xfId="5" applyFont="1" applyBorder="1" applyAlignment="1">
      <alignment horizontal="center"/>
    </xf>
    <xf numFmtId="0" fontId="21" fillId="0" borderId="20" xfId="5" applyFont="1" applyBorder="1" applyAlignment="1">
      <alignment vertical="center"/>
    </xf>
    <xf numFmtId="170" fontId="40" fillId="0" borderId="20" xfId="6" applyNumberFormat="1" applyFont="1" applyFill="1" applyBorder="1" applyAlignment="1">
      <alignment horizontal="right" vertical="center"/>
    </xf>
    <xf numFmtId="0" fontId="40" fillId="0" borderId="20" xfId="5" applyFont="1" applyBorder="1" applyAlignment="1">
      <alignment horizontal="right" vertical="center"/>
    </xf>
    <xf numFmtId="0" fontId="40" fillId="0" borderId="20" xfId="5" applyFont="1" applyBorder="1" applyAlignment="1">
      <alignment vertical="center"/>
    </xf>
    <xf numFmtId="0" fontId="40" fillId="0" borderId="20" xfId="5" applyFont="1" applyBorder="1"/>
    <xf numFmtId="0" fontId="40" fillId="0" borderId="21" xfId="5" applyFont="1" applyBorder="1"/>
    <xf numFmtId="0" fontId="21" fillId="0" borderId="20" xfId="5" applyFont="1" applyBorder="1" applyAlignment="1">
      <alignment horizontal="left" vertical="center"/>
    </xf>
    <xf numFmtId="3" fontId="35" fillId="0" borderId="17" xfId="5" applyNumberFormat="1" applyFont="1" applyBorder="1" applyAlignment="1">
      <alignment horizontal="center" vertical="center" wrapText="1"/>
    </xf>
    <xf numFmtId="3" fontId="35" fillId="0" borderId="0" xfId="5" applyNumberFormat="1" applyFont="1" applyAlignment="1">
      <alignment horizontal="center" vertical="center" wrapText="1"/>
    </xf>
    <xf numFmtId="3" fontId="35" fillId="0" borderId="18" xfId="5" applyNumberFormat="1" applyFont="1" applyBorder="1" applyAlignment="1">
      <alignment horizontal="center" vertical="center" wrapText="1"/>
    </xf>
    <xf numFmtId="0" fontId="12" fillId="0" borderId="17" xfId="5" quotePrefix="1" applyFont="1" applyBorder="1" applyAlignment="1">
      <alignment horizontal="center" vertical="center"/>
    </xf>
    <xf numFmtId="0" fontId="12" fillId="0" borderId="0" xfId="5" quotePrefix="1" applyFont="1" applyAlignment="1">
      <alignment horizontal="center" vertical="center"/>
    </xf>
    <xf numFmtId="0" fontId="12" fillId="0" borderId="18" xfId="5" quotePrefix="1" applyFont="1" applyBorder="1" applyAlignment="1">
      <alignment horizontal="center" vertical="center"/>
    </xf>
    <xf numFmtId="0" fontId="12" fillId="0" borderId="17" xfId="5" applyFont="1" applyBorder="1" applyAlignment="1">
      <alignment horizontal="center" vertical="center"/>
    </xf>
    <xf numFmtId="0" fontId="12" fillId="0" borderId="0" xfId="5" applyFont="1" applyAlignment="1">
      <alignment horizontal="center" vertical="center"/>
    </xf>
    <xf numFmtId="0" fontId="12" fillId="0" borderId="18" xfId="5" applyFont="1" applyBorder="1" applyAlignment="1">
      <alignment horizontal="center" vertical="center"/>
    </xf>
    <xf numFmtId="0" fontId="12" fillId="0" borderId="0" xfId="5" applyFont="1" applyAlignment="1">
      <alignment horizontal="center"/>
    </xf>
    <xf numFmtId="3" fontId="12" fillId="0" borderId="17" xfId="5" quotePrefix="1" applyNumberFormat="1" applyFont="1" applyBorder="1" applyAlignment="1">
      <alignment horizontal="center" vertical="center"/>
    </xf>
    <xf numFmtId="3" fontId="12" fillId="0" borderId="0" xfId="5" applyNumberFormat="1" applyFont="1" applyAlignment="1">
      <alignment horizontal="center" vertical="center"/>
    </xf>
    <xf numFmtId="3" fontId="12" fillId="0" borderId="18" xfId="5" applyNumberFormat="1" applyFont="1" applyBorder="1" applyAlignment="1">
      <alignment horizontal="center" vertical="center"/>
    </xf>
    <xf numFmtId="43" fontId="9" fillId="2" borderId="7" xfId="1" applyFont="1" applyFill="1" applyBorder="1" applyAlignment="1">
      <alignment horizontal="center" vertical="center" wrapText="1"/>
    </xf>
    <xf numFmtId="43" fontId="9" fillId="2" borderId="8" xfId="1" applyFont="1" applyFill="1" applyBorder="1" applyAlignment="1">
      <alignment horizontal="center" vertical="center" wrapText="1"/>
    </xf>
    <xf numFmtId="43" fontId="9" fillId="2" borderId="9" xfId="1" applyFont="1" applyFill="1" applyBorder="1" applyAlignment="1">
      <alignment horizontal="center" vertical="center" wrapText="1"/>
    </xf>
    <xf numFmtId="43" fontId="9" fillId="2" borderId="10" xfId="1" applyFont="1" applyFill="1" applyBorder="1" applyAlignment="1">
      <alignment horizontal="center" vertical="center" wrapText="1"/>
    </xf>
    <xf numFmtId="43" fontId="9" fillId="2" borderId="11" xfId="1" applyFont="1" applyFill="1" applyBorder="1" applyAlignment="1">
      <alignment horizontal="center" vertical="center" wrapText="1"/>
    </xf>
    <xf numFmtId="43" fontId="9" fillId="2" borderId="12" xfId="1" applyFont="1" applyFill="1" applyBorder="1" applyAlignment="1">
      <alignment horizontal="center" vertical="center" wrapText="1"/>
    </xf>
    <xf numFmtId="43" fontId="9" fillId="2" borderId="1" xfId="1" applyFont="1" applyFill="1" applyBorder="1" applyAlignment="1">
      <alignment horizontal="center" vertical="center" wrapText="1"/>
    </xf>
    <xf numFmtId="0" fontId="2" fillId="0" borderId="0" xfId="0" applyFont="1" applyAlignment="1">
      <alignment horizontal="center" vertical="center"/>
    </xf>
    <xf numFmtId="0" fontId="2" fillId="0" borderId="0" xfId="0" applyFont="1" applyAlignment="1">
      <alignment horizontal="left" vertical="center"/>
    </xf>
    <xf numFmtId="0" fontId="3" fillId="0" borderId="0" xfId="0" applyFont="1" applyAlignment="1">
      <alignment horizontal="center" vertical="center"/>
    </xf>
    <xf numFmtId="43" fontId="2" fillId="0" borderId="0" xfId="1" applyFont="1" applyBorder="1" applyAlignment="1">
      <alignment horizontal="center" vertical="center"/>
    </xf>
    <xf numFmtId="14" fontId="2" fillId="0" borderId="0" xfId="0" applyNumberFormat="1" applyFont="1" applyAlignment="1">
      <alignment horizontal="center" vertical="center"/>
    </xf>
    <xf numFmtId="0" fontId="9" fillId="2" borderId="1" xfId="4" applyFont="1" applyFill="1" applyBorder="1" applyAlignment="1">
      <alignment horizontal="left" vertical="center" wrapText="1"/>
    </xf>
    <xf numFmtId="0" fontId="9" fillId="2" borderId="1" xfId="4" applyFont="1" applyFill="1" applyBorder="1" applyAlignment="1">
      <alignment horizontal="center" vertical="center" wrapText="1"/>
    </xf>
    <xf numFmtId="0" fontId="9" fillId="2" borderId="2" xfId="4" applyFont="1" applyFill="1" applyBorder="1" applyAlignment="1">
      <alignment horizontal="center" vertical="center" wrapText="1"/>
    </xf>
    <xf numFmtId="0" fontId="9" fillId="2" borderId="6" xfId="4" applyFont="1" applyFill="1" applyBorder="1" applyAlignment="1">
      <alignment horizontal="center" vertical="center" wrapText="1"/>
    </xf>
    <xf numFmtId="0" fontId="9" fillId="2" borderId="13" xfId="4" applyFont="1" applyFill="1" applyBorder="1" applyAlignment="1">
      <alignment horizontal="center" vertical="center" wrapText="1"/>
    </xf>
    <xf numFmtId="1" fontId="9" fillId="2" borderId="1" xfId="1" applyNumberFormat="1" applyFont="1" applyFill="1" applyBorder="1" applyAlignment="1">
      <alignment horizontal="center" vertical="center" wrapText="1"/>
    </xf>
    <xf numFmtId="43" fontId="9" fillId="2" borderId="3" xfId="1" applyFont="1" applyFill="1" applyBorder="1" applyAlignment="1">
      <alignment horizontal="center" vertical="center" wrapText="1"/>
    </xf>
    <xf numFmtId="43" fontId="9" fillId="2" borderId="4" xfId="1" applyFont="1" applyFill="1" applyBorder="1" applyAlignment="1">
      <alignment horizontal="center" vertical="center" wrapText="1"/>
    </xf>
    <xf numFmtId="43" fontId="9" fillId="2" borderId="5" xfId="1" applyFont="1" applyFill="1" applyBorder="1" applyAlignment="1">
      <alignment horizontal="center" vertical="center" wrapText="1"/>
    </xf>
    <xf numFmtId="14" fontId="9" fillId="2" borderId="1" xfId="4" applyNumberFormat="1" applyFont="1" applyFill="1" applyBorder="1" applyAlignment="1">
      <alignment vertical="center" wrapText="1"/>
    </xf>
    <xf numFmtId="9" fontId="9" fillId="2" borderId="1" xfId="3" applyFont="1" applyFill="1" applyBorder="1" applyAlignment="1">
      <alignment horizontal="center" vertical="center" wrapText="1"/>
    </xf>
    <xf numFmtId="0" fontId="12" fillId="0" borderId="0" xfId="0" applyFont="1" applyAlignment="1">
      <alignment horizontal="center" vertical="center"/>
    </xf>
    <xf numFmtId="43" fontId="12" fillId="0" borderId="0" xfId="1" applyFont="1" applyBorder="1" applyAlignment="1">
      <alignment horizontal="center" vertical="center"/>
    </xf>
    <xf numFmtId="0" fontId="9" fillId="2" borderId="3" xfId="4" applyFont="1" applyFill="1" applyBorder="1" applyAlignment="1">
      <alignment horizontal="center" vertical="center" wrapText="1"/>
    </xf>
  </cellXfs>
  <cellStyles count="8">
    <cellStyle name="Milliers" xfId="1" builtinId="3"/>
    <cellStyle name="Milliers [0]" xfId="2" builtinId="6"/>
    <cellStyle name="Milliers 4" xfId="6" xr:uid="{70982581-7DD3-4E9A-8326-47D32D6A0372}"/>
    <cellStyle name="Normal" xfId="0" builtinId="0"/>
    <cellStyle name="Normal 2" xfId="5" xr:uid="{46EA6766-BA3F-4680-A0F1-9310FF48350B}"/>
    <cellStyle name="Normal 3 27 10 2 2 2 3" xfId="4" xr:uid="{D035FC88-F3EF-4D40-B240-9B258B5E9D49}"/>
    <cellStyle name="Pourcentage" xfId="3" builtinId="5"/>
    <cellStyle name="Pourcentage 2 3" xfId="7" xr:uid="{70133FB7-16C2-49CB-9EA8-CFE61B0D00C2}"/>
  </cellStyles>
  <dxfs count="22">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254000</xdr:colOff>
      <xdr:row>0</xdr:row>
      <xdr:rowOff>222249</xdr:rowOff>
    </xdr:from>
    <xdr:to>
      <xdr:col>6</xdr:col>
      <xdr:colOff>599017</xdr:colOff>
      <xdr:row>6</xdr:row>
      <xdr:rowOff>71966</xdr:rowOff>
    </xdr:to>
    <xdr:pic>
      <xdr:nvPicPr>
        <xdr:cNvPr id="2" name="Image 1">
          <a:extLst>
            <a:ext uri="{FF2B5EF4-FFF2-40B4-BE49-F238E27FC236}">
              <a16:creationId xmlns:a16="http://schemas.microsoft.com/office/drawing/2014/main" id="{9A62DF33-C1C0-4EE9-ADAE-DE524C6DB65B}"/>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5820" r="11026"/>
        <a:stretch/>
      </xdr:blipFill>
      <xdr:spPr>
        <a:xfrm>
          <a:off x="254000" y="222249"/>
          <a:ext cx="4917017" cy="2377017"/>
        </a:xfrm>
        <a:prstGeom prst="rect">
          <a:avLst/>
        </a:prstGeom>
      </xdr:spPr>
    </xdr:pic>
    <xdr:clientData/>
  </xdr:twoCellAnchor>
</xdr:wsDr>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63B24-09D0-4EC1-AABA-9328C68C8FBD}">
  <dimension ref="A1:DQ42"/>
  <sheetViews>
    <sheetView zoomScale="80" zoomScaleNormal="80" workbookViewId="0">
      <selection activeCell="O28" sqref="O28"/>
    </sheetView>
  </sheetViews>
  <sheetFormatPr baseColWidth="10" defaultColWidth="11.453125" defaultRowHeight="14" x14ac:dyDescent="0.3"/>
  <cols>
    <col min="1" max="16384" width="11.453125" style="442"/>
  </cols>
  <sheetData>
    <row r="1" spans="1:23" ht="45" x14ac:dyDescent="0.3">
      <c r="A1" s="439"/>
      <c r="B1" s="440"/>
      <c r="C1" s="440"/>
      <c r="D1" s="440"/>
      <c r="E1" s="440"/>
      <c r="F1" s="440"/>
      <c r="G1" s="440"/>
      <c r="H1" s="440"/>
      <c r="I1" s="440"/>
      <c r="J1" s="440"/>
      <c r="K1" s="440"/>
      <c r="L1" s="440"/>
      <c r="M1" s="440"/>
      <c r="N1" s="440"/>
      <c r="O1" s="440"/>
      <c r="P1" s="440"/>
      <c r="Q1" s="440"/>
      <c r="R1" s="440"/>
      <c r="S1" s="440"/>
      <c r="T1" s="440"/>
      <c r="U1" s="440"/>
      <c r="V1" s="440"/>
      <c r="W1" s="441"/>
    </row>
    <row r="2" spans="1:23" ht="45" x14ac:dyDescent="0.3">
      <c r="A2" s="443"/>
      <c r="B2" s="444"/>
      <c r="C2" s="444"/>
      <c r="D2" s="444"/>
      <c r="E2" s="444"/>
      <c r="F2" s="444"/>
      <c r="G2" s="444"/>
      <c r="H2" s="444"/>
      <c r="I2" s="444"/>
      <c r="J2" s="444"/>
      <c r="K2" s="444"/>
      <c r="L2" s="444"/>
      <c r="M2" s="444"/>
      <c r="N2" s="444"/>
      <c r="O2" s="444"/>
      <c r="P2" s="444"/>
      <c r="Q2" s="444"/>
      <c r="R2" s="444"/>
      <c r="S2" s="444"/>
      <c r="T2" s="444"/>
      <c r="U2" s="444"/>
      <c r="V2" s="444"/>
      <c r="W2" s="445"/>
    </row>
    <row r="3" spans="1:23" ht="45" x14ac:dyDescent="0.3">
      <c r="A3" s="443"/>
      <c r="B3" s="446"/>
      <c r="C3" s="446"/>
      <c r="D3" s="446"/>
      <c r="E3" s="446"/>
      <c r="F3" s="446"/>
      <c r="G3" s="446"/>
      <c r="H3" s="446"/>
      <c r="I3" s="446"/>
      <c r="J3" s="446"/>
      <c r="K3" s="446"/>
      <c r="L3" s="446"/>
      <c r="M3" s="446"/>
      <c r="N3" s="446"/>
      <c r="O3" s="446"/>
      <c r="P3" s="446"/>
      <c r="Q3" s="446"/>
      <c r="R3" s="446"/>
      <c r="S3" s="446"/>
      <c r="T3" s="446"/>
      <c r="U3" s="446"/>
      <c r="V3" s="446"/>
      <c r="W3" s="445"/>
    </row>
    <row r="4" spans="1:23" ht="45" x14ac:dyDescent="0.3">
      <c r="A4" s="447"/>
      <c r="B4" s="446"/>
      <c r="C4" s="446"/>
      <c r="D4" s="446"/>
      <c r="E4" s="446"/>
      <c r="F4" s="446"/>
      <c r="G4" s="446"/>
      <c r="H4" s="446"/>
      <c r="I4" s="446"/>
      <c r="J4" s="446"/>
      <c r="K4" s="446"/>
      <c r="L4" s="446"/>
      <c r="M4" s="446"/>
      <c r="N4" s="446"/>
      <c r="O4" s="446"/>
      <c r="P4" s="446"/>
      <c r="Q4" s="446"/>
      <c r="R4" s="446"/>
      <c r="S4" s="446"/>
      <c r="T4" s="446"/>
      <c r="U4" s="446"/>
      <c r="V4" s="446"/>
      <c r="W4" s="448"/>
    </row>
    <row r="5" spans="1:23" ht="45" x14ac:dyDescent="0.3">
      <c r="A5" s="449"/>
      <c r="B5" s="446"/>
      <c r="C5" s="446"/>
      <c r="D5" s="446"/>
      <c r="E5" s="446"/>
      <c r="F5" s="446"/>
      <c r="G5" s="446"/>
      <c r="H5" s="446"/>
      <c r="I5" s="446"/>
      <c r="J5" s="446"/>
      <c r="K5" s="446"/>
      <c r="L5" s="446"/>
      <c r="M5" s="446"/>
      <c r="N5" s="446"/>
      <c r="O5" s="446"/>
      <c r="P5" s="446"/>
      <c r="Q5" s="446"/>
      <c r="R5" s="446"/>
      <c r="S5" s="446"/>
      <c r="T5" s="446"/>
      <c r="U5" s="446"/>
      <c r="V5" s="446"/>
      <c r="W5" s="450"/>
    </row>
    <row r="6" spans="1:23" ht="45" x14ac:dyDescent="0.3">
      <c r="A6" s="451"/>
      <c r="B6" s="446"/>
      <c r="C6" s="446"/>
      <c r="D6" s="446"/>
      <c r="E6" s="446"/>
      <c r="F6" s="446"/>
      <c r="G6" s="446"/>
      <c r="H6" s="446"/>
      <c r="I6" s="446"/>
      <c r="J6" s="446"/>
      <c r="K6" s="446"/>
      <c r="L6" s="446"/>
      <c r="M6" s="446"/>
      <c r="N6" s="446"/>
      <c r="O6" s="446"/>
      <c r="P6" s="446"/>
      <c r="Q6" s="446"/>
      <c r="R6" s="446"/>
      <c r="S6" s="446"/>
      <c r="T6" s="446"/>
      <c r="U6" s="446"/>
      <c r="V6" s="446"/>
      <c r="W6" s="452"/>
    </row>
    <row r="7" spans="1:23" ht="45" x14ac:dyDescent="0.3">
      <c r="A7" s="453"/>
      <c r="B7" s="446"/>
      <c r="C7" s="446"/>
      <c r="D7" s="446"/>
      <c r="E7" s="446"/>
      <c r="F7" s="446"/>
      <c r="G7" s="446"/>
      <c r="H7" s="446"/>
      <c r="I7" s="446"/>
      <c r="J7" s="446"/>
      <c r="K7" s="446"/>
      <c r="L7" s="446"/>
      <c r="M7" s="446"/>
      <c r="N7" s="446"/>
      <c r="O7" s="446"/>
      <c r="P7" s="446"/>
      <c r="Q7" s="446"/>
      <c r="R7" s="446"/>
      <c r="S7" s="446"/>
      <c r="T7" s="446"/>
      <c r="U7" s="446"/>
      <c r="V7" s="446"/>
      <c r="W7" s="454"/>
    </row>
    <row r="8" spans="1:23" ht="45" x14ac:dyDescent="0.3">
      <c r="A8" s="455"/>
      <c r="B8" s="446"/>
      <c r="C8" s="446"/>
      <c r="D8" s="446"/>
      <c r="E8" s="446"/>
      <c r="F8" s="446"/>
      <c r="G8" s="446"/>
      <c r="H8" s="446"/>
      <c r="I8" s="446"/>
      <c r="J8" s="446"/>
      <c r="K8" s="446"/>
      <c r="L8" s="446"/>
      <c r="M8" s="446"/>
      <c r="N8" s="446"/>
      <c r="O8" s="446"/>
      <c r="P8" s="446"/>
      <c r="Q8" s="446"/>
      <c r="R8" s="446"/>
      <c r="S8" s="446"/>
      <c r="T8" s="446"/>
      <c r="U8" s="446"/>
      <c r="V8" s="446"/>
      <c r="W8" s="456"/>
    </row>
    <row r="9" spans="1:23" ht="18" x14ac:dyDescent="0.3">
      <c r="A9" s="455"/>
      <c r="B9" s="457"/>
      <c r="C9" s="457"/>
      <c r="D9" s="457"/>
      <c r="E9" s="457"/>
      <c r="F9" s="457"/>
      <c r="G9" s="457"/>
      <c r="H9" s="457"/>
      <c r="I9" s="457"/>
      <c r="J9" s="457"/>
      <c r="K9" s="457"/>
      <c r="L9" s="457"/>
      <c r="M9" s="457"/>
      <c r="N9" s="457"/>
      <c r="O9" s="457"/>
      <c r="P9" s="457"/>
      <c r="Q9" s="457"/>
      <c r="R9" s="457"/>
      <c r="S9" s="457"/>
      <c r="T9" s="457"/>
      <c r="U9" s="457"/>
      <c r="V9" s="457"/>
      <c r="W9" s="456"/>
    </row>
    <row r="10" spans="1:23" ht="18" x14ac:dyDescent="0.3">
      <c r="A10" s="455"/>
      <c r="B10" s="457"/>
      <c r="C10" s="457"/>
      <c r="D10" s="457"/>
      <c r="E10" s="457"/>
      <c r="F10" s="457"/>
      <c r="G10" s="457"/>
      <c r="H10" s="457"/>
      <c r="I10" s="457"/>
      <c r="J10" s="457"/>
      <c r="K10" s="457"/>
      <c r="L10" s="457"/>
      <c r="M10" s="457"/>
      <c r="N10" s="457" t="s">
        <v>5053</v>
      </c>
      <c r="O10" s="457"/>
      <c r="P10" s="457"/>
      <c r="Q10" s="457"/>
      <c r="R10" s="457"/>
      <c r="S10" s="457"/>
      <c r="T10" s="457"/>
      <c r="U10" s="457"/>
      <c r="V10" s="457"/>
      <c r="W10" s="456"/>
    </row>
    <row r="11" spans="1:23" ht="18" x14ac:dyDescent="0.3">
      <c r="A11" s="455"/>
      <c r="B11" s="457"/>
      <c r="C11" s="457"/>
      <c r="D11" s="457"/>
      <c r="E11" s="457"/>
      <c r="F11" s="457"/>
      <c r="G11" s="457"/>
      <c r="H11" s="457"/>
      <c r="I11" s="457"/>
      <c r="J11" s="457"/>
      <c r="K11" s="457"/>
      <c r="L11" s="457"/>
      <c r="M11" s="457"/>
      <c r="N11" s="457"/>
      <c r="O11" s="457"/>
      <c r="P11" s="457"/>
      <c r="Q11" s="457"/>
      <c r="R11" s="457"/>
      <c r="S11" s="457"/>
      <c r="T11" s="457"/>
      <c r="U11" s="457"/>
      <c r="V11" s="457"/>
      <c r="W11" s="456"/>
    </row>
    <row r="12" spans="1:23" ht="18" x14ac:dyDescent="0.3">
      <c r="A12" s="455"/>
      <c r="B12" s="457"/>
      <c r="C12" s="457"/>
      <c r="D12" s="457"/>
      <c r="E12" s="457"/>
      <c r="F12" s="457"/>
      <c r="G12" s="457"/>
      <c r="H12" s="457"/>
      <c r="I12" s="457"/>
      <c r="J12" s="457"/>
      <c r="K12" s="457"/>
      <c r="L12" s="457"/>
      <c r="M12" s="457"/>
      <c r="N12" s="457"/>
      <c r="O12" s="457"/>
      <c r="P12" s="457"/>
      <c r="Q12" s="457" t="s">
        <v>2507</v>
      </c>
      <c r="R12" s="457"/>
      <c r="S12" s="457"/>
      <c r="T12" s="457"/>
      <c r="U12" s="457"/>
      <c r="V12" s="457"/>
      <c r="W12" s="456"/>
    </row>
    <row r="13" spans="1:23" ht="18" x14ac:dyDescent="0.3">
      <c r="A13" s="455"/>
      <c r="B13" s="457"/>
      <c r="C13" s="457"/>
      <c r="D13" s="457"/>
      <c r="E13" s="457"/>
      <c r="F13" s="457"/>
      <c r="G13" s="457"/>
      <c r="H13" s="457"/>
      <c r="I13" s="457"/>
      <c r="J13" s="457"/>
      <c r="K13" s="457"/>
      <c r="L13" s="457"/>
      <c r="M13" s="457"/>
      <c r="N13" s="457"/>
      <c r="O13" s="457"/>
      <c r="P13" s="457"/>
      <c r="Q13" s="457"/>
      <c r="R13" s="457"/>
      <c r="S13" s="457"/>
      <c r="T13" s="457"/>
      <c r="U13" s="457"/>
      <c r="V13" s="457"/>
      <c r="W13" s="456"/>
    </row>
    <row r="14" spans="1:23" ht="18" x14ac:dyDescent="0.3">
      <c r="A14" s="455"/>
      <c r="B14" s="457"/>
      <c r="C14" s="457"/>
      <c r="D14" s="457"/>
      <c r="E14" s="457"/>
      <c r="F14" s="457"/>
      <c r="G14" s="457"/>
      <c r="H14" s="457"/>
      <c r="I14" s="457"/>
      <c r="J14" s="457"/>
      <c r="K14" s="457"/>
      <c r="L14" s="457"/>
      <c r="M14" s="457"/>
      <c r="N14" s="457"/>
      <c r="O14" s="457"/>
      <c r="P14" s="457"/>
      <c r="Q14" s="457"/>
      <c r="R14" s="457"/>
      <c r="S14" s="457"/>
      <c r="T14" s="457"/>
      <c r="U14" s="457"/>
      <c r="V14" s="457"/>
      <c r="W14" s="456"/>
    </row>
    <row r="15" spans="1:23" ht="17.5" x14ac:dyDescent="0.3">
      <c r="A15" s="458"/>
      <c r="B15" s="459"/>
      <c r="C15" s="460"/>
      <c r="D15" s="461"/>
      <c r="E15" s="461"/>
      <c r="F15" s="459"/>
      <c r="G15" s="462"/>
      <c r="H15" s="462"/>
      <c r="I15" s="462"/>
      <c r="J15" s="462"/>
      <c r="K15" s="462"/>
      <c r="L15" s="462"/>
      <c r="M15" s="462"/>
      <c r="N15" s="462"/>
      <c r="O15" s="462"/>
      <c r="P15" s="462"/>
      <c r="Q15" s="462"/>
      <c r="R15" s="462"/>
      <c r="S15" s="463"/>
      <c r="T15" s="462"/>
      <c r="U15" s="459"/>
      <c r="V15" s="464"/>
      <c r="W15" s="465"/>
    </row>
    <row r="16" spans="1:23" x14ac:dyDescent="0.3">
      <c r="A16" s="497" t="s">
        <v>5054</v>
      </c>
      <c r="B16" s="498"/>
      <c r="C16" s="498"/>
      <c r="D16" s="498"/>
      <c r="E16" s="498"/>
      <c r="F16" s="498"/>
      <c r="G16" s="498"/>
      <c r="H16" s="498"/>
      <c r="I16" s="498"/>
      <c r="J16" s="498"/>
      <c r="K16" s="498"/>
      <c r="L16" s="498"/>
      <c r="M16" s="498"/>
      <c r="N16" s="498"/>
      <c r="O16" s="498"/>
      <c r="P16" s="498"/>
      <c r="Q16" s="498"/>
      <c r="R16" s="498"/>
      <c r="S16" s="498"/>
      <c r="T16" s="498"/>
      <c r="U16" s="498"/>
      <c r="V16" s="498"/>
      <c r="W16" s="499"/>
    </row>
    <row r="17" spans="1:121" ht="25.5" customHeight="1" x14ac:dyDescent="0.3">
      <c r="A17" s="497"/>
      <c r="B17" s="498"/>
      <c r="C17" s="498"/>
      <c r="D17" s="498"/>
      <c r="E17" s="498"/>
      <c r="F17" s="498"/>
      <c r="G17" s="498"/>
      <c r="H17" s="498"/>
      <c r="I17" s="498"/>
      <c r="J17" s="498"/>
      <c r="K17" s="498"/>
      <c r="L17" s="498"/>
      <c r="M17" s="498"/>
      <c r="N17" s="498"/>
      <c r="O17" s="498"/>
      <c r="P17" s="498"/>
      <c r="Q17" s="498"/>
      <c r="R17" s="498"/>
      <c r="S17" s="498"/>
      <c r="T17" s="498"/>
      <c r="U17" s="498"/>
      <c r="V17" s="498"/>
      <c r="W17" s="499"/>
    </row>
    <row r="18" spans="1:121" x14ac:dyDescent="0.3">
      <c r="W18" s="466"/>
    </row>
    <row r="19" spans="1:121" ht="30" x14ac:dyDescent="0.3">
      <c r="A19" s="467"/>
      <c r="O19" s="468"/>
      <c r="W19" s="466"/>
    </row>
    <row r="20" spans="1:121" ht="30" x14ac:dyDescent="0.3">
      <c r="A20" s="467"/>
      <c r="O20" s="468"/>
      <c r="W20" s="466"/>
    </row>
    <row r="21" spans="1:121" ht="30" x14ac:dyDescent="0.3">
      <c r="A21" s="467"/>
      <c r="O21" s="468"/>
      <c r="W21" s="466"/>
    </row>
    <row r="22" spans="1:121" ht="30" x14ac:dyDescent="0.3">
      <c r="A22" s="467"/>
      <c r="O22" s="468"/>
      <c r="W22" s="466"/>
    </row>
    <row r="23" spans="1:121" ht="18" x14ac:dyDescent="0.35">
      <c r="A23" s="469"/>
      <c r="B23" s="470"/>
      <c r="C23" s="470"/>
      <c r="D23" s="470"/>
      <c r="E23" s="470"/>
      <c r="F23" s="470"/>
      <c r="G23" s="470"/>
      <c r="H23" s="470"/>
      <c r="I23" s="470"/>
      <c r="J23" s="470"/>
      <c r="K23" s="470"/>
      <c r="L23" s="470"/>
      <c r="M23" s="470"/>
      <c r="N23" s="470"/>
      <c r="O23" s="471"/>
      <c r="P23" s="470"/>
      <c r="Q23" s="470"/>
      <c r="R23" s="470"/>
      <c r="S23" s="470"/>
      <c r="T23" s="470"/>
      <c r="U23" s="470"/>
      <c r="V23" s="470"/>
      <c r="W23" s="472"/>
      <c r="X23" s="470"/>
    </row>
    <row r="24" spans="1:121" s="474" customFormat="1" ht="18" x14ac:dyDescent="0.4">
      <c r="A24" s="500" t="s">
        <v>5058</v>
      </c>
      <c r="B24" s="501"/>
      <c r="C24" s="501"/>
      <c r="D24" s="501"/>
      <c r="E24" s="501"/>
      <c r="F24" s="501"/>
      <c r="G24" s="501"/>
      <c r="H24" s="501"/>
      <c r="I24" s="501"/>
      <c r="J24" s="501"/>
      <c r="K24" s="501"/>
      <c r="L24" s="501"/>
      <c r="M24" s="501"/>
      <c r="N24" s="501"/>
      <c r="O24" s="501"/>
      <c r="P24" s="501"/>
      <c r="Q24" s="501"/>
      <c r="R24" s="501"/>
      <c r="S24" s="501"/>
      <c r="T24" s="501"/>
      <c r="U24" s="501"/>
      <c r="V24" s="501"/>
      <c r="W24" s="502"/>
      <c r="X24" s="473"/>
      <c r="Y24" s="473"/>
      <c r="Z24" s="473"/>
      <c r="AA24" s="473"/>
      <c r="AB24" s="473"/>
      <c r="AC24" s="473"/>
      <c r="AD24" s="473"/>
      <c r="AE24" s="473"/>
      <c r="AF24" s="473"/>
      <c r="AG24" s="473"/>
      <c r="AH24" s="473"/>
      <c r="AI24" s="473"/>
      <c r="AJ24" s="473"/>
      <c r="AK24" s="473"/>
      <c r="AL24" s="473"/>
      <c r="AM24" s="473"/>
      <c r="AN24" s="473"/>
      <c r="AO24" s="473"/>
      <c r="AP24" s="473"/>
      <c r="AQ24" s="473"/>
      <c r="AR24" s="473"/>
      <c r="AS24" s="473"/>
      <c r="AT24" s="473"/>
      <c r="AU24" s="473"/>
      <c r="AV24" s="473"/>
      <c r="AW24" s="473"/>
      <c r="AX24" s="473"/>
      <c r="AY24" s="473"/>
      <c r="AZ24" s="473"/>
      <c r="BA24" s="473"/>
      <c r="BB24" s="473"/>
      <c r="BC24" s="473"/>
      <c r="BD24" s="473"/>
      <c r="BE24" s="473"/>
      <c r="BF24" s="473"/>
      <c r="BG24" s="473"/>
      <c r="BH24" s="473"/>
      <c r="BI24" s="473"/>
      <c r="BJ24" s="473"/>
      <c r="BK24" s="473"/>
      <c r="BL24" s="473"/>
      <c r="BM24" s="473"/>
      <c r="BN24" s="473"/>
      <c r="BO24" s="473"/>
      <c r="BP24" s="473"/>
      <c r="BQ24" s="473"/>
      <c r="BR24" s="473"/>
      <c r="BS24" s="473"/>
      <c r="BT24" s="473"/>
      <c r="BU24" s="473"/>
      <c r="BV24" s="473"/>
      <c r="BW24" s="473"/>
      <c r="BX24" s="473"/>
      <c r="BY24" s="473"/>
      <c r="BZ24" s="473"/>
      <c r="CA24" s="473"/>
      <c r="CB24" s="473"/>
      <c r="CC24" s="473"/>
      <c r="CD24" s="473"/>
      <c r="CE24" s="473"/>
      <c r="CF24" s="473"/>
      <c r="CG24" s="473"/>
      <c r="CH24" s="473"/>
      <c r="CI24" s="473"/>
      <c r="CJ24" s="473"/>
      <c r="CK24" s="473"/>
      <c r="CL24" s="473"/>
      <c r="CM24" s="473"/>
      <c r="CN24" s="473"/>
      <c r="CO24" s="473"/>
      <c r="CP24" s="473"/>
      <c r="CQ24" s="473"/>
      <c r="CR24" s="473"/>
      <c r="CS24" s="473"/>
      <c r="CT24" s="473"/>
      <c r="CU24" s="473"/>
      <c r="CV24" s="473"/>
      <c r="CW24" s="473"/>
      <c r="CX24" s="473"/>
      <c r="CY24" s="473"/>
      <c r="CZ24" s="473"/>
      <c r="DA24" s="473"/>
      <c r="DB24" s="473"/>
      <c r="DC24" s="473"/>
      <c r="DD24" s="473"/>
      <c r="DE24" s="473"/>
      <c r="DF24" s="473"/>
      <c r="DG24" s="473"/>
      <c r="DH24" s="473"/>
      <c r="DI24" s="473"/>
      <c r="DJ24" s="473"/>
      <c r="DK24" s="473"/>
      <c r="DL24" s="473"/>
      <c r="DM24" s="473"/>
      <c r="DN24" s="473"/>
      <c r="DO24" s="473"/>
      <c r="DP24" s="473"/>
      <c r="DQ24" s="473"/>
    </row>
    <row r="25" spans="1:121" s="474" customFormat="1" ht="18" x14ac:dyDescent="0.4">
      <c r="A25" s="475"/>
      <c r="C25" s="476"/>
      <c r="D25" s="477"/>
      <c r="E25" s="478"/>
      <c r="F25" s="479"/>
      <c r="G25" s="480"/>
      <c r="H25" s="480"/>
      <c r="I25" s="480"/>
      <c r="J25" s="480"/>
      <c r="K25" s="480"/>
      <c r="L25" s="481"/>
      <c r="M25" s="482"/>
      <c r="N25" s="482"/>
      <c r="O25" s="482"/>
      <c r="P25" s="481"/>
      <c r="Q25" s="482"/>
      <c r="R25" s="482"/>
      <c r="S25" s="483"/>
      <c r="T25" s="484"/>
      <c r="U25" s="485"/>
      <c r="V25" s="486"/>
      <c r="W25" s="487"/>
      <c r="X25" s="473"/>
      <c r="Y25" s="473"/>
      <c r="Z25" s="473"/>
      <c r="AA25" s="473"/>
      <c r="AB25" s="473"/>
      <c r="AC25" s="473"/>
      <c r="AD25" s="473"/>
      <c r="AE25" s="473"/>
      <c r="AF25" s="473"/>
      <c r="AG25" s="473"/>
      <c r="AH25" s="473"/>
      <c r="AI25" s="473"/>
      <c r="AJ25" s="473"/>
      <c r="AK25" s="473"/>
      <c r="AL25" s="473"/>
      <c r="AM25" s="473"/>
      <c r="AN25" s="473"/>
      <c r="AO25" s="473"/>
      <c r="AP25" s="473"/>
      <c r="AQ25" s="473"/>
      <c r="AR25" s="473"/>
      <c r="AS25" s="473"/>
      <c r="AT25" s="473"/>
      <c r="AU25" s="473"/>
      <c r="AV25" s="473"/>
      <c r="AW25" s="473"/>
      <c r="AX25" s="473"/>
      <c r="AY25" s="473"/>
      <c r="AZ25" s="473"/>
      <c r="BA25" s="473"/>
      <c r="BB25" s="473"/>
      <c r="BC25" s="473"/>
      <c r="BD25" s="473"/>
      <c r="BE25" s="473"/>
      <c r="BF25" s="473"/>
      <c r="BG25" s="473"/>
      <c r="BH25" s="473"/>
      <c r="BI25" s="473"/>
      <c r="BJ25" s="473"/>
      <c r="BK25" s="473"/>
      <c r="BL25" s="473"/>
      <c r="BM25" s="473"/>
      <c r="BN25" s="473"/>
      <c r="BO25" s="473"/>
      <c r="BP25" s="473"/>
      <c r="BQ25" s="473"/>
      <c r="BR25" s="473"/>
      <c r="BS25" s="473"/>
      <c r="BT25" s="473"/>
      <c r="BU25" s="473"/>
      <c r="BV25" s="473"/>
      <c r="BW25" s="473"/>
      <c r="BX25" s="473"/>
      <c r="BY25" s="473"/>
      <c r="BZ25" s="473"/>
      <c r="CA25" s="473"/>
      <c r="CB25" s="473"/>
      <c r="CC25" s="473"/>
      <c r="CD25" s="473"/>
      <c r="CE25" s="473"/>
      <c r="CF25" s="473"/>
      <c r="CG25" s="473"/>
      <c r="CH25" s="473"/>
      <c r="CI25" s="473"/>
      <c r="CJ25" s="473"/>
      <c r="CK25" s="473"/>
      <c r="CL25" s="473"/>
      <c r="CM25" s="473"/>
      <c r="CN25" s="473"/>
      <c r="CO25" s="473"/>
      <c r="CP25" s="473"/>
      <c r="CQ25" s="473"/>
      <c r="CR25" s="473"/>
      <c r="CS25" s="473"/>
      <c r="CT25" s="473"/>
      <c r="CU25" s="473"/>
      <c r="CV25" s="473"/>
      <c r="CW25" s="473"/>
      <c r="CX25" s="473"/>
      <c r="CY25" s="473"/>
      <c r="CZ25" s="473"/>
      <c r="DA25" s="473"/>
      <c r="DB25" s="473"/>
      <c r="DC25" s="473"/>
      <c r="DD25" s="473"/>
      <c r="DE25" s="473"/>
      <c r="DF25" s="473"/>
      <c r="DG25" s="473"/>
      <c r="DH25" s="473"/>
      <c r="DI25" s="473"/>
      <c r="DJ25" s="473"/>
      <c r="DK25" s="473"/>
      <c r="DL25" s="473"/>
      <c r="DM25" s="473"/>
      <c r="DN25" s="473"/>
      <c r="DO25" s="473"/>
      <c r="DP25" s="473"/>
      <c r="DQ25" s="473"/>
    </row>
    <row r="26" spans="1:121" s="474" customFormat="1" ht="18" x14ac:dyDescent="0.4">
      <c r="A26" s="475"/>
      <c r="C26" s="476"/>
      <c r="D26" s="477"/>
      <c r="E26" s="478"/>
      <c r="F26" s="479"/>
      <c r="G26" s="480"/>
      <c r="H26" s="480"/>
      <c r="I26" s="480"/>
      <c r="J26" s="480"/>
      <c r="K26" s="480"/>
      <c r="L26" s="481"/>
      <c r="M26" s="482"/>
      <c r="N26" s="482"/>
      <c r="O26" s="482"/>
      <c r="P26" s="481"/>
      <c r="Q26" s="482"/>
      <c r="R26" s="482"/>
      <c r="S26" s="483"/>
      <c r="T26" s="484"/>
      <c r="U26" s="485"/>
      <c r="V26" s="486"/>
      <c r="W26" s="487"/>
      <c r="X26" s="473"/>
      <c r="Y26" s="473"/>
      <c r="Z26" s="473"/>
      <c r="AA26" s="473"/>
      <c r="AB26" s="473"/>
      <c r="AC26" s="473"/>
      <c r="AD26" s="473"/>
      <c r="AE26" s="473"/>
      <c r="AF26" s="473"/>
      <c r="AG26" s="473"/>
      <c r="AH26" s="473"/>
      <c r="AI26" s="473"/>
      <c r="AJ26" s="473"/>
      <c r="AK26" s="473"/>
      <c r="AL26" s="473"/>
      <c r="AM26" s="473"/>
      <c r="AN26" s="473"/>
      <c r="AO26" s="473"/>
      <c r="AP26" s="473"/>
      <c r="AQ26" s="473"/>
      <c r="AR26" s="473"/>
      <c r="AS26" s="473"/>
      <c r="AT26" s="473"/>
      <c r="AU26" s="473"/>
      <c r="AV26" s="473"/>
      <c r="AW26" s="473"/>
      <c r="AX26" s="473"/>
      <c r="AY26" s="473"/>
      <c r="AZ26" s="473"/>
      <c r="BA26" s="473"/>
      <c r="BB26" s="473"/>
      <c r="BC26" s="473"/>
      <c r="BD26" s="473"/>
      <c r="BE26" s="473"/>
      <c r="BF26" s="473"/>
      <c r="BG26" s="473"/>
      <c r="BH26" s="473"/>
      <c r="BI26" s="473"/>
      <c r="BJ26" s="473"/>
      <c r="BK26" s="473"/>
      <c r="BL26" s="473"/>
      <c r="BM26" s="473"/>
      <c r="BN26" s="473"/>
      <c r="BO26" s="473"/>
      <c r="BP26" s="473"/>
      <c r="BQ26" s="473"/>
      <c r="BR26" s="473"/>
      <c r="BS26" s="473"/>
      <c r="BT26" s="473"/>
      <c r="BU26" s="473"/>
      <c r="BV26" s="473"/>
      <c r="BW26" s="473"/>
      <c r="BX26" s="473"/>
      <c r="BY26" s="473"/>
      <c r="BZ26" s="473"/>
      <c r="CA26" s="473"/>
      <c r="CB26" s="473"/>
      <c r="CC26" s="473"/>
      <c r="CD26" s="473"/>
      <c r="CE26" s="473"/>
      <c r="CF26" s="473"/>
      <c r="CG26" s="473"/>
      <c r="CH26" s="473"/>
      <c r="CI26" s="473"/>
      <c r="CJ26" s="473"/>
      <c r="CK26" s="473"/>
      <c r="CL26" s="473"/>
      <c r="CM26" s="473"/>
      <c r="CN26" s="473"/>
      <c r="CO26" s="473"/>
      <c r="CP26" s="473"/>
      <c r="CQ26" s="473"/>
      <c r="CR26" s="473"/>
      <c r="CS26" s="473"/>
      <c r="CT26" s="473"/>
      <c r="CU26" s="473"/>
      <c r="CV26" s="473"/>
      <c r="CW26" s="473"/>
      <c r="CX26" s="473"/>
      <c r="CY26" s="473"/>
      <c r="CZ26" s="473"/>
      <c r="DA26" s="473"/>
      <c r="DB26" s="473"/>
      <c r="DC26" s="473"/>
      <c r="DD26" s="473"/>
      <c r="DE26" s="473"/>
      <c r="DF26" s="473"/>
      <c r="DG26" s="473"/>
      <c r="DH26" s="473"/>
      <c r="DI26" s="473"/>
      <c r="DJ26" s="473"/>
      <c r="DK26" s="473"/>
      <c r="DL26" s="473"/>
      <c r="DM26" s="473"/>
      <c r="DN26" s="473"/>
      <c r="DO26" s="473"/>
      <c r="DP26" s="473"/>
      <c r="DQ26" s="473"/>
    </row>
    <row r="27" spans="1:121" s="474" customFormat="1" ht="18" x14ac:dyDescent="0.4">
      <c r="A27" s="475"/>
      <c r="C27" s="476"/>
      <c r="D27" s="477"/>
      <c r="E27" s="478"/>
      <c r="F27" s="479"/>
      <c r="G27" s="480"/>
      <c r="H27" s="480"/>
      <c r="I27" s="480"/>
      <c r="J27" s="480"/>
      <c r="K27" s="480"/>
      <c r="L27" s="481"/>
      <c r="M27" s="482"/>
      <c r="N27" s="482"/>
      <c r="O27" s="482"/>
      <c r="P27" s="481"/>
      <c r="Q27" s="482"/>
      <c r="R27" s="482"/>
      <c r="S27" s="483"/>
      <c r="T27" s="484"/>
      <c r="U27" s="485"/>
      <c r="V27" s="486"/>
      <c r="W27" s="487"/>
      <c r="X27" s="473"/>
      <c r="Y27" s="473"/>
      <c r="Z27" s="473"/>
      <c r="AA27" s="473"/>
      <c r="AB27" s="473"/>
      <c r="AC27" s="473"/>
      <c r="AD27" s="473"/>
      <c r="AE27" s="473"/>
      <c r="AF27" s="473"/>
      <c r="AG27" s="473"/>
      <c r="AH27" s="473"/>
      <c r="AI27" s="473"/>
      <c r="AJ27" s="473"/>
      <c r="AK27" s="473"/>
      <c r="AL27" s="473"/>
      <c r="AM27" s="473"/>
      <c r="AN27" s="473"/>
      <c r="AO27" s="473"/>
      <c r="AP27" s="473"/>
      <c r="AQ27" s="473"/>
      <c r="AR27" s="473"/>
      <c r="AS27" s="473"/>
      <c r="AT27" s="473"/>
      <c r="AU27" s="473"/>
      <c r="AV27" s="473"/>
      <c r="AW27" s="473"/>
      <c r="AX27" s="473"/>
      <c r="AY27" s="473"/>
      <c r="AZ27" s="473"/>
      <c r="BA27" s="473"/>
      <c r="BB27" s="473"/>
      <c r="BC27" s="473"/>
      <c r="BD27" s="473"/>
      <c r="BE27" s="473"/>
      <c r="BF27" s="473"/>
      <c r="BG27" s="473"/>
      <c r="BH27" s="473"/>
      <c r="BI27" s="473"/>
      <c r="BJ27" s="473"/>
      <c r="BK27" s="473"/>
      <c r="BL27" s="473"/>
      <c r="BM27" s="473"/>
      <c r="BN27" s="473"/>
      <c r="BO27" s="473"/>
      <c r="BP27" s="473"/>
      <c r="BQ27" s="473"/>
      <c r="BR27" s="473"/>
      <c r="BS27" s="473"/>
      <c r="BT27" s="473"/>
      <c r="BU27" s="473"/>
      <c r="BV27" s="473"/>
      <c r="BW27" s="473"/>
      <c r="BX27" s="473"/>
      <c r="BY27" s="473"/>
      <c r="BZ27" s="473"/>
      <c r="CA27" s="473"/>
      <c r="CB27" s="473"/>
      <c r="CC27" s="473"/>
      <c r="CD27" s="473"/>
      <c r="CE27" s="473"/>
      <c r="CF27" s="473"/>
      <c r="CG27" s="473"/>
      <c r="CH27" s="473"/>
      <c r="CI27" s="473"/>
      <c r="CJ27" s="473"/>
      <c r="CK27" s="473"/>
      <c r="CL27" s="473"/>
      <c r="CM27" s="473"/>
      <c r="CN27" s="473"/>
      <c r="CO27" s="473"/>
      <c r="CP27" s="473"/>
      <c r="CQ27" s="473"/>
      <c r="CR27" s="473"/>
      <c r="CS27" s="473"/>
      <c r="CT27" s="473"/>
      <c r="CU27" s="473"/>
      <c r="CV27" s="473"/>
      <c r="CW27" s="473"/>
      <c r="CX27" s="473"/>
      <c r="CY27" s="473"/>
      <c r="CZ27" s="473"/>
      <c r="DA27" s="473"/>
      <c r="DB27" s="473"/>
      <c r="DC27" s="473"/>
      <c r="DD27" s="473"/>
      <c r="DE27" s="473"/>
      <c r="DF27" s="473"/>
      <c r="DG27" s="473"/>
      <c r="DH27" s="473"/>
      <c r="DI27" s="473"/>
      <c r="DJ27" s="473"/>
      <c r="DK27" s="473"/>
      <c r="DL27" s="473"/>
      <c r="DM27" s="473"/>
      <c r="DN27" s="473"/>
      <c r="DO27" s="473"/>
      <c r="DP27" s="473"/>
      <c r="DQ27" s="473"/>
    </row>
    <row r="28" spans="1:121" s="474" customFormat="1" ht="18" x14ac:dyDescent="0.4">
      <c r="A28" s="475"/>
      <c r="C28" s="476"/>
      <c r="D28" s="477"/>
      <c r="E28" s="478"/>
      <c r="F28" s="479"/>
      <c r="G28" s="480"/>
      <c r="H28" s="480"/>
      <c r="I28" s="480"/>
      <c r="J28" s="480"/>
      <c r="K28" s="480"/>
      <c r="L28" s="481"/>
      <c r="M28" s="482"/>
      <c r="N28" s="482"/>
      <c r="O28" s="482"/>
      <c r="P28" s="481"/>
      <c r="Q28" s="482"/>
      <c r="R28" s="482"/>
      <c r="S28" s="483"/>
      <c r="T28" s="484"/>
      <c r="U28" s="485"/>
      <c r="V28" s="486"/>
      <c r="W28" s="487"/>
      <c r="X28" s="473"/>
      <c r="Y28" s="473"/>
      <c r="Z28" s="473"/>
      <c r="AA28" s="473"/>
      <c r="AB28" s="473"/>
      <c r="AC28" s="473"/>
      <c r="AD28" s="473"/>
      <c r="AE28" s="473"/>
      <c r="AF28" s="473"/>
      <c r="AG28" s="473"/>
      <c r="AH28" s="473"/>
      <c r="AI28" s="473"/>
      <c r="AJ28" s="473"/>
      <c r="AK28" s="473"/>
      <c r="AL28" s="473"/>
      <c r="AM28" s="473"/>
      <c r="AN28" s="473"/>
      <c r="AO28" s="473"/>
      <c r="AP28" s="473"/>
      <c r="AQ28" s="473"/>
      <c r="AR28" s="473"/>
      <c r="AS28" s="473"/>
      <c r="AT28" s="473"/>
      <c r="AU28" s="473"/>
      <c r="AV28" s="473"/>
      <c r="AW28" s="473"/>
      <c r="AX28" s="473"/>
      <c r="AY28" s="473"/>
      <c r="AZ28" s="473"/>
      <c r="BA28" s="473"/>
      <c r="BB28" s="473"/>
      <c r="BC28" s="473"/>
      <c r="BD28" s="473"/>
      <c r="BE28" s="473"/>
      <c r="BF28" s="473"/>
      <c r="BG28" s="473"/>
      <c r="BH28" s="473"/>
      <c r="BI28" s="473"/>
      <c r="BJ28" s="473"/>
      <c r="BK28" s="473"/>
      <c r="BL28" s="473"/>
      <c r="BM28" s="473"/>
      <c r="BN28" s="473"/>
      <c r="BO28" s="473"/>
      <c r="BP28" s="473"/>
      <c r="BQ28" s="473"/>
      <c r="BR28" s="473"/>
      <c r="BS28" s="473"/>
      <c r="BT28" s="473"/>
      <c r="BU28" s="473"/>
      <c r="BV28" s="473"/>
      <c r="BW28" s="473"/>
      <c r="BX28" s="473"/>
      <c r="BY28" s="473"/>
      <c r="BZ28" s="473"/>
      <c r="CA28" s="473"/>
      <c r="CB28" s="473"/>
      <c r="CC28" s="473"/>
      <c r="CD28" s="473"/>
      <c r="CE28" s="473"/>
      <c r="CF28" s="473"/>
      <c r="CG28" s="473"/>
      <c r="CH28" s="473"/>
      <c r="CI28" s="473"/>
      <c r="CJ28" s="473"/>
      <c r="CK28" s="473"/>
      <c r="CL28" s="473"/>
      <c r="CM28" s="473"/>
      <c r="CN28" s="473"/>
      <c r="CO28" s="473"/>
      <c r="CP28" s="473"/>
      <c r="CQ28" s="473"/>
      <c r="CR28" s="473"/>
      <c r="CS28" s="473"/>
      <c r="CT28" s="473"/>
      <c r="CU28" s="473"/>
      <c r="CV28" s="473"/>
      <c r="CW28" s="473"/>
      <c r="CX28" s="473"/>
      <c r="CY28" s="473"/>
      <c r="CZ28" s="473"/>
      <c r="DA28" s="473"/>
      <c r="DB28" s="473"/>
      <c r="DC28" s="473"/>
      <c r="DD28" s="473"/>
      <c r="DE28" s="473"/>
      <c r="DF28" s="473"/>
      <c r="DG28" s="473"/>
      <c r="DH28" s="473"/>
      <c r="DI28" s="473"/>
      <c r="DJ28" s="473"/>
      <c r="DK28" s="473"/>
      <c r="DL28" s="473"/>
      <c r="DM28" s="473"/>
      <c r="DN28" s="473"/>
      <c r="DO28" s="473"/>
      <c r="DP28" s="473"/>
      <c r="DQ28" s="473"/>
    </row>
    <row r="29" spans="1:121" s="474" customFormat="1" ht="18" x14ac:dyDescent="0.4">
      <c r="A29" s="475"/>
      <c r="C29" s="476"/>
      <c r="D29" s="477"/>
      <c r="E29" s="478"/>
      <c r="F29" s="479"/>
      <c r="G29" s="480"/>
      <c r="H29" s="480"/>
      <c r="I29" s="480"/>
      <c r="J29" s="480"/>
      <c r="K29" s="480"/>
      <c r="L29" s="481"/>
      <c r="M29" s="482"/>
      <c r="N29" s="482"/>
      <c r="O29" s="482"/>
      <c r="P29" s="481"/>
      <c r="Q29" s="482"/>
      <c r="R29" s="482"/>
      <c r="S29" s="483"/>
      <c r="T29" s="484"/>
      <c r="U29" s="485"/>
      <c r="V29" s="486"/>
      <c r="W29" s="487"/>
      <c r="X29" s="473"/>
      <c r="Y29" s="473"/>
      <c r="Z29" s="473"/>
      <c r="AA29" s="473"/>
      <c r="AB29" s="473"/>
      <c r="AC29" s="473"/>
      <c r="AD29" s="473"/>
      <c r="AE29" s="473"/>
      <c r="AF29" s="473"/>
      <c r="AG29" s="473"/>
      <c r="AH29" s="473"/>
      <c r="AI29" s="473"/>
      <c r="AJ29" s="473"/>
      <c r="AK29" s="473"/>
      <c r="AL29" s="473"/>
      <c r="AM29" s="473"/>
      <c r="AN29" s="473"/>
      <c r="AO29" s="473"/>
      <c r="AP29" s="473"/>
      <c r="AQ29" s="473"/>
      <c r="AR29" s="473"/>
      <c r="AS29" s="473"/>
      <c r="AT29" s="473"/>
      <c r="AU29" s="473"/>
      <c r="AV29" s="473"/>
      <c r="AW29" s="473"/>
      <c r="AX29" s="473"/>
      <c r="AY29" s="473"/>
      <c r="AZ29" s="473"/>
      <c r="BA29" s="473"/>
      <c r="BB29" s="473"/>
      <c r="BC29" s="473"/>
      <c r="BD29" s="473"/>
      <c r="BE29" s="473"/>
      <c r="BF29" s="473"/>
      <c r="BG29" s="473"/>
      <c r="BH29" s="473"/>
      <c r="BI29" s="473"/>
      <c r="BJ29" s="473"/>
      <c r="BK29" s="473"/>
      <c r="BL29" s="473"/>
      <c r="BM29" s="473"/>
      <c r="BN29" s="473"/>
      <c r="BO29" s="473"/>
      <c r="BP29" s="473"/>
      <c r="BQ29" s="473"/>
      <c r="BR29" s="473"/>
      <c r="BS29" s="473"/>
      <c r="BT29" s="473"/>
      <c r="BU29" s="473"/>
      <c r="BV29" s="473"/>
      <c r="BW29" s="473"/>
      <c r="BX29" s="473"/>
      <c r="BY29" s="473"/>
      <c r="BZ29" s="473"/>
      <c r="CA29" s="473"/>
      <c r="CB29" s="473"/>
      <c r="CC29" s="473"/>
      <c r="CD29" s="473"/>
      <c r="CE29" s="473"/>
      <c r="CF29" s="473"/>
      <c r="CG29" s="473"/>
      <c r="CH29" s="473"/>
      <c r="CI29" s="473"/>
      <c r="CJ29" s="473"/>
      <c r="CK29" s="473"/>
      <c r="CL29" s="473"/>
      <c r="CM29" s="473"/>
      <c r="CN29" s="473"/>
      <c r="CO29" s="473"/>
      <c r="CP29" s="473"/>
      <c r="CQ29" s="473"/>
      <c r="CR29" s="473"/>
      <c r="CS29" s="473"/>
      <c r="CT29" s="473"/>
      <c r="CU29" s="473"/>
      <c r="CV29" s="473"/>
      <c r="CW29" s="473"/>
      <c r="CX29" s="473"/>
      <c r="CY29" s="473"/>
      <c r="CZ29" s="473"/>
      <c r="DA29" s="473"/>
      <c r="DB29" s="473"/>
      <c r="DC29" s="473"/>
      <c r="DD29" s="473"/>
      <c r="DE29" s="473"/>
      <c r="DF29" s="473"/>
      <c r="DG29" s="473"/>
      <c r="DH29" s="473"/>
      <c r="DI29" s="473"/>
      <c r="DJ29" s="473"/>
      <c r="DK29" s="473"/>
      <c r="DL29" s="473"/>
      <c r="DM29" s="473"/>
      <c r="DN29" s="473"/>
      <c r="DO29" s="473"/>
      <c r="DP29" s="473"/>
      <c r="DQ29" s="473"/>
    </row>
    <row r="30" spans="1:121" s="474" customFormat="1" ht="18" x14ac:dyDescent="0.4">
      <c r="A30" s="475"/>
      <c r="C30" s="476"/>
      <c r="D30" s="477"/>
      <c r="E30" s="478"/>
      <c r="F30" s="479"/>
      <c r="G30" s="480"/>
      <c r="H30" s="480"/>
      <c r="I30" s="480"/>
      <c r="J30" s="480"/>
      <c r="K30" s="480"/>
      <c r="L30" s="481"/>
      <c r="M30" s="482"/>
      <c r="N30" s="482"/>
      <c r="O30" s="482"/>
      <c r="P30" s="481"/>
      <c r="Q30" s="482"/>
      <c r="R30" s="482"/>
      <c r="S30" s="483"/>
      <c r="T30" s="484"/>
      <c r="U30" s="485"/>
      <c r="V30" s="486"/>
      <c r="W30" s="487"/>
      <c r="X30" s="473"/>
      <c r="Y30" s="473"/>
      <c r="Z30" s="473"/>
      <c r="AA30" s="473"/>
      <c r="AB30" s="473"/>
      <c r="AC30" s="473"/>
      <c r="AD30" s="473"/>
      <c r="AE30" s="473"/>
      <c r="AF30" s="473"/>
      <c r="AG30" s="473"/>
      <c r="AH30" s="473"/>
      <c r="AI30" s="473"/>
      <c r="AJ30" s="473"/>
      <c r="AK30" s="473"/>
      <c r="AL30" s="473"/>
      <c r="AM30" s="473"/>
      <c r="AN30" s="473"/>
      <c r="AO30" s="473"/>
      <c r="AP30" s="473"/>
      <c r="AQ30" s="473"/>
      <c r="AR30" s="473"/>
      <c r="AS30" s="473"/>
      <c r="AT30" s="473"/>
      <c r="AU30" s="473"/>
      <c r="AV30" s="473"/>
      <c r="AW30" s="473"/>
      <c r="AX30" s="473"/>
      <c r="AY30" s="473"/>
      <c r="AZ30" s="473"/>
      <c r="BA30" s="473"/>
      <c r="BB30" s="473"/>
      <c r="BC30" s="473"/>
      <c r="BD30" s="473"/>
      <c r="BE30" s="473"/>
      <c r="BF30" s="473"/>
      <c r="BG30" s="473"/>
      <c r="BH30" s="473"/>
      <c r="BI30" s="473"/>
      <c r="BJ30" s="473"/>
      <c r="BK30" s="473"/>
      <c r="BL30" s="473"/>
      <c r="BM30" s="473"/>
      <c r="BN30" s="473"/>
      <c r="BO30" s="473"/>
      <c r="BP30" s="473"/>
      <c r="BQ30" s="473"/>
      <c r="BR30" s="473"/>
      <c r="BS30" s="473"/>
      <c r="BT30" s="473"/>
      <c r="BU30" s="473"/>
      <c r="BV30" s="473"/>
      <c r="BW30" s="473"/>
      <c r="BX30" s="473"/>
      <c r="BY30" s="473"/>
      <c r="BZ30" s="473"/>
      <c r="CA30" s="473"/>
      <c r="CB30" s="473"/>
      <c r="CC30" s="473"/>
      <c r="CD30" s="473"/>
      <c r="CE30" s="473"/>
      <c r="CF30" s="473"/>
      <c r="CG30" s="473"/>
      <c r="CH30" s="473"/>
      <c r="CI30" s="473"/>
      <c r="CJ30" s="473"/>
      <c r="CK30" s="473"/>
      <c r="CL30" s="473"/>
      <c r="CM30" s="473"/>
      <c r="CN30" s="473"/>
      <c r="CO30" s="473"/>
      <c r="CP30" s="473"/>
      <c r="CQ30" s="473"/>
      <c r="CR30" s="473"/>
      <c r="CS30" s="473"/>
      <c r="CT30" s="473"/>
      <c r="CU30" s="473"/>
      <c r="CV30" s="473"/>
      <c r="CW30" s="473"/>
      <c r="CX30" s="473"/>
      <c r="CY30" s="473"/>
      <c r="CZ30" s="473"/>
      <c r="DA30" s="473"/>
      <c r="DB30" s="473"/>
      <c r="DC30" s="473"/>
      <c r="DD30" s="473"/>
      <c r="DE30" s="473"/>
      <c r="DF30" s="473"/>
      <c r="DG30" s="473"/>
      <c r="DH30" s="473"/>
      <c r="DI30" s="473"/>
      <c r="DJ30" s="473"/>
      <c r="DK30" s="473"/>
      <c r="DL30" s="473"/>
      <c r="DM30" s="473"/>
      <c r="DN30" s="473"/>
      <c r="DO30" s="473"/>
      <c r="DP30" s="473"/>
      <c r="DQ30" s="473"/>
    </row>
    <row r="31" spans="1:121" s="474" customFormat="1" ht="18" x14ac:dyDescent="0.4">
      <c r="A31" s="503" t="s">
        <v>5055</v>
      </c>
      <c r="B31" s="504"/>
      <c r="C31" s="504"/>
      <c r="D31" s="504"/>
      <c r="E31" s="504"/>
      <c r="F31" s="504"/>
      <c r="G31" s="504"/>
      <c r="H31" s="504"/>
      <c r="I31" s="504"/>
      <c r="J31" s="504"/>
      <c r="K31" s="504"/>
      <c r="L31" s="504"/>
      <c r="M31" s="504"/>
      <c r="N31" s="504"/>
      <c r="O31" s="504"/>
      <c r="P31" s="504"/>
      <c r="Q31" s="504"/>
      <c r="R31" s="504"/>
      <c r="S31" s="504"/>
      <c r="T31" s="504"/>
      <c r="U31" s="504"/>
      <c r="V31" s="504"/>
      <c r="W31" s="505"/>
      <c r="X31" s="473"/>
      <c r="Y31" s="473"/>
      <c r="Z31" s="473"/>
      <c r="AA31" s="473"/>
      <c r="AB31" s="473"/>
      <c r="AC31" s="473"/>
      <c r="AD31" s="473"/>
      <c r="AE31" s="473"/>
      <c r="AF31" s="473"/>
      <c r="AG31" s="473"/>
      <c r="AH31" s="473"/>
      <c r="AI31" s="473"/>
      <c r="AJ31" s="473"/>
      <c r="AK31" s="473"/>
      <c r="AL31" s="473"/>
      <c r="AM31" s="473"/>
      <c r="AN31" s="473"/>
      <c r="AO31" s="473"/>
      <c r="AP31" s="473"/>
      <c r="AQ31" s="473"/>
      <c r="AR31" s="473"/>
      <c r="AS31" s="473"/>
      <c r="AT31" s="473"/>
      <c r="AU31" s="473"/>
      <c r="AV31" s="473"/>
      <c r="AW31" s="473"/>
      <c r="AX31" s="473"/>
      <c r="AY31" s="473"/>
      <c r="AZ31" s="473"/>
      <c r="BA31" s="473"/>
      <c r="BB31" s="473"/>
      <c r="BC31" s="473"/>
      <c r="BD31" s="473"/>
      <c r="BE31" s="473"/>
      <c r="BF31" s="473"/>
      <c r="BG31" s="473"/>
      <c r="BH31" s="473"/>
      <c r="BI31" s="473"/>
      <c r="BJ31" s="473"/>
      <c r="BK31" s="473"/>
      <c r="BL31" s="473"/>
      <c r="BM31" s="473"/>
      <c r="BN31" s="473"/>
      <c r="BO31" s="473"/>
      <c r="BP31" s="473"/>
      <c r="BQ31" s="473"/>
      <c r="BR31" s="473"/>
      <c r="BS31" s="473"/>
      <c r="BT31" s="473"/>
      <c r="BU31" s="473"/>
      <c r="BV31" s="473"/>
      <c r="BW31" s="473"/>
      <c r="BX31" s="473"/>
      <c r="BY31" s="473"/>
      <c r="BZ31" s="473"/>
      <c r="CA31" s="473"/>
      <c r="CB31" s="473"/>
      <c r="CC31" s="473"/>
      <c r="CD31" s="473"/>
      <c r="CE31" s="473"/>
      <c r="CF31" s="473"/>
      <c r="CG31" s="473"/>
      <c r="CH31" s="473"/>
      <c r="CI31" s="473"/>
      <c r="CJ31" s="473"/>
      <c r="CK31" s="473"/>
      <c r="CL31" s="473"/>
      <c r="CM31" s="473"/>
      <c r="CN31" s="473"/>
      <c r="CO31" s="473"/>
      <c r="CP31" s="473"/>
      <c r="CQ31" s="473"/>
      <c r="CR31" s="473"/>
      <c r="CS31" s="473"/>
      <c r="CT31" s="473"/>
      <c r="CU31" s="473"/>
      <c r="CV31" s="473"/>
      <c r="CW31" s="473"/>
      <c r="CX31" s="473"/>
      <c r="CY31" s="473"/>
      <c r="CZ31" s="473"/>
      <c r="DA31" s="473"/>
      <c r="DB31" s="473"/>
      <c r="DC31" s="473"/>
      <c r="DD31" s="473"/>
      <c r="DE31" s="473"/>
      <c r="DF31" s="473"/>
      <c r="DG31" s="473"/>
      <c r="DH31" s="473"/>
      <c r="DI31" s="473"/>
      <c r="DJ31" s="473"/>
      <c r="DK31" s="473"/>
      <c r="DL31" s="473"/>
      <c r="DM31" s="473"/>
      <c r="DN31" s="473"/>
      <c r="DO31" s="473"/>
      <c r="DP31" s="473"/>
      <c r="DQ31" s="473"/>
    </row>
    <row r="32" spans="1:121" s="474" customFormat="1" ht="18" x14ac:dyDescent="0.4">
      <c r="A32" s="475"/>
      <c r="D32" s="477"/>
      <c r="E32" s="478"/>
      <c r="F32" s="479"/>
      <c r="G32" s="480"/>
      <c r="H32" s="480"/>
      <c r="I32" s="480"/>
      <c r="J32" s="480"/>
      <c r="K32" s="480"/>
      <c r="L32" s="481"/>
      <c r="M32" s="482"/>
      <c r="N32" s="482"/>
      <c r="O32" s="482"/>
      <c r="P32" s="481"/>
      <c r="Q32" s="482"/>
      <c r="R32" s="482"/>
      <c r="S32" s="483"/>
      <c r="T32" s="484"/>
      <c r="U32" s="485"/>
      <c r="V32" s="486"/>
      <c r="W32" s="487"/>
      <c r="X32" s="473"/>
      <c r="Y32" s="473"/>
      <c r="Z32" s="473"/>
      <c r="AA32" s="473"/>
      <c r="AB32" s="473"/>
      <c r="AC32" s="473"/>
      <c r="AD32" s="473"/>
      <c r="AE32" s="473"/>
      <c r="AF32" s="473"/>
      <c r="AG32" s="473"/>
      <c r="AH32" s="473"/>
      <c r="AI32" s="473"/>
      <c r="AJ32" s="473"/>
      <c r="AK32" s="473"/>
      <c r="AL32" s="473"/>
      <c r="AM32" s="473"/>
      <c r="AN32" s="473"/>
      <c r="AO32" s="473"/>
      <c r="AP32" s="473"/>
      <c r="AQ32" s="473"/>
      <c r="AR32" s="473"/>
      <c r="AS32" s="473"/>
      <c r="AT32" s="473"/>
      <c r="AU32" s="473"/>
      <c r="AV32" s="473"/>
      <c r="AW32" s="473"/>
      <c r="AX32" s="473"/>
      <c r="AY32" s="473"/>
      <c r="AZ32" s="473"/>
      <c r="BA32" s="473"/>
      <c r="BB32" s="473"/>
      <c r="BC32" s="473"/>
      <c r="BD32" s="473"/>
      <c r="BE32" s="473"/>
      <c r="BF32" s="473"/>
      <c r="BG32" s="473"/>
      <c r="BH32" s="473"/>
      <c r="BI32" s="473"/>
      <c r="BJ32" s="473"/>
      <c r="BK32" s="473"/>
      <c r="BL32" s="473"/>
      <c r="BM32" s="473"/>
      <c r="BN32" s="473"/>
      <c r="BO32" s="473"/>
      <c r="BP32" s="473"/>
      <c r="BQ32" s="473"/>
      <c r="BR32" s="473"/>
      <c r="BS32" s="473"/>
      <c r="BT32" s="473"/>
      <c r="BU32" s="473"/>
      <c r="BV32" s="473"/>
      <c r="BW32" s="473"/>
      <c r="BX32" s="473"/>
      <c r="BY32" s="473"/>
      <c r="BZ32" s="473"/>
      <c r="CA32" s="473"/>
      <c r="CB32" s="473"/>
      <c r="CC32" s="473"/>
      <c r="CD32" s="473"/>
      <c r="CE32" s="473"/>
      <c r="CF32" s="473"/>
      <c r="CG32" s="473"/>
      <c r="CH32" s="473"/>
      <c r="CI32" s="473"/>
      <c r="CJ32" s="473"/>
      <c r="CK32" s="473"/>
      <c r="CL32" s="473"/>
      <c r="CM32" s="473"/>
      <c r="CN32" s="473"/>
      <c r="CO32" s="473"/>
      <c r="CP32" s="473"/>
      <c r="CQ32" s="473"/>
      <c r="CR32" s="473"/>
      <c r="CS32" s="473"/>
      <c r="CT32" s="473"/>
      <c r="CU32" s="473"/>
      <c r="CV32" s="473"/>
      <c r="CW32" s="473"/>
      <c r="CX32" s="473"/>
      <c r="CY32" s="473"/>
      <c r="CZ32" s="473"/>
      <c r="DA32" s="473"/>
      <c r="DB32" s="473"/>
      <c r="DC32" s="473"/>
      <c r="DD32" s="473"/>
      <c r="DE32" s="473"/>
      <c r="DF32" s="473"/>
      <c r="DG32" s="473"/>
      <c r="DH32" s="473"/>
      <c r="DI32" s="473"/>
      <c r="DJ32" s="473"/>
      <c r="DK32" s="473"/>
      <c r="DL32" s="473"/>
      <c r="DM32" s="473"/>
      <c r="DN32" s="473"/>
      <c r="DO32" s="473"/>
      <c r="DP32" s="473"/>
      <c r="DQ32" s="473"/>
    </row>
    <row r="33" spans="1:121" s="474" customFormat="1" ht="18" x14ac:dyDescent="0.4">
      <c r="A33" s="475"/>
      <c r="B33" s="506"/>
      <c r="C33" s="506"/>
      <c r="D33" s="506"/>
      <c r="E33" s="506"/>
      <c r="F33" s="479"/>
      <c r="G33" s="480"/>
      <c r="H33" s="480"/>
      <c r="I33" s="480"/>
      <c r="J33" s="480"/>
      <c r="K33" s="480"/>
      <c r="L33" s="481"/>
      <c r="M33" s="482"/>
      <c r="N33" s="482"/>
      <c r="O33" s="482"/>
      <c r="P33" s="481"/>
      <c r="Q33" s="482"/>
      <c r="R33" s="482"/>
      <c r="S33" s="483"/>
      <c r="T33" s="484"/>
      <c r="U33" s="485"/>
      <c r="V33" s="486"/>
      <c r="W33" s="487"/>
      <c r="X33" s="473"/>
      <c r="Y33" s="473"/>
      <c r="Z33" s="473"/>
      <c r="AA33" s="473"/>
      <c r="AB33" s="473"/>
      <c r="AC33" s="473"/>
      <c r="AD33" s="473"/>
      <c r="AE33" s="473"/>
      <c r="AF33" s="473"/>
      <c r="AG33" s="473"/>
      <c r="AH33" s="473"/>
      <c r="AI33" s="473"/>
      <c r="AJ33" s="473"/>
      <c r="AK33" s="473"/>
      <c r="AL33" s="473"/>
      <c r="AM33" s="473"/>
      <c r="AN33" s="473"/>
      <c r="AO33" s="473"/>
      <c r="AP33" s="473"/>
      <c r="AQ33" s="473"/>
      <c r="AR33" s="473"/>
      <c r="AS33" s="473"/>
      <c r="AT33" s="473"/>
      <c r="AU33" s="473"/>
      <c r="AV33" s="473"/>
      <c r="AW33" s="473"/>
      <c r="AX33" s="473"/>
      <c r="AY33" s="473"/>
      <c r="AZ33" s="473"/>
      <c r="BA33" s="473"/>
      <c r="BB33" s="473"/>
      <c r="BC33" s="473"/>
      <c r="BD33" s="473"/>
      <c r="BE33" s="473"/>
      <c r="BF33" s="473"/>
      <c r="BG33" s="473"/>
      <c r="BH33" s="473"/>
      <c r="BI33" s="473"/>
      <c r="BJ33" s="473"/>
      <c r="BK33" s="473"/>
      <c r="BL33" s="473"/>
      <c r="BM33" s="473"/>
      <c r="BN33" s="473"/>
      <c r="BO33" s="473"/>
      <c r="BP33" s="473"/>
      <c r="BQ33" s="473"/>
      <c r="BR33" s="473"/>
      <c r="BS33" s="473"/>
      <c r="BT33" s="473"/>
      <c r="BU33" s="473"/>
      <c r="BV33" s="473"/>
      <c r="BW33" s="473"/>
      <c r="BX33" s="473"/>
      <c r="BY33" s="473"/>
      <c r="BZ33" s="473"/>
      <c r="CA33" s="473"/>
      <c r="CB33" s="473"/>
      <c r="CC33" s="473"/>
      <c r="CD33" s="473"/>
      <c r="CE33" s="473"/>
      <c r="CF33" s="473"/>
      <c r="CG33" s="473"/>
      <c r="CH33" s="473"/>
      <c r="CI33" s="473"/>
      <c r="CJ33" s="473"/>
      <c r="CK33" s="473"/>
      <c r="CL33" s="473"/>
      <c r="CM33" s="473"/>
      <c r="CN33" s="473"/>
      <c r="CO33" s="473"/>
      <c r="CP33" s="473"/>
      <c r="CQ33" s="473"/>
      <c r="CR33" s="473"/>
      <c r="CS33" s="473"/>
      <c r="CT33" s="473"/>
      <c r="CU33" s="473"/>
      <c r="CV33" s="473"/>
      <c r="CW33" s="473"/>
      <c r="CX33" s="473"/>
      <c r="CY33" s="473"/>
      <c r="CZ33" s="473"/>
      <c r="DA33" s="473"/>
      <c r="DB33" s="473"/>
      <c r="DC33" s="473"/>
      <c r="DD33" s="473"/>
      <c r="DE33" s="473"/>
      <c r="DF33" s="473"/>
      <c r="DG33" s="473"/>
      <c r="DH33" s="473"/>
      <c r="DI33" s="473"/>
      <c r="DJ33" s="473"/>
      <c r="DK33" s="473"/>
      <c r="DL33" s="473"/>
      <c r="DM33" s="473"/>
      <c r="DN33" s="473"/>
      <c r="DO33" s="473"/>
      <c r="DP33" s="473"/>
      <c r="DQ33" s="473"/>
    </row>
    <row r="34" spans="1:121" s="474" customFormat="1" ht="18" x14ac:dyDescent="0.4">
      <c r="A34" s="507" t="s">
        <v>5056</v>
      </c>
      <c r="B34" s="508"/>
      <c r="C34" s="508"/>
      <c r="D34" s="508"/>
      <c r="E34" s="508"/>
      <c r="F34" s="508"/>
      <c r="G34" s="508"/>
      <c r="H34" s="508"/>
      <c r="I34" s="508"/>
      <c r="J34" s="508"/>
      <c r="K34" s="508"/>
      <c r="L34" s="508"/>
      <c r="M34" s="508"/>
      <c r="N34" s="508"/>
      <c r="O34" s="508"/>
      <c r="P34" s="508"/>
      <c r="Q34" s="508"/>
      <c r="R34" s="508"/>
      <c r="S34" s="508"/>
      <c r="T34" s="508"/>
      <c r="U34" s="508"/>
      <c r="V34" s="508"/>
      <c r="W34" s="509"/>
      <c r="X34" s="473"/>
      <c r="Y34" s="473"/>
      <c r="Z34" s="473"/>
      <c r="AA34" s="473"/>
      <c r="AB34" s="473"/>
      <c r="AC34" s="473"/>
      <c r="AD34" s="473"/>
      <c r="AE34" s="473"/>
      <c r="AF34" s="473"/>
      <c r="AG34" s="473"/>
      <c r="AH34" s="473"/>
      <c r="AI34" s="473"/>
      <c r="AJ34" s="473"/>
      <c r="AK34" s="473"/>
      <c r="AL34" s="473"/>
      <c r="AM34" s="473"/>
      <c r="AN34" s="473"/>
      <c r="AO34" s="473"/>
      <c r="AP34" s="473"/>
      <c r="AQ34" s="473"/>
      <c r="AR34" s="473"/>
      <c r="AS34" s="473"/>
      <c r="AT34" s="473"/>
      <c r="AU34" s="473"/>
      <c r="AV34" s="473"/>
      <c r="AW34" s="473"/>
      <c r="AX34" s="473"/>
      <c r="AY34" s="473"/>
      <c r="AZ34" s="473"/>
      <c r="BA34" s="473"/>
      <c r="BB34" s="473"/>
      <c r="BC34" s="473"/>
      <c r="BD34" s="473"/>
      <c r="BE34" s="473"/>
      <c r="BF34" s="473"/>
      <c r="BG34" s="473"/>
      <c r="BH34" s="473"/>
      <c r="BI34" s="473"/>
      <c r="BJ34" s="473"/>
      <c r="BK34" s="473"/>
      <c r="BL34" s="473"/>
      <c r="BM34" s="473"/>
      <c r="BN34" s="473"/>
      <c r="BO34" s="473"/>
      <c r="BP34" s="473"/>
      <c r="BQ34" s="473"/>
      <c r="BR34" s="473"/>
      <c r="BS34" s="473"/>
      <c r="BT34" s="473"/>
      <c r="BU34" s="473"/>
      <c r="BV34" s="473"/>
      <c r="BW34" s="473"/>
      <c r="BX34" s="473"/>
      <c r="BY34" s="473"/>
      <c r="BZ34" s="473"/>
      <c r="CA34" s="473"/>
      <c r="CB34" s="473"/>
      <c r="CC34" s="473"/>
      <c r="CD34" s="473"/>
      <c r="CE34" s="473"/>
      <c r="CF34" s="473"/>
      <c r="CG34" s="473"/>
      <c r="CH34" s="473"/>
      <c r="CI34" s="473"/>
      <c r="CJ34" s="473"/>
      <c r="CK34" s="473"/>
      <c r="CL34" s="473"/>
      <c r="CM34" s="473"/>
      <c r="CN34" s="473"/>
      <c r="CO34" s="473"/>
      <c r="CP34" s="473"/>
      <c r="CQ34" s="473"/>
      <c r="CR34" s="473"/>
      <c r="CS34" s="473"/>
      <c r="CT34" s="473"/>
      <c r="CU34" s="473"/>
      <c r="CV34" s="473"/>
      <c r="CW34" s="473"/>
      <c r="CX34" s="473"/>
      <c r="CY34" s="473"/>
      <c r="CZ34" s="473"/>
      <c r="DA34" s="473"/>
      <c r="DB34" s="473"/>
      <c r="DC34" s="473"/>
      <c r="DD34" s="473"/>
      <c r="DE34" s="473"/>
      <c r="DF34" s="473"/>
      <c r="DG34" s="473"/>
      <c r="DH34" s="473"/>
      <c r="DI34" s="473"/>
      <c r="DJ34" s="473"/>
      <c r="DK34" s="473"/>
      <c r="DL34" s="473"/>
      <c r="DM34" s="473"/>
      <c r="DN34" s="473"/>
      <c r="DO34" s="473"/>
      <c r="DP34" s="473"/>
      <c r="DQ34" s="473"/>
    </row>
    <row r="35" spans="1:121" s="474" customFormat="1" ht="18" x14ac:dyDescent="0.4">
      <c r="A35" s="475"/>
      <c r="D35" s="477"/>
      <c r="E35" s="478"/>
      <c r="F35" s="479"/>
      <c r="G35" s="480"/>
      <c r="H35" s="480"/>
      <c r="I35" s="480"/>
      <c r="J35" s="480"/>
      <c r="K35" s="482"/>
      <c r="L35" s="483"/>
      <c r="M35" s="484"/>
      <c r="N35" s="485"/>
      <c r="O35" s="486"/>
      <c r="P35" s="485"/>
      <c r="Q35" s="482"/>
      <c r="W35" s="488"/>
      <c r="X35" s="473"/>
      <c r="Y35" s="473"/>
      <c r="Z35" s="473"/>
      <c r="AA35" s="473"/>
      <c r="AB35" s="473"/>
      <c r="AC35" s="473"/>
      <c r="AD35" s="473"/>
      <c r="AE35" s="473"/>
      <c r="AF35" s="473"/>
      <c r="AG35" s="473"/>
      <c r="AH35" s="473"/>
      <c r="AI35" s="473"/>
      <c r="AJ35" s="473"/>
      <c r="AK35" s="473"/>
      <c r="AL35" s="473"/>
      <c r="AM35" s="473"/>
      <c r="AN35" s="473"/>
      <c r="AO35" s="473"/>
      <c r="AP35" s="473"/>
      <c r="AQ35" s="473"/>
      <c r="AR35" s="473"/>
      <c r="AS35" s="473"/>
      <c r="AT35" s="473"/>
      <c r="AU35" s="473"/>
      <c r="AV35" s="473"/>
      <c r="AW35" s="473"/>
      <c r="AX35" s="473"/>
      <c r="AY35" s="473"/>
      <c r="AZ35" s="473"/>
      <c r="BA35" s="473"/>
      <c r="BB35" s="473"/>
      <c r="BC35" s="473"/>
      <c r="BD35" s="473"/>
      <c r="BE35" s="473"/>
      <c r="BF35" s="473"/>
      <c r="BG35" s="473"/>
      <c r="BH35" s="473"/>
      <c r="BI35" s="473"/>
      <c r="BJ35" s="473"/>
      <c r="BK35" s="473"/>
      <c r="BL35" s="473"/>
      <c r="BM35" s="473"/>
      <c r="BN35" s="473"/>
      <c r="BO35" s="473"/>
      <c r="BP35" s="473"/>
      <c r="BQ35" s="473"/>
      <c r="BR35" s="473"/>
      <c r="BS35" s="473"/>
      <c r="BT35" s="473"/>
      <c r="BU35" s="473"/>
      <c r="BV35" s="473"/>
      <c r="BW35" s="473"/>
      <c r="BX35" s="473"/>
      <c r="BY35" s="473"/>
      <c r="BZ35" s="473"/>
      <c r="CA35" s="473"/>
      <c r="CB35" s="473"/>
      <c r="CC35" s="473"/>
      <c r="CD35" s="473"/>
      <c r="CE35" s="473"/>
      <c r="CF35" s="473"/>
      <c r="CG35" s="473"/>
      <c r="CH35" s="473"/>
      <c r="CI35" s="473"/>
      <c r="CJ35" s="473"/>
      <c r="CK35" s="473"/>
      <c r="CL35" s="473"/>
      <c r="CM35" s="473"/>
      <c r="CN35" s="473"/>
      <c r="CO35" s="473"/>
      <c r="CP35" s="473"/>
      <c r="CQ35" s="473"/>
      <c r="CR35" s="473"/>
      <c r="CS35" s="473"/>
      <c r="CT35" s="473"/>
      <c r="CU35" s="473"/>
      <c r="CV35" s="473"/>
      <c r="CW35" s="473"/>
      <c r="CX35" s="473"/>
      <c r="CY35" s="473"/>
      <c r="CZ35" s="473"/>
      <c r="DA35" s="473"/>
      <c r="DB35" s="473"/>
      <c r="DC35" s="473"/>
      <c r="DD35" s="473"/>
      <c r="DE35" s="473"/>
      <c r="DF35" s="473"/>
      <c r="DG35" s="473"/>
      <c r="DH35" s="473"/>
      <c r="DI35" s="473"/>
      <c r="DJ35" s="473"/>
      <c r="DK35" s="473"/>
      <c r="DL35" s="473"/>
      <c r="DM35" s="473"/>
      <c r="DN35" s="473"/>
      <c r="DO35" s="473"/>
      <c r="DP35" s="473"/>
      <c r="DQ35" s="473"/>
    </row>
    <row r="36" spans="1:121" s="474" customFormat="1" ht="18" x14ac:dyDescent="0.4">
      <c r="A36" s="475"/>
      <c r="D36" s="477"/>
      <c r="E36" s="478"/>
      <c r="F36" s="479"/>
      <c r="G36" s="480"/>
      <c r="H36" s="480"/>
      <c r="I36" s="480"/>
      <c r="J36" s="480"/>
      <c r="K36" s="482"/>
      <c r="L36" s="483"/>
      <c r="M36" s="484"/>
      <c r="N36" s="485"/>
      <c r="O36" s="486"/>
      <c r="P36" s="485"/>
      <c r="Q36" s="482"/>
      <c r="W36" s="488"/>
      <c r="X36" s="473"/>
      <c r="Y36" s="473"/>
      <c r="Z36" s="473"/>
      <c r="AA36" s="473"/>
      <c r="AB36" s="473"/>
      <c r="AC36" s="473"/>
      <c r="AD36" s="473"/>
      <c r="AE36" s="473"/>
      <c r="AF36" s="473"/>
      <c r="AG36" s="473"/>
      <c r="AH36" s="473"/>
      <c r="AI36" s="473"/>
      <c r="AJ36" s="473"/>
      <c r="AK36" s="473"/>
      <c r="AL36" s="473"/>
      <c r="AM36" s="473"/>
      <c r="AN36" s="473"/>
      <c r="AO36" s="473"/>
      <c r="AP36" s="473"/>
      <c r="AQ36" s="473"/>
      <c r="AR36" s="473"/>
      <c r="AS36" s="473"/>
      <c r="AT36" s="473"/>
      <c r="AU36" s="473"/>
      <c r="AV36" s="473"/>
      <c r="AW36" s="473"/>
      <c r="AX36" s="473"/>
      <c r="AY36" s="473"/>
      <c r="AZ36" s="473"/>
      <c r="BA36" s="473"/>
      <c r="BB36" s="473"/>
      <c r="BC36" s="473"/>
      <c r="BD36" s="473"/>
      <c r="BE36" s="473"/>
      <c r="BF36" s="473"/>
      <c r="BG36" s="473"/>
      <c r="BH36" s="473"/>
      <c r="BI36" s="473"/>
      <c r="BJ36" s="473"/>
      <c r="BK36" s="473"/>
      <c r="BL36" s="473"/>
      <c r="BM36" s="473"/>
      <c r="BN36" s="473"/>
      <c r="BO36" s="473"/>
      <c r="BP36" s="473"/>
      <c r="BQ36" s="473"/>
      <c r="BR36" s="473"/>
      <c r="BS36" s="473"/>
      <c r="BT36" s="473"/>
      <c r="BU36" s="473"/>
      <c r="BV36" s="473"/>
      <c r="BW36" s="473"/>
      <c r="BX36" s="473"/>
      <c r="BY36" s="473"/>
      <c r="BZ36" s="473"/>
      <c r="CA36" s="473"/>
      <c r="CB36" s="473"/>
      <c r="CC36" s="473"/>
      <c r="CD36" s="473"/>
      <c r="CE36" s="473"/>
      <c r="CF36" s="473"/>
      <c r="CG36" s="473"/>
      <c r="CH36" s="473"/>
      <c r="CI36" s="473"/>
      <c r="CJ36" s="473"/>
      <c r="CK36" s="473"/>
      <c r="CL36" s="473"/>
      <c r="CM36" s="473"/>
      <c r="CN36" s="473"/>
      <c r="CO36" s="473"/>
      <c r="CP36" s="473"/>
      <c r="CQ36" s="473"/>
      <c r="CR36" s="473"/>
      <c r="CS36" s="473"/>
      <c r="CT36" s="473"/>
      <c r="CU36" s="473"/>
      <c r="CV36" s="473"/>
      <c r="CW36" s="473"/>
      <c r="CX36" s="473"/>
      <c r="CY36" s="473"/>
      <c r="CZ36" s="473"/>
      <c r="DA36" s="473"/>
      <c r="DB36" s="473"/>
      <c r="DC36" s="473"/>
      <c r="DD36" s="473"/>
      <c r="DE36" s="473"/>
      <c r="DF36" s="473"/>
      <c r="DG36" s="473"/>
      <c r="DH36" s="473"/>
      <c r="DI36" s="473"/>
      <c r="DJ36" s="473"/>
      <c r="DK36" s="473"/>
      <c r="DL36" s="473"/>
      <c r="DM36" s="473"/>
      <c r="DN36" s="473"/>
      <c r="DO36" s="473"/>
      <c r="DP36" s="473"/>
      <c r="DQ36" s="473"/>
    </row>
    <row r="37" spans="1:121" s="474" customFormat="1" ht="18" x14ac:dyDescent="0.4">
      <c r="A37" s="475"/>
      <c r="D37" s="477"/>
      <c r="E37" s="478"/>
      <c r="F37" s="479"/>
      <c r="G37" s="480"/>
      <c r="H37" s="480"/>
      <c r="I37" s="480"/>
      <c r="J37" s="480"/>
      <c r="K37" s="482"/>
      <c r="L37" s="483"/>
      <c r="M37" s="484"/>
      <c r="N37" s="485"/>
      <c r="O37" s="486"/>
      <c r="P37" s="485"/>
      <c r="Q37" s="482"/>
      <c r="W37" s="488"/>
      <c r="X37" s="473"/>
      <c r="Y37" s="473"/>
      <c r="Z37" s="473"/>
      <c r="AA37" s="473"/>
      <c r="AB37" s="473"/>
      <c r="AC37" s="473"/>
      <c r="AD37" s="473"/>
      <c r="AE37" s="473"/>
      <c r="AF37" s="473"/>
      <c r="AG37" s="473"/>
      <c r="AH37" s="473"/>
      <c r="AI37" s="473"/>
      <c r="AJ37" s="473"/>
      <c r="AK37" s="473"/>
      <c r="AL37" s="473"/>
      <c r="AM37" s="473"/>
      <c r="AN37" s="473"/>
      <c r="AO37" s="473"/>
      <c r="AP37" s="473"/>
      <c r="AQ37" s="473"/>
      <c r="AR37" s="473"/>
      <c r="AS37" s="473"/>
      <c r="AT37" s="473"/>
      <c r="AU37" s="473"/>
      <c r="AV37" s="473"/>
      <c r="AW37" s="473"/>
      <c r="AX37" s="473"/>
      <c r="AY37" s="473"/>
      <c r="AZ37" s="473"/>
      <c r="BA37" s="473"/>
      <c r="BB37" s="473"/>
      <c r="BC37" s="473"/>
      <c r="BD37" s="473"/>
      <c r="BE37" s="473"/>
      <c r="BF37" s="473"/>
      <c r="BG37" s="473"/>
      <c r="BH37" s="473"/>
      <c r="BI37" s="473"/>
      <c r="BJ37" s="473"/>
      <c r="BK37" s="473"/>
      <c r="BL37" s="473"/>
      <c r="BM37" s="473"/>
      <c r="BN37" s="473"/>
      <c r="BO37" s="473"/>
      <c r="BP37" s="473"/>
      <c r="BQ37" s="473"/>
      <c r="BR37" s="473"/>
      <c r="BS37" s="473"/>
      <c r="BT37" s="473"/>
      <c r="BU37" s="473"/>
      <c r="BV37" s="473"/>
      <c r="BW37" s="473"/>
      <c r="BX37" s="473"/>
      <c r="BY37" s="473"/>
      <c r="BZ37" s="473"/>
      <c r="CA37" s="473"/>
      <c r="CB37" s="473"/>
      <c r="CC37" s="473"/>
      <c r="CD37" s="473"/>
      <c r="CE37" s="473"/>
      <c r="CF37" s="473"/>
      <c r="CG37" s="473"/>
      <c r="CH37" s="473"/>
      <c r="CI37" s="473"/>
      <c r="CJ37" s="473"/>
      <c r="CK37" s="473"/>
      <c r="CL37" s="473"/>
      <c r="CM37" s="473"/>
      <c r="CN37" s="473"/>
      <c r="CO37" s="473"/>
      <c r="CP37" s="473"/>
      <c r="CQ37" s="473"/>
      <c r="CR37" s="473"/>
      <c r="CS37" s="473"/>
      <c r="CT37" s="473"/>
      <c r="CU37" s="473"/>
      <c r="CV37" s="473"/>
      <c r="CW37" s="473"/>
      <c r="CX37" s="473"/>
      <c r="CY37" s="473"/>
      <c r="CZ37" s="473"/>
      <c r="DA37" s="473"/>
      <c r="DB37" s="473"/>
      <c r="DC37" s="473"/>
      <c r="DD37" s="473"/>
      <c r="DE37" s="473"/>
      <c r="DF37" s="473"/>
      <c r="DG37" s="473"/>
      <c r="DH37" s="473"/>
      <c r="DI37" s="473"/>
      <c r="DJ37" s="473"/>
      <c r="DK37" s="473"/>
      <c r="DL37" s="473"/>
      <c r="DM37" s="473"/>
      <c r="DN37" s="473"/>
      <c r="DO37" s="473"/>
      <c r="DP37" s="473"/>
      <c r="DQ37" s="473"/>
    </row>
    <row r="38" spans="1:121" s="474" customFormat="1" ht="18" x14ac:dyDescent="0.4">
      <c r="A38" s="475"/>
      <c r="D38" s="477"/>
      <c r="E38" s="478"/>
      <c r="F38" s="479"/>
      <c r="G38" s="480"/>
      <c r="H38" s="480"/>
      <c r="I38" s="480"/>
      <c r="J38" s="480"/>
      <c r="K38" s="482"/>
      <c r="L38" s="483"/>
      <c r="M38" s="484"/>
      <c r="N38" s="485"/>
      <c r="O38" s="486"/>
      <c r="P38" s="485"/>
      <c r="Q38" s="482"/>
      <c r="W38" s="488"/>
      <c r="X38" s="473"/>
      <c r="Y38" s="473"/>
      <c r="Z38" s="473"/>
      <c r="AA38" s="473"/>
      <c r="AB38" s="473"/>
      <c r="AC38" s="473"/>
      <c r="AD38" s="473"/>
      <c r="AE38" s="473"/>
      <c r="AF38" s="473"/>
      <c r="AG38" s="473"/>
      <c r="AH38" s="473"/>
      <c r="AI38" s="473"/>
      <c r="AJ38" s="473"/>
      <c r="AK38" s="473"/>
      <c r="AL38" s="473"/>
      <c r="AM38" s="473"/>
      <c r="AN38" s="473"/>
      <c r="AO38" s="473"/>
      <c r="AP38" s="473"/>
      <c r="AQ38" s="473"/>
      <c r="AR38" s="473"/>
      <c r="AS38" s="473"/>
      <c r="AT38" s="473"/>
      <c r="AU38" s="473"/>
      <c r="AV38" s="473"/>
      <c r="AW38" s="473"/>
      <c r="AX38" s="473"/>
      <c r="AY38" s="473"/>
      <c r="AZ38" s="473"/>
      <c r="BA38" s="473"/>
      <c r="BB38" s="473"/>
      <c r="BC38" s="473"/>
      <c r="BD38" s="473"/>
      <c r="BE38" s="473"/>
      <c r="BF38" s="473"/>
      <c r="BG38" s="473"/>
      <c r="BH38" s="473"/>
      <c r="BI38" s="473"/>
      <c r="BJ38" s="473"/>
      <c r="BK38" s="473"/>
      <c r="BL38" s="473"/>
      <c r="BM38" s="473"/>
      <c r="BN38" s="473"/>
      <c r="BO38" s="473"/>
      <c r="BP38" s="473"/>
      <c r="BQ38" s="473"/>
      <c r="BR38" s="473"/>
      <c r="BS38" s="473"/>
      <c r="BT38" s="473"/>
      <c r="BU38" s="473"/>
      <c r="BV38" s="473"/>
      <c r="BW38" s="473"/>
      <c r="BX38" s="473"/>
      <c r="BY38" s="473"/>
      <c r="BZ38" s="473"/>
      <c r="CA38" s="473"/>
      <c r="CB38" s="473"/>
      <c r="CC38" s="473"/>
      <c r="CD38" s="473"/>
      <c r="CE38" s="473"/>
      <c r="CF38" s="473"/>
      <c r="CG38" s="473"/>
      <c r="CH38" s="473"/>
      <c r="CI38" s="473"/>
      <c r="CJ38" s="473"/>
      <c r="CK38" s="473"/>
      <c r="CL38" s="473"/>
      <c r="CM38" s="473"/>
      <c r="CN38" s="473"/>
      <c r="CO38" s="473"/>
      <c r="CP38" s="473"/>
      <c r="CQ38" s="473"/>
      <c r="CR38" s="473"/>
      <c r="CS38" s="473"/>
      <c r="CT38" s="473"/>
      <c r="CU38" s="473"/>
      <c r="CV38" s="473"/>
      <c r="CW38" s="473"/>
      <c r="CX38" s="473"/>
      <c r="CY38" s="473"/>
      <c r="CZ38" s="473"/>
      <c r="DA38" s="473"/>
      <c r="DB38" s="473"/>
      <c r="DC38" s="473"/>
      <c r="DD38" s="473"/>
      <c r="DE38" s="473"/>
      <c r="DF38" s="473"/>
      <c r="DG38" s="473"/>
      <c r="DH38" s="473"/>
      <c r="DI38" s="473"/>
      <c r="DJ38" s="473"/>
      <c r="DK38" s="473"/>
      <c r="DL38" s="473"/>
      <c r="DM38" s="473"/>
      <c r="DN38" s="473"/>
      <c r="DO38" s="473"/>
      <c r="DP38" s="473"/>
      <c r="DQ38" s="473"/>
    </row>
    <row r="39" spans="1:121" s="474" customFormat="1" ht="18" x14ac:dyDescent="0.4">
      <c r="A39" s="475"/>
      <c r="D39" s="477"/>
      <c r="E39" s="478"/>
      <c r="F39" s="479"/>
      <c r="G39" s="480"/>
      <c r="H39" s="480"/>
      <c r="I39" s="480"/>
      <c r="J39" s="480"/>
      <c r="K39" s="482"/>
      <c r="L39" s="483"/>
      <c r="M39" s="484"/>
      <c r="N39" s="485"/>
      <c r="O39" s="486"/>
      <c r="P39" s="485"/>
      <c r="Q39" s="482"/>
      <c r="W39" s="488"/>
      <c r="X39" s="473"/>
      <c r="Y39" s="473"/>
      <c r="Z39" s="473"/>
      <c r="AA39" s="473"/>
      <c r="AB39" s="473"/>
      <c r="AC39" s="473"/>
      <c r="AD39" s="473"/>
      <c r="AE39" s="473"/>
      <c r="AF39" s="473"/>
      <c r="AG39" s="473"/>
      <c r="AH39" s="473"/>
      <c r="AI39" s="473"/>
      <c r="AJ39" s="473"/>
      <c r="AK39" s="473"/>
      <c r="AL39" s="473"/>
      <c r="AM39" s="473"/>
      <c r="AN39" s="473"/>
      <c r="AO39" s="473"/>
      <c r="AP39" s="473"/>
      <c r="AQ39" s="473"/>
      <c r="AR39" s="473"/>
      <c r="AS39" s="473"/>
      <c r="AT39" s="473"/>
      <c r="AU39" s="473"/>
      <c r="AV39" s="473"/>
      <c r="AW39" s="473"/>
      <c r="AX39" s="473"/>
      <c r="AY39" s="473"/>
      <c r="AZ39" s="473"/>
      <c r="BA39" s="473"/>
      <c r="BB39" s="473"/>
      <c r="BC39" s="473"/>
      <c r="BD39" s="473"/>
      <c r="BE39" s="473"/>
      <c r="BF39" s="473"/>
      <c r="BG39" s="473"/>
      <c r="BH39" s="473"/>
      <c r="BI39" s="473"/>
      <c r="BJ39" s="473"/>
      <c r="BK39" s="473"/>
      <c r="BL39" s="473"/>
      <c r="BM39" s="473"/>
      <c r="BN39" s="473"/>
      <c r="BO39" s="473"/>
      <c r="BP39" s="473"/>
      <c r="BQ39" s="473"/>
      <c r="BR39" s="473"/>
      <c r="BS39" s="473"/>
      <c r="BT39" s="473"/>
      <c r="BU39" s="473"/>
      <c r="BV39" s="473"/>
      <c r="BW39" s="473"/>
      <c r="BX39" s="473"/>
      <c r="BY39" s="473"/>
      <c r="BZ39" s="473"/>
      <c r="CA39" s="473"/>
      <c r="CB39" s="473"/>
      <c r="CC39" s="473"/>
      <c r="CD39" s="473"/>
      <c r="CE39" s="473"/>
      <c r="CF39" s="473"/>
      <c r="CG39" s="473"/>
      <c r="CH39" s="473"/>
      <c r="CI39" s="473"/>
      <c r="CJ39" s="473"/>
      <c r="CK39" s="473"/>
      <c r="CL39" s="473"/>
      <c r="CM39" s="473"/>
      <c r="CN39" s="473"/>
      <c r="CO39" s="473"/>
      <c r="CP39" s="473"/>
      <c r="CQ39" s="473"/>
      <c r="CR39" s="473"/>
      <c r="CS39" s="473"/>
      <c r="CT39" s="473"/>
      <c r="CU39" s="473"/>
      <c r="CV39" s="473"/>
      <c r="CW39" s="473"/>
      <c r="CX39" s="473"/>
      <c r="CY39" s="473"/>
      <c r="CZ39" s="473"/>
      <c r="DA39" s="473"/>
      <c r="DB39" s="473"/>
      <c r="DC39" s="473"/>
      <c r="DD39" s="473"/>
      <c r="DE39" s="473"/>
      <c r="DF39" s="473"/>
      <c r="DG39" s="473"/>
      <c r="DH39" s="473"/>
      <c r="DI39" s="473"/>
      <c r="DJ39" s="473"/>
      <c r="DK39" s="473"/>
      <c r="DL39" s="473"/>
      <c r="DM39" s="473"/>
      <c r="DN39" s="473"/>
      <c r="DO39" s="473"/>
      <c r="DP39" s="473"/>
      <c r="DQ39" s="473"/>
    </row>
    <row r="40" spans="1:121" s="474" customFormat="1" ht="18" x14ac:dyDescent="0.4">
      <c r="A40" s="475"/>
      <c r="D40" s="477"/>
      <c r="E40" s="478"/>
      <c r="F40" s="479"/>
      <c r="G40" s="480"/>
      <c r="H40" s="480"/>
      <c r="I40" s="480"/>
      <c r="J40" s="480"/>
      <c r="K40" s="482"/>
      <c r="L40" s="483"/>
      <c r="M40" s="484"/>
      <c r="N40" s="485"/>
      <c r="O40" s="486"/>
      <c r="P40" s="485"/>
      <c r="Q40" s="482"/>
      <c r="W40" s="488"/>
      <c r="X40" s="473"/>
      <c r="Y40" s="473"/>
      <c r="Z40" s="473"/>
      <c r="AA40" s="473"/>
      <c r="AB40" s="473"/>
      <c r="AC40" s="473"/>
      <c r="AD40" s="473"/>
      <c r="AE40" s="473"/>
      <c r="AF40" s="473"/>
      <c r="AG40" s="473"/>
      <c r="AH40" s="473"/>
      <c r="AI40" s="473"/>
      <c r="AJ40" s="473"/>
      <c r="AK40" s="473"/>
      <c r="AL40" s="473"/>
      <c r="AM40" s="473"/>
      <c r="AN40" s="473"/>
      <c r="AO40" s="473"/>
      <c r="AP40" s="473"/>
      <c r="AQ40" s="473"/>
      <c r="AR40" s="473"/>
      <c r="AS40" s="473"/>
      <c r="AT40" s="473"/>
      <c r="AU40" s="473"/>
      <c r="AV40" s="473"/>
      <c r="AW40" s="473"/>
      <c r="AX40" s="473"/>
      <c r="AY40" s="473"/>
      <c r="AZ40" s="473"/>
      <c r="BA40" s="473"/>
      <c r="BB40" s="473"/>
      <c r="BC40" s="473"/>
      <c r="BD40" s="473"/>
      <c r="BE40" s="473"/>
      <c r="BF40" s="473"/>
      <c r="BG40" s="473"/>
      <c r="BH40" s="473"/>
      <c r="BI40" s="473"/>
      <c r="BJ40" s="473"/>
      <c r="BK40" s="473"/>
      <c r="BL40" s="473"/>
      <c r="BM40" s="473"/>
      <c r="BN40" s="473"/>
      <c r="BO40" s="473"/>
      <c r="BP40" s="473"/>
      <c r="BQ40" s="473"/>
      <c r="BR40" s="473"/>
      <c r="BS40" s="473"/>
      <c r="BT40" s="473"/>
      <c r="BU40" s="473"/>
      <c r="BV40" s="473"/>
      <c r="BW40" s="473"/>
      <c r="BX40" s="473"/>
      <c r="BY40" s="473"/>
      <c r="BZ40" s="473"/>
      <c r="CA40" s="473"/>
      <c r="CB40" s="473"/>
      <c r="CC40" s="473"/>
      <c r="CD40" s="473"/>
      <c r="CE40" s="473"/>
      <c r="CF40" s="473"/>
      <c r="CG40" s="473"/>
      <c r="CH40" s="473"/>
      <c r="CI40" s="473"/>
      <c r="CJ40" s="473"/>
      <c r="CK40" s="473"/>
      <c r="CL40" s="473"/>
      <c r="CM40" s="473"/>
      <c r="CN40" s="473"/>
      <c r="CO40" s="473"/>
      <c r="CP40" s="473"/>
      <c r="CQ40" s="473"/>
      <c r="CR40" s="473"/>
      <c r="CS40" s="473"/>
      <c r="CT40" s="473"/>
      <c r="CU40" s="473"/>
      <c r="CV40" s="473"/>
      <c r="CW40" s="473"/>
      <c r="CX40" s="473"/>
      <c r="CY40" s="473"/>
      <c r="CZ40" s="473"/>
      <c r="DA40" s="473"/>
      <c r="DB40" s="473"/>
      <c r="DC40" s="473"/>
      <c r="DD40" s="473"/>
      <c r="DE40" s="473"/>
      <c r="DF40" s="473"/>
      <c r="DG40" s="473"/>
      <c r="DH40" s="473"/>
      <c r="DI40" s="473"/>
      <c r="DJ40" s="473"/>
      <c r="DK40" s="473"/>
      <c r="DL40" s="473"/>
      <c r="DM40" s="473"/>
      <c r="DN40" s="473"/>
      <c r="DO40" s="473"/>
      <c r="DP40" s="473"/>
      <c r="DQ40" s="473"/>
    </row>
    <row r="41" spans="1:121" s="474" customFormat="1" ht="18" x14ac:dyDescent="0.4">
      <c r="A41" s="503" t="s">
        <v>5057</v>
      </c>
      <c r="B41" s="504"/>
      <c r="C41" s="504"/>
      <c r="D41" s="504"/>
      <c r="E41" s="504"/>
      <c r="F41" s="504"/>
      <c r="G41" s="504"/>
      <c r="H41" s="504"/>
      <c r="I41" s="504"/>
      <c r="J41" s="504"/>
      <c r="K41" s="504"/>
      <c r="L41" s="504"/>
      <c r="M41" s="504"/>
      <c r="N41" s="504"/>
      <c r="O41" s="504"/>
      <c r="P41" s="504"/>
      <c r="Q41" s="504"/>
      <c r="R41" s="504"/>
      <c r="S41" s="504"/>
      <c r="T41" s="504"/>
      <c r="U41" s="504"/>
      <c r="V41" s="504"/>
      <c r="W41" s="505"/>
      <c r="X41" s="473"/>
      <c r="Y41" s="473"/>
      <c r="Z41" s="473"/>
      <c r="AA41" s="473"/>
      <c r="AB41" s="473"/>
      <c r="AC41" s="473"/>
      <c r="AD41" s="473"/>
      <c r="AE41" s="473"/>
      <c r="AF41" s="473"/>
      <c r="AG41" s="473"/>
      <c r="AH41" s="473"/>
      <c r="AI41" s="473"/>
      <c r="AJ41" s="473"/>
      <c r="AK41" s="473"/>
      <c r="AL41" s="473"/>
      <c r="AM41" s="473"/>
      <c r="AN41" s="473"/>
      <c r="AO41" s="473"/>
      <c r="AP41" s="473"/>
      <c r="AQ41" s="473"/>
      <c r="AR41" s="473"/>
      <c r="AS41" s="473"/>
      <c r="AT41" s="473"/>
      <c r="AU41" s="473"/>
      <c r="AV41" s="473"/>
      <c r="AW41" s="473"/>
      <c r="AX41" s="473"/>
      <c r="AY41" s="473"/>
      <c r="AZ41" s="473"/>
      <c r="BA41" s="473"/>
      <c r="BB41" s="473"/>
      <c r="BC41" s="473"/>
      <c r="BD41" s="473"/>
      <c r="BE41" s="473"/>
      <c r="BF41" s="473"/>
      <c r="BG41" s="473"/>
      <c r="BH41" s="473"/>
      <c r="BI41" s="473"/>
      <c r="BJ41" s="473"/>
      <c r="BK41" s="473"/>
      <c r="BL41" s="473"/>
      <c r="BM41" s="473"/>
      <c r="BN41" s="473"/>
      <c r="BO41" s="473"/>
      <c r="BP41" s="473"/>
      <c r="BQ41" s="473"/>
      <c r="BR41" s="473"/>
      <c r="BS41" s="473"/>
      <c r="BT41" s="473"/>
      <c r="BU41" s="473"/>
      <c r="BV41" s="473"/>
      <c r="BW41" s="473"/>
      <c r="BX41" s="473"/>
      <c r="BY41" s="473"/>
      <c r="BZ41" s="473"/>
      <c r="CA41" s="473"/>
      <c r="CB41" s="473"/>
      <c r="CC41" s="473"/>
      <c r="CD41" s="473"/>
      <c r="CE41" s="473"/>
      <c r="CF41" s="473"/>
      <c r="CG41" s="473"/>
      <c r="CH41" s="473"/>
      <c r="CI41" s="473"/>
      <c r="CJ41" s="473"/>
      <c r="CK41" s="473"/>
      <c r="CL41" s="473"/>
      <c r="CM41" s="473"/>
      <c r="CN41" s="473"/>
      <c r="CO41" s="473"/>
      <c r="CP41" s="473"/>
      <c r="CQ41" s="473"/>
      <c r="CR41" s="473"/>
      <c r="CS41" s="473"/>
      <c r="CT41" s="473"/>
      <c r="CU41" s="473"/>
      <c r="CV41" s="473"/>
      <c r="CW41" s="473"/>
      <c r="CX41" s="473"/>
      <c r="CY41" s="473"/>
      <c r="CZ41" s="473"/>
      <c r="DA41" s="473"/>
      <c r="DB41" s="473"/>
      <c r="DC41" s="473"/>
      <c r="DD41" s="473"/>
      <c r="DE41" s="473"/>
      <c r="DF41" s="473"/>
      <c r="DG41" s="473"/>
      <c r="DH41" s="473"/>
      <c r="DI41" s="473"/>
      <c r="DJ41" s="473"/>
      <c r="DK41" s="473"/>
      <c r="DL41" s="473"/>
      <c r="DM41" s="473"/>
      <c r="DN41" s="473"/>
      <c r="DO41" s="473"/>
      <c r="DP41" s="473"/>
      <c r="DQ41" s="473"/>
    </row>
    <row r="42" spans="1:121" s="474" customFormat="1" ht="18.5" thickBot="1" x14ac:dyDescent="0.45">
      <c r="A42" s="489"/>
      <c r="B42" s="490"/>
      <c r="C42" s="490"/>
      <c r="D42" s="491"/>
      <c r="E42" s="492"/>
      <c r="F42" s="493"/>
      <c r="G42" s="490"/>
      <c r="H42" s="490"/>
      <c r="I42" s="490"/>
      <c r="J42" s="490"/>
      <c r="K42" s="496"/>
      <c r="L42" s="496"/>
      <c r="M42" s="496"/>
      <c r="N42" s="496"/>
      <c r="O42" s="496"/>
      <c r="P42" s="496"/>
      <c r="Q42" s="490"/>
      <c r="R42" s="494"/>
      <c r="S42" s="494"/>
      <c r="T42" s="494"/>
      <c r="U42" s="494"/>
      <c r="V42" s="494"/>
      <c r="W42" s="495"/>
      <c r="X42" s="473"/>
      <c r="Y42" s="473"/>
      <c r="Z42" s="473"/>
      <c r="AA42" s="473"/>
      <c r="AB42" s="473"/>
      <c r="AC42" s="473"/>
      <c r="AD42" s="473"/>
      <c r="AE42" s="473"/>
      <c r="AF42" s="473"/>
      <c r="AG42" s="473"/>
      <c r="AH42" s="473"/>
      <c r="AI42" s="473"/>
      <c r="AJ42" s="473"/>
      <c r="AK42" s="473"/>
      <c r="AL42" s="473"/>
      <c r="AM42" s="473"/>
      <c r="AN42" s="473"/>
      <c r="AO42" s="473"/>
      <c r="AP42" s="473"/>
      <c r="AQ42" s="473"/>
      <c r="AR42" s="473"/>
      <c r="AS42" s="473"/>
      <c r="AT42" s="473"/>
      <c r="AU42" s="473"/>
      <c r="AV42" s="473"/>
      <c r="AW42" s="473"/>
      <c r="AX42" s="473"/>
      <c r="AY42" s="473"/>
      <c r="AZ42" s="473"/>
      <c r="BA42" s="473"/>
      <c r="BB42" s="473"/>
      <c r="BC42" s="473"/>
      <c r="BD42" s="473"/>
      <c r="BE42" s="473"/>
      <c r="BF42" s="473"/>
      <c r="BG42" s="473"/>
      <c r="BH42" s="473"/>
      <c r="BI42" s="473"/>
      <c r="BJ42" s="473"/>
      <c r="BK42" s="473"/>
      <c r="BL42" s="473"/>
      <c r="BM42" s="473"/>
      <c r="BN42" s="473"/>
      <c r="BO42" s="473"/>
      <c r="BP42" s="473"/>
      <c r="BQ42" s="473"/>
      <c r="BR42" s="473"/>
      <c r="BS42" s="473"/>
      <c r="BT42" s="473"/>
      <c r="BU42" s="473"/>
      <c r="BV42" s="473"/>
      <c r="BW42" s="473"/>
      <c r="BX42" s="473"/>
      <c r="BY42" s="473"/>
      <c r="BZ42" s="473"/>
      <c r="CA42" s="473"/>
      <c r="CB42" s="473"/>
      <c r="CC42" s="473"/>
      <c r="CD42" s="473"/>
      <c r="CE42" s="473"/>
      <c r="CF42" s="473"/>
      <c r="CG42" s="473"/>
      <c r="CH42" s="473"/>
      <c r="CI42" s="473"/>
      <c r="CJ42" s="473"/>
      <c r="CK42" s="473"/>
      <c r="CL42" s="473"/>
      <c r="CM42" s="473"/>
      <c r="CN42" s="473"/>
      <c r="CO42" s="473"/>
      <c r="CP42" s="473"/>
      <c r="CQ42" s="473"/>
      <c r="CR42" s="473"/>
      <c r="CS42" s="473"/>
      <c r="CT42" s="473"/>
      <c r="CU42" s="473"/>
      <c r="CV42" s="473"/>
      <c r="CW42" s="473"/>
      <c r="CX42" s="473"/>
      <c r="CY42" s="473"/>
      <c r="CZ42" s="473"/>
      <c r="DA42" s="473"/>
      <c r="DB42" s="473"/>
      <c r="DC42" s="473"/>
      <c r="DD42" s="473"/>
      <c r="DE42" s="473"/>
      <c r="DF42" s="473"/>
      <c r="DG42" s="473"/>
      <c r="DH42" s="473"/>
      <c r="DI42" s="473"/>
      <c r="DJ42" s="473"/>
      <c r="DK42" s="473"/>
      <c r="DL42" s="473"/>
      <c r="DM42" s="473"/>
      <c r="DN42" s="473"/>
      <c r="DO42" s="473"/>
      <c r="DP42" s="473"/>
      <c r="DQ42" s="473"/>
    </row>
  </sheetData>
  <mergeCells count="7">
    <mergeCell ref="K42:P42"/>
    <mergeCell ref="A16:W17"/>
    <mergeCell ref="A24:W24"/>
    <mergeCell ref="A31:W31"/>
    <mergeCell ref="B33:E33"/>
    <mergeCell ref="A34:W34"/>
    <mergeCell ref="A41:W4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1B6B5-F3EC-49D0-8C39-9019DAFF5A2C}">
  <dimension ref="A1:XFD3637"/>
  <sheetViews>
    <sheetView tabSelected="1" topLeftCell="A709" zoomScale="64" zoomScaleNormal="64" workbookViewId="0">
      <selection activeCell="I719" sqref="I719"/>
    </sheetView>
  </sheetViews>
  <sheetFormatPr baseColWidth="10" defaultColWidth="11.453125" defaultRowHeight="15.5" outlineLevelRow="1" x14ac:dyDescent="0.35"/>
  <cols>
    <col min="1" max="1" width="22.90625" style="2" customWidth="1"/>
    <col min="2" max="2" width="64.453125" style="3" customWidth="1"/>
    <col min="3" max="3" width="17.453125" style="4" hidden="1" customWidth="1"/>
    <col min="4" max="4" width="14.08984375" style="5" customWidth="1"/>
    <col min="5" max="5" width="25.26953125" style="6" customWidth="1"/>
    <col min="6" max="6" width="27" style="6" customWidth="1"/>
    <col min="7" max="7" width="17.90625" style="6" customWidth="1"/>
    <col min="8" max="8" width="15.453125" style="6" customWidth="1"/>
    <col min="9" max="9" width="27.54296875" style="6" customWidth="1"/>
    <col min="10" max="10" width="24.26953125" style="6" customWidth="1"/>
    <col min="11" max="11" width="26.7265625" style="6" customWidth="1"/>
    <col min="12" max="13" width="24.26953125" style="6" customWidth="1"/>
    <col min="14" max="14" width="28.54296875" style="7" customWidth="1"/>
    <col min="15" max="15" width="24.26953125" style="8" customWidth="1"/>
    <col min="16" max="16" width="15.453125" style="8" customWidth="1"/>
    <col min="17" max="17" width="9.90625" style="9" customWidth="1"/>
    <col min="18" max="18" width="14" style="10" customWidth="1"/>
    <col min="19" max="19" width="11.90625" style="11" customWidth="1"/>
    <col min="20" max="20" width="13.08984375" style="10" customWidth="1"/>
    <col min="21" max="21" width="20.453125" style="4" customWidth="1"/>
    <col min="22" max="16384" width="11.453125" style="4"/>
  </cols>
  <sheetData>
    <row r="1" spans="1:21" s="1" customFormat="1" ht="18" x14ac:dyDescent="0.35">
      <c r="A1" s="517" t="s">
        <v>0</v>
      </c>
      <c r="B1" s="518"/>
      <c r="C1" s="517"/>
      <c r="D1" s="519"/>
      <c r="E1" s="517"/>
      <c r="F1" s="517"/>
      <c r="G1" s="517"/>
      <c r="H1" s="517"/>
      <c r="I1" s="517"/>
      <c r="J1" s="520"/>
      <c r="K1" s="517"/>
      <c r="L1" s="517"/>
      <c r="M1" s="517"/>
      <c r="N1" s="520"/>
      <c r="O1" s="521"/>
      <c r="P1" s="521"/>
      <c r="Q1" s="517"/>
      <c r="R1" s="517"/>
      <c r="S1" s="517"/>
      <c r="T1" s="517"/>
      <c r="U1" s="517"/>
    </row>
    <row r="2" spans="1:21" ht="12.65" customHeight="1" x14ac:dyDescent="0.35"/>
    <row r="3" spans="1:21" s="12" customFormat="1" ht="42.9" customHeight="1" x14ac:dyDescent="0.35">
      <c r="A3" s="522" t="s">
        <v>1</v>
      </c>
      <c r="B3" s="524" t="s">
        <v>2</v>
      </c>
      <c r="C3" s="522" t="s">
        <v>3</v>
      </c>
      <c r="D3" s="527" t="s">
        <v>4</v>
      </c>
      <c r="E3" s="528" t="s">
        <v>5</v>
      </c>
      <c r="F3" s="529"/>
      <c r="G3" s="529"/>
      <c r="H3" s="529"/>
      <c r="I3" s="529"/>
      <c r="J3" s="529"/>
      <c r="K3" s="529"/>
      <c r="L3" s="529"/>
      <c r="M3" s="529"/>
      <c r="N3" s="530"/>
      <c r="O3" s="531" t="s">
        <v>6</v>
      </c>
      <c r="P3" s="531" t="s">
        <v>7</v>
      </c>
      <c r="Q3" s="532" t="s">
        <v>8</v>
      </c>
      <c r="R3" s="523" t="s">
        <v>9</v>
      </c>
      <c r="S3" s="523" t="s">
        <v>10</v>
      </c>
      <c r="T3" s="523" t="s">
        <v>11</v>
      </c>
      <c r="U3" s="535" t="s">
        <v>12</v>
      </c>
    </row>
    <row r="4" spans="1:21" s="12" customFormat="1" ht="13.5" customHeight="1" x14ac:dyDescent="0.35">
      <c r="A4" s="523"/>
      <c r="B4" s="525"/>
      <c r="C4" s="523"/>
      <c r="D4" s="527"/>
      <c r="E4" s="510" t="s">
        <v>13</v>
      </c>
      <c r="F4" s="511"/>
      <c r="G4" s="511"/>
      <c r="H4" s="511"/>
      <c r="I4" s="512"/>
      <c r="J4" s="510" t="s">
        <v>14</v>
      </c>
      <c r="K4" s="511"/>
      <c r="L4" s="511"/>
      <c r="M4" s="511"/>
      <c r="N4" s="512"/>
      <c r="O4" s="531"/>
      <c r="P4" s="531"/>
      <c r="Q4" s="532"/>
      <c r="R4" s="523"/>
      <c r="S4" s="523"/>
      <c r="T4" s="523"/>
      <c r="U4" s="535"/>
    </row>
    <row r="5" spans="1:21" s="12" customFormat="1" ht="14" x14ac:dyDescent="0.35">
      <c r="A5" s="523"/>
      <c r="B5" s="525"/>
      <c r="C5" s="523"/>
      <c r="D5" s="527"/>
      <c r="E5" s="513"/>
      <c r="F5" s="514"/>
      <c r="G5" s="514"/>
      <c r="H5" s="514"/>
      <c r="I5" s="515"/>
      <c r="J5" s="513"/>
      <c r="K5" s="514"/>
      <c r="L5" s="514"/>
      <c r="M5" s="514"/>
      <c r="N5" s="515"/>
      <c r="O5" s="531"/>
      <c r="P5" s="531"/>
      <c r="Q5" s="532"/>
      <c r="R5" s="523"/>
      <c r="S5" s="523"/>
      <c r="T5" s="523"/>
      <c r="U5" s="535"/>
    </row>
    <row r="6" spans="1:21" s="12" customFormat="1" ht="14" x14ac:dyDescent="0.35">
      <c r="A6" s="523"/>
      <c r="B6" s="526"/>
      <c r="C6" s="523"/>
      <c r="D6" s="527"/>
      <c r="E6" s="13" t="s">
        <v>15</v>
      </c>
      <c r="F6" s="13" t="s">
        <v>16</v>
      </c>
      <c r="G6" s="516" t="s">
        <v>17</v>
      </c>
      <c r="H6" s="516"/>
      <c r="I6" s="13" t="s">
        <v>18</v>
      </c>
      <c r="J6" s="13" t="s">
        <v>15</v>
      </c>
      <c r="K6" s="13" t="s">
        <v>16</v>
      </c>
      <c r="L6" s="516" t="s">
        <v>17</v>
      </c>
      <c r="M6" s="516"/>
      <c r="N6" s="14" t="s">
        <v>19</v>
      </c>
      <c r="O6" s="531"/>
      <c r="P6" s="531"/>
      <c r="Q6" s="532"/>
      <c r="R6" s="523"/>
      <c r="S6" s="523"/>
      <c r="T6" s="523"/>
      <c r="U6" s="535"/>
    </row>
    <row r="7" spans="1:21" s="22" customFormat="1" ht="58.5" customHeight="1" outlineLevel="1" x14ac:dyDescent="0.35">
      <c r="A7" s="15" t="s">
        <v>20</v>
      </c>
      <c r="B7" s="16" t="s">
        <v>21</v>
      </c>
      <c r="C7" s="17"/>
      <c r="D7" s="17"/>
      <c r="E7" s="18">
        <f>E8+E1379+E2324+E2442</f>
        <v>14638911924.343529</v>
      </c>
      <c r="F7" s="18">
        <f>F8+F1379+F2324+F2442</f>
        <v>17258395706</v>
      </c>
      <c r="G7" s="19">
        <f>SUM(G8,G1379,G2324,G2442)</f>
        <v>0</v>
      </c>
      <c r="H7" s="19">
        <f>SUM(H8,H1379,H2324,H2442)</f>
        <v>0</v>
      </c>
      <c r="I7" s="18">
        <f t="shared" ref="I7:I12" si="0">SUM(E7:H7)</f>
        <v>31897307630.343529</v>
      </c>
      <c r="J7" s="18">
        <f>J8+J1379+J2324+J2442</f>
        <v>14638911924.263529</v>
      </c>
      <c r="K7" s="18">
        <f>K8+K1379+K2324+K2442</f>
        <v>17258395706</v>
      </c>
      <c r="L7" s="19">
        <f>SUM(L8,L1379,L2324,L2442)</f>
        <v>0</v>
      </c>
      <c r="M7" s="19">
        <f>SUM(M8,M1379,M2324,M2442)</f>
        <v>0</v>
      </c>
      <c r="N7" s="18">
        <f t="shared" ref="N7:N12" si="1">SUM(J7:M7)</f>
        <v>31897307630.263527</v>
      </c>
      <c r="O7" s="20"/>
      <c r="P7" s="20"/>
      <c r="Q7" s="21">
        <v>1</v>
      </c>
      <c r="R7" s="17" t="s">
        <v>22</v>
      </c>
      <c r="S7" s="17"/>
      <c r="T7" s="17"/>
      <c r="U7" s="17"/>
    </row>
    <row r="8" spans="1:21" s="22" customFormat="1" ht="45" customHeight="1" outlineLevel="1" x14ac:dyDescent="0.35">
      <c r="A8" s="23" t="s">
        <v>23</v>
      </c>
      <c r="B8" s="24" t="s">
        <v>24</v>
      </c>
      <c r="C8" s="25"/>
      <c r="D8" s="26"/>
      <c r="E8" s="27">
        <f>+E9</f>
        <v>4670415252.3435287</v>
      </c>
      <c r="F8" s="27">
        <f>+F9</f>
        <v>0</v>
      </c>
      <c r="G8" s="27">
        <f>SUM(G9)</f>
        <v>0</v>
      </c>
      <c r="H8" s="27">
        <f>SUM(H9)</f>
        <v>0</v>
      </c>
      <c r="I8" s="27">
        <f t="shared" si="0"/>
        <v>4670415252.3435287</v>
      </c>
      <c r="J8" s="27">
        <f>+J9</f>
        <v>4670415252.3435287</v>
      </c>
      <c r="K8" s="27">
        <f>+K9</f>
        <v>0</v>
      </c>
      <c r="L8" s="27">
        <f>SUM(L9)</f>
        <v>0</v>
      </c>
      <c r="M8" s="27">
        <f>SUM(M9)</f>
        <v>0</v>
      </c>
      <c r="N8" s="27">
        <f t="shared" si="1"/>
        <v>4670415252.3435287</v>
      </c>
      <c r="O8" s="28"/>
      <c r="P8" s="28"/>
      <c r="Q8" s="29">
        <v>0.25</v>
      </c>
      <c r="R8" s="30" t="s">
        <v>22</v>
      </c>
      <c r="S8" s="31"/>
      <c r="T8" s="31"/>
      <c r="U8" s="32"/>
    </row>
    <row r="9" spans="1:21" s="22" customFormat="1" ht="42" outlineLevel="1" x14ac:dyDescent="0.35">
      <c r="A9" s="33" t="s">
        <v>25</v>
      </c>
      <c r="B9" s="34" t="s">
        <v>26</v>
      </c>
      <c r="C9" s="35"/>
      <c r="D9" s="36"/>
      <c r="E9" s="37">
        <f>E10</f>
        <v>4670415252.3435287</v>
      </c>
      <c r="F9" s="37">
        <f>+F10</f>
        <v>0</v>
      </c>
      <c r="G9" s="37">
        <f>SUM(G10)</f>
        <v>0</v>
      </c>
      <c r="H9" s="37">
        <f>SUM(H10)</f>
        <v>0</v>
      </c>
      <c r="I9" s="37">
        <f t="shared" si="0"/>
        <v>4670415252.3435287</v>
      </c>
      <c r="J9" s="37">
        <f>J10</f>
        <v>4670415252.3435287</v>
      </c>
      <c r="K9" s="37">
        <f>+K10</f>
        <v>0</v>
      </c>
      <c r="L9" s="37">
        <f>SUM(L10)</f>
        <v>0</v>
      </c>
      <c r="M9" s="37">
        <f>SUM(M10)</f>
        <v>0</v>
      </c>
      <c r="N9" s="37">
        <f t="shared" si="1"/>
        <v>4670415252.3435287</v>
      </c>
      <c r="O9" s="38"/>
      <c r="P9" s="38"/>
      <c r="Q9" s="39">
        <v>0.25</v>
      </c>
      <c r="R9" s="40" t="s">
        <v>22</v>
      </c>
      <c r="S9" s="41"/>
      <c r="T9" s="41"/>
      <c r="U9" s="42"/>
    </row>
    <row r="10" spans="1:21" s="22" customFormat="1" ht="43.4" customHeight="1" outlineLevel="1" x14ac:dyDescent="0.35">
      <c r="A10" s="43" t="s">
        <v>27</v>
      </c>
      <c r="B10" s="44" t="s">
        <v>28</v>
      </c>
      <c r="C10" s="45"/>
      <c r="D10" s="46"/>
      <c r="E10" s="47">
        <f>E11+E249+E540+E627+E956+E1248</f>
        <v>4670415252.3435287</v>
      </c>
      <c r="F10" s="47">
        <f>SUM(F11,F249,F540,F627,F956,F1248)</f>
        <v>0</v>
      </c>
      <c r="G10" s="47">
        <f>SUM(G11,G249,G540,G627,G956,G1248)</f>
        <v>0</v>
      </c>
      <c r="H10" s="47">
        <f>SUM(H11,H249,H540,H627,H956,H1248)</f>
        <v>0</v>
      </c>
      <c r="I10" s="47">
        <f t="shared" si="0"/>
        <v>4670415252.3435287</v>
      </c>
      <c r="J10" s="47">
        <f>SUM(J11,J249,J540,J627,J956,J1248)</f>
        <v>4670415252.3435287</v>
      </c>
      <c r="K10" s="47">
        <f>SUM(K11,K249,K540,K627,K956,K1248)</f>
        <v>0</v>
      </c>
      <c r="L10" s="47">
        <f>SUM(L11,L249,L540,L627,L956,L1248)</f>
        <v>0</v>
      </c>
      <c r="M10" s="47">
        <f>SUM(M11,M249,M540,M627,M956,M1248)</f>
        <v>0</v>
      </c>
      <c r="N10" s="47">
        <f t="shared" si="1"/>
        <v>4670415252.3435287</v>
      </c>
      <c r="O10" s="48"/>
      <c r="P10" s="48"/>
      <c r="Q10" s="49">
        <v>0.25</v>
      </c>
      <c r="R10" s="50" t="s">
        <v>22</v>
      </c>
      <c r="S10" s="51"/>
      <c r="T10" s="51"/>
      <c r="U10" s="52"/>
    </row>
    <row r="11" spans="1:21" s="22" customFormat="1" ht="30.65" customHeight="1" outlineLevel="1" x14ac:dyDescent="0.35">
      <c r="A11" s="53" t="s">
        <v>29</v>
      </c>
      <c r="B11" s="54" t="s">
        <v>30</v>
      </c>
      <c r="C11" s="55"/>
      <c r="D11" s="56"/>
      <c r="E11" s="57">
        <f>+E12+E41+E54+E111+E136+E201+E246</f>
        <v>192725104.31999999</v>
      </c>
      <c r="F11" s="57">
        <f>+F12+F41+F54+F111+F136+F201</f>
        <v>0</v>
      </c>
      <c r="G11" s="57">
        <f>SUM(G12,G41,G54,G111,G136,G201)</f>
        <v>0</v>
      </c>
      <c r="H11" s="57">
        <f>SUM(H12,H41,H54,H111,H136,H201)</f>
        <v>0</v>
      </c>
      <c r="I11" s="57">
        <f t="shared" si="0"/>
        <v>192725104.31999999</v>
      </c>
      <c r="J11" s="57">
        <f>+J12+J41+J54+J111+J136+J201+J246</f>
        <v>192725104.31999999</v>
      </c>
      <c r="K11" s="57">
        <f>+K12+K41+K54+K111+K136+K201</f>
        <v>0</v>
      </c>
      <c r="L11" s="57">
        <f>SUM(L12,L41,L54,L111,L136,L201)</f>
        <v>0</v>
      </c>
      <c r="M11" s="57">
        <f>SUM(M12,M41,M54,M111,M136,M201)</f>
        <v>0</v>
      </c>
      <c r="N11" s="57">
        <f t="shared" si="1"/>
        <v>192725104.31999999</v>
      </c>
      <c r="O11" s="58"/>
      <c r="P11" s="58"/>
      <c r="Q11" s="59">
        <v>0.1</v>
      </c>
      <c r="R11" s="60" t="s">
        <v>22</v>
      </c>
      <c r="S11" s="61"/>
      <c r="T11" s="61"/>
      <c r="U11" s="62"/>
    </row>
    <row r="12" spans="1:21" ht="58.5" customHeight="1" outlineLevel="1" x14ac:dyDescent="0.35">
      <c r="A12" s="63" t="s">
        <v>31</v>
      </c>
      <c r="B12" s="437" t="s">
        <v>32</v>
      </c>
      <c r="C12" s="65"/>
      <c r="D12" s="438">
        <v>624202</v>
      </c>
      <c r="E12" s="65">
        <f>E13+E18+E23+E28+E36</f>
        <v>13275000</v>
      </c>
      <c r="F12" s="65"/>
      <c r="G12" s="66"/>
      <c r="H12" s="65"/>
      <c r="I12" s="65">
        <f t="shared" si="0"/>
        <v>13275000</v>
      </c>
      <c r="J12" s="65">
        <f>J13+J18+J23+J28+J36</f>
        <v>13275000</v>
      </c>
      <c r="K12" s="65"/>
      <c r="L12" s="66"/>
      <c r="M12" s="65"/>
      <c r="N12" s="65">
        <f t="shared" si="1"/>
        <v>13275000</v>
      </c>
      <c r="O12" s="67">
        <f>O13</f>
        <v>46034</v>
      </c>
      <c r="P12" s="67">
        <v>46325</v>
      </c>
      <c r="Q12" s="68">
        <v>0.15</v>
      </c>
      <c r="R12" s="69" t="s">
        <v>33</v>
      </c>
      <c r="S12" s="70"/>
      <c r="T12" s="71" t="s">
        <v>34</v>
      </c>
      <c r="U12" s="72"/>
    </row>
    <row r="13" spans="1:21" ht="58.5" customHeight="1" outlineLevel="1" x14ac:dyDescent="0.35">
      <c r="A13" s="73" t="s">
        <v>35</v>
      </c>
      <c r="B13" s="74" t="s">
        <v>36</v>
      </c>
      <c r="C13" s="75"/>
      <c r="D13" s="76"/>
      <c r="E13" s="77">
        <f>E17</f>
        <v>2655000</v>
      </c>
      <c r="F13" s="78"/>
      <c r="G13" s="78"/>
      <c r="H13" s="78"/>
      <c r="I13" s="77">
        <f>I17</f>
        <v>2655000</v>
      </c>
      <c r="J13" s="77">
        <f>J17</f>
        <v>2655000</v>
      </c>
      <c r="K13" s="78"/>
      <c r="L13" s="78"/>
      <c r="M13" s="77"/>
      <c r="N13" s="77">
        <f>J13</f>
        <v>2655000</v>
      </c>
      <c r="O13" s="79">
        <f>O14</f>
        <v>46034</v>
      </c>
      <c r="P13" s="79">
        <f>P17</f>
        <v>46063</v>
      </c>
      <c r="Q13" s="80">
        <v>0.15</v>
      </c>
      <c r="R13" s="81" t="s">
        <v>33</v>
      </c>
      <c r="S13" s="78"/>
      <c r="T13" s="82"/>
      <c r="U13" s="82"/>
    </row>
    <row r="14" spans="1:21" ht="25.5" customHeight="1" outlineLevel="1" x14ac:dyDescent="0.35">
      <c r="A14" s="83" t="s">
        <v>37</v>
      </c>
      <c r="B14" s="84" t="s">
        <v>38</v>
      </c>
      <c r="C14" s="85"/>
      <c r="D14" s="86"/>
      <c r="E14" s="87"/>
      <c r="F14" s="87"/>
      <c r="G14" s="87"/>
      <c r="H14" s="87"/>
      <c r="I14" s="87"/>
      <c r="J14" s="87"/>
      <c r="K14" s="87"/>
      <c r="L14" s="87"/>
      <c r="M14" s="87"/>
      <c r="N14" s="87"/>
      <c r="O14" s="88">
        <v>46034</v>
      </c>
      <c r="P14" s="88">
        <v>46037</v>
      </c>
      <c r="Q14" s="89">
        <v>0.04</v>
      </c>
      <c r="R14" s="90" t="s">
        <v>33</v>
      </c>
      <c r="S14" s="91"/>
      <c r="T14" s="91"/>
      <c r="U14" s="92"/>
    </row>
    <row r="15" spans="1:21" ht="18" customHeight="1" outlineLevel="1" x14ac:dyDescent="0.35">
      <c r="A15" s="83" t="s">
        <v>39</v>
      </c>
      <c r="B15" s="84" t="s">
        <v>40</v>
      </c>
      <c r="C15" s="85"/>
      <c r="D15" s="86"/>
      <c r="E15" s="87"/>
      <c r="F15" s="87"/>
      <c r="G15" s="87"/>
      <c r="H15" s="87"/>
      <c r="I15" s="87"/>
      <c r="J15" s="87"/>
      <c r="K15" s="87"/>
      <c r="L15" s="87"/>
      <c r="M15" s="87"/>
      <c r="N15" s="87"/>
      <c r="O15" s="88">
        <v>46037</v>
      </c>
      <c r="P15" s="88">
        <v>46042</v>
      </c>
      <c r="Q15" s="89">
        <v>0.06</v>
      </c>
      <c r="R15" s="90" t="s">
        <v>33</v>
      </c>
      <c r="S15" s="91"/>
      <c r="T15" s="91"/>
      <c r="U15" s="92"/>
    </row>
    <row r="16" spans="1:21" ht="14.5" outlineLevel="1" x14ac:dyDescent="0.35">
      <c r="A16" s="83" t="s">
        <v>41</v>
      </c>
      <c r="B16" s="84" t="s">
        <v>42</v>
      </c>
      <c r="C16" s="85"/>
      <c r="D16" s="86"/>
      <c r="E16" s="87"/>
      <c r="F16" s="87"/>
      <c r="G16" s="87"/>
      <c r="H16" s="87"/>
      <c r="I16" s="87"/>
      <c r="J16" s="87"/>
      <c r="K16" s="87"/>
      <c r="L16" s="87"/>
      <c r="M16" s="87"/>
      <c r="N16" s="87"/>
      <c r="O16" s="88">
        <v>46042</v>
      </c>
      <c r="P16" s="88">
        <v>46047</v>
      </c>
      <c r="Q16" s="89">
        <v>0.03</v>
      </c>
      <c r="R16" s="90" t="s">
        <v>33</v>
      </c>
      <c r="S16" s="91"/>
      <c r="T16" s="91"/>
      <c r="U16" s="92"/>
    </row>
    <row r="17" spans="1:119" ht="27" customHeight="1" outlineLevel="1" x14ac:dyDescent="0.35">
      <c r="A17" s="83" t="s">
        <v>43</v>
      </c>
      <c r="B17" s="84" t="s">
        <v>44</v>
      </c>
      <c r="C17" s="85"/>
      <c r="D17" s="86"/>
      <c r="E17" s="87">
        <v>2655000</v>
      </c>
      <c r="F17" s="87"/>
      <c r="G17" s="87"/>
      <c r="H17" s="87"/>
      <c r="I17" s="87">
        <v>2655000</v>
      </c>
      <c r="J17" s="87">
        <v>2655000</v>
      </c>
      <c r="K17" s="87"/>
      <c r="L17" s="87"/>
      <c r="M17" s="87"/>
      <c r="N17" s="93">
        <f>J17</f>
        <v>2655000</v>
      </c>
      <c r="O17" s="88">
        <v>46047</v>
      </c>
      <c r="P17" s="88">
        <v>46063</v>
      </c>
      <c r="Q17" s="89">
        <v>0.02</v>
      </c>
      <c r="R17" s="90" t="s">
        <v>33</v>
      </c>
      <c r="S17" s="91" t="s">
        <v>45</v>
      </c>
      <c r="T17" s="91"/>
      <c r="U17" s="92"/>
    </row>
    <row r="18" spans="1:119" ht="58.5" customHeight="1" outlineLevel="1" x14ac:dyDescent="0.35">
      <c r="A18" s="73" t="s">
        <v>46</v>
      </c>
      <c r="B18" s="74" t="s">
        <v>47</v>
      </c>
      <c r="C18" s="75"/>
      <c r="D18" s="76"/>
      <c r="E18" s="77">
        <f>E22</f>
        <v>2655000</v>
      </c>
      <c r="F18" s="78"/>
      <c r="G18" s="78"/>
      <c r="H18" s="78"/>
      <c r="I18" s="77">
        <f>I22</f>
        <v>2655000</v>
      </c>
      <c r="J18" s="77">
        <f>J22</f>
        <v>2655000</v>
      </c>
      <c r="K18" s="78"/>
      <c r="L18" s="78"/>
      <c r="M18" s="77"/>
      <c r="N18" s="77">
        <f>J18</f>
        <v>2655000</v>
      </c>
      <c r="O18" s="79">
        <f>O19</f>
        <v>46113</v>
      </c>
      <c r="P18" s="79">
        <f>P22</f>
        <v>46142</v>
      </c>
      <c r="Q18" s="80">
        <v>0.15</v>
      </c>
      <c r="R18" s="81" t="s">
        <v>33</v>
      </c>
      <c r="S18" s="78"/>
      <c r="T18" s="82"/>
      <c r="U18" s="82"/>
    </row>
    <row r="19" spans="1:119" ht="23.25" customHeight="1" outlineLevel="1" x14ac:dyDescent="0.35">
      <c r="A19" s="83" t="s">
        <v>48</v>
      </c>
      <c r="B19" s="84" t="s">
        <v>38</v>
      </c>
      <c r="C19" s="85"/>
      <c r="D19" s="86"/>
      <c r="E19" s="87"/>
      <c r="F19" s="87"/>
      <c r="G19" s="87"/>
      <c r="H19" s="87"/>
      <c r="I19" s="87"/>
      <c r="J19" s="87"/>
      <c r="K19" s="87"/>
      <c r="L19" s="87"/>
      <c r="M19" s="87"/>
      <c r="N19" s="87"/>
      <c r="O19" s="88">
        <v>46113</v>
      </c>
      <c r="P19" s="88">
        <v>46115</v>
      </c>
      <c r="Q19" s="89">
        <v>0.04</v>
      </c>
      <c r="R19" s="90" t="s">
        <v>33</v>
      </c>
      <c r="S19" s="91"/>
      <c r="T19" s="91"/>
      <c r="U19" s="92"/>
    </row>
    <row r="20" spans="1:119" ht="21.75" customHeight="1" outlineLevel="1" x14ac:dyDescent="0.35">
      <c r="A20" s="83" t="s">
        <v>49</v>
      </c>
      <c r="B20" s="84" t="s">
        <v>40</v>
      </c>
      <c r="C20" s="85"/>
      <c r="D20" s="86"/>
      <c r="E20" s="87"/>
      <c r="F20" s="87"/>
      <c r="G20" s="87"/>
      <c r="H20" s="87"/>
      <c r="I20" s="87"/>
      <c r="J20" s="87"/>
      <c r="K20" s="87"/>
      <c r="L20" s="87"/>
      <c r="M20" s="87"/>
      <c r="N20" s="87"/>
      <c r="O20" s="88">
        <v>46117</v>
      </c>
      <c r="P20" s="88">
        <v>46124</v>
      </c>
      <c r="Q20" s="89">
        <v>0.06</v>
      </c>
      <c r="R20" s="90" t="s">
        <v>33</v>
      </c>
      <c r="S20" s="91"/>
      <c r="T20" s="91"/>
      <c r="U20" s="92"/>
    </row>
    <row r="21" spans="1:119" ht="37.65" customHeight="1" outlineLevel="1" x14ac:dyDescent="0.35">
      <c r="A21" s="83" t="s">
        <v>50</v>
      </c>
      <c r="B21" s="84" t="s">
        <v>42</v>
      </c>
      <c r="C21" s="85"/>
      <c r="D21" s="86"/>
      <c r="E21" s="87"/>
      <c r="F21" s="87"/>
      <c r="G21" s="87"/>
      <c r="H21" s="87"/>
      <c r="I21" s="87"/>
      <c r="J21" s="87"/>
      <c r="K21" s="87"/>
      <c r="L21" s="87"/>
      <c r="M21" s="87"/>
      <c r="N21" s="87"/>
      <c r="O21" s="88">
        <v>46124</v>
      </c>
      <c r="P21" s="88">
        <v>46127</v>
      </c>
      <c r="Q21" s="89">
        <v>0.03</v>
      </c>
      <c r="R21" s="90" t="s">
        <v>33</v>
      </c>
      <c r="S21" s="91"/>
      <c r="T21" s="91"/>
      <c r="U21" s="92"/>
    </row>
    <row r="22" spans="1:119" ht="58.5" customHeight="1" outlineLevel="1" x14ac:dyDescent="0.35">
      <c r="A22" s="83" t="s">
        <v>51</v>
      </c>
      <c r="B22" s="84" t="s">
        <v>44</v>
      </c>
      <c r="C22" s="85"/>
      <c r="D22" s="86"/>
      <c r="E22" s="87">
        <f>2250000*1.18</f>
        <v>2655000</v>
      </c>
      <c r="F22" s="87"/>
      <c r="G22" s="87"/>
      <c r="H22" s="87"/>
      <c r="I22" s="87">
        <f>2250000*1.18</f>
        <v>2655000</v>
      </c>
      <c r="J22" s="87">
        <f>2250000*1.18</f>
        <v>2655000</v>
      </c>
      <c r="K22" s="87"/>
      <c r="L22" s="87"/>
      <c r="M22" s="87"/>
      <c r="N22" s="93">
        <f>J22</f>
        <v>2655000</v>
      </c>
      <c r="O22" s="88">
        <v>46127</v>
      </c>
      <c r="P22" s="88">
        <v>46142</v>
      </c>
      <c r="Q22" s="89">
        <v>0.02</v>
      </c>
      <c r="R22" s="90" t="s">
        <v>33</v>
      </c>
      <c r="S22" s="91" t="s">
        <v>45</v>
      </c>
      <c r="T22" s="91"/>
      <c r="U22" s="92"/>
    </row>
    <row r="23" spans="1:119" ht="58.5" customHeight="1" outlineLevel="1" x14ac:dyDescent="0.35">
      <c r="A23" s="73" t="s">
        <v>52</v>
      </c>
      <c r="B23" s="74" t="s">
        <v>53</v>
      </c>
      <c r="C23" s="75"/>
      <c r="D23" s="76"/>
      <c r="E23" s="77">
        <f>E27</f>
        <v>2655000</v>
      </c>
      <c r="F23" s="78"/>
      <c r="G23" s="78"/>
      <c r="H23" s="78"/>
      <c r="I23" s="77">
        <f>I27</f>
        <v>2655000</v>
      </c>
      <c r="J23" s="77">
        <f>J27</f>
        <v>2655000</v>
      </c>
      <c r="K23" s="78"/>
      <c r="L23" s="78"/>
      <c r="M23" s="77"/>
      <c r="N23" s="77">
        <f>J23</f>
        <v>2655000</v>
      </c>
      <c r="O23" s="79">
        <f>O24</f>
        <v>46204</v>
      </c>
      <c r="P23" s="79">
        <f>P27</f>
        <v>46233</v>
      </c>
      <c r="Q23" s="80">
        <v>0.15</v>
      </c>
      <c r="R23" s="81" t="s">
        <v>33</v>
      </c>
      <c r="S23" s="78"/>
      <c r="T23" s="82"/>
      <c r="U23" s="82"/>
    </row>
    <row r="24" spans="1:119" ht="24" customHeight="1" outlineLevel="1" x14ac:dyDescent="0.35">
      <c r="A24" s="83" t="s">
        <v>54</v>
      </c>
      <c r="B24" s="84" t="s">
        <v>38</v>
      </c>
      <c r="C24" s="85"/>
      <c r="D24" s="86"/>
      <c r="E24" s="87"/>
      <c r="F24" s="87"/>
      <c r="G24" s="87"/>
      <c r="H24" s="87"/>
      <c r="I24" s="87"/>
      <c r="J24" s="87"/>
      <c r="K24" s="87"/>
      <c r="L24" s="87"/>
      <c r="M24" s="87"/>
      <c r="N24" s="87"/>
      <c r="O24" s="88">
        <v>46204</v>
      </c>
      <c r="P24" s="88">
        <v>46206</v>
      </c>
      <c r="Q24" s="89">
        <v>0.04</v>
      </c>
      <c r="R24" s="90" t="s">
        <v>33</v>
      </c>
      <c r="S24" s="91"/>
      <c r="T24" s="91"/>
      <c r="U24" s="92"/>
    </row>
    <row r="25" spans="1:119" ht="18.75" customHeight="1" outlineLevel="1" x14ac:dyDescent="0.35">
      <c r="A25" s="83" t="s">
        <v>55</v>
      </c>
      <c r="B25" s="84" t="s">
        <v>40</v>
      </c>
      <c r="C25" s="85"/>
      <c r="D25" s="86"/>
      <c r="E25" s="87"/>
      <c r="F25" s="87"/>
      <c r="G25" s="87"/>
      <c r="H25" s="87"/>
      <c r="I25" s="87"/>
      <c r="J25" s="87"/>
      <c r="K25" s="87"/>
      <c r="L25" s="87"/>
      <c r="M25" s="87"/>
      <c r="N25" s="87"/>
      <c r="O25" s="88">
        <v>46208</v>
      </c>
      <c r="P25" s="88">
        <v>46215</v>
      </c>
      <c r="Q25" s="89">
        <v>0.06</v>
      </c>
      <c r="R25" s="90" t="s">
        <v>33</v>
      </c>
      <c r="S25" s="91"/>
      <c r="T25" s="91"/>
      <c r="U25" s="92"/>
    </row>
    <row r="26" spans="1:119" ht="29.25" customHeight="1" outlineLevel="1" x14ac:dyDescent="0.35">
      <c r="A26" s="83" t="s">
        <v>56</v>
      </c>
      <c r="B26" s="84" t="s">
        <v>42</v>
      </c>
      <c r="C26" s="85"/>
      <c r="D26" s="86"/>
      <c r="E26" s="87"/>
      <c r="F26" s="87"/>
      <c r="G26" s="87"/>
      <c r="H26" s="87"/>
      <c r="I26" s="87"/>
      <c r="J26" s="87"/>
      <c r="K26" s="87"/>
      <c r="L26" s="87"/>
      <c r="M26" s="87"/>
      <c r="N26" s="87"/>
      <c r="O26" s="88">
        <v>46215</v>
      </c>
      <c r="P26" s="88">
        <v>46218</v>
      </c>
      <c r="Q26" s="89">
        <v>0.03</v>
      </c>
      <c r="R26" s="90" t="s">
        <v>33</v>
      </c>
      <c r="S26" s="91"/>
      <c r="T26" s="91"/>
      <c r="U26" s="92"/>
    </row>
    <row r="27" spans="1:119" ht="25.5" customHeight="1" outlineLevel="1" x14ac:dyDescent="0.35">
      <c r="A27" s="83" t="s">
        <v>57</v>
      </c>
      <c r="B27" s="84" t="s">
        <v>44</v>
      </c>
      <c r="C27" s="85"/>
      <c r="D27" s="86"/>
      <c r="E27" s="87">
        <f>2250000*1.18</f>
        <v>2655000</v>
      </c>
      <c r="F27" s="87"/>
      <c r="G27" s="87"/>
      <c r="H27" s="87"/>
      <c r="I27" s="87">
        <f>2250000*1.18</f>
        <v>2655000</v>
      </c>
      <c r="J27" s="87">
        <f>2250000*1.18</f>
        <v>2655000</v>
      </c>
      <c r="K27" s="87"/>
      <c r="L27" s="87"/>
      <c r="M27" s="87"/>
      <c r="N27" s="93">
        <f>J27</f>
        <v>2655000</v>
      </c>
      <c r="O27" s="88">
        <v>46218</v>
      </c>
      <c r="P27" s="88">
        <v>46233</v>
      </c>
      <c r="Q27" s="89">
        <v>0.02</v>
      </c>
      <c r="R27" s="90" t="s">
        <v>33</v>
      </c>
      <c r="S27" s="91" t="s">
        <v>45</v>
      </c>
      <c r="T27" s="91"/>
      <c r="U27" s="92"/>
    </row>
    <row r="28" spans="1:119" ht="30.65" customHeight="1" outlineLevel="1" x14ac:dyDescent="0.35">
      <c r="A28" s="73" t="s">
        <v>58</v>
      </c>
      <c r="B28" s="74" t="s">
        <v>59</v>
      </c>
      <c r="C28" s="75"/>
      <c r="D28" s="76"/>
      <c r="E28" s="77"/>
      <c r="F28" s="78"/>
      <c r="G28" s="78"/>
      <c r="H28" s="78"/>
      <c r="I28" s="77"/>
      <c r="J28" s="77"/>
      <c r="K28" s="78"/>
      <c r="L28" s="78"/>
      <c r="M28" s="77"/>
      <c r="N28" s="77"/>
      <c r="O28" s="94">
        <f>O30</f>
        <v>46236</v>
      </c>
      <c r="P28" s="94">
        <f>P35</f>
        <v>46295</v>
      </c>
      <c r="Q28" s="80">
        <v>0.4</v>
      </c>
      <c r="R28" s="81"/>
      <c r="S28" s="78"/>
      <c r="T28" s="82"/>
      <c r="U28" s="82"/>
      <c r="DJ28" s="95"/>
      <c r="DK28" s="95"/>
      <c r="DL28" s="95"/>
      <c r="DM28" s="95"/>
      <c r="DN28" s="95"/>
      <c r="DO28" s="95"/>
    </row>
    <row r="29" spans="1:119" ht="15" customHeight="1" outlineLevel="1" x14ac:dyDescent="0.35">
      <c r="A29" s="83" t="s">
        <v>60</v>
      </c>
      <c r="B29" s="84" t="s">
        <v>61</v>
      </c>
      <c r="C29" s="85"/>
      <c r="D29" s="86"/>
      <c r="E29" s="87"/>
      <c r="F29" s="87"/>
      <c r="G29" s="87"/>
      <c r="H29" s="87"/>
      <c r="I29" s="87"/>
      <c r="J29" s="87"/>
      <c r="K29" s="87"/>
      <c r="L29" s="87"/>
      <c r="M29" s="87"/>
      <c r="N29" s="87"/>
      <c r="O29" s="88">
        <v>46204</v>
      </c>
      <c r="P29" s="88">
        <v>46234</v>
      </c>
      <c r="Q29" s="89">
        <v>0.1</v>
      </c>
      <c r="R29" s="90" t="s">
        <v>33</v>
      </c>
      <c r="S29" s="91"/>
      <c r="T29" s="91"/>
      <c r="U29" s="92"/>
      <c r="DJ29" s="95"/>
      <c r="DK29" s="95"/>
      <c r="DL29" s="95"/>
      <c r="DM29" s="95"/>
      <c r="DN29" s="95"/>
      <c r="DO29" s="95"/>
    </row>
    <row r="30" spans="1:119" ht="15" customHeight="1" outlineLevel="1" x14ac:dyDescent="0.35">
      <c r="A30" s="83" t="s">
        <v>62</v>
      </c>
      <c r="B30" s="84" t="s">
        <v>63</v>
      </c>
      <c r="C30" s="85"/>
      <c r="D30" s="86"/>
      <c r="E30" s="87"/>
      <c r="F30" s="87"/>
      <c r="G30" s="87"/>
      <c r="H30" s="87"/>
      <c r="I30" s="87"/>
      <c r="J30" s="87"/>
      <c r="K30" s="87"/>
      <c r="L30" s="87"/>
      <c r="M30" s="87"/>
      <c r="N30" s="87"/>
      <c r="O30" s="88">
        <v>46236</v>
      </c>
      <c r="P30" s="88">
        <v>46243</v>
      </c>
      <c r="Q30" s="89">
        <v>0.03</v>
      </c>
      <c r="R30" s="90" t="s">
        <v>33</v>
      </c>
      <c r="S30" s="91"/>
      <c r="T30" s="91"/>
      <c r="U30" s="92"/>
      <c r="DJ30" s="95"/>
      <c r="DK30" s="95"/>
      <c r="DL30" s="95"/>
      <c r="DM30" s="95"/>
      <c r="DN30" s="95"/>
      <c r="DO30" s="95"/>
    </row>
    <row r="31" spans="1:119" ht="15" customHeight="1" outlineLevel="1" x14ac:dyDescent="0.35">
      <c r="A31" s="83" t="s">
        <v>64</v>
      </c>
      <c r="B31" s="84" t="s">
        <v>65</v>
      </c>
      <c r="C31" s="85"/>
      <c r="D31" s="86"/>
      <c r="E31" s="87"/>
      <c r="F31" s="87"/>
      <c r="G31" s="87"/>
      <c r="H31" s="87"/>
      <c r="I31" s="87"/>
      <c r="J31" s="87"/>
      <c r="K31" s="87"/>
      <c r="L31" s="87"/>
      <c r="M31" s="87"/>
      <c r="N31" s="87"/>
      <c r="O31" s="88">
        <v>46243</v>
      </c>
      <c r="P31" s="88">
        <v>46250</v>
      </c>
      <c r="Q31" s="89">
        <v>0.08</v>
      </c>
      <c r="R31" s="90" t="s">
        <v>33</v>
      </c>
      <c r="S31" s="91" t="s">
        <v>66</v>
      </c>
      <c r="T31" s="91"/>
      <c r="U31" s="92"/>
      <c r="DJ31" s="95"/>
      <c r="DK31" s="95"/>
      <c r="DL31" s="95"/>
      <c r="DM31" s="95"/>
      <c r="DN31" s="95"/>
      <c r="DO31" s="95"/>
    </row>
    <row r="32" spans="1:119" ht="15" customHeight="1" outlineLevel="1" x14ac:dyDescent="0.35">
      <c r="A32" s="83" t="s">
        <v>67</v>
      </c>
      <c r="B32" s="84" t="s">
        <v>68</v>
      </c>
      <c r="C32" s="85"/>
      <c r="D32" s="86"/>
      <c r="E32" s="87"/>
      <c r="F32" s="87"/>
      <c r="G32" s="87"/>
      <c r="H32" s="87"/>
      <c r="I32" s="87"/>
      <c r="J32" s="87"/>
      <c r="K32" s="87"/>
      <c r="L32" s="87"/>
      <c r="M32" s="87"/>
      <c r="N32" s="87"/>
      <c r="O32" s="88">
        <v>46250</v>
      </c>
      <c r="P32" s="88">
        <v>46253</v>
      </c>
      <c r="Q32" s="89">
        <v>0.03</v>
      </c>
      <c r="R32" s="90" t="s">
        <v>33</v>
      </c>
      <c r="S32" s="91" t="s">
        <v>69</v>
      </c>
      <c r="T32" s="91"/>
      <c r="U32" s="92"/>
      <c r="DJ32" s="95"/>
      <c r="DK32" s="95"/>
      <c r="DL32" s="95"/>
      <c r="DM32" s="95"/>
      <c r="DN32" s="95"/>
      <c r="DO32" s="95"/>
    </row>
    <row r="33" spans="1:119" ht="15" customHeight="1" outlineLevel="1" x14ac:dyDescent="0.35">
      <c r="A33" s="83" t="s">
        <v>70</v>
      </c>
      <c r="B33" s="84" t="s">
        <v>71</v>
      </c>
      <c r="C33" s="85"/>
      <c r="D33" s="86"/>
      <c r="E33" s="87"/>
      <c r="F33" s="87"/>
      <c r="G33" s="87"/>
      <c r="H33" s="87"/>
      <c r="I33" s="87"/>
      <c r="J33" s="87"/>
      <c r="K33" s="87"/>
      <c r="L33" s="87"/>
      <c r="M33" s="87"/>
      <c r="N33" s="87"/>
      <c r="O33" s="88">
        <v>46253</v>
      </c>
      <c r="P33" s="88">
        <v>46284</v>
      </c>
      <c r="Q33" s="89">
        <v>0.03</v>
      </c>
      <c r="R33" s="90" t="s">
        <v>33</v>
      </c>
      <c r="S33" s="91" t="s">
        <v>66</v>
      </c>
      <c r="T33" s="91"/>
      <c r="U33" s="92"/>
      <c r="DJ33" s="95"/>
      <c r="DK33" s="95"/>
      <c r="DL33" s="95"/>
      <c r="DM33" s="95"/>
      <c r="DN33" s="95"/>
      <c r="DO33" s="95"/>
    </row>
    <row r="34" spans="1:119" ht="27" customHeight="1" outlineLevel="1" x14ac:dyDescent="0.35">
      <c r="A34" s="83" t="s">
        <v>72</v>
      </c>
      <c r="B34" s="84" t="s">
        <v>73</v>
      </c>
      <c r="C34" s="85"/>
      <c r="D34" s="86"/>
      <c r="E34" s="87"/>
      <c r="F34" s="87"/>
      <c r="G34" s="87"/>
      <c r="H34" s="87"/>
      <c r="I34" s="87"/>
      <c r="J34" s="87"/>
      <c r="K34" s="87"/>
      <c r="L34" s="87"/>
      <c r="M34" s="87"/>
      <c r="N34" s="87"/>
      <c r="O34" s="88">
        <v>46284</v>
      </c>
      <c r="P34" s="88">
        <v>46291</v>
      </c>
      <c r="Q34" s="89">
        <v>0.1</v>
      </c>
      <c r="R34" s="90" t="s">
        <v>33</v>
      </c>
      <c r="S34" s="91" t="s">
        <v>74</v>
      </c>
      <c r="T34" s="91"/>
      <c r="U34" s="92"/>
      <c r="DJ34" s="95"/>
      <c r="DK34" s="95"/>
      <c r="DL34" s="95"/>
      <c r="DM34" s="95"/>
      <c r="DN34" s="95"/>
      <c r="DO34" s="95"/>
    </row>
    <row r="35" spans="1:119" ht="25.5" customHeight="1" outlineLevel="1" x14ac:dyDescent="0.35">
      <c r="A35" s="83" t="s">
        <v>75</v>
      </c>
      <c r="B35" s="84" t="s">
        <v>76</v>
      </c>
      <c r="C35" s="85"/>
      <c r="D35" s="86"/>
      <c r="E35" s="87"/>
      <c r="F35" s="87"/>
      <c r="G35" s="87"/>
      <c r="H35" s="87"/>
      <c r="I35" s="87"/>
      <c r="J35" s="87"/>
      <c r="K35" s="87"/>
      <c r="L35" s="87"/>
      <c r="M35" s="87"/>
      <c r="N35" s="87"/>
      <c r="O35" s="88">
        <v>46291</v>
      </c>
      <c r="P35" s="88">
        <v>46295</v>
      </c>
      <c r="Q35" s="96">
        <v>0.03</v>
      </c>
      <c r="R35" s="90" t="s">
        <v>33</v>
      </c>
      <c r="S35" s="91" t="s">
        <v>77</v>
      </c>
      <c r="T35" s="91"/>
      <c r="U35" s="92"/>
    </row>
    <row r="36" spans="1:119" ht="46.5" customHeight="1" outlineLevel="1" x14ac:dyDescent="0.35">
      <c r="A36" s="73" t="s">
        <v>78</v>
      </c>
      <c r="B36" s="74" t="s">
        <v>36</v>
      </c>
      <c r="C36" s="75"/>
      <c r="D36" s="76"/>
      <c r="E36" s="77">
        <f>E40</f>
        <v>5310000</v>
      </c>
      <c r="F36" s="78"/>
      <c r="G36" s="78"/>
      <c r="H36" s="78"/>
      <c r="I36" s="77">
        <f>I40</f>
        <v>5310000</v>
      </c>
      <c r="J36" s="77">
        <f>J40</f>
        <v>5310000</v>
      </c>
      <c r="K36" s="78"/>
      <c r="L36" s="78"/>
      <c r="M36" s="77"/>
      <c r="N36" s="77">
        <v>5310000</v>
      </c>
      <c r="O36" s="79">
        <f>O37</f>
        <v>46296</v>
      </c>
      <c r="P36" s="79">
        <f>P40</f>
        <v>46325</v>
      </c>
      <c r="Q36" s="80">
        <v>0.15</v>
      </c>
      <c r="R36" s="81" t="s">
        <v>33</v>
      </c>
      <c r="S36" s="78"/>
      <c r="T36" s="82"/>
      <c r="U36" s="82"/>
      <c r="DJ36" s="95"/>
      <c r="DK36" s="95"/>
      <c r="DL36" s="95"/>
      <c r="DM36" s="95"/>
      <c r="DN36" s="95"/>
      <c r="DO36" s="95"/>
    </row>
    <row r="37" spans="1:119" ht="15" customHeight="1" outlineLevel="1" x14ac:dyDescent="0.35">
      <c r="A37" s="83" t="s">
        <v>79</v>
      </c>
      <c r="B37" s="84" t="s">
        <v>38</v>
      </c>
      <c r="C37" s="85"/>
      <c r="D37" s="86"/>
      <c r="E37" s="87"/>
      <c r="F37" s="87"/>
      <c r="G37" s="87"/>
      <c r="H37" s="87"/>
      <c r="I37" s="87"/>
      <c r="J37" s="87"/>
      <c r="K37" s="87"/>
      <c r="L37" s="87"/>
      <c r="M37" s="87"/>
      <c r="N37" s="87"/>
      <c r="O37" s="88">
        <v>46296</v>
      </c>
      <c r="P37" s="88">
        <v>46298</v>
      </c>
      <c r="Q37" s="89">
        <v>0.04</v>
      </c>
      <c r="R37" s="90" t="s">
        <v>33</v>
      </c>
      <c r="S37" s="91"/>
      <c r="T37" s="91"/>
      <c r="U37" s="92"/>
      <c r="DJ37" s="95"/>
      <c r="DK37" s="95"/>
      <c r="DL37" s="95"/>
      <c r="DM37" s="95"/>
      <c r="DN37" s="95"/>
      <c r="DO37" s="95"/>
    </row>
    <row r="38" spans="1:119" ht="24.65" customHeight="1" outlineLevel="1" x14ac:dyDescent="0.35">
      <c r="A38" s="83" t="s">
        <v>80</v>
      </c>
      <c r="B38" s="84" t="s">
        <v>40</v>
      </c>
      <c r="C38" s="85"/>
      <c r="D38" s="86"/>
      <c r="E38" s="87"/>
      <c r="F38" s="87"/>
      <c r="G38" s="87"/>
      <c r="H38" s="87"/>
      <c r="I38" s="87"/>
      <c r="J38" s="87"/>
      <c r="K38" s="87"/>
      <c r="L38" s="87"/>
      <c r="M38" s="87"/>
      <c r="N38" s="87"/>
      <c r="O38" s="88">
        <v>46300</v>
      </c>
      <c r="P38" s="88">
        <v>46307</v>
      </c>
      <c r="Q38" s="89">
        <v>0.06</v>
      </c>
      <c r="R38" s="90" t="s">
        <v>33</v>
      </c>
      <c r="S38" s="91"/>
      <c r="T38" s="91"/>
      <c r="U38" s="92"/>
      <c r="DJ38" s="95"/>
      <c r="DK38" s="95"/>
      <c r="DL38" s="95"/>
      <c r="DM38" s="95"/>
      <c r="DN38" s="95"/>
      <c r="DO38" s="95"/>
    </row>
    <row r="39" spans="1:119" ht="15" customHeight="1" outlineLevel="1" x14ac:dyDescent="0.35">
      <c r="A39" s="83" t="s">
        <v>81</v>
      </c>
      <c r="B39" s="84" t="s">
        <v>42</v>
      </c>
      <c r="C39" s="85"/>
      <c r="D39" s="86"/>
      <c r="E39" s="87"/>
      <c r="F39" s="87"/>
      <c r="G39" s="87"/>
      <c r="H39" s="87"/>
      <c r="I39" s="87"/>
      <c r="J39" s="87"/>
      <c r="K39" s="87"/>
      <c r="L39" s="87"/>
      <c r="M39" s="87"/>
      <c r="N39" s="87"/>
      <c r="O39" s="88">
        <v>46307</v>
      </c>
      <c r="P39" s="88">
        <v>46310</v>
      </c>
      <c r="Q39" s="89">
        <v>0.03</v>
      </c>
      <c r="R39" s="90" t="s">
        <v>33</v>
      </c>
      <c r="S39" s="91"/>
      <c r="T39" s="91"/>
      <c r="U39" s="92"/>
      <c r="DJ39" s="95"/>
      <c r="DK39" s="95"/>
      <c r="DL39" s="95"/>
      <c r="DM39" s="95"/>
      <c r="DN39" s="95"/>
      <c r="DO39" s="95"/>
    </row>
    <row r="40" spans="1:119" s="22" customFormat="1" ht="30.65" customHeight="1" outlineLevel="1" x14ac:dyDescent="0.35">
      <c r="A40" s="83" t="s">
        <v>82</v>
      </c>
      <c r="B40" s="84" t="s">
        <v>44</v>
      </c>
      <c r="C40" s="85"/>
      <c r="D40" s="86"/>
      <c r="E40" s="93">
        <f>4500000*1.18</f>
        <v>5310000</v>
      </c>
      <c r="F40" s="87"/>
      <c r="G40" s="87"/>
      <c r="H40" s="87"/>
      <c r="I40" s="93">
        <f>4500000*1.18</f>
        <v>5310000</v>
      </c>
      <c r="J40" s="93">
        <f>4500000*1.18</f>
        <v>5310000</v>
      </c>
      <c r="K40" s="87"/>
      <c r="L40" s="87"/>
      <c r="M40" s="87"/>
      <c r="N40" s="93">
        <v>5310000</v>
      </c>
      <c r="O40" s="88">
        <v>46310</v>
      </c>
      <c r="P40" s="88">
        <v>46325</v>
      </c>
      <c r="Q40" s="89">
        <v>0.02</v>
      </c>
      <c r="R40" s="90" t="s">
        <v>33</v>
      </c>
      <c r="S40" s="91" t="s">
        <v>45</v>
      </c>
      <c r="T40" s="91"/>
      <c r="U40" s="92"/>
    </row>
    <row r="41" spans="1:119" ht="15" customHeight="1" outlineLevel="1" x14ac:dyDescent="0.35">
      <c r="A41" s="97" t="s">
        <v>83</v>
      </c>
      <c r="B41" s="437" t="s">
        <v>84</v>
      </c>
      <c r="C41" s="65"/>
      <c r="D41" s="438">
        <v>624202</v>
      </c>
      <c r="E41" s="65">
        <f>E42+E49</f>
        <v>3894000</v>
      </c>
      <c r="F41" s="65">
        <f>F42+F49</f>
        <v>0</v>
      </c>
      <c r="G41" s="66"/>
      <c r="H41" s="65"/>
      <c r="I41" s="65">
        <f t="shared" ref="I41:I53" si="2">SUM(E41:H41)</f>
        <v>3894000</v>
      </c>
      <c r="J41" s="65">
        <f>J42+J49</f>
        <v>3894000</v>
      </c>
      <c r="K41" s="65">
        <f>K42+K49</f>
        <v>0</v>
      </c>
      <c r="L41" s="66"/>
      <c r="M41" s="65"/>
      <c r="N41" s="65">
        <f t="shared" ref="N41:N53" si="3">SUM(J41:M41)</f>
        <v>3894000</v>
      </c>
      <c r="O41" s="67">
        <f>O43</f>
        <v>46236</v>
      </c>
      <c r="P41" s="67">
        <f>P48</f>
        <v>46280</v>
      </c>
      <c r="Q41" s="68">
        <v>0.08</v>
      </c>
      <c r="R41" s="69" t="s">
        <v>33</v>
      </c>
      <c r="S41" s="70"/>
      <c r="T41" s="71" t="s">
        <v>34</v>
      </c>
      <c r="U41" s="72"/>
      <c r="DJ41" s="95"/>
      <c r="DK41" s="95"/>
      <c r="DL41" s="95"/>
      <c r="DM41" s="95"/>
      <c r="DN41" s="95"/>
      <c r="DO41" s="95"/>
    </row>
    <row r="42" spans="1:119" ht="14" outlineLevel="1" x14ac:dyDescent="0.35">
      <c r="A42" s="73" t="s">
        <v>85</v>
      </c>
      <c r="B42" s="74" t="s">
        <v>86</v>
      </c>
      <c r="C42" s="75"/>
      <c r="D42" s="76"/>
      <c r="E42" s="98"/>
      <c r="F42" s="98"/>
      <c r="G42" s="99"/>
      <c r="H42" s="98"/>
      <c r="I42" s="98">
        <f t="shared" si="2"/>
        <v>0</v>
      </c>
      <c r="J42" s="98"/>
      <c r="K42" s="98"/>
      <c r="L42" s="99"/>
      <c r="M42" s="98"/>
      <c r="N42" s="98">
        <f t="shared" si="3"/>
        <v>0</v>
      </c>
      <c r="O42" s="94">
        <f>O43</f>
        <v>46236</v>
      </c>
      <c r="P42" s="94">
        <f>P48</f>
        <v>46280</v>
      </c>
      <c r="Q42" s="80">
        <v>0.45</v>
      </c>
      <c r="R42" s="81" t="s">
        <v>33</v>
      </c>
      <c r="S42" s="78"/>
      <c r="T42" s="82"/>
      <c r="U42" s="100"/>
      <c r="DJ42" s="95"/>
      <c r="DK42" s="95"/>
      <c r="DL42" s="95"/>
      <c r="DM42" s="95"/>
      <c r="DN42" s="95"/>
      <c r="DO42" s="95"/>
    </row>
    <row r="43" spans="1:119" ht="15" customHeight="1" outlineLevel="1" x14ac:dyDescent="0.35">
      <c r="A43" s="83" t="s">
        <v>87</v>
      </c>
      <c r="B43" s="84" t="s">
        <v>61</v>
      </c>
      <c r="C43" s="85"/>
      <c r="D43" s="86"/>
      <c r="E43" s="101"/>
      <c r="F43" s="101"/>
      <c r="G43" s="101"/>
      <c r="H43" s="101"/>
      <c r="I43" s="101">
        <f t="shared" si="2"/>
        <v>0</v>
      </c>
      <c r="J43" s="101"/>
      <c r="K43" s="101"/>
      <c r="L43" s="101"/>
      <c r="M43" s="101"/>
      <c r="N43" s="101">
        <f t="shared" si="3"/>
        <v>0</v>
      </c>
      <c r="O43" s="88">
        <v>46236</v>
      </c>
      <c r="P43" s="88">
        <v>46239</v>
      </c>
      <c r="Q43" s="89">
        <v>0.17</v>
      </c>
      <c r="R43" s="90" t="s">
        <v>33</v>
      </c>
      <c r="S43" s="91"/>
      <c r="T43" s="91"/>
      <c r="U43" s="102"/>
      <c r="DJ43" s="95"/>
      <c r="DK43" s="95"/>
      <c r="DL43" s="95"/>
      <c r="DM43" s="95"/>
      <c r="DN43" s="95"/>
      <c r="DO43" s="95"/>
    </row>
    <row r="44" spans="1:119" ht="25.5" customHeight="1" outlineLevel="1" x14ac:dyDescent="0.35">
      <c r="A44" s="83" t="s">
        <v>88</v>
      </c>
      <c r="B44" s="84" t="s">
        <v>63</v>
      </c>
      <c r="C44" s="85"/>
      <c r="D44" s="86"/>
      <c r="E44" s="101"/>
      <c r="F44" s="101"/>
      <c r="G44" s="101"/>
      <c r="H44" s="101"/>
      <c r="I44" s="101">
        <f t="shared" si="2"/>
        <v>0</v>
      </c>
      <c r="J44" s="101"/>
      <c r="K44" s="101"/>
      <c r="L44" s="101"/>
      <c r="M44" s="101"/>
      <c r="N44" s="101">
        <f t="shared" si="3"/>
        <v>0</v>
      </c>
      <c r="O44" s="88">
        <v>46239</v>
      </c>
      <c r="P44" s="88">
        <v>46242</v>
      </c>
      <c r="Q44" s="89">
        <v>0.05</v>
      </c>
      <c r="R44" s="90" t="s">
        <v>33</v>
      </c>
      <c r="S44" s="91"/>
      <c r="T44" s="91"/>
      <c r="U44" s="102"/>
    </row>
    <row r="45" spans="1:119" ht="15" customHeight="1" outlineLevel="1" x14ac:dyDescent="0.35">
      <c r="A45" s="83" t="s">
        <v>89</v>
      </c>
      <c r="B45" s="84" t="s">
        <v>90</v>
      </c>
      <c r="C45" s="85"/>
      <c r="D45" s="86"/>
      <c r="E45" s="101"/>
      <c r="F45" s="101"/>
      <c r="G45" s="101"/>
      <c r="H45" s="101"/>
      <c r="I45" s="101">
        <f t="shared" si="2"/>
        <v>0</v>
      </c>
      <c r="J45" s="101"/>
      <c r="K45" s="101"/>
      <c r="L45" s="101"/>
      <c r="M45" s="101"/>
      <c r="N45" s="101">
        <f t="shared" si="3"/>
        <v>0</v>
      </c>
      <c r="O45" s="88">
        <v>46242</v>
      </c>
      <c r="P45" s="88">
        <v>46263</v>
      </c>
      <c r="Q45" s="89">
        <v>0.08</v>
      </c>
      <c r="R45" s="90" t="s">
        <v>33</v>
      </c>
      <c r="S45" s="91"/>
      <c r="T45" s="91"/>
      <c r="U45" s="102"/>
      <c r="DJ45" s="95"/>
      <c r="DK45" s="95"/>
      <c r="DL45" s="95"/>
      <c r="DM45" s="95"/>
      <c r="DN45" s="95"/>
      <c r="DO45" s="95"/>
    </row>
    <row r="46" spans="1:119" ht="14.5" outlineLevel="1" x14ac:dyDescent="0.35">
      <c r="A46" s="83" t="s">
        <v>91</v>
      </c>
      <c r="B46" s="84" t="s">
        <v>92</v>
      </c>
      <c r="C46" s="85"/>
      <c r="D46" s="86"/>
      <c r="E46" s="101"/>
      <c r="F46" s="101"/>
      <c r="G46" s="101"/>
      <c r="H46" s="101"/>
      <c r="I46" s="101">
        <f t="shared" si="2"/>
        <v>0</v>
      </c>
      <c r="J46" s="101"/>
      <c r="K46" s="101"/>
      <c r="L46" s="101"/>
      <c r="M46" s="101"/>
      <c r="N46" s="101">
        <f t="shared" si="3"/>
        <v>0</v>
      </c>
      <c r="O46" s="88">
        <v>46263</v>
      </c>
      <c r="P46" s="88">
        <v>46265</v>
      </c>
      <c r="Q46" s="89">
        <v>0.03</v>
      </c>
      <c r="R46" s="90" t="s">
        <v>33</v>
      </c>
      <c r="S46" s="91"/>
      <c r="T46" s="91"/>
      <c r="U46" s="102"/>
      <c r="DJ46" s="95"/>
      <c r="DK46" s="95"/>
      <c r="DL46" s="95"/>
      <c r="DM46" s="95"/>
      <c r="DN46" s="95"/>
      <c r="DO46" s="95"/>
    </row>
    <row r="47" spans="1:119" ht="15" customHeight="1" outlineLevel="1" x14ac:dyDescent="0.35">
      <c r="A47" s="83" t="s">
        <v>93</v>
      </c>
      <c r="B47" s="84" t="s">
        <v>73</v>
      </c>
      <c r="C47" s="85"/>
      <c r="D47" s="86"/>
      <c r="E47" s="101"/>
      <c r="F47" s="101"/>
      <c r="G47" s="101"/>
      <c r="H47" s="101"/>
      <c r="I47" s="101">
        <f t="shared" si="2"/>
        <v>0</v>
      </c>
      <c r="J47" s="101"/>
      <c r="K47" s="101"/>
      <c r="L47" s="101"/>
      <c r="M47" s="101"/>
      <c r="N47" s="101">
        <f t="shared" si="3"/>
        <v>0</v>
      </c>
      <c r="O47" s="88">
        <v>46265</v>
      </c>
      <c r="P47" s="88">
        <v>46267</v>
      </c>
      <c r="Q47" s="89">
        <v>0.09</v>
      </c>
      <c r="R47" s="90" t="s">
        <v>33</v>
      </c>
      <c r="S47" s="91"/>
      <c r="T47" s="91"/>
      <c r="U47" s="102"/>
      <c r="DJ47" s="95"/>
      <c r="DK47" s="95"/>
      <c r="DL47" s="95"/>
      <c r="DM47" s="95"/>
      <c r="DN47" s="95"/>
      <c r="DO47" s="95"/>
    </row>
    <row r="48" spans="1:119" s="22" customFormat="1" ht="34.4" customHeight="1" outlineLevel="1" x14ac:dyDescent="0.35">
      <c r="A48" s="83" t="s">
        <v>94</v>
      </c>
      <c r="B48" s="84" t="s">
        <v>76</v>
      </c>
      <c r="C48" s="85"/>
      <c r="D48" s="86"/>
      <c r="E48" s="101"/>
      <c r="F48" s="101"/>
      <c r="G48" s="101"/>
      <c r="H48" s="101"/>
      <c r="I48" s="101">
        <f t="shared" si="2"/>
        <v>0</v>
      </c>
      <c r="J48" s="101"/>
      <c r="K48" s="101"/>
      <c r="L48" s="101"/>
      <c r="M48" s="101"/>
      <c r="N48" s="101">
        <f t="shared" si="3"/>
        <v>0</v>
      </c>
      <c r="O48" s="88">
        <v>46267</v>
      </c>
      <c r="P48" s="88">
        <v>46280</v>
      </c>
      <c r="Q48" s="89">
        <v>0.03</v>
      </c>
      <c r="R48" s="90" t="s">
        <v>33</v>
      </c>
      <c r="S48" s="91"/>
      <c r="T48" s="91"/>
      <c r="U48" s="102"/>
    </row>
    <row r="49" spans="1:119" ht="31.4" customHeight="1" outlineLevel="1" x14ac:dyDescent="0.35">
      <c r="A49" s="73" t="s">
        <v>95</v>
      </c>
      <c r="B49" s="74" t="s">
        <v>96</v>
      </c>
      <c r="C49" s="75"/>
      <c r="D49" s="76"/>
      <c r="E49" s="98">
        <v>3894000</v>
      </c>
      <c r="F49" s="98"/>
      <c r="G49" s="99"/>
      <c r="H49" s="98"/>
      <c r="I49" s="98">
        <f t="shared" si="2"/>
        <v>3894000</v>
      </c>
      <c r="J49" s="98">
        <v>3894000</v>
      </c>
      <c r="K49" s="98"/>
      <c r="L49" s="99"/>
      <c r="M49" s="98"/>
      <c r="N49" s="98">
        <f t="shared" si="3"/>
        <v>3894000</v>
      </c>
      <c r="O49" s="79">
        <f>O50</f>
        <v>46296</v>
      </c>
      <c r="P49" s="79">
        <f>P53</f>
        <v>46325</v>
      </c>
      <c r="Q49" s="80">
        <v>0.55000000000000004</v>
      </c>
      <c r="R49" s="81" t="s">
        <v>33</v>
      </c>
      <c r="S49" s="78"/>
      <c r="T49" s="82"/>
      <c r="U49" s="100"/>
    </row>
    <row r="50" spans="1:119" ht="15" customHeight="1" outlineLevel="1" x14ac:dyDescent="0.35">
      <c r="A50" s="83" t="s">
        <v>97</v>
      </c>
      <c r="B50" s="84" t="s">
        <v>38</v>
      </c>
      <c r="C50" s="85"/>
      <c r="D50" s="86"/>
      <c r="E50" s="101"/>
      <c r="F50" s="101"/>
      <c r="G50" s="101"/>
      <c r="H50" s="101"/>
      <c r="I50" s="101">
        <f t="shared" si="2"/>
        <v>0</v>
      </c>
      <c r="J50" s="101"/>
      <c r="K50" s="101"/>
      <c r="L50" s="101"/>
      <c r="M50" s="101"/>
      <c r="N50" s="101">
        <f t="shared" si="3"/>
        <v>0</v>
      </c>
      <c r="O50" s="88">
        <v>46296</v>
      </c>
      <c r="P50" s="88">
        <v>46298</v>
      </c>
      <c r="Q50" s="89">
        <v>0.1</v>
      </c>
      <c r="R50" s="90" t="s">
        <v>33</v>
      </c>
      <c r="S50" s="91"/>
      <c r="T50" s="91"/>
      <c r="U50" s="102"/>
      <c r="DJ50" s="95"/>
      <c r="DK50" s="95"/>
      <c r="DL50" s="95"/>
      <c r="DM50" s="95"/>
      <c r="DN50" s="95"/>
      <c r="DO50" s="95"/>
    </row>
    <row r="51" spans="1:119" ht="15" customHeight="1" outlineLevel="1" x14ac:dyDescent="0.35">
      <c r="A51" s="83" t="s">
        <v>98</v>
      </c>
      <c r="B51" s="84" t="s">
        <v>40</v>
      </c>
      <c r="C51" s="85"/>
      <c r="D51" s="86"/>
      <c r="E51" s="101"/>
      <c r="F51" s="101"/>
      <c r="G51" s="101"/>
      <c r="H51" s="101"/>
      <c r="I51" s="101">
        <f t="shared" si="2"/>
        <v>0</v>
      </c>
      <c r="J51" s="101"/>
      <c r="K51" s="101"/>
      <c r="L51" s="101"/>
      <c r="M51" s="101"/>
      <c r="N51" s="101">
        <f t="shared" si="3"/>
        <v>0</v>
      </c>
      <c r="O51" s="88">
        <v>46300</v>
      </c>
      <c r="P51" s="88">
        <v>46307</v>
      </c>
      <c r="Q51" s="89">
        <v>0.35</v>
      </c>
      <c r="R51" s="90" t="s">
        <v>33</v>
      </c>
      <c r="S51" s="91"/>
      <c r="T51" s="91"/>
      <c r="U51" s="102"/>
      <c r="DJ51" s="95"/>
      <c r="DK51" s="95"/>
      <c r="DL51" s="95"/>
      <c r="DM51" s="95"/>
      <c r="DN51" s="95"/>
      <c r="DO51" s="95"/>
    </row>
    <row r="52" spans="1:119" ht="34.4" customHeight="1" outlineLevel="1" x14ac:dyDescent="0.35">
      <c r="A52" s="83" t="s">
        <v>99</v>
      </c>
      <c r="B52" s="84" t="s">
        <v>42</v>
      </c>
      <c r="C52" s="85"/>
      <c r="D52" s="86"/>
      <c r="E52" s="101"/>
      <c r="F52" s="101"/>
      <c r="G52" s="101"/>
      <c r="H52" s="101"/>
      <c r="I52" s="101">
        <f t="shared" si="2"/>
        <v>0</v>
      </c>
      <c r="J52" s="101"/>
      <c r="K52" s="101"/>
      <c r="L52" s="101"/>
      <c r="M52" s="101"/>
      <c r="N52" s="101">
        <f t="shared" si="3"/>
        <v>0</v>
      </c>
      <c r="O52" s="88">
        <v>46307</v>
      </c>
      <c r="P52" s="88">
        <v>46310</v>
      </c>
      <c r="Q52" s="89">
        <v>0.08</v>
      </c>
      <c r="R52" s="90" t="s">
        <v>33</v>
      </c>
      <c r="S52" s="91"/>
      <c r="T52" s="91"/>
      <c r="U52" s="102"/>
      <c r="DJ52" s="95"/>
      <c r="DK52" s="95"/>
      <c r="DL52" s="95"/>
      <c r="DM52" s="95"/>
      <c r="DN52" s="95"/>
      <c r="DO52" s="95"/>
    </row>
    <row r="53" spans="1:119" ht="15" customHeight="1" outlineLevel="1" x14ac:dyDescent="0.35">
      <c r="A53" s="83" t="s">
        <v>100</v>
      </c>
      <c r="B53" s="84" t="s">
        <v>44</v>
      </c>
      <c r="C53" s="85"/>
      <c r="D53" s="86"/>
      <c r="E53" s="101">
        <v>3894000</v>
      </c>
      <c r="F53" s="101"/>
      <c r="G53" s="101"/>
      <c r="H53" s="101"/>
      <c r="I53" s="101">
        <f t="shared" si="2"/>
        <v>3894000</v>
      </c>
      <c r="J53" s="101">
        <v>3894000</v>
      </c>
      <c r="K53" s="101"/>
      <c r="L53" s="101"/>
      <c r="M53" s="101"/>
      <c r="N53" s="101">
        <f t="shared" si="3"/>
        <v>3894000</v>
      </c>
      <c r="O53" s="88">
        <v>46310</v>
      </c>
      <c r="P53" s="88">
        <v>46325</v>
      </c>
      <c r="Q53" s="89">
        <v>0.02</v>
      </c>
      <c r="R53" s="90" t="s">
        <v>33</v>
      </c>
      <c r="S53" s="91" t="s">
        <v>45</v>
      </c>
      <c r="T53" s="91"/>
      <c r="U53" s="102"/>
      <c r="DJ53" s="95"/>
      <c r="DK53" s="95"/>
      <c r="DL53" s="95"/>
      <c r="DM53" s="95"/>
      <c r="DN53" s="95"/>
      <c r="DO53" s="95"/>
    </row>
    <row r="54" spans="1:119" ht="36" customHeight="1" outlineLevel="1" x14ac:dyDescent="0.35">
      <c r="A54" s="97" t="s">
        <v>101</v>
      </c>
      <c r="B54" s="437" t="s">
        <v>102</v>
      </c>
      <c r="C54" s="65"/>
      <c r="D54" s="438">
        <v>624202</v>
      </c>
      <c r="E54" s="65">
        <f>E55+E59+E63+E67+E71+E75+E79+E83+E91+E95+E99+E103+E107</f>
        <v>42000004.32</v>
      </c>
      <c r="F54" s="65">
        <f t="shared" ref="F54:N54" si="4">F55+F59+F63+F67+F71+F75+F79+F83+F91+F95+F99+F103+F107</f>
        <v>0</v>
      </c>
      <c r="G54" s="65">
        <f t="shared" si="4"/>
        <v>0</v>
      </c>
      <c r="H54" s="65">
        <f t="shared" si="4"/>
        <v>0</v>
      </c>
      <c r="I54" s="65">
        <f t="shared" si="4"/>
        <v>42000004.32</v>
      </c>
      <c r="J54" s="65">
        <f t="shared" si="4"/>
        <v>42000004.32</v>
      </c>
      <c r="K54" s="65">
        <f t="shared" si="4"/>
        <v>0</v>
      </c>
      <c r="L54" s="65">
        <f t="shared" si="4"/>
        <v>0</v>
      </c>
      <c r="M54" s="65">
        <f t="shared" si="4"/>
        <v>0</v>
      </c>
      <c r="N54" s="65">
        <f t="shared" si="4"/>
        <v>42000004.32</v>
      </c>
      <c r="O54" s="67">
        <f>O55</f>
        <v>46056</v>
      </c>
      <c r="P54" s="67">
        <f>P107</f>
        <v>46409</v>
      </c>
      <c r="Q54" s="68">
        <v>0.17</v>
      </c>
      <c r="R54" s="103" t="s">
        <v>33</v>
      </c>
      <c r="S54" s="70"/>
      <c r="T54" s="71" t="s">
        <v>103</v>
      </c>
      <c r="U54" s="72"/>
      <c r="DJ54" s="95"/>
      <c r="DK54" s="95"/>
      <c r="DL54" s="95"/>
      <c r="DM54" s="95"/>
      <c r="DN54" s="95"/>
      <c r="DO54" s="95"/>
    </row>
    <row r="55" spans="1:119" ht="47.4" customHeight="1" outlineLevel="1" x14ac:dyDescent="0.35">
      <c r="A55" s="73" t="s">
        <v>104</v>
      </c>
      <c r="B55" s="74" t="s">
        <v>105</v>
      </c>
      <c r="C55" s="75"/>
      <c r="D55" s="76"/>
      <c r="E55" s="77">
        <f>E58</f>
        <v>3500000.36</v>
      </c>
      <c r="F55" s="78"/>
      <c r="G55" s="78"/>
      <c r="H55" s="78"/>
      <c r="I55" s="77">
        <f>I58</f>
        <v>3500000.36</v>
      </c>
      <c r="J55" s="77">
        <f>J58</f>
        <v>3500000.36</v>
      </c>
      <c r="K55" s="78"/>
      <c r="L55" s="78"/>
      <c r="M55" s="77"/>
      <c r="N55" s="77">
        <v>3500000.36</v>
      </c>
      <c r="O55" s="79">
        <f>O56</f>
        <v>46056</v>
      </c>
      <c r="P55" s="79">
        <f>P58</f>
        <v>46075</v>
      </c>
      <c r="Q55" s="104">
        <f>SUM(Q56:Q58)</f>
        <v>6.5000000000000002E-2</v>
      </c>
      <c r="R55" s="78" t="s">
        <v>33</v>
      </c>
      <c r="S55" s="78"/>
      <c r="T55" s="82"/>
      <c r="U55" s="82"/>
      <c r="DJ55" s="95"/>
      <c r="DK55" s="95"/>
      <c r="DL55" s="95"/>
      <c r="DM55" s="95"/>
      <c r="DN55" s="95"/>
      <c r="DO55" s="95"/>
    </row>
    <row r="56" spans="1:119" ht="24" customHeight="1" outlineLevel="1" x14ac:dyDescent="0.35">
      <c r="A56" s="83" t="s">
        <v>106</v>
      </c>
      <c r="B56" s="84" t="s">
        <v>107</v>
      </c>
      <c r="C56" s="85"/>
      <c r="D56" s="86"/>
      <c r="E56" s="87"/>
      <c r="F56" s="87"/>
      <c r="G56" s="87"/>
      <c r="H56" s="87"/>
      <c r="I56" s="87"/>
      <c r="J56" s="87"/>
      <c r="K56" s="87"/>
      <c r="L56" s="87"/>
      <c r="M56" s="87"/>
      <c r="N56" s="87"/>
      <c r="O56" s="88">
        <v>46056</v>
      </c>
      <c r="P56" s="88">
        <v>46058</v>
      </c>
      <c r="Q56" s="105">
        <v>0.02</v>
      </c>
      <c r="R56" s="90" t="s">
        <v>33</v>
      </c>
      <c r="S56" s="91"/>
      <c r="T56" s="91"/>
      <c r="U56" s="92"/>
      <c r="DJ56" s="95"/>
      <c r="DK56" s="95"/>
      <c r="DL56" s="95"/>
      <c r="DM56" s="95"/>
      <c r="DN56" s="95"/>
      <c r="DO56" s="95"/>
    </row>
    <row r="57" spans="1:119" ht="25.5" customHeight="1" outlineLevel="1" x14ac:dyDescent="0.35">
      <c r="A57" s="83" t="s">
        <v>108</v>
      </c>
      <c r="B57" s="84" t="s">
        <v>109</v>
      </c>
      <c r="C57" s="85"/>
      <c r="D57" s="86"/>
      <c r="E57" s="87"/>
      <c r="F57" s="87"/>
      <c r="G57" s="87"/>
      <c r="H57" s="87"/>
      <c r="I57" s="87"/>
      <c r="J57" s="87"/>
      <c r="K57" s="87"/>
      <c r="L57" s="87"/>
      <c r="M57" s="87"/>
      <c r="N57" s="87"/>
      <c r="O57" s="88">
        <v>46058</v>
      </c>
      <c r="P57" s="88">
        <v>46060</v>
      </c>
      <c r="Q57" s="105">
        <v>0.03</v>
      </c>
      <c r="R57" s="90" t="s">
        <v>33</v>
      </c>
      <c r="S57" s="91"/>
      <c r="T57" s="91"/>
      <c r="U57" s="92"/>
    </row>
    <row r="58" spans="1:119" ht="15" customHeight="1" outlineLevel="1" x14ac:dyDescent="0.35">
      <c r="A58" s="83" t="s">
        <v>110</v>
      </c>
      <c r="B58" s="84" t="s">
        <v>44</v>
      </c>
      <c r="C58" s="85"/>
      <c r="D58" s="86"/>
      <c r="E58" s="106">
        <f>2966102*1.18</f>
        <v>3500000.36</v>
      </c>
      <c r="F58" s="87"/>
      <c r="G58" s="87"/>
      <c r="H58" s="87"/>
      <c r="I58" s="106">
        <f>2966102*1.18</f>
        <v>3500000.36</v>
      </c>
      <c r="J58" s="106">
        <f>2966102*1.18</f>
        <v>3500000.36</v>
      </c>
      <c r="K58" s="87"/>
      <c r="L58" s="87"/>
      <c r="M58" s="87"/>
      <c r="N58" s="106">
        <v>3500000.36</v>
      </c>
      <c r="O58" s="88">
        <v>46060</v>
      </c>
      <c r="P58" s="88">
        <v>46075</v>
      </c>
      <c r="Q58" s="105">
        <v>1.4999999999999999E-2</v>
      </c>
      <c r="R58" s="90" t="s">
        <v>33</v>
      </c>
      <c r="S58" s="91" t="s">
        <v>45</v>
      </c>
      <c r="T58" s="91"/>
      <c r="U58" s="92"/>
      <c r="DJ58" s="95"/>
      <c r="DK58" s="95"/>
      <c r="DL58" s="95"/>
      <c r="DM58" s="95"/>
      <c r="DN58" s="95"/>
      <c r="DO58" s="95"/>
    </row>
    <row r="59" spans="1:119" ht="32.4" customHeight="1" outlineLevel="1" x14ac:dyDescent="0.35">
      <c r="A59" s="73" t="s">
        <v>111</v>
      </c>
      <c r="B59" s="74" t="s">
        <v>112</v>
      </c>
      <c r="C59" s="75"/>
      <c r="D59" s="76"/>
      <c r="E59" s="77">
        <f>E62</f>
        <v>3500000.36</v>
      </c>
      <c r="F59" s="78"/>
      <c r="G59" s="78"/>
      <c r="H59" s="78"/>
      <c r="I59" s="77">
        <f>I62</f>
        <v>3500000.36</v>
      </c>
      <c r="J59" s="77">
        <f>J62</f>
        <v>3500000.36</v>
      </c>
      <c r="K59" s="78"/>
      <c r="L59" s="78"/>
      <c r="M59" s="77"/>
      <c r="N59" s="77">
        <v>3500000.36</v>
      </c>
      <c r="O59" s="79">
        <f>O60</f>
        <v>46084</v>
      </c>
      <c r="P59" s="79">
        <f>P62</f>
        <v>46103</v>
      </c>
      <c r="Q59" s="104">
        <f>SUM(Q60:Q62)</f>
        <v>6.5000000000000002E-2</v>
      </c>
      <c r="R59" s="78" t="s">
        <v>33</v>
      </c>
      <c r="S59" s="78"/>
      <c r="T59" s="82"/>
      <c r="U59" s="82"/>
      <c r="DJ59" s="95"/>
      <c r="DK59" s="95"/>
      <c r="DL59" s="95"/>
      <c r="DM59" s="95"/>
      <c r="DN59" s="95"/>
      <c r="DO59" s="95"/>
    </row>
    <row r="60" spans="1:119" ht="15" customHeight="1" outlineLevel="1" x14ac:dyDescent="0.35">
      <c r="A60" s="83" t="s">
        <v>113</v>
      </c>
      <c r="B60" s="84" t="s">
        <v>107</v>
      </c>
      <c r="C60" s="85"/>
      <c r="D60" s="86"/>
      <c r="E60" s="87"/>
      <c r="F60" s="87"/>
      <c r="G60" s="87"/>
      <c r="H60" s="87"/>
      <c r="I60" s="87"/>
      <c r="J60" s="87"/>
      <c r="K60" s="87"/>
      <c r="L60" s="87"/>
      <c r="M60" s="87"/>
      <c r="N60" s="87"/>
      <c r="O60" s="88">
        <v>46084</v>
      </c>
      <c r="P60" s="88">
        <v>46086</v>
      </c>
      <c r="Q60" s="105">
        <v>0.02</v>
      </c>
      <c r="R60" s="90" t="s">
        <v>33</v>
      </c>
      <c r="S60" s="91"/>
      <c r="T60" s="91"/>
      <c r="U60" s="92"/>
      <c r="DJ60" s="95"/>
      <c r="DK60" s="95"/>
      <c r="DL60" s="95"/>
      <c r="DM60" s="95"/>
      <c r="DN60" s="95"/>
      <c r="DO60" s="95"/>
    </row>
    <row r="61" spans="1:119" ht="15" customHeight="1" outlineLevel="1" x14ac:dyDescent="0.35">
      <c r="A61" s="83" t="s">
        <v>114</v>
      </c>
      <c r="B61" s="84" t="s">
        <v>109</v>
      </c>
      <c r="C61" s="85"/>
      <c r="D61" s="86"/>
      <c r="E61" s="87"/>
      <c r="F61" s="87"/>
      <c r="G61" s="87"/>
      <c r="H61" s="87"/>
      <c r="I61" s="87"/>
      <c r="J61" s="87"/>
      <c r="K61" s="87"/>
      <c r="L61" s="87"/>
      <c r="M61" s="87"/>
      <c r="N61" s="87"/>
      <c r="O61" s="88">
        <v>46086</v>
      </c>
      <c r="P61" s="88">
        <v>46088</v>
      </c>
      <c r="Q61" s="105">
        <v>0.03</v>
      </c>
      <c r="R61" s="90" t="s">
        <v>33</v>
      </c>
      <c r="S61" s="91"/>
      <c r="T61" s="91"/>
      <c r="U61" s="92"/>
      <c r="DJ61" s="95"/>
      <c r="DK61" s="95"/>
      <c r="DL61" s="95"/>
      <c r="DM61" s="95"/>
      <c r="DN61" s="95"/>
      <c r="DO61" s="95"/>
    </row>
    <row r="62" spans="1:119" ht="15" customHeight="1" outlineLevel="1" x14ac:dyDescent="0.35">
      <c r="A62" s="83" t="s">
        <v>115</v>
      </c>
      <c r="B62" s="84" t="s">
        <v>44</v>
      </c>
      <c r="C62" s="85"/>
      <c r="D62" s="86"/>
      <c r="E62" s="106">
        <f>2966102*1.18</f>
        <v>3500000.36</v>
      </c>
      <c r="F62" s="87"/>
      <c r="G62" s="87"/>
      <c r="H62" s="87"/>
      <c r="I62" s="106">
        <f>2966102*1.18</f>
        <v>3500000.36</v>
      </c>
      <c r="J62" s="106">
        <f>2966102*1.18</f>
        <v>3500000.36</v>
      </c>
      <c r="K62" s="87"/>
      <c r="L62" s="87"/>
      <c r="M62" s="87"/>
      <c r="N62" s="106">
        <v>3500000.36</v>
      </c>
      <c r="O62" s="88">
        <v>46088</v>
      </c>
      <c r="P62" s="88">
        <v>46103</v>
      </c>
      <c r="Q62" s="105">
        <v>1.4999999999999999E-2</v>
      </c>
      <c r="R62" s="90" t="s">
        <v>33</v>
      </c>
      <c r="S62" s="91" t="s">
        <v>45</v>
      </c>
      <c r="T62" s="91"/>
      <c r="U62" s="92"/>
      <c r="DJ62" s="95"/>
      <c r="DK62" s="95"/>
      <c r="DL62" s="95"/>
      <c r="DM62" s="95"/>
      <c r="DN62" s="95"/>
      <c r="DO62" s="95"/>
    </row>
    <row r="63" spans="1:119" ht="44.4" customHeight="1" outlineLevel="1" x14ac:dyDescent="0.35">
      <c r="A63" s="73" t="s">
        <v>116</v>
      </c>
      <c r="B63" s="74" t="s">
        <v>117</v>
      </c>
      <c r="C63" s="75"/>
      <c r="D63" s="76"/>
      <c r="E63" s="77">
        <f>E66</f>
        <v>3500000.36</v>
      </c>
      <c r="F63" s="78"/>
      <c r="G63" s="78"/>
      <c r="H63" s="78"/>
      <c r="I63" s="77">
        <f>I66</f>
        <v>3500000.36</v>
      </c>
      <c r="J63" s="77">
        <f>J66</f>
        <v>3500000.36</v>
      </c>
      <c r="K63" s="78"/>
      <c r="L63" s="78"/>
      <c r="M63" s="77"/>
      <c r="N63" s="77">
        <v>3500000.36</v>
      </c>
      <c r="O63" s="79">
        <f>O64</f>
        <v>46115</v>
      </c>
      <c r="P63" s="79">
        <f>P66</f>
        <v>46134</v>
      </c>
      <c r="Q63" s="104">
        <f>SUM(Q64:Q66)</f>
        <v>6.5000000000000002E-2</v>
      </c>
      <c r="R63" s="78" t="s">
        <v>33</v>
      </c>
      <c r="S63" s="78"/>
      <c r="T63" s="82"/>
      <c r="U63" s="82"/>
    </row>
    <row r="64" spans="1:119" ht="15" customHeight="1" outlineLevel="1" x14ac:dyDescent="0.35">
      <c r="A64" s="83" t="s">
        <v>118</v>
      </c>
      <c r="B64" s="84" t="s">
        <v>107</v>
      </c>
      <c r="C64" s="85"/>
      <c r="D64" s="86"/>
      <c r="E64" s="87"/>
      <c r="F64" s="87"/>
      <c r="G64" s="87"/>
      <c r="H64" s="87"/>
      <c r="I64" s="87"/>
      <c r="J64" s="87"/>
      <c r="K64" s="87"/>
      <c r="L64" s="87"/>
      <c r="M64" s="87"/>
      <c r="N64" s="87"/>
      <c r="O64" s="88">
        <v>46115</v>
      </c>
      <c r="P64" s="88">
        <v>46117</v>
      </c>
      <c r="Q64" s="105">
        <v>0.02</v>
      </c>
      <c r="R64" s="90" t="s">
        <v>33</v>
      </c>
      <c r="S64" s="91"/>
      <c r="T64" s="91"/>
      <c r="U64" s="92"/>
      <c r="DJ64" s="95"/>
      <c r="DK64" s="95"/>
      <c r="DL64" s="95"/>
      <c r="DM64" s="95"/>
      <c r="DN64" s="95"/>
      <c r="DO64" s="95"/>
    </row>
    <row r="65" spans="1:119 2925:2927" ht="15" customHeight="1" outlineLevel="1" x14ac:dyDescent="0.35">
      <c r="A65" s="83" t="s">
        <v>119</v>
      </c>
      <c r="B65" s="84" t="s">
        <v>109</v>
      </c>
      <c r="C65" s="85"/>
      <c r="D65" s="86"/>
      <c r="E65" s="87"/>
      <c r="F65" s="87"/>
      <c r="G65" s="87"/>
      <c r="H65" s="87"/>
      <c r="I65" s="87"/>
      <c r="J65" s="87"/>
      <c r="K65" s="87"/>
      <c r="L65" s="87"/>
      <c r="M65" s="87"/>
      <c r="N65" s="87"/>
      <c r="O65" s="88">
        <v>46117</v>
      </c>
      <c r="P65" s="88">
        <v>46119</v>
      </c>
      <c r="Q65" s="105">
        <v>0.03</v>
      </c>
      <c r="R65" s="90" t="s">
        <v>33</v>
      </c>
      <c r="S65" s="91"/>
      <c r="T65" s="91"/>
      <c r="U65" s="92"/>
      <c r="DJ65" s="95"/>
      <c r="DK65" s="95"/>
      <c r="DL65" s="95"/>
      <c r="DM65" s="95"/>
      <c r="DN65" s="95"/>
      <c r="DO65" s="95"/>
    </row>
    <row r="66" spans="1:119 2925:2927" ht="15" customHeight="1" outlineLevel="1" x14ac:dyDescent="0.35">
      <c r="A66" s="83" t="s">
        <v>120</v>
      </c>
      <c r="B66" s="84" t="s">
        <v>44</v>
      </c>
      <c r="C66" s="85"/>
      <c r="D66" s="86"/>
      <c r="E66" s="106">
        <f>2966102*1.18</f>
        <v>3500000.36</v>
      </c>
      <c r="F66" s="87"/>
      <c r="G66" s="87"/>
      <c r="H66" s="87"/>
      <c r="I66" s="106">
        <f>2966102*1.18</f>
        <v>3500000.36</v>
      </c>
      <c r="J66" s="106">
        <f>2966102*1.18</f>
        <v>3500000.36</v>
      </c>
      <c r="K66" s="87"/>
      <c r="L66" s="87"/>
      <c r="M66" s="87"/>
      <c r="N66" s="106">
        <v>3500000.36</v>
      </c>
      <c r="O66" s="88">
        <v>46119</v>
      </c>
      <c r="P66" s="88">
        <v>46134</v>
      </c>
      <c r="Q66" s="105">
        <v>1.4999999999999999E-2</v>
      </c>
      <c r="R66" s="90" t="s">
        <v>33</v>
      </c>
      <c r="S66" s="91" t="s">
        <v>45</v>
      </c>
      <c r="T66" s="91"/>
      <c r="U66" s="92"/>
      <c r="DJ66" s="95"/>
      <c r="DK66" s="95"/>
      <c r="DL66" s="95"/>
      <c r="DM66" s="95"/>
      <c r="DN66" s="95"/>
      <c r="DO66" s="95"/>
    </row>
    <row r="67" spans="1:119 2925:2927" ht="33.9" customHeight="1" outlineLevel="1" x14ac:dyDescent="0.35">
      <c r="A67" s="73" t="s">
        <v>121</v>
      </c>
      <c r="B67" s="74" t="s">
        <v>122</v>
      </c>
      <c r="C67" s="75"/>
      <c r="D67" s="76"/>
      <c r="E67" s="77">
        <f>E70</f>
        <v>3500000.36</v>
      </c>
      <c r="F67" s="78"/>
      <c r="G67" s="78"/>
      <c r="H67" s="78"/>
      <c r="I67" s="77">
        <f>I70</f>
        <v>3500000.36</v>
      </c>
      <c r="J67" s="77">
        <f>J70</f>
        <v>3500000.36</v>
      </c>
      <c r="K67" s="78"/>
      <c r="L67" s="78"/>
      <c r="M67" s="77"/>
      <c r="N67" s="77">
        <v>3500000.36</v>
      </c>
      <c r="O67" s="79">
        <f>O68</f>
        <v>46145</v>
      </c>
      <c r="P67" s="79">
        <f>P70</f>
        <v>46164</v>
      </c>
      <c r="Q67" s="104">
        <f>SUM(Q68:Q70)</f>
        <v>6.5000000000000002E-2</v>
      </c>
      <c r="R67" s="78" t="s">
        <v>33</v>
      </c>
      <c r="S67" s="78"/>
      <c r="T67" s="82"/>
      <c r="U67" s="82"/>
      <c r="DJ67" s="95"/>
      <c r="DK67" s="95"/>
      <c r="DL67" s="95"/>
      <c r="DM67" s="95"/>
      <c r="DN67" s="95"/>
      <c r="DO67" s="95"/>
    </row>
    <row r="68" spans="1:119 2925:2927" ht="25.5" customHeight="1" outlineLevel="1" x14ac:dyDescent="0.35">
      <c r="A68" s="83" t="s">
        <v>123</v>
      </c>
      <c r="B68" s="84" t="s">
        <v>107</v>
      </c>
      <c r="C68" s="85"/>
      <c r="D68" s="86"/>
      <c r="E68" s="87"/>
      <c r="F68" s="87"/>
      <c r="G68" s="87"/>
      <c r="H68" s="87"/>
      <c r="I68" s="87"/>
      <c r="J68" s="87"/>
      <c r="K68" s="87"/>
      <c r="L68" s="87"/>
      <c r="M68" s="87"/>
      <c r="N68" s="87"/>
      <c r="O68" s="88">
        <v>46145</v>
      </c>
      <c r="P68" s="88">
        <v>46147</v>
      </c>
      <c r="Q68" s="105">
        <v>0.02</v>
      </c>
      <c r="R68" s="90" t="s">
        <v>33</v>
      </c>
      <c r="S68" s="91"/>
      <c r="T68" s="91"/>
      <c r="U68" s="92"/>
    </row>
    <row r="69" spans="1:119 2925:2927" ht="15" customHeight="1" outlineLevel="1" x14ac:dyDescent="0.35">
      <c r="A69" s="83" t="s">
        <v>124</v>
      </c>
      <c r="B69" s="84" t="s">
        <v>109</v>
      </c>
      <c r="C69" s="85"/>
      <c r="D69" s="86"/>
      <c r="E69" s="87"/>
      <c r="F69" s="87"/>
      <c r="G69" s="87"/>
      <c r="H69" s="87"/>
      <c r="I69" s="87"/>
      <c r="J69" s="87"/>
      <c r="K69" s="87"/>
      <c r="L69" s="87"/>
      <c r="M69" s="87"/>
      <c r="N69" s="87"/>
      <c r="O69" s="88">
        <v>46147</v>
      </c>
      <c r="P69" s="88">
        <v>46149</v>
      </c>
      <c r="Q69" s="105">
        <v>0.03</v>
      </c>
      <c r="R69" s="90" t="s">
        <v>33</v>
      </c>
      <c r="S69" s="91"/>
      <c r="T69" s="91"/>
      <c r="U69" s="92"/>
      <c r="DJ69" s="95"/>
      <c r="DK69" s="95"/>
      <c r="DL69" s="95"/>
      <c r="DM69" s="95"/>
      <c r="DN69" s="95"/>
      <c r="DO69" s="95"/>
    </row>
    <row r="70" spans="1:119 2925:2927" ht="15" customHeight="1" outlineLevel="1" x14ac:dyDescent="0.35">
      <c r="A70" s="83" t="s">
        <v>125</v>
      </c>
      <c r="B70" s="84" t="s">
        <v>44</v>
      </c>
      <c r="C70" s="85"/>
      <c r="D70" s="86"/>
      <c r="E70" s="106">
        <f>2966102*1.18</f>
        <v>3500000.36</v>
      </c>
      <c r="F70" s="87"/>
      <c r="G70" s="87"/>
      <c r="H70" s="87"/>
      <c r="I70" s="106">
        <f>2966102*1.18</f>
        <v>3500000.36</v>
      </c>
      <c r="J70" s="106">
        <f>2966102*1.18</f>
        <v>3500000.36</v>
      </c>
      <c r="K70" s="87"/>
      <c r="L70" s="87"/>
      <c r="M70" s="87"/>
      <c r="N70" s="106">
        <v>3500000.36</v>
      </c>
      <c r="O70" s="88">
        <v>46149</v>
      </c>
      <c r="P70" s="88">
        <v>46164</v>
      </c>
      <c r="Q70" s="105">
        <v>1.4999999999999999E-2</v>
      </c>
      <c r="R70" s="90" t="s">
        <v>33</v>
      </c>
      <c r="S70" s="91" t="s">
        <v>45</v>
      </c>
      <c r="T70" s="91"/>
      <c r="U70" s="92"/>
      <c r="DJ70" s="95"/>
      <c r="DK70" s="95"/>
      <c r="DL70" s="95"/>
      <c r="DM70" s="95"/>
      <c r="DN70" s="95"/>
      <c r="DO70" s="95"/>
    </row>
    <row r="71" spans="1:119 2925:2927" ht="38.15" customHeight="1" outlineLevel="1" x14ac:dyDescent="0.35">
      <c r="A71" s="73" t="s">
        <v>126</v>
      </c>
      <c r="B71" s="74" t="s">
        <v>127</v>
      </c>
      <c r="C71" s="75"/>
      <c r="D71" s="76"/>
      <c r="E71" s="77">
        <f>E74</f>
        <v>3500000.36</v>
      </c>
      <c r="F71" s="78"/>
      <c r="G71" s="78"/>
      <c r="H71" s="78"/>
      <c r="I71" s="77">
        <f>I74</f>
        <v>3500000.36</v>
      </c>
      <c r="J71" s="77">
        <f>J74</f>
        <v>3500000.36</v>
      </c>
      <c r="K71" s="78"/>
      <c r="L71" s="78"/>
      <c r="M71" s="77"/>
      <c r="N71" s="77">
        <v>3500000.36</v>
      </c>
      <c r="O71" s="79">
        <f>O72</f>
        <v>46176</v>
      </c>
      <c r="P71" s="79">
        <f>P74</f>
        <v>46195</v>
      </c>
      <c r="Q71" s="104">
        <f>SUM(Q72:Q74)</f>
        <v>6.5000000000000002E-2</v>
      </c>
      <c r="R71" s="78" t="s">
        <v>33</v>
      </c>
      <c r="S71" s="78"/>
      <c r="T71" s="82"/>
      <c r="U71" s="82"/>
      <c r="DJ71" s="95"/>
      <c r="DK71" s="95"/>
      <c r="DL71" s="95"/>
      <c r="DM71" s="95"/>
      <c r="DN71" s="95"/>
      <c r="DO71" s="95"/>
    </row>
    <row r="72" spans="1:119 2925:2927" ht="15" customHeight="1" outlineLevel="1" x14ac:dyDescent="0.35">
      <c r="A72" s="83" t="s">
        <v>128</v>
      </c>
      <c r="B72" s="84" t="s">
        <v>107</v>
      </c>
      <c r="C72" s="85"/>
      <c r="D72" s="86"/>
      <c r="E72" s="87"/>
      <c r="F72" s="87"/>
      <c r="G72" s="87"/>
      <c r="H72" s="87"/>
      <c r="I72" s="87"/>
      <c r="J72" s="87"/>
      <c r="K72" s="87"/>
      <c r="L72" s="87"/>
      <c r="M72" s="87"/>
      <c r="N72" s="87"/>
      <c r="O72" s="88">
        <v>46176</v>
      </c>
      <c r="P72" s="88">
        <v>46178</v>
      </c>
      <c r="Q72" s="105">
        <v>0.02</v>
      </c>
      <c r="R72" s="90" t="s">
        <v>33</v>
      </c>
      <c r="S72" s="91"/>
      <c r="T72" s="91"/>
      <c r="U72" s="92"/>
      <c r="DJ72" s="95"/>
      <c r="DK72" s="95"/>
      <c r="DL72" s="95"/>
      <c r="DM72" s="95"/>
      <c r="DN72" s="95"/>
      <c r="DO72" s="95"/>
    </row>
    <row r="73" spans="1:119 2925:2927" s="22" customFormat="1" ht="34.4" customHeight="1" outlineLevel="1" x14ac:dyDescent="0.35">
      <c r="A73" s="83" t="s">
        <v>129</v>
      </c>
      <c r="B73" s="84" t="s">
        <v>109</v>
      </c>
      <c r="C73" s="85"/>
      <c r="D73" s="86"/>
      <c r="E73" s="87"/>
      <c r="F73" s="87"/>
      <c r="G73" s="87"/>
      <c r="H73" s="87"/>
      <c r="I73" s="87"/>
      <c r="J73" s="87"/>
      <c r="K73" s="87"/>
      <c r="L73" s="87"/>
      <c r="M73" s="87"/>
      <c r="N73" s="87"/>
      <c r="O73" s="88">
        <v>46178</v>
      </c>
      <c r="P73" s="88">
        <v>46180</v>
      </c>
      <c r="Q73" s="105">
        <v>0.03</v>
      </c>
      <c r="R73" s="90" t="s">
        <v>33</v>
      </c>
      <c r="S73" s="91"/>
      <c r="T73" s="91"/>
      <c r="U73" s="92"/>
    </row>
    <row r="74" spans="1:119 2925:2927" ht="25.5" customHeight="1" outlineLevel="1" x14ac:dyDescent="0.35">
      <c r="A74" s="83" t="s">
        <v>130</v>
      </c>
      <c r="B74" s="84" t="s">
        <v>44</v>
      </c>
      <c r="C74" s="85"/>
      <c r="D74" s="86"/>
      <c r="E74" s="106">
        <f>2966102*1.18</f>
        <v>3500000.36</v>
      </c>
      <c r="F74" s="87"/>
      <c r="G74" s="87"/>
      <c r="H74" s="87"/>
      <c r="I74" s="106">
        <f>2966102*1.18</f>
        <v>3500000.36</v>
      </c>
      <c r="J74" s="106">
        <f>2966102*1.18</f>
        <v>3500000.36</v>
      </c>
      <c r="K74" s="87"/>
      <c r="L74" s="87"/>
      <c r="M74" s="87"/>
      <c r="N74" s="106">
        <v>3500000.36</v>
      </c>
      <c r="O74" s="88">
        <v>46180</v>
      </c>
      <c r="P74" s="88">
        <v>46195</v>
      </c>
      <c r="Q74" s="105">
        <v>1.4999999999999999E-2</v>
      </c>
      <c r="R74" s="90" t="s">
        <v>33</v>
      </c>
      <c r="S74" s="91" t="s">
        <v>45</v>
      </c>
      <c r="T74" s="91"/>
      <c r="U74" s="92"/>
    </row>
    <row r="75" spans="1:119 2925:2927" s="109" customFormat="1" ht="29.4" customHeight="1" outlineLevel="1" x14ac:dyDescent="0.35">
      <c r="A75" s="73" t="s">
        <v>131</v>
      </c>
      <c r="B75" s="74" t="s">
        <v>132</v>
      </c>
      <c r="C75" s="75"/>
      <c r="D75" s="76"/>
      <c r="E75" s="77">
        <f>E78</f>
        <v>3500000.36</v>
      </c>
      <c r="F75" s="78"/>
      <c r="G75" s="78"/>
      <c r="H75" s="78"/>
      <c r="I75" s="77">
        <f>I78</f>
        <v>3500000.36</v>
      </c>
      <c r="J75" s="77">
        <f>J78</f>
        <v>3500000.36</v>
      </c>
      <c r="K75" s="78"/>
      <c r="L75" s="78"/>
      <c r="M75" s="77"/>
      <c r="N75" s="77">
        <v>3500000.36</v>
      </c>
      <c r="O75" s="79">
        <f>O76</f>
        <v>46206</v>
      </c>
      <c r="P75" s="79">
        <f>P78</f>
        <v>46225</v>
      </c>
      <c r="Q75" s="104">
        <f>SUM(Q76:Q78)</f>
        <v>6.5000000000000002E-2</v>
      </c>
      <c r="R75" s="78" t="s">
        <v>33</v>
      </c>
      <c r="S75" s="78"/>
      <c r="T75" s="82"/>
      <c r="U75" s="82"/>
      <c r="V75" s="107"/>
      <c r="W75" s="107"/>
      <c r="X75" s="107"/>
      <c r="Y75" s="107"/>
      <c r="Z75" s="107"/>
      <c r="AA75" s="107"/>
      <c r="AB75" s="107"/>
      <c r="AC75" s="107"/>
      <c r="AD75" s="107"/>
      <c r="AE75" s="107"/>
      <c r="AF75" s="107"/>
      <c r="AG75" s="107"/>
      <c r="AH75" s="107"/>
      <c r="AI75" s="107"/>
      <c r="AJ75" s="107"/>
      <c r="AK75" s="107"/>
      <c r="AL75" s="107"/>
      <c r="AM75" s="107"/>
      <c r="AN75" s="107"/>
      <c r="AO75" s="107"/>
      <c r="AP75" s="107"/>
      <c r="AQ75" s="107"/>
      <c r="AR75" s="107"/>
      <c r="AS75" s="107"/>
      <c r="AT75" s="107"/>
      <c r="AU75" s="107"/>
      <c r="AV75" s="107"/>
      <c r="AW75" s="107"/>
      <c r="AX75" s="107"/>
      <c r="AY75" s="107"/>
      <c r="AZ75" s="107"/>
      <c r="BA75" s="107"/>
      <c r="BB75" s="107"/>
      <c r="BC75" s="107"/>
      <c r="BD75" s="107"/>
      <c r="BE75" s="107"/>
      <c r="BF75" s="107"/>
      <c r="BG75" s="107"/>
      <c r="BH75" s="107"/>
      <c r="BI75" s="107"/>
      <c r="BJ75" s="107"/>
      <c r="BK75" s="107"/>
      <c r="BL75" s="107"/>
      <c r="BM75" s="107"/>
      <c r="BN75" s="107"/>
      <c r="BO75" s="107"/>
      <c r="BP75" s="107"/>
      <c r="BQ75" s="107"/>
      <c r="BR75" s="107"/>
      <c r="BS75" s="107"/>
      <c r="BT75" s="107"/>
      <c r="BU75" s="107"/>
      <c r="BV75" s="107"/>
      <c r="BW75" s="107"/>
      <c r="BX75" s="107"/>
      <c r="BY75" s="107"/>
      <c r="BZ75" s="107"/>
      <c r="CA75" s="107"/>
      <c r="CB75" s="107"/>
      <c r="CC75" s="107"/>
      <c r="CD75" s="107"/>
      <c r="CE75" s="107"/>
      <c r="CF75" s="107"/>
      <c r="CG75" s="107"/>
      <c r="CH75" s="107"/>
      <c r="CI75" s="107"/>
      <c r="CJ75" s="107"/>
      <c r="CK75" s="107"/>
      <c r="CL75" s="107"/>
      <c r="CM75" s="107"/>
      <c r="CN75" s="107"/>
      <c r="CO75" s="107"/>
      <c r="CP75" s="107"/>
      <c r="CQ75" s="107"/>
      <c r="CR75" s="107"/>
      <c r="CS75" s="107"/>
      <c r="CT75" s="107"/>
      <c r="CU75" s="107"/>
      <c r="CV75" s="107"/>
      <c r="CW75" s="107"/>
      <c r="CX75" s="107"/>
      <c r="CY75" s="107"/>
      <c r="CZ75" s="107"/>
      <c r="DA75" s="107"/>
      <c r="DB75" s="107"/>
      <c r="DC75" s="107"/>
      <c r="DD75" s="107"/>
      <c r="DE75" s="107"/>
      <c r="DF75" s="107"/>
      <c r="DG75" s="107"/>
      <c r="DH75" s="107"/>
      <c r="DI75" s="107"/>
      <c r="DJ75" s="108"/>
      <c r="DHM75" s="110"/>
      <c r="DHN75" s="107"/>
      <c r="DHO75" s="107"/>
    </row>
    <row r="76" spans="1:119 2925:2927" s="109" customFormat="1" ht="15" customHeight="1" outlineLevel="1" x14ac:dyDescent="0.35">
      <c r="A76" s="83" t="s">
        <v>133</v>
      </c>
      <c r="B76" s="84" t="s">
        <v>107</v>
      </c>
      <c r="C76" s="85"/>
      <c r="D76" s="86"/>
      <c r="E76" s="87"/>
      <c r="F76" s="87"/>
      <c r="G76" s="87"/>
      <c r="H76" s="87"/>
      <c r="I76" s="87"/>
      <c r="J76" s="87"/>
      <c r="K76" s="87"/>
      <c r="L76" s="87"/>
      <c r="M76" s="87"/>
      <c r="N76" s="87"/>
      <c r="O76" s="88">
        <v>46206</v>
      </c>
      <c r="P76" s="88">
        <v>46208</v>
      </c>
      <c r="Q76" s="105">
        <v>0.02</v>
      </c>
      <c r="R76" s="90" t="s">
        <v>33</v>
      </c>
      <c r="S76" s="91"/>
      <c r="T76" s="91"/>
      <c r="U76" s="92"/>
      <c r="V76" s="107"/>
      <c r="W76" s="107"/>
      <c r="X76" s="107"/>
      <c r="Y76" s="107"/>
      <c r="Z76" s="107"/>
      <c r="AA76" s="107"/>
      <c r="AB76" s="107"/>
      <c r="AC76" s="107"/>
      <c r="AD76" s="107"/>
      <c r="AE76" s="107"/>
      <c r="AF76" s="107"/>
      <c r="AG76" s="107"/>
      <c r="AH76" s="107"/>
      <c r="AI76" s="107"/>
      <c r="AJ76" s="107"/>
      <c r="AK76" s="107"/>
      <c r="AL76" s="107"/>
      <c r="AM76" s="107"/>
      <c r="AN76" s="107"/>
      <c r="AO76" s="107"/>
      <c r="AP76" s="107"/>
      <c r="AQ76" s="107"/>
      <c r="AR76" s="107"/>
      <c r="AS76" s="107"/>
      <c r="AT76" s="107"/>
      <c r="AU76" s="107"/>
      <c r="AV76" s="107"/>
      <c r="AW76" s="107"/>
      <c r="AX76" s="107"/>
      <c r="AY76" s="107"/>
      <c r="AZ76" s="107"/>
      <c r="BA76" s="107"/>
      <c r="BB76" s="107"/>
      <c r="BC76" s="107"/>
      <c r="BD76" s="107"/>
      <c r="BE76" s="107"/>
      <c r="BF76" s="107"/>
      <c r="BG76" s="107"/>
      <c r="BH76" s="107"/>
      <c r="BI76" s="107"/>
      <c r="BJ76" s="107"/>
      <c r="BK76" s="107"/>
      <c r="BL76" s="107"/>
      <c r="BM76" s="107"/>
      <c r="BN76" s="107"/>
      <c r="BO76" s="107"/>
      <c r="BP76" s="107"/>
      <c r="BQ76" s="107"/>
      <c r="BR76" s="107"/>
      <c r="BS76" s="107"/>
      <c r="BT76" s="107"/>
      <c r="BU76" s="107"/>
      <c r="BV76" s="107"/>
      <c r="BW76" s="107"/>
      <c r="BX76" s="107"/>
      <c r="BY76" s="107"/>
      <c r="BZ76" s="107"/>
      <c r="CA76" s="107"/>
      <c r="CB76" s="107"/>
      <c r="CC76" s="107"/>
      <c r="CD76" s="107"/>
      <c r="CE76" s="107"/>
      <c r="CF76" s="107"/>
      <c r="CG76" s="107"/>
      <c r="CH76" s="107"/>
      <c r="CI76" s="107"/>
      <c r="CJ76" s="107"/>
      <c r="CK76" s="107"/>
      <c r="CL76" s="107"/>
      <c r="CM76" s="107"/>
      <c r="CN76" s="107"/>
      <c r="CO76" s="107"/>
      <c r="CP76" s="107"/>
      <c r="CQ76" s="107"/>
      <c r="CR76" s="107"/>
      <c r="CS76" s="107"/>
      <c r="CT76" s="107"/>
      <c r="CU76" s="107"/>
      <c r="CV76" s="107"/>
      <c r="CW76" s="107"/>
      <c r="CX76" s="107"/>
      <c r="CY76" s="107"/>
      <c r="CZ76" s="107"/>
      <c r="DA76" s="107"/>
      <c r="DB76" s="107"/>
      <c r="DC76" s="107"/>
      <c r="DD76" s="107"/>
      <c r="DE76" s="107"/>
      <c r="DF76" s="107"/>
      <c r="DG76" s="107"/>
      <c r="DH76" s="107"/>
      <c r="DI76" s="107"/>
      <c r="DJ76" s="108"/>
      <c r="DHM76" s="110"/>
      <c r="DHN76" s="107"/>
      <c r="DHO76" s="107"/>
    </row>
    <row r="77" spans="1:119 2925:2927" s="109" customFormat="1" ht="14.5" outlineLevel="1" x14ac:dyDescent="0.35">
      <c r="A77" s="83" t="s">
        <v>134</v>
      </c>
      <c r="B77" s="84" t="s">
        <v>109</v>
      </c>
      <c r="C77" s="85"/>
      <c r="D77" s="86"/>
      <c r="E77" s="87"/>
      <c r="F77" s="87"/>
      <c r="G77" s="87"/>
      <c r="H77" s="87"/>
      <c r="I77" s="87"/>
      <c r="J77" s="87"/>
      <c r="K77" s="87"/>
      <c r="L77" s="87"/>
      <c r="M77" s="87"/>
      <c r="N77" s="87"/>
      <c r="O77" s="88">
        <v>46208</v>
      </c>
      <c r="P77" s="88">
        <v>46210</v>
      </c>
      <c r="Q77" s="105">
        <v>0.03</v>
      </c>
      <c r="R77" s="90" t="s">
        <v>33</v>
      </c>
      <c r="S77" s="91"/>
      <c r="T77" s="91"/>
      <c r="U77" s="92"/>
      <c r="V77" s="107"/>
      <c r="W77" s="107"/>
      <c r="X77" s="107"/>
      <c r="Y77" s="107"/>
      <c r="Z77" s="107"/>
      <c r="AA77" s="107"/>
      <c r="AB77" s="107"/>
      <c r="AC77" s="107"/>
      <c r="AD77" s="107"/>
      <c r="AE77" s="107"/>
      <c r="AF77" s="107"/>
      <c r="AG77" s="107"/>
      <c r="AH77" s="107"/>
      <c r="AI77" s="107"/>
      <c r="AJ77" s="107"/>
      <c r="AK77" s="107"/>
      <c r="AL77" s="107"/>
      <c r="AM77" s="107"/>
      <c r="AN77" s="107"/>
      <c r="AO77" s="107"/>
      <c r="AP77" s="107"/>
      <c r="AQ77" s="107"/>
      <c r="AR77" s="107"/>
      <c r="AS77" s="107"/>
      <c r="AT77" s="107"/>
      <c r="AU77" s="107"/>
      <c r="AV77" s="107"/>
      <c r="AW77" s="107"/>
      <c r="AX77" s="107"/>
      <c r="AY77" s="107"/>
      <c r="AZ77" s="107"/>
      <c r="BA77" s="107"/>
      <c r="BB77" s="107"/>
      <c r="BC77" s="107"/>
      <c r="BD77" s="107"/>
      <c r="BE77" s="107"/>
      <c r="BF77" s="107"/>
      <c r="BG77" s="107"/>
      <c r="BH77" s="107"/>
      <c r="BI77" s="107"/>
      <c r="BJ77" s="107"/>
      <c r="BK77" s="107"/>
      <c r="BL77" s="107"/>
      <c r="BM77" s="107"/>
      <c r="BN77" s="107"/>
      <c r="BO77" s="107"/>
      <c r="BP77" s="107"/>
      <c r="BQ77" s="107"/>
      <c r="BR77" s="107"/>
      <c r="BS77" s="107"/>
      <c r="BT77" s="107"/>
      <c r="BU77" s="107"/>
      <c r="BV77" s="107"/>
      <c r="BW77" s="107"/>
      <c r="BX77" s="107"/>
      <c r="BY77" s="107"/>
      <c r="BZ77" s="107"/>
      <c r="CA77" s="107"/>
      <c r="CB77" s="107"/>
      <c r="CC77" s="107"/>
      <c r="CD77" s="107"/>
      <c r="CE77" s="107"/>
      <c r="CF77" s="107"/>
      <c r="CG77" s="107"/>
      <c r="CH77" s="107"/>
      <c r="CI77" s="107"/>
      <c r="CJ77" s="107"/>
      <c r="CK77" s="107"/>
      <c r="CL77" s="107"/>
      <c r="CM77" s="107"/>
      <c r="CN77" s="107"/>
      <c r="CO77" s="107"/>
      <c r="CP77" s="107"/>
      <c r="CQ77" s="107"/>
      <c r="CR77" s="107"/>
      <c r="CS77" s="107"/>
      <c r="CT77" s="107"/>
      <c r="CU77" s="107"/>
      <c r="CV77" s="107"/>
      <c r="CW77" s="107"/>
      <c r="CX77" s="107"/>
      <c r="CY77" s="107"/>
      <c r="CZ77" s="107"/>
      <c r="DA77" s="107"/>
      <c r="DB77" s="107"/>
      <c r="DC77" s="107"/>
      <c r="DD77" s="107"/>
      <c r="DE77" s="107"/>
      <c r="DF77" s="107"/>
      <c r="DG77" s="107"/>
      <c r="DH77" s="107"/>
      <c r="DI77" s="107"/>
      <c r="DJ77" s="108"/>
      <c r="DHM77" s="110"/>
      <c r="DHN77" s="107"/>
      <c r="DHO77" s="107"/>
    </row>
    <row r="78" spans="1:119 2925:2927" s="109" customFormat="1" ht="15" customHeight="1" outlineLevel="1" x14ac:dyDescent="0.35">
      <c r="A78" s="83" t="s">
        <v>135</v>
      </c>
      <c r="B78" s="84" t="s">
        <v>44</v>
      </c>
      <c r="C78" s="85"/>
      <c r="D78" s="86"/>
      <c r="E78" s="106">
        <f>2966102*1.18</f>
        <v>3500000.36</v>
      </c>
      <c r="F78" s="87"/>
      <c r="G78" s="87"/>
      <c r="H78" s="87"/>
      <c r="I78" s="106">
        <f>2966102*1.18</f>
        <v>3500000.36</v>
      </c>
      <c r="J78" s="106">
        <f>2966102*1.18</f>
        <v>3500000.36</v>
      </c>
      <c r="K78" s="87"/>
      <c r="L78" s="87"/>
      <c r="M78" s="87"/>
      <c r="N78" s="106">
        <v>3500000.36</v>
      </c>
      <c r="O78" s="88">
        <v>46210</v>
      </c>
      <c r="P78" s="88">
        <v>46225</v>
      </c>
      <c r="Q78" s="105">
        <v>1.4999999999999999E-2</v>
      </c>
      <c r="R78" s="90" t="s">
        <v>33</v>
      </c>
      <c r="S78" s="91" t="s">
        <v>45</v>
      </c>
      <c r="T78" s="91"/>
      <c r="U78" s="92"/>
      <c r="V78" s="107"/>
      <c r="W78" s="107"/>
      <c r="X78" s="107"/>
      <c r="Y78" s="107"/>
      <c r="Z78" s="107"/>
      <c r="AA78" s="107"/>
      <c r="AB78" s="107"/>
      <c r="AC78" s="107"/>
      <c r="AD78" s="107"/>
      <c r="AE78" s="107"/>
      <c r="AF78" s="107"/>
      <c r="AG78" s="107"/>
      <c r="AH78" s="107"/>
      <c r="AI78" s="107"/>
      <c r="AJ78" s="107"/>
      <c r="AK78" s="107"/>
      <c r="AL78" s="107"/>
      <c r="AM78" s="107"/>
      <c r="AN78" s="107"/>
      <c r="AO78" s="107"/>
      <c r="AP78" s="107"/>
      <c r="AQ78" s="107"/>
      <c r="AR78" s="107"/>
      <c r="AS78" s="107"/>
      <c r="AT78" s="107"/>
      <c r="AU78" s="107"/>
      <c r="AV78" s="107"/>
      <c r="AW78" s="107"/>
      <c r="AX78" s="107"/>
      <c r="AY78" s="107"/>
      <c r="AZ78" s="107"/>
      <c r="BA78" s="107"/>
      <c r="BB78" s="107"/>
      <c r="BC78" s="107"/>
      <c r="BD78" s="107"/>
      <c r="BE78" s="107"/>
      <c r="BF78" s="107"/>
      <c r="BG78" s="107"/>
      <c r="BH78" s="107"/>
      <c r="BI78" s="107"/>
      <c r="BJ78" s="107"/>
      <c r="BK78" s="107"/>
      <c r="BL78" s="107"/>
      <c r="BM78" s="107"/>
      <c r="BN78" s="107"/>
      <c r="BO78" s="107"/>
      <c r="BP78" s="107"/>
      <c r="BQ78" s="107"/>
      <c r="BR78" s="107"/>
      <c r="BS78" s="107"/>
      <c r="BT78" s="107"/>
      <c r="BU78" s="107"/>
      <c r="BV78" s="107"/>
      <c r="BW78" s="107"/>
      <c r="BX78" s="107"/>
      <c r="BY78" s="107"/>
      <c r="BZ78" s="107"/>
      <c r="CA78" s="107"/>
      <c r="CB78" s="107"/>
      <c r="CC78" s="107"/>
      <c r="CD78" s="107"/>
      <c r="CE78" s="107"/>
      <c r="CF78" s="107"/>
      <c r="CG78" s="107"/>
      <c r="CH78" s="107"/>
      <c r="CI78" s="107"/>
      <c r="CJ78" s="107"/>
      <c r="CK78" s="107"/>
      <c r="CL78" s="107"/>
      <c r="CM78" s="107"/>
      <c r="CN78" s="107"/>
      <c r="CO78" s="107"/>
      <c r="CP78" s="107"/>
      <c r="CQ78" s="107"/>
      <c r="CR78" s="107"/>
      <c r="CS78" s="107"/>
      <c r="CT78" s="107"/>
      <c r="CU78" s="107"/>
      <c r="CV78" s="107"/>
      <c r="CW78" s="107"/>
      <c r="CX78" s="107"/>
      <c r="CY78" s="107"/>
      <c r="CZ78" s="107"/>
      <c r="DA78" s="107"/>
      <c r="DB78" s="107"/>
      <c r="DC78" s="107"/>
      <c r="DD78" s="107"/>
      <c r="DE78" s="107"/>
      <c r="DF78" s="107"/>
      <c r="DG78" s="107"/>
      <c r="DH78" s="107"/>
      <c r="DI78" s="107"/>
      <c r="DJ78" s="108"/>
      <c r="DHM78" s="110"/>
      <c r="DHN78" s="107"/>
      <c r="DHO78" s="107"/>
    </row>
    <row r="79" spans="1:119 2925:2927" ht="25.5" customHeight="1" outlineLevel="1" x14ac:dyDescent="0.35">
      <c r="A79" s="73" t="s">
        <v>136</v>
      </c>
      <c r="B79" s="74" t="s">
        <v>137</v>
      </c>
      <c r="C79" s="75"/>
      <c r="D79" s="76"/>
      <c r="E79" s="77">
        <f>E82</f>
        <v>3500000.36</v>
      </c>
      <c r="F79" s="78"/>
      <c r="G79" s="78"/>
      <c r="H79" s="78"/>
      <c r="I79" s="77">
        <f>I82</f>
        <v>3500000.36</v>
      </c>
      <c r="J79" s="77">
        <f>J82</f>
        <v>3500000.36</v>
      </c>
      <c r="K79" s="78"/>
      <c r="L79" s="78"/>
      <c r="M79" s="77"/>
      <c r="N79" s="77">
        <v>3500000.36</v>
      </c>
      <c r="O79" s="79">
        <f>O80</f>
        <v>46237</v>
      </c>
      <c r="P79" s="79">
        <f>P82</f>
        <v>46256</v>
      </c>
      <c r="Q79" s="104">
        <f>SUM(Q80:Q82)</f>
        <v>6.5000000000000002E-2</v>
      </c>
      <c r="R79" s="78" t="s">
        <v>33</v>
      </c>
      <c r="S79" s="78"/>
      <c r="T79" s="82"/>
      <c r="U79" s="82"/>
    </row>
    <row r="80" spans="1:119 2925:2927" s="109" customFormat="1" ht="15" customHeight="1" outlineLevel="1" x14ac:dyDescent="0.35">
      <c r="A80" s="83" t="s">
        <v>138</v>
      </c>
      <c r="B80" s="84" t="s">
        <v>107</v>
      </c>
      <c r="C80" s="85"/>
      <c r="D80" s="86"/>
      <c r="E80" s="87"/>
      <c r="F80" s="87"/>
      <c r="G80" s="87"/>
      <c r="H80" s="87"/>
      <c r="I80" s="87"/>
      <c r="J80" s="87"/>
      <c r="K80" s="87"/>
      <c r="L80" s="87"/>
      <c r="M80" s="87"/>
      <c r="N80" s="87"/>
      <c r="O80" s="88">
        <v>46237</v>
      </c>
      <c r="P80" s="88">
        <v>46239</v>
      </c>
      <c r="Q80" s="105">
        <v>0.02</v>
      </c>
      <c r="R80" s="90" t="s">
        <v>33</v>
      </c>
      <c r="S80" s="91"/>
      <c r="T80" s="91"/>
      <c r="U80" s="92"/>
      <c r="V80" s="107"/>
      <c r="W80" s="107"/>
      <c r="X80" s="107"/>
      <c r="Y80" s="107"/>
      <c r="Z80" s="107"/>
      <c r="AA80" s="107"/>
      <c r="AB80" s="107"/>
      <c r="AC80" s="107"/>
      <c r="AD80" s="107"/>
      <c r="AE80" s="107"/>
      <c r="AF80" s="107"/>
      <c r="AG80" s="107"/>
      <c r="AH80" s="107"/>
      <c r="AI80" s="107"/>
      <c r="AJ80" s="107"/>
      <c r="AK80" s="107"/>
      <c r="AL80" s="107"/>
      <c r="AM80" s="107"/>
      <c r="AN80" s="107"/>
      <c r="AO80" s="107"/>
      <c r="AP80" s="107"/>
      <c r="AQ80" s="107"/>
      <c r="AR80" s="107"/>
      <c r="AS80" s="107"/>
      <c r="AT80" s="107"/>
      <c r="AU80" s="107"/>
      <c r="AV80" s="107"/>
      <c r="AW80" s="107"/>
      <c r="AX80" s="107"/>
      <c r="AY80" s="107"/>
      <c r="AZ80" s="107"/>
      <c r="BA80" s="107"/>
      <c r="BB80" s="107"/>
      <c r="BC80" s="107"/>
      <c r="BD80" s="107"/>
      <c r="BE80" s="107"/>
      <c r="BF80" s="107"/>
      <c r="BG80" s="107"/>
      <c r="BH80" s="107"/>
      <c r="BI80" s="107"/>
      <c r="BJ80" s="107"/>
      <c r="BK80" s="107"/>
      <c r="BL80" s="107"/>
      <c r="BM80" s="107"/>
      <c r="BN80" s="107"/>
      <c r="BO80" s="107"/>
      <c r="BP80" s="107"/>
      <c r="BQ80" s="107"/>
      <c r="BR80" s="107"/>
      <c r="BS80" s="107"/>
      <c r="BT80" s="107"/>
      <c r="BU80" s="107"/>
      <c r="BV80" s="107"/>
      <c r="BW80" s="107"/>
      <c r="BX80" s="107"/>
      <c r="BY80" s="107"/>
      <c r="BZ80" s="107"/>
      <c r="CA80" s="107"/>
      <c r="CB80" s="107"/>
      <c r="CC80" s="107"/>
      <c r="CD80" s="107"/>
      <c r="CE80" s="107"/>
      <c r="CF80" s="107"/>
      <c r="CG80" s="107"/>
      <c r="CH80" s="107"/>
      <c r="CI80" s="107"/>
      <c r="CJ80" s="107"/>
      <c r="CK80" s="107"/>
      <c r="CL80" s="107"/>
      <c r="CM80" s="107"/>
      <c r="CN80" s="107"/>
      <c r="CO80" s="107"/>
      <c r="CP80" s="107"/>
      <c r="CQ80" s="107"/>
      <c r="CR80" s="107"/>
      <c r="CS80" s="107"/>
      <c r="CT80" s="107"/>
      <c r="CU80" s="107"/>
      <c r="CV80" s="107"/>
      <c r="CW80" s="107"/>
      <c r="CX80" s="107"/>
      <c r="CY80" s="107"/>
      <c r="CZ80" s="107"/>
      <c r="DA80" s="107"/>
      <c r="DB80" s="107"/>
      <c r="DC80" s="107"/>
      <c r="DD80" s="107"/>
      <c r="DE80" s="107"/>
      <c r="DF80" s="107"/>
      <c r="DG80" s="107"/>
      <c r="DH80" s="107"/>
      <c r="DI80" s="107"/>
      <c r="DJ80" s="108"/>
      <c r="DHM80" s="110"/>
      <c r="DHN80" s="107"/>
      <c r="DHO80" s="107"/>
    </row>
    <row r="81" spans="1:114 2925:2927" s="109" customFormat="1" ht="15" customHeight="1" outlineLevel="1" x14ac:dyDescent="0.35">
      <c r="A81" s="83" t="s">
        <v>139</v>
      </c>
      <c r="B81" s="84" t="s">
        <v>109</v>
      </c>
      <c r="C81" s="85"/>
      <c r="D81" s="86"/>
      <c r="E81" s="87"/>
      <c r="F81" s="87"/>
      <c r="G81" s="87"/>
      <c r="H81" s="87"/>
      <c r="I81" s="87"/>
      <c r="J81" s="87"/>
      <c r="K81" s="87"/>
      <c r="L81" s="87"/>
      <c r="M81" s="87"/>
      <c r="N81" s="87"/>
      <c r="O81" s="88">
        <v>46239</v>
      </c>
      <c r="P81" s="88">
        <v>46241</v>
      </c>
      <c r="Q81" s="105">
        <v>0.03</v>
      </c>
      <c r="R81" s="90" t="s">
        <v>33</v>
      </c>
      <c r="S81" s="91"/>
      <c r="T81" s="91"/>
      <c r="U81" s="92"/>
      <c r="V81" s="107"/>
      <c r="W81" s="107"/>
      <c r="X81" s="107"/>
      <c r="Y81" s="107"/>
      <c r="Z81" s="107"/>
      <c r="AA81" s="107"/>
      <c r="AB81" s="107"/>
      <c r="AC81" s="107"/>
      <c r="AD81" s="107"/>
      <c r="AE81" s="107"/>
      <c r="AF81" s="107"/>
      <c r="AG81" s="107"/>
      <c r="AH81" s="107"/>
      <c r="AI81" s="107"/>
      <c r="AJ81" s="107"/>
      <c r="AK81" s="107"/>
      <c r="AL81" s="107"/>
      <c r="AM81" s="107"/>
      <c r="AN81" s="107"/>
      <c r="AO81" s="107"/>
      <c r="AP81" s="107"/>
      <c r="AQ81" s="107"/>
      <c r="AR81" s="107"/>
      <c r="AS81" s="107"/>
      <c r="AT81" s="107"/>
      <c r="AU81" s="107"/>
      <c r="AV81" s="107"/>
      <c r="AW81" s="107"/>
      <c r="AX81" s="107"/>
      <c r="AY81" s="107"/>
      <c r="AZ81" s="107"/>
      <c r="BA81" s="107"/>
      <c r="BB81" s="107"/>
      <c r="BC81" s="107"/>
      <c r="BD81" s="107"/>
      <c r="BE81" s="107"/>
      <c r="BF81" s="107"/>
      <c r="BG81" s="107"/>
      <c r="BH81" s="107"/>
      <c r="BI81" s="107"/>
      <c r="BJ81" s="107"/>
      <c r="BK81" s="107"/>
      <c r="BL81" s="107"/>
      <c r="BM81" s="107"/>
      <c r="BN81" s="107"/>
      <c r="BO81" s="107"/>
      <c r="BP81" s="107"/>
      <c r="BQ81" s="107"/>
      <c r="BR81" s="107"/>
      <c r="BS81" s="107"/>
      <c r="BT81" s="107"/>
      <c r="BU81" s="107"/>
      <c r="BV81" s="107"/>
      <c r="BW81" s="107"/>
      <c r="BX81" s="107"/>
      <c r="BY81" s="107"/>
      <c r="BZ81" s="107"/>
      <c r="CA81" s="107"/>
      <c r="CB81" s="107"/>
      <c r="CC81" s="107"/>
      <c r="CD81" s="107"/>
      <c r="CE81" s="107"/>
      <c r="CF81" s="107"/>
      <c r="CG81" s="107"/>
      <c r="CH81" s="107"/>
      <c r="CI81" s="107"/>
      <c r="CJ81" s="107"/>
      <c r="CK81" s="107"/>
      <c r="CL81" s="107"/>
      <c r="CM81" s="107"/>
      <c r="CN81" s="107"/>
      <c r="CO81" s="107"/>
      <c r="CP81" s="107"/>
      <c r="CQ81" s="107"/>
      <c r="CR81" s="107"/>
      <c r="CS81" s="107"/>
      <c r="CT81" s="107"/>
      <c r="CU81" s="107"/>
      <c r="CV81" s="107"/>
      <c r="CW81" s="107"/>
      <c r="CX81" s="107"/>
      <c r="CY81" s="107"/>
      <c r="CZ81" s="107"/>
      <c r="DA81" s="107"/>
      <c r="DB81" s="107"/>
      <c r="DC81" s="107"/>
      <c r="DD81" s="107"/>
      <c r="DE81" s="107"/>
      <c r="DF81" s="107"/>
      <c r="DG81" s="107"/>
      <c r="DH81" s="107"/>
      <c r="DI81" s="107"/>
      <c r="DJ81" s="108"/>
      <c r="DHM81" s="110"/>
      <c r="DHN81" s="107"/>
      <c r="DHO81" s="107"/>
    </row>
    <row r="82" spans="1:114 2925:2927" s="109" customFormat="1" ht="14.5" outlineLevel="1" x14ac:dyDescent="0.35">
      <c r="A82" s="83" t="s">
        <v>140</v>
      </c>
      <c r="B82" s="84" t="s">
        <v>44</v>
      </c>
      <c r="C82" s="85"/>
      <c r="D82" s="86"/>
      <c r="E82" s="106">
        <f>2966102*1.18</f>
        <v>3500000.36</v>
      </c>
      <c r="F82" s="87"/>
      <c r="G82" s="87"/>
      <c r="H82" s="87"/>
      <c r="I82" s="106">
        <f>2966102*1.18</f>
        <v>3500000.36</v>
      </c>
      <c r="J82" s="106">
        <f>2966102*1.18</f>
        <v>3500000.36</v>
      </c>
      <c r="K82" s="87"/>
      <c r="L82" s="87"/>
      <c r="M82" s="87"/>
      <c r="N82" s="106">
        <v>3500000.36</v>
      </c>
      <c r="O82" s="88">
        <v>46241</v>
      </c>
      <c r="P82" s="88">
        <v>46256</v>
      </c>
      <c r="Q82" s="105">
        <v>1.4999999999999999E-2</v>
      </c>
      <c r="R82" s="90" t="s">
        <v>33</v>
      </c>
      <c r="S82" s="91" t="s">
        <v>45</v>
      </c>
      <c r="T82" s="91"/>
      <c r="U82" s="92"/>
      <c r="V82" s="107"/>
      <c r="W82" s="107"/>
      <c r="X82" s="107"/>
      <c r="Y82" s="107"/>
      <c r="Z82" s="107"/>
      <c r="AA82" s="107"/>
      <c r="AB82" s="107"/>
      <c r="AC82" s="107"/>
      <c r="AD82" s="107"/>
      <c r="AE82" s="107"/>
      <c r="AF82" s="107"/>
      <c r="AG82" s="107"/>
      <c r="AH82" s="107"/>
      <c r="AI82" s="107"/>
      <c r="AJ82" s="107"/>
      <c r="AK82" s="107"/>
      <c r="AL82" s="107"/>
      <c r="AM82" s="107"/>
      <c r="AN82" s="107"/>
      <c r="AO82" s="107"/>
      <c r="AP82" s="107"/>
      <c r="AQ82" s="107"/>
      <c r="AR82" s="107"/>
      <c r="AS82" s="107"/>
      <c r="AT82" s="107"/>
      <c r="AU82" s="107"/>
      <c r="AV82" s="107"/>
      <c r="AW82" s="107"/>
      <c r="AX82" s="107"/>
      <c r="AY82" s="107"/>
      <c r="AZ82" s="107"/>
      <c r="BA82" s="107"/>
      <c r="BB82" s="107"/>
      <c r="BC82" s="107"/>
      <c r="BD82" s="107"/>
      <c r="BE82" s="107"/>
      <c r="BF82" s="107"/>
      <c r="BG82" s="107"/>
      <c r="BH82" s="107"/>
      <c r="BI82" s="107"/>
      <c r="BJ82" s="107"/>
      <c r="BK82" s="107"/>
      <c r="BL82" s="107"/>
      <c r="BM82" s="107"/>
      <c r="BN82" s="107"/>
      <c r="BO82" s="107"/>
      <c r="BP82" s="107"/>
      <c r="BQ82" s="107"/>
      <c r="BR82" s="107"/>
      <c r="BS82" s="107"/>
      <c r="BT82" s="107"/>
      <c r="BU82" s="107"/>
      <c r="BV82" s="107"/>
      <c r="BW82" s="107"/>
      <c r="BX82" s="107"/>
      <c r="BY82" s="107"/>
      <c r="BZ82" s="107"/>
      <c r="CA82" s="107"/>
      <c r="CB82" s="107"/>
      <c r="CC82" s="107"/>
      <c r="CD82" s="107"/>
      <c r="CE82" s="107"/>
      <c r="CF82" s="107"/>
      <c r="CG82" s="107"/>
      <c r="CH82" s="107"/>
      <c r="CI82" s="107"/>
      <c r="CJ82" s="107"/>
      <c r="CK82" s="107"/>
      <c r="CL82" s="107"/>
      <c r="CM82" s="107"/>
      <c r="CN82" s="107"/>
      <c r="CO82" s="107"/>
      <c r="CP82" s="107"/>
      <c r="CQ82" s="107"/>
      <c r="CR82" s="107"/>
      <c r="CS82" s="107"/>
      <c r="CT82" s="107"/>
      <c r="CU82" s="107"/>
      <c r="CV82" s="107"/>
      <c r="CW82" s="107"/>
      <c r="CX82" s="107"/>
      <c r="CY82" s="107"/>
      <c r="CZ82" s="107"/>
      <c r="DA82" s="107"/>
      <c r="DB82" s="107"/>
      <c r="DC82" s="107"/>
      <c r="DD82" s="107"/>
      <c r="DE82" s="107"/>
      <c r="DF82" s="107"/>
      <c r="DG82" s="107"/>
      <c r="DH82" s="107"/>
      <c r="DI82" s="107"/>
      <c r="DJ82" s="108"/>
      <c r="DHM82" s="110"/>
      <c r="DHN82" s="107"/>
      <c r="DHO82" s="107"/>
    </row>
    <row r="83" spans="1:114 2925:2927" s="109" customFormat="1" ht="15" customHeight="1" outlineLevel="1" x14ac:dyDescent="0.35">
      <c r="A83" s="73" t="s">
        <v>141</v>
      </c>
      <c r="B83" s="74" t="s">
        <v>142</v>
      </c>
      <c r="C83" s="75"/>
      <c r="D83" s="76"/>
      <c r="E83" s="77"/>
      <c r="F83" s="78"/>
      <c r="G83" s="78"/>
      <c r="H83" s="78"/>
      <c r="I83" s="77"/>
      <c r="J83" s="77"/>
      <c r="K83" s="78"/>
      <c r="L83" s="78"/>
      <c r="M83" s="77"/>
      <c r="N83" s="77"/>
      <c r="O83" s="94">
        <f>O85</f>
        <v>46236</v>
      </c>
      <c r="P83" s="94">
        <f>P90</f>
        <v>46295</v>
      </c>
      <c r="Q83" s="80">
        <f>SUM(Q84:Q90)</f>
        <v>0.22</v>
      </c>
      <c r="R83" s="81"/>
      <c r="S83" s="78"/>
      <c r="T83" s="82"/>
      <c r="U83" s="82"/>
      <c r="V83" s="107"/>
      <c r="W83" s="107"/>
      <c r="X83" s="107"/>
      <c r="Y83" s="107"/>
      <c r="Z83" s="107"/>
      <c r="AA83" s="107"/>
      <c r="AB83" s="107"/>
      <c r="AC83" s="107"/>
      <c r="AD83" s="107"/>
      <c r="AE83" s="107"/>
      <c r="AF83" s="107"/>
      <c r="AG83" s="107"/>
      <c r="AH83" s="107"/>
      <c r="AI83" s="107"/>
      <c r="AJ83" s="107"/>
      <c r="AK83" s="107"/>
      <c r="AL83" s="107"/>
      <c r="AM83" s="107"/>
      <c r="AN83" s="107"/>
      <c r="AO83" s="107"/>
      <c r="AP83" s="107"/>
      <c r="AQ83" s="107"/>
      <c r="AR83" s="107"/>
      <c r="AS83" s="107"/>
      <c r="AT83" s="107"/>
      <c r="AU83" s="107"/>
      <c r="AV83" s="107"/>
      <c r="AW83" s="107"/>
      <c r="AX83" s="107"/>
      <c r="AY83" s="107"/>
      <c r="AZ83" s="107"/>
      <c r="BA83" s="107"/>
      <c r="BB83" s="107"/>
      <c r="BC83" s="107"/>
      <c r="BD83" s="107"/>
      <c r="BE83" s="107"/>
      <c r="BF83" s="107"/>
      <c r="BG83" s="107"/>
      <c r="BH83" s="107"/>
      <c r="BI83" s="107"/>
      <c r="BJ83" s="107"/>
      <c r="BK83" s="107"/>
      <c r="BL83" s="107"/>
      <c r="BM83" s="107"/>
      <c r="BN83" s="107"/>
      <c r="BO83" s="107"/>
      <c r="BP83" s="107"/>
      <c r="BQ83" s="107"/>
      <c r="BR83" s="107"/>
      <c r="BS83" s="107"/>
      <c r="BT83" s="107"/>
      <c r="BU83" s="107"/>
      <c r="BV83" s="107"/>
      <c r="BW83" s="107"/>
      <c r="BX83" s="107"/>
      <c r="BY83" s="107"/>
      <c r="BZ83" s="107"/>
      <c r="CA83" s="107"/>
      <c r="CB83" s="107"/>
      <c r="CC83" s="107"/>
      <c r="CD83" s="107"/>
      <c r="CE83" s="107"/>
      <c r="CF83" s="107"/>
      <c r="CG83" s="107"/>
      <c r="CH83" s="107"/>
      <c r="CI83" s="107"/>
      <c r="CJ83" s="107"/>
      <c r="CK83" s="107"/>
      <c r="CL83" s="107"/>
      <c r="CM83" s="107"/>
      <c r="CN83" s="107"/>
      <c r="CO83" s="107"/>
      <c r="CP83" s="107"/>
      <c r="CQ83" s="107"/>
      <c r="CR83" s="107"/>
      <c r="CS83" s="107"/>
      <c r="CT83" s="107"/>
      <c r="CU83" s="107"/>
      <c r="CV83" s="107"/>
      <c r="CW83" s="107"/>
      <c r="CX83" s="107"/>
      <c r="CY83" s="107"/>
      <c r="CZ83" s="107"/>
      <c r="DA83" s="107"/>
      <c r="DB83" s="107"/>
      <c r="DC83" s="107"/>
      <c r="DD83" s="107"/>
      <c r="DE83" s="107"/>
      <c r="DF83" s="107"/>
      <c r="DG83" s="107"/>
      <c r="DH83" s="107"/>
      <c r="DI83" s="107"/>
      <c r="DJ83" s="108"/>
      <c r="DHM83" s="110"/>
      <c r="DHN83" s="107"/>
      <c r="DHO83" s="107"/>
    </row>
    <row r="84" spans="1:114 2925:2927" ht="25.5" customHeight="1" outlineLevel="1" x14ac:dyDescent="0.35">
      <c r="A84" s="83" t="s">
        <v>143</v>
      </c>
      <c r="B84" s="84" t="s">
        <v>61</v>
      </c>
      <c r="C84" s="85"/>
      <c r="D84" s="86"/>
      <c r="E84" s="87"/>
      <c r="F84" s="87"/>
      <c r="G84" s="87"/>
      <c r="H84" s="87"/>
      <c r="I84" s="87"/>
      <c r="J84" s="87"/>
      <c r="K84" s="87"/>
      <c r="L84" s="87"/>
      <c r="M84" s="87"/>
      <c r="N84" s="87"/>
      <c r="O84" s="88">
        <v>46204</v>
      </c>
      <c r="P84" s="88">
        <v>46234</v>
      </c>
      <c r="Q84" s="89">
        <v>0.05</v>
      </c>
      <c r="R84" s="90" t="s">
        <v>33</v>
      </c>
      <c r="S84" s="91"/>
      <c r="T84" s="91"/>
      <c r="U84" s="92"/>
    </row>
    <row r="85" spans="1:114 2925:2927" s="109" customFormat="1" ht="15" customHeight="1" outlineLevel="1" x14ac:dyDescent="0.35">
      <c r="A85" s="83" t="s">
        <v>144</v>
      </c>
      <c r="B85" s="84" t="s">
        <v>63</v>
      </c>
      <c r="C85" s="85"/>
      <c r="D85" s="86"/>
      <c r="E85" s="87"/>
      <c r="F85" s="87"/>
      <c r="G85" s="87"/>
      <c r="H85" s="87"/>
      <c r="I85" s="87"/>
      <c r="J85" s="87"/>
      <c r="K85" s="87"/>
      <c r="L85" s="87"/>
      <c r="M85" s="87"/>
      <c r="N85" s="87"/>
      <c r="O85" s="88">
        <v>46236</v>
      </c>
      <c r="P85" s="88">
        <v>46243</v>
      </c>
      <c r="Q85" s="89">
        <v>0.02</v>
      </c>
      <c r="R85" s="90" t="s">
        <v>33</v>
      </c>
      <c r="S85" s="91"/>
      <c r="T85" s="91"/>
      <c r="U85" s="92"/>
      <c r="V85" s="107"/>
      <c r="W85" s="107"/>
      <c r="X85" s="107"/>
      <c r="Y85" s="107"/>
      <c r="Z85" s="107"/>
      <c r="AA85" s="107"/>
      <c r="AB85" s="107"/>
      <c r="AC85" s="107"/>
      <c r="AD85" s="107"/>
      <c r="AE85" s="107"/>
      <c r="AF85" s="107"/>
      <c r="AG85" s="107"/>
      <c r="AH85" s="107"/>
      <c r="AI85" s="107"/>
      <c r="AJ85" s="107"/>
      <c r="AK85" s="107"/>
      <c r="AL85" s="107"/>
      <c r="AM85" s="107"/>
      <c r="AN85" s="107"/>
      <c r="AO85" s="107"/>
      <c r="AP85" s="107"/>
      <c r="AQ85" s="107"/>
      <c r="AR85" s="107"/>
      <c r="AS85" s="107"/>
      <c r="AT85" s="107"/>
      <c r="AU85" s="107"/>
      <c r="AV85" s="107"/>
      <c r="AW85" s="107"/>
      <c r="AX85" s="107"/>
      <c r="AY85" s="107"/>
      <c r="AZ85" s="107"/>
      <c r="BA85" s="107"/>
      <c r="BB85" s="107"/>
      <c r="BC85" s="107"/>
      <c r="BD85" s="107"/>
      <c r="BE85" s="107"/>
      <c r="BF85" s="107"/>
      <c r="BG85" s="107"/>
      <c r="BH85" s="107"/>
      <c r="BI85" s="107"/>
      <c r="BJ85" s="107"/>
      <c r="BK85" s="107"/>
      <c r="BL85" s="107"/>
      <c r="BM85" s="107"/>
      <c r="BN85" s="107"/>
      <c r="BO85" s="107"/>
      <c r="BP85" s="107"/>
      <c r="BQ85" s="107"/>
      <c r="BR85" s="107"/>
      <c r="BS85" s="107"/>
      <c r="BT85" s="107"/>
      <c r="BU85" s="107"/>
      <c r="BV85" s="107"/>
      <c r="BW85" s="107"/>
      <c r="BX85" s="107"/>
      <c r="BY85" s="107"/>
      <c r="BZ85" s="107"/>
      <c r="CA85" s="107"/>
      <c r="CB85" s="107"/>
      <c r="CC85" s="107"/>
      <c r="CD85" s="107"/>
      <c r="CE85" s="107"/>
      <c r="CF85" s="107"/>
      <c r="CG85" s="107"/>
      <c r="CH85" s="107"/>
      <c r="CI85" s="107"/>
      <c r="CJ85" s="107"/>
      <c r="CK85" s="107"/>
      <c r="CL85" s="107"/>
      <c r="CM85" s="107"/>
      <c r="CN85" s="107"/>
      <c r="CO85" s="107"/>
      <c r="CP85" s="107"/>
      <c r="CQ85" s="107"/>
      <c r="CR85" s="107"/>
      <c r="CS85" s="107"/>
      <c r="CT85" s="107"/>
      <c r="CU85" s="107"/>
      <c r="CV85" s="107"/>
      <c r="CW85" s="107"/>
      <c r="CX85" s="107"/>
      <c r="CY85" s="107"/>
      <c r="CZ85" s="107"/>
      <c r="DA85" s="107"/>
      <c r="DB85" s="107"/>
      <c r="DC85" s="107"/>
      <c r="DD85" s="107"/>
      <c r="DE85" s="107"/>
      <c r="DF85" s="107"/>
      <c r="DG85" s="107"/>
      <c r="DH85" s="107"/>
      <c r="DI85" s="107"/>
      <c r="DJ85" s="108"/>
      <c r="DHM85" s="110"/>
      <c r="DHN85" s="107"/>
      <c r="DHO85" s="107"/>
    </row>
    <row r="86" spans="1:114 2925:2927" s="109" customFormat="1" ht="15" customHeight="1" outlineLevel="1" x14ac:dyDescent="0.35">
      <c r="A86" s="83" t="s">
        <v>145</v>
      </c>
      <c r="B86" s="84" t="s">
        <v>65</v>
      </c>
      <c r="C86" s="85"/>
      <c r="D86" s="86"/>
      <c r="E86" s="87"/>
      <c r="F86" s="87"/>
      <c r="G86" s="87"/>
      <c r="H86" s="87"/>
      <c r="I86" s="87"/>
      <c r="J86" s="87"/>
      <c r="K86" s="87"/>
      <c r="L86" s="87"/>
      <c r="M86" s="87"/>
      <c r="N86" s="87"/>
      <c r="O86" s="88">
        <v>46243</v>
      </c>
      <c r="P86" s="88">
        <v>46250</v>
      </c>
      <c r="Q86" s="89">
        <v>0.05</v>
      </c>
      <c r="R86" s="90" t="s">
        <v>33</v>
      </c>
      <c r="S86" s="91" t="s">
        <v>66</v>
      </c>
      <c r="T86" s="91"/>
      <c r="U86" s="92"/>
      <c r="V86" s="107"/>
      <c r="W86" s="107"/>
      <c r="X86" s="107"/>
      <c r="Y86" s="107"/>
      <c r="Z86" s="107"/>
      <c r="AA86" s="107"/>
      <c r="AB86" s="107"/>
      <c r="AC86" s="107"/>
      <c r="AD86" s="107"/>
      <c r="AE86" s="107"/>
      <c r="AF86" s="107"/>
      <c r="AG86" s="107"/>
      <c r="AH86" s="107"/>
      <c r="AI86" s="107"/>
      <c r="AJ86" s="107"/>
      <c r="AK86" s="107"/>
      <c r="AL86" s="107"/>
      <c r="AM86" s="107"/>
      <c r="AN86" s="107"/>
      <c r="AO86" s="107"/>
      <c r="AP86" s="107"/>
      <c r="AQ86" s="107"/>
      <c r="AR86" s="107"/>
      <c r="AS86" s="107"/>
      <c r="AT86" s="107"/>
      <c r="AU86" s="107"/>
      <c r="AV86" s="107"/>
      <c r="AW86" s="107"/>
      <c r="AX86" s="107"/>
      <c r="AY86" s="107"/>
      <c r="AZ86" s="107"/>
      <c r="BA86" s="107"/>
      <c r="BB86" s="107"/>
      <c r="BC86" s="107"/>
      <c r="BD86" s="107"/>
      <c r="BE86" s="107"/>
      <c r="BF86" s="107"/>
      <c r="BG86" s="107"/>
      <c r="BH86" s="107"/>
      <c r="BI86" s="107"/>
      <c r="BJ86" s="107"/>
      <c r="BK86" s="107"/>
      <c r="BL86" s="107"/>
      <c r="BM86" s="107"/>
      <c r="BN86" s="107"/>
      <c r="BO86" s="107"/>
      <c r="BP86" s="107"/>
      <c r="BQ86" s="107"/>
      <c r="BR86" s="107"/>
      <c r="BS86" s="107"/>
      <c r="BT86" s="107"/>
      <c r="BU86" s="107"/>
      <c r="BV86" s="107"/>
      <c r="BW86" s="107"/>
      <c r="BX86" s="107"/>
      <c r="BY86" s="107"/>
      <c r="BZ86" s="107"/>
      <c r="CA86" s="107"/>
      <c r="CB86" s="107"/>
      <c r="CC86" s="107"/>
      <c r="CD86" s="107"/>
      <c r="CE86" s="107"/>
      <c r="CF86" s="107"/>
      <c r="CG86" s="107"/>
      <c r="CH86" s="107"/>
      <c r="CI86" s="107"/>
      <c r="CJ86" s="107"/>
      <c r="CK86" s="107"/>
      <c r="CL86" s="107"/>
      <c r="CM86" s="107"/>
      <c r="CN86" s="107"/>
      <c r="CO86" s="107"/>
      <c r="CP86" s="107"/>
      <c r="CQ86" s="107"/>
      <c r="CR86" s="107"/>
      <c r="CS86" s="107"/>
      <c r="CT86" s="107"/>
      <c r="CU86" s="107"/>
      <c r="CV86" s="107"/>
      <c r="CW86" s="107"/>
      <c r="CX86" s="107"/>
      <c r="CY86" s="107"/>
      <c r="CZ86" s="107"/>
      <c r="DA86" s="107"/>
      <c r="DB86" s="107"/>
      <c r="DC86" s="107"/>
      <c r="DD86" s="107"/>
      <c r="DE86" s="107"/>
      <c r="DF86" s="107"/>
      <c r="DG86" s="107"/>
      <c r="DH86" s="107"/>
      <c r="DI86" s="107"/>
      <c r="DJ86" s="108"/>
      <c r="DHM86" s="110"/>
      <c r="DHN86" s="107"/>
      <c r="DHO86" s="107"/>
    </row>
    <row r="87" spans="1:114 2925:2927" s="109" customFormat="1" ht="14.5" outlineLevel="1" x14ac:dyDescent="0.35">
      <c r="A87" s="83" t="s">
        <v>146</v>
      </c>
      <c r="B87" s="84" t="s">
        <v>68</v>
      </c>
      <c r="C87" s="85"/>
      <c r="D87" s="86"/>
      <c r="E87" s="87"/>
      <c r="F87" s="87"/>
      <c r="G87" s="87"/>
      <c r="H87" s="87"/>
      <c r="I87" s="87"/>
      <c r="J87" s="87"/>
      <c r="K87" s="87"/>
      <c r="L87" s="87"/>
      <c r="M87" s="87"/>
      <c r="N87" s="87"/>
      <c r="O87" s="88">
        <v>46250</v>
      </c>
      <c r="P87" s="88">
        <v>46253</v>
      </c>
      <c r="Q87" s="89">
        <v>0.02</v>
      </c>
      <c r="R87" s="90" t="s">
        <v>33</v>
      </c>
      <c r="S87" s="91" t="s">
        <v>69</v>
      </c>
      <c r="T87" s="91"/>
      <c r="U87" s="92"/>
      <c r="V87" s="107"/>
      <c r="W87" s="107"/>
      <c r="X87" s="107"/>
      <c r="Y87" s="107"/>
      <c r="Z87" s="107"/>
      <c r="AA87" s="107"/>
      <c r="AB87" s="107"/>
      <c r="AC87" s="107"/>
      <c r="AD87" s="107"/>
      <c r="AE87" s="107"/>
      <c r="AF87" s="107"/>
      <c r="AG87" s="107"/>
      <c r="AH87" s="107"/>
      <c r="AI87" s="107"/>
      <c r="AJ87" s="107"/>
      <c r="AK87" s="107"/>
      <c r="AL87" s="107"/>
      <c r="AM87" s="107"/>
      <c r="AN87" s="107"/>
      <c r="AO87" s="107"/>
      <c r="AP87" s="107"/>
      <c r="AQ87" s="107"/>
      <c r="AR87" s="107"/>
      <c r="AS87" s="107"/>
      <c r="AT87" s="107"/>
      <c r="AU87" s="107"/>
      <c r="AV87" s="107"/>
      <c r="AW87" s="107"/>
      <c r="AX87" s="107"/>
      <c r="AY87" s="107"/>
      <c r="AZ87" s="107"/>
      <c r="BA87" s="107"/>
      <c r="BB87" s="107"/>
      <c r="BC87" s="107"/>
      <c r="BD87" s="107"/>
      <c r="BE87" s="107"/>
      <c r="BF87" s="107"/>
      <c r="BG87" s="107"/>
      <c r="BH87" s="107"/>
      <c r="BI87" s="107"/>
      <c r="BJ87" s="107"/>
      <c r="BK87" s="107"/>
      <c r="BL87" s="107"/>
      <c r="BM87" s="107"/>
      <c r="BN87" s="107"/>
      <c r="BO87" s="107"/>
      <c r="BP87" s="107"/>
      <c r="BQ87" s="107"/>
      <c r="BR87" s="107"/>
      <c r="BS87" s="107"/>
      <c r="BT87" s="107"/>
      <c r="BU87" s="107"/>
      <c r="BV87" s="107"/>
      <c r="BW87" s="107"/>
      <c r="BX87" s="107"/>
      <c r="BY87" s="107"/>
      <c r="BZ87" s="107"/>
      <c r="CA87" s="107"/>
      <c r="CB87" s="107"/>
      <c r="CC87" s="107"/>
      <c r="CD87" s="107"/>
      <c r="CE87" s="107"/>
      <c r="CF87" s="107"/>
      <c r="CG87" s="107"/>
      <c r="CH87" s="107"/>
      <c r="CI87" s="107"/>
      <c r="CJ87" s="107"/>
      <c r="CK87" s="107"/>
      <c r="CL87" s="107"/>
      <c r="CM87" s="107"/>
      <c r="CN87" s="107"/>
      <c r="CO87" s="107"/>
      <c r="CP87" s="107"/>
      <c r="CQ87" s="107"/>
      <c r="CR87" s="107"/>
      <c r="CS87" s="107"/>
      <c r="CT87" s="107"/>
      <c r="CU87" s="107"/>
      <c r="CV87" s="107"/>
      <c r="CW87" s="107"/>
      <c r="CX87" s="107"/>
      <c r="CY87" s="107"/>
      <c r="CZ87" s="107"/>
      <c r="DA87" s="107"/>
      <c r="DB87" s="107"/>
      <c r="DC87" s="107"/>
      <c r="DD87" s="107"/>
      <c r="DE87" s="107"/>
      <c r="DF87" s="107"/>
      <c r="DG87" s="107"/>
      <c r="DH87" s="107"/>
      <c r="DI87" s="107"/>
      <c r="DJ87" s="108"/>
      <c r="DHM87" s="110"/>
      <c r="DHN87" s="107"/>
      <c r="DHO87" s="107"/>
    </row>
    <row r="88" spans="1:114 2925:2927" s="109" customFormat="1" ht="15" customHeight="1" outlineLevel="1" x14ac:dyDescent="0.35">
      <c r="A88" s="83" t="s">
        <v>147</v>
      </c>
      <c r="B88" s="84" t="s">
        <v>71</v>
      </c>
      <c r="C88" s="85"/>
      <c r="D88" s="86"/>
      <c r="E88" s="87"/>
      <c r="F88" s="87"/>
      <c r="G88" s="87"/>
      <c r="H88" s="87"/>
      <c r="I88" s="87"/>
      <c r="J88" s="87"/>
      <c r="K88" s="87"/>
      <c r="L88" s="87"/>
      <c r="M88" s="87"/>
      <c r="N88" s="87"/>
      <c r="O88" s="88">
        <v>46253</v>
      </c>
      <c r="P88" s="88">
        <v>46284</v>
      </c>
      <c r="Q88" s="89">
        <v>0.02</v>
      </c>
      <c r="R88" s="90" t="s">
        <v>33</v>
      </c>
      <c r="S88" s="91" t="s">
        <v>66</v>
      </c>
      <c r="T88" s="91"/>
      <c r="U88" s="92"/>
      <c r="V88" s="107"/>
      <c r="W88" s="107"/>
      <c r="X88" s="107"/>
      <c r="Y88" s="107"/>
      <c r="Z88" s="107"/>
      <c r="AA88" s="107"/>
      <c r="AB88" s="107"/>
      <c r="AC88" s="107"/>
      <c r="AD88" s="107"/>
      <c r="AE88" s="107"/>
      <c r="AF88" s="107"/>
      <c r="AG88" s="107"/>
      <c r="AH88" s="107"/>
      <c r="AI88" s="107"/>
      <c r="AJ88" s="107"/>
      <c r="AK88" s="107"/>
      <c r="AL88" s="107"/>
      <c r="AM88" s="107"/>
      <c r="AN88" s="107"/>
      <c r="AO88" s="107"/>
      <c r="AP88" s="107"/>
      <c r="AQ88" s="107"/>
      <c r="AR88" s="107"/>
      <c r="AS88" s="107"/>
      <c r="AT88" s="107"/>
      <c r="AU88" s="107"/>
      <c r="AV88" s="107"/>
      <c r="AW88" s="107"/>
      <c r="AX88" s="107"/>
      <c r="AY88" s="107"/>
      <c r="AZ88" s="107"/>
      <c r="BA88" s="107"/>
      <c r="BB88" s="107"/>
      <c r="BC88" s="107"/>
      <c r="BD88" s="107"/>
      <c r="BE88" s="107"/>
      <c r="BF88" s="107"/>
      <c r="BG88" s="107"/>
      <c r="BH88" s="107"/>
      <c r="BI88" s="107"/>
      <c r="BJ88" s="107"/>
      <c r="BK88" s="107"/>
      <c r="BL88" s="107"/>
      <c r="BM88" s="107"/>
      <c r="BN88" s="107"/>
      <c r="BO88" s="107"/>
      <c r="BP88" s="107"/>
      <c r="BQ88" s="107"/>
      <c r="BR88" s="107"/>
      <c r="BS88" s="107"/>
      <c r="BT88" s="107"/>
      <c r="BU88" s="107"/>
      <c r="BV88" s="107"/>
      <c r="BW88" s="107"/>
      <c r="BX88" s="107"/>
      <c r="BY88" s="107"/>
      <c r="BZ88" s="107"/>
      <c r="CA88" s="107"/>
      <c r="CB88" s="107"/>
      <c r="CC88" s="107"/>
      <c r="CD88" s="107"/>
      <c r="CE88" s="107"/>
      <c r="CF88" s="107"/>
      <c r="CG88" s="107"/>
      <c r="CH88" s="107"/>
      <c r="CI88" s="107"/>
      <c r="CJ88" s="107"/>
      <c r="CK88" s="107"/>
      <c r="CL88" s="107"/>
      <c r="CM88" s="107"/>
      <c r="CN88" s="107"/>
      <c r="CO88" s="107"/>
      <c r="CP88" s="107"/>
      <c r="CQ88" s="107"/>
      <c r="CR88" s="107"/>
      <c r="CS88" s="107"/>
      <c r="CT88" s="107"/>
      <c r="CU88" s="107"/>
      <c r="CV88" s="107"/>
      <c r="CW88" s="107"/>
      <c r="CX88" s="107"/>
      <c r="CY88" s="107"/>
      <c r="CZ88" s="107"/>
      <c r="DA88" s="107"/>
      <c r="DB88" s="107"/>
      <c r="DC88" s="107"/>
      <c r="DD88" s="107"/>
      <c r="DE88" s="107"/>
      <c r="DF88" s="107"/>
      <c r="DG88" s="107"/>
      <c r="DH88" s="107"/>
      <c r="DI88" s="107"/>
      <c r="DJ88" s="108"/>
      <c r="DHM88" s="110"/>
      <c r="DHN88" s="107"/>
      <c r="DHO88" s="107"/>
    </row>
    <row r="89" spans="1:114 2925:2927" ht="25.5" customHeight="1" outlineLevel="1" x14ac:dyDescent="0.35">
      <c r="A89" s="83" t="s">
        <v>148</v>
      </c>
      <c r="B89" s="84" t="s">
        <v>73</v>
      </c>
      <c r="C89" s="85"/>
      <c r="D89" s="86"/>
      <c r="E89" s="87"/>
      <c r="F89" s="87"/>
      <c r="G89" s="87"/>
      <c r="H89" s="87"/>
      <c r="I89" s="87"/>
      <c r="J89" s="87"/>
      <c r="K89" s="87"/>
      <c r="L89" s="87"/>
      <c r="M89" s="87"/>
      <c r="N89" s="87"/>
      <c r="O89" s="88">
        <v>46284</v>
      </c>
      <c r="P89" s="88">
        <v>46291</v>
      </c>
      <c r="Q89" s="89">
        <v>0.04</v>
      </c>
      <c r="R89" s="90" t="s">
        <v>33</v>
      </c>
      <c r="S89" s="91" t="s">
        <v>74</v>
      </c>
      <c r="T89" s="91"/>
      <c r="U89" s="92"/>
    </row>
    <row r="90" spans="1:114 2925:2927" s="109" customFormat="1" ht="15" customHeight="1" outlineLevel="1" x14ac:dyDescent="0.35">
      <c r="A90" s="83" t="s">
        <v>149</v>
      </c>
      <c r="B90" s="84" t="s">
        <v>76</v>
      </c>
      <c r="C90" s="85"/>
      <c r="D90" s="86"/>
      <c r="E90" s="87"/>
      <c r="F90" s="87"/>
      <c r="G90" s="87"/>
      <c r="H90" s="87"/>
      <c r="I90" s="87"/>
      <c r="J90" s="87"/>
      <c r="K90" s="87"/>
      <c r="L90" s="87"/>
      <c r="M90" s="87"/>
      <c r="N90" s="87"/>
      <c r="O90" s="88">
        <v>46291</v>
      </c>
      <c r="P90" s="88">
        <v>46295</v>
      </c>
      <c r="Q90" s="96">
        <v>0.02</v>
      </c>
      <c r="R90" s="90" t="s">
        <v>33</v>
      </c>
      <c r="S90" s="91" t="s">
        <v>77</v>
      </c>
      <c r="T90" s="91"/>
      <c r="U90" s="92"/>
      <c r="V90" s="107"/>
      <c r="W90" s="107"/>
      <c r="X90" s="107"/>
      <c r="Y90" s="107"/>
      <c r="Z90" s="107"/>
      <c r="AA90" s="107"/>
      <c r="AB90" s="107"/>
      <c r="AC90" s="107"/>
      <c r="AD90" s="107"/>
      <c r="AE90" s="107"/>
      <c r="AF90" s="107"/>
      <c r="AG90" s="107"/>
      <c r="AH90" s="107"/>
      <c r="AI90" s="107"/>
      <c r="AJ90" s="107"/>
      <c r="AK90" s="107"/>
      <c r="AL90" s="107"/>
      <c r="AM90" s="107"/>
      <c r="AN90" s="107"/>
      <c r="AO90" s="107"/>
      <c r="AP90" s="107"/>
      <c r="AQ90" s="107"/>
      <c r="AR90" s="107"/>
      <c r="AS90" s="107"/>
      <c r="AT90" s="107"/>
      <c r="AU90" s="107"/>
      <c r="AV90" s="107"/>
      <c r="AW90" s="107"/>
      <c r="AX90" s="107"/>
      <c r="AY90" s="107"/>
      <c r="AZ90" s="107"/>
      <c r="BA90" s="107"/>
      <c r="BB90" s="107"/>
      <c r="BC90" s="107"/>
      <c r="BD90" s="107"/>
      <c r="BE90" s="107"/>
      <c r="BF90" s="107"/>
      <c r="BG90" s="107"/>
      <c r="BH90" s="107"/>
      <c r="BI90" s="107"/>
      <c r="BJ90" s="107"/>
      <c r="BK90" s="107"/>
      <c r="BL90" s="107"/>
      <c r="BM90" s="107"/>
      <c r="BN90" s="107"/>
      <c r="BO90" s="107"/>
      <c r="BP90" s="107"/>
      <c r="BQ90" s="107"/>
      <c r="BR90" s="107"/>
      <c r="BS90" s="107"/>
      <c r="BT90" s="107"/>
      <c r="BU90" s="107"/>
      <c r="BV90" s="107"/>
      <c r="BW90" s="107"/>
      <c r="BX90" s="107"/>
      <c r="BY90" s="107"/>
      <c r="BZ90" s="107"/>
      <c r="CA90" s="107"/>
      <c r="CB90" s="107"/>
      <c r="CC90" s="107"/>
      <c r="CD90" s="107"/>
      <c r="CE90" s="107"/>
      <c r="CF90" s="107"/>
      <c r="CG90" s="107"/>
      <c r="CH90" s="107"/>
      <c r="CI90" s="107"/>
      <c r="CJ90" s="107"/>
      <c r="CK90" s="107"/>
      <c r="CL90" s="107"/>
      <c r="CM90" s="107"/>
      <c r="CN90" s="107"/>
      <c r="CO90" s="107"/>
      <c r="CP90" s="107"/>
      <c r="CQ90" s="107"/>
      <c r="CR90" s="107"/>
      <c r="CS90" s="107"/>
      <c r="CT90" s="107"/>
      <c r="CU90" s="107"/>
      <c r="CV90" s="107"/>
      <c r="CW90" s="107"/>
      <c r="CX90" s="107"/>
      <c r="CY90" s="107"/>
      <c r="CZ90" s="107"/>
      <c r="DA90" s="107"/>
      <c r="DB90" s="107"/>
      <c r="DC90" s="107"/>
      <c r="DD90" s="107"/>
      <c r="DE90" s="107"/>
      <c r="DF90" s="107"/>
      <c r="DG90" s="107"/>
      <c r="DH90" s="107"/>
      <c r="DI90" s="107"/>
      <c r="DJ90" s="108"/>
      <c r="DHM90" s="110"/>
      <c r="DHN90" s="107"/>
      <c r="DHO90" s="107"/>
    </row>
    <row r="91" spans="1:114 2925:2927" s="109" customFormat="1" ht="27.9" customHeight="1" outlineLevel="1" x14ac:dyDescent="0.35">
      <c r="A91" s="73" t="s">
        <v>150</v>
      </c>
      <c r="B91" s="74" t="s">
        <v>151</v>
      </c>
      <c r="C91" s="75"/>
      <c r="D91" s="76"/>
      <c r="E91" s="77">
        <f>E94</f>
        <v>3500000.36</v>
      </c>
      <c r="F91" s="78"/>
      <c r="G91" s="78"/>
      <c r="H91" s="78"/>
      <c r="I91" s="77">
        <f>I94</f>
        <v>3500000.36</v>
      </c>
      <c r="J91" s="77">
        <f>J94</f>
        <v>3500000.36</v>
      </c>
      <c r="K91" s="78"/>
      <c r="L91" s="78"/>
      <c r="M91" s="77"/>
      <c r="N91" s="77">
        <v>3500000.36</v>
      </c>
      <c r="O91" s="79">
        <f>O92</f>
        <v>46268</v>
      </c>
      <c r="P91" s="79">
        <f>P94</f>
        <v>46287</v>
      </c>
      <c r="Q91" s="104">
        <f>SUM(Q92:Q94)</f>
        <v>6.5000000000000002E-2</v>
      </c>
      <c r="R91" s="78" t="s">
        <v>33</v>
      </c>
      <c r="S91" s="78"/>
      <c r="T91" s="82"/>
      <c r="U91" s="82"/>
      <c r="V91" s="107"/>
      <c r="W91" s="107"/>
      <c r="X91" s="107"/>
      <c r="Y91" s="107"/>
      <c r="Z91" s="107"/>
      <c r="AA91" s="107"/>
      <c r="AB91" s="107"/>
      <c r="AC91" s="107"/>
      <c r="AD91" s="107"/>
      <c r="AE91" s="107"/>
      <c r="AF91" s="107"/>
      <c r="AG91" s="107"/>
      <c r="AH91" s="107"/>
      <c r="AI91" s="107"/>
      <c r="AJ91" s="107"/>
      <c r="AK91" s="107"/>
      <c r="AL91" s="107"/>
      <c r="AM91" s="107"/>
      <c r="AN91" s="107"/>
      <c r="AO91" s="107"/>
      <c r="AP91" s="107"/>
      <c r="AQ91" s="107"/>
      <c r="AR91" s="107"/>
      <c r="AS91" s="107"/>
      <c r="AT91" s="107"/>
      <c r="AU91" s="107"/>
      <c r="AV91" s="107"/>
      <c r="AW91" s="107"/>
      <c r="AX91" s="107"/>
      <c r="AY91" s="107"/>
      <c r="AZ91" s="107"/>
      <c r="BA91" s="107"/>
      <c r="BB91" s="107"/>
      <c r="BC91" s="107"/>
      <c r="BD91" s="107"/>
      <c r="BE91" s="107"/>
      <c r="BF91" s="107"/>
      <c r="BG91" s="107"/>
      <c r="BH91" s="107"/>
      <c r="BI91" s="107"/>
      <c r="BJ91" s="107"/>
      <c r="BK91" s="107"/>
      <c r="BL91" s="107"/>
      <c r="BM91" s="107"/>
      <c r="BN91" s="107"/>
      <c r="BO91" s="107"/>
      <c r="BP91" s="107"/>
      <c r="BQ91" s="107"/>
      <c r="BR91" s="107"/>
      <c r="BS91" s="107"/>
      <c r="BT91" s="107"/>
      <c r="BU91" s="107"/>
      <c r="BV91" s="107"/>
      <c r="BW91" s="107"/>
      <c r="BX91" s="107"/>
      <c r="BY91" s="107"/>
      <c r="BZ91" s="107"/>
      <c r="CA91" s="107"/>
      <c r="CB91" s="107"/>
      <c r="CC91" s="107"/>
      <c r="CD91" s="107"/>
      <c r="CE91" s="107"/>
      <c r="CF91" s="107"/>
      <c r="CG91" s="107"/>
      <c r="CH91" s="107"/>
      <c r="CI91" s="107"/>
      <c r="CJ91" s="107"/>
      <c r="CK91" s="107"/>
      <c r="CL91" s="107"/>
      <c r="CM91" s="107"/>
      <c r="CN91" s="107"/>
      <c r="CO91" s="107"/>
      <c r="CP91" s="107"/>
      <c r="CQ91" s="107"/>
      <c r="CR91" s="107"/>
      <c r="CS91" s="107"/>
      <c r="CT91" s="107"/>
      <c r="CU91" s="107"/>
      <c r="CV91" s="107"/>
      <c r="CW91" s="107"/>
      <c r="CX91" s="107"/>
      <c r="CY91" s="107"/>
      <c r="CZ91" s="107"/>
      <c r="DA91" s="107"/>
      <c r="DB91" s="107"/>
      <c r="DC91" s="107"/>
      <c r="DD91" s="107"/>
      <c r="DE91" s="107"/>
      <c r="DF91" s="107"/>
      <c r="DG91" s="107"/>
      <c r="DH91" s="107"/>
      <c r="DI91" s="107"/>
      <c r="DJ91" s="108"/>
      <c r="DHM91" s="110"/>
      <c r="DHN91" s="107"/>
      <c r="DHO91" s="107"/>
    </row>
    <row r="92" spans="1:114 2925:2927" s="109" customFormat="1" ht="14.5" outlineLevel="1" x14ac:dyDescent="0.35">
      <c r="A92" s="83" t="s">
        <v>152</v>
      </c>
      <c r="B92" s="84" t="s">
        <v>107</v>
      </c>
      <c r="C92" s="85"/>
      <c r="D92" s="86"/>
      <c r="E92" s="87"/>
      <c r="F92" s="87"/>
      <c r="G92" s="87"/>
      <c r="H92" s="87"/>
      <c r="I92" s="87"/>
      <c r="J92" s="87"/>
      <c r="K92" s="87"/>
      <c r="L92" s="87"/>
      <c r="M92" s="87"/>
      <c r="N92" s="87"/>
      <c r="O92" s="88">
        <v>46268</v>
      </c>
      <c r="P92" s="88">
        <v>46270</v>
      </c>
      <c r="Q92" s="105">
        <v>0.02</v>
      </c>
      <c r="R92" s="90" t="s">
        <v>33</v>
      </c>
      <c r="S92" s="91"/>
      <c r="T92" s="91"/>
      <c r="U92" s="92"/>
      <c r="V92" s="107"/>
      <c r="W92" s="107"/>
      <c r="X92" s="107"/>
      <c r="Y92" s="107"/>
      <c r="Z92" s="107"/>
      <c r="AA92" s="107"/>
      <c r="AB92" s="107"/>
      <c r="AC92" s="107"/>
      <c r="AD92" s="107"/>
      <c r="AE92" s="107"/>
      <c r="AF92" s="107"/>
      <c r="AG92" s="107"/>
      <c r="AH92" s="107"/>
      <c r="AI92" s="107"/>
      <c r="AJ92" s="107"/>
      <c r="AK92" s="107"/>
      <c r="AL92" s="107"/>
      <c r="AM92" s="107"/>
      <c r="AN92" s="107"/>
      <c r="AO92" s="107"/>
      <c r="AP92" s="107"/>
      <c r="AQ92" s="107"/>
      <c r="AR92" s="107"/>
      <c r="AS92" s="107"/>
      <c r="AT92" s="107"/>
      <c r="AU92" s="107"/>
      <c r="AV92" s="107"/>
      <c r="AW92" s="107"/>
      <c r="AX92" s="107"/>
      <c r="AY92" s="107"/>
      <c r="AZ92" s="107"/>
      <c r="BA92" s="107"/>
      <c r="BB92" s="107"/>
      <c r="BC92" s="107"/>
      <c r="BD92" s="107"/>
      <c r="BE92" s="107"/>
      <c r="BF92" s="107"/>
      <c r="BG92" s="107"/>
      <c r="BH92" s="107"/>
      <c r="BI92" s="107"/>
      <c r="BJ92" s="107"/>
      <c r="BK92" s="107"/>
      <c r="BL92" s="107"/>
      <c r="BM92" s="107"/>
      <c r="BN92" s="107"/>
      <c r="BO92" s="107"/>
      <c r="BP92" s="107"/>
      <c r="BQ92" s="107"/>
      <c r="BR92" s="107"/>
      <c r="BS92" s="107"/>
      <c r="BT92" s="107"/>
      <c r="BU92" s="107"/>
      <c r="BV92" s="107"/>
      <c r="BW92" s="107"/>
      <c r="BX92" s="107"/>
      <c r="BY92" s="107"/>
      <c r="BZ92" s="107"/>
      <c r="CA92" s="107"/>
      <c r="CB92" s="107"/>
      <c r="CC92" s="107"/>
      <c r="CD92" s="107"/>
      <c r="CE92" s="107"/>
      <c r="CF92" s="107"/>
      <c r="CG92" s="107"/>
      <c r="CH92" s="107"/>
      <c r="CI92" s="107"/>
      <c r="CJ92" s="107"/>
      <c r="CK92" s="107"/>
      <c r="CL92" s="107"/>
      <c r="CM92" s="107"/>
      <c r="CN92" s="107"/>
      <c r="CO92" s="107"/>
      <c r="CP92" s="107"/>
      <c r="CQ92" s="107"/>
      <c r="CR92" s="107"/>
      <c r="CS92" s="107"/>
      <c r="CT92" s="107"/>
      <c r="CU92" s="107"/>
      <c r="CV92" s="107"/>
      <c r="CW92" s="107"/>
      <c r="CX92" s="107"/>
      <c r="CY92" s="107"/>
      <c r="CZ92" s="107"/>
      <c r="DA92" s="107"/>
      <c r="DB92" s="107"/>
      <c r="DC92" s="107"/>
      <c r="DD92" s="107"/>
      <c r="DE92" s="107"/>
      <c r="DF92" s="107"/>
      <c r="DG92" s="107"/>
      <c r="DH92" s="107"/>
      <c r="DI92" s="107"/>
      <c r="DJ92" s="108"/>
      <c r="DHM92" s="110"/>
      <c r="DHN92" s="107"/>
      <c r="DHO92" s="107"/>
    </row>
    <row r="93" spans="1:114 2925:2927" s="109" customFormat="1" ht="15" customHeight="1" outlineLevel="1" x14ac:dyDescent="0.35">
      <c r="A93" s="83" t="s">
        <v>153</v>
      </c>
      <c r="B93" s="84" t="s">
        <v>109</v>
      </c>
      <c r="C93" s="85"/>
      <c r="D93" s="86"/>
      <c r="E93" s="87"/>
      <c r="F93" s="87"/>
      <c r="G93" s="87"/>
      <c r="H93" s="87"/>
      <c r="I93" s="87"/>
      <c r="J93" s="87"/>
      <c r="K93" s="87"/>
      <c r="L93" s="87"/>
      <c r="M93" s="87"/>
      <c r="N93" s="87"/>
      <c r="O93" s="88">
        <v>46270</v>
      </c>
      <c r="P93" s="88">
        <v>46272</v>
      </c>
      <c r="Q93" s="105">
        <v>0.03</v>
      </c>
      <c r="R93" s="90" t="s">
        <v>33</v>
      </c>
      <c r="S93" s="91"/>
      <c r="T93" s="91"/>
      <c r="U93" s="92"/>
      <c r="V93" s="107"/>
      <c r="W93" s="107"/>
      <c r="X93" s="107"/>
      <c r="Y93" s="107"/>
      <c r="Z93" s="107"/>
      <c r="AA93" s="107"/>
      <c r="AB93" s="107"/>
      <c r="AC93" s="107"/>
      <c r="AD93" s="107"/>
      <c r="AE93" s="107"/>
      <c r="AF93" s="107"/>
      <c r="AG93" s="107"/>
      <c r="AH93" s="107"/>
      <c r="AI93" s="107"/>
      <c r="AJ93" s="107"/>
      <c r="AK93" s="107"/>
      <c r="AL93" s="107"/>
      <c r="AM93" s="107"/>
      <c r="AN93" s="107"/>
      <c r="AO93" s="107"/>
      <c r="AP93" s="107"/>
      <c r="AQ93" s="107"/>
      <c r="AR93" s="107"/>
      <c r="AS93" s="107"/>
      <c r="AT93" s="107"/>
      <c r="AU93" s="107"/>
      <c r="AV93" s="107"/>
      <c r="AW93" s="107"/>
      <c r="AX93" s="107"/>
      <c r="AY93" s="107"/>
      <c r="AZ93" s="107"/>
      <c r="BA93" s="107"/>
      <c r="BB93" s="107"/>
      <c r="BC93" s="107"/>
      <c r="BD93" s="107"/>
      <c r="BE93" s="107"/>
      <c r="BF93" s="107"/>
      <c r="BG93" s="107"/>
      <c r="BH93" s="107"/>
      <c r="BI93" s="107"/>
      <c r="BJ93" s="107"/>
      <c r="BK93" s="107"/>
      <c r="BL93" s="107"/>
      <c r="BM93" s="107"/>
      <c r="BN93" s="107"/>
      <c r="BO93" s="107"/>
      <c r="BP93" s="107"/>
      <c r="BQ93" s="107"/>
      <c r="BR93" s="107"/>
      <c r="BS93" s="107"/>
      <c r="BT93" s="107"/>
      <c r="BU93" s="107"/>
      <c r="BV93" s="107"/>
      <c r="BW93" s="107"/>
      <c r="BX93" s="107"/>
      <c r="BY93" s="107"/>
      <c r="BZ93" s="107"/>
      <c r="CA93" s="107"/>
      <c r="CB93" s="107"/>
      <c r="CC93" s="107"/>
      <c r="CD93" s="107"/>
      <c r="CE93" s="107"/>
      <c r="CF93" s="107"/>
      <c r="CG93" s="107"/>
      <c r="CH93" s="107"/>
      <c r="CI93" s="107"/>
      <c r="CJ93" s="107"/>
      <c r="CK93" s="107"/>
      <c r="CL93" s="107"/>
      <c r="CM93" s="107"/>
      <c r="CN93" s="107"/>
      <c r="CO93" s="107"/>
      <c r="CP93" s="107"/>
      <c r="CQ93" s="107"/>
      <c r="CR93" s="107"/>
      <c r="CS93" s="107"/>
      <c r="CT93" s="107"/>
      <c r="CU93" s="107"/>
      <c r="CV93" s="107"/>
      <c r="CW93" s="107"/>
      <c r="CX93" s="107"/>
      <c r="CY93" s="107"/>
      <c r="CZ93" s="107"/>
      <c r="DA93" s="107"/>
      <c r="DB93" s="107"/>
      <c r="DC93" s="107"/>
      <c r="DD93" s="107"/>
      <c r="DE93" s="107"/>
      <c r="DF93" s="107"/>
      <c r="DG93" s="107"/>
      <c r="DH93" s="107"/>
      <c r="DI93" s="107"/>
      <c r="DJ93" s="108"/>
      <c r="DHM93" s="110"/>
      <c r="DHN93" s="107"/>
      <c r="DHO93" s="107"/>
    </row>
    <row r="94" spans="1:114 2925:2927" ht="25.5" customHeight="1" outlineLevel="1" x14ac:dyDescent="0.35">
      <c r="A94" s="83" t="s">
        <v>154</v>
      </c>
      <c r="B94" s="84" t="s">
        <v>44</v>
      </c>
      <c r="C94" s="85"/>
      <c r="D94" s="86"/>
      <c r="E94" s="106">
        <f>2966102*1.18</f>
        <v>3500000.36</v>
      </c>
      <c r="F94" s="87"/>
      <c r="G94" s="87"/>
      <c r="H94" s="87"/>
      <c r="I94" s="106">
        <f>2966102*1.18</f>
        <v>3500000.36</v>
      </c>
      <c r="J94" s="106">
        <f>2966102*1.18</f>
        <v>3500000.36</v>
      </c>
      <c r="K94" s="87"/>
      <c r="L94" s="87"/>
      <c r="M94" s="87"/>
      <c r="N94" s="106">
        <v>3500000.36</v>
      </c>
      <c r="O94" s="88">
        <v>46272</v>
      </c>
      <c r="P94" s="88">
        <v>46287</v>
      </c>
      <c r="Q94" s="105">
        <v>1.4999999999999999E-2</v>
      </c>
      <c r="R94" s="90" t="s">
        <v>33</v>
      </c>
      <c r="S94" s="91" t="s">
        <v>45</v>
      </c>
      <c r="T94" s="91"/>
      <c r="U94" s="92"/>
    </row>
    <row r="95" spans="1:114 2925:2927" s="109" customFormat="1" ht="36.65" customHeight="1" outlineLevel="1" x14ac:dyDescent="0.35">
      <c r="A95" s="73" t="s">
        <v>155</v>
      </c>
      <c r="B95" s="74" t="s">
        <v>156</v>
      </c>
      <c r="C95" s="75"/>
      <c r="D95" s="76"/>
      <c r="E95" s="77">
        <f>E98</f>
        <v>3500000.36</v>
      </c>
      <c r="F95" s="78"/>
      <c r="G95" s="78"/>
      <c r="H95" s="78"/>
      <c r="I95" s="77">
        <f>I98</f>
        <v>3500000.36</v>
      </c>
      <c r="J95" s="77">
        <f>J98</f>
        <v>3500000.36</v>
      </c>
      <c r="K95" s="78"/>
      <c r="L95" s="78"/>
      <c r="M95" s="77"/>
      <c r="N95" s="77">
        <v>3500000.36</v>
      </c>
      <c r="O95" s="79">
        <f>O96</f>
        <v>46298</v>
      </c>
      <c r="P95" s="79">
        <f>P98</f>
        <v>46317</v>
      </c>
      <c r="Q95" s="104">
        <f>SUM(Q96:Q98)</f>
        <v>6.5000000000000002E-2</v>
      </c>
      <c r="R95" s="78" t="s">
        <v>33</v>
      </c>
      <c r="S95" s="78"/>
      <c r="T95" s="82"/>
      <c r="U95" s="82"/>
      <c r="V95" s="107"/>
      <c r="W95" s="107"/>
      <c r="X95" s="107"/>
      <c r="Y95" s="107"/>
      <c r="Z95" s="107"/>
      <c r="AA95" s="107"/>
      <c r="AB95" s="107"/>
      <c r="AC95" s="107"/>
      <c r="AD95" s="107"/>
      <c r="AE95" s="107"/>
      <c r="AF95" s="107"/>
      <c r="AG95" s="107"/>
      <c r="AH95" s="107"/>
      <c r="AI95" s="107"/>
      <c r="AJ95" s="107"/>
      <c r="AK95" s="107"/>
      <c r="AL95" s="107"/>
      <c r="AM95" s="107"/>
      <c r="AN95" s="107"/>
      <c r="AO95" s="107"/>
      <c r="AP95" s="107"/>
      <c r="AQ95" s="107"/>
      <c r="AR95" s="107"/>
      <c r="AS95" s="107"/>
      <c r="AT95" s="107"/>
      <c r="AU95" s="107"/>
      <c r="AV95" s="107"/>
      <c r="AW95" s="107"/>
      <c r="AX95" s="107"/>
      <c r="AY95" s="107"/>
      <c r="AZ95" s="107"/>
      <c r="BA95" s="107"/>
      <c r="BB95" s="107"/>
      <c r="BC95" s="107"/>
      <c r="BD95" s="107"/>
      <c r="BE95" s="107"/>
      <c r="BF95" s="107"/>
      <c r="BG95" s="107"/>
      <c r="BH95" s="107"/>
      <c r="BI95" s="107"/>
      <c r="BJ95" s="107"/>
      <c r="BK95" s="107"/>
      <c r="BL95" s="107"/>
      <c r="BM95" s="107"/>
      <c r="BN95" s="107"/>
      <c r="BO95" s="107"/>
      <c r="BP95" s="107"/>
      <c r="BQ95" s="107"/>
      <c r="BR95" s="107"/>
      <c r="BS95" s="107"/>
      <c r="BT95" s="107"/>
      <c r="BU95" s="107"/>
      <c r="BV95" s="107"/>
      <c r="BW95" s="107"/>
      <c r="BX95" s="107"/>
      <c r="BY95" s="107"/>
      <c r="BZ95" s="107"/>
      <c r="CA95" s="107"/>
      <c r="CB95" s="107"/>
      <c r="CC95" s="107"/>
      <c r="CD95" s="107"/>
      <c r="CE95" s="107"/>
      <c r="CF95" s="107"/>
      <c r="CG95" s="107"/>
      <c r="CH95" s="107"/>
      <c r="CI95" s="107"/>
      <c r="CJ95" s="107"/>
      <c r="CK95" s="107"/>
      <c r="CL95" s="107"/>
      <c r="CM95" s="107"/>
      <c r="CN95" s="107"/>
      <c r="CO95" s="107"/>
      <c r="CP95" s="107"/>
      <c r="CQ95" s="107"/>
      <c r="CR95" s="107"/>
      <c r="CS95" s="107"/>
      <c r="CT95" s="107"/>
      <c r="CU95" s="107"/>
      <c r="CV95" s="107"/>
      <c r="CW95" s="107"/>
      <c r="CX95" s="107"/>
      <c r="CY95" s="107"/>
      <c r="CZ95" s="107"/>
      <c r="DA95" s="107"/>
      <c r="DB95" s="107"/>
      <c r="DC95" s="107"/>
      <c r="DD95" s="107"/>
      <c r="DE95" s="107"/>
      <c r="DF95" s="107"/>
      <c r="DG95" s="107"/>
      <c r="DH95" s="107"/>
      <c r="DI95" s="107"/>
      <c r="DJ95" s="108"/>
      <c r="DHM95" s="110"/>
      <c r="DHN95" s="107"/>
      <c r="DHO95" s="107"/>
    </row>
    <row r="96" spans="1:114 2925:2927" s="109" customFormat="1" ht="15" customHeight="1" outlineLevel="1" x14ac:dyDescent="0.35">
      <c r="A96" s="83" t="s">
        <v>157</v>
      </c>
      <c r="B96" s="84" t="s">
        <v>107</v>
      </c>
      <c r="C96" s="85"/>
      <c r="D96" s="86"/>
      <c r="E96" s="87"/>
      <c r="F96" s="87"/>
      <c r="G96" s="87"/>
      <c r="H96" s="87"/>
      <c r="I96" s="87"/>
      <c r="J96" s="87"/>
      <c r="K96" s="87"/>
      <c r="L96" s="87"/>
      <c r="M96" s="87"/>
      <c r="N96" s="87"/>
      <c r="O96" s="88">
        <v>46298</v>
      </c>
      <c r="P96" s="88">
        <v>46300</v>
      </c>
      <c r="Q96" s="105">
        <v>0.02</v>
      </c>
      <c r="R96" s="90" t="s">
        <v>33</v>
      </c>
      <c r="S96" s="91"/>
      <c r="T96" s="91"/>
      <c r="U96" s="92"/>
      <c r="V96" s="107"/>
      <c r="W96" s="107"/>
      <c r="X96" s="107"/>
      <c r="Y96" s="107"/>
      <c r="Z96" s="107"/>
      <c r="AA96" s="107"/>
      <c r="AB96" s="107"/>
      <c r="AC96" s="107"/>
      <c r="AD96" s="107"/>
      <c r="AE96" s="107"/>
      <c r="AF96" s="107"/>
      <c r="AG96" s="107"/>
      <c r="AH96" s="107"/>
      <c r="AI96" s="107"/>
      <c r="AJ96" s="107"/>
      <c r="AK96" s="107"/>
      <c r="AL96" s="107"/>
      <c r="AM96" s="107"/>
      <c r="AN96" s="107"/>
      <c r="AO96" s="107"/>
      <c r="AP96" s="107"/>
      <c r="AQ96" s="107"/>
      <c r="AR96" s="107"/>
      <c r="AS96" s="107"/>
      <c r="AT96" s="107"/>
      <c r="AU96" s="107"/>
      <c r="AV96" s="107"/>
      <c r="AW96" s="107"/>
      <c r="AX96" s="107"/>
      <c r="AY96" s="107"/>
      <c r="AZ96" s="107"/>
      <c r="BA96" s="107"/>
      <c r="BB96" s="107"/>
      <c r="BC96" s="107"/>
      <c r="BD96" s="107"/>
      <c r="BE96" s="107"/>
      <c r="BF96" s="107"/>
      <c r="BG96" s="107"/>
      <c r="BH96" s="107"/>
      <c r="BI96" s="107"/>
      <c r="BJ96" s="107"/>
      <c r="BK96" s="107"/>
      <c r="BL96" s="107"/>
      <c r="BM96" s="107"/>
      <c r="BN96" s="107"/>
      <c r="BO96" s="107"/>
      <c r="BP96" s="107"/>
      <c r="BQ96" s="107"/>
      <c r="BR96" s="107"/>
      <c r="BS96" s="107"/>
      <c r="BT96" s="107"/>
      <c r="BU96" s="107"/>
      <c r="BV96" s="107"/>
      <c r="BW96" s="107"/>
      <c r="BX96" s="107"/>
      <c r="BY96" s="107"/>
      <c r="BZ96" s="107"/>
      <c r="CA96" s="107"/>
      <c r="CB96" s="107"/>
      <c r="CC96" s="107"/>
      <c r="CD96" s="107"/>
      <c r="CE96" s="107"/>
      <c r="CF96" s="107"/>
      <c r="CG96" s="107"/>
      <c r="CH96" s="107"/>
      <c r="CI96" s="107"/>
      <c r="CJ96" s="107"/>
      <c r="CK96" s="107"/>
      <c r="CL96" s="107"/>
      <c r="CM96" s="107"/>
      <c r="CN96" s="107"/>
      <c r="CO96" s="107"/>
      <c r="CP96" s="107"/>
      <c r="CQ96" s="107"/>
      <c r="CR96" s="107"/>
      <c r="CS96" s="107"/>
      <c r="CT96" s="107"/>
      <c r="CU96" s="107"/>
      <c r="CV96" s="107"/>
      <c r="CW96" s="107"/>
      <c r="CX96" s="107"/>
      <c r="CY96" s="107"/>
      <c r="CZ96" s="107"/>
      <c r="DA96" s="107"/>
      <c r="DB96" s="107"/>
      <c r="DC96" s="107"/>
      <c r="DD96" s="107"/>
      <c r="DE96" s="107"/>
      <c r="DF96" s="107"/>
      <c r="DG96" s="107"/>
      <c r="DH96" s="107"/>
      <c r="DI96" s="107"/>
      <c r="DJ96" s="108"/>
      <c r="DHM96" s="110"/>
      <c r="DHN96" s="107"/>
      <c r="DHO96" s="107"/>
    </row>
    <row r="97" spans="1:114 2925:2927" s="109" customFormat="1" ht="14.5" outlineLevel="1" x14ac:dyDescent="0.35">
      <c r="A97" s="83" t="s">
        <v>158</v>
      </c>
      <c r="B97" s="84" t="s">
        <v>109</v>
      </c>
      <c r="C97" s="85"/>
      <c r="D97" s="86"/>
      <c r="E97" s="87"/>
      <c r="F97" s="87"/>
      <c r="G97" s="87"/>
      <c r="H97" s="87"/>
      <c r="I97" s="87"/>
      <c r="J97" s="87"/>
      <c r="K97" s="87"/>
      <c r="L97" s="87"/>
      <c r="M97" s="87"/>
      <c r="N97" s="87"/>
      <c r="O97" s="88">
        <v>46300</v>
      </c>
      <c r="P97" s="88">
        <v>46302</v>
      </c>
      <c r="Q97" s="105">
        <v>0.03</v>
      </c>
      <c r="R97" s="90" t="s">
        <v>33</v>
      </c>
      <c r="S97" s="91"/>
      <c r="T97" s="91"/>
      <c r="U97" s="92"/>
      <c r="V97" s="107"/>
      <c r="W97" s="107"/>
      <c r="X97" s="107"/>
      <c r="Y97" s="107"/>
      <c r="Z97" s="107"/>
      <c r="AA97" s="107"/>
      <c r="AB97" s="107"/>
      <c r="AC97" s="107"/>
      <c r="AD97" s="107"/>
      <c r="AE97" s="107"/>
      <c r="AF97" s="107"/>
      <c r="AG97" s="107"/>
      <c r="AH97" s="107"/>
      <c r="AI97" s="107"/>
      <c r="AJ97" s="107"/>
      <c r="AK97" s="107"/>
      <c r="AL97" s="107"/>
      <c r="AM97" s="107"/>
      <c r="AN97" s="107"/>
      <c r="AO97" s="107"/>
      <c r="AP97" s="107"/>
      <c r="AQ97" s="107"/>
      <c r="AR97" s="107"/>
      <c r="AS97" s="107"/>
      <c r="AT97" s="107"/>
      <c r="AU97" s="107"/>
      <c r="AV97" s="107"/>
      <c r="AW97" s="107"/>
      <c r="AX97" s="107"/>
      <c r="AY97" s="107"/>
      <c r="AZ97" s="107"/>
      <c r="BA97" s="107"/>
      <c r="BB97" s="107"/>
      <c r="BC97" s="107"/>
      <c r="BD97" s="107"/>
      <c r="BE97" s="107"/>
      <c r="BF97" s="107"/>
      <c r="BG97" s="107"/>
      <c r="BH97" s="107"/>
      <c r="BI97" s="107"/>
      <c r="BJ97" s="107"/>
      <c r="BK97" s="107"/>
      <c r="BL97" s="107"/>
      <c r="BM97" s="107"/>
      <c r="BN97" s="107"/>
      <c r="BO97" s="107"/>
      <c r="BP97" s="107"/>
      <c r="BQ97" s="107"/>
      <c r="BR97" s="107"/>
      <c r="BS97" s="107"/>
      <c r="BT97" s="107"/>
      <c r="BU97" s="107"/>
      <c r="BV97" s="107"/>
      <c r="BW97" s="107"/>
      <c r="BX97" s="107"/>
      <c r="BY97" s="107"/>
      <c r="BZ97" s="107"/>
      <c r="CA97" s="107"/>
      <c r="CB97" s="107"/>
      <c r="CC97" s="107"/>
      <c r="CD97" s="107"/>
      <c r="CE97" s="107"/>
      <c r="CF97" s="107"/>
      <c r="CG97" s="107"/>
      <c r="CH97" s="107"/>
      <c r="CI97" s="107"/>
      <c r="CJ97" s="107"/>
      <c r="CK97" s="107"/>
      <c r="CL97" s="107"/>
      <c r="CM97" s="107"/>
      <c r="CN97" s="107"/>
      <c r="CO97" s="107"/>
      <c r="CP97" s="107"/>
      <c r="CQ97" s="107"/>
      <c r="CR97" s="107"/>
      <c r="CS97" s="107"/>
      <c r="CT97" s="107"/>
      <c r="CU97" s="107"/>
      <c r="CV97" s="107"/>
      <c r="CW97" s="107"/>
      <c r="CX97" s="107"/>
      <c r="CY97" s="107"/>
      <c r="CZ97" s="107"/>
      <c r="DA97" s="107"/>
      <c r="DB97" s="107"/>
      <c r="DC97" s="107"/>
      <c r="DD97" s="107"/>
      <c r="DE97" s="107"/>
      <c r="DF97" s="107"/>
      <c r="DG97" s="107"/>
      <c r="DH97" s="107"/>
      <c r="DI97" s="107"/>
      <c r="DJ97" s="108"/>
      <c r="DHM97" s="110"/>
      <c r="DHN97" s="107"/>
      <c r="DHO97" s="107"/>
    </row>
    <row r="98" spans="1:114 2925:2927" s="109" customFormat="1" ht="15" customHeight="1" outlineLevel="1" x14ac:dyDescent="0.35">
      <c r="A98" s="83" t="s">
        <v>159</v>
      </c>
      <c r="B98" s="84" t="s">
        <v>44</v>
      </c>
      <c r="C98" s="85"/>
      <c r="D98" s="86"/>
      <c r="E98" s="106">
        <f>2966102*1.18</f>
        <v>3500000.36</v>
      </c>
      <c r="F98" s="87"/>
      <c r="G98" s="87"/>
      <c r="H98" s="87"/>
      <c r="I98" s="106">
        <f>2966102*1.18</f>
        <v>3500000.36</v>
      </c>
      <c r="J98" s="106">
        <f>2966102*1.18</f>
        <v>3500000.36</v>
      </c>
      <c r="K98" s="87"/>
      <c r="L98" s="87"/>
      <c r="M98" s="87"/>
      <c r="N98" s="106">
        <v>3500000.36</v>
      </c>
      <c r="O98" s="88">
        <v>46302</v>
      </c>
      <c r="P98" s="88">
        <v>46317</v>
      </c>
      <c r="Q98" s="105">
        <v>1.4999999999999999E-2</v>
      </c>
      <c r="R98" s="90" t="s">
        <v>33</v>
      </c>
      <c r="S98" s="91" t="s">
        <v>45</v>
      </c>
      <c r="T98" s="91"/>
      <c r="U98" s="92"/>
      <c r="V98" s="107"/>
      <c r="W98" s="107"/>
      <c r="X98" s="107"/>
      <c r="Y98" s="107"/>
      <c r="Z98" s="107"/>
      <c r="AA98" s="107"/>
      <c r="AB98" s="107"/>
      <c r="AC98" s="107"/>
      <c r="AD98" s="107"/>
      <c r="AE98" s="107"/>
      <c r="AF98" s="107"/>
      <c r="AG98" s="107"/>
      <c r="AH98" s="107"/>
      <c r="AI98" s="107"/>
      <c r="AJ98" s="107"/>
      <c r="AK98" s="107"/>
      <c r="AL98" s="107"/>
      <c r="AM98" s="107"/>
      <c r="AN98" s="107"/>
      <c r="AO98" s="107"/>
      <c r="AP98" s="107"/>
      <c r="AQ98" s="107"/>
      <c r="AR98" s="107"/>
      <c r="AS98" s="107"/>
      <c r="AT98" s="107"/>
      <c r="AU98" s="107"/>
      <c r="AV98" s="107"/>
      <c r="AW98" s="107"/>
      <c r="AX98" s="107"/>
      <c r="AY98" s="107"/>
      <c r="AZ98" s="107"/>
      <c r="BA98" s="107"/>
      <c r="BB98" s="107"/>
      <c r="BC98" s="107"/>
      <c r="BD98" s="107"/>
      <c r="BE98" s="107"/>
      <c r="BF98" s="107"/>
      <c r="BG98" s="107"/>
      <c r="BH98" s="107"/>
      <c r="BI98" s="107"/>
      <c r="BJ98" s="107"/>
      <c r="BK98" s="107"/>
      <c r="BL98" s="107"/>
      <c r="BM98" s="107"/>
      <c r="BN98" s="107"/>
      <c r="BO98" s="107"/>
      <c r="BP98" s="107"/>
      <c r="BQ98" s="107"/>
      <c r="BR98" s="107"/>
      <c r="BS98" s="107"/>
      <c r="BT98" s="107"/>
      <c r="BU98" s="107"/>
      <c r="BV98" s="107"/>
      <c r="BW98" s="107"/>
      <c r="BX98" s="107"/>
      <c r="BY98" s="107"/>
      <c r="BZ98" s="107"/>
      <c r="CA98" s="107"/>
      <c r="CB98" s="107"/>
      <c r="CC98" s="107"/>
      <c r="CD98" s="107"/>
      <c r="CE98" s="107"/>
      <c r="CF98" s="107"/>
      <c r="CG98" s="107"/>
      <c r="CH98" s="107"/>
      <c r="CI98" s="107"/>
      <c r="CJ98" s="107"/>
      <c r="CK98" s="107"/>
      <c r="CL98" s="107"/>
      <c r="CM98" s="107"/>
      <c r="CN98" s="107"/>
      <c r="CO98" s="107"/>
      <c r="CP98" s="107"/>
      <c r="CQ98" s="107"/>
      <c r="CR98" s="107"/>
      <c r="CS98" s="107"/>
      <c r="CT98" s="107"/>
      <c r="CU98" s="107"/>
      <c r="CV98" s="107"/>
      <c r="CW98" s="107"/>
      <c r="CX98" s="107"/>
      <c r="CY98" s="107"/>
      <c r="CZ98" s="107"/>
      <c r="DA98" s="107"/>
      <c r="DB98" s="107"/>
      <c r="DC98" s="107"/>
      <c r="DD98" s="107"/>
      <c r="DE98" s="107"/>
      <c r="DF98" s="107"/>
      <c r="DG98" s="107"/>
      <c r="DH98" s="107"/>
      <c r="DI98" s="107"/>
      <c r="DJ98" s="108"/>
      <c r="DHM98" s="110"/>
      <c r="DHN98" s="107"/>
      <c r="DHO98" s="107"/>
    </row>
    <row r="99" spans="1:114 2925:2927" ht="25.5" customHeight="1" outlineLevel="1" x14ac:dyDescent="0.35">
      <c r="A99" s="73" t="s">
        <v>160</v>
      </c>
      <c r="B99" s="74" t="s">
        <v>161</v>
      </c>
      <c r="C99" s="75"/>
      <c r="D99" s="76"/>
      <c r="E99" s="77">
        <f>E102</f>
        <v>3500000.36</v>
      </c>
      <c r="F99" s="78"/>
      <c r="G99" s="78"/>
      <c r="H99" s="78"/>
      <c r="I99" s="77">
        <f>I102</f>
        <v>3500000.36</v>
      </c>
      <c r="J99" s="77">
        <f>J102</f>
        <v>3500000.36</v>
      </c>
      <c r="K99" s="78"/>
      <c r="L99" s="78"/>
      <c r="M99" s="77"/>
      <c r="N99" s="77">
        <v>3500000.36</v>
      </c>
      <c r="O99" s="79">
        <f>O100</f>
        <v>46329</v>
      </c>
      <c r="P99" s="79">
        <f>P102</f>
        <v>46348</v>
      </c>
      <c r="Q99" s="104">
        <f>SUM(Q100:Q102)</f>
        <v>6.5000000000000002E-2</v>
      </c>
      <c r="R99" s="78" t="s">
        <v>33</v>
      </c>
      <c r="S99" s="78"/>
      <c r="T99" s="82"/>
      <c r="U99" s="82"/>
    </row>
    <row r="100" spans="1:114 2925:2927" s="109" customFormat="1" ht="15" customHeight="1" outlineLevel="1" x14ac:dyDescent="0.35">
      <c r="A100" s="83" t="s">
        <v>162</v>
      </c>
      <c r="B100" s="84" t="s">
        <v>107</v>
      </c>
      <c r="C100" s="85"/>
      <c r="D100" s="86"/>
      <c r="E100" s="87"/>
      <c r="F100" s="87"/>
      <c r="G100" s="87"/>
      <c r="H100" s="87"/>
      <c r="I100" s="87"/>
      <c r="J100" s="87"/>
      <c r="K100" s="87"/>
      <c r="L100" s="87"/>
      <c r="M100" s="87"/>
      <c r="N100" s="87"/>
      <c r="O100" s="88">
        <v>46329</v>
      </c>
      <c r="P100" s="88">
        <v>46331</v>
      </c>
      <c r="Q100" s="105">
        <v>0.02</v>
      </c>
      <c r="R100" s="90" t="s">
        <v>33</v>
      </c>
      <c r="S100" s="91"/>
      <c r="T100" s="91"/>
      <c r="U100" s="92"/>
      <c r="V100" s="107"/>
      <c r="W100" s="107"/>
      <c r="X100" s="107"/>
      <c r="Y100" s="107"/>
      <c r="Z100" s="107"/>
      <c r="AA100" s="107"/>
      <c r="AB100" s="107"/>
      <c r="AC100" s="107"/>
      <c r="AD100" s="107"/>
      <c r="AE100" s="107"/>
      <c r="AF100" s="107"/>
      <c r="AG100" s="107"/>
      <c r="AH100" s="107"/>
      <c r="AI100" s="107"/>
      <c r="AJ100" s="107"/>
      <c r="AK100" s="107"/>
      <c r="AL100" s="107"/>
      <c r="AM100" s="107"/>
      <c r="AN100" s="107"/>
      <c r="AO100" s="107"/>
      <c r="AP100" s="107"/>
      <c r="AQ100" s="107"/>
      <c r="AR100" s="107"/>
      <c r="AS100" s="107"/>
      <c r="AT100" s="107"/>
      <c r="AU100" s="107"/>
      <c r="AV100" s="107"/>
      <c r="AW100" s="107"/>
      <c r="AX100" s="107"/>
      <c r="AY100" s="107"/>
      <c r="AZ100" s="107"/>
      <c r="BA100" s="107"/>
      <c r="BB100" s="107"/>
      <c r="BC100" s="107"/>
      <c r="BD100" s="107"/>
      <c r="BE100" s="107"/>
      <c r="BF100" s="107"/>
      <c r="BG100" s="107"/>
      <c r="BH100" s="107"/>
      <c r="BI100" s="107"/>
      <c r="BJ100" s="107"/>
      <c r="BK100" s="107"/>
      <c r="BL100" s="107"/>
      <c r="BM100" s="107"/>
      <c r="BN100" s="107"/>
      <c r="BO100" s="107"/>
      <c r="BP100" s="107"/>
      <c r="BQ100" s="107"/>
      <c r="BR100" s="107"/>
      <c r="BS100" s="107"/>
      <c r="BT100" s="107"/>
      <c r="BU100" s="107"/>
      <c r="BV100" s="107"/>
      <c r="BW100" s="107"/>
      <c r="BX100" s="107"/>
      <c r="BY100" s="107"/>
      <c r="BZ100" s="107"/>
      <c r="CA100" s="107"/>
      <c r="CB100" s="107"/>
      <c r="CC100" s="107"/>
      <c r="CD100" s="107"/>
      <c r="CE100" s="107"/>
      <c r="CF100" s="107"/>
      <c r="CG100" s="107"/>
      <c r="CH100" s="107"/>
      <c r="CI100" s="107"/>
      <c r="CJ100" s="107"/>
      <c r="CK100" s="107"/>
      <c r="CL100" s="107"/>
      <c r="CM100" s="107"/>
      <c r="CN100" s="107"/>
      <c r="CO100" s="107"/>
      <c r="CP100" s="107"/>
      <c r="CQ100" s="107"/>
      <c r="CR100" s="107"/>
      <c r="CS100" s="107"/>
      <c r="CT100" s="107"/>
      <c r="CU100" s="107"/>
      <c r="CV100" s="107"/>
      <c r="CW100" s="107"/>
      <c r="CX100" s="107"/>
      <c r="CY100" s="107"/>
      <c r="CZ100" s="107"/>
      <c r="DA100" s="107"/>
      <c r="DB100" s="107"/>
      <c r="DC100" s="107"/>
      <c r="DD100" s="107"/>
      <c r="DE100" s="107"/>
      <c r="DF100" s="107"/>
      <c r="DG100" s="107"/>
      <c r="DH100" s="107"/>
      <c r="DI100" s="107"/>
      <c r="DJ100" s="108"/>
      <c r="DHM100" s="110"/>
      <c r="DHN100" s="107"/>
      <c r="DHO100" s="107"/>
    </row>
    <row r="101" spans="1:114 2925:2927" s="109" customFormat="1" ht="15" customHeight="1" outlineLevel="1" x14ac:dyDescent="0.35">
      <c r="A101" s="83" t="s">
        <v>163</v>
      </c>
      <c r="B101" s="84" t="s">
        <v>109</v>
      </c>
      <c r="C101" s="85"/>
      <c r="D101" s="86"/>
      <c r="E101" s="87"/>
      <c r="F101" s="87"/>
      <c r="G101" s="87"/>
      <c r="H101" s="87"/>
      <c r="I101" s="87"/>
      <c r="J101" s="87"/>
      <c r="K101" s="87"/>
      <c r="L101" s="87"/>
      <c r="M101" s="87"/>
      <c r="N101" s="87"/>
      <c r="O101" s="88">
        <v>46331</v>
      </c>
      <c r="P101" s="88">
        <v>46333</v>
      </c>
      <c r="Q101" s="105">
        <v>0.03</v>
      </c>
      <c r="R101" s="90" t="s">
        <v>33</v>
      </c>
      <c r="S101" s="91"/>
      <c r="T101" s="91"/>
      <c r="U101" s="92"/>
      <c r="V101" s="107"/>
      <c r="W101" s="107"/>
      <c r="X101" s="107"/>
      <c r="Y101" s="107"/>
      <c r="Z101" s="107"/>
      <c r="AA101" s="107"/>
      <c r="AB101" s="107"/>
      <c r="AC101" s="107"/>
      <c r="AD101" s="107"/>
      <c r="AE101" s="107"/>
      <c r="AF101" s="107"/>
      <c r="AG101" s="107"/>
      <c r="AH101" s="107"/>
      <c r="AI101" s="107"/>
      <c r="AJ101" s="107"/>
      <c r="AK101" s="107"/>
      <c r="AL101" s="107"/>
      <c r="AM101" s="107"/>
      <c r="AN101" s="107"/>
      <c r="AO101" s="107"/>
      <c r="AP101" s="107"/>
      <c r="AQ101" s="107"/>
      <c r="AR101" s="107"/>
      <c r="AS101" s="107"/>
      <c r="AT101" s="107"/>
      <c r="AU101" s="107"/>
      <c r="AV101" s="107"/>
      <c r="AW101" s="107"/>
      <c r="AX101" s="107"/>
      <c r="AY101" s="107"/>
      <c r="AZ101" s="107"/>
      <c r="BA101" s="107"/>
      <c r="BB101" s="107"/>
      <c r="BC101" s="107"/>
      <c r="BD101" s="107"/>
      <c r="BE101" s="107"/>
      <c r="BF101" s="107"/>
      <c r="BG101" s="107"/>
      <c r="BH101" s="107"/>
      <c r="BI101" s="107"/>
      <c r="BJ101" s="107"/>
      <c r="BK101" s="107"/>
      <c r="BL101" s="107"/>
      <c r="BM101" s="107"/>
      <c r="BN101" s="107"/>
      <c r="BO101" s="107"/>
      <c r="BP101" s="107"/>
      <c r="BQ101" s="107"/>
      <c r="BR101" s="107"/>
      <c r="BS101" s="107"/>
      <c r="BT101" s="107"/>
      <c r="BU101" s="107"/>
      <c r="BV101" s="107"/>
      <c r="BW101" s="107"/>
      <c r="BX101" s="107"/>
      <c r="BY101" s="107"/>
      <c r="BZ101" s="107"/>
      <c r="CA101" s="107"/>
      <c r="CB101" s="107"/>
      <c r="CC101" s="107"/>
      <c r="CD101" s="107"/>
      <c r="CE101" s="107"/>
      <c r="CF101" s="107"/>
      <c r="CG101" s="107"/>
      <c r="CH101" s="107"/>
      <c r="CI101" s="107"/>
      <c r="CJ101" s="107"/>
      <c r="CK101" s="107"/>
      <c r="CL101" s="107"/>
      <c r="CM101" s="107"/>
      <c r="CN101" s="107"/>
      <c r="CO101" s="107"/>
      <c r="CP101" s="107"/>
      <c r="CQ101" s="107"/>
      <c r="CR101" s="107"/>
      <c r="CS101" s="107"/>
      <c r="CT101" s="107"/>
      <c r="CU101" s="107"/>
      <c r="CV101" s="107"/>
      <c r="CW101" s="107"/>
      <c r="CX101" s="107"/>
      <c r="CY101" s="107"/>
      <c r="CZ101" s="107"/>
      <c r="DA101" s="107"/>
      <c r="DB101" s="107"/>
      <c r="DC101" s="107"/>
      <c r="DD101" s="107"/>
      <c r="DE101" s="107"/>
      <c r="DF101" s="107"/>
      <c r="DG101" s="107"/>
      <c r="DH101" s="107"/>
      <c r="DI101" s="107"/>
      <c r="DJ101" s="108"/>
      <c r="DHM101" s="110"/>
      <c r="DHN101" s="107"/>
      <c r="DHO101" s="107"/>
    </row>
    <row r="102" spans="1:114 2925:2927" s="109" customFormat="1" ht="14.5" outlineLevel="1" x14ac:dyDescent="0.35">
      <c r="A102" s="83" t="s">
        <v>164</v>
      </c>
      <c r="B102" s="84" t="s">
        <v>44</v>
      </c>
      <c r="C102" s="85"/>
      <c r="D102" s="86"/>
      <c r="E102" s="106">
        <f>2966102*1.18</f>
        <v>3500000.36</v>
      </c>
      <c r="F102" s="87"/>
      <c r="G102" s="87"/>
      <c r="H102" s="87"/>
      <c r="I102" s="106">
        <f>2966102*1.18</f>
        <v>3500000.36</v>
      </c>
      <c r="J102" s="106">
        <f>2966102*1.18</f>
        <v>3500000.36</v>
      </c>
      <c r="K102" s="87"/>
      <c r="L102" s="87"/>
      <c r="M102" s="87"/>
      <c r="N102" s="106">
        <v>3500000.36</v>
      </c>
      <c r="O102" s="88">
        <v>46333</v>
      </c>
      <c r="P102" s="88">
        <v>46348</v>
      </c>
      <c r="Q102" s="105">
        <v>1.4999999999999999E-2</v>
      </c>
      <c r="R102" s="90" t="s">
        <v>33</v>
      </c>
      <c r="S102" s="91" t="s">
        <v>45</v>
      </c>
      <c r="T102" s="91"/>
      <c r="U102" s="92"/>
      <c r="V102" s="107"/>
      <c r="W102" s="107"/>
      <c r="X102" s="107"/>
      <c r="Y102" s="107"/>
      <c r="Z102" s="107"/>
      <c r="AA102" s="107"/>
      <c r="AB102" s="107"/>
      <c r="AC102" s="107"/>
      <c r="AD102" s="107"/>
      <c r="AE102" s="107"/>
      <c r="AF102" s="107"/>
      <c r="AG102" s="107"/>
      <c r="AH102" s="107"/>
      <c r="AI102" s="107"/>
      <c r="AJ102" s="107"/>
      <c r="AK102" s="107"/>
      <c r="AL102" s="107"/>
      <c r="AM102" s="107"/>
      <c r="AN102" s="107"/>
      <c r="AO102" s="107"/>
      <c r="AP102" s="107"/>
      <c r="AQ102" s="107"/>
      <c r="AR102" s="107"/>
      <c r="AS102" s="107"/>
      <c r="AT102" s="107"/>
      <c r="AU102" s="107"/>
      <c r="AV102" s="107"/>
      <c r="AW102" s="107"/>
      <c r="AX102" s="107"/>
      <c r="AY102" s="107"/>
      <c r="AZ102" s="107"/>
      <c r="BA102" s="107"/>
      <c r="BB102" s="107"/>
      <c r="BC102" s="107"/>
      <c r="BD102" s="107"/>
      <c r="BE102" s="107"/>
      <c r="BF102" s="107"/>
      <c r="BG102" s="107"/>
      <c r="BH102" s="107"/>
      <c r="BI102" s="107"/>
      <c r="BJ102" s="107"/>
      <c r="BK102" s="107"/>
      <c r="BL102" s="107"/>
      <c r="BM102" s="107"/>
      <c r="BN102" s="107"/>
      <c r="BO102" s="107"/>
      <c r="BP102" s="107"/>
      <c r="BQ102" s="107"/>
      <c r="BR102" s="107"/>
      <c r="BS102" s="107"/>
      <c r="BT102" s="107"/>
      <c r="BU102" s="107"/>
      <c r="BV102" s="107"/>
      <c r="BW102" s="107"/>
      <c r="BX102" s="107"/>
      <c r="BY102" s="107"/>
      <c r="BZ102" s="107"/>
      <c r="CA102" s="107"/>
      <c r="CB102" s="107"/>
      <c r="CC102" s="107"/>
      <c r="CD102" s="107"/>
      <c r="CE102" s="107"/>
      <c r="CF102" s="107"/>
      <c r="CG102" s="107"/>
      <c r="CH102" s="107"/>
      <c r="CI102" s="107"/>
      <c r="CJ102" s="107"/>
      <c r="CK102" s="107"/>
      <c r="CL102" s="107"/>
      <c r="CM102" s="107"/>
      <c r="CN102" s="107"/>
      <c r="CO102" s="107"/>
      <c r="CP102" s="107"/>
      <c r="CQ102" s="107"/>
      <c r="CR102" s="107"/>
      <c r="CS102" s="107"/>
      <c r="CT102" s="107"/>
      <c r="CU102" s="107"/>
      <c r="CV102" s="107"/>
      <c r="CW102" s="107"/>
      <c r="CX102" s="107"/>
      <c r="CY102" s="107"/>
      <c r="CZ102" s="107"/>
      <c r="DA102" s="107"/>
      <c r="DB102" s="107"/>
      <c r="DC102" s="107"/>
      <c r="DD102" s="107"/>
      <c r="DE102" s="107"/>
      <c r="DF102" s="107"/>
      <c r="DG102" s="107"/>
      <c r="DH102" s="107"/>
      <c r="DI102" s="107"/>
      <c r="DJ102" s="108"/>
      <c r="DHM102" s="110"/>
      <c r="DHN102" s="107"/>
      <c r="DHO102" s="107"/>
    </row>
    <row r="103" spans="1:114 2925:2927" s="109" customFormat="1" ht="31.5" customHeight="1" outlineLevel="1" x14ac:dyDescent="0.35">
      <c r="A103" s="73" t="s">
        <v>165</v>
      </c>
      <c r="B103" s="74" t="s">
        <v>166</v>
      </c>
      <c r="C103" s="75"/>
      <c r="D103" s="76"/>
      <c r="E103" s="77">
        <f>E106</f>
        <v>3500000.36</v>
      </c>
      <c r="F103" s="78"/>
      <c r="G103" s="78"/>
      <c r="H103" s="78"/>
      <c r="I103" s="77">
        <f>I106</f>
        <v>3500000.36</v>
      </c>
      <c r="J103" s="77">
        <f>J106</f>
        <v>3500000.36</v>
      </c>
      <c r="K103" s="78"/>
      <c r="L103" s="78"/>
      <c r="M103" s="77"/>
      <c r="N103" s="77">
        <v>3500000.36</v>
      </c>
      <c r="O103" s="79">
        <f>O104</f>
        <v>46359</v>
      </c>
      <c r="P103" s="79">
        <f>P106</f>
        <v>46378</v>
      </c>
      <c r="Q103" s="104">
        <f>SUM(Q104:Q106)</f>
        <v>6.5000000000000002E-2</v>
      </c>
      <c r="R103" s="78" t="s">
        <v>33</v>
      </c>
      <c r="S103" s="78"/>
      <c r="T103" s="82"/>
      <c r="U103" s="82"/>
      <c r="V103" s="107"/>
      <c r="W103" s="107"/>
      <c r="X103" s="107"/>
      <c r="Y103" s="107"/>
      <c r="Z103" s="107"/>
      <c r="AA103" s="107"/>
      <c r="AB103" s="107"/>
      <c r="AC103" s="107"/>
      <c r="AD103" s="107"/>
      <c r="AE103" s="107"/>
      <c r="AF103" s="107"/>
      <c r="AG103" s="107"/>
      <c r="AH103" s="107"/>
      <c r="AI103" s="107"/>
      <c r="AJ103" s="107"/>
      <c r="AK103" s="107"/>
      <c r="AL103" s="107"/>
      <c r="AM103" s="107"/>
      <c r="AN103" s="107"/>
      <c r="AO103" s="107"/>
      <c r="AP103" s="107"/>
      <c r="AQ103" s="107"/>
      <c r="AR103" s="107"/>
      <c r="AS103" s="107"/>
      <c r="AT103" s="107"/>
      <c r="AU103" s="107"/>
      <c r="AV103" s="107"/>
      <c r="AW103" s="107"/>
      <c r="AX103" s="107"/>
      <c r="AY103" s="107"/>
      <c r="AZ103" s="107"/>
      <c r="BA103" s="107"/>
      <c r="BB103" s="107"/>
      <c r="BC103" s="107"/>
      <c r="BD103" s="107"/>
      <c r="BE103" s="107"/>
      <c r="BF103" s="107"/>
      <c r="BG103" s="107"/>
      <c r="BH103" s="107"/>
      <c r="BI103" s="107"/>
      <c r="BJ103" s="107"/>
      <c r="BK103" s="107"/>
      <c r="BL103" s="107"/>
      <c r="BM103" s="107"/>
      <c r="BN103" s="107"/>
      <c r="BO103" s="107"/>
      <c r="BP103" s="107"/>
      <c r="BQ103" s="107"/>
      <c r="BR103" s="107"/>
      <c r="BS103" s="107"/>
      <c r="BT103" s="107"/>
      <c r="BU103" s="107"/>
      <c r="BV103" s="107"/>
      <c r="BW103" s="107"/>
      <c r="BX103" s="107"/>
      <c r="BY103" s="107"/>
      <c r="BZ103" s="107"/>
      <c r="CA103" s="107"/>
      <c r="CB103" s="107"/>
      <c r="CC103" s="107"/>
      <c r="CD103" s="107"/>
      <c r="CE103" s="107"/>
      <c r="CF103" s="107"/>
      <c r="CG103" s="107"/>
      <c r="CH103" s="107"/>
      <c r="CI103" s="107"/>
      <c r="CJ103" s="107"/>
      <c r="CK103" s="107"/>
      <c r="CL103" s="107"/>
      <c r="CM103" s="107"/>
      <c r="CN103" s="107"/>
      <c r="CO103" s="107"/>
      <c r="CP103" s="107"/>
      <c r="CQ103" s="107"/>
      <c r="CR103" s="107"/>
      <c r="CS103" s="107"/>
      <c r="CT103" s="107"/>
      <c r="CU103" s="107"/>
      <c r="CV103" s="107"/>
      <c r="CW103" s="107"/>
      <c r="CX103" s="107"/>
      <c r="CY103" s="107"/>
      <c r="CZ103" s="107"/>
      <c r="DA103" s="107"/>
      <c r="DB103" s="107"/>
      <c r="DC103" s="107"/>
      <c r="DD103" s="107"/>
      <c r="DE103" s="107"/>
      <c r="DF103" s="107"/>
      <c r="DG103" s="107"/>
      <c r="DH103" s="107"/>
      <c r="DI103" s="107"/>
      <c r="DJ103" s="108"/>
      <c r="DHM103" s="110"/>
      <c r="DHN103" s="107"/>
      <c r="DHO103" s="107"/>
    </row>
    <row r="104" spans="1:114 2925:2927" ht="25.5" customHeight="1" outlineLevel="1" x14ac:dyDescent="0.35">
      <c r="A104" s="83" t="s">
        <v>167</v>
      </c>
      <c r="B104" s="84" t="s">
        <v>168</v>
      </c>
      <c r="C104" s="85"/>
      <c r="D104" s="86"/>
      <c r="E104" s="87"/>
      <c r="F104" s="87"/>
      <c r="G104" s="87"/>
      <c r="H104" s="87"/>
      <c r="I104" s="87"/>
      <c r="J104" s="87"/>
      <c r="K104" s="87"/>
      <c r="L104" s="87"/>
      <c r="M104" s="87"/>
      <c r="N104" s="87"/>
      <c r="O104" s="88">
        <v>46359</v>
      </c>
      <c r="P104" s="88">
        <v>46361</v>
      </c>
      <c r="Q104" s="105">
        <v>0.02</v>
      </c>
      <c r="R104" s="90" t="s">
        <v>33</v>
      </c>
      <c r="S104" s="91"/>
      <c r="T104" s="91"/>
      <c r="U104" s="92"/>
    </row>
    <row r="105" spans="1:114 2925:2927" s="109" customFormat="1" ht="15" customHeight="1" outlineLevel="1" x14ac:dyDescent="0.35">
      <c r="A105" s="83" t="s">
        <v>169</v>
      </c>
      <c r="B105" s="84" t="s">
        <v>109</v>
      </c>
      <c r="C105" s="85"/>
      <c r="D105" s="86"/>
      <c r="E105" s="87"/>
      <c r="F105" s="87"/>
      <c r="G105" s="87"/>
      <c r="H105" s="87"/>
      <c r="I105" s="87"/>
      <c r="J105" s="87"/>
      <c r="K105" s="87"/>
      <c r="L105" s="87"/>
      <c r="M105" s="87"/>
      <c r="N105" s="87"/>
      <c r="O105" s="88">
        <v>46361</v>
      </c>
      <c r="P105" s="88">
        <v>46363</v>
      </c>
      <c r="Q105" s="105">
        <v>0.03</v>
      </c>
      <c r="R105" s="90" t="s">
        <v>33</v>
      </c>
      <c r="S105" s="91"/>
      <c r="T105" s="91"/>
      <c r="U105" s="92"/>
      <c r="V105" s="107"/>
      <c r="W105" s="107"/>
      <c r="X105" s="107"/>
      <c r="Y105" s="107"/>
      <c r="Z105" s="107"/>
      <c r="AA105" s="107"/>
      <c r="AB105" s="107"/>
      <c r="AC105" s="107"/>
      <c r="AD105" s="107"/>
      <c r="AE105" s="107"/>
      <c r="AF105" s="107"/>
      <c r="AG105" s="107"/>
      <c r="AH105" s="107"/>
      <c r="AI105" s="107"/>
      <c r="AJ105" s="107"/>
      <c r="AK105" s="107"/>
      <c r="AL105" s="107"/>
      <c r="AM105" s="107"/>
      <c r="AN105" s="107"/>
      <c r="AO105" s="107"/>
      <c r="AP105" s="107"/>
      <c r="AQ105" s="107"/>
      <c r="AR105" s="107"/>
      <c r="AS105" s="107"/>
      <c r="AT105" s="107"/>
      <c r="AU105" s="107"/>
      <c r="AV105" s="107"/>
      <c r="AW105" s="107"/>
      <c r="AX105" s="107"/>
      <c r="AY105" s="107"/>
      <c r="AZ105" s="107"/>
      <c r="BA105" s="107"/>
      <c r="BB105" s="107"/>
      <c r="BC105" s="107"/>
      <c r="BD105" s="107"/>
      <c r="BE105" s="107"/>
      <c r="BF105" s="107"/>
      <c r="BG105" s="107"/>
      <c r="BH105" s="107"/>
      <c r="BI105" s="107"/>
      <c r="BJ105" s="107"/>
      <c r="BK105" s="107"/>
      <c r="BL105" s="107"/>
      <c r="BM105" s="107"/>
      <c r="BN105" s="107"/>
      <c r="BO105" s="107"/>
      <c r="BP105" s="107"/>
      <c r="BQ105" s="107"/>
      <c r="BR105" s="107"/>
      <c r="BS105" s="107"/>
      <c r="BT105" s="107"/>
      <c r="BU105" s="107"/>
      <c r="BV105" s="107"/>
      <c r="BW105" s="107"/>
      <c r="BX105" s="107"/>
      <c r="BY105" s="107"/>
      <c r="BZ105" s="107"/>
      <c r="CA105" s="107"/>
      <c r="CB105" s="107"/>
      <c r="CC105" s="107"/>
      <c r="CD105" s="107"/>
      <c r="CE105" s="107"/>
      <c r="CF105" s="107"/>
      <c r="CG105" s="107"/>
      <c r="CH105" s="107"/>
      <c r="CI105" s="107"/>
      <c r="CJ105" s="107"/>
      <c r="CK105" s="107"/>
      <c r="CL105" s="107"/>
      <c r="CM105" s="107"/>
      <c r="CN105" s="107"/>
      <c r="CO105" s="107"/>
      <c r="CP105" s="107"/>
      <c r="CQ105" s="107"/>
      <c r="CR105" s="107"/>
      <c r="CS105" s="107"/>
      <c r="CT105" s="107"/>
      <c r="CU105" s="107"/>
      <c r="CV105" s="107"/>
      <c r="CW105" s="107"/>
      <c r="CX105" s="107"/>
      <c r="CY105" s="107"/>
      <c r="CZ105" s="107"/>
      <c r="DA105" s="107"/>
      <c r="DB105" s="107"/>
      <c r="DC105" s="107"/>
      <c r="DD105" s="107"/>
      <c r="DE105" s="107"/>
      <c r="DF105" s="107"/>
      <c r="DG105" s="107"/>
      <c r="DH105" s="107"/>
      <c r="DI105" s="107"/>
      <c r="DJ105" s="108"/>
      <c r="DHM105" s="110"/>
      <c r="DHN105" s="107"/>
      <c r="DHO105" s="107"/>
    </row>
    <row r="106" spans="1:114 2925:2927" s="109" customFormat="1" ht="15" customHeight="1" outlineLevel="1" x14ac:dyDescent="0.35">
      <c r="A106" s="83" t="s">
        <v>170</v>
      </c>
      <c r="B106" s="84" t="s">
        <v>44</v>
      </c>
      <c r="C106" s="85"/>
      <c r="D106" s="86"/>
      <c r="E106" s="106">
        <f>2966102*1.18</f>
        <v>3500000.36</v>
      </c>
      <c r="F106" s="87"/>
      <c r="G106" s="87"/>
      <c r="H106" s="87"/>
      <c r="I106" s="106">
        <f>2966102*1.18</f>
        <v>3500000.36</v>
      </c>
      <c r="J106" s="106">
        <f>2966102*1.18</f>
        <v>3500000.36</v>
      </c>
      <c r="K106" s="87"/>
      <c r="L106" s="87"/>
      <c r="M106" s="87"/>
      <c r="N106" s="106">
        <v>3500000.36</v>
      </c>
      <c r="O106" s="88">
        <v>46363</v>
      </c>
      <c r="P106" s="88">
        <v>46378</v>
      </c>
      <c r="Q106" s="105">
        <v>1.4999999999999999E-2</v>
      </c>
      <c r="R106" s="90" t="s">
        <v>33</v>
      </c>
      <c r="S106" s="91" t="s">
        <v>45</v>
      </c>
      <c r="T106" s="91"/>
      <c r="U106" s="92"/>
      <c r="V106" s="107"/>
      <c r="W106" s="107"/>
      <c r="X106" s="107"/>
      <c r="Y106" s="107"/>
      <c r="Z106" s="107"/>
      <c r="AA106" s="107"/>
      <c r="AB106" s="107"/>
      <c r="AC106" s="107"/>
      <c r="AD106" s="107"/>
      <c r="AE106" s="107"/>
      <c r="AF106" s="107"/>
      <c r="AG106" s="107"/>
      <c r="AH106" s="107"/>
      <c r="AI106" s="107"/>
      <c r="AJ106" s="107"/>
      <c r="AK106" s="107"/>
      <c r="AL106" s="107"/>
      <c r="AM106" s="107"/>
      <c r="AN106" s="107"/>
      <c r="AO106" s="107"/>
      <c r="AP106" s="107"/>
      <c r="AQ106" s="107"/>
      <c r="AR106" s="107"/>
      <c r="AS106" s="107"/>
      <c r="AT106" s="107"/>
      <c r="AU106" s="107"/>
      <c r="AV106" s="107"/>
      <c r="AW106" s="107"/>
      <c r="AX106" s="107"/>
      <c r="AY106" s="107"/>
      <c r="AZ106" s="107"/>
      <c r="BA106" s="107"/>
      <c r="BB106" s="107"/>
      <c r="BC106" s="107"/>
      <c r="BD106" s="107"/>
      <c r="BE106" s="107"/>
      <c r="BF106" s="107"/>
      <c r="BG106" s="107"/>
      <c r="BH106" s="107"/>
      <c r="BI106" s="107"/>
      <c r="BJ106" s="107"/>
      <c r="BK106" s="107"/>
      <c r="BL106" s="107"/>
      <c r="BM106" s="107"/>
      <c r="BN106" s="107"/>
      <c r="BO106" s="107"/>
      <c r="BP106" s="107"/>
      <c r="BQ106" s="107"/>
      <c r="BR106" s="107"/>
      <c r="BS106" s="107"/>
      <c r="BT106" s="107"/>
      <c r="BU106" s="107"/>
      <c r="BV106" s="107"/>
      <c r="BW106" s="107"/>
      <c r="BX106" s="107"/>
      <c r="BY106" s="107"/>
      <c r="BZ106" s="107"/>
      <c r="CA106" s="107"/>
      <c r="CB106" s="107"/>
      <c r="CC106" s="107"/>
      <c r="CD106" s="107"/>
      <c r="CE106" s="107"/>
      <c r="CF106" s="107"/>
      <c r="CG106" s="107"/>
      <c r="CH106" s="107"/>
      <c r="CI106" s="107"/>
      <c r="CJ106" s="107"/>
      <c r="CK106" s="107"/>
      <c r="CL106" s="107"/>
      <c r="CM106" s="107"/>
      <c r="CN106" s="107"/>
      <c r="CO106" s="107"/>
      <c r="CP106" s="107"/>
      <c r="CQ106" s="107"/>
      <c r="CR106" s="107"/>
      <c r="CS106" s="107"/>
      <c r="CT106" s="107"/>
      <c r="CU106" s="107"/>
      <c r="CV106" s="107"/>
      <c r="CW106" s="107"/>
      <c r="CX106" s="107"/>
      <c r="CY106" s="107"/>
      <c r="CZ106" s="107"/>
      <c r="DA106" s="107"/>
      <c r="DB106" s="107"/>
      <c r="DC106" s="107"/>
      <c r="DD106" s="107"/>
      <c r="DE106" s="107"/>
      <c r="DF106" s="107"/>
      <c r="DG106" s="107"/>
      <c r="DH106" s="107"/>
      <c r="DI106" s="107"/>
      <c r="DJ106" s="108"/>
      <c r="DHM106" s="110"/>
      <c r="DHN106" s="107"/>
      <c r="DHO106" s="107"/>
    </row>
    <row r="107" spans="1:114 2925:2927" s="109" customFormat="1" ht="28" outlineLevel="1" x14ac:dyDescent="0.35">
      <c r="A107" s="73" t="s">
        <v>171</v>
      </c>
      <c r="B107" s="74" t="s">
        <v>172</v>
      </c>
      <c r="C107" s="75"/>
      <c r="D107" s="76"/>
      <c r="E107" s="77">
        <f>E110</f>
        <v>3500000.36</v>
      </c>
      <c r="F107" s="78"/>
      <c r="G107" s="78"/>
      <c r="H107" s="78"/>
      <c r="I107" s="77">
        <f>I110</f>
        <v>3500000.36</v>
      </c>
      <c r="J107" s="77">
        <f>J110</f>
        <v>3500000.36</v>
      </c>
      <c r="K107" s="78"/>
      <c r="L107" s="78"/>
      <c r="M107" s="77"/>
      <c r="N107" s="77">
        <v>3500000.36</v>
      </c>
      <c r="O107" s="79">
        <f>O108</f>
        <v>46390</v>
      </c>
      <c r="P107" s="79">
        <f>P110</f>
        <v>46409</v>
      </c>
      <c r="Q107" s="104">
        <f>SUM(Q108:Q110)</f>
        <v>6.5000000000000002E-2</v>
      </c>
      <c r="R107" s="78" t="s">
        <v>33</v>
      </c>
      <c r="S107" s="78"/>
      <c r="T107" s="82"/>
      <c r="U107" s="82"/>
      <c r="V107" s="107"/>
      <c r="W107" s="107"/>
      <c r="X107" s="107"/>
      <c r="Y107" s="107"/>
      <c r="Z107" s="107"/>
      <c r="AA107" s="107"/>
      <c r="AB107" s="107"/>
      <c r="AC107" s="107"/>
      <c r="AD107" s="107"/>
      <c r="AE107" s="107"/>
      <c r="AF107" s="107"/>
      <c r="AG107" s="107"/>
      <c r="AH107" s="107"/>
      <c r="AI107" s="107"/>
      <c r="AJ107" s="107"/>
      <c r="AK107" s="107"/>
      <c r="AL107" s="107"/>
      <c r="AM107" s="107"/>
      <c r="AN107" s="107"/>
      <c r="AO107" s="107"/>
      <c r="AP107" s="107"/>
      <c r="AQ107" s="107"/>
      <c r="AR107" s="107"/>
      <c r="AS107" s="107"/>
      <c r="AT107" s="107"/>
      <c r="AU107" s="107"/>
      <c r="AV107" s="107"/>
      <c r="AW107" s="107"/>
      <c r="AX107" s="107"/>
      <c r="AY107" s="107"/>
      <c r="AZ107" s="107"/>
      <c r="BA107" s="107"/>
      <c r="BB107" s="107"/>
      <c r="BC107" s="107"/>
      <c r="BD107" s="107"/>
      <c r="BE107" s="107"/>
      <c r="BF107" s="107"/>
      <c r="BG107" s="107"/>
      <c r="BH107" s="107"/>
      <c r="BI107" s="107"/>
      <c r="BJ107" s="107"/>
      <c r="BK107" s="107"/>
      <c r="BL107" s="107"/>
      <c r="BM107" s="107"/>
      <c r="BN107" s="107"/>
      <c r="BO107" s="107"/>
      <c r="BP107" s="107"/>
      <c r="BQ107" s="107"/>
      <c r="BR107" s="107"/>
      <c r="BS107" s="107"/>
      <c r="BT107" s="107"/>
      <c r="BU107" s="107"/>
      <c r="BV107" s="107"/>
      <c r="BW107" s="107"/>
      <c r="BX107" s="107"/>
      <c r="BY107" s="107"/>
      <c r="BZ107" s="107"/>
      <c r="CA107" s="107"/>
      <c r="CB107" s="107"/>
      <c r="CC107" s="107"/>
      <c r="CD107" s="107"/>
      <c r="CE107" s="107"/>
      <c r="CF107" s="107"/>
      <c r="CG107" s="107"/>
      <c r="CH107" s="107"/>
      <c r="CI107" s="107"/>
      <c r="CJ107" s="107"/>
      <c r="CK107" s="107"/>
      <c r="CL107" s="107"/>
      <c r="CM107" s="107"/>
      <c r="CN107" s="107"/>
      <c r="CO107" s="107"/>
      <c r="CP107" s="107"/>
      <c r="CQ107" s="107"/>
      <c r="CR107" s="107"/>
      <c r="CS107" s="107"/>
      <c r="CT107" s="107"/>
      <c r="CU107" s="107"/>
      <c r="CV107" s="107"/>
      <c r="CW107" s="107"/>
      <c r="CX107" s="107"/>
      <c r="CY107" s="107"/>
      <c r="CZ107" s="107"/>
      <c r="DA107" s="107"/>
      <c r="DB107" s="107"/>
      <c r="DC107" s="107"/>
      <c r="DD107" s="107"/>
      <c r="DE107" s="107"/>
      <c r="DF107" s="107"/>
      <c r="DG107" s="107"/>
      <c r="DH107" s="107"/>
      <c r="DI107" s="107"/>
      <c r="DJ107" s="108"/>
      <c r="DHM107" s="110"/>
      <c r="DHN107" s="107"/>
      <c r="DHO107" s="107"/>
    </row>
    <row r="108" spans="1:114 2925:2927" s="109" customFormat="1" ht="15" customHeight="1" outlineLevel="1" x14ac:dyDescent="0.35">
      <c r="A108" s="83" t="s">
        <v>173</v>
      </c>
      <c r="B108" s="84" t="s">
        <v>174</v>
      </c>
      <c r="C108" s="85"/>
      <c r="D108" s="86"/>
      <c r="E108" s="87"/>
      <c r="F108" s="87"/>
      <c r="G108" s="87"/>
      <c r="H108" s="87"/>
      <c r="I108" s="87"/>
      <c r="J108" s="87"/>
      <c r="K108" s="87"/>
      <c r="L108" s="87"/>
      <c r="M108" s="87"/>
      <c r="N108" s="87"/>
      <c r="O108" s="88">
        <v>46390</v>
      </c>
      <c r="P108" s="88">
        <v>46392</v>
      </c>
      <c r="Q108" s="105">
        <v>0.02</v>
      </c>
      <c r="R108" s="90" t="s">
        <v>33</v>
      </c>
      <c r="S108" s="91"/>
      <c r="T108" s="91"/>
      <c r="U108" s="92"/>
      <c r="V108" s="107"/>
      <c r="W108" s="107"/>
      <c r="X108" s="107"/>
      <c r="Y108" s="107"/>
      <c r="Z108" s="107"/>
      <c r="AA108" s="107"/>
      <c r="AB108" s="107"/>
      <c r="AC108" s="107"/>
      <c r="AD108" s="107"/>
      <c r="AE108" s="107"/>
      <c r="AF108" s="107"/>
      <c r="AG108" s="107"/>
      <c r="AH108" s="107"/>
      <c r="AI108" s="107"/>
      <c r="AJ108" s="107"/>
      <c r="AK108" s="107"/>
      <c r="AL108" s="107"/>
      <c r="AM108" s="107"/>
      <c r="AN108" s="107"/>
      <c r="AO108" s="107"/>
      <c r="AP108" s="107"/>
      <c r="AQ108" s="107"/>
      <c r="AR108" s="107"/>
      <c r="AS108" s="107"/>
      <c r="AT108" s="107"/>
      <c r="AU108" s="107"/>
      <c r="AV108" s="107"/>
      <c r="AW108" s="107"/>
      <c r="AX108" s="107"/>
      <c r="AY108" s="107"/>
      <c r="AZ108" s="107"/>
      <c r="BA108" s="107"/>
      <c r="BB108" s="107"/>
      <c r="BC108" s="107"/>
      <c r="BD108" s="107"/>
      <c r="BE108" s="107"/>
      <c r="BF108" s="107"/>
      <c r="BG108" s="107"/>
      <c r="BH108" s="107"/>
      <c r="BI108" s="107"/>
      <c r="BJ108" s="107"/>
      <c r="BK108" s="107"/>
      <c r="BL108" s="107"/>
      <c r="BM108" s="107"/>
      <c r="BN108" s="107"/>
      <c r="BO108" s="107"/>
      <c r="BP108" s="107"/>
      <c r="BQ108" s="107"/>
      <c r="BR108" s="107"/>
      <c r="BS108" s="107"/>
      <c r="BT108" s="107"/>
      <c r="BU108" s="107"/>
      <c r="BV108" s="107"/>
      <c r="BW108" s="107"/>
      <c r="BX108" s="107"/>
      <c r="BY108" s="107"/>
      <c r="BZ108" s="107"/>
      <c r="CA108" s="107"/>
      <c r="CB108" s="107"/>
      <c r="CC108" s="107"/>
      <c r="CD108" s="107"/>
      <c r="CE108" s="107"/>
      <c r="CF108" s="107"/>
      <c r="CG108" s="107"/>
      <c r="CH108" s="107"/>
      <c r="CI108" s="107"/>
      <c r="CJ108" s="107"/>
      <c r="CK108" s="107"/>
      <c r="CL108" s="107"/>
      <c r="CM108" s="107"/>
      <c r="CN108" s="107"/>
      <c r="CO108" s="107"/>
      <c r="CP108" s="107"/>
      <c r="CQ108" s="107"/>
      <c r="CR108" s="107"/>
      <c r="CS108" s="107"/>
      <c r="CT108" s="107"/>
      <c r="CU108" s="107"/>
      <c r="CV108" s="107"/>
      <c r="CW108" s="107"/>
      <c r="CX108" s="107"/>
      <c r="CY108" s="107"/>
      <c r="CZ108" s="107"/>
      <c r="DA108" s="107"/>
      <c r="DB108" s="107"/>
      <c r="DC108" s="107"/>
      <c r="DD108" s="107"/>
      <c r="DE108" s="107"/>
      <c r="DF108" s="107"/>
      <c r="DG108" s="107"/>
      <c r="DH108" s="107"/>
      <c r="DI108" s="107"/>
      <c r="DJ108" s="108"/>
      <c r="DHM108" s="110"/>
      <c r="DHN108" s="107"/>
      <c r="DHO108" s="107"/>
    </row>
    <row r="109" spans="1:114 2925:2927" ht="25.5" customHeight="1" outlineLevel="1" x14ac:dyDescent="0.35">
      <c r="A109" s="83" t="s">
        <v>175</v>
      </c>
      <c r="B109" s="84" t="s">
        <v>109</v>
      </c>
      <c r="C109" s="85"/>
      <c r="D109" s="86"/>
      <c r="E109" s="87"/>
      <c r="F109" s="87"/>
      <c r="G109" s="87"/>
      <c r="H109" s="87"/>
      <c r="I109" s="87"/>
      <c r="J109" s="87"/>
      <c r="K109" s="87"/>
      <c r="L109" s="87"/>
      <c r="M109" s="87"/>
      <c r="N109" s="87"/>
      <c r="O109" s="88">
        <v>46392</v>
      </c>
      <c r="P109" s="88">
        <v>46394</v>
      </c>
      <c r="Q109" s="105">
        <v>0.03</v>
      </c>
      <c r="R109" s="90" t="s">
        <v>33</v>
      </c>
      <c r="S109" s="91"/>
      <c r="T109" s="91"/>
      <c r="U109" s="92"/>
    </row>
    <row r="110" spans="1:114 2925:2927" s="109" customFormat="1" ht="15" customHeight="1" outlineLevel="1" x14ac:dyDescent="0.35">
      <c r="A110" s="83" t="s">
        <v>176</v>
      </c>
      <c r="B110" s="84" t="s">
        <v>44</v>
      </c>
      <c r="C110" s="85"/>
      <c r="D110" s="86"/>
      <c r="E110" s="106">
        <f>2966102*1.18</f>
        <v>3500000.36</v>
      </c>
      <c r="F110" s="87"/>
      <c r="G110" s="87"/>
      <c r="H110" s="87"/>
      <c r="I110" s="106">
        <f>2966102*1.18</f>
        <v>3500000.36</v>
      </c>
      <c r="J110" s="106">
        <f>2966102*1.18</f>
        <v>3500000.36</v>
      </c>
      <c r="K110" s="87"/>
      <c r="L110" s="87"/>
      <c r="M110" s="87"/>
      <c r="N110" s="106">
        <v>3500000.36</v>
      </c>
      <c r="O110" s="88">
        <v>46394</v>
      </c>
      <c r="P110" s="88">
        <v>46409</v>
      </c>
      <c r="Q110" s="105">
        <v>1.4999999999999999E-2</v>
      </c>
      <c r="R110" s="90" t="s">
        <v>33</v>
      </c>
      <c r="S110" s="91" t="s">
        <v>45</v>
      </c>
      <c r="T110" s="91"/>
      <c r="U110" s="92"/>
      <c r="V110" s="107"/>
      <c r="W110" s="107"/>
      <c r="X110" s="107"/>
      <c r="Y110" s="107"/>
      <c r="Z110" s="107"/>
      <c r="AA110" s="107"/>
      <c r="AB110" s="107"/>
      <c r="AC110" s="107"/>
      <c r="AD110" s="107"/>
      <c r="AE110" s="107"/>
      <c r="AF110" s="107"/>
      <c r="AG110" s="107"/>
      <c r="AH110" s="107"/>
      <c r="AI110" s="107"/>
      <c r="AJ110" s="107"/>
      <c r="AK110" s="107"/>
      <c r="AL110" s="107"/>
      <c r="AM110" s="107"/>
      <c r="AN110" s="107"/>
      <c r="AO110" s="107"/>
      <c r="AP110" s="107"/>
      <c r="AQ110" s="107"/>
      <c r="AR110" s="107"/>
      <c r="AS110" s="107"/>
      <c r="AT110" s="107"/>
      <c r="AU110" s="107"/>
      <c r="AV110" s="107"/>
      <c r="AW110" s="107"/>
      <c r="AX110" s="107"/>
      <c r="AY110" s="107"/>
      <c r="AZ110" s="107"/>
      <c r="BA110" s="107"/>
      <c r="BB110" s="107"/>
      <c r="BC110" s="107"/>
      <c r="BD110" s="107"/>
      <c r="BE110" s="107"/>
      <c r="BF110" s="107"/>
      <c r="BG110" s="107"/>
      <c r="BH110" s="107"/>
      <c r="BI110" s="107"/>
      <c r="BJ110" s="107"/>
      <c r="BK110" s="107"/>
      <c r="BL110" s="107"/>
      <c r="BM110" s="107"/>
      <c r="BN110" s="107"/>
      <c r="BO110" s="107"/>
      <c r="BP110" s="107"/>
      <c r="BQ110" s="107"/>
      <c r="BR110" s="107"/>
      <c r="BS110" s="107"/>
      <c r="BT110" s="107"/>
      <c r="BU110" s="107"/>
      <c r="BV110" s="107"/>
      <c r="BW110" s="107"/>
      <c r="BX110" s="107"/>
      <c r="BY110" s="107"/>
      <c r="BZ110" s="107"/>
      <c r="CA110" s="107"/>
      <c r="CB110" s="107"/>
      <c r="CC110" s="107"/>
      <c r="CD110" s="107"/>
      <c r="CE110" s="107"/>
      <c r="CF110" s="107"/>
      <c r="CG110" s="107"/>
      <c r="CH110" s="107"/>
      <c r="CI110" s="107"/>
      <c r="CJ110" s="107"/>
      <c r="CK110" s="107"/>
      <c r="CL110" s="107"/>
      <c r="CM110" s="107"/>
      <c r="CN110" s="107"/>
      <c r="CO110" s="107"/>
      <c r="CP110" s="107"/>
      <c r="CQ110" s="107"/>
      <c r="CR110" s="107"/>
      <c r="CS110" s="107"/>
      <c r="CT110" s="107"/>
      <c r="CU110" s="107"/>
      <c r="CV110" s="107"/>
      <c r="CW110" s="107"/>
      <c r="CX110" s="107"/>
      <c r="CY110" s="107"/>
      <c r="CZ110" s="107"/>
      <c r="DA110" s="107"/>
      <c r="DB110" s="107"/>
      <c r="DC110" s="107"/>
      <c r="DD110" s="107"/>
      <c r="DE110" s="107"/>
      <c r="DF110" s="107"/>
      <c r="DG110" s="107"/>
      <c r="DH110" s="107"/>
      <c r="DI110" s="107"/>
      <c r="DJ110" s="108"/>
      <c r="DHM110" s="110"/>
      <c r="DHN110" s="107"/>
      <c r="DHO110" s="107"/>
    </row>
    <row r="111" spans="1:114 2925:2927" s="109" customFormat="1" ht="26.15" customHeight="1" outlineLevel="1" x14ac:dyDescent="0.35">
      <c r="A111" s="97" t="s">
        <v>177</v>
      </c>
      <c r="B111" s="437" t="s">
        <v>178</v>
      </c>
      <c r="C111" s="65"/>
      <c r="D111" s="438">
        <v>624202</v>
      </c>
      <c r="E111" s="65">
        <f>E120+E126+E131</f>
        <v>22710000</v>
      </c>
      <c r="F111" s="65"/>
      <c r="G111" s="66"/>
      <c r="H111" s="65"/>
      <c r="I111" s="65">
        <f t="shared" ref="I111:I142" si="5">SUM(E111:H111)</f>
        <v>22710000</v>
      </c>
      <c r="J111" s="65">
        <f>J120+J126+J131</f>
        <v>22710000</v>
      </c>
      <c r="K111" s="65"/>
      <c r="L111" s="66"/>
      <c r="M111" s="65"/>
      <c r="N111" s="65">
        <f t="shared" ref="N111:N142" si="6">SUM(J111:M111)</f>
        <v>22710000</v>
      </c>
      <c r="O111" s="67">
        <f>O112</f>
        <v>46144</v>
      </c>
      <c r="P111" s="67">
        <f>P135</f>
        <v>46383</v>
      </c>
      <c r="Q111" s="68">
        <v>0.17</v>
      </c>
      <c r="R111" s="70" t="s">
        <v>33</v>
      </c>
      <c r="S111" s="70"/>
      <c r="T111" s="71" t="s">
        <v>103</v>
      </c>
      <c r="U111" s="72"/>
      <c r="V111" s="107"/>
      <c r="W111" s="107"/>
      <c r="X111" s="107"/>
      <c r="Y111" s="107"/>
      <c r="Z111" s="107"/>
      <c r="AA111" s="107"/>
      <c r="AB111" s="107"/>
      <c r="AC111" s="107"/>
      <c r="AD111" s="107"/>
      <c r="AE111" s="107"/>
      <c r="AF111" s="107"/>
      <c r="AG111" s="107"/>
      <c r="AH111" s="107"/>
      <c r="AI111" s="107"/>
      <c r="AJ111" s="107"/>
      <c r="AK111" s="107"/>
      <c r="AL111" s="107"/>
      <c r="AM111" s="107"/>
      <c r="AN111" s="107"/>
      <c r="AO111" s="107"/>
      <c r="AP111" s="107"/>
      <c r="AQ111" s="107"/>
      <c r="AR111" s="107"/>
      <c r="AS111" s="107"/>
      <c r="AT111" s="107"/>
      <c r="AU111" s="107"/>
      <c r="AV111" s="107"/>
      <c r="AW111" s="107"/>
      <c r="AX111" s="107"/>
      <c r="AY111" s="107"/>
      <c r="AZ111" s="107"/>
      <c r="BA111" s="107"/>
      <c r="BB111" s="107"/>
      <c r="BC111" s="107"/>
      <c r="BD111" s="107"/>
      <c r="BE111" s="107"/>
      <c r="BF111" s="107"/>
      <c r="BG111" s="107"/>
      <c r="BH111" s="107"/>
      <c r="BI111" s="107"/>
      <c r="BJ111" s="107"/>
      <c r="BK111" s="107"/>
      <c r="BL111" s="107"/>
      <c r="BM111" s="107"/>
      <c r="BN111" s="107"/>
      <c r="BO111" s="107"/>
      <c r="BP111" s="107"/>
      <c r="BQ111" s="107"/>
      <c r="BR111" s="107"/>
      <c r="BS111" s="107"/>
      <c r="BT111" s="107"/>
      <c r="BU111" s="107"/>
      <c r="BV111" s="107"/>
      <c r="BW111" s="107"/>
      <c r="BX111" s="107"/>
      <c r="BY111" s="107"/>
      <c r="BZ111" s="107"/>
      <c r="CA111" s="107"/>
      <c r="CB111" s="107"/>
      <c r="CC111" s="107"/>
      <c r="CD111" s="107"/>
      <c r="CE111" s="107"/>
      <c r="CF111" s="107"/>
      <c r="CG111" s="107"/>
      <c r="CH111" s="107"/>
      <c r="CI111" s="107"/>
      <c r="CJ111" s="107"/>
      <c r="CK111" s="107"/>
      <c r="CL111" s="107"/>
      <c r="CM111" s="107"/>
      <c r="CN111" s="107"/>
      <c r="CO111" s="107"/>
      <c r="CP111" s="107"/>
      <c r="CQ111" s="107"/>
      <c r="CR111" s="107"/>
      <c r="CS111" s="107"/>
      <c r="CT111" s="107"/>
      <c r="CU111" s="107"/>
      <c r="CV111" s="107"/>
      <c r="CW111" s="107"/>
      <c r="CX111" s="107"/>
      <c r="CY111" s="107"/>
      <c r="CZ111" s="107"/>
      <c r="DA111" s="107"/>
      <c r="DB111" s="107"/>
      <c r="DC111" s="107"/>
      <c r="DD111" s="107"/>
      <c r="DE111" s="107"/>
      <c r="DF111" s="107"/>
      <c r="DG111" s="107"/>
      <c r="DH111" s="107"/>
      <c r="DI111" s="107"/>
      <c r="DJ111" s="108"/>
      <c r="DHM111" s="110"/>
      <c r="DHN111" s="107"/>
      <c r="DHO111" s="107"/>
    </row>
    <row r="112" spans="1:114 2925:2927" s="109" customFormat="1" ht="29.15" customHeight="1" outlineLevel="1" x14ac:dyDescent="0.35">
      <c r="A112" s="73" t="s">
        <v>179</v>
      </c>
      <c r="B112" s="74" t="s">
        <v>180</v>
      </c>
      <c r="C112" s="75"/>
      <c r="D112" s="76"/>
      <c r="E112" s="98"/>
      <c r="F112" s="98"/>
      <c r="G112" s="99"/>
      <c r="H112" s="98"/>
      <c r="I112" s="98">
        <f t="shared" si="5"/>
        <v>0</v>
      </c>
      <c r="J112" s="98"/>
      <c r="K112" s="98"/>
      <c r="L112" s="99"/>
      <c r="M112" s="98"/>
      <c r="N112" s="98">
        <f t="shared" si="6"/>
        <v>0</v>
      </c>
      <c r="O112" s="79">
        <f>O113</f>
        <v>46144</v>
      </c>
      <c r="P112" s="79">
        <f>P119</f>
        <v>46215</v>
      </c>
      <c r="Q112" s="80">
        <f>SUM(Q113:Q119)</f>
        <v>0.3</v>
      </c>
      <c r="R112" s="81" t="s">
        <v>33</v>
      </c>
      <c r="S112" s="78"/>
      <c r="T112" s="82"/>
      <c r="U112" s="100"/>
      <c r="V112" s="107"/>
      <c r="W112" s="107"/>
      <c r="X112" s="107"/>
      <c r="Y112" s="107"/>
      <c r="Z112" s="107"/>
      <c r="AA112" s="107"/>
      <c r="AB112" s="107"/>
      <c r="AC112" s="107"/>
      <c r="AD112" s="107"/>
      <c r="AE112" s="107"/>
      <c r="AF112" s="107"/>
      <c r="AG112" s="107"/>
      <c r="AH112" s="107"/>
      <c r="AI112" s="107"/>
      <c r="AJ112" s="107"/>
      <c r="AK112" s="107"/>
      <c r="AL112" s="107"/>
      <c r="AM112" s="107"/>
      <c r="AN112" s="107"/>
      <c r="AO112" s="107"/>
      <c r="AP112" s="107"/>
      <c r="AQ112" s="107"/>
      <c r="AR112" s="107"/>
      <c r="AS112" s="107"/>
      <c r="AT112" s="107"/>
      <c r="AU112" s="107"/>
      <c r="AV112" s="107"/>
      <c r="AW112" s="107"/>
      <c r="AX112" s="107"/>
      <c r="AY112" s="107"/>
      <c r="AZ112" s="107"/>
      <c r="BA112" s="107"/>
      <c r="BB112" s="107"/>
      <c r="BC112" s="107"/>
      <c r="BD112" s="107"/>
      <c r="BE112" s="107"/>
      <c r="BF112" s="107"/>
      <c r="BG112" s="107"/>
      <c r="BH112" s="107"/>
      <c r="BI112" s="107"/>
      <c r="BJ112" s="107"/>
      <c r="BK112" s="107"/>
      <c r="BL112" s="107"/>
      <c r="BM112" s="107"/>
      <c r="BN112" s="107"/>
      <c r="BO112" s="107"/>
      <c r="BP112" s="107"/>
      <c r="BQ112" s="107"/>
      <c r="BR112" s="107"/>
      <c r="BS112" s="107"/>
      <c r="BT112" s="107"/>
      <c r="BU112" s="107"/>
      <c r="BV112" s="107"/>
      <c r="BW112" s="107"/>
      <c r="BX112" s="107"/>
      <c r="BY112" s="107"/>
      <c r="BZ112" s="107"/>
      <c r="CA112" s="107"/>
      <c r="CB112" s="107"/>
      <c r="CC112" s="107"/>
      <c r="CD112" s="107"/>
      <c r="CE112" s="107"/>
      <c r="CF112" s="107"/>
      <c r="CG112" s="107"/>
      <c r="CH112" s="107"/>
      <c r="CI112" s="107"/>
      <c r="CJ112" s="107"/>
      <c r="CK112" s="107"/>
      <c r="CL112" s="107"/>
      <c r="CM112" s="107"/>
      <c r="CN112" s="107"/>
      <c r="CO112" s="107"/>
      <c r="CP112" s="107"/>
      <c r="CQ112" s="107"/>
      <c r="CR112" s="107"/>
      <c r="CS112" s="107"/>
      <c r="CT112" s="107"/>
      <c r="CU112" s="107"/>
      <c r="CV112" s="107"/>
      <c r="CW112" s="107"/>
      <c r="CX112" s="107"/>
      <c r="CY112" s="107"/>
      <c r="CZ112" s="107"/>
      <c r="DA112" s="107"/>
      <c r="DB112" s="107"/>
      <c r="DC112" s="107"/>
      <c r="DD112" s="107"/>
      <c r="DE112" s="107"/>
      <c r="DF112" s="107"/>
      <c r="DG112" s="107"/>
      <c r="DH112" s="107"/>
      <c r="DI112" s="107"/>
      <c r="DJ112" s="108"/>
      <c r="DHM112" s="110"/>
      <c r="DHN112" s="107"/>
      <c r="DHO112" s="107"/>
    </row>
    <row r="113" spans="1:114 2925:2927" ht="25.5" customHeight="1" outlineLevel="1" x14ac:dyDescent="0.35">
      <c r="A113" s="83" t="s">
        <v>181</v>
      </c>
      <c r="B113" s="84" t="s">
        <v>61</v>
      </c>
      <c r="C113" s="85"/>
      <c r="D113" s="86"/>
      <c r="E113" s="101"/>
      <c r="F113" s="101"/>
      <c r="G113" s="101"/>
      <c r="H113" s="101"/>
      <c r="I113" s="101">
        <f t="shared" si="5"/>
        <v>0</v>
      </c>
      <c r="J113" s="101"/>
      <c r="K113" s="101"/>
      <c r="L113" s="101"/>
      <c r="M113" s="101"/>
      <c r="N113" s="101">
        <f t="shared" si="6"/>
        <v>0</v>
      </c>
      <c r="O113" s="88">
        <v>46144</v>
      </c>
      <c r="P113" s="88">
        <v>46158</v>
      </c>
      <c r="Q113" s="89">
        <v>0.1</v>
      </c>
      <c r="R113" s="90" t="s">
        <v>33</v>
      </c>
      <c r="S113" s="91"/>
      <c r="T113" s="91"/>
      <c r="U113" s="102"/>
    </row>
    <row r="114" spans="1:114 2925:2927" s="109" customFormat="1" ht="14.5" outlineLevel="1" x14ac:dyDescent="0.35">
      <c r="A114" s="83" t="s">
        <v>182</v>
      </c>
      <c r="B114" s="84" t="s">
        <v>63</v>
      </c>
      <c r="C114" s="85"/>
      <c r="D114" s="86"/>
      <c r="E114" s="101"/>
      <c r="F114" s="101"/>
      <c r="G114" s="101"/>
      <c r="H114" s="101"/>
      <c r="I114" s="101">
        <f t="shared" si="5"/>
        <v>0</v>
      </c>
      <c r="J114" s="101"/>
      <c r="K114" s="101"/>
      <c r="L114" s="101"/>
      <c r="M114" s="101"/>
      <c r="N114" s="101">
        <f t="shared" si="6"/>
        <v>0</v>
      </c>
      <c r="O114" s="88">
        <v>46158</v>
      </c>
      <c r="P114" s="88">
        <v>46160</v>
      </c>
      <c r="Q114" s="89">
        <v>0.03</v>
      </c>
      <c r="R114" s="90" t="s">
        <v>33</v>
      </c>
      <c r="S114" s="91"/>
      <c r="T114" s="91"/>
      <c r="U114" s="102"/>
      <c r="V114" s="107"/>
      <c r="W114" s="107"/>
      <c r="X114" s="107"/>
      <c r="Y114" s="107"/>
      <c r="Z114" s="107"/>
      <c r="AA114" s="107"/>
      <c r="AB114" s="107"/>
      <c r="AC114" s="107"/>
      <c r="AD114" s="107"/>
      <c r="AE114" s="107"/>
      <c r="AF114" s="107"/>
      <c r="AG114" s="107"/>
      <c r="AH114" s="107"/>
      <c r="AI114" s="107"/>
      <c r="AJ114" s="107"/>
      <c r="AK114" s="107"/>
      <c r="AL114" s="107"/>
      <c r="AM114" s="107"/>
      <c r="AN114" s="107"/>
      <c r="AO114" s="107"/>
      <c r="AP114" s="107"/>
      <c r="AQ114" s="107"/>
      <c r="AR114" s="107"/>
      <c r="AS114" s="107"/>
      <c r="AT114" s="107"/>
      <c r="AU114" s="107"/>
      <c r="AV114" s="107"/>
      <c r="AW114" s="107"/>
      <c r="AX114" s="107"/>
      <c r="AY114" s="107"/>
      <c r="AZ114" s="107"/>
      <c r="BA114" s="107"/>
      <c r="BB114" s="107"/>
      <c r="BC114" s="107"/>
      <c r="BD114" s="107"/>
      <c r="BE114" s="107"/>
      <c r="BF114" s="107"/>
      <c r="BG114" s="107"/>
      <c r="BH114" s="107"/>
      <c r="BI114" s="107"/>
      <c r="BJ114" s="107"/>
      <c r="BK114" s="107"/>
      <c r="BL114" s="107"/>
      <c r="BM114" s="107"/>
      <c r="BN114" s="107"/>
      <c r="BO114" s="107"/>
      <c r="BP114" s="107"/>
      <c r="BQ114" s="107"/>
      <c r="BR114" s="107"/>
      <c r="BS114" s="107"/>
      <c r="BT114" s="107"/>
      <c r="BU114" s="107"/>
      <c r="BV114" s="107"/>
      <c r="BW114" s="107"/>
      <c r="BX114" s="107"/>
      <c r="BY114" s="107"/>
      <c r="BZ114" s="107"/>
      <c r="CA114" s="107"/>
      <c r="CB114" s="107"/>
      <c r="CC114" s="107"/>
      <c r="CD114" s="107"/>
      <c r="CE114" s="107"/>
      <c r="CF114" s="107"/>
      <c r="CG114" s="107"/>
      <c r="CH114" s="107"/>
      <c r="CI114" s="107"/>
      <c r="CJ114" s="107"/>
      <c r="CK114" s="107"/>
      <c r="CL114" s="107"/>
      <c r="CM114" s="107"/>
      <c r="CN114" s="107"/>
      <c r="CO114" s="107"/>
      <c r="CP114" s="107"/>
      <c r="CQ114" s="107"/>
      <c r="CR114" s="107"/>
      <c r="CS114" s="107"/>
      <c r="CT114" s="107"/>
      <c r="CU114" s="107"/>
      <c r="CV114" s="107"/>
      <c r="CW114" s="107"/>
      <c r="CX114" s="107"/>
      <c r="CY114" s="107"/>
      <c r="CZ114" s="107"/>
      <c r="DA114" s="107"/>
      <c r="DB114" s="107"/>
      <c r="DC114" s="107"/>
      <c r="DD114" s="107"/>
      <c r="DE114" s="107"/>
      <c r="DF114" s="107"/>
      <c r="DG114" s="107"/>
      <c r="DH114" s="107"/>
      <c r="DI114" s="107"/>
      <c r="DJ114" s="108"/>
      <c r="DHM114" s="110"/>
      <c r="DHN114" s="107"/>
      <c r="DHO114" s="107"/>
    </row>
    <row r="115" spans="1:114 2925:2927" s="109" customFormat="1" ht="14.5" outlineLevel="1" x14ac:dyDescent="0.35">
      <c r="A115" s="83" t="s">
        <v>183</v>
      </c>
      <c r="B115" s="84" t="s">
        <v>65</v>
      </c>
      <c r="C115" s="85"/>
      <c r="D115" s="86"/>
      <c r="E115" s="101"/>
      <c r="F115" s="101"/>
      <c r="G115" s="101"/>
      <c r="H115" s="101"/>
      <c r="I115" s="101">
        <f t="shared" si="5"/>
        <v>0</v>
      </c>
      <c r="J115" s="101"/>
      <c r="K115" s="101"/>
      <c r="L115" s="101"/>
      <c r="M115" s="101"/>
      <c r="N115" s="101">
        <f t="shared" si="6"/>
        <v>0</v>
      </c>
      <c r="O115" s="88">
        <v>46160</v>
      </c>
      <c r="P115" s="88">
        <v>46169</v>
      </c>
      <c r="Q115" s="89">
        <v>0.05</v>
      </c>
      <c r="R115" s="90" t="s">
        <v>33</v>
      </c>
      <c r="S115" s="91" t="s">
        <v>66</v>
      </c>
      <c r="T115" s="91"/>
      <c r="U115" s="102"/>
      <c r="V115" s="107"/>
      <c r="W115" s="107"/>
      <c r="X115" s="107"/>
      <c r="Y115" s="107"/>
      <c r="Z115" s="107"/>
      <c r="AA115" s="107"/>
      <c r="AB115" s="107"/>
      <c r="AC115" s="107"/>
      <c r="AD115" s="107"/>
      <c r="AE115" s="107"/>
      <c r="AF115" s="107"/>
      <c r="AG115" s="107"/>
      <c r="AH115" s="107"/>
      <c r="AI115" s="107"/>
      <c r="AJ115" s="107"/>
      <c r="AK115" s="107"/>
      <c r="AL115" s="107"/>
      <c r="AM115" s="107"/>
      <c r="AN115" s="107"/>
      <c r="AO115" s="107"/>
      <c r="AP115" s="107"/>
      <c r="AQ115" s="107"/>
      <c r="AR115" s="107"/>
      <c r="AS115" s="107"/>
      <c r="AT115" s="107"/>
      <c r="AU115" s="107"/>
      <c r="AV115" s="107"/>
      <c r="AW115" s="107"/>
      <c r="AX115" s="107"/>
      <c r="AY115" s="107"/>
      <c r="AZ115" s="107"/>
      <c r="BA115" s="107"/>
      <c r="BB115" s="107"/>
      <c r="BC115" s="107"/>
      <c r="BD115" s="107"/>
      <c r="BE115" s="107"/>
      <c r="BF115" s="107"/>
      <c r="BG115" s="107"/>
      <c r="BH115" s="107"/>
      <c r="BI115" s="107"/>
      <c r="BJ115" s="107"/>
      <c r="BK115" s="107"/>
      <c r="BL115" s="107"/>
      <c r="BM115" s="107"/>
      <c r="BN115" s="107"/>
      <c r="BO115" s="107"/>
      <c r="BP115" s="107"/>
      <c r="BQ115" s="107"/>
      <c r="BR115" s="107"/>
      <c r="BS115" s="107"/>
      <c r="BT115" s="107"/>
      <c r="BU115" s="107"/>
      <c r="BV115" s="107"/>
      <c r="BW115" s="107"/>
      <c r="BX115" s="107"/>
      <c r="BY115" s="107"/>
      <c r="BZ115" s="107"/>
      <c r="CA115" s="107"/>
      <c r="CB115" s="107"/>
      <c r="CC115" s="107"/>
      <c r="CD115" s="107"/>
      <c r="CE115" s="107"/>
      <c r="CF115" s="107"/>
      <c r="CG115" s="107"/>
      <c r="CH115" s="107"/>
      <c r="CI115" s="107"/>
      <c r="CJ115" s="107"/>
      <c r="CK115" s="107"/>
      <c r="CL115" s="107"/>
      <c r="CM115" s="107"/>
      <c r="CN115" s="107"/>
      <c r="CO115" s="107"/>
      <c r="CP115" s="107"/>
      <c r="CQ115" s="107"/>
      <c r="CR115" s="107"/>
      <c r="CS115" s="107"/>
      <c r="CT115" s="107"/>
      <c r="CU115" s="107"/>
      <c r="CV115" s="107"/>
      <c r="CW115" s="107"/>
      <c r="CX115" s="107"/>
      <c r="CY115" s="107"/>
      <c r="CZ115" s="107"/>
      <c r="DA115" s="107"/>
      <c r="DB115" s="107"/>
      <c r="DC115" s="107"/>
      <c r="DD115" s="107"/>
      <c r="DE115" s="107"/>
      <c r="DF115" s="107"/>
      <c r="DG115" s="107"/>
      <c r="DH115" s="107"/>
      <c r="DI115" s="107"/>
      <c r="DJ115" s="108"/>
      <c r="DHM115" s="110"/>
      <c r="DHN115" s="107"/>
      <c r="DHO115" s="107"/>
    </row>
    <row r="116" spans="1:114 2925:2927" s="109" customFormat="1" ht="14.5" outlineLevel="1" x14ac:dyDescent="0.35">
      <c r="A116" s="83" t="s">
        <v>184</v>
      </c>
      <c r="B116" s="84" t="s">
        <v>68</v>
      </c>
      <c r="C116" s="85"/>
      <c r="D116" s="86"/>
      <c r="E116" s="101"/>
      <c r="F116" s="101"/>
      <c r="G116" s="101"/>
      <c r="H116" s="101"/>
      <c r="I116" s="101">
        <f t="shared" si="5"/>
        <v>0</v>
      </c>
      <c r="J116" s="101"/>
      <c r="K116" s="101"/>
      <c r="L116" s="101"/>
      <c r="M116" s="101"/>
      <c r="N116" s="101">
        <f t="shared" si="6"/>
        <v>0</v>
      </c>
      <c r="O116" s="88">
        <v>46169</v>
      </c>
      <c r="P116" s="88">
        <v>46171</v>
      </c>
      <c r="Q116" s="89">
        <v>0.02</v>
      </c>
      <c r="R116" s="90" t="s">
        <v>33</v>
      </c>
      <c r="S116" s="91" t="s">
        <v>69</v>
      </c>
      <c r="T116" s="91"/>
      <c r="U116" s="102"/>
      <c r="V116" s="107"/>
      <c r="W116" s="107"/>
      <c r="X116" s="107"/>
      <c r="Y116" s="107"/>
      <c r="Z116" s="107"/>
      <c r="AA116" s="107"/>
      <c r="AB116" s="107"/>
      <c r="AC116" s="107"/>
      <c r="AD116" s="107"/>
      <c r="AE116" s="107"/>
      <c r="AF116" s="107"/>
      <c r="AG116" s="107"/>
      <c r="AH116" s="107"/>
      <c r="AI116" s="107"/>
      <c r="AJ116" s="107"/>
      <c r="AK116" s="107"/>
      <c r="AL116" s="107"/>
      <c r="AM116" s="107"/>
      <c r="AN116" s="107"/>
      <c r="AO116" s="107"/>
      <c r="AP116" s="107"/>
      <c r="AQ116" s="107"/>
      <c r="AR116" s="107"/>
      <c r="AS116" s="107"/>
      <c r="AT116" s="107"/>
      <c r="AU116" s="107"/>
      <c r="AV116" s="107"/>
      <c r="AW116" s="107"/>
      <c r="AX116" s="107"/>
      <c r="AY116" s="107"/>
      <c r="AZ116" s="107"/>
      <c r="BA116" s="107"/>
      <c r="BB116" s="107"/>
      <c r="BC116" s="107"/>
      <c r="BD116" s="107"/>
      <c r="BE116" s="107"/>
      <c r="BF116" s="107"/>
      <c r="BG116" s="107"/>
      <c r="BH116" s="107"/>
      <c r="BI116" s="107"/>
      <c r="BJ116" s="107"/>
      <c r="BK116" s="107"/>
      <c r="BL116" s="107"/>
      <c r="BM116" s="107"/>
      <c r="BN116" s="107"/>
      <c r="BO116" s="107"/>
      <c r="BP116" s="107"/>
      <c r="BQ116" s="107"/>
      <c r="BR116" s="107"/>
      <c r="BS116" s="107"/>
      <c r="BT116" s="107"/>
      <c r="BU116" s="107"/>
      <c r="BV116" s="107"/>
      <c r="BW116" s="107"/>
      <c r="BX116" s="107"/>
      <c r="BY116" s="107"/>
      <c r="BZ116" s="107"/>
      <c r="CA116" s="107"/>
      <c r="CB116" s="107"/>
      <c r="CC116" s="107"/>
      <c r="CD116" s="107"/>
      <c r="CE116" s="107"/>
      <c r="CF116" s="107"/>
      <c r="CG116" s="107"/>
      <c r="CH116" s="107"/>
      <c r="CI116" s="107"/>
      <c r="CJ116" s="107"/>
      <c r="CK116" s="107"/>
      <c r="CL116" s="107"/>
      <c r="CM116" s="107"/>
      <c r="CN116" s="107"/>
      <c r="CO116" s="107"/>
      <c r="CP116" s="107"/>
      <c r="CQ116" s="107"/>
      <c r="CR116" s="107"/>
      <c r="CS116" s="107"/>
      <c r="CT116" s="107"/>
      <c r="CU116" s="107"/>
      <c r="CV116" s="107"/>
      <c r="CW116" s="107"/>
      <c r="CX116" s="107"/>
      <c r="CY116" s="107"/>
      <c r="CZ116" s="107"/>
      <c r="DA116" s="107"/>
      <c r="DB116" s="107"/>
      <c r="DC116" s="107"/>
      <c r="DD116" s="107"/>
      <c r="DE116" s="107"/>
      <c r="DF116" s="107"/>
      <c r="DG116" s="107"/>
      <c r="DH116" s="107"/>
      <c r="DI116" s="107"/>
      <c r="DJ116" s="108"/>
      <c r="DHM116" s="110"/>
      <c r="DHN116" s="107"/>
      <c r="DHO116" s="107"/>
    </row>
    <row r="117" spans="1:114 2925:2927" s="22" customFormat="1" ht="14.5" outlineLevel="1" x14ac:dyDescent="0.35">
      <c r="A117" s="83" t="s">
        <v>185</v>
      </c>
      <c r="B117" s="84" t="s">
        <v>71</v>
      </c>
      <c r="C117" s="85"/>
      <c r="D117" s="86"/>
      <c r="E117" s="101"/>
      <c r="F117" s="101"/>
      <c r="G117" s="101"/>
      <c r="H117" s="101"/>
      <c r="I117" s="101">
        <f t="shared" si="5"/>
        <v>0</v>
      </c>
      <c r="J117" s="101"/>
      <c r="K117" s="101"/>
      <c r="L117" s="101"/>
      <c r="M117" s="101"/>
      <c r="N117" s="101">
        <f t="shared" si="6"/>
        <v>0</v>
      </c>
      <c r="O117" s="88">
        <v>46171</v>
      </c>
      <c r="P117" s="88">
        <v>46202</v>
      </c>
      <c r="Q117" s="89">
        <v>0.03</v>
      </c>
      <c r="R117" s="90" t="s">
        <v>33</v>
      </c>
      <c r="S117" s="91" t="s">
        <v>66</v>
      </c>
      <c r="T117" s="91"/>
      <c r="U117" s="102"/>
    </row>
    <row r="118" spans="1:114 2925:2927" ht="25.5" customHeight="1" outlineLevel="1" x14ac:dyDescent="0.35">
      <c r="A118" s="83" t="s">
        <v>186</v>
      </c>
      <c r="B118" s="84" t="s">
        <v>73</v>
      </c>
      <c r="C118" s="85"/>
      <c r="D118" s="86"/>
      <c r="E118" s="101"/>
      <c r="F118" s="101"/>
      <c r="G118" s="101"/>
      <c r="H118" s="101"/>
      <c r="I118" s="101">
        <f t="shared" si="5"/>
        <v>0</v>
      </c>
      <c r="J118" s="101"/>
      <c r="K118" s="101"/>
      <c r="L118" s="101"/>
      <c r="M118" s="101"/>
      <c r="N118" s="101">
        <f t="shared" si="6"/>
        <v>0</v>
      </c>
      <c r="O118" s="88">
        <v>46202</v>
      </c>
      <c r="P118" s="88">
        <v>46210</v>
      </c>
      <c r="Q118" s="89">
        <v>0.05</v>
      </c>
      <c r="R118" s="90" t="s">
        <v>33</v>
      </c>
      <c r="S118" s="91" t="s">
        <v>74</v>
      </c>
      <c r="T118" s="91"/>
      <c r="U118" s="102"/>
    </row>
    <row r="119" spans="1:114 2925:2927" s="109" customFormat="1" ht="15" customHeight="1" outlineLevel="1" x14ac:dyDescent="0.35">
      <c r="A119" s="83" t="s">
        <v>187</v>
      </c>
      <c r="B119" s="84" t="s">
        <v>76</v>
      </c>
      <c r="C119" s="85"/>
      <c r="D119" s="86"/>
      <c r="E119" s="101"/>
      <c r="F119" s="101"/>
      <c r="G119" s="101"/>
      <c r="H119" s="101"/>
      <c r="I119" s="101">
        <f t="shared" si="5"/>
        <v>0</v>
      </c>
      <c r="J119" s="101"/>
      <c r="K119" s="101"/>
      <c r="L119" s="101"/>
      <c r="M119" s="101"/>
      <c r="N119" s="101">
        <f t="shared" si="6"/>
        <v>0</v>
      </c>
      <c r="O119" s="88">
        <v>46210</v>
      </c>
      <c r="P119" s="88">
        <v>46215</v>
      </c>
      <c r="Q119" s="89">
        <v>0.02</v>
      </c>
      <c r="R119" s="90" t="s">
        <v>33</v>
      </c>
      <c r="S119" s="91" t="s">
        <v>77</v>
      </c>
      <c r="T119" s="91"/>
      <c r="U119" s="102"/>
      <c r="V119" s="107"/>
      <c r="W119" s="107"/>
      <c r="X119" s="107"/>
      <c r="Y119" s="107"/>
      <c r="Z119" s="107"/>
      <c r="AA119" s="107"/>
      <c r="AB119" s="107"/>
      <c r="AC119" s="107"/>
      <c r="AD119" s="107"/>
      <c r="AE119" s="107"/>
      <c r="AF119" s="107"/>
      <c r="AG119" s="107"/>
      <c r="AH119" s="107"/>
      <c r="AI119" s="107"/>
      <c r="AJ119" s="107"/>
      <c r="AK119" s="107"/>
      <c r="AL119" s="107"/>
      <c r="AM119" s="107"/>
      <c r="AN119" s="107"/>
      <c r="AO119" s="107"/>
      <c r="AP119" s="107"/>
      <c r="AQ119" s="107"/>
      <c r="AR119" s="107"/>
      <c r="AS119" s="107"/>
      <c r="AT119" s="107"/>
      <c r="AU119" s="107"/>
      <c r="AV119" s="107"/>
      <c r="AW119" s="107"/>
      <c r="AX119" s="107"/>
      <c r="AY119" s="107"/>
      <c r="AZ119" s="107"/>
      <c r="BA119" s="107"/>
      <c r="BB119" s="107"/>
      <c r="BC119" s="107"/>
      <c r="BD119" s="107"/>
      <c r="BE119" s="107"/>
      <c r="BF119" s="107"/>
      <c r="BG119" s="107"/>
      <c r="BH119" s="107"/>
      <c r="BI119" s="107"/>
      <c r="BJ119" s="107"/>
      <c r="BK119" s="107"/>
      <c r="BL119" s="107"/>
      <c r="BM119" s="107"/>
      <c r="BN119" s="107"/>
      <c r="BO119" s="107"/>
      <c r="BP119" s="107"/>
      <c r="BQ119" s="107"/>
      <c r="BR119" s="107"/>
      <c r="BS119" s="107"/>
      <c r="BT119" s="107"/>
      <c r="BU119" s="107"/>
      <c r="BV119" s="107"/>
      <c r="BW119" s="107"/>
      <c r="BX119" s="107"/>
      <c r="BY119" s="107"/>
      <c r="BZ119" s="107"/>
      <c r="CA119" s="107"/>
      <c r="CB119" s="107"/>
      <c r="CC119" s="107"/>
      <c r="CD119" s="107"/>
      <c r="CE119" s="107"/>
      <c r="CF119" s="107"/>
      <c r="CG119" s="107"/>
      <c r="CH119" s="107"/>
      <c r="CI119" s="107"/>
      <c r="CJ119" s="107"/>
      <c r="CK119" s="107"/>
      <c r="CL119" s="107"/>
      <c r="CM119" s="107"/>
      <c r="CN119" s="107"/>
      <c r="CO119" s="107"/>
      <c r="CP119" s="107"/>
      <c r="CQ119" s="107"/>
      <c r="CR119" s="107"/>
      <c r="CS119" s="107"/>
      <c r="CT119" s="107"/>
      <c r="CU119" s="107"/>
      <c r="CV119" s="107"/>
      <c r="CW119" s="107"/>
      <c r="CX119" s="107"/>
      <c r="CY119" s="107"/>
      <c r="CZ119" s="107"/>
      <c r="DA119" s="107"/>
      <c r="DB119" s="107"/>
      <c r="DC119" s="107"/>
      <c r="DD119" s="107"/>
      <c r="DE119" s="107"/>
      <c r="DF119" s="107"/>
      <c r="DG119" s="107"/>
      <c r="DH119" s="107"/>
      <c r="DI119" s="107"/>
      <c r="DJ119" s="108"/>
      <c r="DHM119" s="110"/>
      <c r="DHN119" s="107"/>
      <c r="DHO119" s="107"/>
    </row>
    <row r="120" spans="1:114 2925:2927" s="109" customFormat="1" ht="15" customHeight="1" outlineLevel="1" x14ac:dyDescent="0.35">
      <c r="A120" s="111" t="s">
        <v>188</v>
      </c>
      <c r="B120" s="74" t="s">
        <v>189</v>
      </c>
      <c r="C120" s="75"/>
      <c r="D120" s="76"/>
      <c r="E120" s="98">
        <f>+E125</f>
        <v>15370000</v>
      </c>
      <c r="F120" s="98"/>
      <c r="G120" s="99"/>
      <c r="H120" s="98"/>
      <c r="I120" s="98">
        <f t="shared" si="5"/>
        <v>15370000</v>
      </c>
      <c r="J120" s="98">
        <f>+J125</f>
        <v>15370000</v>
      </c>
      <c r="K120" s="98"/>
      <c r="L120" s="99"/>
      <c r="M120" s="98"/>
      <c r="N120" s="98">
        <f t="shared" si="6"/>
        <v>15370000</v>
      </c>
      <c r="O120" s="79">
        <f>O121</f>
        <v>46215</v>
      </c>
      <c r="P120" s="79">
        <f>P125</f>
        <v>46250</v>
      </c>
      <c r="Q120" s="80">
        <f>SUM(Q121:Q125)</f>
        <v>0.3</v>
      </c>
      <c r="R120" s="81" t="s">
        <v>33</v>
      </c>
      <c r="S120" s="78"/>
      <c r="T120" s="82"/>
      <c r="U120" s="100"/>
      <c r="V120" s="107"/>
      <c r="W120" s="107"/>
      <c r="X120" s="107"/>
      <c r="Y120" s="107"/>
      <c r="Z120" s="107"/>
      <c r="AA120" s="107"/>
      <c r="AB120" s="107"/>
      <c r="AC120" s="107"/>
      <c r="AD120" s="107"/>
      <c r="AE120" s="107"/>
      <c r="AF120" s="107"/>
      <c r="AG120" s="107"/>
      <c r="AH120" s="107"/>
      <c r="AI120" s="107"/>
      <c r="AJ120" s="107"/>
      <c r="AK120" s="107"/>
      <c r="AL120" s="107"/>
      <c r="AM120" s="107"/>
      <c r="AN120" s="107"/>
      <c r="AO120" s="107"/>
      <c r="AP120" s="107"/>
      <c r="AQ120" s="107"/>
      <c r="AR120" s="107"/>
      <c r="AS120" s="107"/>
      <c r="AT120" s="107"/>
      <c r="AU120" s="107"/>
      <c r="AV120" s="107"/>
      <c r="AW120" s="107"/>
      <c r="AX120" s="107"/>
      <c r="AY120" s="107"/>
      <c r="AZ120" s="107"/>
      <c r="BA120" s="107"/>
      <c r="BB120" s="107"/>
      <c r="BC120" s="107"/>
      <c r="BD120" s="107"/>
      <c r="BE120" s="107"/>
      <c r="BF120" s="107"/>
      <c r="BG120" s="107"/>
      <c r="BH120" s="107"/>
      <c r="BI120" s="107"/>
      <c r="BJ120" s="107"/>
      <c r="BK120" s="107"/>
      <c r="BL120" s="107"/>
      <c r="BM120" s="107"/>
      <c r="BN120" s="107"/>
      <c r="BO120" s="107"/>
      <c r="BP120" s="107"/>
      <c r="BQ120" s="107"/>
      <c r="BR120" s="107"/>
      <c r="BS120" s="107"/>
      <c r="BT120" s="107"/>
      <c r="BU120" s="107"/>
      <c r="BV120" s="107"/>
      <c r="BW120" s="107"/>
      <c r="BX120" s="107"/>
      <c r="BY120" s="107"/>
      <c r="BZ120" s="107"/>
      <c r="CA120" s="107"/>
      <c r="CB120" s="107"/>
      <c r="CC120" s="107"/>
      <c r="CD120" s="107"/>
      <c r="CE120" s="107"/>
      <c r="CF120" s="107"/>
      <c r="CG120" s="107"/>
      <c r="CH120" s="107"/>
      <c r="CI120" s="107"/>
      <c r="CJ120" s="107"/>
      <c r="CK120" s="107"/>
      <c r="CL120" s="107"/>
      <c r="CM120" s="107"/>
      <c r="CN120" s="107"/>
      <c r="CO120" s="107"/>
      <c r="CP120" s="107"/>
      <c r="CQ120" s="107"/>
      <c r="CR120" s="107"/>
      <c r="CS120" s="107"/>
      <c r="CT120" s="107"/>
      <c r="CU120" s="107"/>
      <c r="CV120" s="107"/>
      <c r="CW120" s="107"/>
      <c r="CX120" s="107"/>
      <c r="CY120" s="107"/>
      <c r="CZ120" s="107"/>
      <c r="DA120" s="107"/>
      <c r="DB120" s="107"/>
      <c r="DC120" s="107"/>
      <c r="DD120" s="107"/>
      <c r="DE120" s="107"/>
      <c r="DF120" s="107"/>
      <c r="DG120" s="107"/>
      <c r="DH120" s="107"/>
      <c r="DI120" s="107"/>
      <c r="DJ120" s="108"/>
      <c r="DHM120" s="110"/>
      <c r="DHN120" s="107"/>
      <c r="DHO120" s="107"/>
    </row>
    <row r="121" spans="1:114 2925:2927" s="109" customFormat="1" ht="14.5" outlineLevel="1" x14ac:dyDescent="0.35">
      <c r="A121" s="83" t="s">
        <v>190</v>
      </c>
      <c r="B121" s="84" t="s">
        <v>191</v>
      </c>
      <c r="C121" s="85"/>
      <c r="D121" s="86"/>
      <c r="E121" s="101"/>
      <c r="F121" s="101"/>
      <c r="G121" s="101"/>
      <c r="H121" s="101"/>
      <c r="I121" s="101">
        <f t="shared" si="5"/>
        <v>0</v>
      </c>
      <c r="J121" s="101"/>
      <c r="K121" s="101"/>
      <c r="L121" s="101"/>
      <c r="M121" s="101"/>
      <c r="N121" s="101">
        <f t="shared" si="6"/>
        <v>0</v>
      </c>
      <c r="O121" s="88">
        <v>46215</v>
      </c>
      <c r="P121" s="88">
        <v>46218</v>
      </c>
      <c r="Q121" s="89">
        <v>0.04</v>
      </c>
      <c r="R121" s="90" t="s">
        <v>33</v>
      </c>
      <c r="S121" s="91"/>
      <c r="T121" s="91"/>
      <c r="U121" s="102"/>
      <c r="V121" s="107"/>
      <c r="W121" s="107"/>
      <c r="X121" s="107"/>
      <c r="Y121" s="107"/>
      <c r="Z121" s="107"/>
      <c r="AA121" s="107"/>
      <c r="AB121" s="107"/>
      <c r="AC121" s="107"/>
      <c r="AD121" s="107"/>
      <c r="AE121" s="107"/>
      <c r="AF121" s="107"/>
      <c r="AG121" s="107"/>
      <c r="AH121" s="107"/>
      <c r="AI121" s="107"/>
      <c r="AJ121" s="107"/>
      <c r="AK121" s="107"/>
      <c r="AL121" s="107"/>
      <c r="AM121" s="107"/>
      <c r="AN121" s="107"/>
      <c r="AO121" s="107"/>
      <c r="AP121" s="107"/>
      <c r="AQ121" s="107"/>
      <c r="AR121" s="107"/>
      <c r="AS121" s="107"/>
      <c r="AT121" s="107"/>
      <c r="AU121" s="107"/>
      <c r="AV121" s="107"/>
      <c r="AW121" s="107"/>
      <c r="AX121" s="107"/>
      <c r="AY121" s="107"/>
      <c r="AZ121" s="107"/>
      <c r="BA121" s="107"/>
      <c r="BB121" s="107"/>
      <c r="BC121" s="107"/>
      <c r="BD121" s="107"/>
      <c r="BE121" s="107"/>
      <c r="BF121" s="107"/>
      <c r="BG121" s="107"/>
      <c r="BH121" s="107"/>
      <c r="BI121" s="107"/>
      <c r="BJ121" s="107"/>
      <c r="BK121" s="107"/>
      <c r="BL121" s="107"/>
      <c r="BM121" s="107"/>
      <c r="BN121" s="107"/>
      <c r="BO121" s="107"/>
      <c r="BP121" s="107"/>
      <c r="BQ121" s="107"/>
      <c r="BR121" s="107"/>
      <c r="BS121" s="107"/>
      <c r="BT121" s="107"/>
      <c r="BU121" s="107"/>
      <c r="BV121" s="107"/>
      <c r="BW121" s="107"/>
      <c r="BX121" s="107"/>
      <c r="BY121" s="107"/>
      <c r="BZ121" s="107"/>
      <c r="CA121" s="107"/>
      <c r="CB121" s="107"/>
      <c r="CC121" s="107"/>
      <c r="CD121" s="107"/>
      <c r="CE121" s="107"/>
      <c r="CF121" s="107"/>
      <c r="CG121" s="107"/>
      <c r="CH121" s="107"/>
      <c r="CI121" s="107"/>
      <c r="CJ121" s="107"/>
      <c r="CK121" s="107"/>
      <c r="CL121" s="107"/>
      <c r="CM121" s="107"/>
      <c r="CN121" s="107"/>
      <c r="CO121" s="107"/>
      <c r="CP121" s="107"/>
      <c r="CQ121" s="107"/>
      <c r="CR121" s="107"/>
      <c r="CS121" s="107"/>
      <c r="CT121" s="107"/>
      <c r="CU121" s="107"/>
      <c r="CV121" s="107"/>
      <c r="CW121" s="107"/>
      <c r="CX121" s="107"/>
      <c r="CY121" s="107"/>
      <c r="CZ121" s="107"/>
      <c r="DA121" s="107"/>
      <c r="DB121" s="107"/>
      <c r="DC121" s="107"/>
      <c r="DD121" s="107"/>
      <c r="DE121" s="107"/>
      <c r="DF121" s="107"/>
      <c r="DG121" s="107"/>
      <c r="DH121" s="107"/>
      <c r="DI121" s="107"/>
      <c r="DJ121" s="108"/>
      <c r="DHM121" s="110"/>
      <c r="DHN121" s="107"/>
      <c r="DHO121" s="107"/>
    </row>
    <row r="122" spans="1:114 2925:2927" ht="25.5" customHeight="1" outlineLevel="1" x14ac:dyDescent="0.35">
      <c r="A122" s="83" t="s">
        <v>192</v>
      </c>
      <c r="B122" s="84" t="s">
        <v>193</v>
      </c>
      <c r="C122" s="85"/>
      <c r="D122" s="86"/>
      <c r="E122" s="101"/>
      <c r="F122" s="101"/>
      <c r="G122" s="101"/>
      <c r="H122" s="101"/>
      <c r="I122" s="101">
        <f t="shared" si="5"/>
        <v>0</v>
      </c>
      <c r="J122" s="101"/>
      <c r="K122" s="101"/>
      <c r="L122" s="101"/>
      <c r="M122" s="101"/>
      <c r="N122" s="101">
        <f t="shared" si="6"/>
        <v>0</v>
      </c>
      <c r="O122" s="88">
        <v>46218</v>
      </c>
      <c r="P122" s="88">
        <v>46225</v>
      </c>
      <c r="Q122" s="89">
        <v>0.05</v>
      </c>
      <c r="R122" s="90" t="s">
        <v>33</v>
      </c>
      <c r="S122" s="91"/>
      <c r="T122" s="91"/>
      <c r="U122" s="102"/>
    </row>
    <row r="123" spans="1:114 2925:2927" s="109" customFormat="1" ht="15" customHeight="1" outlineLevel="1" x14ac:dyDescent="0.35">
      <c r="A123" s="83" t="s">
        <v>194</v>
      </c>
      <c r="B123" s="84" t="s">
        <v>189</v>
      </c>
      <c r="C123" s="85"/>
      <c r="D123" s="86"/>
      <c r="E123" s="101"/>
      <c r="F123" s="101"/>
      <c r="G123" s="101"/>
      <c r="H123" s="101"/>
      <c r="I123" s="101">
        <f t="shared" si="5"/>
        <v>0</v>
      </c>
      <c r="J123" s="101"/>
      <c r="K123" s="101"/>
      <c r="L123" s="101"/>
      <c r="M123" s="101"/>
      <c r="N123" s="101">
        <f t="shared" si="6"/>
        <v>0</v>
      </c>
      <c r="O123" s="88">
        <v>46225</v>
      </c>
      <c r="P123" s="88">
        <v>46230</v>
      </c>
      <c r="Q123" s="89">
        <v>0.15</v>
      </c>
      <c r="R123" s="90" t="s">
        <v>33</v>
      </c>
      <c r="S123" s="91"/>
      <c r="T123" s="91"/>
      <c r="U123" s="102"/>
      <c r="V123" s="107"/>
      <c r="W123" s="107"/>
      <c r="X123" s="107"/>
      <c r="Y123" s="107"/>
      <c r="Z123" s="107"/>
      <c r="AA123" s="107"/>
      <c r="AB123" s="107"/>
      <c r="AC123" s="107"/>
      <c r="AD123" s="107"/>
      <c r="AE123" s="107"/>
      <c r="AF123" s="107"/>
      <c r="AG123" s="107"/>
      <c r="AH123" s="107"/>
      <c r="AI123" s="107"/>
      <c r="AJ123" s="107"/>
      <c r="AK123" s="107"/>
      <c r="AL123" s="107"/>
      <c r="AM123" s="107"/>
      <c r="AN123" s="107"/>
      <c r="AO123" s="107"/>
      <c r="AP123" s="107"/>
      <c r="AQ123" s="107"/>
      <c r="AR123" s="107"/>
      <c r="AS123" s="107"/>
      <c r="AT123" s="107"/>
      <c r="AU123" s="107"/>
      <c r="AV123" s="107"/>
      <c r="AW123" s="107"/>
      <c r="AX123" s="107"/>
      <c r="AY123" s="107"/>
      <c r="AZ123" s="107"/>
      <c r="BA123" s="107"/>
      <c r="BB123" s="107"/>
      <c r="BC123" s="107"/>
      <c r="BD123" s="107"/>
      <c r="BE123" s="107"/>
      <c r="BF123" s="107"/>
      <c r="BG123" s="107"/>
      <c r="BH123" s="107"/>
      <c r="BI123" s="107"/>
      <c r="BJ123" s="107"/>
      <c r="BK123" s="107"/>
      <c r="BL123" s="107"/>
      <c r="BM123" s="107"/>
      <c r="BN123" s="107"/>
      <c r="BO123" s="107"/>
      <c r="BP123" s="107"/>
      <c r="BQ123" s="107"/>
      <c r="BR123" s="107"/>
      <c r="BS123" s="107"/>
      <c r="BT123" s="107"/>
      <c r="BU123" s="107"/>
      <c r="BV123" s="107"/>
      <c r="BW123" s="107"/>
      <c r="BX123" s="107"/>
      <c r="BY123" s="107"/>
      <c r="BZ123" s="107"/>
      <c r="CA123" s="107"/>
      <c r="CB123" s="107"/>
      <c r="CC123" s="107"/>
      <c r="CD123" s="107"/>
      <c r="CE123" s="107"/>
      <c r="CF123" s="107"/>
      <c r="CG123" s="107"/>
      <c r="CH123" s="107"/>
      <c r="CI123" s="107"/>
      <c r="CJ123" s="107"/>
      <c r="CK123" s="107"/>
      <c r="CL123" s="107"/>
      <c r="CM123" s="107"/>
      <c r="CN123" s="107"/>
      <c r="CO123" s="107"/>
      <c r="CP123" s="107"/>
      <c r="CQ123" s="107"/>
      <c r="CR123" s="107"/>
      <c r="CS123" s="107"/>
      <c r="CT123" s="107"/>
      <c r="CU123" s="107"/>
      <c r="CV123" s="107"/>
      <c r="CW123" s="107"/>
      <c r="CX123" s="107"/>
      <c r="CY123" s="107"/>
      <c r="CZ123" s="107"/>
      <c r="DA123" s="107"/>
      <c r="DB123" s="107"/>
      <c r="DC123" s="107"/>
      <c r="DD123" s="107"/>
      <c r="DE123" s="107"/>
      <c r="DF123" s="107"/>
      <c r="DG123" s="107"/>
      <c r="DH123" s="107"/>
      <c r="DI123" s="107"/>
      <c r="DJ123" s="108"/>
      <c r="DHM123" s="110"/>
      <c r="DHN123" s="107"/>
      <c r="DHO123" s="107"/>
    </row>
    <row r="124" spans="1:114 2925:2927" s="109" customFormat="1" ht="15" customHeight="1" outlineLevel="1" x14ac:dyDescent="0.35">
      <c r="A124" s="83" t="s">
        <v>195</v>
      </c>
      <c r="B124" s="84" t="s">
        <v>196</v>
      </c>
      <c r="C124" s="85"/>
      <c r="D124" s="86"/>
      <c r="E124" s="101"/>
      <c r="F124" s="101"/>
      <c r="G124" s="101"/>
      <c r="H124" s="101"/>
      <c r="I124" s="101">
        <f t="shared" si="5"/>
        <v>0</v>
      </c>
      <c r="J124" s="101"/>
      <c r="K124" s="101"/>
      <c r="L124" s="101"/>
      <c r="M124" s="101"/>
      <c r="N124" s="101">
        <f t="shared" si="6"/>
        <v>0</v>
      </c>
      <c r="O124" s="88">
        <v>46230</v>
      </c>
      <c r="P124" s="88">
        <v>46233</v>
      </c>
      <c r="Q124" s="89">
        <v>0.02</v>
      </c>
      <c r="R124" s="90" t="s">
        <v>33</v>
      </c>
      <c r="S124" s="91" t="s">
        <v>45</v>
      </c>
      <c r="T124" s="91"/>
      <c r="U124" s="102"/>
      <c r="V124" s="107"/>
      <c r="W124" s="107"/>
      <c r="X124" s="107"/>
      <c r="Y124" s="107"/>
      <c r="Z124" s="107"/>
      <c r="AA124" s="107"/>
      <c r="AB124" s="107"/>
      <c r="AC124" s="107"/>
      <c r="AD124" s="107"/>
      <c r="AE124" s="107"/>
      <c r="AF124" s="107"/>
      <c r="AG124" s="107"/>
      <c r="AH124" s="107"/>
      <c r="AI124" s="107"/>
      <c r="AJ124" s="107"/>
      <c r="AK124" s="107"/>
      <c r="AL124" s="107"/>
      <c r="AM124" s="107"/>
      <c r="AN124" s="107"/>
      <c r="AO124" s="107"/>
      <c r="AP124" s="107"/>
      <c r="AQ124" s="107"/>
      <c r="AR124" s="107"/>
      <c r="AS124" s="107"/>
      <c r="AT124" s="107"/>
      <c r="AU124" s="107"/>
      <c r="AV124" s="107"/>
      <c r="AW124" s="107"/>
      <c r="AX124" s="107"/>
      <c r="AY124" s="107"/>
      <c r="AZ124" s="107"/>
      <c r="BA124" s="107"/>
      <c r="BB124" s="107"/>
      <c r="BC124" s="107"/>
      <c r="BD124" s="107"/>
      <c r="BE124" s="107"/>
      <c r="BF124" s="107"/>
      <c r="BG124" s="107"/>
      <c r="BH124" s="107"/>
      <c r="BI124" s="107"/>
      <c r="BJ124" s="107"/>
      <c r="BK124" s="107"/>
      <c r="BL124" s="107"/>
      <c r="BM124" s="107"/>
      <c r="BN124" s="107"/>
      <c r="BO124" s="107"/>
      <c r="BP124" s="107"/>
      <c r="BQ124" s="107"/>
      <c r="BR124" s="107"/>
      <c r="BS124" s="107"/>
      <c r="BT124" s="107"/>
      <c r="BU124" s="107"/>
      <c r="BV124" s="107"/>
      <c r="BW124" s="107"/>
      <c r="BX124" s="107"/>
      <c r="BY124" s="107"/>
      <c r="BZ124" s="107"/>
      <c r="CA124" s="107"/>
      <c r="CB124" s="107"/>
      <c r="CC124" s="107"/>
      <c r="CD124" s="107"/>
      <c r="CE124" s="107"/>
      <c r="CF124" s="107"/>
      <c r="CG124" s="107"/>
      <c r="CH124" s="107"/>
      <c r="CI124" s="107"/>
      <c r="CJ124" s="107"/>
      <c r="CK124" s="107"/>
      <c r="CL124" s="107"/>
      <c r="CM124" s="107"/>
      <c r="CN124" s="107"/>
      <c r="CO124" s="107"/>
      <c r="CP124" s="107"/>
      <c r="CQ124" s="107"/>
      <c r="CR124" s="107"/>
      <c r="CS124" s="107"/>
      <c r="CT124" s="107"/>
      <c r="CU124" s="107"/>
      <c r="CV124" s="107"/>
      <c r="CW124" s="107"/>
      <c r="CX124" s="107"/>
      <c r="CY124" s="107"/>
      <c r="CZ124" s="107"/>
      <c r="DA124" s="107"/>
      <c r="DB124" s="107"/>
      <c r="DC124" s="107"/>
      <c r="DD124" s="107"/>
      <c r="DE124" s="107"/>
      <c r="DF124" s="107"/>
      <c r="DG124" s="107"/>
      <c r="DH124" s="107"/>
      <c r="DI124" s="107"/>
      <c r="DJ124" s="108"/>
      <c r="DHM124" s="110"/>
      <c r="DHN124" s="107"/>
      <c r="DHO124" s="107"/>
    </row>
    <row r="125" spans="1:114 2925:2927" s="109" customFormat="1" ht="14.5" outlineLevel="1" x14ac:dyDescent="0.35">
      <c r="A125" s="83" t="s">
        <v>197</v>
      </c>
      <c r="B125" s="84" t="s">
        <v>44</v>
      </c>
      <c r="C125" s="85"/>
      <c r="D125" s="86"/>
      <c r="E125" s="101">
        <v>15370000</v>
      </c>
      <c r="F125" s="101"/>
      <c r="G125" s="101"/>
      <c r="H125" s="101"/>
      <c r="I125" s="101">
        <f t="shared" si="5"/>
        <v>15370000</v>
      </c>
      <c r="J125" s="101">
        <v>15370000</v>
      </c>
      <c r="K125" s="101"/>
      <c r="L125" s="101"/>
      <c r="M125" s="101"/>
      <c r="N125" s="101">
        <f t="shared" si="6"/>
        <v>15370000</v>
      </c>
      <c r="O125" s="88">
        <v>46233</v>
      </c>
      <c r="P125" s="88">
        <v>46250</v>
      </c>
      <c r="Q125" s="89">
        <v>0.04</v>
      </c>
      <c r="R125" s="90" t="s">
        <v>33</v>
      </c>
      <c r="S125" s="91" t="s">
        <v>45</v>
      </c>
      <c r="T125" s="91"/>
      <c r="U125" s="102"/>
      <c r="V125" s="107"/>
      <c r="W125" s="107"/>
      <c r="X125" s="107"/>
      <c r="Y125" s="107"/>
      <c r="Z125" s="107"/>
      <c r="AA125" s="107"/>
      <c r="AB125" s="107"/>
      <c r="AC125" s="107"/>
      <c r="AD125" s="107"/>
      <c r="AE125" s="107"/>
      <c r="AF125" s="107"/>
      <c r="AG125" s="107"/>
      <c r="AH125" s="107"/>
      <c r="AI125" s="107"/>
      <c r="AJ125" s="107"/>
      <c r="AK125" s="107"/>
      <c r="AL125" s="107"/>
      <c r="AM125" s="107"/>
      <c r="AN125" s="107"/>
      <c r="AO125" s="107"/>
      <c r="AP125" s="107"/>
      <c r="AQ125" s="107"/>
      <c r="AR125" s="107"/>
      <c r="AS125" s="107"/>
      <c r="AT125" s="107"/>
      <c r="AU125" s="107"/>
      <c r="AV125" s="107"/>
      <c r="AW125" s="107"/>
      <c r="AX125" s="107"/>
      <c r="AY125" s="107"/>
      <c r="AZ125" s="107"/>
      <c r="BA125" s="107"/>
      <c r="BB125" s="107"/>
      <c r="BC125" s="107"/>
      <c r="BD125" s="107"/>
      <c r="BE125" s="107"/>
      <c r="BF125" s="107"/>
      <c r="BG125" s="107"/>
      <c r="BH125" s="107"/>
      <c r="BI125" s="107"/>
      <c r="BJ125" s="107"/>
      <c r="BK125" s="107"/>
      <c r="BL125" s="107"/>
      <c r="BM125" s="107"/>
      <c r="BN125" s="107"/>
      <c r="BO125" s="107"/>
      <c r="BP125" s="107"/>
      <c r="BQ125" s="107"/>
      <c r="BR125" s="107"/>
      <c r="BS125" s="107"/>
      <c r="BT125" s="107"/>
      <c r="BU125" s="107"/>
      <c r="BV125" s="107"/>
      <c r="BW125" s="107"/>
      <c r="BX125" s="107"/>
      <c r="BY125" s="107"/>
      <c r="BZ125" s="107"/>
      <c r="CA125" s="107"/>
      <c r="CB125" s="107"/>
      <c r="CC125" s="107"/>
      <c r="CD125" s="107"/>
      <c r="CE125" s="107"/>
      <c r="CF125" s="107"/>
      <c r="CG125" s="107"/>
      <c r="CH125" s="107"/>
      <c r="CI125" s="107"/>
      <c r="CJ125" s="107"/>
      <c r="CK125" s="107"/>
      <c r="CL125" s="107"/>
      <c r="CM125" s="107"/>
      <c r="CN125" s="107"/>
      <c r="CO125" s="107"/>
      <c r="CP125" s="107"/>
      <c r="CQ125" s="107"/>
      <c r="CR125" s="107"/>
      <c r="CS125" s="107"/>
      <c r="CT125" s="107"/>
      <c r="CU125" s="107"/>
      <c r="CV125" s="107"/>
      <c r="CW125" s="107"/>
      <c r="CX125" s="107"/>
      <c r="CY125" s="107"/>
      <c r="CZ125" s="107"/>
      <c r="DA125" s="107"/>
      <c r="DB125" s="107"/>
      <c r="DC125" s="107"/>
      <c r="DD125" s="107"/>
      <c r="DE125" s="107"/>
      <c r="DF125" s="107"/>
      <c r="DG125" s="107"/>
      <c r="DH125" s="107"/>
      <c r="DI125" s="107"/>
      <c r="DJ125" s="108"/>
      <c r="DHM125" s="110"/>
      <c r="DHN125" s="107"/>
      <c r="DHO125" s="107"/>
    </row>
    <row r="126" spans="1:114 2925:2927" ht="25.5" customHeight="1" outlineLevel="1" x14ac:dyDescent="0.35">
      <c r="A126" s="73" t="s">
        <v>198</v>
      </c>
      <c r="B126" s="74" t="s">
        <v>199</v>
      </c>
      <c r="C126" s="75"/>
      <c r="D126" s="76"/>
      <c r="E126" s="98">
        <f>+E130</f>
        <v>3670000</v>
      </c>
      <c r="F126" s="98"/>
      <c r="G126" s="99"/>
      <c r="H126" s="98"/>
      <c r="I126" s="98">
        <f t="shared" si="5"/>
        <v>3670000</v>
      </c>
      <c r="J126" s="98">
        <f>+J130</f>
        <v>3670000</v>
      </c>
      <c r="K126" s="98"/>
      <c r="L126" s="99"/>
      <c r="M126" s="98"/>
      <c r="N126" s="98">
        <f t="shared" si="6"/>
        <v>3670000</v>
      </c>
      <c r="O126" s="79">
        <f>O127</f>
        <v>46215</v>
      </c>
      <c r="P126" s="79">
        <f>P130</f>
        <v>46250</v>
      </c>
      <c r="Q126" s="80">
        <f>SUM(Q127:Q130)</f>
        <v>0.2</v>
      </c>
      <c r="R126" s="81" t="s">
        <v>33</v>
      </c>
      <c r="S126" s="78"/>
      <c r="T126" s="82"/>
      <c r="U126" s="100"/>
    </row>
    <row r="127" spans="1:114 2925:2927" s="109" customFormat="1" ht="15" customHeight="1" outlineLevel="1" x14ac:dyDescent="0.35">
      <c r="A127" s="83" t="s">
        <v>200</v>
      </c>
      <c r="B127" s="84" t="s">
        <v>38</v>
      </c>
      <c r="C127" s="85"/>
      <c r="D127" s="86"/>
      <c r="E127" s="101"/>
      <c r="F127" s="101"/>
      <c r="G127" s="101"/>
      <c r="H127" s="101"/>
      <c r="I127" s="101">
        <f t="shared" si="5"/>
        <v>0</v>
      </c>
      <c r="J127" s="101"/>
      <c r="K127" s="101"/>
      <c r="L127" s="101"/>
      <c r="M127" s="101"/>
      <c r="N127" s="101">
        <f t="shared" si="6"/>
        <v>0</v>
      </c>
      <c r="O127" s="88">
        <v>46215</v>
      </c>
      <c r="P127" s="88">
        <v>46218</v>
      </c>
      <c r="Q127" s="89">
        <v>0.04</v>
      </c>
      <c r="R127" s="90" t="s">
        <v>33</v>
      </c>
      <c r="S127" s="91"/>
      <c r="T127" s="91"/>
      <c r="U127" s="102"/>
      <c r="V127" s="107"/>
      <c r="W127" s="107"/>
      <c r="X127" s="107"/>
      <c r="Y127" s="107"/>
      <c r="Z127" s="107"/>
      <c r="AA127" s="107"/>
      <c r="AB127" s="107"/>
      <c r="AC127" s="107"/>
      <c r="AD127" s="107"/>
      <c r="AE127" s="107"/>
      <c r="AF127" s="107"/>
      <c r="AG127" s="107"/>
      <c r="AH127" s="107"/>
      <c r="AI127" s="107"/>
      <c r="AJ127" s="107"/>
      <c r="AK127" s="107"/>
      <c r="AL127" s="107"/>
      <c r="AM127" s="107"/>
      <c r="AN127" s="107"/>
      <c r="AO127" s="107"/>
      <c r="AP127" s="107"/>
      <c r="AQ127" s="107"/>
      <c r="AR127" s="107"/>
      <c r="AS127" s="107"/>
      <c r="AT127" s="107"/>
      <c r="AU127" s="107"/>
      <c r="AV127" s="107"/>
      <c r="AW127" s="107"/>
      <c r="AX127" s="107"/>
      <c r="AY127" s="107"/>
      <c r="AZ127" s="107"/>
      <c r="BA127" s="107"/>
      <c r="BB127" s="107"/>
      <c r="BC127" s="107"/>
      <c r="BD127" s="107"/>
      <c r="BE127" s="107"/>
      <c r="BF127" s="107"/>
      <c r="BG127" s="107"/>
      <c r="BH127" s="107"/>
      <c r="BI127" s="107"/>
      <c r="BJ127" s="107"/>
      <c r="BK127" s="107"/>
      <c r="BL127" s="107"/>
      <c r="BM127" s="107"/>
      <c r="BN127" s="107"/>
      <c r="BO127" s="107"/>
      <c r="BP127" s="107"/>
      <c r="BQ127" s="107"/>
      <c r="BR127" s="107"/>
      <c r="BS127" s="107"/>
      <c r="BT127" s="107"/>
      <c r="BU127" s="107"/>
      <c r="BV127" s="107"/>
      <c r="BW127" s="107"/>
      <c r="BX127" s="107"/>
      <c r="BY127" s="107"/>
      <c r="BZ127" s="107"/>
      <c r="CA127" s="107"/>
      <c r="CB127" s="107"/>
      <c r="CC127" s="107"/>
      <c r="CD127" s="107"/>
      <c r="CE127" s="107"/>
      <c r="CF127" s="107"/>
      <c r="CG127" s="107"/>
      <c r="CH127" s="107"/>
      <c r="CI127" s="107"/>
      <c r="CJ127" s="107"/>
      <c r="CK127" s="107"/>
      <c r="CL127" s="107"/>
      <c r="CM127" s="107"/>
      <c r="CN127" s="107"/>
      <c r="CO127" s="107"/>
      <c r="CP127" s="107"/>
      <c r="CQ127" s="107"/>
      <c r="CR127" s="107"/>
      <c r="CS127" s="107"/>
      <c r="CT127" s="107"/>
      <c r="CU127" s="107"/>
      <c r="CV127" s="107"/>
      <c r="CW127" s="107"/>
      <c r="CX127" s="107"/>
      <c r="CY127" s="107"/>
      <c r="CZ127" s="107"/>
      <c r="DA127" s="107"/>
      <c r="DB127" s="107"/>
      <c r="DC127" s="107"/>
      <c r="DD127" s="107"/>
      <c r="DE127" s="107"/>
      <c r="DF127" s="107"/>
      <c r="DG127" s="107"/>
      <c r="DH127" s="107"/>
      <c r="DI127" s="107"/>
      <c r="DJ127" s="108"/>
      <c r="DHM127" s="110"/>
      <c r="DHN127" s="107"/>
      <c r="DHO127" s="107"/>
    </row>
    <row r="128" spans="1:114 2925:2927" s="109" customFormat="1" ht="15" customHeight="1" outlineLevel="1" x14ac:dyDescent="0.35">
      <c r="A128" s="83" t="s">
        <v>201</v>
      </c>
      <c r="B128" s="84" t="s">
        <v>40</v>
      </c>
      <c r="C128" s="85"/>
      <c r="D128" s="86"/>
      <c r="E128" s="101"/>
      <c r="F128" s="101"/>
      <c r="G128" s="101"/>
      <c r="H128" s="101"/>
      <c r="I128" s="101">
        <f t="shared" si="5"/>
        <v>0</v>
      </c>
      <c r="J128" s="101"/>
      <c r="K128" s="101"/>
      <c r="L128" s="101"/>
      <c r="M128" s="101"/>
      <c r="N128" s="101">
        <f t="shared" si="6"/>
        <v>0</v>
      </c>
      <c r="O128" s="88">
        <v>46218</v>
      </c>
      <c r="P128" s="88">
        <v>46225</v>
      </c>
      <c r="Q128" s="89">
        <v>0.1</v>
      </c>
      <c r="R128" s="90" t="s">
        <v>33</v>
      </c>
      <c r="S128" s="91"/>
      <c r="T128" s="91"/>
      <c r="U128" s="102"/>
      <c r="V128" s="107"/>
      <c r="W128" s="107"/>
      <c r="X128" s="107"/>
      <c r="Y128" s="107"/>
      <c r="Z128" s="107"/>
      <c r="AA128" s="107"/>
      <c r="AB128" s="107"/>
      <c r="AC128" s="107"/>
      <c r="AD128" s="107"/>
      <c r="AE128" s="107"/>
      <c r="AF128" s="107"/>
      <c r="AG128" s="107"/>
      <c r="AH128" s="107"/>
      <c r="AI128" s="107"/>
      <c r="AJ128" s="107"/>
      <c r="AK128" s="107"/>
      <c r="AL128" s="107"/>
      <c r="AM128" s="107"/>
      <c r="AN128" s="107"/>
      <c r="AO128" s="107"/>
      <c r="AP128" s="107"/>
      <c r="AQ128" s="107"/>
      <c r="AR128" s="107"/>
      <c r="AS128" s="107"/>
      <c r="AT128" s="107"/>
      <c r="AU128" s="107"/>
      <c r="AV128" s="107"/>
      <c r="AW128" s="107"/>
      <c r="AX128" s="107"/>
      <c r="AY128" s="107"/>
      <c r="AZ128" s="107"/>
      <c r="BA128" s="107"/>
      <c r="BB128" s="107"/>
      <c r="BC128" s="107"/>
      <c r="BD128" s="107"/>
      <c r="BE128" s="107"/>
      <c r="BF128" s="107"/>
      <c r="BG128" s="107"/>
      <c r="BH128" s="107"/>
      <c r="BI128" s="107"/>
      <c r="BJ128" s="107"/>
      <c r="BK128" s="107"/>
      <c r="BL128" s="107"/>
      <c r="BM128" s="107"/>
      <c r="BN128" s="107"/>
      <c r="BO128" s="107"/>
      <c r="BP128" s="107"/>
      <c r="BQ128" s="107"/>
      <c r="BR128" s="107"/>
      <c r="BS128" s="107"/>
      <c r="BT128" s="107"/>
      <c r="BU128" s="107"/>
      <c r="BV128" s="107"/>
      <c r="BW128" s="107"/>
      <c r="BX128" s="107"/>
      <c r="BY128" s="107"/>
      <c r="BZ128" s="107"/>
      <c r="CA128" s="107"/>
      <c r="CB128" s="107"/>
      <c r="CC128" s="107"/>
      <c r="CD128" s="107"/>
      <c r="CE128" s="107"/>
      <c r="CF128" s="107"/>
      <c r="CG128" s="107"/>
      <c r="CH128" s="107"/>
      <c r="CI128" s="107"/>
      <c r="CJ128" s="107"/>
      <c r="CK128" s="107"/>
      <c r="CL128" s="107"/>
      <c r="CM128" s="107"/>
      <c r="CN128" s="107"/>
      <c r="CO128" s="107"/>
      <c r="CP128" s="107"/>
      <c r="CQ128" s="107"/>
      <c r="CR128" s="107"/>
      <c r="CS128" s="107"/>
      <c r="CT128" s="107"/>
      <c r="CU128" s="107"/>
      <c r="CV128" s="107"/>
      <c r="CW128" s="107"/>
      <c r="CX128" s="107"/>
      <c r="CY128" s="107"/>
      <c r="CZ128" s="107"/>
      <c r="DA128" s="107"/>
      <c r="DB128" s="107"/>
      <c r="DC128" s="107"/>
      <c r="DD128" s="107"/>
      <c r="DE128" s="107"/>
      <c r="DF128" s="107"/>
      <c r="DG128" s="107"/>
      <c r="DH128" s="107"/>
      <c r="DI128" s="107"/>
      <c r="DJ128" s="108"/>
      <c r="DHM128" s="110"/>
      <c r="DHN128" s="107"/>
      <c r="DHO128" s="107"/>
    </row>
    <row r="129" spans="1:114 2925:2927" s="109" customFormat="1" ht="14.5" outlineLevel="1" x14ac:dyDescent="0.35">
      <c r="A129" s="83" t="s">
        <v>202</v>
      </c>
      <c r="B129" s="84" t="s">
        <v>203</v>
      </c>
      <c r="C129" s="85"/>
      <c r="D129" s="86"/>
      <c r="E129" s="101"/>
      <c r="F129" s="101"/>
      <c r="G129" s="101"/>
      <c r="H129" s="101"/>
      <c r="I129" s="101">
        <f t="shared" si="5"/>
        <v>0</v>
      </c>
      <c r="J129" s="101"/>
      <c r="K129" s="101"/>
      <c r="L129" s="101"/>
      <c r="M129" s="101"/>
      <c r="N129" s="101">
        <f t="shared" si="6"/>
        <v>0</v>
      </c>
      <c r="O129" s="88">
        <v>46225</v>
      </c>
      <c r="P129" s="88">
        <v>46230</v>
      </c>
      <c r="Q129" s="89">
        <v>0.04</v>
      </c>
      <c r="R129" s="90" t="s">
        <v>33</v>
      </c>
      <c r="S129" s="91" t="s">
        <v>45</v>
      </c>
      <c r="T129" s="91"/>
      <c r="U129" s="102"/>
      <c r="V129" s="107"/>
      <c r="W129" s="107"/>
      <c r="X129" s="107"/>
      <c r="Y129" s="107"/>
      <c r="Z129" s="107"/>
      <c r="AA129" s="107"/>
      <c r="AB129" s="107"/>
      <c r="AC129" s="107"/>
      <c r="AD129" s="107"/>
      <c r="AE129" s="107"/>
      <c r="AF129" s="107"/>
      <c r="AG129" s="107"/>
      <c r="AH129" s="107"/>
      <c r="AI129" s="107"/>
      <c r="AJ129" s="107"/>
      <c r="AK129" s="107"/>
      <c r="AL129" s="107"/>
      <c r="AM129" s="107"/>
      <c r="AN129" s="107"/>
      <c r="AO129" s="107"/>
      <c r="AP129" s="107"/>
      <c r="AQ129" s="107"/>
      <c r="AR129" s="107"/>
      <c r="AS129" s="107"/>
      <c r="AT129" s="107"/>
      <c r="AU129" s="107"/>
      <c r="AV129" s="107"/>
      <c r="AW129" s="107"/>
      <c r="AX129" s="107"/>
      <c r="AY129" s="107"/>
      <c r="AZ129" s="107"/>
      <c r="BA129" s="107"/>
      <c r="BB129" s="107"/>
      <c r="BC129" s="107"/>
      <c r="BD129" s="107"/>
      <c r="BE129" s="107"/>
      <c r="BF129" s="107"/>
      <c r="BG129" s="107"/>
      <c r="BH129" s="107"/>
      <c r="BI129" s="107"/>
      <c r="BJ129" s="107"/>
      <c r="BK129" s="107"/>
      <c r="BL129" s="107"/>
      <c r="BM129" s="107"/>
      <c r="BN129" s="107"/>
      <c r="BO129" s="107"/>
      <c r="BP129" s="107"/>
      <c r="BQ129" s="107"/>
      <c r="BR129" s="107"/>
      <c r="BS129" s="107"/>
      <c r="BT129" s="107"/>
      <c r="BU129" s="107"/>
      <c r="BV129" s="107"/>
      <c r="BW129" s="107"/>
      <c r="BX129" s="107"/>
      <c r="BY129" s="107"/>
      <c r="BZ129" s="107"/>
      <c r="CA129" s="107"/>
      <c r="CB129" s="107"/>
      <c r="CC129" s="107"/>
      <c r="CD129" s="107"/>
      <c r="CE129" s="107"/>
      <c r="CF129" s="107"/>
      <c r="CG129" s="107"/>
      <c r="CH129" s="107"/>
      <c r="CI129" s="107"/>
      <c r="CJ129" s="107"/>
      <c r="CK129" s="107"/>
      <c r="CL129" s="107"/>
      <c r="CM129" s="107"/>
      <c r="CN129" s="107"/>
      <c r="CO129" s="107"/>
      <c r="CP129" s="107"/>
      <c r="CQ129" s="107"/>
      <c r="CR129" s="107"/>
      <c r="CS129" s="107"/>
      <c r="CT129" s="107"/>
      <c r="CU129" s="107"/>
      <c r="CV129" s="107"/>
      <c r="CW129" s="107"/>
      <c r="CX129" s="107"/>
      <c r="CY129" s="107"/>
      <c r="CZ129" s="107"/>
      <c r="DA129" s="107"/>
      <c r="DB129" s="107"/>
      <c r="DC129" s="107"/>
      <c r="DD129" s="107"/>
      <c r="DE129" s="107"/>
      <c r="DF129" s="107"/>
      <c r="DG129" s="107"/>
      <c r="DH129" s="107"/>
      <c r="DI129" s="107"/>
      <c r="DJ129" s="108"/>
      <c r="DHM129" s="110"/>
      <c r="DHN129" s="107"/>
      <c r="DHO129" s="107"/>
    </row>
    <row r="130" spans="1:114 2925:2927" ht="14.5" outlineLevel="1" x14ac:dyDescent="0.35">
      <c r="A130" s="83" t="s">
        <v>204</v>
      </c>
      <c r="B130" s="84" t="s">
        <v>44</v>
      </c>
      <c r="C130" s="85"/>
      <c r="D130" s="86"/>
      <c r="E130" s="101">
        <v>3670000</v>
      </c>
      <c r="F130" s="101"/>
      <c r="G130" s="101"/>
      <c r="H130" s="101"/>
      <c r="I130" s="101">
        <f t="shared" si="5"/>
        <v>3670000</v>
      </c>
      <c r="J130" s="101">
        <v>3670000</v>
      </c>
      <c r="K130" s="101"/>
      <c r="L130" s="101"/>
      <c r="M130" s="101"/>
      <c r="N130" s="101">
        <f t="shared" si="6"/>
        <v>3670000</v>
      </c>
      <c r="O130" s="88">
        <v>46233</v>
      </c>
      <c r="P130" s="88">
        <v>46250</v>
      </c>
      <c r="Q130" s="89">
        <v>0.02</v>
      </c>
      <c r="R130" s="90" t="s">
        <v>33</v>
      </c>
      <c r="S130" s="91" t="s">
        <v>45</v>
      </c>
      <c r="T130" s="91"/>
      <c r="U130" s="102"/>
    </row>
    <row r="131" spans="1:114 2925:2927" s="109" customFormat="1" ht="30" customHeight="1" outlineLevel="1" x14ac:dyDescent="0.35">
      <c r="A131" s="73" t="s">
        <v>205</v>
      </c>
      <c r="B131" s="74" t="s">
        <v>206</v>
      </c>
      <c r="C131" s="75"/>
      <c r="D131" s="76"/>
      <c r="E131" s="98">
        <f>+E135</f>
        <v>3670000</v>
      </c>
      <c r="F131" s="98"/>
      <c r="G131" s="99"/>
      <c r="H131" s="98"/>
      <c r="I131" s="98">
        <f t="shared" si="5"/>
        <v>3670000</v>
      </c>
      <c r="J131" s="98">
        <f>+J135</f>
        <v>3670000</v>
      </c>
      <c r="K131" s="98"/>
      <c r="L131" s="99"/>
      <c r="M131" s="98"/>
      <c r="N131" s="98">
        <f t="shared" si="6"/>
        <v>3670000</v>
      </c>
      <c r="O131" s="79">
        <f>O132</f>
        <v>46358</v>
      </c>
      <c r="P131" s="79">
        <f>P135</f>
        <v>46383</v>
      </c>
      <c r="Q131" s="80">
        <f>SUM(Q132:Q135)</f>
        <v>0.2</v>
      </c>
      <c r="R131" s="81" t="s">
        <v>33</v>
      </c>
      <c r="S131" s="78"/>
      <c r="T131" s="82"/>
      <c r="U131" s="100"/>
      <c r="V131" s="107"/>
      <c r="W131" s="107"/>
      <c r="X131" s="107"/>
      <c r="Y131" s="107"/>
      <c r="Z131" s="107"/>
      <c r="AA131" s="107"/>
      <c r="AB131" s="107"/>
      <c r="AC131" s="107"/>
      <c r="AD131" s="107"/>
      <c r="AE131" s="107"/>
      <c r="AF131" s="107"/>
      <c r="AG131" s="107"/>
      <c r="AH131" s="107"/>
      <c r="AI131" s="107"/>
      <c r="AJ131" s="107"/>
      <c r="AK131" s="107"/>
      <c r="AL131" s="107"/>
      <c r="AM131" s="107"/>
      <c r="AN131" s="107"/>
      <c r="AO131" s="107"/>
      <c r="AP131" s="107"/>
      <c r="AQ131" s="107"/>
      <c r="AR131" s="107"/>
      <c r="AS131" s="107"/>
      <c r="AT131" s="107"/>
      <c r="AU131" s="107"/>
      <c r="AV131" s="107"/>
      <c r="AW131" s="107"/>
      <c r="AX131" s="107"/>
      <c r="AY131" s="107"/>
      <c r="AZ131" s="107"/>
      <c r="BA131" s="107"/>
      <c r="BB131" s="107"/>
      <c r="BC131" s="107"/>
      <c r="BD131" s="107"/>
      <c r="BE131" s="107"/>
      <c r="BF131" s="107"/>
      <c r="BG131" s="107"/>
      <c r="BH131" s="107"/>
      <c r="BI131" s="107"/>
      <c r="BJ131" s="107"/>
      <c r="BK131" s="107"/>
      <c r="BL131" s="107"/>
      <c r="BM131" s="107"/>
      <c r="BN131" s="107"/>
      <c r="BO131" s="107"/>
      <c r="BP131" s="107"/>
      <c r="BQ131" s="107"/>
      <c r="BR131" s="107"/>
      <c r="BS131" s="107"/>
      <c r="BT131" s="107"/>
      <c r="BU131" s="107"/>
      <c r="BV131" s="107"/>
      <c r="BW131" s="107"/>
      <c r="BX131" s="107"/>
      <c r="BY131" s="107"/>
      <c r="BZ131" s="107"/>
      <c r="CA131" s="107"/>
      <c r="CB131" s="107"/>
      <c r="CC131" s="107"/>
      <c r="CD131" s="107"/>
      <c r="CE131" s="107"/>
      <c r="CF131" s="107"/>
      <c r="CG131" s="107"/>
      <c r="CH131" s="107"/>
      <c r="CI131" s="107"/>
      <c r="CJ131" s="107"/>
      <c r="CK131" s="107"/>
      <c r="CL131" s="107"/>
      <c r="CM131" s="107"/>
      <c r="CN131" s="107"/>
      <c r="CO131" s="107"/>
      <c r="CP131" s="107"/>
      <c r="CQ131" s="107"/>
      <c r="CR131" s="107"/>
      <c r="CS131" s="107"/>
      <c r="CT131" s="107"/>
      <c r="CU131" s="107"/>
      <c r="CV131" s="107"/>
      <c r="CW131" s="107"/>
      <c r="CX131" s="107"/>
      <c r="CY131" s="107"/>
      <c r="CZ131" s="107"/>
      <c r="DA131" s="107"/>
      <c r="DB131" s="107"/>
      <c r="DC131" s="107"/>
      <c r="DD131" s="107"/>
      <c r="DE131" s="107"/>
      <c r="DF131" s="107"/>
      <c r="DG131" s="107"/>
      <c r="DH131" s="107"/>
      <c r="DI131" s="107"/>
      <c r="DJ131" s="108"/>
      <c r="DHM131" s="110"/>
      <c r="DHN131" s="107"/>
      <c r="DHO131" s="107"/>
    </row>
    <row r="132" spans="1:114 2925:2927" s="109" customFormat="1" ht="15" customHeight="1" outlineLevel="1" x14ac:dyDescent="0.35">
      <c r="A132" s="83" t="s">
        <v>207</v>
      </c>
      <c r="B132" s="84" t="s">
        <v>38</v>
      </c>
      <c r="C132" s="85"/>
      <c r="D132" s="86"/>
      <c r="E132" s="101"/>
      <c r="F132" s="101"/>
      <c r="G132" s="101"/>
      <c r="H132" s="101"/>
      <c r="I132" s="101">
        <f t="shared" si="5"/>
        <v>0</v>
      </c>
      <c r="J132" s="101"/>
      <c r="K132" s="101"/>
      <c r="L132" s="101"/>
      <c r="M132" s="101"/>
      <c r="N132" s="101">
        <f t="shared" si="6"/>
        <v>0</v>
      </c>
      <c r="O132" s="88">
        <v>46358</v>
      </c>
      <c r="P132" s="88">
        <v>46361</v>
      </c>
      <c r="Q132" s="89">
        <v>0.04</v>
      </c>
      <c r="R132" s="90" t="s">
        <v>33</v>
      </c>
      <c r="S132" s="91"/>
      <c r="T132" s="91"/>
      <c r="U132" s="102"/>
      <c r="V132" s="107"/>
      <c r="W132" s="107"/>
      <c r="X132" s="107"/>
      <c r="Y132" s="107"/>
      <c r="Z132" s="107"/>
      <c r="AA132" s="107"/>
      <c r="AB132" s="107"/>
      <c r="AC132" s="107"/>
      <c r="AD132" s="107"/>
      <c r="AE132" s="107"/>
      <c r="AF132" s="107"/>
      <c r="AG132" s="107"/>
      <c r="AH132" s="107"/>
      <c r="AI132" s="107"/>
      <c r="AJ132" s="107"/>
      <c r="AK132" s="107"/>
      <c r="AL132" s="107"/>
      <c r="AM132" s="107"/>
      <c r="AN132" s="107"/>
      <c r="AO132" s="107"/>
      <c r="AP132" s="107"/>
      <c r="AQ132" s="107"/>
      <c r="AR132" s="107"/>
      <c r="AS132" s="107"/>
      <c r="AT132" s="107"/>
      <c r="AU132" s="107"/>
      <c r="AV132" s="107"/>
      <c r="AW132" s="107"/>
      <c r="AX132" s="107"/>
      <c r="AY132" s="107"/>
      <c r="AZ132" s="107"/>
      <c r="BA132" s="107"/>
      <c r="BB132" s="107"/>
      <c r="BC132" s="107"/>
      <c r="BD132" s="107"/>
      <c r="BE132" s="107"/>
      <c r="BF132" s="107"/>
      <c r="BG132" s="107"/>
      <c r="BH132" s="107"/>
      <c r="BI132" s="107"/>
      <c r="BJ132" s="107"/>
      <c r="BK132" s="107"/>
      <c r="BL132" s="107"/>
      <c r="BM132" s="107"/>
      <c r="BN132" s="107"/>
      <c r="BO132" s="107"/>
      <c r="BP132" s="107"/>
      <c r="BQ132" s="107"/>
      <c r="BR132" s="107"/>
      <c r="BS132" s="107"/>
      <c r="BT132" s="107"/>
      <c r="BU132" s="107"/>
      <c r="BV132" s="107"/>
      <c r="BW132" s="107"/>
      <c r="BX132" s="107"/>
      <c r="BY132" s="107"/>
      <c r="BZ132" s="107"/>
      <c r="CA132" s="107"/>
      <c r="CB132" s="107"/>
      <c r="CC132" s="107"/>
      <c r="CD132" s="107"/>
      <c r="CE132" s="107"/>
      <c r="CF132" s="107"/>
      <c r="CG132" s="107"/>
      <c r="CH132" s="107"/>
      <c r="CI132" s="107"/>
      <c r="CJ132" s="107"/>
      <c r="CK132" s="107"/>
      <c r="CL132" s="107"/>
      <c r="CM132" s="107"/>
      <c r="CN132" s="107"/>
      <c r="CO132" s="107"/>
      <c r="CP132" s="107"/>
      <c r="CQ132" s="107"/>
      <c r="CR132" s="107"/>
      <c r="CS132" s="107"/>
      <c r="CT132" s="107"/>
      <c r="CU132" s="107"/>
      <c r="CV132" s="107"/>
      <c r="CW132" s="107"/>
      <c r="CX132" s="107"/>
      <c r="CY132" s="107"/>
      <c r="CZ132" s="107"/>
      <c r="DA132" s="107"/>
      <c r="DB132" s="107"/>
      <c r="DC132" s="107"/>
      <c r="DD132" s="107"/>
      <c r="DE132" s="107"/>
      <c r="DF132" s="107"/>
      <c r="DG132" s="107"/>
      <c r="DH132" s="107"/>
      <c r="DI132" s="107"/>
      <c r="DJ132" s="108"/>
      <c r="DHM132" s="110"/>
      <c r="DHN132" s="107"/>
      <c r="DHO132" s="107"/>
    </row>
    <row r="133" spans="1:114 2925:2927" s="109" customFormat="1" ht="14.5" outlineLevel="1" x14ac:dyDescent="0.35">
      <c r="A133" s="83" t="s">
        <v>208</v>
      </c>
      <c r="B133" s="84" t="s">
        <v>40</v>
      </c>
      <c r="C133" s="85"/>
      <c r="D133" s="86"/>
      <c r="E133" s="101"/>
      <c r="F133" s="101"/>
      <c r="G133" s="101"/>
      <c r="H133" s="101"/>
      <c r="I133" s="101">
        <f t="shared" si="5"/>
        <v>0</v>
      </c>
      <c r="J133" s="101"/>
      <c r="K133" s="101"/>
      <c r="L133" s="101"/>
      <c r="M133" s="101"/>
      <c r="N133" s="101">
        <f t="shared" si="6"/>
        <v>0</v>
      </c>
      <c r="O133" s="88">
        <v>46361</v>
      </c>
      <c r="P133" s="88">
        <v>46366</v>
      </c>
      <c r="Q133" s="89">
        <v>0.1</v>
      </c>
      <c r="R133" s="90" t="s">
        <v>33</v>
      </c>
      <c r="S133" s="91"/>
      <c r="T133" s="91"/>
      <c r="U133" s="102"/>
      <c r="V133" s="107"/>
      <c r="W133" s="107"/>
      <c r="X133" s="107"/>
      <c r="Y133" s="107"/>
      <c r="Z133" s="107"/>
      <c r="AA133" s="107"/>
      <c r="AB133" s="107"/>
      <c r="AC133" s="107"/>
      <c r="AD133" s="107"/>
      <c r="AE133" s="107"/>
      <c r="AF133" s="107"/>
      <c r="AG133" s="107"/>
      <c r="AH133" s="107"/>
      <c r="AI133" s="107"/>
      <c r="AJ133" s="107"/>
      <c r="AK133" s="107"/>
      <c r="AL133" s="107"/>
      <c r="AM133" s="107"/>
      <c r="AN133" s="107"/>
      <c r="AO133" s="107"/>
      <c r="AP133" s="107"/>
      <c r="AQ133" s="107"/>
      <c r="AR133" s="107"/>
      <c r="AS133" s="107"/>
      <c r="AT133" s="107"/>
      <c r="AU133" s="107"/>
      <c r="AV133" s="107"/>
      <c r="AW133" s="107"/>
      <c r="AX133" s="107"/>
      <c r="AY133" s="107"/>
      <c r="AZ133" s="107"/>
      <c r="BA133" s="107"/>
      <c r="BB133" s="107"/>
      <c r="BC133" s="107"/>
      <c r="BD133" s="107"/>
      <c r="BE133" s="107"/>
      <c r="BF133" s="107"/>
      <c r="BG133" s="107"/>
      <c r="BH133" s="107"/>
      <c r="BI133" s="107"/>
      <c r="BJ133" s="107"/>
      <c r="BK133" s="107"/>
      <c r="BL133" s="107"/>
      <c r="BM133" s="107"/>
      <c r="BN133" s="107"/>
      <c r="BO133" s="107"/>
      <c r="BP133" s="107"/>
      <c r="BQ133" s="107"/>
      <c r="BR133" s="107"/>
      <c r="BS133" s="107"/>
      <c r="BT133" s="107"/>
      <c r="BU133" s="107"/>
      <c r="BV133" s="107"/>
      <c r="BW133" s="107"/>
      <c r="BX133" s="107"/>
      <c r="BY133" s="107"/>
      <c r="BZ133" s="107"/>
      <c r="CA133" s="107"/>
      <c r="CB133" s="107"/>
      <c r="CC133" s="107"/>
      <c r="CD133" s="107"/>
      <c r="CE133" s="107"/>
      <c r="CF133" s="107"/>
      <c r="CG133" s="107"/>
      <c r="CH133" s="107"/>
      <c r="CI133" s="107"/>
      <c r="CJ133" s="107"/>
      <c r="CK133" s="107"/>
      <c r="CL133" s="107"/>
      <c r="CM133" s="107"/>
      <c r="CN133" s="107"/>
      <c r="CO133" s="107"/>
      <c r="CP133" s="107"/>
      <c r="CQ133" s="107"/>
      <c r="CR133" s="107"/>
      <c r="CS133" s="107"/>
      <c r="CT133" s="107"/>
      <c r="CU133" s="107"/>
      <c r="CV133" s="107"/>
      <c r="CW133" s="107"/>
      <c r="CX133" s="107"/>
      <c r="CY133" s="107"/>
      <c r="CZ133" s="107"/>
      <c r="DA133" s="107"/>
      <c r="DB133" s="107"/>
      <c r="DC133" s="107"/>
      <c r="DD133" s="107"/>
      <c r="DE133" s="107"/>
      <c r="DF133" s="107"/>
      <c r="DG133" s="107"/>
      <c r="DH133" s="107"/>
      <c r="DI133" s="107"/>
      <c r="DJ133" s="108"/>
      <c r="DHM133" s="110"/>
      <c r="DHN133" s="107"/>
      <c r="DHO133" s="107"/>
    </row>
    <row r="134" spans="1:114 2925:2927" ht="25.5" customHeight="1" outlineLevel="1" x14ac:dyDescent="0.35">
      <c r="A134" s="83" t="s">
        <v>209</v>
      </c>
      <c r="B134" s="84" t="s">
        <v>203</v>
      </c>
      <c r="C134" s="85"/>
      <c r="D134" s="86"/>
      <c r="E134" s="101"/>
      <c r="F134" s="101"/>
      <c r="G134" s="101"/>
      <c r="H134" s="101"/>
      <c r="I134" s="101">
        <f t="shared" si="5"/>
        <v>0</v>
      </c>
      <c r="J134" s="101"/>
      <c r="K134" s="101"/>
      <c r="L134" s="101"/>
      <c r="M134" s="101"/>
      <c r="N134" s="101">
        <f t="shared" si="6"/>
        <v>0</v>
      </c>
      <c r="O134" s="88">
        <v>46183</v>
      </c>
      <c r="P134" s="88">
        <v>46368</v>
      </c>
      <c r="Q134" s="89">
        <v>0.04</v>
      </c>
      <c r="R134" s="90" t="s">
        <v>33</v>
      </c>
      <c r="S134" s="91"/>
      <c r="T134" s="91"/>
      <c r="U134" s="102"/>
    </row>
    <row r="135" spans="1:114 2925:2927" s="109" customFormat="1" ht="15" customHeight="1" outlineLevel="1" x14ac:dyDescent="0.35">
      <c r="A135" s="83" t="s">
        <v>210</v>
      </c>
      <c r="B135" s="84" t="s">
        <v>44</v>
      </c>
      <c r="C135" s="85"/>
      <c r="D135" s="86"/>
      <c r="E135" s="101">
        <v>3670000</v>
      </c>
      <c r="F135" s="101"/>
      <c r="G135" s="101"/>
      <c r="H135" s="101"/>
      <c r="I135" s="101">
        <f t="shared" si="5"/>
        <v>3670000</v>
      </c>
      <c r="J135" s="101">
        <v>3670000</v>
      </c>
      <c r="K135" s="101"/>
      <c r="L135" s="101"/>
      <c r="M135" s="101"/>
      <c r="N135" s="101">
        <f t="shared" si="6"/>
        <v>3670000</v>
      </c>
      <c r="O135" s="88">
        <v>46368</v>
      </c>
      <c r="P135" s="88">
        <v>46383</v>
      </c>
      <c r="Q135" s="89">
        <v>0.02</v>
      </c>
      <c r="R135" s="90" t="s">
        <v>33</v>
      </c>
      <c r="S135" s="91" t="s">
        <v>45</v>
      </c>
      <c r="T135" s="91"/>
      <c r="U135" s="102"/>
      <c r="V135" s="107"/>
      <c r="W135" s="107"/>
      <c r="X135" s="107"/>
      <c r="Y135" s="107"/>
      <c r="Z135" s="107"/>
      <c r="AA135" s="107"/>
      <c r="AB135" s="107"/>
      <c r="AC135" s="107"/>
      <c r="AD135" s="107"/>
      <c r="AE135" s="107"/>
      <c r="AF135" s="107"/>
      <c r="AG135" s="107"/>
      <c r="AH135" s="107"/>
      <c r="AI135" s="107"/>
      <c r="AJ135" s="107"/>
      <c r="AK135" s="107"/>
      <c r="AL135" s="107"/>
      <c r="AM135" s="107"/>
      <c r="AN135" s="107"/>
      <c r="AO135" s="107"/>
      <c r="AP135" s="107"/>
      <c r="AQ135" s="107"/>
      <c r="AR135" s="107"/>
      <c r="AS135" s="107"/>
      <c r="AT135" s="107"/>
      <c r="AU135" s="107"/>
      <c r="AV135" s="107"/>
      <c r="AW135" s="107"/>
      <c r="AX135" s="107"/>
      <c r="AY135" s="107"/>
      <c r="AZ135" s="107"/>
      <c r="BA135" s="107"/>
      <c r="BB135" s="107"/>
      <c r="BC135" s="107"/>
      <c r="BD135" s="107"/>
      <c r="BE135" s="107"/>
      <c r="BF135" s="107"/>
      <c r="BG135" s="107"/>
      <c r="BH135" s="107"/>
      <c r="BI135" s="107"/>
      <c r="BJ135" s="107"/>
      <c r="BK135" s="107"/>
      <c r="BL135" s="107"/>
      <c r="BM135" s="107"/>
      <c r="BN135" s="107"/>
      <c r="BO135" s="107"/>
      <c r="BP135" s="107"/>
      <c r="BQ135" s="107"/>
      <c r="BR135" s="107"/>
      <c r="BS135" s="107"/>
      <c r="BT135" s="107"/>
      <c r="BU135" s="107"/>
      <c r="BV135" s="107"/>
      <c r="BW135" s="107"/>
      <c r="BX135" s="107"/>
      <c r="BY135" s="107"/>
      <c r="BZ135" s="107"/>
      <c r="CA135" s="107"/>
      <c r="CB135" s="107"/>
      <c r="CC135" s="107"/>
      <c r="CD135" s="107"/>
      <c r="CE135" s="107"/>
      <c r="CF135" s="107"/>
      <c r="CG135" s="107"/>
      <c r="CH135" s="107"/>
      <c r="CI135" s="107"/>
      <c r="CJ135" s="107"/>
      <c r="CK135" s="107"/>
      <c r="CL135" s="107"/>
      <c r="CM135" s="107"/>
      <c r="CN135" s="107"/>
      <c r="CO135" s="107"/>
      <c r="CP135" s="107"/>
      <c r="CQ135" s="107"/>
      <c r="CR135" s="107"/>
      <c r="CS135" s="107"/>
      <c r="CT135" s="107"/>
      <c r="CU135" s="107"/>
      <c r="CV135" s="107"/>
      <c r="CW135" s="107"/>
      <c r="CX135" s="107"/>
      <c r="CY135" s="107"/>
      <c r="CZ135" s="107"/>
      <c r="DA135" s="107"/>
      <c r="DB135" s="107"/>
      <c r="DC135" s="107"/>
      <c r="DD135" s="107"/>
      <c r="DE135" s="107"/>
      <c r="DF135" s="107"/>
      <c r="DG135" s="107"/>
      <c r="DH135" s="107"/>
      <c r="DI135" s="107"/>
      <c r="DJ135" s="108"/>
      <c r="DHM135" s="110"/>
      <c r="DHN135" s="107"/>
      <c r="DHO135" s="107"/>
    </row>
    <row r="136" spans="1:114 2925:2927" s="109" customFormat="1" ht="39.65" customHeight="1" outlineLevel="1" x14ac:dyDescent="0.35">
      <c r="A136" s="97" t="s">
        <v>211</v>
      </c>
      <c r="B136" s="112" t="s">
        <v>212</v>
      </c>
      <c r="C136" s="64"/>
      <c r="D136" s="113">
        <v>628101</v>
      </c>
      <c r="E136" s="65">
        <f>E137+E142+E147+E152+E157+E162+E167+E172+E177+E182+E187+E192+E197</f>
        <v>29090150.000000007</v>
      </c>
      <c r="F136" s="65">
        <f>+F137+F142+F147+F152+F157+F162+F167+F172+F177+F182+F187+F192+F197</f>
        <v>0</v>
      </c>
      <c r="G136" s="65">
        <f>+G137+G142+G147+G152+G157+G162+G167+G172+G177+G182+G187+G192+G197</f>
        <v>0</v>
      </c>
      <c r="H136" s="65">
        <f>+H137+H142+H147+H152+H157+H162+H167+H172+H177+H182+H187+H192+H197</f>
        <v>0</v>
      </c>
      <c r="I136" s="65">
        <f t="shared" si="5"/>
        <v>29090150.000000007</v>
      </c>
      <c r="J136" s="65">
        <f>+J137+J142+J147+J152+J157+J162+J167+J172+J177+J182+J187+J192+J197</f>
        <v>29090150.000000007</v>
      </c>
      <c r="K136" s="65">
        <f>+K137+K142+K147+K152+K157+K162+K167+K172+K177+K182+K187+K192+K197</f>
        <v>0</v>
      </c>
      <c r="L136" s="65">
        <f>+L137+L142+L147+L152+L157+L162+L167+L172+L177+L182+L187+L192+L197</f>
        <v>0</v>
      </c>
      <c r="M136" s="65">
        <f>+M137+M142+M147+M152+M157+M162+M167+M172+M177+M182+M187+M192+M197</f>
        <v>0</v>
      </c>
      <c r="N136" s="65">
        <f t="shared" si="6"/>
        <v>29090150.000000007</v>
      </c>
      <c r="O136" s="67">
        <v>46024</v>
      </c>
      <c r="P136" s="67">
        <v>46387</v>
      </c>
      <c r="Q136" s="68">
        <v>0.15</v>
      </c>
      <c r="R136" s="70" t="s">
        <v>33</v>
      </c>
      <c r="S136" s="70"/>
      <c r="T136" s="71"/>
      <c r="U136" s="72"/>
      <c r="V136" s="107"/>
      <c r="W136" s="107"/>
      <c r="X136" s="107"/>
      <c r="Y136" s="107"/>
      <c r="Z136" s="107"/>
      <c r="AA136" s="107"/>
      <c r="AB136" s="107"/>
      <c r="AC136" s="107"/>
      <c r="AD136" s="107"/>
      <c r="AE136" s="107"/>
      <c r="AF136" s="107"/>
      <c r="AG136" s="107"/>
      <c r="AH136" s="107"/>
      <c r="AI136" s="107"/>
      <c r="AJ136" s="107"/>
      <c r="AK136" s="107"/>
      <c r="AL136" s="107"/>
      <c r="AM136" s="107"/>
      <c r="AN136" s="107"/>
      <c r="AO136" s="107"/>
      <c r="AP136" s="107"/>
      <c r="AQ136" s="107"/>
      <c r="AR136" s="107"/>
      <c r="AS136" s="107"/>
      <c r="AT136" s="107"/>
      <c r="AU136" s="107"/>
      <c r="AV136" s="107"/>
      <c r="AW136" s="107"/>
      <c r="AX136" s="107"/>
      <c r="AY136" s="107"/>
      <c r="AZ136" s="107"/>
      <c r="BA136" s="107"/>
      <c r="BB136" s="107"/>
      <c r="BC136" s="107"/>
      <c r="BD136" s="107"/>
      <c r="BE136" s="107"/>
      <c r="BF136" s="107"/>
      <c r="BG136" s="107"/>
      <c r="BH136" s="107"/>
      <c r="BI136" s="107"/>
      <c r="BJ136" s="107"/>
      <c r="BK136" s="107"/>
      <c r="BL136" s="107"/>
      <c r="BM136" s="107"/>
      <c r="BN136" s="107"/>
      <c r="BO136" s="107"/>
      <c r="BP136" s="107"/>
      <c r="BQ136" s="107"/>
      <c r="BR136" s="107"/>
      <c r="BS136" s="107"/>
      <c r="BT136" s="107"/>
      <c r="BU136" s="107"/>
      <c r="BV136" s="107"/>
      <c r="BW136" s="107"/>
      <c r="BX136" s="107"/>
      <c r="BY136" s="107"/>
      <c r="BZ136" s="107"/>
      <c r="CA136" s="107"/>
      <c r="CB136" s="107"/>
      <c r="CC136" s="107"/>
      <c r="CD136" s="107"/>
      <c r="CE136" s="107"/>
      <c r="CF136" s="107"/>
      <c r="CG136" s="107"/>
      <c r="CH136" s="107"/>
      <c r="CI136" s="107"/>
      <c r="CJ136" s="107"/>
      <c r="CK136" s="107"/>
      <c r="CL136" s="107"/>
      <c r="CM136" s="107"/>
      <c r="CN136" s="107"/>
      <c r="CO136" s="107"/>
      <c r="CP136" s="107"/>
      <c r="CQ136" s="107"/>
      <c r="CR136" s="107"/>
      <c r="CS136" s="107"/>
      <c r="CT136" s="107"/>
      <c r="CU136" s="107"/>
      <c r="CV136" s="107"/>
      <c r="CW136" s="107"/>
      <c r="CX136" s="107"/>
      <c r="CY136" s="107"/>
      <c r="CZ136" s="107"/>
      <c r="DA136" s="107"/>
      <c r="DB136" s="107"/>
      <c r="DC136" s="107"/>
      <c r="DD136" s="107"/>
      <c r="DE136" s="107"/>
      <c r="DF136" s="107"/>
      <c r="DG136" s="107"/>
      <c r="DH136" s="107"/>
      <c r="DI136" s="107"/>
      <c r="DJ136" s="108"/>
      <c r="DHM136" s="110"/>
      <c r="DHN136" s="107"/>
      <c r="DHO136" s="107"/>
    </row>
    <row r="137" spans="1:114 2925:2927" s="109" customFormat="1" ht="28" outlineLevel="1" x14ac:dyDescent="0.35">
      <c r="A137" s="73" t="s">
        <v>213</v>
      </c>
      <c r="B137" s="74" t="s">
        <v>214</v>
      </c>
      <c r="C137" s="75"/>
      <c r="D137" s="76"/>
      <c r="E137" s="98">
        <f>E141</f>
        <v>2237703.846153846</v>
      </c>
      <c r="F137" s="98"/>
      <c r="G137" s="99"/>
      <c r="H137" s="98"/>
      <c r="I137" s="98">
        <f t="shared" si="5"/>
        <v>2237703.846153846</v>
      </c>
      <c r="J137" s="98">
        <f>J141</f>
        <v>2237703.846153846</v>
      </c>
      <c r="K137" s="98"/>
      <c r="L137" s="99"/>
      <c r="M137" s="98"/>
      <c r="N137" s="98">
        <f t="shared" si="6"/>
        <v>2237703.846153846</v>
      </c>
      <c r="O137" s="79">
        <f>O138</f>
        <v>46023</v>
      </c>
      <c r="P137" s="79">
        <f>P141</f>
        <v>46085</v>
      </c>
      <c r="Q137" s="104">
        <f>SUM(Q138:Q141)</f>
        <v>9.4E-2</v>
      </c>
      <c r="R137" s="78" t="s">
        <v>33</v>
      </c>
      <c r="S137" s="78"/>
      <c r="T137" s="82"/>
      <c r="U137" s="100"/>
      <c r="V137" s="107"/>
      <c r="W137" s="107"/>
      <c r="X137" s="107"/>
      <c r="Y137" s="107"/>
      <c r="Z137" s="107"/>
      <c r="AA137" s="107"/>
      <c r="AB137" s="107"/>
      <c r="AC137" s="107"/>
      <c r="AD137" s="107"/>
      <c r="AE137" s="107"/>
      <c r="AF137" s="107"/>
      <c r="AG137" s="107"/>
      <c r="AH137" s="107"/>
      <c r="AI137" s="107"/>
      <c r="AJ137" s="107"/>
      <c r="AK137" s="107"/>
      <c r="AL137" s="107"/>
      <c r="AM137" s="107"/>
      <c r="AN137" s="107"/>
      <c r="AO137" s="107"/>
      <c r="AP137" s="107"/>
      <c r="AQ137" s="107"/>
      <c r="AR137" s="107"/>
      <c r="AS137" s="107"/>
      <c r="AT137" s="107"/>
      <c r="AU137" s="107"/>
      <c r="AV137" s="107"/>
      <c r="AW137" s="107"/>
      <c r="AX137" s="107"/>
      <c r="AY137" s="107"/>
      <c r="AZ137" s="107"/>
      <c r="BA137" s="107"/>
      <c r="BB137" s="107"/>
      <c r="BC137" s="107"/>
      <c r="BD137" s="107"/>
      <c r="BE137" s="107"/>
      <c r="BF137" s="107"/>
      <c r="BG137" s="107"/>
      <c r="BH137" s="107"/>
      <c r="BI137" s="107"/>
      <c r="BJ137" s="107"/>
      <c r="BK137" s="107"/>
      <c r="BL137" s="107"/>
      <c r="BM137" s="107"/>
      <c r="BN137" s="107"/>
      <c r="BO137" s="107"/>
      <c r="BP137" s="107"/>
      <c r="BQ137" s="107"/>
      <c r="BR137" s="107"/>
      <c r="BS137" s="107"/>
      <c r="BT137" s="107"/>
      <c r="BU137" s="107"/>
      <c r="BV137" s="107"/>
      <c r="BW137" s="107"/>
      <c r="BX137" s="107"/>
      <c r="BY137" s="107"/>
      <c r="BZ137" s="107"/>
      <c r="CA137" s="107"/>
      <c r="CB137" s="107"/>
      <c r="CC137" s="107"/>
      <c r="CD137" s="107"/>
      <c r="CE137" s="107"/>
      <c r="CF137" s="107"/>
      <c r="CG137" s="107"/>
      <c r="CH137" s="107"/>
      <c r="CI137" s="107"/>
      <c r="CJ137" s="107"/>
      <c r="CK137" s="107"/>
      <c r="CL137" s="107"/>
      <c r="CM137" s="107"/>
      <c r="CN137" s="107"/>
      <c r="CO137" s="107"/>
      <c r="CP137" s="107"/>
      <c r="CQ137" s="107"/>
      <c r="CR137" s="107"/>
      <c r="CS137" s="107"/>
      <c r="CT137" s="107"/>
      <c r="CU137" s="107"/>
      <c r="CV137" s="107"/>
      <c r="CW137" s="107"/>
      <c r="CX137" s="107"/>
      <c r="CY137" s="107"/>
      <c r="CZ137" s="107"/>
      <c r="DA137" s="107"/>
      <c r="DB137" s="107"/>
      <c r="DC137" s="107"/>
      <c r="DD137" s="107"/>
      <c r="DE137" s="107"/>
      <c r="DF137" s="107"/>
      <c r="DG137" s="107"/>
      <c r="DH137" s="107"/>
      <c r="DI137" s="107"/>
      <c r="DJ137" s="108"/>
      <c r="DHM137" s="110"/>
      <c r="DHN137" s="107"/>
      <c r="DHO137" s="107"/>
    </row>
    <row r="138" spans="1:114 2925:2927" ht="25.5" customHeight="1" outlineLevel="1" x14ac:dyDescent="0.35">
      <c r="A138" s="83" t="s">
        <v>215</v>
      </c>
      <c r="B138" s="84" t="s">
        <v>216</v>
      </c>
      <c r="C138" s="109"/>
      <c r="D138" s="109"/>
      <c r="E138" s="114"/>
      <c r="F138" s="114"/>
      <c r="G138" s="114"/>
      <c r="H138" s="114"/>
      <c r="I138" s="114">
        <f t="shared" si="5"/>
        <v>0</v>
      </c>
      <c r="J138" s="114"/>
      <c r="K138" s="114"/>
      <c r="L138" s="114"/>
      <c r="M138" s="114"/>
      <c r="N138" s="114">
        <f t="shared" si="6"/>
        <v>0</v>
      </c>
      <c r="O138" s="115">
        <v>46023</v>
      </c>
      <c r="P138" s="115">
        <v>46024</v>
      </c>
      <c r="Q138" s="116">
        <v>0.02</v>
      </c>
      <c r="R138" s="90" t="s">
        <v>33</v>
      </c>
      <c r="S138" s="91"/>
      <c r="T138" s="109"/>
      <c r="U138" s="110"/>
    </row>
    <row r="139" spans="1:114 2925:2927" s="109" customFormat="1" ht="15" customHeight="1" outlineLevel="1" x14ac:dyDescent="0.35">
      <c r="A139" s="83" t="s">
        <v>217</v>
      </c>
      <c r="B139" s="84" t="s">
        <v>203</v>
      </c>
      <c r="E139" s="114"/>
      <c r="F139" s="114"/>
      <c r="G139" s="114"/>
      <c r="H139" s="114"/>
      <c r="I139" s="114">
        <f t="shared" si="5"/>
        <v>0</v>
      </c>
      <c r="J139" s="114"/>
      <c r="K139" s="114"/>
      <c r="L139" s="114"/>
      <c r="M139" s="114"/>
      <c r="N139" s="114">
        <f t="shared" si="6"/>
        <v>0</v>
      </c>
      <c r="O139" s="115">
        <v>46054</v>
      </c>
      <c r="P139" s="115">
        <v>46068</v>
      </c>
      <c r="Q139" s="116">
        <v>0.03</v>
      </c>
      <c r="R139" s="90" t="s">
        <v>33</v>
      </c>
      <c r="S139" s="91"/>
      <c r="U139" s="110"/>
      <c r="V139" s="107"/>
      <c r="W139" s="107"/>
      <c r="X139" s="107"/>
      <c r="Y139" s="107"/>
      <c r="Z139" s="107"/>
      <c r="AA139" s="107"/>
      <c r="AB139" s="107"/>
      <c r="AC139" s="107"/>
      <c r="AD139" s="107"/>
      <c r="AE139" s="107"/>
      <c r="AF139" s="107"/>
      <c r="AG139" s="107"/>
      <c r="AH139" s="107"/>
      <c r="AI139" s="107"/>
      <c r="AJ139" s="107"/>
      <c r="AK139" s="107"/>
      <c r="AL139" s="107"/>
      <c r="AM139" s="107"/>
      <c r="AN139" s="107"/>
      <c r="AO139" s="107"/>
      <c r="AP139" s="107"/>
      <c r="AQ139" s="107"/>
      <c r="AR139" s="107"/>
      <c r="AS139" s="107"/>
      <c r="AT139" s="107"/>
      <c r="AU139" s="107"/>
      <c r="AV139" s="107"/>
      <c r="AW139" s="107"/>
      <c r="AX139" s="107"/>
      <c r="AY139" s="107"/>
      <c r="AZ139" s="107"/>
      <c r="BA139" s="107"/>
      <c r="BB139" s="107"/>
      <c r="BC139" s="107"/>
      <c r="BD139" s="107"/>
      <c r="BE139" s="107"/>
      <c r="BF139" s="107"/>
      <c r="BG139" s="107"/>
      <c r="BH139" s="107"/>
      <c r="BI139" s="107"/>
      <c r="BJ139" s="107"/>
      <c r="BK139" s="107"/>
      <c r="BL139" s="107"/>
      <c r="BM139" s="107"/>
      <c r="BN139" s="107"/>
      <c r="BO139" s="107"/>
      <c r="BP139" s="107"/>
      <c r="BQ139" s="107"/>
      <c r="BR139" s="107"/>
      <c r="BS139" s="107"/>
      <c r="BT139" s="107"/>
      <c r="BU139" s="107"/>
      <c r="BV139" s="107"/>
      <c r="BW139" s="107"/>
      <c r="BX139" s="107"/>
      <c r="BY139" s="107"/>
      <c r="BZ139" s="107"/>
      <c r="CA139" s="107"/>
      <c r="CB139" s="107"/>
      <c r="CC139" s="107"/>
      <c r="CD139" s="107"/>
      <c r="CE139" s="107"/>
      <c r="CF139" s="107"/>
      <c r="CG139" s="107"/>
      <c r="CH139" s="107"/>
      <c r="CI139" s="107"/>
      <c r="CJ139" s="107"/>
      <c r="CK139" s="107"/>
      <c r="CL139" s="107"/>
      <c r="CM139" s="107"/>
      <c r="CN139" s="107"/>
      <c r="CO139" s="107"/>
      <c r="CP139" s="107"/>
      <c r="CQ139" s="107"/>
      <c r="CR139" s="107"/>
      <c r="CS139" s="107"/>
      <c r="CT139" s="107"/>
      <c r="CU139" s="107"/>
      <c r="CV139" s="107"/>
      <c r="CW139" s="107"/>
      <c r="CX139" s="107"/>
      <c r="CY139" s="107"/>
      <c r="CZ139" s="107"/>
      <c r="DA139" s="107"/>
      <c r="DB139" s="107"/>
      <c r="DC139" s="107"/>
      <c r="DD139" s="107"/>
      <c r="DE139" s="107"/>
      <c r="DF139" s="107"/>
      <c r="DG139" s="107"/>
      <c r="DH139" s="107"/>
      <c r="DI139" s="107"/>
      <c r="DJ139" s="108"/>
      <c r="DHM139" s="110"/>
      <c r="DHN139" s="107"/>
      <c r="DHO139" s="107"/>
    </row>
    <row r="140" spans="1:114 2925:2927" s="109" customFormat="1" ht="15" customHeight="1" outlineLevel="1" x14ac:dyDescent="0.35">
      <c r="A140" s="83" t="s">
        <v>218</v>
      </c>
      <c r="B140" s="84" t="s">
        <v>109</v>
      </c>
      <c r="E140" s="114"/>
      <c r="F140" s="114"/>
      <c r="G140" s="114"/>
      <c r="H140" s="114"/>
      <c r="I140" s="114">
        <f t="shared" si="5"/>
        <v>0</v>
      </c>
      <c r="J140" s="114"/>
      <c r="K140" s="114"/>
      <c r="L140" s="114"/>
      <c r="M140" s="114"/>
      <c r="N140" s="114">
        <f t="shared" si="6"/>
        <v>0</v>
      </c>
      <c r="O140" s="115">
        <v>46068</v>
      </c>
      <c r="P140" s="115">
        <v>46070</v>
      </c>
      <c r="Q140" s="116">
        <v>0.03</v>
      </c>
      <c r="R140" s="90" t="s">
        <v>33</v>
      </c>
      <c r="S140" s="91"/>
      <c r="U140" s="110"/>
      <c r="V140" s="107"/>
      <c r="W140" s="107"/>
      <c r="X140" s="107"/>
      <c r="Y140" s="107"/>
      <c r="Z140" s="107"/>
      <c r="AA140" s="107"/>
      <c r="AB140" s="107"/>
      <c r="AC140" s="107"/>
      <c r="AD140" s="107"/>
      <c r="AE140" s="107"/>
      <c r="AF140" s="107"/>
      <c r="AG140" s="107"/>
      <c r="AH140" s="107"/>
      <c r="AI140" s="107"/>
      <c r="AJ140" s="107"/>
      <c r="AK140" s="107"/>
      <c r="AL140" s="107"/>
      <c r="AM140" s="107"/>
      <c r="AN140" s="107"/>
      <c r="AO140" s="107"/>
      <c r="AP140" s="107"/>
      <c r="AQ140" s="107"/>
      <c r="AR140" s="107"/>
      <c r="AS140" s="107"/>
      <c r="AT140" s="107"/>
      <c r="AU140" s="107"/>
      <c r="AV140" s="107"/>
      <c r="AW140" s="107"/>
      <c r="AX140" s="107"/>
      <c r="AY140" s="107"/>
      <c r="AZ140" s="107"/>
      <c r="BA140" s="107"/>
      <c r="BB140" s="107"/>
      <c r="BC140" s="107"/>
      <c r="BD140" s="107"/>
      <c r="BE140" s="107"/>
      <c r="BF140" s="107"/>
      <c r="BG140" s="107"/>
      <c r="BH140" s="107"/>
      <c r="BI140" s="107"/>
      <c r="BJ140" s="107"/>
      <c r="BK140" s="107"/>
      <c r="BL140" s="107"/>
      <c r="BM140" s="107"/>
      <c r="BN140" s="107"/>
      <c r="BO140" s="107"/>
      <c r="BP140" s="107"/>
      <c r="BQ140" s="107"/>
      <c r="BR140" s="107"/>
      <c r="BS140" s="107"/>
      <c r="BT140" s="107"/>
      <c r="BU140" s="107"/>
      <c r="BV140" s="107"/>
      <c r="BW140" s="107"/>
      <c r="BX140" s="107"/>
      <c r="BY140" s="107"/>
      <c r="BZ140" s="107"/>
      <c r="CA140" s="107"/>
      <c r="CB140" s="107"/>
      <c r="CC140" s="107"/>
      <c r="CD140" s="107"/>
      <c r="CE140" s="107"/>
      <c r="CF140" s="107"/>
      <c r="CG140" s="107"/>
      <c r="CH140" s="107"/>
      <c r="CI140" s="107"/>
      <c r="CJ140" s="107"/>
      <c r="CK140" s="107"/>
      <c r="CL140" s="107"/>
      <c r="CM140" s="107"/>
      <c r="CN140" s="107"/>
      <c r="CO140" s="107"/>
      <c r="CP140" s="107"/>
      <c r="CQ140" s="107"/>
      <c r="CR140" s="107"/>
      <c r="CS140" s="107"/>
      <c r="CT140" s="107"/>
      <c r="CU140" s="107"/>
      <c r="CV140" s="107"/>
      <c r="CW140" s="107"/>
      <c r="CX140" s="107"/>
      <c r="CY140" s="107"/>
      <c r="CZ140" s="107"/>
      <c r="DA140" s="107"/>
      <c r="DB140" s="107"/>
      <c r="DC140" s="107"/>
      <c r="DD140" s="107"/>
      <c r="DE140" s="107"/>
      <c r="DF140" s="107"/>
      <c r="DG140" s="107"/>
      <c r="DH140" s="107"/>
      <c r="DI140" s="107"/>
      <c r="DJ140" s="108"/>
      <c r="DHM140" s="110"/>
      <c r="DHN140" s="107"/>
      <c r="DHO140" s="107"/>
    </row>
    <row r="141" spans="1:114 2925:2927" s="109" customFormat="1" ht="14.5" outlineLevel="1" x14ac:dyDescent="0.35">
      <c r="A141" s="83" t="s">
        <v>219</v>
      </c>
      <c r="B141" s="84" t="s">
        <v>44</v>
      </c>
      <c r="E141" s="114">
        <v>2237703.846153846</v>
      </c>
      <c r="F141" s="114"/>
      <c r="G141" s="114"/>
      <c r="H141" s="114"/>
      <c r="I141" s="114">
        <f t="shared" si="5"/>
        <v>2237703.846153846</v>
      </c>
      <c r="J141" s="114">
        <v>2237703.846153846</v>
      </c>
      <c r="K141" s="114"/>
      <c r="L141" s="114"/>
      <c r="M141" s="114"/>
      <c r="N141" s="114">
        <f t="shared" si="6"/>
        <v>2237703.846153846</v>
      </c>
      <c r="O141" s="115">
        <v>46070</v>
      </c>
      <c r="P141" s="115">
        <v>46085</v>
      </c>
      <c r="Q141" s="116">
        <v>1.4E-2</v>
      </c>
      <c r="R141" s="90" t="s">
        <v>33</v>
      </c>
      <c r="S141" s="91" t="s">
        <v>45</v>
      </c>
      <c r="U141" s="110"/>
      <c r="V141" s="107"/>
      <c r="W141" s="107"/>
      <c r="X141" s="107"/>
      <c r="Y141" s="107"/>
      <c r="Z141" s="107"/>
      <c r="AA141" s="107"/>
      <c r="AB141" s="107"/>
      <c r="AC141" s="107"/>
      <c r="AD141" s="107"/>
      <c r="AE141" s="107"/>
      <c r="AF141" s="107"/>
      <c r="AG141" s="107"/>
      <c r="AH141" s="107"/>
      <c r="AI141" s="107"/>
      <c r="AJ141" s="107"/>
      <c r="AK141" s="107"/>
      <c r="AL141" s="107"/>
      <c r="AM141" s="107"/>
      <c r="AN141" s="107"/>
      <c r="AO141" s="107"/>
      <c r="AP141" s="107"/>
      <c r="AQ141" s="107"/>
      <c r="AR141" s="107"/>
      <c r="AS141" s="107"/>
      <c r="AT141" s="107"/>
      <c r="AU141" s="107"/>
      <c r="AV141" s="107"/>
      <c r="AW141" s="107"/>
      <c r="AX141" s="107"/>
      <c r="AY141" s="107"/>
      <c r="AZ141" s="107"/>
      <c r="BA141" s="107"/>
      <c r="BB141" s="107"/>
      <c r="BC141" s="107"/>
      <c r="BD141" s="107"/>
      <c r="BE141" s="107"/>
      <c r="BF141" s="107"/>
      <c r="BG141" s="107"/>
      <c r="BH141" s="107"/>
      <c r="BI141" s="107"/>
      <c r="BJ141" s="107"/>
      <c r="BK141" s="107"/>
      <c r="BL141" s="107"/>
      <c r="BM141" s="107"/>
      <c r="BN141" s="107"/>
      <c r="BO141" s="107"/>
      <c r="BP141" s="107"/>
      <c r="BQ141" s="107"/>
      <c r="BR141" s="107"/>
      <c r="BS141" s="107"/>
      <c r="BT141" s="107"/>
      <c r="BU141" s="107"/>
      <c r="BV141" s="107"/>
      <c r="BW141" s="107"/>
      <c r="BX141" s="107"/>
      <c r="BY141" s="107"/>
      <c r="BZ141" s="107"/>
      <c r="CA141" s="107"/>
      <c r="CB141" s="107"/>
      <c r="CC141" s="107"/>
      <c r="CD141" s="107"/>
      <c r="CE141" s="107"/>
      <c r="CF141" s="107"/>
      <c r="CG141" s="107"/>
      <c r="CH141" s="107"/>
      <c r="CI141" s="107"/>
      <c r="CJ141" s="107"/>
      <c r="CK141" s="107"/>
      <c r="CL141" s="107"/>
      <c r="CM141" s="107"/>
      <c r="CN141" s="107"/>
      <c r="CO141" s="107"/>
      <c r="CP141" s="107"/>
      <c r="CQ141" s="107"/>
      <c r="CR141" s="107"/>
      <c r="CS141" s="107"/>
      <c r="CT141" s="107"/>
      <c r="CU141" s="107"/>
      <c r="CV141" s="107"/>
      <c r="CW141" s="107"/>
      <c r="CX141" s="107"/>
      <c r="CY141" s="107"/>
      <c r="CZ141" s="107"/>
      <c r="DA141" s="107"/>
      <c r="DB141" s="107"/>
      <c r="DC141" s="107"/>
      <c r="DD141" s="107"/>
      <c r="DE141" s="107"/>
      <c r="DF141" s="107"/>
      <c r="DG141" s="107"/>
      <c r="DH141" s="107"/>
      <c r="DI141" s="107"/>
      <c r="DJ141" s="108"/>
      <c r="DHM141" s="110"/>
      <c r="DHN141" s="107"/>
      <c r="DHO141" s="107"/>
    </row>
    <row r="142" spans="1:114 2925:2927" ht="25.5" customHeight="1" outlineLevel="1" x14ac:dyDescent="0.35">
      <c r="A142" s="111" t="s">
        <v>220</v>
      </c>
      <c r="B142" s="74" t="s">
        <v>221</v>
      </c>
      <c r="C142" s="75"/>
      <c r="D142" s="76"/>
      <c r="E142" s="98">
        <f>E146</f>
        <v>2237703.846153846</v>
      </c>
      <c r="F142" s="98"/>
      <c r="G142" s="99"/>
      <c r="H142" s="98"/>
      <c r="I142" s="98">
        <f t="shared" si="5"/>
        <v>2237703.846153846</v>
      </c>
      <c r="J142" s="98">
        <f>J146</f>
        <v>2237703.846153846</v>
      </c>
      <c r="K142" s="98"/>
      <c r="L142" s="99"/>
      <c r="M142" s="98"/>
      <c r="N142" s="98">
        <f t="shared" si="6"/>
        <v>2237703.846153846</v>
      </c>
      <c r="O142" s="79">
        <f>O143</f>
        <v>46054</v>
      </c>
      <c r="P142" s="79">
        <f>P146</f>
        <v>46113</v>
      </c>
      <c r="Q142" s="104">
        <f>SUM(Q143:Q146)</f>
        <v>9.4E-2</v>
      </c>
      <c r="R142" s="78" t="s">
        <v>33</v>
      </c>
      <c r="S142" s="78"/>
      <c r="T142" s="82"/>
      <c r="U142" s="100"/>
    </row>
    <row r="143" spans="1:114 2925:2927" s="109" customFormat="1" ht="15" customHeight="1" outlineLevel="1" x14ac:dyDescent="0.35">
      <c r="A143" s="117" t="s">
        <v>222</v>
      </c>
      <c r="B143" s="84" t="s">
        <v>216</v>
      </c>
      <c r="E143" s="114"/>
      <c r="F143" s="114"/>
      <c r="G143" s="114"/>
      <c r="H143" s="114"/>
      <c r="I143" s="114">
        <f t="shared" ref="I143:I206" si="7">SUM(E143:H143)</f>
        <v>0</v>
      </c>
      <c r="J143" s="114"/>
      <c r="K143" s="114"/>
      <c r="L143" s="114"/>
      <c r="M143" s="114"/>
      <c r="N143" s="114">
        <f t="shared" ref="N143:N206" si="8">SUM(J143:M143)</f>
        <v>0</v>
      </c>
      <c r="O143" s="115">
        <v>46054</v>
      </c>
      <c r="P143" s="115">
        <v>46055</v>
      </c>
      <c r="Q143" s="116">
        <v>0.02</v>
      </c>
      <c r="R143" s="90" t="s">
        <v>33</v>
      </c>
      <c r="S143" s="91"/>
      <c r="U143" s="110"/>
      <c r="V143" s="107"/>
      <c r="W143" s="107"/>
      <c r="X143" s="107"/>
      <c r="Y143" s="107"/>
      <c r="Z143" s="107"/>
      <c r="AA143" s="107"/>
      <c r="AB143" s="107"/>
      <c r="AC143" s="107"/>
      <c r="AD143" s="107"/>
      <c r="AE143" s="107"/>
      <c r="AF143" s="107"/>
      <c r="AG143" s="107"/>
      <c r="AH143" s="107"/>
      <c r="AI143" s="107"/>
      <c r="AJ143" s="107"/>
      <c r="AK143" s="107"/>
      <c r="AL143" s="107"/>
      <c r="AM143" s="107"/>
      <c r="AN143" s="107"/>
      <c r="AO143" s="107"/>
      <c r="AP143" s="107"/>
      <c r="AQ143" s="107"/>
      <c r="AR143" s="107"/>
      <c r="AS143" s="107"/>
      <c r="AT143" s="107"/>
      <c r="AU143" s="107"/>
      <c r="AV143" s="107"/>
      <c r="AW143" s="107"/>
      <c r="AX143" s="107"/>
      <c r="AY143" s="107"/>
      <c r="AZ143" s="107"/>
      <c r="BA143" s="107"/>
      <c r="BB143" s="107"/>
      <c r="BC143" s="107"/>
      <c r="BD143" s="107"/>
      <c r="BE143" s="107"/>
      <c r="BF143" s="107"/>
      <c r="BG143" s="107"/>
      <c r="BH143" s="107"/>
      <c r="BI143" s="107"/>
      <c r="BJ143" s="107"/>
      <c r="BK143" s="107"/>
      <c r="BL143" s="107"/>
      <c r="BM143" s="107"/>
      <c r="BN143" s="107"/>
      <c r="BO143" s="107"/>
      <c r="BP143" s="107"/>
      <c r="BQ143" s="107"/>
      <c r="BR143" s="107"/>
      <c r="BS143" s="107"/>
      <c r="BT143" s="107"/>
      <c r="BU143" s="107"/>
      <c r="BV143" s="107"/>
      <c r="BW143" s="107"/>
      <c r="BX143" s="107"/>
      <c r="BY143" s="107"/>
      <c r="BZ143" s="107"/>
      <c r="CA143" s="107"/>
      <c r="CB143" s="107"/>
      <c r="CC143" s="107"/>
      <c r="CD143" s="107"/>
      <c r="CE143" s="107"/>
      <c r="CF143" s="107"/>
      <c r="CG143" s="107"/>
      <c r="CH143" s="107"/>
      <c r="CI143" s="107"/>
      <c r="CJ143" s="107"/>
      <c r="CK143" s="107"/>
      <c r="CL143" s="107"/>
      <c r="CM143" s="107"/>
      <c r="CN143" s="107"/>
      <c r="CO143" s="107"/>
      <c r="CP143" s="107"/>
      <c r="CQ143" s="107"/>
      <c r="CR143" s="107"/>
      <c r="CS143" s="107"/>
      <c r="CT143" s="107"/>
      <c r="CU143" s="107"/>
      <c r="CV143" s="107"/>
      <c r="CW143" s="107"/>
      <c r="CX143" s="107"/>
      <c r="CY143" s="107"/>
      <c r="CZ143" s="107"/>
      <c r="DA143" s="107"/>
      <c r="DB143" s="107"/>
      <c r="DC143" s="107"/>
      <c r="DD143" s="107"/>
      <c r="DE143" s="107"/>
      <c r="DF143" s="107"/>
      <c r="DG143" s="107"/>
      <c r="DH143" s="107"/>
      <c r="DI143" s="107"/>
      <c r="DJ143" s="108"/>
      <c r="DHM143" s="110"/>
      <c r="DHN143" s="107"/>
      <c r="DHO143" s="107"/>
    </row>
    <row r="144" spans="1:114 2925:2927" s="109" customFormat="1" ht="15" customHeight="1" outlineLevel="1" x14ac:dyDescent="0.35">
      <c r="A144" s="117" t="s">
        <v>223</v>
      </c>
      <c r="B144" s="84" t="s">
        <v>203</v>
      </c>
      <c r="E144" s="114"/>
      <c r="F144" s="114"/>
      <c r="G144" s="114"/>
      <c r="H144" s="114"/>
      <c r="I144" s="114">
        <f t="shared" si="7"/>
        <v>0</v>
      </c>
      <c r="J144" s="114"/>
      <c r="K144" s="114"/>
      <c r="L144" s="114"/>
      <c r="M144" s="114"/>
      <c r="N144" s="114">
        <f t="shared" si="8"/>
        <v>0</v>
      </c>
      <c r="O144" s="115">
        <v>46082</v>
      </c>
      <c r="P144" s="115">
        <v>46096</v>
      </c>
      <c r="Q144" s="116">
        <v>0.03</v>
      </c>
      <c r="R144" s="90" t="s">
        <v>33</v>
      </c>
      <c r="S144" s="91"/>
      <c r="U144" s="110"/>
      <c r="V144" s="107"/>
      <c r="W144" s="107"/>
      <c r="X144" s="107"/>
      <c r="Y144" s="107"/>
      <c r="Z144" s="107"/>
      <c r="AA144" s="107"/>
      <c r="AB144" s="107"/>
      <c r="AC144" s="107"/>
      <c r="AD144" s="107"/>
      <c r="AE144" s="107"/>
      <c r="AF144" s="107"/>
      <c r="AG144" s="107"/>
      <c r="AH144" s="107"/>
      <c r="AI144" s="107"/>
      <c r="AJ144" s="107"/>
      <c r="AK144" s="107"/>
      <c r="AL144" s="107"/>
      <c r="AM144" s="107"/>
      <c r="AN144" s="107"/>
      <c r="AO144" s="107"/>
      <c r="AP144" s="107"/>
      <c r="AQ144" s="107"/>
      <c r="AR144" s="107"/>
      <c r="AS144" s="107"/>
      <c r="AT144" s="107"/>
      <c r="AU144" s="107"/>
      <c r="AV144" s="107"/>
      <c r="AW144" s="107"/>
      <c r="AX144" s="107"/>
      <c r="AY144" s="107"/>
      <c r="AZ144" s="107"/>
      <c r="BA144" s="107"/>
      <c r="BB144" s="107"/>
      <c r="BC144" s="107"/>
      <c r="BD144" s="107"/>
      <c r="BE144" s="107"/>
      <c r="BF144" s="107"/>
      <c r="BG144" s="107"/>
      <c r="BH144" s="107"/>
      <c r="BI144" s="107"/>
      <c r="BJ144" s="107"/>
      <c r="BK144" s="107"/>
      <c r="BL144" s="107"/>
      <c r="BM144" s="107"/>
      <c r="BN144" s="107"/>
      <c r="BO144" s="107"/>
      <c r="BP144" s="107"/>
      <c r="BQ144" s="107"/>
      <c r="BR144" s="107"/>
      <c r="BS144" s="107"/>
      <c r="BT144" s="107"/>
      <c r="BU144" s="107"/>
      <c r="BV144" s="107"/>
      <c r="BW144" s="107"/>
      <c r="BX144" s="107"/>
      <c r="BY144" s="107"/>
      <c r="BZ144" s="107"/>
      <c r="CA144" s="107"/>
      <c r="CB144" s="107"/>
      <c r="CC144" s="107"/>
      <c r="CD144" s="107"/>
      <c r="CE144" s="107"/>
      <c r="CF144" s="107"/>
      <c r="CG144" s="107"/>
      <c r="CH144" s="107"/>
      <c r="CI144" s="107"/>
      <c r="CJ144" s="107"/>
      <c r="CK144" s="107"/>
      <c r="CL144" s="107"/>
      <c r="CM144" s="107"/>
      <c r="CN144" s="107"/>
      <c r="CO144" s="107"/>
      <c r="CP144" s="107"/>
      <c r="CQ144" s="107"/>
      <c r="CR144" s="107"/>
      <c r="CS144" s="107"/>
      <c r="CT144" s="107"/>
      <c r="CU144" s="107"/>
      <c r="CV144" s="107"/>
      <c r="CW144" s="107"/>
      <c r="CX144" s="107"/>
      <c r="CY144" s="107"/>
      <c r="CZ144" s="107"/>
      <c r="DA144" s="107"/>
      <c r="DB144" s="107"/>
      <c r="DC144" s="107"/>
      <c r="DD144" s="107"/>
      <c r="DE144" s="107"/>
      <c r="DF144" s="107"/>
      <c r="DG144" s="107"/>
      <c r="DH144" s="107"/>
      <c r="DI144" s="107"/>
      <c r="DJ144" s="108"/>
      <c r="DHM144" s="110"/>
      <c r="DHN144" s="107"/>
      <c r="DHO144" s="107"/>
    </row>
    <row r="145" spans="1:114 2925:2927" s="109" customFormat="1" ht="14.5" outlineLevel="1" x14ac:dyDescent="0.35">
      <c r="A145" s="117" t="s">
        <v>224</v>
      </c>
      <c r="B145" s="84" t="s">
        <v>109</v>
      </c>
      <c r="E145" s="114"/>
      <c r="F145" s="114"/>
      <c r="G145" s="114"/>
      <c r="H145" s="114"/>
      <c r="I145" s="114">
        <f t="shared" si="7"/>
        <v>0</v>
      </c>
      <c r="J145" s="114"/>
      <c r="K145" s="114"/>
      <c r="L145" s="114"/>
      <c r="M145" s="114"/>
      <c r="N145" s="114">
        <f t="shared" si="8"/>
        <v>0</v>
      </c>
      <c r="O145" s="115">
        <v>46096</v>
      </c>
      <c r="P145" s="115">
        <v>46098</v>
      </c>
      <c r="Q145" s="116">
        <v>0.03</v>
      </c>
      <c r="R145" s="90" t="s">
        <v>33</v>
      </c>
      <c r="S145" s="91"/>
      <c r="U145" s="110"/>
      <c r="V145" s="107"/>
      <c r="W145" s="107"/>
      <c r="X145" s="107"/>
      <c r="Y145" s="107"/>
      <c r="Z145" s="107"/>
      <c r="AA145" s="107"/>
      <c r="AB145" s="107"/>
      <c r="AC145" s="107"/>
      <c r="AD145" s="107"/>
      <c r="AE145" s="107"/>
      <c r="AF145" s="107"/>
      <c r="AG145" s="107"/>
      <c r="AH145" s="107"/>
      <c r="AI145" s="107"/>
      <c r="AJ145" s="107"/>
      <c r="AK145" s="107"/>
      <c r="AL145" s="107"/>
      <c r="AM145" s="107"/>
      <c r="AN145" s="107"/>
      <c r="AO145" s="107"/>
      <c r="AP145" s="107"/>
      <c r="AQ145" s="107"/>
      <c r="AR145" s="107"/>
      <c r="AS145" s="107"/>
      <c r="AT145" s="107"/>
      <c r="AU145" s="107"/>
      <c r="AV145" s="107"/>
      <c r="AW145" s="107"/>
      <c r="AX145" s="107"/>
      <c r="AY145" s="107"/>
      <c r="AZ145" s="107"/>
      <c r="BA145" s="107"/>
      <c r="BB145" s="107"/>
      <c r="BC145" s="107"/>
      <c r="BD145" s="107"/>
      <c r="BE145" s="107"/>
      <c r="BF145" s="107"/>
      <c r="BG145" s="107"/>
      <c r="BH145" s="107"/>
      <c r="BI145" s="107"/>
      <c r="BJ145" s="107"/>
      <c r="BK145" s="107"/>
      <c r="BL145" s="107"/>
      <c r="BM145" s="107"/>
      <c r="BN145" s="107"/>
      <c r="BO145" s="107"/>
      <c r="BP145" s="107"/>
      <c r="BQ145" s="107"/>
      <c r="BR145" s="107"/>
      <c r="BS145" s="107"/>
      <c r="BT145" s="107"/>
      <c r="BU145" s="107"/>
      <c r="BV145" s="107"/>
      <c r="BW145" s="107"/>
      <c r="BX145" s="107"/>
      <c r="BY145" s="107"/>
      <c r="BZ145" s="107"/>
      <c r="CA145" s="107"/>
      <c r="CB145" s="107"/>
      <c r="CC145" s="107"/>
      <c r="CD145" s="107"/>
      <c r="CE145" s="107"/>
      <c r="CF145" s="107"/>
      <c r="CG145" s="107"/>
      <c r="CH145" s="107"/>
      <c r="CI145" s="107"/>
      <c r="CJ145" s="107"/>
      <c r="CK145" s="107"/>
      <c r="CL145" s="107"/>
      <c r="CM145" s="107"/>
      <c r="CN145" s="107"/>
      <c r="CO145" s="107"/>
      <c r="CP145" s="107"/>
      <c r="CQ145" s="107"/>
      <c r="CR145" s="107"/>
      <c r="CS145" s="107"/>
      <c r="CT145" s="107"/>
      <c r="CU145" s="107"/>
      <c r="CV145" s="107"/>
      <c r="CW145" s="107"/>
      <c r="CX145" s="107"/>
      <c r="CY145" s="107"/>
      <c r="CZ145" s="107"/>
      <c r="DA145" s="107"/>
      <c r="DB145" s="107"/>
      <c r="DC145" s="107"/>
      <c r="DD145" s="107"/>
      <c r="DE145" s="107"/>
      <c r="DF145" s="107"/>
      <c r="DG145" s="107"/>
      <c r="DH145" s="107"/>
      <c r="DI145" s="107"/>
      <c r="DJ145" s="108"/>
      <c r="DHM145" s="110"/>
      <c r="DHN145" s="107"/>
      <c r="DHO145" s="107"/>
    </row>
    <row r="146" spans="1:114 2925:2927" ht="25.5" customHeight="1" outlineLevel="1" x14ac:dyDescent="0.35">
      <c r="A146" s="117" t="s">
        <v>225</v>
      </c>
      <c r="B146" s="84" t="s">
        <v>44</v>
      </c>
      <c r="C146" s="109"/>
      <c r="D146" s="109"/>
      <c r="E146" s="114">
        <v>2237703.846153846</v>
      </c>
      <c r="F146" s="114"/>
      <c r="G146" s="114"/>
      <c r="H146" s="114"/>
      <c r="I146" s="114">
        <f t="shared" si="7"/>
        <v>2237703.846153846</v>
      </c>
      <c r="J146" s="114">
        <v>2237703.846153846</v>
      </c>
      <c r="K146" s="114"/>
      <c r="L146" s="114"/>
      <c r="M146" s="114"/>
      <c r="N146" s="114">
        <f t="shared" si="8"/>
        <v>2237703.846153846</v>
      </c>
      <c r="O146" s="115">
        <v>46098</v>
      </c>
      <c r="P146" s="115">
        <v>46113</v>
      </c>
      <c r="Q146" s="116">
        <v>1.4E-2</v>
      </c>
      <c r="R146" s="90" t="s">
        <v>33</v>
      </c>
      <c r="S146" s="91" t="s">
        <v>45</v>
      </c>
      <c r="T146" s="109"/>
      <c r="U146" s="110"/>
    </row>
    <row r="147" spans="1:114 2925:2927" s="109" customFormat="1" ht="30.65" customHeight="1" outlineLevel="1" x14ac:dyDescent="0.35">
      <c r="A147" s="111" t="s">
        <v>226</v>
      </c>
      <c r="B147" s="74" t="s">
        <v>227</v>
      </c>
      <c r="C147" s="75"/>
      <c r="D147" s="76"/>
      <c r="E147" s="98">
        <f>E151</f>
        <v>2237703.846153846</v>
      </c>
      <c r="F147" s="98"/>
      <c r="G147" s="99"/>
      <c r="H147" s="98"/>
      <c r="I147" s="98">
        <f t="shared" si="7"/>
        <v>2237703.846153846</v>
      </c>
      <c r="J147" s="98">
        <f>J151</f>
        <v>2237703.846153846</v>
      </c>
      <c r="K147" s="98"/>
      <c r="L147" s="99"/>
      <c r="M147" s="98"/>
      <c r="N147" s="98">
        <f t="shared" si="8"/>
        <v>2237703.846153846</v>
      </c>
      <c r="O147" s="79">
        <f>O148</f>
        <v>46082</v>
      </c>
      <c r="P147" s="79">
        <f>P151</f>
        <v>46145</v>
      </c>
      <c r="Q147" s="104">
        <f>SUM(Q148:Q151)</f>
        <v>8.3000000000000004E-2</v>
      </c>
      <c r="R147" s="78" t="s">
        <v>33</v>
      </c>
      <c r="S147" s="78"/>
      <c r="T147" s="82"/>
      <c r="U147" s="100"/>
      <c r="V147" s="107"/>
      <c r="W147" s="107"/>
      <c r="X147" s="107"/>
      <c r="Y147" s="107"/>
      <c r="Z147" s="107"/>
      <c r="AA147" s="107"/>
      <c r="AB147" s="107"/>
      <c r="AC147" s="107"/>
      <c r="AD147" s="107"/>
      <c r="AE147" s="107"/>
      <c r="AF147" s="107"/>
      <c r="AG147" s="107"/>
      <c r="AH147" s="107"/>
      <c r="AI147" s="107"/>
      <c r="AJ147" s="107"/>
      <c r="AK147" s="107"/>
      <c r="AL147" s="107"/>
      <c r="AM147" s="107"/>
      <c r="AN147" s="107"/>
      <c r="AO147" s="107"/>
      <c r="AP147" s="107"/>
      <c r="AQ147" s="107"/>
      <c r="AR147" s="107"/>
      <c r="AS147" s="107"/>
      <c r="AT147" s="107"/>
      <c r="AU147" s="107"/>
      <c r="AV147" s="107"/>
      <c r="AW147" s="107"/>
      <c r="AX147" s="107"/>
      <c r="AY147" s="107"/>
      <c r="AZ147" s="107"/>
      <c r="BA147" s="107"/>
      <c r="BB147" s="107"/>
      <c r="BC147" s="107"/>
      <c r="BD147" s="107"/>
      <c r="BE147" s="107"/>
      <c r="BF147" s="107"/>
      <c r="BG147" s="107"/>
      <c r="BH147" s="107"/>
      <c r="BI147" s="107"/>
      <c r="BJ147" s="107"/>
      <c r="BK147" s="107"/>
      <c r="BL147" s="107"/>
      <c r="BM147" s="107"/>
      <c r="BN147" s="107"/>
      <c r="BO147" s="107"/>
      <c r="BP147" s="107"/>
      <c r="BQ147" s="107"/>
      <c r="BR147" s="107"/>
      <c r="BS147" s="107"/>
      <c r="BT147" s="107"/>
      <c r="BU147" s="107"/>
      <c r="BV147" s="107"/>
      <c r="BW147" s="107"/>
      <c r="BX147" s="107"/>
      <c r="BY147" s="107"/>
      <c r="BZ147" s="107"/>
      <c r="CA147" s="107"/>
      <c r="CB147" s="107"/>
      <c r="CC147" s="107"/>
      <c r="CD147" s="107"/>
      <c r="CE147" s="107"/>
      <c r="CF147" s="107"/>
      <c r="CG147" s="107"/>
      <c r="CH147" s="107"/>
      <c r="CI147" s="107"/>
      <c r="CJ147" s="107"/>
      <c r="CK147" s="107"/>
      <c r="CL147" s="107"/>
      <c r="CM147" s="107"/>
      <c r="CN147" s="107"/>
      <c r="CO147" s="107"/>
      <c r="CP147" s="107"/>
      <c r="CQ147" s="107"/>
      <c r="CR147" s="107"/>
      <c r="CS147" s="107"/>
      <c r="CT147" s="107"/>
      <c r="CU147" s="107"/>
      <c r="CV147" s="107"/>
      <c r="CW147" s="107"/>
      <c r="CX147" s="107"/>
      <c r="CY147" s="107"/>
      <c r="CZ147" s="107"/>
      <c r="DA147" s="107"/>
      <c r="DB147" s="107"/>
      <c r="DC147" s="107"/>
      <c r="DD147" s="107"/>
      <c r="DE147" s="107"/>
      <c r="DF147" s="107"/>
      <c r="DG147" s="107"/>
      <c r="DH147" s="107"/>
      <c r="DI147" s="107"/>
      <c r="DJ147" s="108"/>
      <c r="DHM147" s="110"/>
      <c r="DHN147" s="107"/>
      <c r="DHO147" s="107"/>
    </row>
    <row r="148" spans="1:114 2925:2927" s="109" customFormat="1" ht="15" customHeight="1" outlineLevel="1" x14ac:dyDescent="0.35">
      <c r="A148" s="117" t="s">
        <v>228</v>
      </c>
      <c r="B148" s="84" t="s">
        <v>216</v>
      </c>
      <c r="E148" s="114"/>
      <c r="F148" s="114"/>
      <c r="G148" s="114"/>
      <c r="H148" s="114"/>
      <c r="I148" s="114">
        <f t="shared" si="7"/>
        <v>0</v>
      </c>
      <c r="J148" s="114"/>
      <c r="K148" s="114"/>
      <c r="L148" s="114"/>
      <c r="M148" s="114"/>
      <c r="N148" s="114">
        <f t="shared" si="8"/>
        <v>0</v>
      </c>
      <c r="O148" s="115">
        <v>46082</v>
      </c>
      <c r="P148" s="115">
        <v>46083</v>
      </c>
      <c r="Q148" s="118">
        <v>0.02</v>
      </c>
      <c r="R148" s="90" t="s">
        <v>33</v>
      </c>
      <c r="S148" s="91"/>
      <c r="U148" s="110"/>
      <c r="V148" s="107"/>
      <c r="W148" s="107"/>
      <c r="X148" s="107"/>
      <c r="Y148" s="107"/>
      <c r="Z148" s="107"/>
      <c r="AA148" s="107"/>
      <c r="AB148" s="107"/>
      <c r="AC148" s="107"/>
      <c r="AD148" s="107"/>
      <c r="AE148" s="107"/>
      <c r="AF148" s="107"/>
      <c r="AG148" s="107"/>
      <c r="AH148" s="107"/>
      <c r="AI148" s="107"/>
      <c r="AJ148" s="107"/>
      <c r="AK148" s="107"/>
      <c r="AL148" s="107"/>
      <c r="AM148" s="107"/>
      <c r="AN148" s="107"/>
      <c r="AO148" s="107"/>
      <c r="AP148" s="107"/>
      <c r="AQ148" s="107"/>
      <c r="AR148" s="107"/>
      <c r="AS148" s="107"/>
      <c r="AT148" s="107"/>
      <c r="AU148" s="107"/>
      <c r="AV148" s="107"/>
      <c r="AW148" s="107"/>
      <c r="AX148" s="107"/>
      <c r="AY148" s="107"/>
      <c r="AZ148" s="107"/>
      <c r="BA148" s="107"/>
      <c r="BB148" s="107"/>
      <c r="BC148" s="107"/>
      <c r="BD148" s="107"/>
      <c r="BE148" s="107"/>
      <c r="BF148" s="107"/>
      <c r="BG148" s="107"/>
      <c r="BH148" s="107"/>
      <c r="BI148" s="107"/>
      <c r="BJ148" s="107"/>
      <c r="BK148" s="107"/>
      <c r="BL148" s="107"/>
      <c r="BM148" s="107"/>
      <c r="BN148" s="107"/>
      <c r="BO148" s="107"/>
      <c r="BP148" s="107"/>
      <c r="BQ148" s="107"/>
      <c r="BR148" s="107"/>
      <c r="BS148" s="107"/>
      <c r="BT148" s="107"/>
      <c r="BU148" s="107"/>
      <c r="BV148" s="107"/>
      <c r="BW148" s="107"/>
      <c r="BX148" s="107"/>
      <c r="BY148" s="107"/>
      <c r="BZ148" s="107"/>
      <c r="CA148" s="107"/>
      <c r="CB148" s="107"/>
      <c r="CC148" s="107"/>
      <c r="CD148" s="107"/>
      <c r="CE148" s="107"/>
      <c r="CF148" s="107"/>
      <c r="CG148" s="107"/>
      <c r="CH148" s="107"/>
      <c r="CI148" s="107"/>
      <c r="CJ148" s="107"/>
      <c r="CK148" s="107"/>
      <c r="CL148" s="107"/>
      <c r="CM148" s="107"/>
      <c r="CN148" s="107"/>
      <c r="CO148" s="107"/>
      <c r="CP148" s="107"/>
      <c r="CQ148" s="107"/>
      <c r="CR148" s="107"/>
      <c r="CS148" s="107"/>
      <c r="CT148" s="107"/>
      <c r="CU148" s="107"/>
      <c r="CV148" s="107"/>
      <c r="CW148" s="107"/>
      <c r="CX148" s="107"/>
      <c r="CY148" s="107"/>
      <c r="CZ148" s="107"/>
      <c r="DA148" s="107"/>
      <c r="DB148" s="107"/>
      <c r="DC148" s="107"/>
      <c r="DD148" s="107"/>
      <c r="DE148" s="107"/>
      <c r="DF148" s="107"/>
      <c r="DG148" s="107"/>
      <c r="DH148" s="107"/>
      <c r="DI148" s="107"/>
      <c r="DJ148" s="108"/>
      <c r="DHM148" s="110"/>
      <c r="DHN148" s="107"/>
      <c r="DHO148" s="107"/>
    </row>
    <row r="149" spans="1:114 2925:2927" s="109" customFormat="1" ht="14.5" outlineLevel="1" x14ac:dyDescent="0.35">
      <c r="A149" s="117" t="s">
        <v>229</v>
      </c>
      <c r="B149" s="84" t="s">
        <v>203</v>
      </c>
      <c r="E149" s="114"/>
      <c r="F149" s="114"/>
      <c r="G149" s="114"/>
      <c r="H149" s="114"/>
      <c r="I149" s="114">
        <f t="shared" si="7"/>
        <v>0</v>
      </c>
      <c r="J149" s="114"/>
      <c r="K149" s="114"/>
      <c r="L149" s="114"/>
      <c r="M149" s="114"/>
      <c r="N149" s="114">
        <f t="shared" si="8"/>
        <v>0</v>
      </c>
      <c r="O149" s="115">
        <v>46113</v>
      </c>
      <c r="P149" s="115">
        <v>46127</v>
      </c>
      <c r="Q149" s="118">
        <v>0.02</v>
      </c>
      <c r="R149" s="90" t="s">
        <v>33</v>
      </c>
      <c r="S149" s="91"/>
      <c r="U149" s="110"/>
      <c r="V149" s="107"/>
      <c r="W149" s="107"/>
      <c r="X149" s="107"/>
      <c r="Y149" s="107"/>
      <c r="Z149" s="107"/>
      <c r="AA149" s="107"/>
      <c r="AB149" s="107"/>
      <c r="AC149" s="107"/>
      <c r="AD149" s="107"/>
      <c r="AE149" s="107"/>
      <c r="AF149" s="107"/>
      <c r="AG149" s="107"/>
      <c r="AH149" s="107"/>
      <c r="AI149" s="107"/>
      <c r="AJ149" s="107"/>
      <c r="AK149" s="107"/>
      <c r="AL149" s="107"/>
      <c r="AM149" s="107"/>
      <c r="AN149" s="107"/>
      <c r="AO149" s="107"/>
      <c r="AP149" s="107"/>
      <c r="AQ149" s="107"/>
      <c r="AR149" s="107"/>
      <c r="AS149" s="107"/>
      <c r="AT149" s="107"/>
      <c r="AU149" s="107"/>
      <c r="AV149" s="107"/>
      <c r="AW149" s="107"/>
      <c r="AX149" s="107"/>
      <c r="AY149" s="107"/>
      <c r="AZ149" s="107"/>
      <c r="BA149" s="107"/>
      <c r="BB149" s="107"/>
      <c r="BC149" s="107"/>
      <c r="BD149" s="107"/>
      <c r="BE149" s="107"/>
      <c r="BF149" s="107"/>
      <c r="BG149" s="107"/>
      <c r="BH149" s="107"/>
      <c r="BI149" s="107"/>
      <c r="BJ149" s="107"/>
      <c r="BK149" s="107"/>
      <c r="BL149" s="107"/>
      <c r="BM149" s="107"/>
      <c r="BN149" s="107"/>
      <c r="BO149" s="107"/>
      <c r="BP149" s="107"/>
      <c r="BQ149" s="107"/>
      <c r="BR149" s="107"/>
      <c r="BS149" s="107"/>
      <c r="BT149" s="107"/>
      <c r="BU149" s="107"/>
      <c r="BV149" s="107"/>
      <c r="BW149" s="107"/>
      <c r="BX149" s="107"/>
      <c r="BY149" s="107"/>
      <c r="BZ149" s="107"/>
      <c r="CA149" s="107"/>
      <c r="CB149" s="107"/>
      <c r="CC149" s="107"/>
      <c r="CD149" s="107"/>
      <c r="CE149" s="107"/>
      <c r="CF149" s="107"/>
      <c r="CG149" s="107"/>
      <c r="CH149" s="107"/>
      <c r="CI149" s="107"/>
      <c r="CJ149" s="107"/>
      <c r="CK149" s="107"/>
      <c r="CL149" s="107"/>
      <c r="CM149" s="107"/>
      <c r="CN149" s="107"/>
      <c r="CO149" s="107"/>
      <c r="CP149" s="107"/>
      <c r="CQ149" s="107"/>
      <c r="CR149" s="107"/>
      <c r="CS149" s="107"/>
      <c r="CT149" s="107"/>
      <c r="CU149" s="107"/>
      <c r="CV149" s="107"/>
      <c r="CW149" s="107"/>
      <c r="CX149" s="107"/>
      <c r="CY149" s="107"/>
      <c r="CZ149" s="107"/>
      <c r="DA149" s="107"/>
      <c r="DB149" s="107"/>
      <c r="DC149" s="107"/>
      <c r="DD149" s="107"/>
      <c r="DE149" s="107"/>
      <c r="DF149" s="107"/>
      <c r="DG149" s="107"/>
      <c r="DH149" s="107"/>
      <c r="DI149" s="107"/>
      <c r="DJ149" s="108"/>
      <c r="DHM149" s="110"/>
      <c r="DHN149" s="107"/>
      <c r="DHO149" s="107"/>
    </row>
    <row r="150" spans="1:114 2925:2927" s="22" customFormat="1" ht="29.15" customHeight="1" outlineLevel="1" x14ac:dyDescent="0.35">
      <c r="A150" s="117" t="s">
        <v>230</v>
      </c>
      <c r="B150" s="84" t="s">
        <v>109</v>
      </c>
      <c r="C150" s="109"/>
      <c r="D150" s="109"/>
      <c r="E150" s="114"/>
      <c r="F150" s="114"/>
      <c r="G150" s="114"/>
      <c r="H150" s="114"/>
      <c r="I150" s="114">
        <f t="shared" si="7"/>
        <v>0</v>
      </c>
      <c r="J150" s="114"/>
      <c r="K150" s="114"/>
      <c r="L150" s="114"/>
      <c r="M150" s="114"/>
      <c r="N150" s="114">
        <f t="shared" si="8"/>
        <v>0</v>
      </c>
      <c r="O150" s="115">
        <v>46127</v>
      </c>
      <c r="P150" s="115">
        <v>46129</v>
      </c>
      <c r="Q150" s="118">
        <v>0.03</v>
      </c>
      <c r="R150" s="90" t="s">
        <v>33</v>
      </c>
      <c r="S150" s="91"/>
      <c r="T150" s="109"/>
      <c r="U150" s="110"/>
    </row>
    <row r="151" spans="1:114 2925:2927" s="109" customFormat="1" ht="15" customHeight="1" outlineLevel="1" x14ac:dyDescent="0.35">
      <c r="A151" s="117" t="s">
        <v>231</v>
      </c>
      <c r="B151" s="84" t="s">
        <v>44</v>
      </c>
      <c r="E151" s="114">
        <v>2237703.846153846</v>
      </c>
      <c r="F151" s="114"/>
      <c r="G151" s="114"/>
      <c r="H151" s="114"/>
      <c r="I151" s="114">
        <f t="shared" si="7"/>
        <v>2237703.846153846</v>
      </c>
      <c r="J151" s="114">
        <v>2237703.846153846</v>
      </c>
      <c r="K151" s="114"/>
      <c r="L151" s="114"/>
      <c r="M151" s="114"/>
      <c r="N151" s="114">
        <f t="shared" si="8"/>
        <v>2237703.846153846</v>
      </c>
      <c r="O151" s="115">
        <v>46129</v>
      </c>
      <c r="P151" s="115">
        <v>46145</v>
      </c>
      <c r="Q151" s="116">
        <v>1.2999999999999999E-2</v>
      </c>
      <c r="R151" s="90" t="s">
        <v>33</v>
      </c>
      <c r="S151" s="91" t="s">
        <v>45</v>
      </c>
      <c r="U151" s="110"/>
      <c r="V151" s="107"/>
      <c r="W151" s="107"/>
      <c r="X151" s="107"/>
      <c r="Y151" s="107"/>
      <c r="Z151" s="107"/>
      <c r="AA151" s="107"/>
      <c r="AB151" s="107"/>
      <c r="AC151" s="107"/>
      <c r="AD151" s="107"/>
      <c r="AE151" s="107"/>
      <c r="AF151" s="107"/>
      <c r="AG151" s="107"/>
      <c r="AH151" s="107"/>
      <c r="AI151" s="107"/>
      <c r="AJ151" s="107"/>
      <c r="AK151" s="107"/>
      <c r="AL151" s="107"/>
      <c r="AM151" s="107"/>
      <c r="AN151" s="107"/>
      <c r="AO151" s="107"/>
      <c r="AP151" s="107"/>
      <c r="AQ151" s="107"/>
      <c r="AR151" s="107"/>
      <c r="AS151" s="107"/>
      <c r="AT151" s="107"/>
      <c r="AU151" s="107"/>
      <c r="AV151" s="107"/>
      <c r="AW151" s="107"/>
      <c r="AX151" s="107"/>
      <c r="AY151" s="107"/>
      <c r="AZ151" s="107"/>
      <c r="BA151" s="107"/>
      <c r="BB151" s="107"/>
      <c r="BC151" s="107"/>
      <c r="BD151" s="107"/>
      <c r="BE151" s="107"/>
      <c r="BF151" s="107"/>
      <c r="BG151" s="107"/>
      <c r="BH151" s="107"/>
      <c r="BI151" s="107"/>
      <c r="BJ151" s="107"/>
      <c r="BK151" s="107"/>
      <c r="BL151" s="107"/>
      <c r="BM151" s="107"/>
      <c r="BN151" s="107"/>
      <c r="BO151" s="107"/>
      <c r="BP151" s="107"/>
      <c r="BQ151" s="107"/>
      <c r="BR151" s="107"/>
      <c r="BS151" s="107"/>
      <c r="BT151" s="107"/>
      <c r="BU151" s="107"/>
      <c r="BV151" s="107"/>
      <c r="BW151" s="107"/>
      <c r="BX151" s="107"/>
      <c r="BY151" s="107"/>
      <c r="BZ151" s="107"/>
      <c r="CA151" s="107"/>
      <c r="CB151" s="107"/>
      <c r="CC151" s="107"/>
      <c r="CD151" s="107"/>
      <c r="CE151" s="107"/>
      <c r="CF151" s="107"/>
      <c r="CG151" s="107"/>
      <c r="CH151" s="107"/>
      <c r="CI151" s="107"/>
      <c r="CJ151" s="107"/>
      <c r="CK151" s="107"/>
      <c r="CL151" s="107"/>
      <c r="CM151" s="107"/>
      <c r="CN151" s="107"/>
      <c r="CO151" s="107"/>
      <c r="CP151" s="107"/>
      <c r="CQ151" s="107"/>
      <c r="CR151" s="107"/>
      <c r="CS151" s="107"/>
      <c r="CT151" s="107"/>
      <c r="CU151" s="107"/>
      <c r="CV151" s="107"/>
      <c r="CW151" s="107"/>
      <c r="CX151" s="107"/>
      <c r="CY151" s="107"/>
      <c r="CZ151" s="107"/>
      <c r="DA151" s="107"/>
      <c r="DB151" s="107"/>
      <c r="DC151" s="107"/>
      <c r="DD151" s="107"/>
      <c r="DE151" s="107"/>
      <c r="DF151" s="107"/>
      <c r="DG151" s="107"/>
      <c r="DH151" s="107"/>
      <c r="DI151" s="107"/>
      <c r="DJ151" s="108"/>
      <c r="DHM151" s="110"/>
      <c r="DHN151" s="107"/>
      <c r="DHO151" s="107"/>
    </row>
    <row r="152" spans="1:114 2925:2927" s="109" customFormat="1" ht="32.15" customHeight="1" outlineLevel="1" x14ac:dyDescent="0.35">
      <c r="A152" s="111" t="s">
        <v>232</v>
      </c>
      <c r="B152" s="74" t="s">
        <v>233</v>
      </c>
      <c r="C152" s="75"/>
      <c r="D152" s="76"/>
      <c r="E152" s="98">
        <f>E156</f>
        <v>2237703.846153846</v>
      </c>
      <c r="F152" s="98"/>
      <c r="G152" s="99"/>
      <c r="H152" s="98"/>
      <c r="I152" s="98">
        <f t="shared" si="7"/>
        <v>2237703.846153846</v>
      </c>
      <c r="J152" s="98">
        <f>J156</f>
        <v>2237703.846153846</v>
      </c>
      <c r="K152" s="98"/>
      <c r="L152" s="99"/>
      <c r="M152" s="98"/>
      <c r="N152" s="98">
        <f t="shared" si="8"/>
        <v>2237703.846153846</v>
      </c>
      <c r="O152" s="79">
        <f>O153</f>
        <v>46113</v>
      </c>
      <c r="P152" s="79">
        <f>P156</f>
        <v>46174</v>
      </c>
      <c r="Q152" s="104">
        <f>SUM(Q153:Q156)</f>
        <v>9.4E-2</v>
      </c>
      <c r="R152" s="78" t="s">
        <v>33</v>
      </c>
      <c r="S152" s="78"/>
      <c r="T152" s="82"/>
      <c r="U152" s="100"/>
      <c r="V152" s="107"/>
      <c r="W152" s="107"/>
      <c r="X152" s="107"/>
      <c r="Y152" s="107"/>
      <c r="Z152" s="107"/>
      <c r="AA152" s="107"/>
      <c r="AB152" s="107"/>
      <c r="AC152" s="107"/>
      <c r="AD152" s="107"/>
      <c r="AE152" s="107"/>
      <c r="AF152" s="107"/>
      <c r="AG152" s="107"/>
      <c r="AH152" s="107"/>
      <c r="AI152" s="107"/>
      <c r="AJ152" s="107"/>
      <c r="AK152" s="107"/>
      <c r="AL152" s="107"/>
      <c r="AM152" s="107"/>
      <c r="AN152" s="107"/>
      <c r="AO152" s="107"/>
      <c r="AP152" s="107"/>
      <c r="AQ152" s="107"/>
      <c r="AR152" s="107"/>
      <c r="AS152" s="107"/>
      <c r="AT152" s="107"/>
      <c r="AU152" s="107"/>
      <c r="AV152" s="107"/>
      <c r="AW152" s="107"/>
      <c r="AX152" s="107"/>
      <c r="AY152" s="107"/>
      <c r="AZ152" s="107"/>
      <c r="BA152" s="107"/>
      <c r="BB152" s="107"/>
      <c r="BC152" s="107"/>
      <c r="BD152" s="107"/>
      <c r="BE152" s="107"/>
      <c r="BF152" s="107"/>
      <c r="BG152" s="107"/>
      <c r="BH152" s="107"/>
      <c r="BI152" s="107"/>
      <c r="BJ152" s="107"/>
      <c r="BK152" s="107"/>
      <c r="BL152" s="107"/>
      <c r="BM152" s="107"/>
      <c r="BN152" s="107"/>
      <c r="BO152" s="107"/>
      <c r="BP152" s="107"/>
      <c r="BQ152" s="107"/>
      <c r="BR152" s="107"/>
      <c r="BS152" s="107"/>
      <c r="BT152" s="107"/>
      <c r="BU152" s="107"/>
      <c r="BV152" s="107"/>
      <c r="BW152" s="107"/>
      <c r="BX152" s="107"/>
      <c r="BY152" s="107"/>
      <c r="BZ152" s="107"/>
      <c r="CA152" s="107"/>
      <c r="CB152" s="107"/>
      <c r="CC152" s="107"/>
      <c r="CD152" s="107"/>
      <c r="CE152" s="107"/>
      <c r="CF152" s="107"/>
      <c r="CG152" s="107"/>
      <c r="CH152" s="107"/>
      <c r="CI152" s="107"/>
      <c r="CJ152" s="107"/>
      <c r="CK152" s="107"/>
      <c r="CL152" s="107"/>
      <c r="CM152" s="107"/>
      <c r="CN152" s="107"/>
      <c r="CO152" s="107"/>
      <c r="CP152" s="107"/>
      <c r="CQ152" s="107"/>
      <c r="CR152" s="107"/>
      <c r="CS152" s="107"/>
      <c r="CT152" s="107"/>
      <c r="CU152" s="107"/>
      <c r="CV152" s="107"/>
      <c r="CW152" s="107"/>
      <c r="CX152" s="107"/>
      <c r="CY152" s="107"/>
      <c r="CZ152" s="107"/>
      <c r="DA152" s="107"/>
      <c r="DB152" s="107"/>
      <c r="DC152" s="107"/>
      <c r="DD152" s="107"/>
      <c r="DE152" s="107"/>
      <c r="DF152" s="107"/>
      <c r="DG152" s="107"/>
      <c r="DH152" s="107"/>
      <c r="DI152" s="107"/>
      <c r="DJ152" s="108"/>
      <c r="DHM152" s="110"/>
      <c r="DHN152" s="107"/>
      <c r="DHO152" s="107"/>
    </row>
    <row r="153" spans="1:114 2925:2927" s="109" customFormat="1" ht="14.5" outlineLevel="1" x14ac:dyDescent="0.35">
      <c r="A153" s="117" t="s">
        <v>234</v>
      </c>
      <c r="B153" s="84" t="s">
        <v>216</v>
      </c>
      <c r="E153" s="114"/>
      <c r="F153" s="114"/>
      <c r="G153" s="114"/>
      <c r="H153" s="114"/>
      <c r="I153" s="114">
        <f t="shared" si="7"/>
        <v>0</v>
      </c>
      <c r="J153" s="114"/>
      <c r="K153" s="114"/>
      <c r="L153" s="114"/>
      <c r="M153" s="114"/>
      <c r="N153" s="114">
        <f t="shared" si="8"/>
        <v>0</v>
      </c>
      <c r="O153" s="115">
        <v>46113</v>
      </c>
      <c r="P153" s="115">
        <v>46114</v>
      </c>
      <c r="Q153" s="116">
        <v>0.02</v>
      </c>
      <c r="R153" s="90" t="s">
        <v>33</v>
      </c>
      <c r="S153" s="91"/>
      <c r="U153" s="110"/>
      <c r="V153" s="107"/>
      <c r="W153" s="107"/>
      <c r="X153" s="107"/>
      <c r="Y153" s="107"/>
      <c r="Z153" s="107"/>
      <c r="AA153" s="107"/>
      <c r="AB153" s="107"/>
      <c r="AC153" s="107"/>
      <c r="AD153" s="107"/>
      <c r="AE153" s="107"/>
      <c r="AF153" s="107"/>
      <c r="AG153" s="107"/>
      <c r="AH153" s="107"/>
      <c r="AI153" s="107"/>
      <c r="AJ153" s="107"/>
      <c r="AK153" s="107"/>
      <c r="AL153" s="107"/>
      <c r="AM153" s="107"/>
      <c r="AN153" s="107"/>
      <c r="AO153" s="107"/>
      <c r="AP153" s="107"/>
      <c r="AQ153" s="107"/>
      <c r="AR153" s="107"/>
      <c r="AS153" s="107"/>
      <c r="AT153" s="107"/>
      <c r="AU153" s="107"/>
      <c r="AV153" s="107"/>
      <c r="AW153" s="107"/>
      <c r="AX153" s="107"/>
      <c r="AY153" s="107"/>
      <c r="AZ153" s="107"/>
      <c r="BA153" s="107"/>
      <c r="BB153" s="107"/>
      <c r="BC153" s="107"/>
      <c r="BD153" s="107"/>
      <c r="BE153" s="107"/>
      <c r="BF153" s="107"/>
      <c r="BG153" s="107"/>
      <c r="BH153" s="107"/>
      <c r="BI153" s="107"/>
      <c r="BJ153" s="107"/>
      <c r="BK153" s="107"/>
      <c r="BL153" s="107"/>
      <c r="BM153" s="107"/>
      <c r="BN153" s="107"/>
      <c r="BO153" s="107"/>
      <c r="BP153" s="107"/>
      <c r="BQ153" s="107"/>
      <c r="BR153" s="107"/>
      <c r="BS153" s="107"/>
      <c r="BT153" s="107"/>
      <c r="BU153" s="107"/>
      <c r="BV153" s="107"/>
      <c r="BW153" s="107"/>
      <c r="BX153" s="107"/>
      <c r="BY153" s="107"/>
      <c r="BZ153" s="107"/>
      <c r="CA153" s="107"/>
      <c r="CB153" s="107"/>
      <c r="CC153" s="107"/>
      <c r="CD153" s="107"/>
      <c r="CE153" s="107"/>
      <c r="CF153" s="107"/>
      <c r="CG153" s="107"/>
      <c r="CH153" s="107"/>
      <c r="CI153" s="107"/>
      <c r="CJ153" s="107"/>
      <c r="CK153" s="107"/>
      <c r="CL153" s="107"/>
      <c r="CM153" s="107"/>
      <c r="CN153" s="107"/>
      <c r="CO153" s="107"/>
      <c r="CP153" s="107"/>
      <c r="CQ153" s="107"/>
      <c r="CR153" s="107"/>
      <c r="CS153" s="107"/>
      <c r="CT153" s="107"/>
      <c r="CU153" s="107"/>
      <c r="CV153" s="107"/>
      <c r="CW153" s="107"/>
      <c r="CX153" s="107"/>
      <c r="CY153" s="107"/>
      <c r="CZ153" s="107"/>
      <c r="DA153" s="107"/>
      <c r="DB153" s="107"/>
      <c r="DC153" s="107"/>
      <c r="DD153" s="107"/>
      <c r="DE153" s="107"/>
      <c r="DF153" s="107"/>
      <c r="DG153" s="107"/>
      <c r="DH153" s="107"/>
      <c r="DI153" s="107"/>
      <c r="DJ153" s="108"/>
      <c r="DHM153" s="110"/>
      <c r="DHN153" s="107"/>
      <c r="DHO153" s="107"/>
    </row>
    <row r="154" spans="1:114 2925:2927" ht="25.5" customHeight="1" outlineLevel="1" x14ac:dyDescent="0.35">
      <c r="A154" s="119" t="s">
        <v>235</v>
      </c>
      <c r="B154" s="84" t="s">
        <v>203</v>
      </c>
      <c r="C154" s="109"/>
      <c r="D154" s="109"/>
      <c r="E154" s="114"/>
      <c r="F154" s="114"/>
      <c r="G154" s="114"/>
      <c r="H154" s="114"/>
      <c r="I154" s="114">
        <f t="shared" si="7"/>
        <v>0</v>
      </c>
      <c r="J154" s="114"/>
      <c r="K154" s="114"/>
      <c r="L154" s="114"/>
      <c r="M154" s="114"/>
      <c r="N154" s="114">
        <f t="shared" si="8"/>
        <v>0</v>
      </c>
      <c r="O154" s="115">
        <v>46144</v>
      </c>
      <c r="P154" s="115">
        <v>46157</v>
      </c>
      <c r="Q154" s="116">
        <v>0.03</v>
      </c>
      <c r="R154" s="90" t="s">
        <v>33</v>
      </c>
      <c r="S154" s="91"/>
      <c r="T154" s="109"/>
      <c r="U154" s="110"/>
    </row>
    <row r="155" spans="1:114 2925:2927" s="109" customFormat="1" ht="15" customHeight="1" outlineLevel="1" x14ac:dyDescent="0.35">
      <c r="A155" s="119" t="s">
        <v>236</v>
      </c>
      <c r="B155" s="84" t="s">
        <v>109</v>
      </c>
      <c r="E155" s="114"/>
      <c r="F155" s="114"/>
      <c r="G155" s="114"/>
      <c r="H155" s="114"/>
      <c r="I155" s="114">
        <f t="shared" si="7"/>
        <v>0</v>
      </c>
      <c r="J155" s="114"/>
      <c r="K155" s="114"/>
      <c r="L155" s="114"/>
      <c r="M155" s="114"/>
      <c r="N155" s="114">
        <f t="shared" si="8"/>
        <v>0</v>
      </c>
      <c r="O155" s="115">
        <v>46157</v>
      </c>
      <c r="P155" s="115">
        <v>46159</v>
      </c>
      <c r="Q155" s="116">
        <v>0.03</v>
      </c>
      <c r="R155" s="90" t="s">
        <v>33</v>
      </c>
      <c r="S155" s="91"/>
      <c r="U155" s="110"/>
      <c r="V155" s="107"/>
      <c r="W155" s="107"/>
      <c r="X155" s="107"/>
      <c r="Y155" s="107"/>
      <c r="Z155" s="107"/>
      <c r="AA155" s="107"/>
      <c r="AB155" s="107"/>
      <c r="AC155" s="107"/>
      <c r="AD155" s="107"/>
      <c r="AE155" s="107"/>
      <c r="AF155" s="107"/>
      <c r="AG155" s="107"/>
      <c r="AH155" s="107"/>
      <c r="AI155" s="107"/>
      <c r="AJ155" s="107"/>
      <c r="AK155" s="107"/>
      <c r="AL155" s="107"/>
      <c r="AM155" s="107"/>
      <c r="AN155" s="107"/>
      <c r="AO155" s="107"/>
      <c r="AP155" s="107"/>
      <c r="AQ155" s="107"/>
      <c r="AR155" s="107"/>
      <c r="AS155" s="107"/>
      <c r="AT155" s="107"/>
      <c r="AU155" s="107"/>
      <c r="AV155" s="107"/>
      <c r="AW155" s="107"/>
      <c r="AX155" s="107"/>
      <c r="AY155" s="107"/>
      <c r="AZ155" s="107"/>
      <c r="BA155" s="107"/>
      <c r="BB155" s="107"/>
      <c r="BC155" s="107"/>
      <c r="BD155" s="107"/>
      <c r="BE155" s="107"/>
      <c r="BF155" s="107"/>
      <c r="BG155" s="107"/>
      <c r="BH155" s="107"/>
      <c r="BI155" s="107"/>
      <c r="BJ155" s="107"/>
      <c r="BK155" s="107"/>
      <c r="BL155" s="107"/>
      <c r="BM155" s="107"/>
      <c r="BN155" s="107"/>
      <c r="BO155" s="107"/>
      <c r="BP155" s="107"/>
      <c r="BQ155" s="107"/>
      <c r="BR155" s="107"/>
      <c r="BS155" s="107"/>
      <c r="BT155" s="107"/>
      <c r="BU155" s="107"/>
      <c r="BV155" s="107"/>
      <c r="BW155" s="107"/>
      <c r="BX155" s="107"/>
      <c r="BY155" s="107"/>
      <c r="BZ155" s="107"/>
      <c r="CA155" s="107"/>
      <c r="CB155" s="107"/>
      <c r="CC155" s="107"/>
      <c r="CD155" s="107"/>
      <c r="CE155" s="107"/>
      <c r="CF155" s="107"/>
      <c r="CG155" s="107"/>
      <c r="CH155" s="107"/>
      <c r="CI155" s="107"/>
      <c r="CJ155" s="107"/>
      <c r="CK155" s="107"/>
      <c r="CL155" s="107"/>
      <c r="CM155" s="107"/>
      <c r="CN155" s="107"/>
      <c r="CO155" s="107"/>
      <c r="CP155" s="107"/>
      <c r="CQ155" s="107"/>
      <c r="CR155" s="107"/>
      <c r="CS155" s="107"/>
      <c r="CT155" s="107"/>
      <c r="CU155" s="107"/>
      <c r="CV155" s="107"/>
      <c r="CW155" s="107"/>
      <c r="CX155" s="107"/>
      <c r="CY155" s="107"/>
      <c r="CZ155" s="107"/>
      <c r="DA155" s="107"/>
      <c r="DB155" s="107"/>
      <c r="DC155" s="107"/>
      <c r="DD155" s="107"/>
      <c r="DE155" s="107"/>
      <c r="DF155" s="107"/>
      <c r="DG155" s="107"/>
      <c r="DH155" s="107"/>
      <c r="DI155" s="107"/>
      <c r="DJ155" s="108"/>
      <c r="DHM155" s="110"/>
      <c r="DHN155" s="107"/>
      <c r="DHO155" s="107"/>
    </row>
    <row r="156" spans="1:114 2925:2927" s="109" customFormat="1" ht="15" customHeight="1" outlineLevel="1" x14ac:dyDescent="0.35">
      <c r="A156" s="119" t="s">
        <v>237</v>
      </c>
      <c r="B156" s="84" t="s">
        <v>44</v>
      </c>
      <c r="E156" s="114">
        <v>2237703.846153846</v>
      </c>
      <c r="F156" s="114"/>
      <c r="G156" s="114"/>
      <c r="H156" s="114"/>
      <c r="I156" s="114">
        <f t="shared" si="7"/>
        <v>2237703.846153846</v>
      </c>
      <c r="J156" s="114">
        <v>2237703.846153846</v>
      </c>
      <c r="K156" s="114"/>
      <c r="L156" s="114"/>
      <c r="M156" s="114"/>
      <c r="N156" s="114">
        <f t="shared" si="8"/>
        <v>2237703.846153846</v>
      </c>
      <c r="O156" s="115">
        <v>46159</v>
      </c>
      <c r="P156" s="115">
        <v>46174</v>
      </c>
      <c r="Q156" s="116">
        <v>1.4E-2</v>
      </c>
      <c r="R156" s="90" t="s">
        <v>33</v>
      </c>
      <c r="S156" s="91" t="s">
        <v>45</v>
      </c>
      <c r="U156" s="110"/>
      <c r="V156" s="107"/>
      <c r="W156" s="107"/>
      <c r="X156" s="107"/>
      <c r="Y156" s="107"/>
      <c r="Z156" s="107"/>
      <c r="AA156" s="107"/>
      <c r="AB156" s="107"/>
      <c r="AC156" s="107"/>
      <c r="AD156" s="107"/>
      <c r="AE156" s="107"/>
      <c r="AF156" s="107"/>
      <c r="AG156" s="107"/>
      <c r="AH156" s="107"/>
      <c r="AI156" s="107"/>
      <c r="AJ156" s="107"/>
      <c r="AK156" s="107"/>
      <c r="AL156" s="107"/>
      <c r="AM156" s="107"/>
      <c r="AN156" s="107"/>
      <c r="AO156" s="107"/>
      <c r="AP156" s="107"/>
      <c r="AQ156" s="107"/>
      <c r="AR156" s="107"/>
      <c r="AS156" s="107"/>
      <c r="AT156" s="107"/>
      <c r="AU156" s="107"/>
      <c r="AV156" s="107"/>
      <c r="AW156" s="107"/>
      <c r="AX156" s="107"/>
      <c r="AY156" s="107"/>
      <c r="AZ156" s="107"/>
      <c r="BA156" s="107"/>
      <c r="BB156" s="107"/>
      <c r="BC156" s="107"/>
      <c r="BD156" s="107"/>
      <c r="BE156" s="107"/>
      <c r="BF156" s="107"/>
      <c r="BG156" s="107"/>
      <c r="BH156" s="107"/>
      <c r="BI156" s="107"/>
      <c r="BJ156" s="107"/>
      <c r="BK156" s="107"/>
      <c r="BL156" s="107"/>
      <c r="BM156" s="107"/>
      <c r="BN156" s="107"/>
      <c r="BO156" s="107"/>
      <c r="BP156" s="107"/>
      <c r="BQ156" s="107"/>
      <c r="BR156" s="107"/>
      <c r="BS156" s="107"/>
      <c r="BT156" s="107"/>
      <c r="BU156" s="107"/>
      <c r="BV156" s="107"/>
      <c r="BW156" s="107"/>
      <c r="BX156" s="107"/>
      <c r="BY156" s="107"/>
      <c r="BZ156" s="107"/>
      <c r="CA156" s="107"/>
      <c r="CB156" s="107"/>
      <c r="CC156" s="107"/>
      <c r="CD156" s="107"/>
      <c r="CE156" s="107"/>
      <c r="CF156" s="107"/>
      <c r="CG156" s="107"/>
      <c r="CH156" s="107"/>
      <c r="CI156" s="107"/>
      <c r="CJ156" s="107"/>
      <c r="CK156" s="107"/>
      <c r="CL156" s="107"/>
      <c r="CM156" s="107"/>
      <c r="CN156" s="107"/>
      <c r="CO156" s="107"/>
      <c r="CP156" s="107"/>
      <c r="CQ156" s="107"/>
      <c r="CR156" s="107"/>
      <c r="CS156" s="107"/>
      <c r="CT156" s="107"/>
      <c r="CU156" s="107"/>
      <c r="CV156" s="107"/>
      <c r="CW156" s="107"/>
      <c r="CX156" s="107"/>
      <c r="CY156" s="107"/>
      <c r="CZ156" s="107"/>
      <c r="DA156" s="107"/>
      <c r="DB156" s="107"/>
      <c r="DC156" s="107"/>
      <c r="DD156" s="107"/>
      <c r="DE156" s="107"/>
      <c r="DF156" s="107"/>
      <c r="DG156" s="107"/>
      <c r="DH156" s="107"/>
      <c r="DI156" s="107"/>
      <c r="DJ156" s="108"/>
      <c r="DHM156" s="110"/>
      <c r="DHN156" s="107"/>
      <c r="DHO156" s="107"/>
    </row>
    <row r="157" spans="1:114 2925:2927" s="109" customFormat="1" ht="28" outlineLevel="1" x14ac:dyDescent="0.35">
      <c r="A157" s="111" t="s">
        <v>238</v>
      </c>
      <c r="B157" s="74" t="s">
        <v>239</v>
      </c>
      <c r="C157" s="75"/>
      <c r="D157" s="76"/>
      <c r="E157" s="98">
        <f>E161</f>
        <v>2237703.846153846</v>
      </c>
      <c r="F157" s="98"/>
      <c r="G157" s="99"/>
      <c r="H157" s="98"/>
      <c r="I157" s="98">
        <f t="shared" si="7"/>
        <v>2237703.846153846</v>
      </c>
      <c r="J157" s="98">
        <f>J161</f>
        <v>2237703.846153846</v>
      </c>
      <c r="K157" s="98"/>
      <c r="L157" s="99"/>
      <c r="M157" s="98"/>
      <c r="N157" s="98">
        <f t="shared" si="8"/>
        <v>2237703.846153846</v>
      </c>
      <c r="O157" s="79">
        <f>O158</f>
        <v>46143</v>
      </c>
      <c r="P157" s="79">
        <f>P161</f>
        <v>46205</v>
      </c>
      <c r="Q157" s="104">
        <f>SUM(Q158:Q161)</f>
        <v>8.3000000000000004E-2</v>
      </c>
      <c r="R157" s="78" t="s">
        <v>33</v>
      </c>
      <c r="S157" s="78"/>
      <c r="T157" s="82"/>
      <c r="U157" s="100"/>
      <c r="V157" s="107"/>
      <c r="W157" s="107"/>
      <c r="X157" s="107"/>
      <c r="Y157" s="107"/>
      <c r="Z157" s="107"/>
      <c r="AA157" s="107"/>
      <c r="AB157" s="107"/>
      <c r="AC157" s="107"/>
      <c r="AD157" s="107"/>
      <c r="AE157" s="107"/>
      <c r="AF157" s="107"/>
      <c r="AG157" s="107"/>
      <c r="AH157" s="107"/>
      <c r="AI157" s="107"/>
      <c r="AJ157" s="107"/>
      <c r="AK157" s="107"/>
      <c r="AL157" s="107"/>
      <c r="AM157" s="107"/>
      <c r="AN157" s="107"/>
      <c r="AO157" s="107"/>
      <c r="AP157" s="107"/>
      <c r="AQ157" s="107"/>
      <c r="AR157" s="107"/>
      <c r="AS157" s="107"/>
      <c r="AT157" s="107"/>
      <c r="AU157" s="107"/>
      <c r="AV157" s="107"/>
      <c r="AW157" s="107"/>
      <c r="AX157" s="107"/>
      <c r="AY157" s="107"/>
      <c r="AZ157" s="107"/>
      <c r="BA157" s="107"/>
      <c r="BB157" s="107"/>
      <c r="BC157" s="107"/>
      <c r="BD157" s="107"/>
      <c r="BE157" s="107"/>
      <c r="BF157" s="107"/>
      <c r="BG157" s="107"/>
      <c r="BH157" s="107"/>
      <c r="BI157" s="107"/>
      <c r="BJ157" s="107"/>
      <c r="BK157" s="107"/>
      <c r="BL157" s="107"/>
      <c r="BM157" s="107"/>
      <c r="BN157" s="107"/>
      <c r="BO157" s="107"/>
      <c r="BP157" s="107"/>
      <c r="BQ157" s="107"/>
      <c r="BR157" s="107"/>
      <c r="BS157" s="107"/>
      <c r="BT157" s="107"/>
      <c r="BU157" s="107"/>
      <c r="BV157" s="107"/>
      <c r="BW157" s="107"/>
      <c r="BX157" s="107"/>
      <c r="BY157" s="107"/>
      <c r="BZ157" s="107"/>
      <c r="CA157" s="107"/>
      <c r="CB157" s="107"/>
      <c r="CC157" s="107"/>
      <c r="CD157" s="107"/>
      <c r="CE157" s="107"/>
      <c r="CF157" s="107"/>
      <c r="CG157" s="107"/>
      <c r="CH157" s="107"/>
      <c r="CI157" s="107"/>
      <c r="CJ157" s="107"/>
      <c r="CK157" s="107"/>
      <c r="CL157" s="107"/>
      <c r="CM157" s="107"/>
      <c r="CN157" s="107"/>
      <c r="CO157" s="107"/>
      <c r="CP157" s="107"/>
      <c r="CQ157" s="107"/>
      <c r="CR157" s="107"/>
      <c r="CS157" s="107"/>
      <c r="CT157" s="107"/>
      <c r="CU157" s="107"/>
      <c r="CV157" s="107"/>
      <c r="CW157" s="107"/>
      <c r="CX157" s="107"/>
      <c r="CY157" s="107"/>
      <c r="CZ157" s="107"/>
      <c r="DA157" s="107"/>
      <c r="DB157" s="107"/>
      <c r="DC157" s="107"/>
      <c r="DD157" s="107"/>
      <c r="DE157" s="107"/>
      <c r="DF157" s="107"/>
      <c r="DG157" s="107"/>
      <c r="DH157" s="107"/>
      <c r="DI157" s="107"/>
      <c r="DJ157" s="108"/>
      <c r="DHM157" s="110"/>
      <c r="DHN157" s="107"/>
      <c r="DHO157" s="107"/>
    </row>
    <row r="158" spans="1:114 2925:2927" ht="25.5" customHeight="1" outlineLevel="1" x14ac:dyDescent="0.35">
      <c r="A158" s="117" t="s">
        <v>240</v>
      </c>
      <c r="B158" s="84" t="s">
        <v>216</v>
      </c>
      <c r="C158" s="109"/>
      <c r="D158" s="109"/>
      <c r="E158" s="114"/>
      <c r="F158" s="114"/>
      <c r="G158" s="114"/>
      <c r="H158" s="114"/>
      <c r="I158" s="114">
        <f t="shared" si="7"/>
        <v>0</v>
      </c>
      <c r="J158" s="114"/>
      <c r="K158" s="114"/>
      <c r="L158" s="114"/>
      <c r="M158" s="114"/>
      <c r="N158" s="114">
        <f t="shared" si="8"/>
        <v>0</v>
      </c>
      <c r="O158" s="115">
        <v>46143</v>
      </c>
      <c r="P158" s="115">
        <v>46144</v>
      </c>
      <c r="Q158" s="118">
        <v>0.02</v>
      </c>
      <c r="R158" s="90" t="s">
        <v>33</v>
      </c>
      <c r="S158" s="91"/>
      <c r="T158" s="109"/>
      <c r="U158" s="110"/>
    </row>
    <row r="159" spans="1:114 2925:2927" s="109" customFormat="1" ht="15" customHeight="1" outlineLevel="1" x14ac:dyDescent="0.35">
      <c r="A159" s="117" t="s">
        <v>241</v>
      </c>
      <c r="B159" s="84" t="s">
        <v>203</v>
      </c>
      <c r="E159" s="114"/>
      <c r="F159" s="114"/>
      <c r="G159" s="114"/>
      <c r="H159" s="114"/>
      <c r="I159" s="114">
        <f t="shared" si="7"/>
        <v>0</v>
      </c>
      <c r="J159" s="114"/>
      <c r="K159" s="114"/>
      <c r="L159" s="114"/>
      <c r="M159" s="114"/>
      <c r="N159" s="114">
        <f t="shared" si="8"/>
        <v>0</v>
      </c>
      <c r="O159" s="115">
        <v>46175</v>
      </c>
      <c r="P159" s="115">
        <v>46188</v>
      </c>
      <c r="Q159" s="118">
        <v>0.02</v>
      </c>
      <c r="R159" s="90" t="s">
        <v>33</v>
      </c>
      <c r="S159" s="91"/>
      <c r="U159" s="110"/>
      <c r="V159" s="107"/>
      <c r="W159" s="107"/>
      <c r="X159" s="107"/>
      <c r="Y159" s="107"/>
      <c r="Z159" s="107"/>
      <c r="AA159" s="107"/>
      <c r="AB159" s="107"/>
      <c r="AC159" s="107"/>
      <c r="AD159" s="107"/>
      <c r="AE159" s="107"/>
      <c r="AF159" s="107"/>
      <c r="AG159" s="107"/>
      <c r="AH159" s="107"/>
      <c r="AI159" s="107"/>
      <c r="AJ159" s="107"/>
      <c r="AK159" s="107"/>
      <c r="AL159" s="107"/>
      <c r="AM159" s="107"/>
      <c r="AN159" s="107"/>
      <c r="AO159" s="107"/>
      <c r="AP159" s="107"/>
      <c r="AQ159" s="107"/>
      <c r="AR159" s="107"/>
      <c r="AS159" s="107"/>
      <c r="AT159" s="107"/>
      <c r="AU159" s="107"/>
      <c r="AV159" s="107"/>
      <c r="AW159" s="107"/>
      <c r="AX159" s="107"/>
      <c r="AY159" s="107"/>
      <c r="AZ159" s="107"/>
      <c r="BA159" s="107"/>
      <c r="BB159" s="107"/>
      <c r="BC159" s="107"/>
      <c r="BD159" s="107"/>
      <c r="BE159" s="107"/>
      <c r="BF159" s="107"/>
      <c r="BG159" s="107"/>
      <c r="BH159" s="107"/>
      <c r="BI159" s="107"/>
      <c r="BJ159" s="107"/>
      <c r="BK159" s="107"/>
      <c r="BL159" s="107"/>
      <c r="BM159" s="107"/>
      <c r="BN159" s="107"/>
      <c r="BO159" s="107"/>
      <c r="BP159" s="107"/>
      <c r="BQ159" s="107"/>
      <c r="BR159" s="107"/>
      <c r="BS159" s="107"/>
      <c r="BT159" s="107"/>
      <c r="BU159" s="107"/>
      <c r="BV159" s="107"/>
      <c r="BW159" s="107"/>
      <c r="BX159" s="107"/>
      <c r="BY159" s="107"/>
      <c r="BZ159" s="107"/>
      <c r="CA159" s="107"/>
      <c r="CB159" s="107"/>
      <c r="CC159" s="107"/>
      <c r="CD159" s="107"/>
      <c r="CE159" s="107"/>
      <c r="CF159" s="107"/>
      <c r="CG159" s="107"/>
      <c r="CH159" s="107"/>
      <c r="CI159" s="107"/>
      <c r="CJ159" s="107"/>
      <c r="CK159" s="107"/>
      <c r="CL159" s="107"/>
      <c r="CM159" s="107"/>
      <c r="CN159" s="107"/>
      <c r="CO159" s="107"/>
      <c r="CP159" s="107"/>
      <c r="CQ159" s="107"/>
      <c r="CR159" s="107"/>
      <c r="CS159" s="107"/>
      <c r="CT159" s="107"/>
      <c r="CU159" s="107"/>
      <c r="CV159" s="107"/>
      <c r="CW159" s="107"/>
      <c r="CX159" s="107"/>
      <c r="CY159" s="107"/>
      <c r="CZ159" s="107"/>
      <c r="DA159" s="107"/>
      <c r="DB159" s="107"/>
      <c r="DC159" s="107"/>
      <c r="DD159" s="107"/>
      <c r="DE159" s="107"/>
      <c r="DF159" s="107"/>
      <c r="DG159" s="107"/>
      <c r="DH159" s="107"/>
      <c r="DI159" s="107"/>
      <c r="DJ159" s="108"/>
      <c r="DHM159" s="110"/>
      <c r="DHN159" s="107"/>
      <c r="DHO159" s="107"/>
    </row>
    <row r="160" spans="1:114 2925:2927" s="109" customFormat="1" ht="14.5" outlineLevel="1" x14ac:dyDescent="0.35">
      <c r="A160" s="117" t="s">
        <v>242</v>
      </c>
      <c r="B160" s="84" t="s">
        <v>109</v>
      </c>
      <c r="E160" s="114"/>
      <c r="F160" s="114"/>
      <c r="G160" s="114"/>
      <c r="H160" s="114"/>
      <c r="I160" s="114">
        <f t="shared" si="7"/>
        <v>0</v>
      </c>
      <c r="J160" s="114"/>
      <c r="K160" s="114"/>
      <c r="L160" s="114"/>
      <c r="M160" s="114"/>
      <c r="N160" s="114">
        <f t="shared" si="8"/>
        <v>0</v>
      </c>
      <c r="O160" s="115">
        <v>46188</v>
      </c>
      <c r="P160" s="115">
        <v>46190</v>
      </c>
      <c r="Q160" s="118">
        <v>0.03</v>
      </c>
      <c r="R160" s="90" t="s">
        <v>33</v>
      </c>
      <c r="S160" s="91"/>
      <c r="U160" s="110"/>
      <c r="V160" s="107"/>
      <c r="W160" s="107"/>
      <c r="X160" s="107"/>
      <c r="Y160" s="107"/>
      <c r="Z160" s="107"/>
      <c r="AA160" s="107"/>
      <c r="AB160" s="107"/>
      <c r="AC160" s="107"/>
      <c r="AD160" s="107"/>
      <c r="AE160" s="107"/>
      <c r="AF160" s="107"/>
      <c r="AG160" s="107"/>
      <c r="AH160" s="107"/>
      <c r="AI160" s="107"/>
      <c r="AJ160" s="107"/>
      <c r="AK160" s="107"/>
      <c r="AL160" s="107"/>
      <c r="AM160" s="107"/>
      <c r="AN160" s="107"/>
      <c r="AO160" s="107"/>
      <c r="AP160" s="107"/>
      <c r="AQ160" s="107"/>
      <c r="AR160" s="107"/>
      <c r="AS160" s="107"/>
      <c r="AT160" s="107"/>
      <c r="AU160" s="107"/>
      <c r="AV160" s="107"/>
      <c r="AW160" s="107"/>
      <c r="AX160" s="107"/>
      <c r="AY160" s="107"/>
      <c r="AZ160" s="107"/>
      <c r="BA160" s="107"/>
      <c r="BB160" s="107"/>
      <c r="BC160" s="107"/>
      <c r="BD160" s="107"/>
      <c r="BE160" s="107"/>
      <c r="BF160" s="107"/>
      <c r="BG160" s="107"/>
      <c r="BH160" s="107"/>
      <c r="BI160" s="107"/>
      <c r="BJ160" s="107"/>
      <c r="BK160" s="107"/>
      <c r="BL160" s="107"/>
      <c r="BM160" s="107"/>
      <c r="BN160" s="107"/>
      <c r="BO160" s="107"/>
      <c r="BP160" s="107"/>
      <c r="BQ160" s="107"/>
      <c r="BR160" s="107"/>
      <c r="BS160" s="107"/>
      <c r="BT160" s="107"/>
      <c r="BU160" s="107"/>
      <c r="BV160" s="107"/>
      <c r="BW160" s="107"/>
      <c r="BX160" s="107"/>
      <c r="BY160" s="107"/>
      <c r="BZ160" s="107"/>
      <c r="CA160" s="107"/>
      <c r="CB160" s="107"/>
      <c r="CC160" s="107"/>
      <c r="CD160" s="107"/>
      <c r="CE160" s="107"/>
      <c r="CF160" s="107"/>
      <c r="CG160" s="107"/>
      <c r="CH160" s="107"/>
      <c r="CI160" s="107"/>
      <c r="CJ160" s="107"/>
      <c r="CK160" s="107"/>
      <c r="CL160" s="107"/>
      <c r="CM160" s="107"/>
      <c r="CN160" s="107"/>
      <c r="CO160" s="107"/>
      <c r="CP160" s="107"/>
      <c r="CQ160" s="107"/>
      <c r="CR160" s="107"/>
      <c r="CS160" s="107"/>
      <c r="CT160" s="107"/>
      <c r="CU160" s="107"/>
      <c r="CV160" s="107"/>
      <c r="CW160" s="107"/>
      <c r="CX160" s="107"/>
      <c r="CY160" s="107"/>
      <c r="CZ160" s="107"/>
      <c r="DA160" s="107"/>
      <c r="DB160" s="107"/>
      <c r="DC160" s="107"/>
      <c r="DD160" s="107"/>
      <c r="DE160" s="107"/>
      <c r="DF160" s="107"/>
      <c r="DG160" s="107"/>
      <c r="DH160" s="107"/>
      <c r="DI160" s="107"/>
      <c r="DJ160" s="108"/>
      <c r="DHM160" s="110"/>
      <c r="DHN160" s="107"/>
      <c r="DHO160" s="107"/>
    </row>
    <row r="161" spans="1:119 2925:2927" s="109" customFormat="1" ht="14.5" outlineLevel="1" x14ac:dyDescent="0.35">
      <c r="A161" s="117" t="s">
        <v>243</v>
      </c>
      <c r="B161" s="84" t="s">
        <v>44</v>
      </c>
      <c r="E161" s="114">
        <v>2237703.846153846</v>
      </c>
      <c r="F161" s="114"/>
      <c r="G161" s="114"/>
      <c r="H161" s="114"/>
      <c r="I161" s="114">
        <f t="shared" si="7"/>
        <v>2237703.846153846</v>
      </c>
      <c r="J161" s="114">
        <v>2237703.846153846</v>
      </c>
      <c r="K161" s="114"/>
      <c r="L161" s="114"/>
      <c r="M161" s="114"/>
      <c r="N161" s="114">
        <f t="shared" si="8"/>
        <v>2237703.846153846</v>
      </c>
      <c r="O161" s="115">
        <v>46190</v>
      </c>
      <c r="P161" s="115">
        <v>46205</v>
      </c>
      <c r="Q161" s="116">
        <v>1.2999999999999999E-2</v>
      </c>
      <c r="R161" s="90" t="s">
        <v>33</v>
      </c>
      <c r="S161" s="91" t="s">
        <v>45</v>
      </c>
      <c r="U161" s="110"/>
      <c r="V161" s="107"/>
      <c r="W161" s="107"/>
      <c r="X161" s="107"/>
      <c r="Y161" s="107"/>
      <c r="Z161" s="107"/>
      <c r="AA161" s="107"/>
      <c r="AB161" s="107"/>
      <c r="AC161" s="107"/>
      <c r="AD161" s="107"/>
      <c r="AE161" s="107"/>
      <c r="AF161" s="107"/>
      <c r="AG161" s="107"/>
      <c r="AH161" s="107"/>
      <c r="AI161" s="107"/>
      <c r="AJ161" s="107"/>
      <c r="AK161" s="107"/>
      <c r="AL161" s="107"/>
      <c r="AM161" s="107"/>
      <c r="AN161" s="107"/>
      <c r="AO161" s="107"/>
      <c r="AP161" s="107"/>
      <c r="AQ161" s="107"/>
      <c r="AR161" s="107"/>
      <c r="AS161" s="107"/>
      <c r="AT161" s="107"/>
      <c r="AU161" s="107"/>
      <c r="AV161" s="107"/>
      <c r="AW161" s="107"/>
      <c r="AX161" s="107"/>
      <c r="AY161" s="107"/>
      <c r="AZ161" s="107"/>
      <c r="BA161" s="107"/>
      <c r="BB161" s="107"/>
      <c r="BC161" s="107"/>
      <c r="BD161" s="107"/>
      <c r="BE161" s="107"/>
      <c r="BF161" s="107"/>
      <c r="BG161" s="107"/>
      <c r="BH161" s="107"/>
      <c r="BI161" s="107"/>
      <c r="BJ161" s="107"/>
      <c r="BK161" s="107"/>
      <c r="BL161" s="107"/>
      <c r="BM161" s="107"/>
      <c r="BN161" s="107"/>
      <c r="BO161" s="107"/>
      <c r="BP161" s="107"/>
      <c r="BQ161" s="107"/>
      <c r="BR161" s="107"/>
      <c r="BS161" s="107"/>
      <c r="BT161" s="107"/>
      <c r="BU161" s="107"/>
      <c r="BV161" s="107"/>
      <c r="BW161" s="107"/>
      <c r="BX161" s="107"/>
      <c r="BY161" s="107"/>
      <c r="BZ161" s="107"/>
      <c r="CA161" s="107"/>
      <c r="CB161" s="107"/>
      <c r="CC161" s="107"/>
      <c r="CD161" s="107"/>
      <c r="CE161" s="107"/>
      <c r="CF161" s="107"/>
      <c r="CG161" s="107"/>
      <c r="CH161" s="107"/>
      <c r="CI161" s="107"/>
      <c r="CJ161" s="107"/>
      <c r="CK161" s="107"/>
      <c r="CL161" s="107"/>
      <c r="CM161" s="107"/>
      <c r="CN161" s="107"/>
      <c r="CO161" s="107"/>
      <c r="CP161" s="107"/>
      <c r="CQ161" s="107"/>
      <c r="CR161" s="107"/>
      <c r="CS161" s="107"/>
      <c r="CT161" s="107"/>
      <c r="CU161" s="107"/>
      <c r="CV161" s="107"/>
      <c r="CW161" s="107"/>
      <c r="CX161" s="107"/>
      <c r="CY161" s="107"/>
      <c r="CZ161" s="107"/>
      <c r="DA161" s="107"/>
      <c r="DB161" s="107"/>
      <c r="DC161" s="107"/>
      <c r="DD161" s="107"/>
      <c r="DE161" s="107"/>
      <c r="DF161" s="107"/>
      <c r="DG161" s="107"/>
      <c r="DH161" s="107"/>
      <c r="DI161" s="107"/>
      <c r="DJ161" s="108"/>
      <c r="DHM161" s="110"/>
      <c r="DHN161" s="107"/>
      <c r="DHO161" s="107"/>
    </row>
    <row r="162" spans="1:119 2925:2927" s="22" customFormat="1" ht="42.65" customHeight="1" outlineLevel="1" x14ac:dyDescent="0.35">
      <c r="A162" s="111" t="s">
        <v>244</v>
      </c>
      <c r="B162" s="74" t="s">
        <v>245</v>
      </c>
      <c r="C162" s="75"/>
      <c r="D162" s="76"/>
      <c r="E162" s="98">
        <f>E166</f>
        <v>2237703.846153846</v>
      </c>
      <c r="F162" s="98"/>
      <c r="G162" s="99"/>
      <c r="H162" s="98"/>
      <c r="I162" s="98">
        <f t="shared" si="7"/>
        <v>2237703.846153846</v>
      </c>
      <c r="J162" s="98">
        <f>J166</f>
        <v>2237703.846153846</v>
      </c>
      <c r="K162" s="98"/>
      <c r="L162" s="99"/>
      <c r="M162" s="98"/>
      <c r="N162" s="98">
        <f t="shared" si="8"/>
        <v>2237703.846153846</v>
      </c>
      <c r="O162" s="79">
        <f>O163</f>
        <v>46174</v>
      </c>
      <c r="P162" s="79">
        <f>P166</f>
        <v>46236</v>
      </c>
      <c r="Q162" s="80" t="s">
        <v>246</v>
      </c>
      <c r="R162" s="78" t="s">
        <v>33</v>
      </c>
      <c r="S162" s="78"/>
      <c r="T162" s="82"/>
      <c r="U162" s="100"/>
    </row>
    <row r="163" spans="1:119 2925:2927" ht="25.5" customHeight="1" outlineLevel="1" x14ac:dyDescent="0.35">
      <c r="A163" s="117" t="s">
        <v>247</v>
      </c>
      <c r="B163" s="84" t="s">
        <v>216</v>
      </c>
      <c r="C163" s="109"/>
      <c r="D163" s="109"/>
      <c r="E163" s="114"/>
      <c r="F163" s="114"/>
      <c r="G163" s="114"/>
      <c r="H163" s="114"/>
      <c r="I163" s="114">
        <f t="shared" si="7"/>
        <v>0</v>
      </c>
      <c r="J163" s="114"/>
      <c r="K163" s="114"/>
      <c r="L163" s="114"/>
      <c r="M163" s="114"/>
      <c r="N163" s="114">
        <f t="shared" si="8"/>
        <v>0</v>
      </c>
      <c r="O163" s="115">
        <v>46174</v>
      </c>
      <c r="P163" s="115">
        <v>46175</v>
      </c>
      <c r="Q163" s="118">
        <v>2</v>
      </c>
      <c r="R163" s="90" t="s">
        <v>33</v>
      </c>
      <c r="S163" s="91"/>
      <c r="T163" s="109"/>
      <c r="U163" s="110"/>
    </row>
    <row r="164" spans="1:119 2925:2927" ht="15" customHeight="1" outlineLevel="1" x14ac:dyDescent="0.35">
      <c r="A164" s="117" t="s">
        <v>248</v>
      </c>
      <c r="B164" s="84" t="s">
        <v>203</v>
      </c>
      <c r="C164" s="109"/>
      <c r="D164" s="109"/>
      <c r="E164" s="114"/>
      <c r="F164" s="114"/>
      <c r="G164" s="114"/>
      <c r="H164" s="114"/>
      <c r="I164" s="114">
        <f t="shared" si="7"/>
        <v>0</v>
      </c>
      <c r="J164" s="114"/>
      <c r="K164" s="114"/>
      <c r="L164" s="114"/>
      <c r="M164" s="114"/>
      <c r="N164" s="114">
        <f t="shared" si="8"/>
        <v>0</v>
      </c>
      <c r="O164" s="115">
        <v>46205</v>
      </c>
      <c r="P164" s="115">
        <v>46218</v>
      </c>
      <c r="Q164" s="118">
        <v>2</v>
      </c>
      <c r="R164" s="90" t="s">
        <v>33</v>
      </c>
      <c r="S164" s="91"/>
      <c r="T164" s="109"/>
      <c r="U164" s="110"/>
      <c r="DJ164" s="95"/>
      <c r="DK164" s="95"/>
      <c r="DL164" s="95"/>
      <c r="DM164" s="95"/>
      <c r="DN164" s="95"/>
      <c r="DO164" s="95"/>
    </row>
    <row r="165" spans="1:119 2925:2927" ht="15" customHeight="1" outlineLevel="1" x14ac:dyDescent="0.35">
      <c r="A165" s="117" t="s">
        <v>249</v>
      </c>
      <c r="B165" s="84" t="s">
        <v>109</v>
      </c>
      <c r="C165" s="109"/>
      <c r="D165" s="109"/>
      <c r="E165" s="114"/>
      <c r="F165" s="114"/>
      <c r="G165" s="114"/>
      <c r="H165" s="114"/>
      <c r="I165" s="114">
        <f t="shared" si="7"/>
        <v>0</v>
      </c>
      <c r="J165" s="114"/>
      <c r="K165" s="114"/>
      <c r="L165" s="114"/>
      <c r="M165" s="114"/>
      <c r="N165" s="114">
        <f t="shared" si="8"/>
        <v>0</v>
      </c>
      <c r="O165" s="115">
        <v>46218</v>
      </c>
      <c r="P165" s="115">
        <v>46220</v>
      </c>
      <c r="Q165" s="118">
        <v>3</v>
      </c>
      <c r="R165" s="90" t="s">
        <v>33</v>
      </c>
      <c r="S165" s="91"/>
      <c r="T165" s="109"/>
      <c r="U165" s="110"/>
      <c r="DJ165" s="95"/>
      <c r="DK165" s="95"/>
      <c r="DL165" s="95"/>
      <c r="DM165" s="95"/>
      <c r="DN165" s="95"/>
      <c r="DO165" s="95"/>
    </row>
    <row r="166" spans="1:119 2925:2927" ht="15" customHeight="1" outlineLevel="1" x14ac:dyDescent="0.35">
      <c r="A166" s="117" t="s">
        <v>250</v>
      </c>
      <c r="B166" s="84" t="s">
        <v>44</v>
      </c>
      <c r="C166" s="109"/>
      <c r="D166" s="109"/>
      <c r="E166" s="114">
        <v>2237703.846153846</v>
      </c>
      <c r="F166" s="114"/>
      <c r="G166" s="114"/>
      <c r="H166" s="114"/>
      <c r="I166" s="114">
        <f t="shared" si="7"/>
        <v>2237703.846153846</v>
      </c>
      <c r="J166" s="114">
        <v>2237703.846153846</v>
      </c>
      <c r="K166" s="114"/>
      <c r="L166" s="114"/>
      <c r="M166" s="114"/>
      <c r="N166" s="114">
        <f t="shared" si="8"/>
        <v>2237703.846153846</v>
      </c>
      <c r="O166" s="115">
        <v>46220</v>
      </c>
      <c r="P166" s="115">
        <v>46236</v>
      </c>
      <c r="Q166" s="118">
        <v>1.4</v>
      </c>
      <c r="R166" s="90" t="s">
        <v>33</v>
      </c>
      <c r="S166" s="91" t="s">
        <v>45</v>
      </c>
      <c r="T166" s="109"/>
      <c r="U166" s="110"/>
      <c r="DJ166" s="95"/>
      <c r="DK166" s="95"/>
      <c r="DL166" s="95"/>
      <c r="DM166" s="95"/>
      <c r="DN166" s="95"/>
      <c r="DO166" s="95"/>
    </row>
    <row r="167" spans="1:119 2925:2927" ht="28.5" customHeight="1" outlineLevel="1" x14ac:dyDescent="0.35">
      <c r="A167" s="111" t="s">
        <v>251</v>
      </c>
      <c r="B167" s="74" t="s">
        <v>252</v>
      </c>
      <c r="C167" s="75"/>
      <c r="D167" s="76"/>
      <c r="E167" s="98">
        <f>E171</f>
        <v>2237703.846153846</v>
      </c>
      <c r="F167" s="98"/>
      <c r="G167" s="99"/>
      <c r="H167" s="98"/>
      <c r="I167" s="98">
        <f t="shared" si="7"/>
        <v>2237703.846153846</v>
      </c>
      <c r="J167" s="98">
        <f>J171</f>
        <v>2237703.846153846</v>
      </c>
      <c r="K167" s="98"/>
      <c r="L167" s="99"/>
      <c r="M167" s="98"/>
      <c r="N167" s="98">
        <f t="shared" si="8"/>
        <v>2237703.846153846</v>
      </c>
      <c r="O167" s="79">
        <f>O168</f>
        <v>46204</v>
      </c>
      <c r="P167" s="79">
        <f>P171</f>
        <v>46266</v>
      </c>
      <c r="Q167" s="104">
        <f>SUM(Q168:Q171)</f>
        <v>8.3000000000000004E-2</v>
      </c>
      <c r="R167" s="78" t="s">
        <v>33</v>
      </c>
      <c r="S167" s="78"/>
      <c r="T167" s="82"/>
      <c r="U167" s="100"/>
      <c r="DJ167" s="95"/>
      <c r="DK167" s="95"/>
      <c r="DL167" s="95"/>
      <c r="DM167" s="95"/>
      <c r="DN167" s="95"/>
      <c r="DO167" s="95"/>
    </row>
    <row r="168" spans="1:119 2925:2927" ht="15" customHeight="1" outlineLevel="1" x14ac:dyDescent="0.35">
      <c r="A168" s="119" t="s">
        <v>253</v>
      </c>
      <c r="B168" s="84" t="s">
        <v>216</v>
      </c>
      <c r="C168" s="109"/>
      <c r="D168" s="109"/>
      <c r="E168" s="114"/>
      <c r="F168" s="114"/>
      <c r="G168" s="114"/>
      <c r="H168" s="114"/>
      <c r="I168" s="114">
        <f t="shared" si="7"/>
        <v>0</v>
      </c>
      <c r="J168" s="114"/>
      <c r="K168" s="114"/>
      <c r="L168" s="114"/>
      <c r="M168" s="114"/>
      <c r="N168" s="114">
        <f t="shared" si="8"/>
        <v>0</v>
      </c>
      <c r="O168" s="115">
        <v>46204</v>
      </c>
      <c r="P168" s="115">
        <v>46205</v>
      </c>
      <c r="Q168" s="118">
        <v>0.02</v>
      </c>
      <c r="R168" s="90" t="s">
        <v>33</v>
      </c>
      <c r="S168" s="91"/>
      <c r="T168" s="109"/>
      <c r="U168" s="110"/>
      <c r="DJ168" s="95"/>
      <c r="DK168" s="95"/>
      <c r="DL168" s="95"/>
      <c r="DM168" s="95"/>
      <c r="DN168" s="95"/>
      <c r="DO168" s="95"/>
    </row>
    <row r="169" spans="1:119 2925:2927" ht="15" customHeight="1" outlineLevel="1" x14ac:dyDescent="0.35">
      <c r="A169" s="119" t="s">
        <v>254</v>
      </c>
      <c r="B169" s="84" t="s">
        <v>203</v>
      </c>
      <c r="C169" s="109"/>
      <c r="D169" s="109"/>
      <c r="E169" s="114"/>
      <c r="F169" s="114"/>
      <c r="G169" s="114"/>
      <c r="H169" s="114"/>
      <c r="I169" s="114">
        <f t="shared" si="7"/>
        <v>0</v>
      </c>
      <c r="J169" s="114"/>
      <c r="K169" s="114"/>
      <c r="L169" s="114"/>
      <c r="M169" s="114"/>
      <c r="N169" s="114">
        <f t="shared" si="8"/>
        <v>0</v>
      </c>
      <c r="O169" s="115">
        <v>46236</v>
      </c>
      <c r="P169" s="115">
        <v>46249</v>
      </c>
      <c r="Q169" s="118">
        <v>0.02</v>
      </c>
      <c r="R169" s="90" t="s">
        <v>33</v>
      </c>
      <c r="S169" s="91"/>
      <c r="T169" s="109"/>
      <c r="U169" s="110"/>
      <c r="DJ169" s="95"/>
      <c r="DK169" s="95"/>
      <c r="DL169" s="95"/>
      <c r="DM169" s="95"/>
      <c r="DN169" s="95"/>
      <c r="DO169" s="95"/>
    </row>
    <row r="170" spans="1:119 2925:2927" ht="27" customHeight="1" outlineLevel="1" x14ac:dyDescent="0.35">
      <c r="A170" s="119" t="s">
        <v>255</v>
      </c>
      <c r="B170" s="84" t="s">
        <v>109</v>
      </c>
      <c r="C170" s="109"/>
      <c r="D170" s="109"/>
      <c r="E170" s="114"/>
      <c r="F170" s="114"/>
      <c r="G170" s="114"/>
      <c r="H170" s="114"/>
      <c r="I170" s="114">
        <f t="shared" si="7"/>
        <v>0</v>
      </c>
      <c r="J170" s="114"/>
      <c r="K170" s="114"/>
      <c r="L170" s="114"/>
      <c r="M170" s="114"/>
      <c r="N170" s="114">
        <f t="shared" si="8"/>
        <v>0</v>
      </c>
      <c r="O170" s="115">
        <v>46249</v>
      </c>
      <c r="P170" s="115">
        <v>46251</v>
      </c>
      <c r="Q170" s="118">
        <v>0.03</v>
      </c>
      <c r="R170" s="90" t="s">
        <v>33</v>
      </c>
      <c r="S170" s="91"/>
      <c r="T170" s="109"/>
      <c r="U170" s="110"/>
      <c r="DJ170" s="95"/>
      <c r="DK170" s="95"/>
      <c r="DL170" s="95"/>
      <c r="DM170" s="95"/>
      <c r="DN170" s="95"/>
      <c r="DO170" s="95"/>
    </row>
    <row r="171" spans="1:119 2925:2927" ht="15.65" customHeight="1" outlineLevel="1" x14ac:dyDescent="0.35">
      <c r="A171" s="119" t="s">
        <v>256</v>
      </c>
      <c r="B171" s="84" t="s">
        <v>44</v>
      </c>
      <c r="C171" s="109"/>
      <c r="D171" s="109"/>
      <c r="E171" s="114">
        <v>2237703.846153846</v>
      </c>
      <c r="F171" s="114"/>
      <c r="G171" s="114"/>
      <c r="H171" s="114"/>
      <c r="I171" s="114">
        <f t="shared" si="7"/>
        <v>2237703.846153846</v>
      </c>
      <c r="J171" s="114">
        <v>2237703.846153846</v>
      </c>
      <c r="K171" s="114"/>
      <c r="L171" s="114"/>
      <c r="M171" s="114"/>
      <c r="N171" s="114">
        <f t="shared" si="8"/>
        <v>2237703.846153846</v>
      </c>
      <c r="O171" s="115">
        <v>46251</v>
      </c>
      <c r="P171" s="115">
        <v>46266</v>
      </c>
      <c r="Q171" s="116">
        <v>1.2999999999999999E-2</v>
      </c>
      <c r="R171" s="90" t="s">
        <v>33</v>
      </c>
      <c r="S171" s="91" t="s">
        <v>45</v>
      </c>
      <c r="T171" s="109"/>
      <c r="U171" s="110"/>
      <c r="DJ171" s="95"/>
      <c r="DK171" s="95"/>
      <c r="DL171" s="95"/>
      <c r="DM171" s="95"/>
      <c r="DN171" s="95"/>
      <c r="DO171" s="95"/>
    </row>
    <row r="172" spans="1:119 2925:2927" ht="35.15" customHeight="1" outlineLevel="1" x14ac:dyDescent="0.35">
      <c r="A172" s="111" t="s">
        <v>257</v>
      </c>
      <c r="B172" s="74" t="s">
        <v>258</v>
      </c>
      <c r="C172" s="75"/>
      <c r="D172" s="76"/>
      <c r="E172" s="98">
        <f>E176</f>
        <v>2237703.846153846</v>
      </c>
      <c r="F172" s="98"/>
      <c r="G172" s="99"/>
      <c r="H172" s="98"/>
      <c r="I172" s="98">
        <f t="shared" si="7"/>
        <v>2237703.846153846</v>
      </c>
      <c r="J172" s="98">
        <f>J176</f>
        <v>2237703.846153846</v>
      </c>
      <c r="K172" s="98"/>
      <c r="L172" s="99"/>
      <c r="M172" s="98"/>
      <c r="N172" s="98">
        <f t="shared" si="8"/>
        <v>2237703.846153846</v>
      </c>
      <c r="O172" s="79">
        <f>O173</f>
        <v>46235</v>
      </c>
      <c r="P172" s="79">
        <f>P176</f>
        <v>46297</v>
      </c>
      <c r="Q172" s="104">
        <f>SUM(Q173:Q176)</f>
        <v>8.3000000000000004E-2</v>
      </c>
      <c r="R172" s="78" t="s">
        <v>33</v>
      </c>
      <c r="S172" s="78"/>
      <c r="T172" s="82"/>
      <c r="U172" s="100"/>
      <c r="DJ172" s="95"/>
      <c r="DK172" s="95"/>
      <c r="DL172" s="95"/>
      <c r="DM172" s="95"/>
      <c r="DN172" s="95"/>
      <c r="DO172" s="95"/>
    </row>
    <row r="173" spans="1:119 2925:2927" ht="25.5" customHeight="1" outlineLevel="1" x14ac:dyDescent="0.35">
      <c r="A173" s="117" t="s">
        <v>257</v>
      </c>
      <c r="B173" s="84" t="s">
        <v>216</v>
      </c>
      <c r="C173" s="109"/>
      <c r="D173" s="109"/>
      <c r="E173" s="114"/>
      <c r="F173" s="114"/>
      <c r="G173" s="114"/>
      <c r="H173" s="114"/>
      <c r="I173" s="114">
        <f t="shared" si="7"/>
        <v>0</v>
      </c>
      <c r="J173" s="114"/>
      <c r="K173" s="114"/>
      <c r="L173" s="114"/>
      <c r="M173" s="114"/>
      <c r="N173" s="114">
        <f t="shared" si="8"/>
        <v>0</v>
      </c>
      <c r="O173" s="115">
        <v>46235</v>
      </c>
      <c r="P173" s="115">
        <v>46236</v>
      </c>
      <c r="Q173" s="118">
        <v>0.02</v>
      </c>
      <c r="R173" s="90" t="s">
        <v>33</v>
      </c>
      <c r="S173" s="91"/>
      <c r="T173" s="109"/>
      <c r="U173" s="110"/>
    </row>
    <row r="174" spans="1:119 2925:2927" ht="15" customHeight="1" outlineLevel="1" x14ac:dyDescent="0.35">
      <c r="A174" s="117" t="s">
        <v>259</v>
      </c>
      <c r="B174" s="84" t="s">
        <v>203</v>
      </c>
      <c r="C174" s="109"/>
      <c r="D174" s="109"/>
      <c r="E174" s="114"/>
      <c r="F174" s="114"/>
      <c r="G174" s="114"/>
      <c r="H174" s="114"/>
      <c r="I174" s="114">
        <f t="shared" si="7"/>
        <v>0</v>
      </c>
      <c r="J174" s="114"/>
      <c r="K174" s="114"/>
      <c r="L174" s="114"/>
      <c r="M174" s="114"/>
      <c r="N174" s="114">
        <f t="shared" si="8"/>
        <v>0</v>
      </c>
      <c r="O174" s="115">
        <v>46267</v>
      </c>
      <c r="P174" s="115">
        <v>46280</v>
      </c>
      <c r="Q174" s="118">
        <v>0.02</v>
      </c>
      <c r="R174" s="90" t="s">
        <v>33</v>
      </c>
      <c r="S174" s="91"/>
      <c r="T174" s="109"/>
      <c r="U174" s="110"/>
      <c r="DJ174" s="95"/>
      <c r="DK174" s="95"/>
      <c r="DL174" s="95"/>
      <c r="DM174" s="95"/>
      <c r="DN174" s="95"/>
      <c r="DO174" s="95"/>
    </row>
    <row r="175" spans="1:119 2925:2927" ht="15" customHeight="1" outlineLevel="1" x14ac:dyDescent="0.35">
      <c r="A175" s="117" t="s">
        <v>260</v>
      </c>
      <c r="B175" s="84" t="s">
        <v>109</v>
      </c>
      <c r="C175" s="109"/>
      <c r="D175" s="109"/>
      <c r="E175" s="114"/>
      <c r="F175" s="114"/>
      <c r="G175" s="114"/>
      <c r="H175" s="114"/>
      <c r="I175" s="114">
        <f t="shared" si="7"/>
        <v>0</v>
      </c>
      <c r="J175" s="114"/>
      <c r="K175" s="114"/>
      <c r="L175" s="114"/>
      <c r="M175" s="114"/>
      <c r="N175" s="114">
        <f t="shared" si="8"/>
        <v>0</v>
      </c>
      <c r="O175" s="115">
        <v>46280</v>
      </c>
      <c r="P175" s="115">
        <v>46282</v>
      </c>
      <c r="Q175" s="118">
        <v>0.03</v>
      </c>
      <c r="R175" s="90" t="s">
        <v>33</v>
      </c>
      <c r="S175" s="91"/>
      <c r="T175" s="109"/>
      <c r="U175" s="110"/>
      <c r="DJ175" s="95"/>
      <c r="DK175" s="95"/>
      <c r="DL175" s="95"/>
      <c r="DM175" s="95"/>
      <c r="DN175" s="95"/>
      <c r="DO175" s="95"/>
    </row>
    <row r="176" spans="1:119 2925:2927" ht="25.5" customHeight="1" outlineLevel="1" x14ac:dyDescent="0.35">
      <c r="A176" s="117" t="s">
        <v>261</v>
      </c>
      <c r="B176" s="84" t="s">
        <v>44</v>
      </c>
      <c r="C176" s="109"/>
      <c r="D176" s="109"/>
      <c r="E176" s="114">
        <v>2237703.846153846</v>
      </c>
      <c r="F176" s="114"/>
      <c r="G176" s="114"/>
      <c r="H176" s="114"/>
      <c r="I176" s="114">
        <f t="shared" si="7"/>
        <v>2237703.846153846</v>
      </c>
      <c r="J176" s="114">
        <v>2237703.846153846</v>
      </c>
      <c r="K176" s="114"/>
      <c r="L176" s="114"/>
      <c r="M176" s="114"/>
      <c r="N176" s="114">
        <f t="shared" si="8"/>
        <v>2237703.846153846</v>
      </c>
      <c r="O176" s="115">
        <v>46282</v>
      </c>
      <c r="P176" s="115">
        <v>46297</v>
      </c>
      <c r="Q176" s="116">
        <v>1.2999999999999999E-2</v>
      </c>
      <c r="R176" s="90" t="s">
        <v>33</v>
      </c>
      <c r="S176" s="91" t="s">
        <v>45</v>
      </c>
      <c r="T176" s="109"/>
      <c r="U176" s="110"/>
    </row>
    <row r="177" spans="1:119" ht="36.9" customHeight="1" outlineLevel="1" x14ac:dyDescent="0.35">
      <c r="A177" s="111" t="s">
        <v>259</v>
      </c>
      <c r="B177" s="74" t="s">
        <v>262</v>
      </c>
      <c r="C177" s="75"/>
      <c r="D177" s="76"/>
      <c r="E177" s="98">
        <f>E181</f>
        <v>2237703.846153846</v>
      </c>
      <c r="F177" s="98"/>
      <c r="G177" s="99"/>
      <c r="H177" s="98"/>
      <c r="I177" s="98">
        <f t="shared" si="7"/>
        <v>2237703.846153846</v>
      </c>
      <c r="J177" s="98">
        <f>J181</f>
        <v>2237703.846153846</v>
      </c>
      <c r="K177" s="98"/>
      <c r="L177" s="99"/>
      <c r="M177" s="98"/>
      <c r="N177" s="98">
        <f t="shared" si="8"/>
        <v>2237703.846153846</v>
      </c>
      <c r="O177" s="79">
        <f>O178</f>
        <v>46266</v>
      </c>
      <c r="P177" s="79">
        <f>P181</f>
        <v>46328</v>
      </c>
      <c r="Q177" s="104">
        <f>SUM(Q178:Q181)</f>
        <v>8.4000000000000005E-2</v>
      </c>
      <c r="R177" s="78" t="s">
        <v>33</v>
      </c>
      <c r="S177" s="78"/>
      <c r="T177" s="82"/>
      <c r="U177" s="100"/>
      <c r="DJ177" s="95"/>
      <c r="DK177" s="95"/>
      <c r="DL177" s="95"/>
      <c r="DM177" s="95"/>
      <c r="DN177" s="95"/>
      <c r="DO177" s="95"/>
    </row>
    <row r="178" spans="1:119" ht="15" customHeight="1" outlineLevel="1" x14ac:dyDescent="0.35">
      <c r="A178" s="119" t="s">
        <v>263</v>
      </c>
      <c r="B178" s="84" t="s">
        <v>216</v>
      </c>
      <c r="C178" s="109"/>
      <c r="D178" s="109"/>
      <c r="E178" s="114"/>
      <c r="F178" s="114"/>
      <c r="G178" s="114"/>
      <c r="H178" s="114"/>
      <c r="I178" s="114">
        <f t="shared" si="7"/>
        <v>0</v>
      </c>
      <c r="J178" s="114"/>
      <c r="K178" s="114"/>
      <c r="L178" s="114"/>
      <c r="M178" s="114"/>
      <c r="N178" s="114">
        <f t="shared" si="8"/>
        <v>0</v>
      </c>
      <c r="O178" s="115">
        <v>46266</v>
      </c>
      <c r="P178" s="115">
        <v>46267</v>
      </c>
      <c r="Q178" s="118">
        <v>0.02</v>
      </c>
      <c r="R178" s="90" t="s">
        <v>33</v>
      </c>
      <c r="S178" s="91"/>
      <c r="T178" s="109"/>
      <c r="U178" s="110"/>
      <c r="DJ178" s="95"/>
      <c r="DK178" s="95"/>
      <c r="DL178" s="95"/>
      <c r="DM178" s="95"/>
      <c r="DN178" s="95"/>
      <c r="DO178" s="95"/>
    </row>
    <row r="179" spans="1:119" ht="25.5" customHeight="1" outlineLevel="1" x14ac:dyDescent="0.35">
      <c r="A179" s="119" t="s">
        <v>264</v>
      </c>
      <c r="B179" s="84" t="s">
        <v>203</v>
      </c>
      <c r="C179" s="109"/>
      <c r="D179" s="109"/>
      <c r="E179" s="114"/>
      <c r="F179" s="114"/>
      <c r="G179" s="114"/>
      <c r="H179" s="114"/>
      <c r="I179" s="114">
        <f t="shared" si="7"/>
        <v>0</v>
      </c>
      <c r="J179" s="114"/>
      <c r="K179" s="114"/>
      <c r="L179" s="114"/>
      <c r="M179" s="114"/>
      <c r="N179" s="114">
        <f t="shared" si="8"/>
        <v>0</v>
      </c>
      <c r="O179" s="115">
        <v>46297</v>
      </c>
      <c r="P179" s="115">
        <v>46310</v>
      </c>
      <c r="Q179" s="118">
        <v>0.02</v>
      </c>
      <c r="R179" s="90" t="s">
        <v>33</v>
      </c>
      <c r="S179" s="91"/>
      <c r="T179" s="109"/>
      <c r="U179" s="110"/>
    </row>
    <row r="180" spans="1:119" ht="15" customHeight="1" outlineLevel="1" x14ac:dyDescent="0.35">
      <c r="A180" s="119" t="s">
        <v>265</v>
      </c>
      <c r="B180" s="84" t="s">
        <v>109</v>
      </c>
      <c r="C180" s="109"/>
      <c r="D180" s="109"/>
      <c r="E180" s="114"/>
      <c r="F180" s="114"/>
      <c r="G180" s="114"/>
      <c r="H180" s="114"/>
      <c r="I180" s="114">
        <f t="shared" si="7"/>
        <v>0</v>
      </c>
      <c r="J180" s="114"/>
      <c r="K180" s="114"/>
      <c r="L180" s="114"/>
      <c r="M180" s="114"/>
      <c r="N180" s="114">
        <f t="shared" si="8"/>
        <v>0</v>
      </c>
      <c r="O180" s="115">
        <v>46310</v>
      </c>
      <c r="P180" s="115">
        <v>46312</v>
      </c>
      <c r="Q180" s="118">
        <v>0.03</v>
      </c>
      <c r="R180" s="90" t="s">
        <v>33</v>
      </c>
      <c r="S180" s="91"/>
      <c r="T180" s="109"/>
      <c r="U180" s="110"/>
      <c r="DJ180" s="95"/>
      <c r="DK180" s="95"/>
      <c r="DL180" s="95"/>
      <c r="DM180" s="95"/>
      <c r="DN180" s="95"/>
      <c r="DO180" s="95"/>
    </row>
    <row r="181" spans="1:119" ht="15" customHeight="1" outlineLevel="1" x14ac:dyDescent="0.35">
      <c r="A181" s="119" t="s">
        <v>266</v>
      </c>
      <c r="B181" s="84" t="s">
        <v>44</v>
      </c>
      <c r="C181" s="109"/>
      <c r="D181" s="109"/>
      <c r="E181" s="114">
        <v>2237703.846153846</v>
      </c>
      <c r="F181" s="114"/>
      <c r="G181" s="114"/>
      <c r="H181" s="114"/>
      <c r="I181" s="114">
        <f t="shared" si="7"/>
        <v>2237703.846153846</v>
      </c>
      <c r="J181" s="114">
        <v>2237703.846153846</v>
      </c>
      <c r="K181" s="114"/>
      <c r="L181" s="114"/>
      <c r="M181" s="114"/>
      <c r="N181" s="114">
        <f t="shared" si="8"/>
        <v>2237703.846153846</v>
      </c>
      <c r="O181" s="115">
        <v>46312</v>
      </c>
      <c r="P181" s="115">
        <v>46328</v>
      </c>
      <c r="Q181" s="116">
        <v>1.4E-2</v>
      </c>
      <c r="R181" s="90" t="s">
        <v>33</v>
      </c>
      <c r="S181" s="91" t="s">
        <v>45</v>
      </c>
      <c r="T181" s="109"/>
      <c r="U181" s="110"/>
      <c r="DJ181" s="95"/>
      <c r="DK181" s="95"/>
      <c r="DL181" s="95"/>
      <c r="DM181" s="95"/>
      <c r="DN181" s="95"/>
      <c r="DO181" s="95"/>
    </row>
    <row r="182" spans="1:119" ht="38.15" customHeight="1" outlineLevel="1" x14ac:dyDescent="0.35">
      <c r="A182" s="111" t="s">
        <v>260</v>
      </c>
      <c r="B182" s="74" t="s">
        <v>267</v>
      </c>
      <c r="C182" s="75"/>
      <c r="D182" s="76"/>
      <c r="E182" s="98">
        <f>E186</f>
        <v>2237703.846153846</v>
      </c>
      <c r="F182" s="98"/>
      <c r="G182" s="99"/>
      <c r="H182" s="98"/>
      <c r="I182" s="98">
        <f t="shared" si="7"/>
        <v>2237703.846153846</v>
      </c>
      <c r="J182" s="98">
        <f>J186</f>
        <v>2237703.846153846</v>
      </c>
      <c r="K182" s="98"/>
      <c r="L182" s="99"/>
      <c r="M182" s="98"/>
      <c r="N182" s="98">
        <f t="shared" si="8"/>
        <v>2237703.846153846</v>
      </c>
      <c r="O182" s="79">
        <f>O183</f>
        <v>46296</v>
      </c>
      <c r="P182" s="79">
        <f>P186</f>
        <v>46358</v>
      </c>
      <c r="Q182" s="104">
        <f>SUM(Q183:Q186)</f>
        <v>8.3000000000000004E-2</v>
      </c>
      <c r="R182" s="78" t="s">
        <v>33</v>
      </c>
      <c r="S182" s="78"/>
      <c r="T182" s="82"/>
      <c r="U182" s="100"/>
      <c r="DJ182" s="95"/>
      <c r="DK182" s="95"/>
      <c r="DL182" s="95"/>
      <c r="DM182" s="95"/>
      <c r="DN182" s="95"/>
      <c r="DO182" s="95"/>
    </row>
    <row r="183" spans="1:119" ht="15" customHeight="1" outlineLevel="1" x14ac:dyDescent="0.35">
      <c r="A183" s="117" t="s">
        <v>268</v>
      </c>
      <c r="B183" s="84" t="s">
        <v>216</v>
      </c>
      <c r="C183" s="109"/>
      <c r="D183" s="109"/>
      <c r="E183" s="114"/>
      <c r="F183" s="114"/>
      <c r="G183" s="114"/>
      <c r="H183" s="114"/>
      <c r="I183" s="114">
        <f t="shared" si="7"/>
        <v>0</v>
      </c>
      <c r="J183" s="114"/>
      <c r="K183" s="114"/>
      <c r="L183" s="114"/>
      <c r="M183" s="114"/>
      <c r="N183" s="114">
        <f t="shared" si="8"/>
        <v>0</v>
      </c>
      <c r="O183" s="115">
        <v>46296</v>
      </c>
      <c r="P183" s="115">
        <v>46297</v>
      </c>
      <c r="Q183" s="118">
        <v>0.02</v>
      </c>
      <c r="R183" s="90" t="s">
        <v>33</v>
      </c>
      <c r="S183" s="91"/>
      <c r="T183" s="109"/>
      <c r="U183" s="110"/>
      <c r="DJ183" s="95"/>
      <c r="DK183" s="95"/>
      <c r="DL183" s="95"/>
      <c r="DM183" s="95"/>
      <c r="DN183" s="95"/>
      <c r="DO183" s="95"/>
    </row>
    <row r="184" spans="1:119" ht="25.5" customHeight="1" outlineLevel="1" x14ac:dyDescent="0.35">
      <c r="A184" s="117" t="s">
        <v>269</v>
      </c>
      <c r="B184" s="84" t="s">
        <v>203</v>
      </c>
      <c r="C184" s="109"/>
      <c r="D184" s="109"/>
      <c r="E184" s="114"/>
      <c r="F184" s="114"/>
      <c r="G184" s="114"/>
      <c r="H184" s="114"/>
      <c r="I184" s="114">
        <f t="shared" si="7"/>
        <v>0</v>
      </c>
      <c r="J184" s="114"/>
      <c r="K184" s="114"/>
      <c r="L184" s="114"/>
      <c r="M184" s="114"/>
      <c r="N184" s="114">
        <f t="shared" si="8"/>
        <v>0</v>
      </c>
      <c r="O184" s="115">
        <v>46328</v>
      </c>
      <c r="P184" s="115">
        <v>46341</v>
      </c>
      <c r="Q184" s="118">
        <v>0.02</v>
      </c>
      <c r="R184" s="90" t="s">
        <v>33</v>
      </c>
      <c r="S184" s="91"/>
      <c r="T184" s="109"/>
      <c r="U184" s="110"/>
    </row>
    <row r="185" spans="1:119" ht="15" customHeight="1" outlineLevel="1" x14ac:dyDescent="0.35">
      <c r="A185" s="117" t="s">
        <v>270</v>
      </c>
      <c r="B185" s="84" t="s">
        <v>109</v>
      </c>
      <c r="C185" s="109"/>
      <c r="D185" s="109"/>
      <c r="E185" s="114"/>
      <c r="F185" s="114"/>
      <c r="G185" s="114"/>
      <c r="H185" s="114"/>
      <c r="I185" s="114">
        <f t="shared" si="7"/>
        <v>0</v>
      </c>
      <c r="J185" s="114"/>
      <c r="K185" s="114"/>
      <c r="L185" s="114"/>
      <c r="M185" s="114"/>
      <c r="N185" s="114">
        <f t="shared" si="8"/>
        <v>0</v>
      </c>
      <c r="O185" s="115">
        <v>46341</v>
      </c>
      <c r="P185" s="115">
        <v>46343</v>
      </c>
      <c r="Q185" s="118">
        <v>0.03</v>
      </c>
      <c r="R185" s="90" t="s">
        <v>33</v>
      </c>
      <c r="S185" s="91"/>
      <c r="T185" s="109"/>
      <c r="U185" s="110"/>
      <c r="DJ185" s="95"/>
      <c r="DK185" s="95"/>
      <c r="DL185" s="95"/>
      <c r="DM185" s="95"/>
      <c r="DN185" s="95"/>
      <c r="DO185" s="95"/>
    </row>
    <row r="186" spans="1:119" ht="15" customHeight="1" outlineLevel="1" x14ac:dyDescent="0.35">
      <c r="A186" s="117" t="s">
        <v>271</v>
      </c>
      <c r="B186" s="84" t="s">
        <v>44</v>
      </c>
      <c r="C186" s="109"/>
      <c r="D186" s="109"/>
      <c r="E186" s="114">
        <v>2237703.846153846</v>
      </c>
      <c r="F186" s="114"/>
      <c r="G186" s="114"/>
      <c r="H186" s="114"/>
      <c r="I186" s="114">
        <f t="shared" si="7"/>
        <v>2237703.846153846</v>
      </c>
      <c r="J186" s="114">
        <v>2237703.846153846</v>
      </c>
      <c r="K186" s="114"/>
      <c r="L186" s="114"/>
      <c r="M186" s="114"/>
      <c r="N186" s="114">
        <f t="shared" si="8"/>
        <v>2237703.846153846</v>
      </c>
      <c r="O186" s="115">
        <v>46343</v>
      </c>
      <c r="P186" s="115">
        <v>46358</v>
      </c>
      <c r="Q186" s="116">
        <v>1.2999999999999999E-2</v>
      </c>
      <c r="R186" s="90" t="s">
        <v>33</v>
      </c>
      <c r="S186" s="91" t="s">
        <v>45</v>
      </c>
      <c r="T186" s="109"/>
      <c r="U186" s="110"/>
      <c r="DJ186" s="95"/>
      <c r="DK186" s="95"/>
      <c r="DL186" s="95"/>
      <c r="DM186" s="95"/>
      <c r="DN186" s="95"/>
      <c r="DO186" s="95"/>
    </row>
    <row r="187" spans="1:119" ht="25.5" customHeight="1" outlineLevel="1" x14ac:dyDescent="0.35">
      <c r="A187" s="111" t="s">
        <v>261</v>
      </c>
      <c r="B187" s="74" t="s">
        <v>272</v>
      </c>
      <c r="C187" s="75"/>
      <c r="D187" s="76"/>
      <c r="E187" s="98">
        <f>E191</f>
        <v>2237703.846153846</v>
      </c>
      <c r="F187" s="98"/>
      <c r="G187" s="99"/>
      <c r="H187" s="98"/>
      <c r="I187" s="98">
        <f t="shared" si="7"/>
        <v>2237703.846153846</v>
      </c>
      <c r="J187" s="98">
        <f>J191</f>
        <v>2237703.846153846</v>
      </c>
      <c r="K187" s="98"/>
      <c r="L187" s="99"/>
      <c r="M187" s="98"/>
      <c r="N187" s="98">
        <f t="shared" si="8"/>
        <v>2237703.846153846</v>
      </c>
      <c r="O187" s="79">
        <f>O188</f>
        <v>46327</v>
      </c>
      <c r="P187" s="79">
        <v>46376</v>
      </c>
      <c r="Q187" s="104">
        <f>SUM(Q188:Q191)</f>
        <v>8.3000000000000004E-2</v>
      </c>
      <c r="R187" s="78" t="s">
        <v>33</v>
      </c>
      <c r="S187" s="78"/>
      <c r="T187" s="82"/>
      <c r="U187" s="100"/>
    </row>
    <row r="188" spans="1:119" ht="15" customHeight="1" outlineLevel="1" x14ac:dyDescent="0.35">
      <c r="A188" s="117" t="s">
        <v>273</v>
      </c>
      <c r="B188" s="84" t="s">
        <v>216</v>
      </c>
      <c r="C188" s="109"/>
      <c r="D188" s="109"/>
      <c r="E188" s="114"/>
      <c r="F188" s="114"/>
      <c r="G188" s="114"/>
      <c r="H188" s="114"/>
      <c r="I188" s="114">
        <f t="shared" si="7"/>
        <v>0</v>
      </c>
      <c r="J188" s="114"/>
      <c r="K188" s="114"/>
      <c r="L188" s="114"/>
      <c r="M188" s="114"/>
      <c r="N188" s="114">
        <f t="shared" si="8"/>
        <v>0</v>
      </c>
      <c r="O188" s="115">
        <v>46327</v>
      </c>
      <c r="P188" s="115">
        <v>46328</v>
      </c>
      <c r="Q188" s="118">
        <v>0.02</v>
      </c>
      <c r="R188" s="90" t="s">
        <v>33</v>
      </c>
      <c r="S188" s="91"/>
      <c r="T188" s="109"/>
      <c r="U188" s="110"/>
      <c r="DJ188" s="95"/>
      <c r="DK188" s="95"/>
      <c r="DL188" s="95"/>
      <c r="DM188" s="95"/>
      <c r="DN188" s="95"/>
      <c r="DO188" s="95"/>
    </row>
    <row r="189" spans="1:119" ht="15" customHeight="1" outlineLevel="1" x14ac:dyDescent="0.35">
      <c r="A189" s="117" t="s">
        <v>274</v>
      </c>
      <c r="B189" s="84" t="s">
        <v>203</v>
      </c>
      <c r="C189" s="109"/>
      <c r="D189" s="109"/>
      <c r="E189" s="114"/>
      <c r="F189" s="114"/>
      <c r="G189" s="114"/>
      <c r="H189" s="114"/>
      <c r="I189" s="114">
        <f t="shared" si="7"/>
        <v>0</v>
      </c>
      <c r="J189" s="114"/>
      <c r="K189" s="114"/>
      <c r="L189" s="114"/>
      <c r="M189" s="114"/>
      <c r="N189" s="114">
        <f t="shared" si="8"/>
        <v>0</v>
      </c>
      <c r="O189" s="115">
        <v>46358</v>
      </c>
      <c r="P189" s="115">
        <v>46371</v>
      </c>
      <c r="Q189" s="118">
        <v>0.02</v>
      </c>
      <c r="R189" s="90" t="s">
        <v>33</v>
      </c>
      <c r="S189" s="91"/>
      <c r="T189" s="109"/>
      <c r="U189" s="110"/>
      <c r="DJ189" s="95"/>
      <c r="DK189" s="95"/>
      <c r="DL189" s="95"/>
      <c r="DM189" s="95"/>
      <c r="DN189" s="95"/>
      <c r="DO189" s="95"/>
    </row>
    <row r="190" spans="1:119" ht="25.5" customHeight="1" outlineLevel="1" x14ac:dyDescent="0.35">
      <c r="A190" s="117" t="s">
        <v>275</v>
      </c>
      <c r="B190" s="84" t="s">
        <v>109</v>
      </c>
      <c r="C190" s="109"/>
      <c r="D190" s="109"/>
      <c r="E190" s="114"/>
      <c r="F190" s="114"/>
      <c r="G190" s="114"/>
      <c r="H190" s="114"/>
      <c r="I190" s="114">
        <f t="shared" si="7"/>
        <v>0</v>
      </c>
      <c r="J190" s="114"/>
      <c r="K190" s="114"/>
      <c r="L190" s="114"/>
      <c r="M190" s="114"/>
      <c r="N190" s="114">
        <f t="shared" si="8"/>
        <v>0</v>
      </c>
      <c r="O190" s="115">
        <v>46371</v>
      </c>
      <c r="P190" s="115">
        <v>46373</v>
      </c>
      <c r="Q190" s="118">
        <v>0.03</v>
      </c>
      <c r="R190" s="90" t="s">
        <v>33</v>
      </c>
      <c r="S190" s="91"/>
      <c r="T190" s="109"/>
      <c r="U190" s="110"/>
    </row>
    <row r="191" spans="1:119" ht="15" customHeight="1" outlineLevel="1" x14ac:dyDescent="0.35">
      <c r="A191" s="117" t="s">
        <v>276</v>
      </c>
      <c r="B191" s="84" t="s">
        <v>44</v>
      </c>
      <c r="C191" s="109"/>
      <c r="D191" s="109"/>
      <c r="E191" s="114">
        <v>2237703.846153846</v>
      </c>
      <c r="F191" s="114"/>
      <c r="G191" s="114"/>
      <c r="H191" s="114"/>
      <c r="I191" s="114">
        <f t="shared" si="7"/>
        <v>2237703.846153846</v>
      </c>
      <c r="J191" s="114">
        <v>2237703.846153846</v>
      </c>
      <c r="K191" s="114"/>
      <c r="L191" s="114"/>
      <c r="M191" s="114"/>
      <c r="N191" s="114">
        <f t="shared" si="8"/>
        <v>2237703.846153846</v>
      </c>
      <c r="O191" s="115">
        <v>46373</v>
      </c>
      <c r="P191" s="115">
        <v>46376</v>
      </c>
      <c r="Q191" s="116">
        <v>1.2999999999999999E-2</v>
      </c>
      <c r="R191" s="90" t="s">
        <v>33</v>
      </c>
      <c r="S191" s="91" t="s">
        <v>45</v>
      </c>
      <c r="T191" s="109"/>
      <c r="U191" s="110"/>
      <c r="DJ191" s="95"/>
      <c r="DK191" s="95"/>
      <c r="DL191" s="95"/>
      <c r="DM191" s="95"/>
      <c r="DN191" s="95"/>
      <c r="DO191" s="95"/>
    </row>
    <row r="192" spans="1:119" ht="40.5" customHeight="1" outlineLevel="1" x14ac:dyDescent="0.35">
      <c r="A192" s="111" t="s">
        <v>277</v>
      </c>
      <c r="B192" s="74" t="s">
        <v>278</v>
      </c>
      <c r="C192" s="75"/>
      <c r="D192" s="76"/>
      <c r="E192" s="98">
        <f>E196</f>
        <v>2237703.846153846</v>
      </c>
      <c r="F192" s="98"/>
      <c r="G192" s="99"/>
      <c r="H192" s="98"/>
      <c r="I192" s="98">
        <f t="shared" si="7"/>
        <v>2237703.846153846</v>
      </c>
      <c r="J192" s="98">
        <f>J196</f>
        <v>2237703.846153846</v>
      </c>
      <c r="K192" s="98"/>
      <c r="L192" s="99"/>
      <c r="M192" s="98"/>
      <c r="N192" s="98">
        <f t="shared" si="8"/>
        <v>2237703.846153846</v>
      </c>
      <c r="O192" s="79">
        <f>O193</f>
        <v>46357</v>
      </c>
      <c r="P192" s="79">
        <f>P196</f>
        <v>46419</v>
      </c>
      <c r="Q192" s="104">
        <f>SUM(Q193:Q196)</f>
        <v>8.3000000000000004E-2</v>
      </c>
      <c r="R192" s="78" t="s">
        <v>33</v>
      </c>
      <c r="S192" s="78"/>
      <c r="T192" s="82"/>
      <c r="U192" s="100"/>
      <c r="DJ192" s="95"/>
      <c r="DK192" s="95"/>
      <c r="DL192" s="95"/>
      <c r="DM192" s="95"/>
      <c r="DN192" s="95"/>
      <c r="DO192" s="95"/>
    </row>
    <row r="193" spans="1:119" ht="15" customHeight="1" outlineLevel="1" x14ac:dyDescent="0.35">
      <c r="A193" s="119" t="s">
        <v>279</v>
      </c>
      <c r="B193" s="84" t="s">
        <v>216</v>
      </c>
      <c r="C193" s="109"/>
      <c r="D193" s="109"/>
      <c r="E193" s="114"/>
      <c r="F193" s="114"/>
      <c r="G193" s="114"/>
      <c r="H193" s="114"/>
      <c r="I193" s="114">
        <f t="shared" si="7"/>
        <v>0</v>
      </c>
      <c r="J193" s="114"/>
      <c r="K193" s="114"/>
      <c r="L193" s="114"/>
      <c r="M193" s="114"/>
      <c r="N193" s="114">
        <f t="shared" si="8"/>
        <v>0</v>
      </c>
      <c r="O193" s="115">
        <v>46357</v>
      </c>
      <c r="P193" s="115">
        <v>46358</v>
      </c>
      <c r="Q193" s="118">
        <v>0.02</v>
      </c>
      <c r="R193" s="90" t="s">
        <v>33</v>
      </c>
      <c r="S193" s="91"/>
      <c r="T193" s="109"/>
      <c r="U193" s="110"/>
      <c r="DJ193" s="95"/>
      <c r="DK193" s="95"/>
      <c r="DL193" s="95"/>
      <c r="DM193" s="95"/>
      <c r="DN193" s="95"/>
      <c r="DO193" s="95"/>
    </row>
    <row r="194" spans="1:119" ht="15" customHeight="1" outlineLevel="1" x14ac:dyDescent="0.35">
      <c r="A194" s="119" t="s">
        <v>280</v>
      </c>
      <c r="B194" s="84" t="s">
        <v>203</v>
      </c>
      <c r="C194" s="109"/>
      <c r="D194" s="109"/>
      <c r="E194" s="114"/>
      <c r="F194" s="114"/>
      <c r="G194" s="114"/>
      <c r="H194" s="114"/>
      <c r="I194" s="114">
        <f t="shared" si="7"/>
        <v>0</v>
      </c>
      <c r="J194" s="114"/>
      <c r="K194" s="114"/>
      <c r="L194" s="114"/>
      <c r="M194" s="114"/>
      <c r="N194" s="114">
        <f t="shared" si="8"/>
        <v>0</v>
      </c>
      <c r="O194" s="115">
        <v>46389</v>
      </c>
      <c r="P194" s="115">
        <v>46402</v>
      </c>
      <c r="Q194" s="118">
        <v>0.02</v>
      </c>
      <c r="R194" s="90" t="s">
        <v>33</v>
      </c>
      <c r="S194" s="91"/>
      <c r="T194" s="109"/>
      <c r="U194" s="110"/>
      <c r="DJ194" s="95"/>
      <c r="DK194" s="95"/>
      <c r="DL194" s="95"/>
      <c r="DM194" s="95"/>
      <c r="DN194" s="95"/>
      <c r="DO194" s="95"/>
    </row>
    <row r="195" spans="1:119" ht="25.5" customHeight="1" outlineLevel="1" x14ac:dyDescent="0.35">
      <c r="A195" s="119" t="s">
        <v>281</v>
      </c>
      <c r="B195" s="84" t="s">
        <v>109</v>
      </c>
      <c r="C195" s="109"/>
      <c r="D195" s="109"/>
      <c r="E195" s="114"/>
      <c r="F195" s="114"/>
      <c r="G195" s="114"/>
      <c r="H195" s="114"/>
      <c r="I195" s="114">
        <f t="shared" si="7"/>
        <v>0</v>
      </c>
      <c r="J195" s="114"/>
      <c r="K195" s="114"/>
      <c r="L195" s="114"/>
      <c r="M195" s="114"/>
      <c r="N195" s="114">
        <f t="shared" si="8"/>
        <v>0</v>
      </c>
      <c r="O195" s="115">
        <v>46402</v>
      </c>
      <c r="P195" s="115">
        <v>46404</v>
      </c>
      <c r="Q195" s="118">
        <v>0.03</v>
      </c>
      <c r="R195" s="90" t="s">
        <v>33</v>
      </c>
      <c r="S195" s="91"/>
      <c r="T195" s="109"/>
      <c r="U195" s="110"/>
    </row>
    <row r="196" spans="1:119" ht="15" customHeight="1" outlineLevel="1" x14ac:dyDescent="0.35">
      <c r="A196" s="119" t="s">
        <v>282</v>
      </c>
      <c r="B196" s="84" t="s">
        <v>44</v>
      </c>
      <c r="C196" s="109"/>
      <c r="D196" s="109"/>
      <c r="E196" s="114">
        <v>2237703.846153846</v>
      </c>
      <c r="F196" s="114"/>
      <c r="G196" s="114"/>
      <c r="H196" s="114"/>
      <c r="I196" s="114">
        <f t="shared" si="7"/>
        <v>2237703.846153846</v>
      </c>
      <c r="J196" s="114">
        <v>2237703.846153846</v>
      </c>
      <c r="K196" s="114"/>
      <c r="L196" s="114"/>
      <c r="M196" s="114"/>
      <c r="N196" s="114">
        <f t="shared" si="8"/>
        <v>2237703.846153846</v>
      </c>
      <c r="O196" s="115">
        <v>46404</v>
      </c>
      <c r="P196" s="115">
        <v>46419</v>
      </c>
      <c r="Q196" s="116">
        <v>1.2999999999999999E-2</v>
      </c>
      <c r="R196" s="90" t="s">
        <v>33</v>
      </c>
      <c r="S196" s="91" t="s">
        <v>45</v>
      </c>
      <c r="T196" s="109"/>
      <c r="U196" s="110"/>
      <c r="DJ196" s="95"/>
      <c r="DK196" s="95"/>
      <c r="DL196" s="95"/>
      <c r="DM196" s="95"/>
      <c r="DN196" s="95"/>
      <c r="DO196" s="95"/>
    </row>
    <row r="197" spans="1:119" ht="15" customHeight="1" outlineLevel="1" x14ac:dyDescent="0.35">
      <c r="A197" s="111" t="s">
        <v>283</v>
      </c>
      <c r="B197" s="74" t="s">
        <v>284</v>
      </c>
      <c r="C197" s="75"/>
      <c r="D197" s="76"/>
      <c r="E197" s="98">
        <f>E200</f>
        <v>2237703.846153846</v>
      </c>
      <c r="F197" s="98"/>
      <c r="G197" s="99"/>
      <c r="H197" s="98"/>
      <c r="I197" s="98">
        <f t="shared" si="7"/>
        <v>2237703.846153846</v>
      </c>
      <c r="J197" s="98">
        <f>J200</f>
        <v>2237703.846153846</v>
      </c>
      <c r="K197" s="98"/>
      <c r="L197" s="99"/>
      <c r="M197" s="98"/>
      <c r="N197" s="98">
        <f t="shared" si="8"/>
        <v>2237703.846153846</v>
      </c>
      <c r="O197" s="79">
        <f>O198</f>
        <v>46357</v>
      </c>
      <c r="P197" s="79" t="e">
        <f>#REF!</f>
        <v>#REF!</v>
      </c>
      <c r="Q197" s="80">
        <f>SUM(Q198:Q200)</f>
        <v>7.0000000000000007E-2</v>
      </c>
      <c r="R197" s="78" t="s">
        <v>33</v>
      </c>
      <c r="S197" s="78"/>
      <c r="T197" s="82"/>
      <c r="U197" s="100"/>
      <c r="DJ197" s="95"/>
      <c r="DK197" s="95"/>
      <c r="DL197" s="95"/>
      <c r="DM197" s="95"/>
      <c r="DN197" s="95"/>
      <c r="DO197" s="95"/>
    </row>
    <row r="198" spans="1:119" s="124" customFormat="1" ht="25.5" customHeight="1" outlineLevel="1" x14ac:dyDescent="0.35">
      <c r="A198" s="120" t="s">
        <v>285</v>
      </c>
      <c r="B198" s="121" t="s">
        <v>203</v>
      </c>
      <c r="C198" s="85"/>
      <c r="D198" s="122"/>
      <c r="E198" s="123"/>
      <c r="F198" s="114"/>
      <c r="G198" s="114"/>
      <c r="H198" s="114"/>
      <c r="I198" s="114">
        <f t="shared" si="7"/>
        <v>0</v>
      </c>
      <c r="J198" s="123"/>
      <c r="K198" s="114"/>
      <c r="L198" s="114"/>
      <c r="M198" s="114"/>
      <c r="N198" s="114">
        <f t="shared" si="8"/>
        <v>0</v>
      </c>
      <c r="O198" s="115">
        <v>46357</v>
      </c>
      <c r="P198" s="115">
        <v>46358</v>
      </c>
      <c r="Q198" s="118">
        <v>0.02</v>
      </c>
      <c r="R198" s="90" t="s">
        <v>33</v>
      </c>
      <c r="S198" s="91"/>
      <c r="T198" s="109"/>
      <c r="U198" s="110"/>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c r="CJ198" s="4"/>
      <c r="CK198" s="4"/>
      <c r="CL198" s="4"/>
      <c r="CM198" s="4"/>
      <c r="CN198" s="4"/>
      <c r="CO198" s="4"/>
      <c r="CP198" s="4"/>
      <c r="CQ198" s="4"/>
      <c r="CR198" s="4"/>
      <c r="CS198" s="4"/>
      <c r="CT198" s="4"/>
      <c r="CU198" s="4"/>
      <c r="CV198" s="4"/>
      <c r="CW198" s="4"/>
      <c r="CX198" s="4"/>
      <c r="CY198" s="4"/>
      <c r="CZ198" s="4"/>
      <c r="DA198" s="4"/>
      <c r="DB198" s="4"/>
      <c r="DC198" s="4"/>
      <c r="DD198" s="4"/>
      <c r="DE198" s="4"/>
      <c r="DF198" s="4"/>
      <c r="DG198" s="4"/>
      <c r="DH198" s="4"/>
      <c r="DI198" s="4"/>
    </row>
    <row r="199" spans="1:119" ht="15" customHeight="1" outlineLevel="1" x14ac:dyDescent="0.35">
      <c r="A199" s="120" t="s">
        <v>286</v>
      </c>
      <c r="B199" s="84" t="s">
        <v>109</v>
      </c>
      <c r="C199" s="85"/>
      <c r="D199" s="122"/>
      <c r="E199" s="123"/>
      <c r="F199" s="114"/>
      <c r="G199" s="114"/>
      <c r="H199" s="114"/>
      <c r="I199" s="114">
        <f t="shared" si="7"/>
        <v>0</v>
      </c>
      <c r="J199" s="123"/>
      <c r="K199" s="114"/>
      <c r="L199" s="114"/>
      <c r="M199" s="114"/>
      <c r="N199" s="114">
        <f t="shared" si="8"/>
        <v>0</v>
      </c>
      <c r="O199" s="115">
        <v>46389</v>
      </c>
      <c r="P199" s="115">
        <v>46402</v>
      </c>
      <c r="Q199" s="118">
        <v>0.02</v>
      </c>
      <c r="R199" s="90" t="s">
        <v>33</v>
      </c>
      <c r="S199" s="91"/>
      <c r="T199" s="109"/>
      <c r="U199" s="110"/>
      <c r="DJ199" s="95"/>
      <c r="DK199" s="95"/>
      <c r="DL199" s="95"/>
      <c r="DM199" s="95"/>
      <c r="DN199" s="95"/>
      <c r="DO199" s="95"/>
    </row>
    <row r="200" spans="1:119" ht="15" customHeight="1" outlineLevel="1" x14ac:dyDescent="0.35">
      <c r="A200" s="125" t="s">
        <v>287</v>
      </c>
      <c r="B200" s="84" t="s">
        <v>44</v>
      </c>
      <c r="C200" s="91"/>
      <c r="D200" s="91"/>
      <c r="E200" s="114">
        <v>2237703.846153846</v>
      </c>
      <c r="F200" s="114"/>
      <c r="G200" s="114"/>
      <c r="H200" s="114"/>
      <c r="I200" s="114">
        <f t="shared" si="7"/>
        <v>2237703.846153846</v>
      </c>
      <c r="J200" s="114">
        <v>2237703.846153846</v>
      </c>
      <c r="K200" s="114"/>
      <c r="L200" s="114"/>
      <c r="M200" s="114"/>
      <c r="N200" s="114">
        <f t="shared" si="8"/>
        <v>2237703.846153846</v>
      </c>
      <c r="O200" s="115">
        <v>46402</v>
      </c>
      <c r="P200" s="115">
        <v>46404</v>
      </c>
      <c r="Q200" s="118">
        <v>0.03</v>
      </c>
      <c r="R200" s="90" t="s">
        <v>33</v>
      </c>
      <c r="S200" s="91"/>
      <c r="T200" s="109"/>
      <c r="U200" s="110"/>
      <c r="DJ200" s="95"/>
      <c r="DK200" s="95"/>
      <c r="DL200" s="95"/>
      <c r="DM200" s="95"/>
      <c r="DN200" s="95"/>
      <c r="DO200" s="95"/>
    </row>
    <row r="201" spans="1:119" ht="37.5" customHeight="1" outlineLevel="1" x14ac:dyDescent="0.35">
      <c r="A201" s="63" t="s">
        <v>288</v>
      </c>
      <c r="B201" s="112" t="s">
        <v>289</v>
      </c>
      <c r="C201" s="112"/>
      <c r="D201" s="113">
        <v>628801</v>
      </c>
      <c r="E201" s="126">
        <f>+E202+E206+E210+E214+E218+E222+E226+E230+E234+E238+E242</f>
        <v>51700000</v>
      </c>
      <c r="F201" s="126">
        <f>+F202+F206+F210+F214+F218+F222+F226+F230+F234+F238+F242</f>
        <v>0</v>
      </c>
      <c r="G201" s="126">
        <f>+G202+G206+G210+G214+G218+G222+G226+G230+G234+G238+G242</f>
        <v>0</v>
      </c>
      <c r="H201" s="126">
        <f>+H202+H206+H210+H214+H218+H222+H226+H230+H234+H238+H242</f>
        <v>0</v>
      </c>
      <c r="I201" s="126">
        <f t="shared" si="7"/>
        <v>51700000</v>
      </c>
      <c r="J201" s="126">
        <f>+J202+J206+J210+J214+J218+J222+J226+J230+J234+J238+J242</f>
        <v>51700000</v>
      </c>
      <c r="K201" s="126">
        <f>+K202+K206+K210+K214+K218+K222+K226+K230+K234+K238+K242</f>
        <v>0</v>
      </c>
      <c r="L201" s="126">
        <f>+L202+L206+L210+L214+L218+L222+L226+L230+L234+L238+L242</f>
        <v>0</v>
      </c>
      <c r="M201" s="126">
        <f>+M202+M206+M210+M214+M218+M222+M226+M230+M234+M238+M242</f>
        <v>0</v>
      </c>
      <c r="N201" s="126">
        <f t="shared" si="8"/>
        <v>51700000</v>
      </c>
      <c r="O201" s="127">
        <v>46058</v>
      </c>
      <c r="P201" s="127">
        <v>46073</v>
      </c>
      <c r="Q201" s="68">
        <v>0.15</v>
      </c>
      <c r="R201" s="71" t="s">
        <v>33</v>
      </c>
      <c r="S201" s="71"/>
      <c r="T201" s="71" t="s">
        <v>103</v>
      </c>
      <c r="U201" s="128"/>
    </row>
    <row r="202" spans="1:119" ht="15" customHeight="1" outlineLevel="1" x14ac:dyDescent="0.35">
      <c r="A202" s="111" t="s">
        <v>290</v>
      </c>
      <c r="B202" s="74" t="s">
        <v>291</v>
      </c>
      <c r="C202" s="75"/>
      <c r="D202" s="76"/>
      <c r="E202" s="129">
        <v>4700000</v>
      </c>
      <c r="F202" s="98"/>
      <c r="G202" s="99"/>
      <c r="H202" s="98"/>
      <c r="I202" s="129">
        <f t="shared" si="7"/>
        <v>4700000</v>
      </c>
      <c r="J202" s="129">
        <v>4700000</v>
      </c>
      <c r="K202" s="98"/>
      <c r="L202" s="99"/>
      <c r="M202" s="98"/>
      <c r="N202" s="129">
        <f t="shared" si="8"/>
        <v>4700000</v>
      </c>
      <c r="O202" s="79">
        <f>O203</f>
        <v>46058</v>
      </c>
      <c r="P202" s="79">
        <f>P205</f>
        <v>46083</v>
      </c>
      <c r="Q202" s="80">
        <v>0.08</v>
      </c>
      <c r="R202" s="78" t="s">
        <v>33</v>
      </c>
      <c r="S202" s="78"/>
      <c r="T202" s="82"/>
      <c r="U202" s="100"/>
      <c r="DJ202" s="95"/>
      <c r="DK202" s="95"/>
      <c r="DL202" s="95"/>
      <c r="DM202" s="95"/>
      <c r="DN202" s="95"/>
      <c r="DO202" s="95"/>
    </row>
    <row r="203" spans="1:119" ht="15" customHeight="1" outlineLevel="1" x14ac:dyDescent="0.35">
      <c r="A203" s="117" t="s">
        <v>292</v>
      </c>
      <c r="B203" s="84" t="s">
        <v>203</v>
      </c>
      <c r="C203" s="109"/>
      <c r="D203" s="109"/>
      <c r="E203" s="114"/>
      <c r="F203" s="114"/>
      <c r="G203" s="114"/>
      <c r="H203" s="114"/>
      <c r="I203" s="114">
        <f t="shared" si="7"/>
        <v>0</v>
      </c>
      <c r="J203" s="114"/>
      <c r="K203" s="114"/>
      <c r="L203" s="114"/>
      <c r="M203" s="114"/>
      <c r="N203" s="114">
        <f t="shared" si="8"/>
        <v>0</v>
      </c>
      <c r="O203" s="115">
        <v>46058</v>
      </c>
      <c r="P203" s="115">
        <v>46067</v>
      </c>
      <c r="Q203" s="118">
        <v>0.04</v>
      </c>
      <c r="R203" s="90" t="s">
        <v>33</v>
      </c>
      <c r="S203" s="109"/>
      <c r="T203" s="109"/>
      <c r="U203" s="110"/>
      <c r="DJ203" s="95"/>
      <c r="DK203" s="95"/>
      <c r="DL203" s="95"/>
      <c r="DM203" s="95"/>
      <c r="DN203" s="95"/>
      <c r="DO203" s="95"/>
    </row>
    <row r="204" spans="1:119" ht="15" customHeight="1" outlineLevel="1" x14ac:dyDescent="0.35">
      <c r="A204" s="117" t="s">
        <v>293</v>
      </c>
      <c r="B204" s="84" t="s">
        <v>109</v>
      </c>
      <c r="C204" s="109"/>
      <c r="D204" s="109"/>
      <c r="E204" s="114"/>
      <c r="F204" s="114"/>
      <c r="G204" s="114"/>
      <c r="H204" s="114"/>
      <c r="I204" s="114">
        <f t="shared" si="7"/>
        <v>0</v>
      </c>
      <c r="J204" s="114"/>
      <c r="K204" s="114"/>
      <c r="L204" s="114"/>
      <c r="M204" s="114"/>
      <c r="N204" s="114">
        <f t="shared" si="8"/>
        <v>0</v>
      </c>
      <c r="O204" s="115">
        <v>46067</v>
      </c>
      <c r="P204" s="115">
        <v>46069</v>
      </c>
      <c r="Q204" s="118">
        <v>0.03</v>
      </c>
      <c r="R204" s="90" t="s">
        <v>33</v>
      </c>
      <c r="S204" s="109"/>
      <c r="T204" s="109"/>
      <c r="U204" s="110"/>
      <c r="DJ204" s="95"/>
      <c r="DK204" s="95"/>
      <c r="DL204" s="95"/>
      <c r="DM204" s="95"/>
      <c r="DN204" s="95"/>
      <c r="DO204" s="95"/>
    </row>
    <row r="205" spans="1:119" ht="15" customHeight="1" outlineLevel="1" x14ac:dyDescent="0.35">
      <c r="A205" s="117" t="s">
        <v>294</v>
      </c>
      <c r="B205" s="84" t="s">
        <v>44</v>
      </c>
      <c r="C205" s="109"/>
      <c r="D205" s="109"/>
      <c r="E205" s="114">
        <v>4700000</v>
      </c>
      <c r="F205" s="114"/>
      <c r="G205" s="114"/>
      <c r="H205" s="114"/>
      <c r="I205" s="114">
        <f t="shared" si="7"/>
        <v>4700000</v>
      </c>
      <c r="J205" s="114">
        <v>4700000</v>
      </c>
      <c r="K205" s="114"/>
      <c r="L205" s="114"/>
      <c r="M205" s="114"/>
      <c r="N205" s="114">
        <f t="shared" si="8"/>
        <v>4700000</v>
      </c>
      <c r="O205" s="115">
        <v>46069</v>
      </c>
      <c r="P205" s="115">
        <v>46083</v>
      </c>
      <c r="Q205" s="118">
        <v>0.01</v>
      </c>
      <c r="R205" s="90" t="s">
        <v>33</v>
      </c>
      <c r="S205" s="91" t="s">
        <v>45</v>
      </c>
      <c r="T205" s="109"/>
      <c r="U205" s="110"/>
      <c r="DJ205" s="95"/>
      <c r="DK205" s="95"/>
      <c r="DL205" s="95"/>
      <c r="DM205" s="95"/>
      <c r="DN205" s="95"/>
      <c r="DO205" s="95"/>
    </row>
    <row r="206" spans="1:119" ht="25.5" customHeight="1" outlineLevel="1" x14ac:dyDescent="0.35">
      <c r="A206" s="111" t="s">
        <v>295</v>
      </c>
      <c r="B206" s="74" t="s">
        <v>296</v>
      </c>
      <c r="C206" s="75"/>
      <c r="D206" s="76"/>
      <c r="E206" s="129">
        <v>4700000</v>
      </c>
      <c r="F206" s="98"/>
      <c r="G206" s="99"/>
      <c r="H206" s="98"/>
      <c r="I206" s="129">
        <f t="shared" si="7"/>
        <v>4700000</v>
      </c>
      <c r="J206" s="129">
        <v>4700000</v>
      </c>
      <c r="K206" s="98"/>
      <c r="L206" s="99"/>
      <c r="M206" s="98"/>
      <c r="N206" s="129">
        <f t="shared" si="8"/>
        <v>4700000</v>
      </c>
      <c r="O206" s="79">
        <f>O207</f>
        <v>46086</v>
      </c>
      <c r="P206" s="79">
        <f>P209</f>
        <v>46112</v>
      </c>
      <c r="Q206" s="80">
        <v>0.09</v>
      </c>
      <c r="R206" s="78" t="s">
        <v>33</v>
      </c>
      <c r="S206" s="78"/>
      <c r="T206" s="82"/>
      <c r="U206" s="100"/>
    </row>
    <row r="207" spans="1:119" ht="15" customHeight="1" outlineLevel="1" x14ac:dyDescent="0.35">
      <c r="A207" s="117" t="s">
        <v>297</v>
      </c>
      <c r="B207" s="84" t="s">
        <v>203</v>
      </c>
      <c r="C207" s="109"/>
      <c r="D207" s="109"/>
      <c r="E207" s="114"/>
      <c r="F207" s="114"/>
      <c r="G207" s="114"/>
      <c r="H207" s="114"/>
      <c r="I207" s="114">
        <f t="shared" ref="I207:I238" si="9">SUM(E207:H207)</f>
        <v>0</v>
      </c>
      <c r="J207" s="114"/>
      <c r="K207" s="114"/>
      <c r="L207" s="114"/>
      <c r="M207" s="114"/>
      <c r="N207" s="114">
        <f t="shared" ref="N207:N246" si="10">SUM(J207:M207)</f>
        <v>0</v>
      </c>
      <c r="O207" s="115">
        <v>46086</v>
      </c>
      <c r="P207" s="115">
        <v>46095</v>
      </c>
      <c r="Q207" s="118">
        <v>0.04</v>
      </c>
      <c r="R207" s="90" t="s">
        <v>33</v>
      </c>
      <c r="S207" s="109"/>
      <c r="T207" s="109"/>
      <c r="U207" s="110"/>
      <c r="DJ207" s="95"/>
      <c r="DK207" s="95"/>
      <c r="DL207" s="95"/>
      <c r="DM207" s="95"/>
      <c r="DN207" s="95"/>
      <c r="DO207" s="95"/>
    </row>
    <row r="208" spans="1:119" ht="23.15" customHeight="1" outlineLevel="1" x14ac:dyDescent="0.35">
      <c r="A208" s="117" t="s">
        <v>298</v>
      </c>
      <c r="B208" s="84" t="s">
        <v>109</v>
      </c>
      <c r="C208" s="109"/>
      <c r="D208" s="109"/>
      <c r="E208" s="114"/>
      <c r="F208" s="114"/>
      <c r="G208" s="114"/>
      <c r="H208" s="114"/>
      <c r="I208" s="114">
        <f t="shared" si="9"/>
        <v>0</v>
      </c>
      <c r="J208" s="114"/>
      <c r="K208" s="114"/>
      <c r="L208" s="114"/>
      <c r="M208" s="114"/>
      <c r="N208" s="114">
        <f t="shared" si="10"/>
        <v>0</v>
      </c>
      <c r="O208" s="115">
        <v>46095</v>
      </c>
      <c r="P208" s="115">
        <v>46097</v>
      </c>
      <c r="Q208" s="118">
        <v>0.03</v>
      </c>
      <c r="R208" s="90" t="s">
        <v>33</v>
      </c>
      <c r="S208" s="109"/>
      <c r="T208" s="109"/>
      <c r="U208" s="110"/>
      <c r="DJ208" s="95"/>
      <c r="DK208" s="95"/>
      <c r="DL208" s="95"/>
      <c r="DM208" s="95"/>
      <c r="DN208" s="95"/>
      <c r="DO208" s="95"/>
    </row>
    <row r="209" spans="1:119" s="22" customFormat="1" ht="14.5" outlineLevel="1" x14ac:dyDescent="0.35">
      <c r="A209" s="117" t="s">
        <v>299</v>
      </c>
      <c r="B209" s="84" t="s">
        <v>44</v>
      </c>
      <c r="C209" s="109"/>
      <c r="D209" s="109"/>
      <c r="E209" s="130">
        <v>4700000</v>
      </c>
      <c r="F209" s="114"/>
      <c r="G209" s="114"/>
      <c r="H209" s="114"/>
      <c r="I209" s="130">
        <f t="shared" si="9"/>
        <v>4700000</v>
      </c>
      <c r="J209" s="130">
        <v>4700000</v>
      </c>
      <c r="K209" s="114"/>
      <c r="L209" s="114"/>
      <c r="M209" s="114"/>
      <c r="N209" s="130">
        <f t="shared" si="10"/>
        <v>4700000</v>
      </c>
      <c r="O209" s="115">
        <v>46097</v>
      </c>
      <c r="P209" s="115">
        <v>46112</v>
      </c>
      <c r="Q209" s="118">
        <v>0.02</v>
      </c>
      <c r="R209" s="90" t="s">
        <v>33</v>
      </c>
      <c r="S209" s="91" t="s">
        <v>45</v>
      </c>
      <c r="T209" s="109"/>
      <c r="U209" s="110"/>
    </row>
    <row r="210" spans="1:119" ht="25.5" customHeight="1" outlineLevel="1" x14ac:dyDescent="0.35">
      <c r="A210" s="111" t="s">
        <v>300</v>
      </c>
      <c r="B210" s="74" t="s">
        <v>301</v>
      </c>
      <c r="C210" s="75"/>
      <c r="D210" s="76"/>
      <c r="E210" s="129">
        <v>4700000</v>
      </c>
      <c r="F210" s="98"/>
      <c r="G210" s="99"/>
      <c r="H210" s="98"/>
      <c r="I210" s="129">
        <f t="shared" si="9"/>
        <v>4700000</v>
      </c>
      <c r="J210" s="129">
        <v>4700000</v>
      </c>
      <c r="K210" s="98"/>
      <c r="L210" s="99"/>
      <c r="M210" s="98"/>
      <c r="N210" s="129">
        <f t="shared" si="10"/>
        <v>4700000</v>
      </c>
      <c r="O210" s="79">
        <f>O211</f>
        <v>46117</v>
      </c>
      <c r="P210" s="79">
        <f>P213</f>
        <v>46142</v>
      </c>
      <c r="Q210" s="80">
        <v>0.09</v>
      </c>
      <c r="R210" s="78" t="s">
        <v>33</v>
      </c>
      <c r="S210" s="78"/>
      <c r="T210" s="82"/>
      <c r="U210" s="100"/>
    </row>
    <row r="211" spans="1:119" ht="15" customHeight="1" outlineLevel="1" x14ac:dyDescent="0.35">
      <c r="A211" s="119" t="s">
        <v>302</v>
      </c>
      <c r="B211" s="84" t="s">
        <v>203</v>
      </c>
      <c r="C211" s="109"/>
      <c r="D211" s="109"/>
      <c r="E211" s="114"/>
      <c r="F211" s="114"/>
      <c r="G211" s="114"/>
      <c r="H211" s="114"/>
      <c r="I211" s="114">
        <f t="shared" si="9"/>
        <v>0</v>
      </c>
      <c r="J211" s="114"/>
      <c r="K211" s="114"/>
      <c r="L211" s="114"/>
      <c r="M211" s="114"/>
      <c r="N211" s="114">
        <f t="shared" si="10"/>
        <v>0</v>
      </c>
      <c r="O211" s="115">
        <v>46117</v>
      </c>
      <c r="P211" s="115">
        <v>46126</v>
      </c>
      <c r="Q211" s="118">
        <v>0.04</v>
      </c>
      <c r="R211" s="90" t="s">
        <v>33</v>
      </c>
      <c r="S211" s="109"/>
      <c r="T211" s="109"/>
      <c r="U211" s="110"/>
      <c r="DJ211" s="95"/>
      <c r="DK211" s="95"/>
      <c r="DL211" s="95"/>
      <c r="DM211" s="95"/>
      <c r="DN211" s="95"/>
      <c r="DO211" s="95"/>
    </row>
    <row r="212" spans="1:119" ht="15" customHeight="1" outlineLevel="1" x14ac:dyDescent="0.35">
      <c r="A212" s="119" t="s">
        <v>303</v>
      </c>
      <c r="B212" s="84" t="s">
        <v>109</v>
      </c>
      <c r="C212" s="109"/>
      <c r="D212" s="109"/>
      <c r="E212" s="114"/>
      <c r="F212" s="114"/>
      <c r="G212" s="114"/>
      <c r="H212" s="114"/>
      <c r="I212" s="114">
        <f t="shared" si="9"/>
        <v>0</v>
      </c>
      <c r="J212" s="114"/>
      <c r="K212" s="114"/>
      <c r="L212" s="114"/>
      <c r="M212" s="114"/>
      <c r="N212" s="114">
        <f t="shared" si="10"/>
        <v>0</v>
      </c>
      <c r="O212" s="115">
        <v>46126</v>
      </c>
      <c r="P212" s="115">
        <v>46128</v>
      </c>
      <c r="Q212" s="118">
        <v>0.03</v>
      </c>
      <c r="R212" s="90" t="s">
        <v>33</v>
      </c>
      <c r="S212" s="109"/>
      <c r="T212" s="109"/>
      <c r="U212" s="110"/>
      <c r="DJ212" s="95"/>
      <c r="DK212" s="95"/>
      <c r="DL212" s="95"/>
      <c r="DM212" s="95"/>
      <c r="DN212" s="95"/>
      <c r="DO212" s="95"/>
    </row>
    <row r="213" spans="1:119" ht="15" customHeight="1" outlineLevel="1" x14ac:dyDescent="0.35">
      <c r="A213" s="119" t="s">
        <v>304</v>
      </c>
      <c r="B213" s="84" t="s">
        <v>44</v>
      </c>
      <c r="C213" s="109"/>
      <c r="D213" s="109"/>
      <c r="E213" s="130">
        <v>4700000</v>
      </c>
      <c r="F213" s="114"/>
      <c r="G213" s="114"/>
      <c r="H213" s="114"/>
      <c r="I213" s="130">
        <f t="shared" si="9"/>
        <v>4700000</v>
      </c>
      <c r="J213" s="130">
        <v>4700000</v>
      </c>
      <c r="K213" s="114"/>
      <c r="L213" s="114"/>
      <c r="M213" s="114"/>
      <c r="N213" s="130">
        <f t="shared" si="10"/>
        <v>4700000</v>
      </c>
      <c r="O213" s="115">
        <v>46128</v>
      </c>
      <c r="P213" s="115">
        <v>46142</v>
      </c>
      <c r="Q213" s="118">
        <v>0.02</v>
      </c>
      <c r="R213" s="90" t="s">
        <v>33</v>
      </c>
      <c r="S213" s="91" t="s">
        <v>45</v>
      </c>
      <c r="T213" s="109"/>
      <c r="U213" s="110"/>
      <c r="DJ213" s="95"/>
      <c r="DK213" s="95"/>
      <c r="DL213" s="95"/>
      <c r="DM213" s="95"/>
      <c r="DN213" s="95"/>
      <c r="DO213" s="95"/>
    </row>
    <row r="214" spans="1:119" ht="15" customHeight="1" outlineLevel="1" x14ac:dyDescent="0.35">
      <c r="A214" s="73" t="s">
        <v>305</v>
      </c>
      <c r="B214" s="74" t="s">
        <v>306</v>
      </c>
      <c r="C214" s="74"/>
      <c r="D214" s="74"/>
      <c r="E214" s="131">
        <v>4700000</v>
      </c>
      <c r="F214" s="132"/>
      <c r="G214" s="132"/>
      <c r="H214" s="132"/>
      <c r="I214" s="131">
        <f t="shared" si="9"/>
        <v>4700000</v>
      </c>
      <c r="J214" s="131">
        <v>4700000</v>
      </c>
      <c r="K214" s="132"/>
      <c r="L214" s="132"/>
      <c r="M214" s="132"/>
      <c r="N214" s="131">
        <f t="shared" si="10"/>
        <v>4700000</v>
      </c>
      <c r="O214" s="79">
        <f>O215</f>
        <v>46147</v>
      </c>
      <c r="P214" s="79">
        <f>P217</f>
        <v>46173</v>
      </c>
      <c r="Q214" s="80">
        <v>0.09</v>
      </c>
      <c r="R214" s="78" t="s">
        <v>33</v>
      </c>
      <c r="S214" s="74"/>
      <c r="T214" s="74"/>
      <c r="U214" s="133"/>
      <c r="DJ214" s="95"/>
      <c r="DK214" s="95"/>
      <c r="DL214" s="95"/>
      <c r="DM214" s="95"/>
      <c r="DN214" s="95"/>
      <c r="DO214" s="95"/>
    </row>
    <row r="215" spans="1:119" ht="15" customHeight="1" outlineLevel="1" x14ac:dyDescent="0.35">
      <c r="A215" s="117" t="s">
        <v>307</v>
      </c>
      <c r="B215" s="84" t="s">
        <v>203</v>
      </c>
      <c r="C215" s="109"/>
      <c r="D215" s="109"/>
      <c r="E215" s="114"/>
      <c r="F215" s="114"/>
      <c r="G215" s="114"/>
      <c r="H215" s="114"/>
      <c r="I215" s="114">
        <f t="shared" si="9"/>
        <v>0</v>
      </c>
      <c r="J215" s="114"/>
      <c r="K215" s="114"/>
      <c r="L215" s="114"/>
      <c r="M215" s="114"/>
      <c r="N215" s="114">
        <f t="shared" si="10"/>
        <v>0</v>
      </c>
      <c r="O215" s="115">
        <v>46147</v>
      </c>
      <c r="P215" s="115">
        <v>46156</v>
      </c>
      <c r="Q215" s="118">
        <v>0.04</v>
      </c>
      <c r="R215" s="90" t="s">
        <v>33</v>
      </c>
      <c r="S215" s="109"/>
      <c r="T215" s="109"/>
      <c r="U215" s="110"/>
      <c r="DJ215" s="95"/>
      <c r="DK215" s="95"/>
      <c r="DL215" s="95"/>
      <c r="DM215" s="95"/>
      <c r="DN215" s="95"/>
      <c r="DO215" s="95"/>
    </row>
    <row r="216" spans="1:119" ht="15" customHeight="1" outlineLevel="1" x14ac:dyDescent="0.35">
      <c r="A216" s="117" t="s">
        <v>308</v>
      </c>
      <c r="B216" s="84" t="s">
        <v>109</v>
      </c>
      <c r="C216" s="109"/>
      <c r="D216" s="109"/>
      <c r="E216" s="114"/>
      <c r="F216" s="114"/>
      <c r="G216" s="114"/>
      <c r="H216" s="114"/>
      <c r="I216" s="114">
        <f t="shared" si="9"/>
        <v>0</v>
      </c>
      <c r="J216" s="114"/>
      <c r="K216" s="114"/>
      <c r="L216" s="114"/>
      <c r="M216" s="114"/>
      <c r="N216" s="114">
        <f t="shared" si="10"/>
        <v>0</v>
      </c>
      <c r="O216" s="115">
        <v>46156</v>
      </c>
      <c r="P216" s="115">
        <v>46158</v>
      </c>
      <c r="Q216" s="118">
        <v>0.03</v>
      </c>
      <c r="R216" s="90" t="s">
        <v>33</v>
      </c>
      <c r="S216" s="109"/>
      <c r="T216" s="109"/>
      <c r="U216" s="110"/>
      <c r="DJ216" s="95"/>
      <c r="DK216" s="95"/>
      <c r="DL216" s="95"/>
      <c r="DM216" s="95"/>
      <c r="DN216" s="95"/>
      <c r="DO216" s="95"/>
    </row>
    <row r="217" spans="1:119" ht="22.5" customHeight="1" outlineLevel="1" x14ac:dyDescent="0.35">
      <c r="A217" s="117" t="s">
        <v>309</v>
      </c>
      <c r="B217" s="84" t="s">
        <v>44</v>
      </c>
      <c r="C217" s="109"/>
      <c r="D217" s="109"/>
      <c r="E217" s="130">
        <v>4700000</v>
      </c>
      <c r="F217" s="114"/>
      <c r="G217" s="114"/>
      <c r="H217" s="114"/>
      <c r="I217" s="130">
        <f t="shared" si="9"/>
        <v>4700000</v>
      </c>
      <c r="J217" s="130">
        <v>4700000</v>
      </c>
      <c r="K217" s="114"/>
      <c r="L217" s="114"/>
      <c r="M217" s="114"/>
      <c r="N217" s="130">
        <f t="shared" si="10"/>
        <v>4700000</v>
      </c>
      <c r="O217" s="115">
        <v>46158</v>
      </c>
      <c r="P217" s="115">
        <v>46173</v>
      </c>
      <c r="Q217" s="118">
        <v>0.02</v>
      </c>
      <c r="R217" s="90" t="s">
        <v>33</v>
      </c>
      <c r="S217" s="91" t="s">
        <v>45</v>
      </c>
      <c r="T217" s="109"/>
      <c r="U217" s="110"/>
      <c r="DJ217" s="95"/>
      <c r="DK217" s="95"/>
      <c r="DL217" s="95"/>
      <c r="DM217" s="95"/>
      <c r="DN217" s="95"/>
      <c r="DO217" s="95"/>
    </row>
    <row r="218" spans="1:119" ht="25.5" customHeight="1" outlineLevel="1" x14ac:dyDescent="0.35">
      <c r="A218" s="111" t="s">
        <v>310</v>
      </c>
      <c r="B218" s="74" t="s">
        <v>311</v>
      </c>
      <c r="C218" s="75"/>
      <c r="D218" s="76"/>
      <c r="E218" s="129">
        <v>4700000</v>
      </c>
      <c r="F218" s="98"/>
      <c r="G218" s="99"/>
      <c r="H218" s="98"/>
      <c r="I218" s="129">
        <f t="shared" si="9"/>
        <v>4700000</v>
      </c>
      <c r="J218" s="129">
        <v>4700000</v>
      </c>
      <c r="K218" s="98"/>
      <c r="L218" s="99"/>
      <c r="M218" s="98"/>
      <c r="N218" s="129">
        <f t="shared" si="10"/>
        <v>4700000</v>
      </c>
      <c r="O218" s="79">
        <f>O219</f>
        <v>46178</v>
      </c>
      <c r="P218" s="79">
        <f>P221</f>
        <v>46203</v>
      </c>
      <c r="Q218" s="80">
        <v>0.09</v>
      </c>
      <c r="R218" s="78" t="s">
        <v>33</v>
      </c>
      <c r="S218" s="78"/>
      <c r="T218" s="82"/>
      <c r="U218" s="100"/>
    </row>
    <row r="219" spans="1:119" ht="15" customHeight="1" outlineLevel="1" x14ac:dyDescent="0.35">
      <c r="A219" s="117" t="s">
        <v>312</v>
      </c>
      <c r="B219" s="84" t="s">
        <v>203</v>
      </c>
      <c r="C219" s="109"/>
      <c r="D219" s="109"/>
      <c r="E219" s="114"/>
      <c r="F219" s="114"/>
      <c r="G219" s="114"/>
      <c r="H219" s="114"/>
      <c r="I219" s="114">
        <f t="shared" si="9"/>
        <v>0</v>
      </c>
      <c r="J219" s="114"/>
      <c r="K219" s="114"/>
      <c r="L219" s="114"/>
      <c r="M219" s="114"/>
      <c r="N219" s="114">
        <f t="shared" si="10"/>
        <v>0</v>
      </c>
      <c r="O219" s="115">
        <v>46178</v>
      </c>
      <c r="P219" s="115">
        <v>46187</v>
      </c>
      <c r="Q219" s="118">
        <v>0.04</v>
      </c>
      <c r="R219" s="90" t="s">
        <v>33</v>
      </c>
      <c r="S219" s="109"/>
      <c r="T219" s="109"/>
      <c r="U219" s="110"/>
      <c r="DJ219" s="95"/>
      <c r="DK219" s="95"/>
      <c r="DL219" s="95"/>
      <c r="DM219" s="95"/>
      <c r="DN219" s="95"/>
      <c r="DO219" s="95"/>
    </row>
    <row r="220" spans="1:119" ht="15" customHeight="1" outlineLevel="1" x14ac:dyDescent="0.35">
      <c r="A220" s="117" t="s">
        <v>313</v>
      </c>
      <c r="B220" s="84" t="s">
        <v>109</v>
      </c>
      <c r="C220" s="109"/>
      <c r="D220" s="109"/>
      <c r="E220" s="114"/>
      <c r="F220" s="114"/>
      <c r="G220" s="114"/>
      <c r="H220" s="114"/>
      <c r="I220" s="114">
        <f t="shared" si="9"/>
        <v>0</v>
      </c>
      <c r="J220" s="114"/>
      <c r="K220" s="114"/>
      <c r="L220" s="114"/>
      <c r="M220" s="114"/>
      <c r="N220" s="114">
        <f t="shared" si="10"/>
        <v>0</v>
      </c>
      <c r="O220" s="115">
        <v>46187</v>
      </c>
      <c r="P220" s="115">
        <v>46189</v>
      </c>
      <c r="Q220" s="118">
        <v>0.03</v>
      </c>
      <c r="R220" s="90" t="s">
        <v>33</v>
      </c>
      <c r="S220" s="109"/>
      <c r="T220" s="109"/>
      <c r="U220" s="110"/>
      <c r="DJ220" s="95"/>
      <c r="DK220" s="95"/>
      <c r="DL220" s="95"/>
      <c r="DM220" s="95"/>
      <c r="DN220" s="95"/>
      <c r="DO220" s="95"/>
    </row>
    <row r="221" spans="1:119" ht="15" customHeight="1" outlineLevel="1" x14ac:dyDescent="0.35">
      <c r="A221" s="117" t="s">
        <v>314</v>
      </c>
      <c r="B221" s="84" t="s">
        <v>44</v>
      </c>
      <c r="C221" s="109"/>
      <c r="D221" s="109"/>
      <c r="E221" s="130">
        <v>4700000</v>
      </c>
      <c r="F221" s="114"/>
      <c r="G221" s="114"/>
      <c r="H221" s="114"/>
      <c r="I221" s="130">
        <f t="shared" si="9"/>
        <v>4700000</v>
      </c>
      <c r="J221" s="130">
        <v>4700000</v>
      </c>
      <c r="K221" s="114"/>
      <c r="L221" s="114"/>
      <c r="M221" s="114"/>
      <c r="N221" s="130">
        <f t="shared" si="10"/>
        <v>4700000</v>
      </c>
      <c r="O221" s="115">
        <v>46189</v>
      </c>
      <c r="P221" s="115">
        <v>46203</v>
      </c>
      <c r="Q221" s="118">
        <v>0.02</v>
      </c>
      <c r="R221" s="90" t="s">
        <v>33</v>
      </c>
      <c r="S221" s="91" t="s">
        <v>45</v>
      </c>
      <c r="T221" s="109"/>
      <c r="U221" s="110"/>
      <c r="DJ221" s="95"/>
      <c r="DK221" s="95"/>
      <c r="DL221" s="95"/>
      <c r="DM221" s="95"/>
      <c r="DN221" s="95"/>
      <c r="DO221" s="95"/>
    </row>
    <row r="222" spans="1:119" ht="15" customHeight="1" outlineLevel="1" x14ac:dyDescent="0.35">
      <c r="A222" s="111" t="s">
        <v>315</v>
      </c>
      <c r="B222" s="74" t="s">
        <v>316</v>
      </c>
      <c r="C222" s="75"/>
      <c r="D222" s="76"/>
      <c r="E222" s="129">
        <v>4700000</v>
      </c>
      <c r="F222" s="98"/>
      <c r="G222" s="99"/>
      <c r="H222" s="98"/>
      <c r="I222" s="129">
        <f t="shared" si="9"/>
        <v>4700000</v>
      </c>
      <c r="J222" s="129">
        <v>4700000</v>
      </c>
      <c r="K222" s="98"/>
      <c r="L222" s="99"/>
      <c r="M222" s="98"/>
      <c r="N222" s="129">
        <f t="shared" si="10"/>
        <v>4700000</v>
      </c>
      <c r="O222" s="79">
        <f>O223</f>
        <v>46208</v>
      </c>
      <c r="P222" s="79">
        <f>P225</f>
        <v>46234</v>
      </c>
      <c r="Q222" s="80">
        <v>0.09</v>
      </c>
      <c r="R222" s="78" t="s">
        <v>33</v>
      </c>
      <c r="S222" s="78"/>
      <c r="T222" s="82"/>
      <c r="U222" s="100"/>
      <c r="DJ222" s="95"/>
      <c r="DK222" s="95"/>
      <c r="DL222" s="95"/>
      <c r="DM222" s="95"/>
      <c r="DN222" s="95"/>
      <c r="DO222" s="95"/>
    </row>
    <row r="223" spans="1:119" ht="25.5" customHeight="1" outlineLevel="1" x14ac:dyDescent="0.35">
      <c r="A223" s="117" t="s">
        <v>317</v>
      </c>
      <c r="B223" s="84" t="s">
        <v>203</v>
      </c>
      <c r="C223" s="109"/>
      <c r="D223" s="109"/>
      <c r="E223" s="114"/>
      <c r="F223" s="114"/>
      <c r="G223" s="114"/>
      <c r="H223" s="114"/>
      <c r="I223" s="114">
        <f t="shared" si="9"/>
        <v>0</v>
      </c>
      <c r="J223" s="114"/>
      <c r="K223" s="114"/>
      <c r="L223" s="114"/>
      <c r="M223" s="114"/>
      <c r="N223" s="114">
        <f t="shared" si="10"/>
        <v>0</v>
      </c>
      <c r="O223" s="115">
        <v>46208</v>
      </c>
      <c r="P223" s="115">
        <v>46217</v>
      </c>
      <c r="Q223" s="118">
        <v>0.04</v>
      </c>
      <c r="R223" s="90" t="s">
        <v>33</v>
      </c>
      <c r="S223" s="109"/>
      <c r="T223" s="109"/>
      <c r="U223" s="110"/>
    </row>
    <row r="224" spans="1:119" ht="15" customHeight="1" outlineLevel="1" x14ac:dyDescent="0.35">
      <c r="A224" s="117" t="s">
        <v>318</v>
      </c>
      <c r="B224" s="84" t="s">
        <v>109</v>
      </c>
      <c r="C224" s="109"/>
      <c r="D224" s="109"/>
      <c r="E224" s="114"/>
      <c r="F224" s="114"/>
      <c r="G224" s="114"/>
      <c r="H224" s="114"/>
      <c r="I224" s="114">
        <f t="shared" si="9"/>
        <v>0</v>
      </c>
      <c r="J224" s="114"/>
      <c r="K224" s="114"/>
      <c r="L224" s="114"/>
      <c r="M224" s="114"/>
      <c r="N224" s="114">
        <f t="shared" si="10"/>
        <v>0</v>
      </c>
      <c r="O224" s="115">
        <v>46217</v>
      </c>
      <c r="P224" s="115">
        <v>46219</v>
      </c>
      <c r="Q224" s="118">
        <v>0.03</v>
      </c>
      <c r="R224" s="90" t="s">
        <v>33</v>
      </c>
      <c r="S224" s="109"/>
      <c r="T224" s="109"/>
      <c r="U224" s="110"/>
      <c r="DJ224" s="95"/>
      <c r="DK224" s="95"/>
      <c r="DL224" s="95"/>
      <c r="DM224" s="95"/>
      <c r="DN224" s="95"/>
      <c r="DO224" s="95"/>
    </row>
    <row r="225" spans="1:119" ht="15" customHeight="1" outlineLevel="1" x14ac:dyDescent="0.35">
      <c r="A225" s="117" t="s">
        <v>319</v>
      </c>
      <c r="B225" s="84" t="s">
        <v>44</v>
      </c>
      <c r="C225" s="109"/>
      <c r="D225" s="109"/>
      <c r="E225" s="130">
        <v>4700000</v>
      </c>
      <c r="F225" s="114"/>
      <c r="G225" s="114"/>
      <c r="H225" s="114"/>
      <c r="I225" s="130">
        <f t="shared" si="9"/>
        <v>4700000</v>
      </c>
      <c r="J225" s="130">
        <v>4700000</v>
      </c>
      <c r="K225" s="114"/>
      <c r="L225" s="114"/>
      <c r="M225" s="114"/>
      <c r="N225" s="130">
        <f t="shared" si="10"/>
        <v>4700000</v>
      </c>
      <c r="O225" s="115">
        <v>46219</v>
      </c>
      <c r="P225" s="115">
        <v>46234</v>
      </c>
      <c r="Q225" s="118">
        <v>0.02</v>
      </c>
      <c r="R225" s="90" t="s">
        <v>33</v>
      </c>
      <c r="S225" s="91" t="s">
        <v>45</v>
      </c>
      <c r="T225" s="109"/>
      <c r="U225" s="110"/>
      <c r="DJ225" s="95"/>
      <c r="DK225" s="95"/>
      <c r="DL225" s="95"/>
      <c r="DM225" s="95"/>
      <c r="DN225" s="95"/>
      <c r="DO225" s="95"/>
    </row>
    <row r="226" spans="1:119" ht="15" customHeight="1" outlineLevel="1" x14ac:dyDescent="0.35">
      <c r="A226" s="111" t="s">
        <v>320</v>
      </c>
      <c r="B226" s="74" t="s">
        <v>321</v>
      </c>
      <c r="C226" s="75"/>
      <c r="D226" s="76"/>
      <c r="E226" s="129">
        <v>4700000</v>
      </c>
      <c r="F226" s="98"/>
      <c r="G226" s="99"/>
      <c r="H226" s="98"/>
      <c r="I226" s="129">
        <f t="shared" si="9"/>
        <v>4700000</v>
      </c>
      <c r="J226" s="129">
        <v>4700000</v>
      </c>
      <c r="K226" s="98"/>
      <c r="L226" s="99"/>
      <c r="M226" s="98"/>
      <c r="N226" s="129">
        <f t="shared" si="10"/>
        <v>4700000</v>
      </c>
      <c r="O226" s="79">
        <f>O227</f>
        <v>46239</v>
      </c>
      <c r="P226" s="79">
        <f>P229</f>
        <v>46265</v>
      </c>
      <c r="Q226" s="80">
        <v>0.09</v>
      </c>
      <c r="R226" s="78" t="s">
        <v>33</v>
      </c>
      <c r="S226" s="78"/>
      <c r="T226" s="82"/>
      <c r="U226" s="100"/>
      <c r="DJ226" s="95"/>
      <c r="DK226" s="95"/>
      <c r="DL226" s="95"/>
      <c r="DM226" s="95"/>
      <c r="DN226" s="95"/>
      <c r="DO226" s="95"/>
    </row>
    <row r="227" spans="1:119" ht="15" customHeight="1" outlineLevel="1" x14ac:dyDescent="0.35">
      <c r="A227" s="117" t="s">
        <v>322</v>
      </c>
      <c r="B227" s="84" t="s">
        <v>203</v>
      </c>
      <c r="C227" s="109"/>
      <c r="D227" s="109"/>
      <c r="E227" s="114"/>
      <c r="F227" s="114"/>
      <c r="G227" s="114"/>
      <c r="H227" s="114"/>
      <c r="I227" s="114">
        <f t="shared" si="9"/>
        <v>0</v>
      </c>
      <c r="J227" s="114"/>
      <c r="K227" s="114"/>
      <c r="L227" s="114"/>
      <c r="M227" s="114"/>
      <c r="N227" s="114">
        <f t="shared" si="10"/>
        <v>0</v>
      </c>
      <c r="O227" s="115">
        <v>46239</v>
      </c>
      <c r="P227" s="115">
        <v>46248</v>
      </c>
      <c r="Q227" s="118">
        <v>0.04</v>
      </c>
      <c r="R227" s="90" t="s">
        <v>33</v>
      </c>
      <c r="S227" s="109"/>
      <c r="T227" s="109"/>
      <c r="U227" s="110"/>
      <c r="DJ227" s="95"/>
      <c r="DK227" s="95"/>
      <c r="DL227" s="95"/>
      <c r="DM227" s="95"/>
      <c r="DN227" s="95"/>
      <c r="DO227" s="95"/>
    </row>
    <row r="228" spans="1:119" ht="20.149999999999999" customHeight="1" outlineLevel="1" x14ac:dyDescent="0.35">
      <c r="A228" s="117" t="s">
        <v>323</v>
      </c>
      <c r="B228" s="84" t="s">
        <v>109</v>
      </c>
      <c r="C228" s="109"/>
      <c r="D228" s="109"/>
      <c r="E228" s="114"/>
      <c r="F228" s="114"/>
      <c r="G228" s="114"/>
      <c r="H228" s="114"/>
      <c r="I228" s="114">
        <f t="shared" si="9"/>
        <v>0</v>
      </c>
      <c r="J228" s="114"/>
      <c r="K228" s="114"/>
      <c r="L228" s="114"/>
      <c r="M228" s="114"/>
      <c r="N228" s="114">
        <f t="shared" si="10"/>
        <v>0</v>
      </c>
      <c r="O228" s="115">
        <v>46248</v>
      </c>
      <c r="P228" s="115">
        <v>46250</v>
      </c>
      <c r="Q228" s="118">
        <v>0.03</v>
      </c>
      <c r="R228" s="90" t="s">
        <v>33</v>
      </c>
      <c r="S228" s="109"/>
      <c r="T228" s="109"/>
      <c r="U228" s="110"/>
      <c r="DJ228" s="95"/>
      <c r="DK228" s="95"/>
      <c r="DL228" s="95"/>
      <c r="DM228" s="95"/>
      <c r="DN228" s="95"/>
      <c r="DO228" s="95"/>
    </row>
    <row r="229" spans="1:119" ht="15" customHeight="1" outlineLevel="1" x14ac:dyDescent="0.35">
      <c r="A229" s="117" t="s">
        <v>324</v>
      </c>
      <c r="B229" s="84" t="s">
        <v>44</v>
      </c>
      <c r="C229" s="109"/>
      <c r="D229" s="109"/>
      <c r="E229" s="130">
        <v>4700000</v>
      </c>
      <c r="F229" s="114"/>
      <c r="G229" s="114"/>
      <c r="H229" s="114"/>
      <c r="I229" s="130">
        <f t="shared" si="9"/>
        <v>4700000</v>
      </c>
      <c r="J229" s="130">
        <v>4700000</v>
      </c>
      <c r="K229" s="114"/>
      <c r="L229" s="114"/>
      <c r="M229" s="114"/>
      <c r="N229" s="130">
        <f t="shared" si="10"/>
        <v>4700000</v>
      </c>
      <c r="O229" s="115">
        <v>46250</v>
      </c>
      <c r="P229" s="115">
        <v>46265</v>
      </c>
      <c r="Q229" s="118">
        <v>0.02</v>
      </c>
      <c r="R229" s="90" t="s">
        <v>33</v>
      </c>
      <c r="S229" s="91" t="s">
        <v>45</v>
      </c>
      <c r="T229" s="109"/>
      <c r="U229" s="110"/>
      <c r="DJ229" s="95"/>
      <c r="DK229" s="95"/>
      <c r="DL229" s="95"/>
      <c r="DM229" s="95"/>
      <c r="DN229" s="95"/>
      <c r="DO229" s="95"/>
    </row>
    <row r="230" spans="1:119" ht="15" customHeight="1" outlineLevel="1" x14ac:dyDescent="0.35">
      <c r="A230" s="111" t="s">
        <v>325</v>
      </c>
      <c r="B230" s="74" t="s">
        <v>326</v>
      </c>
      <c r="C230" s="75"/>
      <c r="D230" s="76"/>
      <c r="E230" s="129">
        <v>4700000</v>
      </c>
      <c r="F230" s="98"/>
      <c r="G230" s="99"/>
      <c r="H230" s="98"/>
      <c r="I230" s="129">
        <f t="shared" si="9"/>
        <v>4700000</v>
      </c>
      <c r="J230" s="129">
        <v>4700000</v>
      </c>
      <c r="K230" s="98"/>
      <c r="L230" s="99"/>
      <c r="M230" s="98"/>
      <c r="N230" s="129">
        <f t="shared" si="10"/>
        <v>4700000</v>
      </c>
      <c r="O230" s="79">
        <f>O231</f>
        <v>46270</v>
      </c>
      <c r="P230" s="79">
        <f>P233</f>
        <v>46295</v>
      </c>
      <c r="Q230" s="80">
        <v>0.09</v>
      </c>
      <c r="R230" s="78" t="s">
        <v>33</v>
      </c>
      <c r="S230" s="78"/>
      <c r="T230" s="82"/>
      <c r="U230" s="100"/>
      <c r="DJ230" s="95"/>
      <c r="DK230" s="95"/>
      <c r="DL230" s="95"/>
      <c r="DM230" s="95"/>
      <c r="DN230" s="95"/>
      <c r="DO230" s="95"/>
    </row>
    <row r="231" spans="1:119" ht="15" customHeight="1" outlineLevel="1" x14ac:dyDescent="0.35">
      <c r="A231" s="119" t="s">
        <v>327</v>
      </c>
      <c r="B231" s="84" t="s">
        <v>203</v>
      </c>
      <c r="C231" s="109"/>
      <c r="D231" s="109"/>
      <c r="E231" s="114"/>
      <c r="F231" s="114"/>
      <c r="G231" s="114"/>
      <c r="H231" s="114"/>
      <c r="I231" s="114">
        <f t="shared" si="9"/>
        <v>0</v>
      </c>
      <c r="J231" s="114"/>
      <c r="K231" s="114"/>
      <c r="L231" s="114"/>
      <c r="M231" s="114"/>
      <c r="N231" s="114">
        <f t="shared" si="10"/>
        <v>0</v>
      </c>
      <c r="O231" s="115">
        <v>46270</v>
      </c>
      <c r="P231" s="115">
        <v>46279</v>
      </c>
      <c r="Q231" s="118">
        <v>0.04</v>
      </c>
      <c r="R231" s="90" t="s">
        <v>33</v>
      </c>
      <c r="S231" s="109"/>
      <c r="T231" s="109"/>
      <c r="U231" s="110"/>
      <c r="DJ231" s="95"/>
      <c r="DK231" s="95"/>
      <c r="DL231" s="95"/>
      <c r="DM231" s="95"/>
      <c r="DN231" s="95"/>
      <c r="DO231" s="95"/>
    </row>
    <row r="232" spans="1:119" ht="15" customHeight="1" outlineLevel="1" x14ac:dyDescent="0.35">
      <c r="A232" s="119" t="s">
        <v>328</v>
      </c>
      <c r="B232" s="84" t="s">
        <v>109</v>
      </c>
      <c r="C232" s="109"/>
      <c r="D232" s="109"/>
      <c r="E232" s="114"/>
      <c r="F232" s="114"/>
      <c r="G232" s="114"/>
      <c r="H232" s="114"/>
      <c r="I232" s="114">
        <f t="shared" si="9"/>
        <v>0</v>
      </c>
      <c r="J232" s="114"/>
      <c r="K232" s="114"/>
      <c r="L232" s="114"/>
      <c r="M232" s="114"/>
      <c r="N232" s="114">
        <f t="shared" si="10"/>
        <v>0</v>
      </c>
      <c r="O232" s="115">
        <v>46279</v>
      </c>
      <c r="P232" s="115">
        <v>46281</v>
      </c>
      <c r="Q232" s="118">
        <v>0.03</v>
      </c>
      <c r="R232" s="90" t="s">
        <v>33</v>
      </c>
      <c r="S232" s="109"/>
      <c r="T232" s="109"/>
      <c r="U232" s="110"/>
      <c r="DJ232" s="95"/>
      <c r="DK232" s="95"/>
      <c r="DL232" s="95"/>
      <c r="DM232" s="95"/>
      <c r="DN232" s="95"/>
      <c r="DO232" s="95"/>
    </row>
    <row r="233" spans="1:119" ht="15" customHeight="1" outlineLevel="1" x14ac:dyDescent="0.35">
      <c r="A233" s="119" t="s">
        <v>329</v>
      </c>
      <c r="B233" s="84" t="s">
        <v>44</v>
      </c>
      <c r="C233" s="109"/>
      <c r="D233" s="109"/>
      <c r="E233" s="130">
        <v>4700000</v>
      </c>
      <c r="F233" s="114"/>
      <c r="G233" s="114"/>
      <c r="H233" s="114"/>
      <c r="I233" s="130">
        <f t="shared" si="9"/>
        <v>4700000</v>
      </c>
      <c r="J233" s="130">
        <v>4700000</v>
      </c>
      <c r="K233" s="114"/>
      <c r="L233" s="114"/>
      <c r="M233" s="114"/>
      <c r="N233" s="130">
        <f t="shared" si="10"/>
        <v>4700000</v>
      </c>
      <c r="O233" s="115">
        <v>46281</v>
      </c>
      <c r="P233" s="115">
        <v>46295</v>
      </c>
      <c r="Q233" s="118">
        <v>0.02</v>
      </c>
      <c r="R233" s="90" t="s">
        <v>33</v>
      </c>
      <c r="S233" s="91" t="s">
        <v>45</v>
      </c>
      <c r="T233" s="109"/>
      <c r="U233" s="110"/>
      <c r="DJ233" s="95"/>
      <c r="DK233" s="95"/>
      <c r="DL233" s="95"/>
      <c r="DM233" s="95"/>
      <c r="DN233" s="95"/>
      <c r="DO233" s="95"/>
    </row>
    <row r="234" spans="1:119" ht="27.65" customHeight="1" outlineLevel="1" x14ac:dyDescent="0.35">
      <c r="A234" s="73" t="s">
        <v>330</v>
      </c>
      <c r="B234" s="74" t="s">
        <v>331</v>
      </c>
      <c r="C234" s="74"/>
      <c r="D234" s="74"/>
      <c r="E234" s="132">
        <v>4700000</v>
      </c>
      <c r="F234" s="132"/>
      <c r="G234" s="132"/>
      <c r="H234" s="132"/>
      <c r="I234" s="132">
        <f t="shared" si="9"/>
        <v>4700000</v>
      </c>
      <c r="J234" s="132">
        <v>4700000</v>
      </c>
      <c r="K234" s="132"/>
      <c r="L234" s="132"/>
      <c r="M234" s="132"/>
      <c r="N234" s="132">
        <f t="shared" si="10"/>
        <v>4700000</v>
      </c>
      <c r="O234" s="79">
        <f>O235</f>
        <v>46300</v>
      </c>
      <c r="P234" s="79">
        <f>P237</f>
        <v>46326</v>
      </c>
      <c r="Q234" s="80">
        <v>0.09</v>
      </c>
      <c r="R234" s="78" t="s">
        <v>33</v>
      </c>
      <c r="S234" s="74"/>
      <c r="T234" s="74"/>
      <c r="U234" s="133"/>
      <c r="DJ234" s="95"/>
      <c r="DK234" s="95"/>
      <c r="DL234" s="95"/>
      <c r="DM234" s="95"/>
      <c r="DN234" s="95"/>
      <c r="DO234" s="95"/>
    </row>
    <row r="235" spans="1:119" ht="15" customHeight="1" outlineLevel="1" x14ac:dyDescent="0.35">
      <c r="A235" s="117" t="s">
        <v>332</v>
      </c>
      <c r="B235" s="84" t="s">
        <v>203</v>
      </c>
      <c r="C235" s="109"/>
      <c r="D235" s="109"/>
      <c r="E235" s="114"/>
      <c r="F235" s="114"/>
      <c r="G235" s="114"/>
      <c r="H235" s="114"/>
      <c r="I235" s="114">
        <f t="shared" si="9"/>
        <v>0</v>
      </c>
      <c r="J235" s="114"/>
      <c r="K235" s="114"/>
      <c r="L235" s="114"/>
      <c r="M235" s="114"/>
      <c r="N235" s="114">
        <f t="shared" si="10"/>
        <v>0</v>
      </c>
      <c r="O235" s="115">
        <v>46300</v>
      </c>
      <c r="P235" s="115">
        <v>46309</v>
      </c>
      <c r="Q235" s="118">
        <v>0.04</v>
      </c>
      <c r="R235" s="90" t="s">
        <v>33</v>
      </c>
      <c r="S235" s="109"/>
      <c r="T235" s="109"/>
      <c r="U235" s="110"/>
      <c r="DJ235" s="95"/>
      <c r="DK235" s="95"/>
      <c r="DL235" s="95"/>
      <c r="DM235" s="95"/>
      <c r="DN235" s="95"/>
      <c r="DO235" s="95"/>
    </row>
    <row r="236" spans="1:119" ht="15" customHeight="1" outlineLevel="1" x14ac:dyDescent="0.35">
      <c r="A236" s="117" t="s">
        <v>333</v>
      </c>
      <c r="B236" s="84" t="s">
        <v>109</v>
      </c>
      <c r="C236" s="109"/>
      <c r="D236" s="109"/>
      <c r="E236" s="114"/>
      <c r="F236" s="114"/>
      <c r="G236" s="114"/>
      <c r="H236" s="114"/>
      <c r="I236" s="114">
        <f t="shared" si="9"/>
        <v>0</v>
      </c>
      <c r="J236" s="114"/>
      <c r="K236" s="114"/>
      <c r="L236" s="114"/>
      <c r="M236" s="114"/>
      <c r="N236" s="114">
        <f t="shared" si="10"/>
        <v>0</v>
      </c>
      <c r="O236" s="115">
        <v>46309</v>
      </c>
      <c r="P236" s="115">
        <v>46311</v>
      </c>
      <c r="Q236" s="118">
        <v>0.03</v>
      </c>
      <c r="R236" s="90" t="s">
        <v>33</v>
      </c>
      <c r="S236" s="109"/>
      <c r="T236" s="109"/>
      <c r="U236" s="110"/>
      <c r="DJ236" s="95"/>
      <c r="DK236" s="95"/>
      <c r="DL236" s="95"/>
      <c r="DM236" s="95"/>
      <c r="DN236" s="95"/>
      <c r="DO236" s="95"/>
    </row>
    <row r="237" spans="1:119" ht="15" customHeight="1" outlineLevel="1" x14ac:dyDescent="0.35">
      <c r="A237" s="117" t="s">
        <v>334</v>
      </c>
      <c r="B237" s="84" t="s">
        <v>44</v>
      </c>
      <c r="C237" s="109"/>
      <c r="D237" s="109"/>
      <c r="E237" s="130">
        <v>4700000</v>
      </c>
      <c r="F237" s="114"/>
      <c r="G237" s="114"/>
      <c r="H237" s="114"/>
      <c r="I237" s="130">
        <f t="shared" si="9"/>
        <v>4700000</v>
      </c>
      <c r="J237" s="130">
        <v>4700000</v>
      </c>
      <c r="K237" s="114"/>
      <c r="L237" s="114"/>
      <c r="M237" s="114"/>
      <c r="N237" s="130">
        <f t="shared" si="10"/>
        <v>4700000</v>
      </c>
      <c r="O237" s="115">
        <v>46311</v>
      </c>
      <c r="P237" s="115">
        <v>46326</v>
      </c>
      <c r="Q237" s="118">
        <v>0.02</v>
      </c>
      <c r="R237" s="90" t="s">
        <v>33</v>
      </c>
      <c r="S237" s="91" t="s">
        <v>45</v>
      </c>
      <c r="T237" s="109"/>
      <c r="U237" s="110"/>
    </row>
    <row r="238" spans="1:119" s="134" customFormat="1" ht="33" customHeight="1" outlineLevel="1" x14ac:dyDescent="0.35">
      <c r="A238" s="111" t="s">
        <v>335</v>
      </c>
      <c r="B238" s="74" t="s">
        <v>336</v>
      </c>
      <c r="C238" s="75"/>
      <c r="D238" s="76"/>
      <c r="E238" s="129">
        <v>4700000</v>
      </c>
      <c r="F238" s="98"/>
      <c r="G238" s="99"/>
      <c r="H238" s="98"/>
      <c r="I238" s="129">
        <f t="shared" si="9"/>
        <v>4700000</v>
      </c>
      <c r="J238" s="129">
        <v>4700000</v>
      </c>
      <c r="K238" s="98"/>
      <c r="L238" s="99"/>
      <c r="M238" s="98"/>
      <c r="N238" s="129">
        <f t="shared" si="10"/>
        <v>4700000</v>
      </c>
      <c r="O238" s="79">
        <f>O239</f>
        <v>46331</v>
      </c>
      <c r="P238" s="79">
        <f>P241</f>
        <v>46357</v>
      </c>
      <c r="Q238" s="80">
        <v>0.09</v>
      </c>
      <c r="R238" s="78" t="s">
        <v>33</v>
      </c>
      <c r="S238" s="78"/>
      <c r="T238" s="82"/>
      <c r="U238" s="100"/>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c r="CJ238" s="4"/>
      <c r="CK238" s="4"/>
      <c r="CL238" s="4"/>
      <c r="CM238" s="4"/>
      <c r="CN238" s="4"/>
      <c r="CO238" s="4"/>
      <c r="CP238" s="4"/>
      <c r="CQ238" s="4"/>
      <c r="CR238" s="4"/>
      <c r="CS238" s="4"/>
      <c r="CT238" s="4"/>
      <c r="CU238" s="4"/>
      <c r="CV238" s="4"/>
      <c r="CW238" s="4"/>
      <c r="CX238" s="4"/>
      <c r="CY238" s="4"/>
      <c r="CZ238" s="4"/>
      <c r="DA238" s="4"/>
      <c r="DB238" s="4"/>
      <c r="DC238" s="4"/>
      <c r="DD238" s="4"/>
      <c r="DE238" s="4"/>
      <c r="DF238" s="4"/>
      <c r="DG238" s="4"/>
      <c r="DH238" s="4"/>
      <c r="DI238" s="4"/>
    </row>
    <row r="239" spans="1:119" ht="15" customHeight="1" outlineLevel="1" x14ac:dyDescent="0.35">
      <c r="A239" s="117" t="s">
        <v>337</v>
      </c>
      <c r="B239" s="84" t="s">
        <v>203</v>
      </c>
      <c r="C239" s="109"/>
      <c r="D239" s="109"/>
      <c r="E239" s="114"/>
      <c r="F239" s="114"/>
      <c r="G239" s="114"/>
      <c r="H239" s="114"/>
      <c r="I239" s="114">
        <f t="shared" ref="I239:I246" si="11">SUM(E239:H239)</f>
        <v>0</v>
      </c>
      <c r="J239" s="114"/>
      <c r="K239" s="114"/>
      <c r="L239" s="114"/>
      <c r="M239" s="114"/>
      <c r="N239" s="114">
        <f t="shared" si="10"/>
        <v>0</v>
      </c>
      <c r="O239" s="115">
        <v>46331</v>
      </c>
      <c r="P239" s="115">
        <v>46340</v>
      </c>
      <c r="Q239" s="118">
        <v>0.04</v>
      </c>
      <c r="R239" s="90" t="s">
        <v>33</v>
      </c>
      <c r="S239" s="109"/>
      <c r="T239" s="109"/>
      <c r="U239" s="110"/>
      <c r="DJ239" s="95"/>
      <c r="DK239" s="95"/>
      <c r="DL239" s="95"/>
      <c r="DM239" s="95"/>
      <c r="DN239" s="95"/>
      <c r="DO239" s="95"/>
    </row>
    <row r="240" spans="1:119" ht="15" customHeight="1" outlineLevel="1" x14ac:dyDescent="0.35">
      <c r="A240" s="117" t="s">
        <v>338</v>
      </c>
      <c r="B240" s="84" t="s">
        <v>109</v>
      </c>
      <c r="C240" s="109"/>
      <c r="D240" s="109"/>
      <c r="E240" s="114"/>
      <c r="F240" s="114"/>
      <c r="G240" s="114"/>
      <c r="H240" s="114"/>
      <c r="I240" s="114">
        <f t="shared" si="11"/>
        <v>0</v>
      </c>
      <c r="J240" s="114"/>
      <c r="K240" s="114"/>
      <c r="L240" s="114"/>
      <c r="M240" s="114"/>
      <c r="N240" s="114">
        <f t="shared" si="10"/>
        <v>0</v>
      </c>
      <c r="O240" s="115">
        <v>46340</v>
      </c>
      <c r="P240" s="115">
        <v>46342</v>
      </c>
      <c r="Q240" s="118">
        <v>0.03</v>
      </c>
      <c r="R240" s="90" t="s">
        <v>33</v>
      </c>
      <c r="S240" s="109"/>
      <c r="T240" s="109"/>
      <c r="U240" s="110"/>
      <c r="DJ240" s="95"/>
      <c r="DK240" s="95"/>
      <c r="DL240" s="95"/>
      <c r="DM240" s="95"/>
      <c r="DN240" s="95"/>
      <c r="DO240" s="95"/>
    </row>
    <row r="241" spans="1:119" ht="15" customHeight="1" outlineLevel="1" x14ac:dyDescent="0.35">
      <c r="A241" s="117" t="s">
        <v>339</v>
      </c>
      <c r="B241" s="84" t="s">
        <v>44</v>
      </c>
      <c r="C241" s="109"/>
      <c r="D241" s="109"/>
      <c r="E241" s="130">
        <v>4700000</v>
      </c>
      <c r="F241" s="114"/>
      <c r="G241" s="114"/>
      <c r="H241" s="114"/>
      <c r="I241" s="130">
        <f t="shared" si="11"/>
        <v>4700000</v>
      </c>
      <c r="J241" s="130">
        <v>4700000</v>
      </c>
      <c r="K241" s="114"/>
      <c r="L241" s="114"/>
      <c r="M241" s="114"/>
      <c r="N241" s="130">
        <f t="shared" si="10"/>
        <v>4700000</v>
      </c>
      <c r="O241" s="115">
        <v>46342</v>
      </c>
      <c r="P241" s="115">
        <v>46357</v>
      </c>
      <c r="Q241" s="118">
        <v>0.02</v>
      </c>
      <c r="R241" s="90" t="s">
        <v>33</v>
      </c>
      <c r="S241" s="91" t="s">
        <v>45</v>
      </c>
      <c r="T241" s="109"/>
      <c r="U241" s="110"/>
      <c r="DJ241" s="95"/>
      <c r="DK241" s="95"/>
      <c r="DL241" s="95"/>
      <c r="DM241" s="95"/>
      <c r="DN241" s="95"/>
      <c r="DO241" s="95"/>
    </row>
    <row r="242" spans="1:119" ht="27.65" customHeight="1" outlineLevel="1" x14ac:dyDescent="0.35">
      <c r="A242" s="111" t="s">
        <v>340</v>
      </c>
      <c r="B242" s="74" t="s">
        <v>341</v>
      </c>
      <c r="C242" s="75"/>
      <c r="D242" s="76"/>
      <c r="E242" s="129">
        <f>E245</f>
        <v>4700000</v>
      </c>
      <c r="F242" s="98"/>
      <c r="G242" s="99"/>
      <c r="H242" s="98"/>
      <c r="I242" s="129">
        <f t="shared" si="11"/>
        <v>4700000</v>
      </c>
      <c r="J242" s="129">
        <f>J245</f>
        <v>4700000</v>
      </c>
      <c r="K242" s="98"/>
      <c r="L242" s="99"/>
      <c r="M242" s="98"/>
      <c r="N242" s="129">
        <f t="shared" si="10"/>
        <v>4700000</v>
      </c>
      <c r="O242" s="79">
        <f>O243</f>
        <v>46361</v>
      </c>
      <c r="P242" s="79">
        <f>P245</f>
        <v>46376</v>
      </c>
      <c r="Q242" s="80">
        <v>0.09</v>
      </c>
      <c r="R242" s="78" t="s">
        <v>33</v>
      </c>
      <c r="S242" s="78"/>
      <c r="T242" s="82"/>
      <c r="U242" s="100"/>
      <c r="DJ242" s="95"/>
      <c r="DK242" s="95"/>
      <c r="DL242" s="95"/>
      <c r="DM242" s="95"/>
      <c r="DN242" s="95"/>
      <c r="DO242" s="95"/>
    </row>
    <row r="243" spans="1:119" ht="15" customHeight="1" outlineLevel="1" x14ac:dyDescent="0.35">
      <c r="A243" s="117" t="s">
        <v>342</v>
      </c>
      <c r="B243" s="84" t="s">
        <v>203</v>
      </c>
      <c r="C243" s="109"/>
      <c r="D243" s="109"/>
      <c r="E243" s="114"/>
      <c r="F243" s="114"/>
      <c r="G243" s="114"/>
      <c r="H243" s="114"/>
      <c r="I243" s="114">
        <f t="shared" si="11"/>
        <v>0</v>
      </c>
      <c r="J243" s="114"/>
      <c r="K243" s="114"/>
      <c r="L243" s="114"/>
      <c r="M243" s="114"/>
      <c r="N243" s="114">
        <f t="shared" si="10"/>
        <v>0</v>
      </c>
      <c r="O243" s="115">
        <v>46361</v>
      </c>
      <c r="P243" s="115">
        <v>46370</v>
      </c>
      <c r="Q243" s="118">
        <v>0.04</v>
      </c>
      <c r="R243" s="90" t="s">
        <v>33</v>
      </c>
      <c r="S243" s="109"/>
      <c r="T243" s="109"/>
      <c r="U243" s="110"/>
      <c r="DJ243" s="95"/>
      <c r="DK243" s="95"/>
      <c r="DL243" s="95"/>
      <c r="DM243" s="95"/>
      <c r="DN243" s="95"/>
      <c r="DO243" s="95"/>
    </row>
    <row r="244" spans="1:119" ht="15" customHeight="1" outlineLevel="1" x14ac:dyDescent="0.35">
      <c r="A244" s="117" t="s">
        <v>343</v>
      </c>
      <c r="B244" s="84" t="s">
        <v>109</v>
      </c>
      <c r="C244" s="109"/>
      <c r="D244" s="109"/>
      <c r="E244" s="114"/>
      <c r="F244" s="114"/>
      <c r="G244" s="114"/>
      <c r="H244" s="114"/>
      <c r="I244" s="114">
        <f t="shared" si="11"/>
        <v>0</v>
      </c>
      <c r="J244" s="114"/>
      <c r="K244" s="114"/>
      <c r="L244" s="114"/>
      <c r="M244" s="114"/>
      <c r="N244" s="114">
        <f t="shared" si="10"/>
        <v>0</v>
      </c>
      <c r="O244" s="115">
        <v>46370</v>
      </c>
      <c r="P244" s="115">
        <v>46372</v>
      </c>
      <c r="Q244" s="118">
        <v>0.03</v>
      </c>
      <c r="R244" s="90" t="s">
        <v>33</v>
      </c>
      <c r="S244" s="109"/>
      <c r="T244" s="109"/>
      <c r="U244" s="110"/>
      <c r="DJ244" s="95"/>
      <c r="DK244" s="95"/>
      <c r="DL244" s="95"/>
      <c r="DM244" s="95"/>
      <c r="DN244" s="95"/>
      <c r="DO244" s="95"/>
    </row>
    <row r="245" spans="1:119" ht="25.5" customHeight="1" outlineLevel="1" x14ac:dyDescent="0.35">
      <c r="A245" s="117" t="s">
        <v>344</v>
      </c>
      <c r="B245" s="84" t="s">
        <v>44</v>
      </c>
      <c r="C245" s="109"/>
      <c r="D245" s="109"/>
      <c r="E245" s="130">
        <v>4700000</v>
      </c>
      <c r="F245" s="114"/>
      <c r="G245" s="114"/>
      <c r="H245" s="114"/>
      <c r="I245" s="130">
        <f t="shared" si="11"/>
        <v>4700000</v>
      </c>
      <c r="J245" s="130">
        <v>4700000</v>
      </c>
      <c r="K245" s="114"/>
      <c r="L245" s="114"/>
      <c r="M245" s="114"/>
      <c r="N245" s="130">
        <f t="shared" si="10"/>
        <v>4700000</v>
      </c>
      <c r="O245" s="115">
        <v>46372</v>
      </c>
      <c r="P245" s="115">
        <v>46376</v>
      </c>
      <c r="Q245" s="118">
        <v>0.02</v>
      </c>
      <c r="R245" s="90" t="s">
        <v>33</v>
      </c>
      <c r="S245" s="91" t="s">
        <v>45</v>
      </c>
      <c r="T245" s="109"/>
      <c r="U245" s="110"/>
    </row>
    <row r="246" spans="1:119" ht="63.9" customHeight="1" outlineLevel="1" x14ac:dyDescent="0.35">
      <c r="A246" s="135" t="s">
        <v>345</v>
      </c>
      <c r="B246" s="112" t="s">
        <v>346</v>
      </c>
      <c r="C246" s="64"/>
      <c r="D246" s="113">
        <v>2131</v>
      </c>
      <c r="E246" s="126">
        <f>E248</f>
        <v>30055950</v>
      </c>
      <c r="F246" s="126"/>
      <c r="G246" s="126"/>
      <c r="H246" s="126"/>
      <c r="I246" s="126">
        <f t="shared" si="11"/>
        <v>30055950</v>
      </c>
      <c r="J246" s="126">
        <f>J248</f>
        <v>30055950</v>
      </c>
      <c r="K246" s="126"/>
      <c r="L246" s="126"/>
      <c r="M246" s="126"/>
      <c r="N246" s="126">
        <f t="shared" si="10"/>
        <v>30055950</v>
      </c>
      <c r="O246" s="67">
        <f>O248</f>
        <v>46037</v>
      </c>
      <c r="P246" s="67">
        <v>46325</v>
      </c>
      <c r="Q246" s="68">
        <v>0.13</v>
      </c>
      <c r="R246" s="69" t="s">
        <v>33</v>
      </c>
      <c r="S246" s="70"/>
      <c r="T246" s="71" t="s">
        <v>103</v>
      </c>
      <c r="U246" s="71"/>
      <c r="V246" s="95"/>
      <c r="W246" s="95"/>
      <c r="X246" s="95"/>
      <c r="Y246" s="95"/>
      <c r="Z246" s="95"/>
      <c r="AA246" s="95"/>
      <c r="AB246" s="95"/>
      <c r="AC246" s="95"/>
      <c r="AD246" s="95"/>
      <c r="AE246" s="95"/>
      <c r="AF246" s="95"/>
      <c r="AG246" s="95"/>
      <c r="AH246" s="95"/>
      <c r="AI246" s="95"/>
      <c r="AJ246" s="95"/>
      <c r="AK246" s="95"/>
      <c r="AL246" s="95"/>
      <c r="AM246" s="95"/>
      <c r="AN246" s="95"/>
      <c r="AO246" s="95"/>
      <c r="AP246" s="95"/>
      <c r="AQ246" s="95"/>
      <c r="AR246" s="95"/>
      <c r="AS246" s="95"/>
      <c r="AT246" s="95"/>
      <c r="AU246" s="95"/>
      <c r="AV246" s="95"/>
      <c r="AW246" s="95"/>
      <c r="AX246" s="95"/>
      <c r="AY246" s="95"/>
      <c r="AZ246" s="95"/>
    </row>
    <row r="247" spans="1:119" ht="24.65" customHeight="1" outlineLevel="1" x14ac:dyDescent="0.35">
      <c r="A247" s="83" t="s">
        <v>347</v>
      </c>
      <c r="B247" s="84" t="s">
        <v>348</v>
      </c>
      <c r="C247" s="85"/>
      <c r="D247" s="86"/>
      <c r="E247" s="136"/>
      <c r="F247" s="136"/>
      <c r="G247" s="136"/>
      <c r="H247" s="136"/>
      <c r="I247" s="136"/>
      <c r="J247" s="136"/>
      <c r="K247" s="136"/>
      <c r="L247" s="136"/>
      <c r="M247" s="136"/>
      <c r="N247" s="136"/>
      <c r="O247" s="88">
        <v>46034</v>
      </c>
      <c r="P247" s="88">
        <v>46037</v>
      </c>
      <c r="Q247" s="96">
        <v>0.5</v>
      </c>
      <c r="R247" s="90" t="s">
        <v>33</v>
      </c>
      <c r="S247" s="91"/>
      <c r="T247" s="91"/>
      <c r="U247" s="92"/>
      <c r="V247" s="95"/>
      <c r="W247" s="95"/>
      <c r="X247" s="95"/>
      <c r="Y247" s="95"/>
      <c r="Z247" s="95"/>
      <c r="AA247" s="95"/>
      <c r="AB247" s="95"/>
      <c r="AC247" s="95"/>
      <c r="AD247" s="95"/>
      <c r="AE247" s="95"/>
      <c r="AF247" s="95"/>
      <c r="AG247" s="95"/>
      <c r="AH247" s="95"/>
      <c r="AI247" s="95"/>
      <c r="AJ247" s="95"/>
      <c r="AK247" s="95"/>
      <c r="AL247" s="95"/>
      <c r="AM247" s="95"/>
      <c r="AN247" s="95"/>
      <c r="AO247" s="95"/>
      <c r="AP247" s="95"/>
      <c r="AQ247" s="95"/>
      <c r="AR247" s="95"/>
      <c r="AS247" s="95"/>
      <c r="AT247" s="95"/>
      <c r="AU247" s="95"/>
      <c r="AV247" s="95"/>
      <c r="AW247" s="95"/>
      <c r="AX247" s="95"/>
      <c r="AY247" s="95"/>
      <c r="AZ247" s="95"/>
      <c r="BA247" s="95"/>
      <c r="BB247" s="95"/>
      <c r="BC247" s="95"/>
      <c r="BD247" s="95"/>
      <c r="BE247" s="95"/>
      <c r="BF247" s="95"/>
      <c r="BG247" s="95"/>
      <c r="BH247" s="95"/>
      <c r="BI247" s="95"/>
      <c r="BJ247" s="95"/>
      <c r="BK247" s="95"/>
      <c r="BL247" s="95"/>
      <c r="BM247" s="95"/>
      <c r="BN247" s="95"/>
      <c r="BO247" s="95"/>
      <c r="BP247" s="95"/>
      <c r="BQ247" s="95"/>
      <c r="BR247" s="95"/>
      <c r="BS247" s="95"/>
      <c r="BT247" s="95"/>
      <c r="BU247" s="95"/>
      <c r="BV247" s="95"/>
      <c r="BW247" s="95"/>
      <c r="BX247" s="95"/>
      <c r="BY247" s="95"/>
      <c r="BZ247" s="95"/>
      <c r="CA247" s="95"/>
      <c r="CB247" s="95"/>
      <c r="CC247" s="95"/>
      <c r="CD247" s="95"/>
      <c r="CE247" s="95"/>
      <c r="CF247" s="95"/>
      <c r="CG247" s="95"/>
      <c r="CH247" s="95"/>
      <c r="CI247" s="95"/>
      <c r="CJ247" s="95"/>
      <c r="CK247" s="95"/>
      <c r="CL247" s="95"/>
      <c r="CM247" s="95"/>
      <c r="CN247" s="95"/>
      <c r="CO247" s="95"/>
      <c r="CP247" s="95"/>
      <c r="CQ247" s="95"/>
      <c r="CR247" s="95"/>
      <c r="CS247" s="95"/>
      <c r="CT247" s="95"/>
      <c r="CU247" s="95"/>
      <c r="CV247" s="95"/>
      <c r="CW247" s="95"/>
      <c r="CX247" s="95"/>
      <c r="CY247" s="95"/>
      <c r="CZ247" s="95"/>
      <c r="DA247" s="95"/>
      <c r="DB247" s="95"/>
      <c r="DC247" s="95"/>
      <c r="DD247" s="95"/>
      <c r="DE247" s="95"/>
      <c r="DF247" s="95"/>
      <c r="DG247" s="95"/>
      <c r="DH247" s="95"/>
      <c r="DI247" s="95"/>
      <c r="DJ247" s="95"/>
      <c r="DK247" s="95"/>
      <c r="DL247" s="95"/>
      <c r="DM247" s="95"/>
      <c r="DN247" s="95"/>
      <c r="DO247" s="95"/>
    </row>
    <row r="248" spans="1:119" ht="15" customHeight="1" outlineLevel="1" x14ac:dyDescent="0.35">
      <c r="A248" s="83" t="s">
        <v>349</v>
      </c>
      <c r="B248" s="84" t="s">
        <v>44</v>
      </c>
      <c r="C248" s="85"/>
      <c r="D248" s="86"/>
      <c r="E248" s="130">
        <v>30055950</v>
      </c>
      <c r="F248" s="136"/>
      <c r="G248" s="136"/>
      <c r="H248" s="136"/>
      <c r="I248" s="130">
        <v>30055950</v>
      </c>
      <c r="J248" s="130">
        <f>E248</f>
        <v>30055950</v>
      </c>
      <c r="K248" s="136"/>
      <c r="L248" s="136"/>
      <c r="M248" s="136"/>
      <c r="N248" s="130">
        <f>J248</f>
        <v>30055950</v>
      </c>
      <c r="O248" s="88">
        <v>46037</v>
      </c>
      <c r="P248" s="88">
        <v>46052</v>
      </c>
      <c r="Q248" s="96">
        <v>0.5</v>
      </c>
      <c r="R248" s="90" t="s">
        <v>33</v>
      </c>
      <c r="S248" s="91" t="s">
        <v>45</v>
      </c>
      <c r="T248" s="91"/>
      <c r="U248" s="92"/>
      <c r="V248" s="95"/>
      <c r="W248" s="95"/>
      <c r="X248" s="95"/>
      <c r="Y248" s="95"/>
      <c r="Z248" s="95"/>
      <c r="AA248" s="95"/>
      <c r="AB248" s="95"/>
      <c r="AC248" s="95"/>
      <c r="AD248" s="95"/>
      <c r="AE248" s="95"/>
      <c r="AF248" s="95"/>
      <c r="AG248" s="95"/>
      <c r="AH248" s="95"/>
      <c r="AI248" s="95"/>
      <c r="AJ248" s="95"/>
      <c r="AK248" s="95"/>
      <c r="AL248" s="95"/>
      <c r="AM248" s="95"/>
      <c r="AN248" s="95"/>
      <c r="AO248" s="95"/>
      <c r="AP248" s="95"/>
      <c r="AQ248" s="95"/>
      <c r="AR248" s="95"/>
      <c r="AS248" s="95"/>
      <c r="AT248" s="95"/>
      <c r="AU248" s="95"/>
      <c r="AV248" s="95"/>
      <c r="AW248" s="95"/>
      <c r="AX248" s="95"/>
      <c r="AY248" s="95"/>
      <c r="AZ248" s="95"/>
      <c r="BA248" s="95"/>
      <c r="BB248" s="95"/>
      <c r="BC248" s="95"/>
      <c r="BD248" s="95"/>
      <c r="BE248" s="95"/>
      <c r="BF248" s="95"/>
      <c r="BG248" s="95"/>
      <c r="BH248" s="95"/>
      <c r="BI248" s="95"/>
      <c r="BJ248" s="95"/>
      <c r="BK248" s="95"/>
      <c r="BL248" s="95"/>
      <c r="BM248" s="95"/>
      <c r="BN248" s="95"/>
      <c r="BO248" s="95"/>
      <c r="BP248" s="95"/>
      <c r="BQ248" s="95"/>
      <c r="BR248" s="95"/>
      <c r="BS248" s="95"/>
      <c r="BT248" s="95"/>
      <c r="BU248" s="95"/>
      <c r="BV248" s="95"/>
      <c r="BW248" s="95"/>
      <c r="BX248" s="95"/>
      <c r="BY248" s="95"/>
      <c r="BZ248" s="95"/>
      <c r="CA248" s="95"/>
      <c r="CB248" s="95"/>
      <c r="CC248" s="95"/>
      <c r="CD248" s="95"/>
      <c r="CE248" s="95"/>
      <c r="CF248" s="95"/>
      <c r="CG248" s="95"/>
      <c r="CH248" s="95"/>
      <c r="CI248" s="95"/>
      <c r="CJ248" s="95"/>
      <c r="CK248" s="95"/>
      <c r="CL248" s="95"/>
      <c r="CM248" s="95"/>
      <c r="CN248" s="95"/>
      <c r="CO248" s="95"/>
      <c r="CP248" s="95"/>
      <c r="CQ248" s="95"/>
      <c r="CR248" s="95"/>
      <c r="CS248" s="95"/>
      <c r="CT248" s="95"/>
      <c r="CU248" s="95"/>
      <c r="CV248" s="95"/>
      <c r="CW248" s="95"/>
      <c r="CX248" s="95"/>
      <c r="CY248" s="95"/>
      <c r="CZ248" s="95"/>
      <c r="DA248" s="95"/>
      <c r="DB248" s="95"/>
      <c r="DC248" s="95"/>
      <c r="DD248" s="95"/>
      <c r="DE248" s="95"/>
      <c r="DF248" s="95"/>
      <c r="DG248" s="95"/>
      <c r="DH248" s="95"/>
      <c r="DI248" s="95"/>
      <c r="DJ248" s="95"/>
      <c r="DK248" s="95"/>
      <c r="DL248" s="95"/>
      <c r="DM248" s="95"/>
      <c r="DN248" s="95"/>
      <c r="DO248" s="95"/>
    </row>
    <row r="249" spans="1:119" ht="36.9" customHeight="1" outlineLevel="1" x14ac:dyDescent="0.35">
      <c r="A249" s="53" t="s">
        <v>350</v>
      </c>
      <c r="B249" s="54" t="s">
        <v>351</v>
      </c>
      <c r="C249" s="55"/>
      <c r="D249" s="56"/>
      <c r="E249" s="57">
        <f>E250+E296+E325+E335+E352+E379+E389+E399+E409+E419+E429+E439+E449+E456+E466+E476+E486+E493+E522+E531</f>
        <v>290904254.15999997</v>
      </c>
      <c r="F249" s="57">
        <f>F250+F296+F325+F335+F352+F379+F389+F399+F409+F419+F429+F439+F449+F456+F466+F476+F486+F493+F522</f>
        <v>0</v>
      </c>
      <c r="G249" s="57">
        <f>G250+G296+G325+G335+G352+G379+G389+G399+G409+G419+G429+G439+G449+G456+G466+G476+G486+G493+G522</f>
        <v>0</v>
      </c>
      <c r="H249" s="57">
        <f>H250+H296+H325+H335+H352+H379+H389+H399+H409+H419+H429+H439+H449+H456+H466+H476+H486+H493+H522</f>
        <v>0</v>
      </c>
      <c r="I249" s="57">
        <f t="shared" ref="I249:I250" si="12">SUM(E249:H249)</f>
        <v>290904254.15999997</v>
      </c>
      <c r="J249" s="57">
        <f>J250+J296+J325+J335+J352+J379+J389+J399+J409+J419+J429+J439+J449+J456+J466+J476+J486+J493+J522+J531</f>
        <v>290904254.15999997</v>
      </c>
      <c r="K249" s="57">
        <f>K250+K296+K325+K335+K352+K379+K389+K399+K409+K419+K429+K439+K449+K456+K466+K476+K486+K493+K522</f>
        <v>0</v>
      </c>
      <c r="L249" s="57">
        <f>L250+L296+L325+L335+L352+L379+L389+L399+L409+L419+L429+L439+L449+L456+L466+L476+L486+L493+L522</f>
        <v>0</v>
      </c>
      <c r="M249" s="57">
        <f>M250+M296+M325+M335+M352+M379+M389+M399+M409+M419+M429+M439+M449+M456+M466+M476+M486+M493+M522</f>
        <v>0</v>
      </c>
      <c r="N249" s="57">
        <f t="shared" ref="N249:N258" si="13">SUM(J249:M249)</f>
        <v>290904254.15999997</v>
      </c>
      <c r="O249" s="58">
        <f>O250</f>
        <v>46037</v>
      </c>
      <c r="P249" s="58"/>
      <c r="Q249" s="59">
        <v>0.15</v>
      </c>
      <c r="R249" s="61" t="s">
        <v>22</v>
      </c>
      <c r="S249" s="61"/>
      <c r="T249" s="61"/>
      <c r="U249" s="62"/>
      <c r="DJ249" s="95"/>
      <c r="DK249" s="95"/>
      <c r="DL249" s="95"/>
      <c r="DM249" s="95"/>
      <c r="DN249" s="95"/>
      <c r="DO249" s="95"/>
    </row>
    <row r="250" spans="1:119" ht="28" outlineLevel="1" x14ac:dyDescent="0.35">
      <c r="A250" s="135" t="s">
        <v>352</v>
      </c>
      <c r="B250" s="112" t="s">
        <v>353</v>
      </c>
      <c r="C250" s="64"/>
      <c r="D250" s="113">
        <v>624202</v>
      </c>
      <c r="E250" s="126">
        <f>+E260+E263+E266+E274+E277+E282+E285+E288+E293+E271</f>
        <v>56050000</v>
      </c>
      <c r="F250" s="65">
        <f>F260+F263+F266+F271+F274+F277+F282+F285+F288+F293</f>
        <v>0</v>
      </c>
      <c r="G250" s="65">
        <f>G260+G263+G266+G271+G274+G277+G282+G285+G288+G293</f>
        <v>0</v>
      </c>
      <c r="H250" s="65">
        <f>H260+H263+H266+H271+H274+H277+H282+H285+H288+H293</f>
        <v>0</v>
      </c>
      <c r="I250" s="65">
        <f t="shared" si="12"/>
        <v>56050000</v>
      </c>
      <c r="J250" s="65">
        <f>+J260+J263+J266+J274+J277+J282+J285+J288+J293+J271</f>
        <v>56050000</v>
      </c>
      <c r="K250" s="65">
        <f>K260+K263+K266+K271+K274+K277+K282+K285+K288+K293</f>
        <v>0</v>
      </c>
      <c r="L250" s="65">
        <f>L260+L263+L266+L271+L274+L277+L282+L285+L288+L293</f>
        <v>0</v>
      </c>
      <c r="M250" s="65">
        <f>M260+M263+M266+M271+M274+M277+M282+M285+M288+M293</f>
        <v>0</v>
      </c>
      <c r="N250" s="65">
        <f t="shared" si="13"/>
        <v>56050000</v>
      </c>
      <c r="O250" s="67">
        <f>O251</f>
        <v>46037</v>
      </c>
      <c r="P250" s="67">
        <f>P259</f>
        <v>46142</v>
      </c>
      <c r="Q250" s="68">
        <v>0.08</v>
      </c>
      <c r="R250" s="70" t="s">
        <v>33</v>
      </c>
      <c r="S250" s="70"/>
      <c r="T250" s="71" t="s">
        <v>103</v>
      </c>
      <c r="U250" s="72"/>
      <c r="DJ250" s="95"/>
      <c r="DK250" s="95"/>
      <c r="DL250" s="95"/>
      <c r="DM250" s="95"/>
      <c r="DN250" s="95"/>
      <c r="DO250" s="95"/>
    </row>
    <row r="251" spans="1:119" ht="15" customHeight="1" outlineLevel="1" x14ac:dyDescent="0.35">
      <c r="A251" s="120" t="s">
        <v>354</v>
      </c>
      <c r="B251" s="84" t="s">
        <v>61</v>
      </c>
      <c r="C251" s="85"/>
      <c r="D251" s="86"/>
      <c r="E251" s="101"/>
      <c r="F251" s="101"/>
      <c r="G251" s="101"/>
      <c r="H251" s="101"/>
      <c r="I251" s="101"/>
      <c r="J251" s="101"/>
      <c r="K251" s="101"/>
      <c r="L251" s="101"/>
      <c r="M251" s="101"/>
      <c r="N251" s="101">
        <f t="shared" si="13"/>
        <v>0</v>
      </c>
      <c r="O251" s="88">
        <v>46037</v>
      </c>
      <c r="P251" s="88">
        <v>46052</v>
      </c>
      <c r="Q251" s="89">
        <v>0.06</v>
      </c>
      <c r="R251" s="90" t="s">
        <v>33</v>
      </c>
      <c r="S251" s="91"/>
      <c r="T251" s="91"/>
      <c r="U251" s="102"/>
      <c r="DJ251" s="95"/>
      <c r="DK251" s="95"/>
      <c r="DL251" s="95"/>
      <c r="DM251" s="95"/>
      <c r="DN251" s="95"/>
      <c r="DO251" s="95"/>
    </row>
    <row r="252" spans="1:119" ht="15" customHeight="1" outlineLevel="1" x14ac:dyDescent="0.35">
      <c r="A252" s="120" t="s">
        <v>355</v>
      </c>
      <c r="B252" s="84" t="s">
        <v>63</v>
      </c>
      <c r="C252" s="85"/>
      <c r="D252" s="86"/>
      <c r="E252" s="101"/>
      <c r="F252" s="101"/>
      <c r="G252" s="101"/>
      <c r="H252" s="101"/>
      <c r="I252" s="101"/>
      <c r="J252" s="101"/>
      <c r="K252" s="101"/>
      <c r="L252" s="101"/>
      <c r="M252" s="101"/>
      <c r="N252" s="101">
        <f t="shared" si="13"/>
        <v>0</v>
      </c>
      <c r="O252" s="88">
        <v>46053</v>
      </c>
      <c r="P252" s="88">
        <v>46055</v>
      </c>
      <c r="Q252" s="89">
        <v>0.01</v>
      </c>
      <c r="R252" s="90" t="s">
        <v>33</v>
      </c>
      <c r="S252" s="91"/>
      <c r="T252" s="91"/>
      <c r="U252" s="102"/>
      <c r="DJ252" s="95"/>
      <c r="DK252" s="95"/>
      <c r="DL252" s="95"/>
      <c r="DM252" s="95"/>
      <c r="DN252" s="95"/>
      <c r="DO252" s="95"/>
    </row>
    <row r="253" spans="1:119" ht="25.5" customHeight="1" outlineLevel="1" x14ac:dyDescent="0.35">
      <c r="A253" s="120" t="s">
        <v>356</v>
      </c>
      <c r="B253" s="84" t="s">
        <v>65</v>
      </c>
      <c r="C253" s="85"/>
      <c r="D253" s="86"/>
      <c r="E253" s="101"/>
      <c r="F253" s="101"/>
      <c r="G253" s="101"/>
      <c r="H253" s="101"/>
      <c r="I253" s="101"/>
      <c r="J253" s="101"/>
      <c r="K253" s="101"/>
      <c r="L253" s="101"/>
      <c r="M253" s="101"/>
      <c r="N253" s="101">
        <f t="shared" si="13"/>
        <v>0</v>
      </c>
      <c r="O253" s="88">
        <v>46055</v>
      </c>
      <c r="P253" s="88">
        <v>46070</v>
      </c>
      <c r="Q253" s="89">
        <v>0.02</v>
      </c>
      <c r="R253" s="90" t="s">
        <v>33</v>
      </c>
      <c r="S253" s="91" t="s">
        <v>66</v>
      </c>
      <c r="T253" s="91"/>
      <c r="U253" s="102"/>
    </row>
    <row r="254" spans="1:119" ht="15" customHeight="1" outlineLevel="1" x14ac:dyDescent="0.35">
      <c r="A254" s="120" t="s">
        <v>357</v>
      </c>
      <c r="B254" s="84" t="s">
        <v>68</v>
      </c>
      <c r="C254" s="85"/>
      <c r="D254" s="86"/>
      <c r="E254" s="101"/>
      <c r="F254" s="101"/>
      <c r="G254" s="101"/>
      <c r="H254" s="101"/>
      <c r="I254" s="101"/>
      <c r="J254" s="101"/>
      <c r="K254" s="101"/>
      <c r="L254" s="101"/>
      <c r="M254" s="101"/>
      <c r="N254" s="101">
        <f t="shared" si="13"/>
        <v>0</v>
      </c>
      <c r="O254" s="88">
        <v>46070</v>
      </c>
      <c r="P254" s="88">
        <v>46073</v>
      </c>
      <c r="Q254" s="89">
        <v>0.01</v>
      </c>
      <c r="R254" s="90" t="s">
        <v>33</v>
      </c>
      <c r="S254" s="91" t="s">
        <v>69</v>
      </c>
      <c r="T254" s="91"/>
      <c r="U254" s="102"/>
      <c r="DJ254" s="95"/>
      <c r="DK254" s="95"/>
      <c r="DL254" s="95"/>
      <c r="DM254" s="95"/>
      <c r="DN254" s="95"/>
      <c r="DO254" s="95"/>
    </row>
    <row r="255" spans="1:119" ht="27" customHeight="1" outlineLevel="1" x14ac:dyDescent="0.35">
      <c r="A255" s="120" t="s">
        <v>358</v>
      </c>
      <c r="B255" s="84" t="s">
        <v>71</v>
      </c>
      <c r="C255" s="85"/>
      <c r="D255" s="86"/>
      <c r="E255" s="101"/>
      <c r="F255" s="101"/>
      <c r="G255" s="101"/>
      <c r="H255" s="101"/>
      <c r="I255" s="101"/>
      <c r="J255" s="101"/>
      <c r="K255" s="101"/>
      <c r="L255" s="101"/>
      <c r="M255" s="101"/>
      <c r="N255" s="101">
        <f t="shared" si="13"/>
        <v>0</v>
      </c>
      <c r="O255" s="88">
        <v>46073</v>
      </c>
      <c r="P255" s="88">
        <v>46074</v>
      </c>
      <c r="Q255" s="89">
        <v>0.01</v>
      </c>
      <c r="R255" s="90" t="s">
        <v>33</v>
      </c>
      <c r="S255" s="91" t="s">
        <v>66</v>
      </c>
      <c r="T255" s="91"/>
      <c r="U255" s="102"/>
      <c r="DJ255" s="95"/>
      <c r="DK255" s="95"/>
      <c r="DL255" s="95"/>
      <c r="DM255" s="95"/>
      <c r="DN255" s="95"/>
      <c r="DO255" s="95"/>
    </row>
    <row r="256" spans="1:119" ht="30.9" customHeight="1" outlineLevel="1" x14ac:dyDescent="0.35">
      <c r="A256" s="120" t="s">
        <v>359</v>
      </c>
      <c r="B256" s="84" t="s">
        <v>73</v>
      </c>
      <c r="C256" s="85"/>
      <c r="D256" s="86"/>
      <c r="E256" s="101"/>
      <c r="F256" s="101"/>
      <c r="G256" s="101"/>
      <c r="H256" s="101"/>
      <c r="I256" s="101"/>
      <c r="J256" s="101"/>
      <c r="K256" s="101"/>
      <c r="L256" s="101"/>
      <c r="M256" s="101"/>
      <c r="N256" s="101">
        <f t="shared" si="13"/>
        <v>0</v>
      </c>
      <c r="O256" s="88">
        <v>46074</v>
      </c>
      <c r="P256" s="88">
        <v>46101</v>
      </c>
      <c r="Q256" s="89">
        <v>0.03</v>
      </c>
      <c r="R256" s="90" t="s">
        <v>33</v>
      </c>
      <c r="S256" s="91" t="s">
        <v>74</v>
      </c>
      <c r="T256" s="91"/>
      <c r="U256" s="102"/>
      <c r="DJ256" s="95"/>
      <c r="DK256" s="95"/>
      <c r="DL256" s="95"/>
      <c r="DM256" s="95"/>
      <c r="DN256" s="95"/>
      <c r="DO256" s="95"/>
    </row>
    <row r="257" spans="1:119 2925:2927" ht="31.5" customHeight="1" outlineLevel="1" x14ac:dyDescent="0.35">
      <c r="A257" s="120" t="s">
        <v>360</v>
      </c>
      <c r="B257" s="84" t="s">
        <v>76</v>
      </c>
      <c r="C257" s="85"/>
      <c r="D257" s="86"/>
      <c r="E257" s="101"/>
      <c r="F257" s="101"/>
      <c r="G257" s="101"/>
      <c r="H257" s="101"/>
      <c r="I257" s="101"/>
      <c r="J257" s="101"/>
      <c r="K257" s="101"/>
      <c r="L257" s="101"/>
      <c r="M257" s="101"/>
      <c r="N257" s="101">
        <f t="shared" si="13"/>
        <v>0</v>
      </c>
      <c r="O257" s="88">
        <v>46101</v>
      </c>
      <c r="P257" s="88">
        <v>46108</v>
      </c>
      <c r="Q257" s="89">
        <v>0.02</v>
      </c>
      <c r="R257" s="90" t="s">
        <v>33</v>
      </c>
      <c r="S257" s="91" t="s">
        <v>77</v>
      </c>
      <c r="T257" s="91"/>
      <c r="U257" s="102"/>
      <c r="DJ257" s="95"/>
      <c r="DK257" s="95"/>
      <c r="DL257" s="95"/>
      <c r="DM257" s="95"/>
      <c r="DN257" s="95"/>
      <c r="DO257" s="95"/>
    </row>
    <row r="258" spans="1:119 2925:2927" s="139" customFormat="1" ht="26.9" customHeight="1" outlineLevel="1" x14ac:dyDescent="0.35">
      <c r="A258" s="120" t="s">
        <v>361</v>
      </c>
      <c r="B258" s="84" t="s">
        <v>362</v>
      </c>
      <c r="C258" s="85"/>
      <c r="D258" s="109"/>
      <c r="E258" s="101"/>
      <c r="F258" s="101"/>
      <c r="G258" s="101"/>
      <c r="H258" s="101"/>
      <c r="I258" s="101"/>
      <c r="J258" s="101"/>
      <c r="K258" s="101"/>
      <c r="L258" s="101"/>
      <c r="M258" s="101"/>
      <c r="N258" s="101">
        <f t="shared" si="13"/>
        <v>0</v>
      </c>
      <c r="O258" s="88">
        <v>46127</v>
      </c>
      <c r="P258" s="88">
        <v>46132</v>
      </c>
      <c r="Q258" s="89">
        <v>0.03</v>
      </c>
      <c r="R258" s="90" t="s">
        <v>33</v>
      </c>
      <c r="S258" s="91"/>
      <c r="T258" s="91"/>
      <c r="U258" s="102"/>
      <c r="V258" s="137"/>
      <c r="W258" s="137"/>
      <c r="X258" s="137"/>
      <c r="Y258" s="137"/>
      <c r="Z258" s="137"/>
      <c r="AA258" s="137"/>
      <c r="AB258" s="137"/>
      <c r="AC258" s="137"/>
      <c r="AD258" s="137"/>
      <c r="AE258" s="137"/>
      <c r="AF258" s="137"/>
      <c r="AG258" s="137"/>
      <c r="AH258" s="137"/>
      <c r="AI258" s="137"/>
      <c r="AJ258" s="137"/>
      <c r="AK258" s="137"/>
      <c r="AL258" s="137"/>
      <c r="AM258" s="137"/>
      <c r="AN258" s="137"/>
      <c r="AO258" s="137"/>
      <c r="AP258" s="137"/>
      <c r="AQ258" s="137"/>
      <c r="AR258" s="137"/>
      <c r="AS258" s="137"/>
      <c r="AT258" s="137"/>
      <c r="AU258" s="137"/>
      <c r="AV258" s="137"/>
      <c r="AW258" s="137"/>
      <c r="AX258" s="137"/>
      <c r="AY258" s="137"/>
      <c r="AZ258" s="137"/>
      <c r="BA258" s="137"/>
      <c r="BB258" s="137"/>
      <c r="BC258" s="137"/>
      <c r="BD258" s="137"/>
      <c r="BE258" s="137"/>
      <c r="BF258" s="137"/>
      <c r="BG258" s="137"/>
      <c r="BH258" s="137"/>
      <c r="BI258" s="137"/>
      <c r="BJ258" s="137"/>
      <c r="BK258" s="137"/>
      <c r="BL258" s="137"/>
      <c r="BM258" s="137"/>
      <c r="BN258" s="137"/>
      <c r="BO258" s="137"/>
      <c r="BP258" s="137"/>
      <c r="BQ258" s="137"/>
      <c r="BR258" s="137"/>
      <c r="BS258" s="137"/>
      <c r="BT258" s="137"/>
      <c r="BU258" s="137"/>
      <c r="BV258" s="137"/>
      <c r="BW258" s="137"/>
      <c r="BX258" s="137"/>
      <c r="BY258" s="137"/>
      <c r="BZ258" s="137"/>
      <c r="CA258" s="137"/>
      <c r="CB258" s="137"/>
      <c r="CC258" s="137"/>
      <c r="CD258" s="137"/>
      <c r="CE258" s="137"/>
      <c r="CF258" s="137"/>
      <c r="CG258" s="137"/>
      <c r="CH258" s="137"/>
      <c r="CI258" s="137"/>
      <c r="CJ258" s="137"/>
      <c r="CK258" s="137"/>
      <c r="CL258" s="137"/>
      <c r="CM258" s="137"/>
      <c r="CN258" s="137"/>
      <c r="CO258" s="137"/>
      <c r="CP258" s="137"/>
      <c r="CQ258" s="137"/>
      <c r="CR258" s="137"/>
      <c r="CS258" s="137"/>
      <c r="CT258" s="137"/>
      <c r="CU258" s="137"/>
      <c r="CV258" s="137"/>
      <c r="CW258" s="137"/>
      <c r="CX258" s="137"/>
      <c r="CY258" s="137"/>
      <c r="CZ258" s="137"/>
      <c r="DA258" s="137"/>
      <c r="DB258" s="137"/>
      <c r="DC258" s="137"/>
      <c r="DD258" s="137"/>
      <c r="DE258" s="137"/>
      <c r="DF258" s="137"/>
      <c r="DG258" s="137"/>
      <c r="DH258" s="137"/>
      <c r="DI258" s="137"/>
      <c r="DJ258" s="138"/>
      <c r="DHM258" s="140"/>
      <c r="DHN258" s="141"/>
      <c r="DHO258" s="141"/>
    </row>
    <row r="259" spans="1:119 2925:2927" ht="23.4" customHeight="1" outlineLevel="1" x14ac:dyDescent="0.35">
      <c r="A259" s="120" t="s">
        <v>363</v>
      </c>
      <c r="B259" s="84" t="s">
        <v>364</v>
      </c>
      <c r="C259" s="85"/>
      <c r="D259" s="109"/>
      <c r="E259" s="101"/>
      <c r="F259" s="101"/>
      <c r="G259" s="101"/>
      <c r="H259" s="101"/>
      <c r="I259" s="101"/>
      <c r="J259" s="101"/>
      <c r="K259" s="101"/>
      <c r="L259" s="101"/>
      <c r="M259" s="101"/>
      <c r="N259" s="101"/>
      <c r="O259" s="88">
        <v>46132</v>
      </c>
      <c r="P259" s="88">
        <v>46142</v>
      </c>
      <c r="Q259" s="89">
        <v>0.05</v>
      </c>
      <c r="R259" s="90" t="s">
        <v>33</v>
      </c>
      <c r="S259" s="91" t="s">
        <v>45</v>
      </c>
      <c r="T259" s="91"/>
      <c r="U259" s="102"/>
      <c r="DJ259" s="95"/>
      <c r="DK259" s="95"/>
      <c r="DL259" s="95"/>
      <c r="DM259" s="95"/>
      <c r="DN259" s="95"/>
      <c r="DO259" s="95"/>
    </row>
    <row r="260" spans="1:119 2925:2927" ht="36" customHeight="1" outlineLevel="1" x14ac:dyDescent="0.35">
      <c r="A260" s="111" t="s">
        <v>365</v>
      </c>
      <c r="B260" s="74" t="s">
        <v>366</v>
      </c>
      <c r="C260" s="75"/>
      <c r="D260" s="76"/>
      <c r="E260" s="98">
        <f>+E262</f>
        <v>5605000</v>
      </c>
      <c r="F260" s="99"/>
      <c r="G260" s="99"/>
      <c r="H260" s="98"/>
      <c r="I260" s="98">
        <f>+I262</f>
        <v>5605000</v>
      </c>
      <c r="J260" s="98">
        <f>+J262</f>
        <v>5605000</v>
      </c>
      <c r="K260" s="98"/>
      <c r="L260" s="99"/>
      <c r="M260" s="98"/>
      <c r="N260" s="98">
        <f>+N262</f>
        <v>5605000</v>
      </c>
      <c r="O260" s="79">
        <f>O261</f>
        <v>46108</v>
      </c>
      <c r="P260" s="79">
        <f>P262</f>
        <v>46112</v>
      </c>
      <c r="Q260" s="80">
        <f>SUM(Q261:Q262)</f>
        <v>0.05</v>
      </c>
      <c r="R260" s="78" t="s">
        <v>33</v>
      </c>
      <c r="S260" s="78"/>
      <c r="T260" s="82"/>
      <c r="U260" s="100"/>
      <c r="DJ260" s="95"/>
      <c r="DK260" s="95"/>
      <c r="DL260" s="95"/>
      <c r="DM260" s="95"/>
      <c r="DN260" s="95"/>
      <c r="DO260" s="95"/>
    </row>
    <row r="261" spans="1:119 2925:2927" ht="36" customHeight="1" outlineLevel="1" x14ac:dyDescent="0.35">
      <c r="A261" s="83" t="s">
        <v>367</v>
      </c>
      <c r="B261" s="84" t="s">
        <v>38</v>
      </c>
      <c r="C261" s="85"/>
      <c r="D261" s="86"/>
      <c r="E261" s="101"/>
      <c r="F261" s="101"/>
      <c r="G261" s="101"/>
      <c r="H261" s="101"/>
      <c r="I261" s="101"/>
      <c r="J261" s="101"/>
      <c r="K261" s="101"/>
      <c r="L261" s="101"/>
      <c r="M261" s="101"/>
      <c r="N261" s="101"/>
      <c r="O261" s="88">
        <v>46108</v>
      </c>
      <c r="P261" s="88">
        <v>46110</v>
      </c>
      <c r="Q261" s="89">
        <v>0.01</v>
      </c>
      <c r="R261" s="90" t="s">
        <v>33</v>
      </c>
      <c r="S261" s="91"/>
      <c r="T261" s="91"/>
      <c r="U261" s="102"/>
      <c r="DJ261" s="95"/>
      <c r="DK261" s="95"/>
      <c r="DL261" s="95"/>
      <c r="DM261" s="95"/>
      <c r="DN261" s="95"/>
      <c r="DO261" s="95"/>
    </row>
    <row r="262" spans="1:119 2925:2927" ht="36" customHeight="1" outlineLevel="1" x14ac:dyDescent="0.35">
      <c r="A262" s="83" t="s">
        <v>368</v>
      </c>
      <c r="B262" s="84" t="s">
        <v>40</v>
      </c>
      <c r="C262" s="85"/>
      <c r="D262" s="86"/>
      <c r="E262" s="101">
        <v>5605000</v>
      </c>
      <c r="F262" s="101"/>
      <c r="G262" s="101"/>
      <c r="H262" s="101"/>
      <c r="I262" s="101">
        <v>5605000</v>
      </c>
      <c r="J262" s="101">
        <v>5605000</v>
      </c>
      <c r="K262" s="101"/>
      <c r="L262" s="101"/>
      <c r="M262" s="101"/>
      <c r="N262" s="101">
        <v>5605000</v>
      </c>
      <c r="O262" s="88">
        <v>46110</v>
      </c>
      <c r="P262" s="88">
        <v>46112</v>
      </c>
      <c r="Q262" s="89">
        <v>0.04</v>
      </c>
      <c r="R262" s="90" t="s">
        <v>33</v>
      </c>
      <c r="S262" s="91"/>
      <c r="T262" s="91"/>
      <c r="U262" s="102"/>
      <c r="DJ262" s="95"/>
      <c r="DK262" s="95"/>
      <c r="DL262" s="95"/>
      <c r="DM262" s="95"/>
      <c r="DN262" s="95"/>
      <c r="DO262" s="95"/>
    </row>
    <row r="263" spans="1:119 2925:2927" ht="36" customHeight="1" outlineLevel="1" x14ac:dyDescent="0.35">
      <c r="A263" s="111" t="s">
        <v>369</v>
      </c>
      <c r="B263" s="74" t="s">
        <v>370</v>
      </c>
      <c r="C263" s="75"/>
      <c r="D263" s="76"/>
      <c r="E263" s="98">
        <f>+E265</f>
        <v>5605000</v>
      </c>
      <c r="F263" s="99"/>
      <c r="G263" s="99"/>
      <c r="H263" s="98"/>
      <c r="I263" s="98">
        <f>+I265</f>
        <v>5605000</v>
      </c>
      <c r="J263" s="98">
        <f>+J265</f>
        <v>5605000</v>
      </c>
      <c r="K263" s="98"/>
      <c r="L263" s="99"/>
      <c r="M263" s="98"/>
      <c r="N263" s="98">
        <f>+N265</f>
        <v>5605000</v>
      </c>
      <c r="O263" s="79">
        <f>O264</f>
        <v>46133</v>
      </c>
      <c r="P263" s="79">
        <f>P265</f>
        <v>46138</v>
      </c>
      <c r="Q263" s="80">
        <f>SUM(Q264:Q265)</f>
        <v>0.05</v>
      </c>
      <c r="R263" s="78" t="s">
        <v>33</v>
      </c>
      <c r="S263" s="78"/>
      <c r="T263" s="82"/>
      <c r="U263" s="100"/>
      <c r="DJ263" s="95"/>
      <c r="DK263" s="95"/>
      <c r="DL263" s="95"/>
      <c r="DM263" s="95"/>
      <c r="DN263" s="95"/>
      <c r="DO263" s="95"/>
    </row>
    <row r="264" spans="1:119 2925:2927" ht="36" customHeight="1" outlineLevel="1" x14ac:dyDescent="0.35">
      <c r="A264" s="120" t="s">
        <v>371</v>
      </c>
      <c r="B264" s="84" t="s">
        <v>38</v>
      </c>
      <c r="C264" s="85"/>
      <c r="D264" s="86"/>
      <c r="E264" s="101"/>
      <c r="F264" s="101"/>
      <c r="G264" s="101"/>
      <c r="H264" s="101"/>
      <c r="I264" s="101"/>
      <c r="J264" s="101"/>
      <c r="K264" s="101"/>
      <c r="L264" s="101"/>
      <c r="M264" s="101"/>
      <c r="N264" s="101"/>
      <c r="O264" s="88">
        <v>46133</v>
      </c>
      <c r="P264" s="88">
        <v>46135</v>
      </c>
      <c r="Q264" s="89">
        <v>0.01</v>
      </c>
      <c r="R264" s="90" t="s">
        <v>33</v>
      </c>
      <c r="S264" s="91"/>
      <c r="T264" s="91"/>
      <c r="U264" s="102"/>
    </row>
    <row r="265" spans="1:119 2925:2927" ht="36" customHeight="1" outlineLevel="1" x14ac:dyDescent="0.35">
      <c r="A265" s="120" t="s">
        <v>372</v>
      </c>
      <c r="B265" s="84" t="s">
        <v>40</v>
      </c>
      <c r="C265" s="85"/>
      <c r="D265" s="86"/>
      <c r="E265" s="101">
        <v>5605000</v>
      </c>
      <c r="F265" s="101"/>
      <c r="G265" s="101"/>
      <c r="H265" s="101"/>
      <c r="I265" s="101">
        <v>5605000</v>
      </c>
      <c r="J265" s="101">
        <v>5605000</v>
      </c>
      <c r="K265" s="101"/>
      <c r="L265" s="101"/>
      <c r="M265" s="101"/>
      <c r="N265" s="101">
        <v>5605000</v>
      </c>
      <c r="O265" s="88">
        <v>46135</v>
      </c>
      <c r="P265" s="88">
        <v>46138</v>
      </c>
      <c r="Q265" s="89">
        <v>0.04</v>
      </c>
      <c r="R265" s="90" t="s">
        <v>33</v>
      </c>
      <c r="S265" s="91"/>
      <c r="T265" s="91"/>
      <c r="U265" s="102"/>
      <c r="DJ265" s="95"/>
      <c r="DK265" s="95"/>
      <c r="DL265" s="95"/>
      <c r="DM265" s="95"/>
      <c r="DN265" s="95"/>
      <c r="DO265" s="95"/>
    </row>
    <row r="266" spans="1:119 2925:2927" ht="36" customHeight="1" outlineLevel="1" x14ac:dyDescent="0.35">
      <c r="A266" s="111" t="s">
        <v>373</v>
      </c>
      <c r="B266" s="74" t="s">
        <v>374</v>
      </c>
      <c r="C266" s="75"/>
      <c r="D266" s="76"/>
      <c r="E266" s="98">
        <f>+E270</f>
        <v>5605000</v>
      </c>
      <c r="F266" s="99"/>
      <c r="G266" s="99"/>
      <c r="H266" s="98"/>
      <c r="I266" s="98">
        <f>+I270</f>
        <v>5605000</v>
      </c>
      <c r="J266" s="98">
        <f>+J270</f>
        <v>5605000</v>
      </c>
      <c r="K266" s="98"/>
      <c r="L266" s="99"/>
      <c r="M266" s="98"/>
      <c r="N266" s="98">
        <f>+N270</f>
        <v>5605000</v>
      </c>
      <c r="O266" s="79">
        <f>O267</f>
        <v>46163</v>
      </c>
      <c r="P266" s="79">
        <f>P270</f>
        <v>46185</v>
      </c>
      <c r="Q266" s="80">
        <f>SUM(Q267:Q270)</f>
        <v>0.09</v>
      </c>
      <c r="R266" s="78" t="s">
        <v>33</v>
      </c>
      <c r="S266" s="78"/>
      <c r="T266" s="82"/>
      <c r="U266" s="100"/>
      <c r="DJ266" s="95"/>
      <c r="DK266" s="95"/>
      <c r="DL266" s="95"/>
      <c r="DM266" s="95"/>
      <c r="DN266" s="95"/>
      <c r="DO266" s="95"/>
    </row>
    <row r="267" spans="1:119 2925:2927" ht="36" customHeight="1" outlineLevel="1" x14ac:dyDescent="0.35">
      <c r="A267" s="120" t="s">
        <v>375</v>
      </c>
      <c r="B267" s="84" t="s">
        <v>38</v>
      </c>
      <c r="C267" s="85"/>
      <c r="D267" s="86"/>
      <c r="E267" s="101"/>
      <c r="F267" s="101"/>
      <c r="G267" s="101"/>
      <c r="H267" s="101"/>
      <c r="I267" s="101"/>
      <c r="J267" s="101"/>
      <c r="K267" s="101"/>
      <c r="L267" s="101"/>
      <c r="M267" s="101"/>
      <c r="N267" s="101"/>
      <c r="O267" s="88">
        <v>46163</v>
      </c>
      <c r="P267" s="88">
        <v>46165</v>
      </c>
      <c r="Q267" s="89">
        <v>0.01</v>
      </c>
      <c r="R267" s="90" t="s">
        <v>33</v>
      </c>
      <c r="S267" s="91"/>
      <c r="T267" s="91"/>
      <c r="U267" s="102"/>
      <c r="DJ267" s="95"/>
      <c r="DK267" s="95"/>
      <c r="DL267" s="95"/>
      <c r="DM267" s="95"/>
      <c r="DN267" s="95"/>
      <c r="DO267" s="95"/>
    </row>
    <row r="268" spans="1:119 2925:2927" ht="36" customHeight="1" outlineLevel="1" x14ac:dyDescent="0.35">
      <c r="A268" s="83" t="s">
        <v>376</v>
      </c>
      <c r="B268" s="84" t="s">
        <v>40</v>
      </c>
      <c r="C268" s="85"/>
      <c r="D268" s="86"/>
      <c r="E268" s="101"/>
      <c r="F268" s="101"/>
      <c r="G268" s="101"/>
      <c r="H268" s="101"/>
      <c r="I268" s="101"/>
      <c r="J268" s="101"/>
      <c r="K268" s="101"/>
      <c r="L268" s="101"/>
      <c r="M268" s="101"/>
      <c r="N268" s="101"/>
      <c r="O268" s="88">
        <v>46165</v>
      </c>
      <c r="P268" s="88">
        <v>46168</v>
      </c>
      <c r="Q268" s="89">
        <v>0.05</v>
      </c>
      <c r="R268" s="90" t="s">
        <v>33</v>
      </c>
      <c r="S268" s="91"/>
      <c r="T268" s="91"/>
      <c r="U268" s="102"/>
      <c r="DJ268" s="95"/>
      <c r="DK268" s="95"/>
      <c r="DL268" s="95"/>
      <c r="DM268" s="95"/>
      <c r="DN268" s="95"/>
      <c r="DO268" s="95"/>
    </row>
    <row r="269" spans="1:119 2925:2927" ht="36" customHeight="1" outlineLevel="1" x14ac:dyDescent="0.35">
      <c r="A269" s="83" t="s">
        <v>377</v>
      </c>
      <c r="B269" s="84" t="s">
        <v>378</v>
      </c>
      <c r="C269" s="85"/>
      <c r="D269" s="86"/>
      <c r="E269" s="101"/>
      <c r="F269" s="101"/>
      <c r="G269" s="101"/>
      <c r="H269" s="101"/>
      <c r="I269" s="101"/>
      <c r="J269" s="101"/>
      <c r="K269" s="101"/>
      <c r="L269" s="101"/>
      <c r="M269" s="101"/>
      <c r="N269" s="101"/>
      <c r="O269" s="88">
        <v>46168</v>
      </c>
      <c r="P269" s="88">
        <v>46170</v>
      </c>
      <c r="Q269" s="89">
        <v>0.02</v>
      </c>
      <c r="R269" s="90" t="s">
        <v>33</v>
      </c>
      <c r="S269" s="91"/>
      <c r="T269" s="91"/>
      <c r="U269" s="102"/>
    </row>
    <row r="270" spans="1:119 2925:2927" ht="36" customHeight="1" outlineLevel="1" x14ac:dyDescent="0.35">
      <c r="A270" s="83" t="s">
        <v>379</v>
      </c>
      <c r="B270" s="84" t="s">
        <v>380</v>
      </c>
      <c r="C270" s="85"/>
      <c r="D270" s="109"/>
      <c r="E270" s="101">
        <v>5605000</v>
      </c>
      <c r="F270" s="101"/>
      <c r="G270" s="101"/>
      <c r="H270" s="101"/>
      <c r="I270" s="101">
        <v>5605000</v>
      </c>
      <c r="J270" s="101">
        <v>5605000</v>
      </c>
      <c r="K270" s="101"/>
      <c r="L270" s="101"/>
      <c r="M270" s="101"/>
      <c r="N270" s="101">
        <v>5605000</v>
      </c>
      <c r="O270" s="88">
        <v>46170</v>
      </c>
      <c r="P270" s="88">
        <v>46185</v>
      </c>
      <c r="Q270" s="89">
        <v>0.01</v>
      </c>
      <c r="R270" s="90" t="s">
        <v>33</v>
      </c>
      <c r="S270" s="91" t="s">
        <v>45</v>
      </c>
      <c r="T270" s="91"/>
      <c r="U270" s="102"/>
      <c r="DJ270" s="95"/>
      <c r="DK270" s="95"/>
      <c r="DL270" s="95"/>
      <c r="DM270" s="95"/>
      <c r="DN270" s="95"/>
      <c r="DO270" s="95"/>
    </row>
    <row r="271" spans="1:119 2925:2927" ht="36" customHeight="1" outlineLevel="1" x14ac:dyDescent="0.35">
      <c r="A271" s="111" t="s">
        <v>381</v>
      </c>
      <c r="B271" s="74" t="s">
        <v>382</v>
      </c>
      <c r="C271" s="75"/>
      <c r="D271" s="76"/>
      <c r="E271" s="98">
        <f>+E273</f>
        <v>5605000</v>
      </c>
      <c r="F271" s="99"/>
      <c r="G271" s="99"/>
      <c r="H271" s="98"/>
      <c r="I271" s="98">
        <f>+I273</f>
        <v>5605000</v>
      </c>
      <c r="J271" s="98">
        <f>+J273</f>
        <v>5605000</v>
      </c>
      <c r="K271" s="98"/>
      <c r="L271" s="99"/>
      <c r="M271" s="98"/>
      <c r="N271" s="98">
        <f>+N273</f>
        <v>5605000</v>
      </c>
      <c r="O271" s="79">
        <f>O272</f>
        <v>46194</v>
      </c>
      <c r="P271" s="79">
        <f>P273</f>
        <v>46199</v>
      </c>
      <c r="Q271" s="80">
        <f>SUM(Q272:Q273)</f>
        <v>0.05</v>
      </c>
      <c r="R271" s="78" t="s">
        <v>33</v>
      </c>
      <c r="S271" s="78"/>
      <c r="T271" s="82"/>
      <c r="U271" s="100"/>
      <c r="DJ271" s="95"/>
      <c r="DK271" s="95"/>
      <c r="DL271" s="95"/>
      <c r="DM271" s="95"/>
      <c r="DN271" s="95"/>
      <c r="DO271" s="95"/>
    </row>
    <row r="272" spans="1:119 2925:2927" ht="36" customHeight="1" outlineLevel="1" x14ac:dyDescent="0.35">
      <c r="A272" s="120" t="s">
        <v>383</v>
      </c>
      <c r="B272" s="84" t="s">
        <v>38</v>
      </c>
      <c r="C272" s="85"/>
      <c r="D272" s="86"/>
      <c r="E272" s="101"/>
      <c r="F272" s="101"/>
      <c r="G272" s="101"/>
      <c r="H272" s="101"/>
      <c r="I272" s="101"/>
      <c r="J272" s="101"/>
      <c r="K272" s="101"/>
      <c r="L272" s="101"/>
      <c r="M272" s="101"/>
      <c r="N272" s="101"/>
      <c r="O272" s="88">
        <v>46194</v>
      </c>
      <c r="P272" s="88">
        <v>46196</v>
      </c>
      <c r="Q272" s="89">
        <v>0.01</v>
      </c>
      <c r="R272" s="90" t="s">
        <v>33</v>
      </c>
      <c r="S272" s="91"/>
      <c r="T272" s="91"/>
      <c r="U272" s="102"/>
      <c r="DJ272" s="95"/>
      <c r="DK272" s="95"/>
      <c r="DL272" s="95"/>
      <c r="DM272" s="95"/>
      <c r="DN272" s="95"/>
      <c r="DO272" s="95"/>
    </row>
    <row r="273" spans="1:119 2925:2927" ht="36" customHeight="1" outlineLevel="1" x14ac:dyDescent="0.35">
      <c r="A273" s="120" t="s">
        <v>384</v>
      </c>
      <c r="B273" s="84" t="s">
        <v>40</v>
      </c>
      <c r="C273" s="85"/>
      <c r="D273" s="86"/>
      <c r="E273" s="101">
        <v>5605000</v>
      </c>
      <c r="F273" s="101"/>
      <c r="G273" s="101"/>
      <c r="H273" s="101"/>
      <c r="I273" s="101">
        <v>5605000</v>
      </c>
      <c r="J273" s="101">
        <v>5605000</v>
      </c>
      <c r="K273" s="101"/>
      <c r="L273" s="101"/>
      <c r="M273" s="101"/>
      <c r="N273" s="101">
        <v>5605000</v>
      </c>
      <c r="O273" s="88">
        <v>46196</v>
      </c>
      <c r="P273" s="88">
        <v>46199</v>
      </c>
      <c r="Q273" s="89">
        <v>0.04</v>
      </c>
      <c r="R273" s="90" t="s">
        <v>33</v>
      </c>
      <c r="S273" s="91"/>
      <c r="T273" s="91"/>
      <c r="U273" s="102"/>
      <c r="DJ273" s="95"/>
      <c r="DK273" s="95"/>
      <c r="DL273" s="95"/>
      <c r="DM273" s="95"/>
      <c r="DN273" s="95"/>
      <c r="DO273" s="95"/>
    </row>
    <row r="274" spans="1:119 2925:2927" ht="36" customHeight="1" outlineLevel="1" x14ac:dyDescent="0.35">
      <c r="A274" s="111" t="s">
        <v>385</v>
      </c>
      <c r="B274" s="74" t="s">
        <v>386</v>
      </c>
      <c r="C274" s="75"/>
      <c r="D274" s="76"/>
      <c r="E274" s="98">
        <f>+E276</f>
        <v>5605000</v>
      </c>
      <c r="F274" s="99"/>
      <c r="G274" s="99"/>
      <c r="H274" s="98"/>
      <c r="I274" s="98">
        <f>+I276</f>
        <v>5605000</v>
      </c>
      <c r="J274" s="98">
        <f>+J276</f>
        <v>5605000</v>
      </c>
      <c r="K274" s="98"/>
      <c r="L274" s="99"/>
      <c r="M274" s="98"/>
      <c r="N274" s="98">
        <f>+N276</f>
        <v>5605000</v>
      </c>
      <c r="O274" s="79">
        <f>O275</f>
        <v>46224</v>
      </c>
      <c r="P274" s="79">
        <f>P276</f>
        <v>46229</v>
      </c>
      <c r="Q274" s="80">
        <f>SUM(Q275:Q276)</f>
        <v>0.05</v>
      </c>
      <c r="R274" s="78" t="s">
        <v>33</v>
      </c>
      <c r="S274" s="78"/>
      <c r="T274" s="82"/>
      <c r="U274" s="100"/>
    </row>
    <row r="275" spans="1:119 2925:2927" ht="36" customHeight="1" outlineLevel="1" x14ac:dyDescent="0.35">
      <c r="A275" s="120" t="s">
        <v>387</v>
      </c>
      <c r="B275" s="84" t="s">
        <v>38</v>
      </c>
      <c r="C275" s="85"/>
      <c r="D275" s="86"/>
      <c r="E275" s="101"/>
      <c r="F275" s="101"/>
      <c r="G275" s="101"/>
      <c r="H275" s="101"/>
      <c r="I275" s="101"/>
      <c r="J275" s="101"/>
      <c r="K275" s="101"/>
      <c r="L275" s="101"/>
      <c r="M275" s="101"/>
      <c r="N275" s="101"/>
      <c r="O275" s="88">
        <v>46224</v>
      </c>
      <c r="P275" s="88">
        <v>46226</v>
      </c>
      <c r="Q275" s="89">
        <v>0.01</v>
      </c>
      <c r="R275" s="90" t="s">
        <v>33</v>
      </c>
      <c r="S275" s="91"/>
      <c r="T275" s="91"/>
      <c r="U275" s="102"/>
      <c r="DJ275" s="95"/>
      <c r="DK275" s="95"/>
      <c r="DL275" s="95"/>
      <c r="DM275" s="95"/>
      <c r="DN275" s="95"/>
      <c r="DO275" s="95"/>
    </row>
    <row r="276" spans="1:119 2925:2927" ht="36" customHeight="1" outlineLevel="1" x14ac:dyDescent="0.35">
      <c r="A276" s="120" t="s">
        <v>388</v>
      </c>
      <c r="B276" s="84" t="s">
        <v>40</v>
      </c>
      <c r="C276" s="85"/>
      <c r="D276" s="86"/>
      <c r="E276" s="101">
        <v>5605000</v>
      </c>
      <c r="F276" s="101"/>
      <c r="G276" s="101"/>
      <c r="H276" s="101"/>
      <c r="I276" s="101">
        <v>5605000</v>
      </c>
      <c r="J276" s="101">
        <v>5605000</v>
      </c>
      <c r="K276" s="101"/>
      <c r="L276" s="101"/>
      <c r="M276" s="101"/>
      <c r="N276" s="101">
        <v>5605000</v>
      </c>
      <c r="O276" s="88">
        <v>46226</v>
      </c>
      <c r="P276" s="88">
        <v>46229</v>
      </c>
      <c r="Q276" s="89">
        <v>0.04</v>
      </c>
      <c r="R276" s="90" t="s">
        <v>33</v>
      </c>
      <c r="S276" s="91"/>
      <c r="T276" s="91"/>
      <c r="U276" s="102"/>
      <c r="DJ276" s="95"/>
      <c r="DK276" s="95"/>
      <c r="DL276" s="95"/>
      <c r="DM276" s="95"/>
      <c r="DN276" s="95"/>
      <c r="DO276" s="95"/>
    </row>
    <row r="277" spans="1:119 2925:2927" ht="36" customHeight="1" outlineLevel="1" x14ac:dyDescent="0.35">
      <c r="A277" s="111" t="s">
        <v>389</v>
      </c>
      <c r="B277" s="74" t="s">
        <v>390</v>
      </c>
      <c r="C277" s="75"/>
      <c r="D277" s="76"/>
      <c r="E277" s="98">
        <f>+E281</f>
        <v>5605000</v>
      </c>
      <c r="F277" s="99"/>
      <c r="G277" s="99"/>
      <c r="H277" s="98"/>
      <c r="I277" s="98">
        <f>+I281</f>
        <v>5605000</v>
      </c>
      <c r="J277" s="98">
        <f>+J281</f>
        <v>5605000</v>
      </c>
      <c r="K277" s="98"/>
      <c r="L277" s="99"/>
      <c r="M277" s="98"/>
      <c r="N277" s="98">
        <f>+N281</f>
        <v>5605000</v>
      </c>
      <c r="O277" s="79">
        <f>O278</f>
        <v>46255</v>
      </c>
      <c r="P277" s="79">
        <f>P281</f>
        <v>46277</v>
      </c>
      <c r="Q277" s="80">
        <f>SUM(Q278:Q281)</f>
        <v>0.09</v>
      </c>
      <c r="R277" s="78" t="s">
        <v>33</v>
      </c>
      <c r="S277" s="78"/>
      <c r="T277" s="82"/>
      <c r="U277" s="100"/>
      <c r="DJ277" s="95"/>
      <c r="DK277" s="95"/>
      <c r="DL277" s="95"/>
      <c r="DM277" s="95"/>
      <c r="DN277" s="95"/>
      <c r="DO277" s="95"/>
    </row>
    <row r="278" spans="1:119 2925:2927" ht="36" customHeight="1" outlineLevel="1" x14ac:dyDescent="0.35">
      <c r="A278" s="83" t="s">
        <v>391</v>
      </c>
      <c r="B278" s="84" t="s">
        <v>38</v>
      </c>
      <c r="C278" s="85"/>
      <c r="D278" s="86"/>
      <c r="E278" s="101"/>
      <c r="F278" s="101"/>
      <c r="G278" s="101"/>
      <c r="H278" s="101"/>
      <c r="I278" s="101"/>
      <c r="J278" s="101"/>
      <c r="K278" s="101"/>
      <c r="L278" s="101"/>
      <c r="M278" s="101"/>
      <c r="N278" s="101"/>
      <c r="O278" s="88">
        <v>46255</v>
      </c>
      <c r="P278" s="88">
        <v>46257</v>
      </c>
      <c r="Q278" s="89">
        <v>0.01</v>
      </c>
      <c r="R278" s="90" t="s">
        <v>33</v>
      </c>
      <c r="S278" s="91"/>
      <c r="T278" s="91"/>
      <c r="U278" s="102"/>
      <c r="DJ278" s="95"/>
      <c r="DK278" s="95"/>
      <c r="DL278" s="95"/>
      <c r="DM278" s="95"/>
      <c r="DN278" s="95"/>
      <c r="DO278" s="95"/>
    </row>
    <row r="279" spans="1:119 2925:2927" ht="36" customHeight="1" outlineLevel="1" x14ac:dyDescent="0.35">
      <c r="A279" s="83" t="s">
        <v>392</v>
      </c>
      <c r="B279" s="84" t="s">
        <v>40</v>
      </c>
      <c r="C279" s="85"/>
      <c r="D279" s="86"/>
      <c r="E279" s="101"/>
      <c r="F279" s="101"/>
      <c r="G279" s="101"/>
      <c r="H279" s="101"/>
      <c r="I279" s="101"/>
      <c r="J279" s="101"/>
      <c r="K279" s="101"/>
      <c r="L279" s="101"/>
      <c r="M279" s="101"/>
      <c r="N279" s="101"/>
      <c r="O279" s="88">
        <v>46257</v>
      </c>
      <c r="P279" s="88">
        <v>46260</v>
      </c>
      <c r="Q279" s="89">
        <v>0.05</v>
      </c>
      <c r="R279" s="90" t="s">
        <v>33</v>
      </c>
      <c r="S279" s="91"/>
      <c r="T279" s="91"/>
      <c r="U279" s="102"/>
    </row>
    <row r="280" spans="1:119 2925:2927" ht="36" customHeight="1" outlineLevel="1" x14ac:dyDescent="0.35">
      <c r="A280" s="83" t="s">
        <v>393</v>
      </c>
      <c r="B280" s="84" t="s">
        <v>203</v>
      </c>
      <c r="C280" s="85"/>
      <c r="D280" s="86"/>
      <c r="E280" s="101"/>
      <c r="F280" s="101"/>
      <c r="G280" s="101"/>
      <c r="H280" s="101"/>
      <c r="I280" s="101"/>
      <c r="J280" s="101"/>
      <c r="K280" s="101"/>
      <c r="L280" s="101"/>
      <c r="M280" s="101"/>
      <c r="N280" s="101"/>
      <c r="O280" s="88">
        <v>46260</v>
      </c>
      <c r="P280" s="88">
        <v>46262</v>
      </c>
      <c r="Q280" s="89">
        <v>0.02</v>
      </c>
      <c r="R280" s="90" t="s">
        <v>33</v>
      </c>
      <c r="S280" s="91"/>
      <c r="T280" s="91"/>
      <c r="U280" s="102"/>
      <c r="DJ280" s="95"/>
      <c r="DK280" s="95"/>
      <c r="DL280" s="95"/>
      <c r="DM280" s="95"/>
      <c r="DN280" s="95"/>
      <c r="DO280" s="95"/>
    </row>
    <row r="281" spans="1:119 2925:2927" ht="36" customHeight="1" outlineLevel="1" x14ac:dyDescent="0.35">
      <c r="A281" s="83" t="s">
        <v>394</v>
      </c>
      <c r="B281" s="84" t="s">
        <v>380</v>
      </c>
      <c r="C281" s="85"/>
      <c r="D281" s="109"/>
      <c r="E281" s="101">
        <v>5605000</v>
      </c>
      <c r="F281" s="101"/>
      <c r="G281" s="101"/>
      <c r="H281" s="101"/>
      <c r="I281" s="101">
        <v>5605000</v>
      </c>
      <c r="J281" s="101">
        <v>5605000</v>
      </c>
      <c r="K281" s="101"/>
      <c r="L281" s="101"/>
      <c r="M281" s="101"/>
      <c r="N281" s="101">
        <v>5605000</v>
      </c>
      <c r="O281" s="88">
        <v>46262</v>
      </c>
      <c r="P281" s="88">
        <v>46277</v>
      </c>
      <c r="Q281" s="89">
        <v>0.01</v>
      </c>
      <c r="R281" s="90" t="s">
        <v>33</v>
      </c>
      <c r="S281" s="91" t="s">
        <v>45</v>
      </c>
      <c r="T281" s="91"/>
      <c r="U281" s="102"/>
      <c r="DJ281" s="95"/>
      <c r="DK281" s="95"/>
      <c r="DL281" s="95"/>
      <c r="DM281" s="95"/>
      <c r="DN281" s="95"/>
      <c r="DO281" s="95"/>
    </row>
    <row r="282" spans="1:119 2925:2927" ht="36" customHeight="1" outlineLevel="1" x14ac:dyDescent="0.35">
      <c r="A282" s="111" t="s">
        <v>395</v>
      </c>
      <c r="B282" s="74" t="s">
        <v>396</v>
      </c>
      <c r="C282" s="75"/>
      <c r="D282" s="76"/>
      <c r="E282" s="98">
        <f>+E284</f>
        <v>5605000</v>
      </c>
      <c r="F282" s="99"/>
      <c r="G282" s="99"/>
      <c r="H282" s="98"/>
      <c r="I282" s="98">
        <f>+I284</f>
        <v>5605000</v>
      </c>
      <c r="J282" s="98">
        <f>+J284</f>
        <v>5605000</v>
      </c>
      <c r="K282" s="98"/>
      <c r="L282" s="99"/>
      <c r="M282" s="98"/>
      <c r="N282" s="98">
        <f>+N284</f>
        <v>5605000</v>
      </c>
      <c r="O282" s="79">
        <f>O283</f>
        <v>46286</v>
      </c>
      <c r="P282" s="79">
        <f>P284</f>
        <v>46291</v>
      </c>
      <c r="Q282" s="80">
        <f>SUM(Q283:Q284)</f>
        <v>0.05</v>
      </c>
      <c r="R282" s="78" t="s">
        <v>33</v>
      </c>
      <c r="S282" s="78"/>
      <c r="T282" s="82"/>
      <c r="U282" s="100"/>
      <c r="DJ282" s="95"/>
      <c r="DK282" s="95"/>
      <c r="DL282" s="95"/>
      <c r="DM282" s="95"/>
      <c r="DN282" s="95"/>
      <c r="DO282" s="95"/>
    </row>
    <row r="283" spans="1:119 2925:2927" ht="36" customHeight="1" outlineLevel="1" x14ac:dyDescent="0.35">
      <c r="A283" s="120" t="s">
        <v>397</v>
      </c>
      <c r="B283" s="84" t="s">
        <v>38</v>
      </c>
      <c r="C283" s="85"/>
      <c r="D283" s="86"/>
      <c r="E283" s="101"/>
      <c r="F283" s="101"/>
      <c r="G283" s="101"/>
      <c r="H283" s="101"/>
      <c r="I283" s="101"/>
      <c r="J283" s="101"/>
      <c r="K283" s="101"/>
      <c r="L283" s="101"/>
      <c r="M283" s="101"/>
      <c r="N283" s="101"/>
      <c r="O283" s="88">
        <v>46286</v>
      </c>
      <c r="P283" s="88">
        <v>46288</v>
      </c>
      <c r="Q283" s="89">
        <v>0.01</v>
      </c>
      <c r="R283" s="90" t="s">
        <v>33</v>
      </c>
      <c r="S283" s="91"/>
      <c r="T283" s="91"/>
      <c r="U283" s="102"/>
      <c r="DJ283" s="95"/>
      <c r="DK283" s="95"/>
      <c r="DL283" s="95"/>
      <c r="DM283" s="95"/>
      <c r="DN283" s="95"/>
      <c r="DO283" s="95"/>
    </row>
    <row r="284" spans="1:119 2925:2927" s="134" customFormat="1" ht="36" customHeight="1" outlineLevel="1" x14ac:dyDescent="0.35">
      <c r="A284" s="120" t="s">
        <v>398</v>
      </c>
      <c r="B284" s="84" t="s">
        <v>40</v>
      </c>
      <c r="C284" s="85"/>
      <c r="D284" s="86"/>
      <c r="E284" s="101">
        <v>5605000</v>
      </c>
      <c r="F284" s="101"/>
      <c r="G284" s="101"/>
      <c r="H284" s="101"/>
      <c r="I284" s="101">
        <v>5605000</v>
      </c>
      <c r="J284" s="101">
        <v>5605000</v>
      </c>
      <c r="K284" s="101"/>
      <c r="L284" s="101"/>
      <c r="M284" s="101"/>
      <c r="N284" s="101">
        <v>5605000</v>
      </c>
      <c r="O284" s="88">
        <v>46288</v>
      </c>
      <c r="P284" s="88">
        <v>46291</v>
      </c>
      <c r="Q284" s="89">
        <v>0.04</v>
      </c>
      <c r="R284" s="90" t="s">
        <v>33</v>
      </c>
      <c r="S284" s="91"/>
      <c r="T284" s="91"/>
      <c r="U284" s="102"/>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c r="CJ284" s="4"/>
      <c r="CK284" s="4"/>
      <c r="CL284" s="4"/>
      <c r="CM284" s="4"/>
      <c r="CN284" s="4"/>
      <c r="CO284" s="4"/>
      <c r="CP284" s="4"/>
      <c r="CQ284" s="4"/>
      <c r="CR284" s="4"/>
      <c r="CS284" s="4"/>
      <c r="CT284" s="4"/>
      <c r="CU284" s="4"/>
      <c r="CV284" s="4"/>
      <c r="CW284" s="4"/>
      <c r="CX284" s="4"/>
      <c r="CY284" s="4"/>
      <c r="CZ284" s="4"/>
      <c r="DA284" s="4"/>
      <c r="DB284" s="4"/>
      <c r="DC284" s="4"/>
      <c r="DD284" s="4"/>
      <c r="DE284" s="4"/>
      <c r="DF284" s="4"/>
      <c r="DG284" s="4"/>
      <c r="DH284" s="4"/>
      <c r="DI284" s="4"/>
    </row>
    <row r="285" spans="1:119 2925:2927" s="109" customFormat="1" ht="36" customHeight="1" outlineLevel="1" x14ac:dyDescent="0.35">
      <c r="A285" s="111" t="s">
        <v>399</v>
      </c>
      <c r="B285" s="74" t="s">
        <v>400</v>
      </c>
      <c r="C285" s="75"/>
      <c r="D285" s="76"/>
      <c r="E285" s="98">
        <f>+E287</f>
        <v>5605000</v>
      </c>
      <c r="F285" s="99"/>
      <c r="G285" s="99"/>
      <c r="H285" s="98"/>
      <c r="I285" s="98">
        <f>+I287</f>
        <v>5605000</v>
      </c>
      <c r="J285" s="98">
        <f>+J287</f>
        <v>5605000</v>
      </c>
      <c r="K285" s="98"/>
      <c r="L285" s="99"/>
      <c r="M285" s="98"/>
      <c r="N285" s="98">
        <f>+N287</f>
        <v>5605000</v>
      </c>
      <c r="O285" s="79">
        <f>O286</f>
        <v>46316</v>
      </c>
      <c r="P285" s="79">
        <f>P287</f>
        <v>46321</v>
      </c>
      <c r="Q285" s="80">
        <f>SUM(Q286:Q287)</f>
        <v>0.05</v>
      </c>
      <c r="R285" s="78" t="s">
        <v>33</v>
      </c>
      <c r="S285" s="78"/>
      <c r="T285" s="82"/>
      <c r="U285" s="100"/>
      <c r="V285" s="107"/>
      <c r="W285" s="107"/>
      <c r="X285" s="107"/>
      <c r="Y285" s="107"/>
      <c r="Z285" s="107"/>
      <c r="AA285" s="107"/>
      <c r="AB285" s="107"/>
      <c r="AC285" s="107"/>
      <c r="AD285" s="107"/>
      <c r="AE285" s="107"/>
      <c r="AF285" s="107"/>
      <c r="AG285" s="107"/>
      <c r="AH285" s="107"/>
      <c r="AI285" s="107"/>
      <c r="AJ285" s="107"/>
      <c r="AK285" s="107"/>
      <c r="AL285" s="107"/>
      <c r="AM285" s="107"/>
      <c r="AN285" s="107"/>
      <c r="AO285" s="107"/>
      <c r="AP285" s="107"/>
      <c r="AQ285" s="107"/>
      <c r="AR285" s="107"/>
      <c r="AS285" s="107"/>
      <c r="AT285" s="107"/>
      <c r="AU285" s="107"/>
      <c r="AV285" s="107"/>
      <c r="AW285" s="107"/>
      <c r="AX285" s="107"/>
      <c r="AY285" s="107"/>
      <c r="AZ285" s="107"/>
      <c r="BA285" s="107"/>
      <c r="BB285" s="107"/>
      <c r="BC285" s="107"/>
      <c r="BD285" s="107"/>
      <c r="BE285" s="107"/>
      <c r="BF285" s="107"/>
      <c r="BG285" s="107"/>
      <c r="BH285" s="107"/>
      <c r="BI285" s="107"/>
      <c r="BJ285" s="107"/>
      <c r="BK285" s="107"/>
      <c r="BL285" s="107"/>
      <c r="BM285" s="107"/>
      <c r="BN285" s="107"/>
      <c r="BO285" s="107"/>
      <c r="BP285" s="107"/>
      <c r="BQ285" s="107"/>
      <c r="BR285" s="107"/>
      <c r="BS285" s="107"/>
      <c r="BT285" s="107"/>
      <c r="BU285" s="107"/>
      <c r="BV285" s="107"/>
      <c r="BW285" s="107"/>
      <c r="BX285" s="107"/>
      <c r="BY285" s="107"/>
      <c r="BZ285" s="107"/>
      <c r="CA285" s="107"/>
      <c r="CB285" s="107"/>
      <c r="CC285" s="107"/>
      <c r="CD285" s="107"/>
      <c r="CE285" s="107"/>
      <c r="CF285" s="107"/>
      <c r="CG285" s="107"/>
      <c r="CH285" s="107"/>
      <c r="CI285" s="107"/>
      <c r="CJ285" s="107"/>
      <c r="CK285" s="107"/>
      <c r="CL285" s="107"/>
      <c r="CM285" s="107"/>
      <c r="CN285" s="107"/>
      <c r="CO285" s="107"/>
      <c r="CP285" s="107"/>
      <c r="CQ285" s="107"/>
      <c r="CR285" s="107"/>
      <c r="CS285" s="107"/>
      <c r="CT285" s="107"/>
      <c r="CU285" s="107"/>
      <c r="CV285" s="107"/>
      <c r="CW285" s="107"/>
      <c r="CX285" s="107"/>
      <c r="CY285" s="107"/>
      <c r="CZ285" s="107"/>
      <c r="DA285" s="107"/>
      <c r="DB285" s="107"/>
      <c r="DC285" s="107"/>
      <c r="DD285" s="107"/>
      <c r="DE285" s="107"/>
      <c r="DF285" s="107"/>
      <c r="DG285" s="107"/>
      <c r="DH285" s="107"/>
      <c r="DI285" s="107"/>
      <c r="DJ285" s="108"/>
      <c r="DHM285" s="110"/>
      <c r="DHN285" s="107"/>
      <c r="DHO285" s="107"/>
    </row>
    <row r="286" spans="1:119 2925:2927" s="109" customFormat="1" ht="36" customHeight="1" outlineLevel="1" x14ac:dyDescent="0.35">
      <c r="A286" s="83" t="s">
        <v>401</v>
      </c>
      <c r="B286" s="84" t="s">
        <v>38</v>
      </c>
      <c r="C286" s="85"/>
      <c r="D286" s="86"/>
      <c r="E286" s="101"/>
      <c r="F286" s="101"/>
      <c r="G286" s="101"/>
      <c r="H286" s="101"/>
      <c r="I286" s="101"/>
      <c r="J286" s="101"/>
      <c r="K286" s="101"/>
      <c r="L286" s="101"/>
      <c r="M286" s="101"/>
      <c r="N286" s="101"/>
      <c r="O286" s="88">
        <v>46316</v>
      </c>
      <c r="P286" s="88">
        <v>46318</v>
      </c>
      <c r="Q286" s="89">
        <v>0.01</v>
      </c>
      <c r="R286" s="90" t="s">
        <v>33</v>
      </c>
      <c r="S286" s="91"/>
      <c r="T286" s="91"/>
      <c r="U286" s="102"/>
      <c r="V286" s="107"/>
      <c r="W286" s="107"/>
      <c r="X286" s="107"/>
      <c r="Y286" s="107"/>
      <c r="Z286" s="107"/>
      <c r="AA286" s="107"/>
      <c r="AB286" s="107"/>
      <c r="AC286" s="107"/>
      <c r="AD286" s="107"/>
      <c r="AE286" s="107"/>
      <c r="AF286" s="107"/>
      <c r="AG286" s="107"/>
      <c r="AH286" s="107"/>
      <c r="AI286" s="107"/>
      <c r="AJ286" s="107"/>
      <c r="AK286" s="107"/>
      <c r="AL286" s="107"/>
      <c r="AM286" s="107"/>
      <c r="AN286" s="107"/>
      <c r="AO286" s="107"/>
      <c r="AP286" s="107"/>
      <c r="AQ286" s="107"/>
      <c r="AR286" s="107"/>
      <c r="AS286" s="107"/>
      <c r="AT286" s="107"/>
      <c r="AU286" s="107"/>
      <c r="AV286" s="107"/>
      <c r="AW286" s="107"/>
      <c r="AX286" s="107"/>
      <c r="AY286" s="107"/>
      <c r="AZ286" s="107"/>
      <c r="BA286" s="107"/>
      <c r="BB286" s="107"/>
      <c r="BC286" s="107"/>
      <c r="BD286" s="107"/>
      <c r="BE286" s="107"/>
      <c r="BF286" s="107"/>
      <c r="BG286" s="107"/>
      <c r="BH286" s="107"/>
      <c r="BI286" s="107"/>
      <c r="BJ286" s="107"/>
      <c r="BK286" s="107"/>
      <c r="BL286" s="107"/>
      <c r="BM286" s="107"/>
      <c r="BN286" s="107"/>
      <c r="BO286" s="107"/>
      <c r="BP286" s="107"/>
      <c r="BQ286" s="107"/>
      <c r="BR286" s="107"/>
      <c r="BS286" s="107"/>
      <c r="BT286" s="107"/>
      <c r="BU286" s="107"/>
      <c r="BV286" s="107"/>
      <c r="BW286" s="107"/>
      <c r="BX286" s="107"/>
      <c r="BY286" s="107"/>
      <c r="BZ286" s="107"/>
      <c r="CA286" s="107"/>
      <c r="CB286" s="107"/>
      <c r="CC286" s="107"/>
      <c r="CD286" s="107"/>
      <c r="CE286" s="107"/>
      <c r="CF286" s="107"/>
      <c r="CG286" s="107"/>
      <c r="CH286" s="107"/>
      <c r="CI286" s="107"/>
      <c r="CJ286" s="107"/>
      <c r="CK286" s="107"/>
      <c r="CL286" s="107"/>
      <c r="CM286" s="107"/>
      <c r="CN286" s="107"/>
      <c r="CO286" s="107"/>
      <c r="CP286" s="107"/>
      <c r="CQ286" s="107"/>
      <c r="CR286" s="107"/>
      <c r="CS286" s="107"/>
      <c r="CT286" s="107"/>
      <c r="CU286" s="107"/>
      <c r="CV286" s="107"/>
      <c r="CW286" s="107"/>
      <c r="CX286" s="107"/>
      <c r="CY286" s="107"/>
      <c r="CZ286" s="107"/>
      <c r="DA286" s="107"/>
      <c r="DB286" s="107"/>
      <c r="DC286" s="107"/>
      <c r="DD286" s="107"/>
      <c r="DE286" s="107"/>
      <c r="DF286" s="107"/>
      <c r="DG286" s="107"/>
      <c r="DH286" s="107"/>
      <c r="DI286" s="107"/>
      <c r="DJ286" s="108"/>
      <c r="DHM286" s="110"/>
      <c r="DHN286" s="107"/>
      <c r="DHO286" s="107"/>
    </row>
    <row r="287" spans="1:119 2925:2927" s="109" customFormat="1" ht="36" customHeight="1" outlineLevel="1" x14ac:dyDescent="0.35">
      <c r="A287" s="83" t="s">
        <v>402</v>
      </c>
      <c r="B287" s="84" t="s">
        <v>40</v>
      </c>
      <c r="C287" s="85"/>
      <c r="D287" s="86"/>
      <c r="E287" s="101">
        <v>5605000</v>
      </c>
      <c r="F287" s="101"/>
      <c r="G287" s="101"/>
      <c r="H287" s="101"/>
      <c r="I287" s="101">
        <v>5605000</v>
      </c>
      <c r="J287" s="101">
        <v>5605000</v>
      </c>
      <c r="K287" s="101"/>
      <c r="L287" s="101"/>
      <c r="M287" s="101"/>
      <c r="N287" s="101">
        <v>5605000</v>
      </c>
      <c r="O287" s="88">
        <v>46318</v>
      </c>
      <c r="P287" s="88">
        <v>46321</v>
      </c>
      <c r="Q287" s="89">
        <v>0.04</v>
      </c>
      <c r="R287" s="90" t="s">
        <v>33</v>
      </c>
      <c r="S287" s="91"/>
      <c r="T287" s="91"/>
      <c r="U287" s="102"/>
      <c r="V287" s="107"/>
      <c r="W287" s="107"/>
      <c r="X287" s="107"/>
      <c r="Y287" s="107"/>
      <c r="Z287" s="107"/>
      <c r="AA287" s="107"/>
      <c r="AB287" s="107"/>
      <c r="AC287" s="107"/>
      <c r="AD287" s="107"/>
      <c r="AE287" s="107"/>
      <c r="AF287" s="107"/>
      <c r="AG287" s="107"/>
      <c r="AH287" s="107"/>
      <c r="AI287" s="107"/>
      <c r="AJ287" s="107"/>
      <c r="AK287" s="107"/>
      <c r="AL287" s="107"/>
      <c r="AM287" s="107"/>
      <c r="AN287" s="107"/>
      <c r="AO287" s="107"/>
      <c r="AP287" s="107"/>
      <c r="AQ287" s="107"/>
      <c r="AR287" s="107"/>
      <c r="AS287" s="107"/>
      <c r="AT287" s="107"/>
      <c r="AU287" s="107"/>
      <c r="AV287" s="107"/>
      <c r="AW287" s="107"/>
      <c r="AX287" s="107"/>
      <c r="AY287" s="107"/>
      <c r="AZ287" s="107"/>
      <c r="BA287" s="107"/>
      <c r="BB287" s="107"/>
      <c r="BC287" s="107"/>
      <c r="BD287" s="107"/>
      <c r="BE287" s="107"/>
      <c r="BF287" s="107"/>
      <c r="BG287" s="107"/>
      <c r="BH287" s="107"/>
      <c r="BI287" s="107"/>
      <c r="BJ287" s="107"/>
      <c r="BK287" s="107"/>
      <c r="BL287" s="107"/>
      <c r="BM287" s="107"/>
      <c r="BN287" s="107"/>
      <c r="BO287" s="107"/>
      <c r="BP287" s="107"/>
      <c r="BQ287" s="107"/>
      <c r="BR287" s="107"/>
      <c r="BS287" s="107"/>
      <c r="BT287" s="107"/>
      <c r="BU287" s="107"/>
      <c r="BV287" s="107"/>
      <c r="BW287" s="107"/>
      <c r="BX287" s="107"/>
      <c r="BY287" s="107"/>
      <c r="BZ287" s="107"/>
      <c r="CA287" s="107"/>
      <c r="CB287" s="107"/>
      <c r="CC287" s="107"/>
      <c r="CD287" s="107"/>
      <c r="CE287" s="107"/>
      <c r="CF287" s="107"/>
      <c r="CG287" s="107"/>
      <c r="CH287" s="107"/>
      <c r="CI287" s="107"/>
      <c r="CJ287" s="107"/>
      <c r="CK287" s="107"/>
      <c r="CL287" s="107"/>
      <c r="CM287" s="107"/>
      <c r="CN287" s="107"/>
      <c r="CO287" s="107"/>
      <c r="CP287" s="107"/>
      <c r="CQ287" s="107"/>
      <c r="CR287" s="107"/>
      <c r="CS287" s="107"/>
      <c r="CT287" s="107"/>
      <c r="CU287" s="107"/>
      <c r="CV287" s="107"/>
      <c r="CW287" s="107"/>
      <c r="CX287" s="107"/>
      <c r="CY287" s="107"/>
      <c r="CZ287" s="107"/>
      <c r="DA287" s="107"/>
      <c r="DB287" s="107"/>
      <c r="DC287" s="107"/>
      <c r="DD287" s="107"/>
      <c r="DE287" s="107"/>
      <c r="DF287" s="107"/>
      <c r="DG287" s="107"/>
      <c r="DH287" s="107"/>
      <c r="DI287" s="107"/>
      <c r="DJ287" s="108"/>
      <c r="DHM287" s="110"/>
      <c r="DHN287" s="107"/>
      <c r="DHO287" s="107"/>
    </row>
    <row r="288" spans="1:119 2925:2927" s="109" customFormat="1" ht="36" customHeight="1" outlineLevel="1" x14ac:dyDescent="0.35">
      <c r="A288" s="111" t="s">
        <v>403</v>
      </c>
      <c r="B288" s="74" t="s">
        <v>404</v>
      </c>
      <c r="C288" s="75"/>
      <c r="D288" s="76"/>
      <c r="E288" s="98">
        <f>+E292</f>
        <v>5605000</v>
      </c>
      <c r="F288" s="99"/>
      <c r="G288" s="99"/>
      <c r="H288" s="98"/>
      <c r="I288" s="98">
        <f>+I292</f>
        <v>5605000</v>
      </c>
      <c r="J288" s="98">
        <f>+J292</f>
        <v>5605000</v>
      </c>
      <c r="K288" s="98"/>
      <c r="L288" s="99"/>
      <c r="M288" s="98"/>
      <c r="N288" s="98">
        <f>+N292</f>
        <v>5605000</v>
      </c>
      <c r="O288" s="79">
        <f>O289</f>
        <v>46316</v>
      </c>
      <c r="P288" s="79">
        <f>P292</f>
        <v>46338</v>
      </c>
      <c r="Q288" s="80">
        <f>SUM(Q289:Q292)</f>
        <v>0.09</v>
      </c>
      <c r="R288" s="78" t="s">
        <v>33</v>
      </c>
      <c r="S288" s="78"/>
      <c r="T288" s="82"/>
      <c r="U288" s="100"/>
      <c r="V288" s="107"/>
      <c r="W288" s="107"/>
      <c r="X288" s="107"/>
      <c r="Y288" s="107"/>
      <c r="Z288" s="107"/>
      <c r="AA288" s="107"/>
      <c r="AB288" s="107"/>
      <c r="AC288" s="107"/>
      <c r="AD288" s="107"/>
      <c r="AE288" s="107"/>
      <c r="AF288" s="107"/>
      <c r="AG288" s="107"/>
      <c r="AH288" s="107"/>
      <c r="AI288" s="107"/>
      <c r="AJ288" s="107"/>
      <c r="AK288" s="107"/>
      <c r="AL288" s="107"/>
      <c r="AM288" s="107"/>
      <c r="AN288" s="107"/>
      <c r="AO288" s="107"/>
      <c r="AP288" s="107"/>
      <c r="AQ288" s="107"/>
      <c r="AR288" s="107"/>
      <c r="AS288" s="107"/>
      <c r="AT288" s="107"/>
      <c r="AU288" s="107"/>
      <c r="AV288" s="107"/>
      <c r="AW288" s="107"/>
      <c r="AX288" s="107"/>
      <c r="AY288" s="107"/>
      <c r="AZ288" s="107"/>
      <c r="BA288" s="107"/>
      <c r="BB288" s="107"/>
      <c r="BC288" s="107"/>
      <c r="BD288" s="107"/>
      <c r="BE288" s="107"/>
      <c r="BF288" s="107"/>
      <c r="BG288" s="107"/>
      <c r="BH288" s="107"/>
      <c r="BI288" s="107"/>
      <c r="BJ288" s="107"/>
      <c r="BK288" s="107"/>
      <c r="BL288" s="107"/>
      <c r="BM288" s="107"/>
      <c r="BN288" s="107"/>
      <c r="BO288" s="107"/>
      <c r="BP288" s="107"/>
      <c r="BQ288" s="107"/>
      <c r="BR288" s="107"/>
      <c r="BS288" s="107"/>
      <c r="BT288" s="107"/>
      <c r="BU288" s="107"/>
      <c r="BV288" s="107"/>
      <c r="BW288" s="107"/>
      <c r="BX288" s="107"/>
      <c r="BY288" s="107"/>
      <c r="BZ288" s="107"/>
      <c r="CA288" s="107"/>
      <c r="CB288" s="107"/>
      <c r="CC288" s="107"/>
      <c r="CD288" s="107"/>
      <c r="CE288" s="107"/>
      <c r="CF288" s="107"/>
      <c r="CG288" s="107"/>
      <c r="CH288" s="107"/>
      <c r="CI288" s="107"/>
      <c r="CJ288" s="107"/>
      <c r="CK288" s="107"/>
      <c r="CL288" s="107"/>
      <c r="CM288" s="107"/>
      <c r="CN288" s="107"/>
      <c r="CO288" s="107"/>
      <c r="CP288" s="107"/>
      <c r="CQ288" s="107"/>
      <c r="CR288" s="107"/>
      <c r="CS288" s="107"/>
      <c r="CT288" s="107"/>
      <c r="CU288" s="107"/>
      <c r="CV288" s="107"/>
      <c r="CW288" s="107"/>
      <c r="CX288" s="107"/>
      <c r="CY288" s="107"/>
      <c r="CZ288" s="107"/>
      <c r="DA288" s="107"/>
      <c r="DB288" s="107"/>
      <c r="DC288" s="107"/>
      <c r="DD288" s="107"/>
      <c r="DE288" s="107"/>
      <c r="DF288" s="107"/>
      <c r="DG288" s="107"/>
      <c r="DH288" s="107"/>
      <c r="DI288" s="107"/>
      <c r="DJ288" s="108"/>
      <c r="DHM288" s="110"/>
      <c r="DHN288" s="107"/>
      <c r="DHO288" s="107"/>
    </row>
    <row r="289" spans="1:114 2925:2927" s="109" customFormat="1" ht="36" customHeight="1" outlineLevel="1" x14ac:dyDescent="0.35">
      <c r="A289" s="120" t="s">
        <v>405</v>
      </c>
      <c r="B289" s="84" t="s">
        <v>38</v>
      </c>
      <c r="C289" s="85"/>
      <c r="D289" s="86"/>
      <c r="E289" s="101"/>
      <c r="F289" s="101"/>
      <c r="G289" s="101"/>
      <c r="H289" s="101"/>
      <c r="I289" s="101"/>
      <c r="J289" s="101"/>
      <c r="K289" s="101"/>
      <c r="L289" s="101"/>
      <c r="M289" s="101"/>
      <c r="N289" s="101"/>
      <c r="O289" s="88">
        <v>46316</v>
      </c>
      <c r="P289" s="88">
        <v>46318</v>
      </c>
      <c r="Q289" s="89">
        <v>0.01</v>
      </c>
      <c r="R289" s="90" t="s">
        <v>33</v>
      </c>
      <c r="S289" s="91"/>
      <c r="T289" s="91"/>
      <c r="U289" s="102"/>
      <c r="V289" s="107"/>
      <c r="W289" s="107"/>
      <c r="X289" s="107"/>
      <c r="Y289" s="107"/>
      <c r="Z289" s="107"/>
      <c r="AA289" s="107"/>
      <c r="AB289" s="107"/>
      <c r="AC289" s="107"/>
      <c r="AD289" s="107"/>
      <c r="AE289" s="107"/>
      <c r="AF289" s="107"/>
      <c r="AG289" s="107"/>
      <c r="AH289" s="107"/>
      <c r="AI289" s="107"/>
      <c r="AJ289" s="107"/>
      <c r="AK289" s="107"/>
      <c r="AL289" s="107"/>
      <c r="AM289" s="107"/>
      <c r="AN289" s="107"/>
      <c r="AO289" s="107"/>
      <c r="AP289" s="107"/>
      <c r="AQ289" s="107"/>
      <c r="AR289" s="107"/>
      <c r="AS289" s="107"/>
      <c r="AT289" s="107"/>
      <c r="AU289" s="107"/>
      <c r="AV289" s="107"/>
      <c r="AW289" s="107"/>
      <c r="AX289" s="107"/>
      <c r="AY289" s="107"/>
      <c r="AZ289" s="107"/>
      <c r="BA289" s="107"/>
      <c r="BB289" s="107"/>
      <c r="BC289" s="107"/>
      <c r="BD289" s="107"/>
      <c r="BE289" s="107"/>
      <c r="BF289" s="107"/>
      <c r="BG289" s="107"/>
      <c r="BH289" s="107"/>
      <c r="BI289" s="107"/>
      <c r="BJ289" s="107"/>
      <c r="BK289" s="107"/>
      <c r="BL289" s="107"/>
      <c r="BM289" s="107"/>
      <c r="BN289" s="107"/>
      <c r="BO289" s="107"/>
      <c r="BP289" s="107"/>
      <c r="BQ289" s="107"/>
      <c r="BR289" s="107"/>
      <c r="BS289" s="107"/>
      <c r="BT289" s="107"/>
      <c r="BU289" s="107"/>
      <c r="BV289" s="107"/>
      <c r="BW289" s="107"/>
      <c r="BX289" s="107"/>
      <c r="BY289" s="107"/>
      <c r="BZ289" s="107"/>
      <c r="CA289" s="107"/>
      <c r="CB289" s="107"/>
      <c r="CC289" s="107"/>
      <c r="CD289" s="107"/>
      <c r="CE289" s="107"/>
      <c r="CF289" s="107"/>
      <c r="CG289" s="107"/>
      <c r="CH289" s="107"/>
      <c r="CI289" s="107"/>
      <c r="CJ289" s="107"/>
      <c r="CK289" s="107"/>
      <c r="CL289" s="107"/>
      <c r="CM289" s="107"/>
      <c r="CN289" s="107"/>
      <c r="CO289" s="107"/>
      <c r="CP289" s="107"/>
      <c r="CQ289" s="107"/>
      <c r="CR289" s="107"/>
      <c r="CS289" s="107"/>
      <c r="CT289" s="107"/>
      <c r="CU289" s="107"/>
      <c r="CV289" s="107"/>
      <c r="CW289" s="107"/>
      <c r="CX289" s="107"/>
      <c r="CY289" s="107"/>
      <c r="CZ289" s="107"/>
      <c r="DA289" s="107"/>
      <c r="DB289" s="107"/>
      <c r="DC289" s="107"/>
      <c r="DD289" s="107"/>
      <c r="DE289" s="107"/>
      <c r="DF289" s="107"/>
      <c r="DG289" s="107"/>
      <c r="DH289" s="107"/>
      <c r="DI289" s="107"/>
      <c r="DJ289" s="108"/>
      <c r="DHM289" s="110"/>
      <c r="DHN289" s="107"/>
      <c r="DHO289" s="107"/>
    </row>
    <row r="290" spans="1:114 2925:2927" s="109" customFormat="1" ht="36" customHeight="1" outlineLevel="1" x14ac:dyDescent="0.35">
      <c r="A290" s="120" t="s">
        <v>406</v>
      </c>
      <c r="B290" s="84" t="s">
        <v>40</v>
      </c>
      <c r="C290" s="85"/>
      <c r="D290" s="86"/>
      <c r="E290" s="101"/>
      <c r="F290" s="101"/>
      <c r="G290" s="101"/>
      <c r="H290" s="101"/>
      <c r="I290" s="101"/>
      <c r="J290" s="101"/>
      <c r="K290" s="101"/>
      <c r="L290" s="101"/>
      <c r="M290" s="101"/>
      <c r="N290" s="101"/>
      <c r="O290" s="88">
        <v>46318</v>
      </c>
      <c r="P290" s="88">
        <v>46321</v>
      </c>
      <c r="Q290" s="89">
        <v>0.05</v>
      </c>
      <c r="R290" s="90" t="s">
        <v>33</v>
      </c>
      <c r="S290" s="91"/>
      <c r="T290" s="91"/>
      <c r="U290" s="102"/>
      <c r="V290" s="107"/>
      <c r="W290" s="107"/>
      <c r="X290" s="107"/>
      <c r="Y290" s="107"/>
      <c r="Z290" s="107"/>
      <c r="AA290" s="107"/>
      <c r="AB290" s="107"/>
      <c r="AC290" s="107"/>
      <c r="AD290" s="107"/>
      <c r="AE290" s="107"/>
      <c r="AF290" s="107"/>
      <c r="AG290" s="107"/>
      <c r="AH290" s="107"/>
      <c r="AI290" s="107"/>
      <c r="AJ290" s="107"/>
      <c r="AK290" s="107"/>
      <c r="AL290" s="107"/>
      <c r="AM290" s="107"/>
      <c r="AN290" s="107"/>
      <c r="AO290" s="107"/>
      <c r="AP290" s="107"/>
      <c r="AQ290" s="107"/>
      <c r="AR290" s="107"/>
      <c r="AS290" s="107"/>
      <c r="AT290" s="107"/>
      <c r="AU290" s="107"/>
      <c r="AV290" s="107"/>
      <c r="AW290" s="107"/>
      <c r="AX290" s="107"/>
      <c r="AY290" s="107"/>
      <c r="AZ290" s="107"/>
      <c r="BA290" s="107"/>
      <c r="BB290" s="107"/>
      <c r="BC290" s="107"/>
      <c r="BD290" s="107"/>
      <c r="BE290" s="107"/>
      <c r="BF290" s="107"/>
      <c r="BG290" s="107"/>
      <c r="BH290" s="107"/>
      <c r="BI290" s="107"/>
      <c r="BJ290" s="107"/>
      <c r="BK290" s="107"/>
      <c r="BL290" s="107"/>
      <c r="BM290" s="107"/>
      <c r="BN290" s="107"/>
      <c r="BO290" s="107"/>
      <c r="BP290" s="107"/>
      <c r="BQ290" s="107"/>
      <c r="BR290" s="107"/>
      <c r="BS290" s="107"/>
      <c r="BT290" s="107"/>
      <c r="BU290" s="107"/>
      <c r="BV290" s="107"/>
      <c r="BW290" s="107"/>
      <c r="BX290" s="107"/>
      <c r="BY290" s="107"/>
      <c r="BZ290" s="107"/>
      <c r="CA290" s="107"/>
      <c r="CB290" s="107"/>
      <c r="CC290" s="107"/>
      <c r="CD290" s="107"/>
      <c r="CE290" s="107"/>
      <c r="CF290" s="107"/>
      <c r="CG290" s="107"/>
      <c r="CH290" s="107"/>
      <c r="CI290" s="107"/>
      <c r="CJ290" s="107"/>
      <c r="CK290" s="107"/>
      <c r="CL290" s="107"/>
      <c r="CM290" s="107"/>
      <c r="CN290" s="107"/>
      <c r="CO290" s="107"/>
      <c r="CP290" s="107"/>
      <c r="CQ290" s="107"/>
      <c r="CR290" s="107"/>
      <c r="CS290" s="107"/>
      <c r="CT290" s="107"/>
      <c r="CU290" s="107"/>
      <c r="CV290" s="107"/>
      <c r="CW290" s="107"/>
      <c r="CX290" s="107"/>
      <c r="CY290" s="107"/>
      <c r="CZ290" s="107"/>
      <c r="DA290" s="107"/>
      <c r="DB290" s="107"/>
      <c r="DC290" s="107"/>
      <c r="DD290" s="107"/>
      <c r="DE290" s="107"/>
      <c r="DF290" s="107"/>
      <c r="DG290" s="107"/>
      <c r="DH290" s="107"/>
      <c r="DI290" s="107"/>
      <c r="DJ290" s="108"/>
      <c r="DHM290" s="110"/>
      <c r="DHN290" s="107"/>
      <c r="DHO290" s="107"/>
    </row>
    <row r="291" spans="1:114 2925:2927" s="109" customFormat="1" ht="36" customHeight="1" outlineLevel="1" x14ac:dyDescent="0.35">
      <c r="A291" s="120" t="s">
        <v>407</v>
      </c>
      <c r="B291" s="84" t="s">
        <v>203</v>
      </c>
      <c r="C291" s="85"/>
      <c r="D291" s="86"/>
      <c r="E291" s="101"/>
      <c r="F291" s="101"/>
      <c r="G291" s="101"/>
      <c r="H291" s="101"/>
      <c r="I291" s="101"/>
      <c r="J291" s="101"/>
      <c r="K291" s="101"/>
      <c r="L291" s="101"/>
      <c r="M291" s="101"/>
      <c r="N291" s="101"/>
      <c r="O291" s="88">
        <v>46321</v>
      </c>
      <c r="P291" s="88">
        <v>46323</v>
      </c>
      <c r="Q291" s="89">
        <v>0.02</v>
      </c>
      <c r="R291" s="90" t="s">
        <v>33</v>
      </c>
      <c r="S291" s="91"/>
      <c r="T291" s="91"/>
      <c r="U291" s="102"/>
      <c r="V291" s="107"/>
      <c r="W291" s="107"/>
      <c r="X291" s="107"/>
      <c r="Y291" s="107"/>
      <c r="Z291" s="107"/>
      <c r="AA291" s="107"/>
      <c r="AB291" s="107"/>
      <c r="AC291" s="107"/>
      <c r="AD291" s="107"/>
      <c r="AE291" s="107"/>
      <c r="AF291" s="107"/>
      <c r="AG291" s="107"/>
      <c r="AH291" s="107"/>
      <c r="AI291" s="107"/>
      <c r="AJ291" s="107"/>
      <c r="AK291" s="107"/>
      <c r="AL291" s="107"/>
      <c r="AM291" s="107"/>
      <c r="AN291" s="107"/>
      <c r="AO291" s="107"/>
      <c r="AP291" s="107"/>
      <c r="AQ291" s="107"/>
      <c r="AR291" s="107"/>
      <c r="AS291" s="107"/>
      <c r="AT291" s="107"/>
      <c r="AU291" s="107"/>
      <c r="AV291" s="107"/>
      <c r="AW291" s="107"/>
      <c r="AX291" s="107"/>
      <c r="AY291" s="107"/>
      <c r="AZ291" s="107"/>
      <c r="BA291" s="107"/>
      <c r="BB291" s="107"/>
      <c r="BC291" s="107"/>
      <c r="BD291" s="107"/>
      <c r="BE291" s="107"/>
      <c r="BF291" s="107"/>
      <c r="BG291" s="107"/>
      <c r="BH291" s="107"/>
      <c r="BI291" s="107"/>
      <c r="BJ291" s="107"/>
      <c r="BK291" s="107"/>
      <c r="BL291" s="107"/>
      <c r="BM291" s="107"/>
      <c r="BN291" s="107"/>
      <c r="BO291" s="107"/>
      <c r="BP291" s="107"/>
      <c r="BQ291" s="107"/>
      <c r="BR291" s="107"/>
      <c r="BS291" s="107"/>
      <c r="BT291" s="107"/>
      <c r="BU291" s="107"/>
      <c r="BV291" s="107"/>
      <c r="BW291" s="107"/>
      <c r="BX291" s="107"/>
      <c r="BY291" s="107"/>
      <c r="BZ291" s="107"/>
      <c r="CA291" s="107"/>
      <c r="CB291" s="107"/>
      <c r="CC291" s="107"/>
      <c r="CD291" s="107"/>
      <c r="CE291" s="107"/>
      <c r="CF291" s="107"/>
      <c r="CG291" s="107"/>
      <c r="CH291" s="107"/>
      <c r="CI291" s="107"/>
      <c r="CJ291" s="107"/>
      <c r="CK291" s="107"/>
      <c r="CL291" s="107"/>
      <c r="CM291" s="107"/>
      <c r="CN291" s="107"/>
      <c r="CO291" s="107"/>
      <c r="CP291" s="107"/>
      <c r="CQ291" s="107"/>
      <c r="CR291" s="107"/>
      <c r="CS291" s="107"/>
      <c r="CT291" s="107"/>
      <c r="CU291" s="107"/>
      <c r="CV291" s="107"/>
      <c r="CW291" s="107"/>
      <c r="CX291" s="107"/>
      <c r="CY291" s="107"/>
      <c r="CZ291" s="107"/>
      <c r="DA291" s="107"/>
      <c r="DB291" s="107"/>
      <c r="DC291" s="107"/>
      <c r="DD291" s="107"/>
      <c r="DE291" s="107"/>
      <c r="DF291" s="107"/>
      <c r="DG291" s="107"/>
      <c r="DH291" s="107"/>
      <c r="DI291" s="107"/>
      <c r="DJ291" s="108"/>
      <c r="DHM291" s="110"/>
      <c r="DHN291" s="107"/>
      <c r="DHO291" s="107"/>
    </row>
    <row r="292" spans="1:114 2925:2927" s="109" customFormat="1" ht="36" customHeight="1" outlineLevel="1" x14ac:dyDescent="0.35">
      <c r="A292" s="120" t="s">
        <v>408</v>
      </c>
      <c r="B292" s="84" t="s">
        <v>380</v>
      </c>
      <c r="C292" s="85"/>
      <c r="E292" s="101">
        <v>5605000</v>
      </c>
      <c r="F292" s="101"/>
      <c r="G292" s="101"/>
      <c r="H292" s="101"/>
      <c r="I292" s="101">
        <v>5605000</v>
      </c>
      <c r="J292" s="101">
        <v>5605000</v>
      </c>
      <c r="K292" s="101"/>
      <c r="L292" s="101"/>
      <c r="M292" s="101"/>
      <c r="N292" s="101">
        <v>5605000</v>
      </c>
      <c r="O292" s="88">
        <v>46323</v>
      </c>
      <c r="P292" s="88">
        <v>46338</v>
      </c>
      <c r="Q292" s="89">
        <v>0.01</v>
      </c>
      <c r="R292" s="90" t="s">
        <v>33</v>
      </c>
      <c r="S292" s="91" t="s">
        <v>45</v>
      </c>
      <c r="T292" s="91"/>
      <c r="U292" s="102"/>
      <c r="V292" s="107"/>
      <c r="W292" s="107"/>
      <c r="X292" s="107"/>
      <c r="Y292" s="107"/>
      <c r="Z292" s="107"/>
      <c r="AA292" s="107"/>
      <c r="AB292" s="107"/>
      <c r="AC292" s="107"/>
      <c r="AD292" s="107"/>
      <c r="AE292" s="107"/>
      <c r="AF292" s="107"/>
      <c r="AG292" s="107"/>
      <c r="AH292" s="107"/>
      <c r="AI292" s="107"/>
      <c r="AJ292" s="107"/>
      <c r="AK292" s="107"/>
      <c r="AL292" s="107"/>
      <c r="AM292" s="107"/>
      <c r="AN292" s="107"/>
      <c r="AO292" s="107"/>
      <c r="AP292" s="107"/>
      <c r="AQ292" s="107"/>
      <c r="AR292" s="107"/>
      <c r="AS292" s="107"/>
      <c r="AT292" s="107"/>
      <c r="AU292" s="107"/>
      <c r="AV292" s="107"/>
      <c r="AW292" s="107"/>
      <c r="AX292" s="107"/>
      <c r="AY292" s="107"/>
      <c r="AZ292" s="107"/>
      <c r="BA292" s="107"/>
      <c r="BB292" s="107"/>
      <c r="BC292" s="107"/>
      <c r="BD292" s="107"/>
      <c r="BE292" s="107"/>
      <c r="BF292" s="107"/>
      <c r="BG292" s="107"/>
      <c r="BH292" s="107"/>
      <c r="BI292" s="107"/>
      <c r="BJ292" s="107"/>
      <c r="BK292" s="107"/>
      <c r="BL292" s="107"/>
      <c r="BM292" s="107"/>
      <c r="BN292" s="107"/>
      <c r="BO292" s="107"/>
      <c r="BP292" s="107"/>
      <c r="BQ292" s="107"/>
      <c r="BR292" s="107"/>
      <c r="BS292" s="107"/>
      <c r="BT292" s="107"/>
      <c r="BU292" s="107"/>
      <c r="BV292" s="107"/>
      <c r="BW292" s="107"/>
      <c r="BX292" s="107"/>
      <c r="BY292" s="107"/>
      <c r="BZ292" s="107"/>
      <c r="CA292" s="107"/>
      <c r="CB292" s="107"/>
      <c r="CC292" s="107"/>
      <c r="CD292" s="107"/>
      <c r="CE292" s="107"/>
      <c r="CF292" s="107"/>
      <c r="CG292" s="107"/>
      <c r="CH292" s="107"/>
      <c r="CI292" s="107"/>
      <c r="CJ292" s="107"/>
      <c r="CK292" s="107"/>
      <c r="CL292" s="107"/>
      <c r="CM292" s="107"/>
      <c r="CN292" s="107"/>
      <c r="CO292" s="107"/>
      <c r="CP292" s="107"/>
      <c r="CQ292" s="107"/>
      <c r="CR292" s="107"/>
      <c r="CS292" s="107"/>
      <c r="CT292" s="107"/>
      <c r="CU292" s="107"/>
      <c r="CV292" s="107"/>
      <c r="CW292" s="107"/>
      <c r="CX292" s="107"/>
      <c r="CY292" s="107"/>
      <c r="CZ292" s="107"/>
      <c r="DA292" s="107"/>
      <c r="DB292" s="107"/>
      <c r="DC292" s="107"/>
      <c r="DD292" s="107"/>
      <c r="DE292" s="107"/>
      <c r="DF292" s="107"/>
      <c r="DG292" s="107"/>
      <c r="DH292" s="107"/>
      <c r="DI292" s="107"/>
      <c r="DJ292" s="108"/>
      <c r="DHM292" s="110"/>
      <c r="DHN292" s="107"/>
      <c r="DHO292" s="107"/>
    </row>
    <row r="293" spans="1:114 2925:2927" s="109" customFormat="1" ht="36" customHeight="1" outlineLevel="1" x14ac:dyDescent="0.35">
      <c r="A293" s="111" t="s">
        <v>409</v>
      </c>
      <c r="B293" s="74" t="s">
        <v>410</v>
      </c>
      <c r="C293" s="75"/>
      <c r="D293" s="76"/>
      <c r="E293" s="98">
        <f>+E295</f>
        <v>5605000</v>
      </c>
      <c r="F293" s="99"/>
      <c r="G293" s="99"/>
      <c r="H293" s="98"/>
      <c r="I293" s="98">
        <f>+I295</f>
        <v>5605000</v>
      </c>
      <c r="J293" s="98">
        <f>+J295</f>
        <v>5605000</v>
      </c>
      <c r="K293" s="98"/>
      <c r="L293" s="99"/>
      <c r="M293" s="98"/>
      <c r="N293" s="98">
        <f>+N295</f>
        <v>5605000</v>
      </c>
      <c r="O293" s="79">
        <f>O294</f>
        <v>46377</v>
      </c>
      <c r="P293" s="79">
        <f>P295</f>
        <v>46382</v>
      </c>
      <c r="Q293" s="80">
        <v>0.05</v>
      </c>
      <c r="R293" s="78" t="s">
        <v>33</v>
      </c>
      <c r="S293" s="78"/>
      <c r="T293" s="82"/>
      <c r="U293" s="100"/>
      <c r="V293" s="107"/>
      <c r="W293" s="107"/>
      <c r="X293" s="107"/>
      <c r="Y293" s="107"/>
      <c r="Z293" s="107"/>
      <c r="AA293" s="107"/>
      <c r="AB293" s="107"/>
      <c r="AC293" s="107"/>
      <c r="AD293" s="107"/>
      <c r="AE293" s="107"/>
      <c r="AF293" s="107"/>
      <c r="AG293" s="107"/>
      <c r="AH293" s="107"/>
      <c r="AI293" s="107"/>
      <c r="AJ293" s="107"/>
      <c r="AK293" s="107"/>
      <c r="AL293" s="107"/>
      <c r="AM293" s="107"/>
      <c r="AN293" s="107"/>
      <c r="AO293" s="107"/>
      <c r="AP293" s="107"/>
      <c r="AQ293" s="107"/>
      <c r="AR293" s="107"/>
      <c r="AS293" s="107"/>
      <c r="AT293" s="107"/>
      <c r="AU293" s="107"/>
      <c r="AV293" s="107"/>
      <c r="AW293" s="107"/>
      <c r="AX293" s="107"/>
      <c r="AY293" s="107"/>
      <c r="AZ293" s="107"/>
      <c r="BA293" s="107"/>
      <c r="BB293" s="107"/>
      <c r="BC293" s="107"/>
      <c r="BD293" s="107"/>
      <c r="BE293" s="107"/>
      <c r="BF293" s="107"/>
      <c r="BG293" s="107"/>
      <c r="BH293" s="107"/>
      <c r="BI293" s="107"/>
      <c r="BJ293" s="107"/>
      <c r="BK293" s="107"/>
      <c r="BL293" s="107"/>
      <c r="BM293" s="107"/>
      <c r="BN293" s="107"/>
      <c r="BO293" s="107"/>
      <c r="BP293" s="107"/>
      <c r="BQ293" s="107"/>
      <c r="BR293" s="107"/>
      <c r="BS293" s="107"/>
      <c r="BT293" s="107"/>
      <c r="BU293" s="107"/>
      <c r="BV293" s="107"/>
      <c r="BW293" s="107"/>
      <c r="BX293" s="107"/>
      <c r="BY293" s="107"/>
      <c r="BZ293" s="107"/>
      <c r="CA293" s="107"/>
      <c r="CB293" s="107"/>
      <c r="CC293" s="107"/>
      <c r="CD293" s="107"/>
      <c r="CE293" s="107"/>
      <c r="CF293" s="107"/>
      <c r="CG293" s="107"/>
      <c r="CH293" s="107"/>
      <c r="CI293" s="107"/>
      <c r="CJ293" s="107"/>
      <c r="CK293" s="107"/>
      <c r="CL293" s="107"/>
      <c r="CM293" s="107"/>
      <c r="CN293" s="107"/>
      <c r="CO293" s="107"/>
      <c r="CP293" s="107"/>
      <c r="CQ293" s="107"/>
      <c r="CR293" s="107"/>
      <c r="CS293" s="107"/>
      <c r="CT293" s="107"/>
      <c r="CU293" s="107"/>
      <c r="CV293" s="107"/>
      <c r="CW293" s="107"/>
      <c r="CX293" s="107"/>
      <c r="CY293" s="107"/>
      <c r="CZ293" s="107"/>
      <c r="DA293" s="107"/>
      <c r="DB293" s="107"/>
      <c r="DC293" s="107"/>
      <c r="DD293" s="107"/>
      <c r="DE293" s="107"/>
      <c r="DF293" s="107"/>
      <c r="DG293" s="107"/>
      <c r="DH293" s="107"/>
      <c r="DI293" s="107"/>
      <c r="DJ293" s="108"/>
      <c r="DHM293" s="110"/>
      <c r="DHN293" s="107"/>
      <c r="DHO293" s="107"/>
    </row>
    <row r="294" spans="1:114 2925:2927" s="139" customFormat="1" ht="36" customHeight="1" outlineLevel="1" x14ac:dyDescent="0.35">
      <c r="A294" s="120" t="s">
        <v>411</v>
      </c>
      <c r="B294" s="84" t="s">
        <v>38</v>
      </c>
      <c r="C294" s="85"/>
      <c r="D294" s="86"/>
      <c r="E294" s="101"/>
      <c r="F294" s="101"/>
      <c r="G294" s="101"/>
      <c r="H294" s="101"/>
      <c r="I294" s="101"/>
      <c r="J294" s="101"/>
      <c r="K294" s="101"/>
      <c r="L294" s="101"/>
      <c r="M294" s="101"/>
      <c r="N294" s="101"/>
      <c r="O294" s="88">
        <v>46377</v>
      </c>
      <c r="P294" s="88">
        <v>46379</v>
      </c>
      <c r="Q294" s="89">
        <v>0.01</v>
      </c>
      <c r="R294" s="90" t="s">
        <v>33</v>
      </c>
      <c r="S294" s="91"/>
      <c r="T294" s="91"/>
      <c r="U294" s="102"/>
      <c r="V294" s="137"/>
      <c r="W294" s="137"/>
      <c r="X294" s="137"/>
      <c r="Y294" s="137"/>
      <c r="Z294" s="137"/>
      <c r="AA294" s="137"/>
      <c r="AB294" s="137"/>
      <c r="AC294" s="137"/>
      <c r="AD294" s="137"/>
      <c r="AE294" s="137"/>
      <c r="AF294" s="137"/>
      <c r="AG294" s="137"/>
      <c r="AH294" s="137"/>
      <c r="AI294" s="137"/>
      <c r="AJ294" s="137"/>
      <c r="AK294" s="137"/>
      <c r="AL294" s="137"/>
      <c r="AM294" s="137"/>
      <c r="AN294" s="137"/>
      <c r="AO294" s="137"/>
      <c r="AP294" s="137"/>
      <c r="AQ294" s="137"/>
      <c r="AR294" s="137"/>
      <c r="AS294" s="137"/>
      <c r="AT294" s="137"/>
      <c r="AU294" s="137"/>
      <c r="AV294" s="137"/>
      <c r="AW294" s="137"/>
      <c r="AX294" s="137"/>
      <c r="AY294" s="137"/>
      <c r="AZ294" s="137"/>
      <c r="BA294" s="137"/>
      <c r="BB294" s="137"/>
      <c r="BC294" s="137"/>
      <c r="BD294" s="137"/>
      <c r="BE294" s="137"/>
      <c r="BF294" s="137"/>
      <c r="BG294" s="137"/>
      <c r="BH294" s="137"/>
      <c r="BI294" s="137"/>
      <c r="BJ294" s="137"/>
      <c r="BK294" s="137"/>
      <c r="BL294" s="137"/>
      <c r="BM294" s="137"/>
      <c r="BN294" s="137"/>
      <c r="BO294" s="137"/>
      <c r="BP294" s="137"/>
      <c r="BQ294" s="137"/>
      <c r="BR294" s="137"/>
      <c r="BS294" s="137"/>
      <c r="BT294" s="137"/>
      <c r="BU294" s="137"/>
      <c r="BV294" s="137"/>
      <c r="BW294" s="137"/>
      <c r="BX294" s="137"/>
      <c r="BY294" s="137"/>
      <c r="BZ294" s="137"/>
      <c r="CA294" s="137"/>
      <c r="CB294" s="137"/>
      <c r="CC294" s="137"/>
      <c r="CD294" s="137"/>
      <c r="CE294" s="137"/>
      <c r="CF294" s="137"/>
      <c r="CG294" s="137"/>
      <c r="CH294" s="137"/>
      <c r="CI294" s="137"/>
      <c r="CJ294" s="137"/>
      <c r="CK294" s="137"/>
      <c r="CL294" s="137"/>
      <c r="CM294" s="137"/>
      <c r="CN294" s="137"/>
      <c r="CO294" s="137"/>
      <c r="CP294" s="137"/>
      <c r="CQ294" s="137"/>
      <c r="CR294" s="137"/>
      <c r="CS294" s="137"/>
      <c r="CT294" s="137"/>
      <c r="CU294" s="137"/>
      <c r="CV294" s="137"/>
      <c r="CW294" s="137"/>
      <c r="CX294" s="137"/>
      <c r="CY294" s="137"/>
      <c r="CZ294" s="137"/>
      <c r="DA294" s="137"/>
      <c r="DB294" s="137"/>
      <c r="DC294" s="137"/>
      <c r="DD294" s="137"/>
      <c r="DE294" s="137"/>
      <c r="DF294" s="137"/>
      <c r="DG294" s="137"/>
      <c r="DH294" s="137"/>
      <c r="DI294" s="137"/>
      <c r="DJ294" s="138"/>
      <c r="DHM294" s="140"/>
      <c r="DHN294" s="141"/>
      <c r="DHO294" s="141"/>
    </row>
    <row r="295" spans="1:114 2925:2927" s="109" customFormat="1" ht="36" customHeight="1" outlineLevel="1" x14ac:dyDescent="0.35">
      <c r="A295" s="120" t="s">
        <v>412</v>
      </c>
      <c r="B295" s="84" t="s">
        <v>40</v>
      </c>
      <c r="C295" s="85"/>
      <c r="D295" s="86"/>
      <c r="E295" s="101">
        <v>5605000</v>
      </c>
      <c r="F295" s="101"/>
      <c r="G295" s="101"/>
      <c r="H295" s="101"/>
      <c r="I295" s="101">
        <v>5605000</v>
      </c>
      <c r="J295" s="101">
        <v>5605000</v>
      </c>
      <c r="K295" s="101"/>
      <c r="L295" s="101"/>
      <c r="M295" s="101"/>
      <c r="N295" s="101">
        <v>5605000</v>
      </c>
      <c r="O295" s="88">
        <v>46379</v>
      </c>
      <c r="P295" s="88">
        <v>46382</v>
      </c>
      <c r="Q295" s="89">
        <v>0.04</v>
      </c>
      <c r="R295" s="90" t="s">
        <v>33</v>
      </c>
      <c r="S295" s="91"/>
      <c r="T295" s="91"/>
      <c r="U295" s="102"/>
      <c r="V295" s="107"/>
      <c r="W295" s="107"/>
      <c r="X295" s="107"/>
      <c r="Y295" s="107"/>
      <c r="Z295" s="107"/>
      <c r="AA295" s="107"/>
      <c r="AB295" s="107"/>
      <c r="AC295" s="107"/>
      <c r="AD295" s="107"/>
      <c r="AE295" s="107"/>
      <c r="AF295" s="107"/>
      <c r="AG295" s="107"/>
      <c r="AH295" s="107"/>
      <c r="AI295" s="107"/>
      <c r="AJ295" s="107"/>
      <c r="AK295" s="107"/>
      <c r="AL295" s="107"/>
      <c r="AM295" s="107"/>
      <c r="AN295" s="107"/>
      <c r="AO295" s="107"/>
      <c r="AP295" s="107"/>
      <c r="AQ295" s="107"/>
      <c r="AR295" s="107"/>
      <c r="AS295" s="107"/>
      <c r="AT295" s="107"/>
      <c r="AU295" s="107"/>
      <c r="AV295" s="107"/>
      <c r="AW295" s="107"/>
      <c r="AX295" s="107"/>
      <c r="AY295" s="107"/>
      <c r="AZ295" s="107"/>
      <c r="BA295" s="107"/>
      <c r="BB295" s="107"/>
      <c r="BC295" s="107"/>
      <c r="BD295" s="107"/>
      <c r="BE295" s="107"/>
      <c r="BF295" s="107"/>
      <c r="BG295" s="107"/>
      <c r="BH295" s="107"/>
      <c r="BI295" s="107"/>
      <c r="BJ295" s="107"/>
      <c r="BK295" s="107"/>
      <c r="BL295" s="107"/>
      <c r="BM295" s="107"/>
      <c r="BN295" s="107"/>
      <c r="BO295" s="107"/>
      <c r="BP295" s="107"/>
      <c r="BQ295" s="107"/>
      <c r="BR295" s="107"/>
      <c r="BS295" s="107"/>
      <c r="BT295" s="107"/>
      <c r="BU295" s="107"/>
      <c r="BV295" s="107"/>
      <c r="BW295" s="107"/>
      <c r="BX295" s="107"/>
      <c r="BY295" s="107"/>
      <c r="BZ295" s="107"/>
      <c r="CA295" s="107"/>
      <c r="CB295" s="107"/>
      <c r="CC295" s="107"/>
      <c r="CD295" s="107"/>
      <c r="CE295" s="107"/>
      <c r="CF295" s="107"/>
      <c r="CG295" s="107"/>
      <c r="CH295" s="107"/>
      <c r="CI295" s="107"/>
      <c r="CJ295" s="107"/>
      <c r="CK295" s="107"/>
      <c r="CL295" s="107"/>
      <c r="CM295" s="107"/>
      <c r="CN295" s="107"/>
      <c r="CO295" s="107"/>
      <c r="CP295" s="107"/>
      <c r="CQ295" s="107"/>
      <c r="CR295" s="107"/>
      <c r="CS295" s="107"/>
      <c r="CT295" s="107"/>
      <c r="CU295" s="107"/>
      <c r="CV295" s="107"/>
      <c r="CW295" s="107"/>
      <c r="CX295" s="107"/>
      <c r="CY295" s="107"/>
      <c r="CZ295" s="107"/>
      <c r="DA295" s="107"/>
      <c r="DB295" s="107"/>
      <c r="DC295" s="107"/>
      <c r="DD295" s="107"/>
      <c r="DE295" s="107"/>
      <c r="DF295" s="107"/>
      <c r="DG295" s="107"/>
      <c r="DH295" s="107"/>
      <c r="DI295" s="107"/>
      <c r="DJ295" s="108"/>
      <c r="DHM295" s="110"/>
      <c r="DHN295" s="107"/>
      <c r="DHO295" s="107"/>
    </row>
    <row r="296" spans="1:114 2925:2927" s="109" customFormat="1" ht="57" customHeight="1" outlineLevel="1" x14ac:dyDescent="0.35">
      <c r="A296" s="135" t="s">
        <v>365</v>
      </c>
      <c r="B296" s="112" t="s">
        <v>413</v>
      </c>
      <c r="C296" s="64"/>
      <c r="D296" s="113">
        <v>624202</v>
      </c>
      <c r="E296" s="126">
        <f>E297+E302+E307+E315+E320</f>
        <v>14156710.16</v>
      </c>
      <c r="F296" s="65">
        <f>F297+F302+F307+F315+F320</f>
        <v>0</v>
      </c>
      <c r="G296" s="65">
        <f>G297+G302+G307+G315+G320</f>
        <v>0</v>
      </c>
      <c r="H296" s="65">
        <f>H297+H302+H307+H315+H320</f>
        <v>0</v>
      </c>
      <c r="I296" s="65">
        <f>SUM(E296:H296)</f>
        <v>14156710.16</v>
      </c>
      <c r="J296" s="65">
        <f>J297+J302+J307+J315+J320</f>
        <v>14156710.16</v>
      </c>
      <c r="K296" s="65">
        <f>K297+K302+K307+K315+K320</f>
        <v>0</v>
      </c>
      <c r="L296" s="65">
        <f>L297+L302+L307+L315+L320</f>
        <v>0</v>
      </c>
      <c r="M296" s="65">
        <f>M297+M302+M307+M315+M320</f>
        <v>0</v>
      </c>
      <c r="N296" s="65">
        <f>SUM(J296:M296)</f>
        <v>14156710.16</v>
      </c>
      <c r="O296" s="67">
        <f>O298</f>
        <v>46037</v>
      </c>
      <c r="P296" s="67">
        <f>P324</f>
        <v>46341</v>
      </c>
      <c r="Q296" s="68">
        <v>0.05</v>
      </c>
      <c r="R296" s="70" t="s">
        <v>33</v>
      </c>
      <c r="S296" s="70"/>
      <c r="T296" s="71" t="s">
        <v>414</v>
      </c>
      <c r="U296" s="72"/>
      <c r="V296" s="107"/>
      <c r="W296" s="107"/>
      <c r="X296" s="107"/>
      <c r="Y296" s="107"/>
      <c r="Z296" s="107"/>
      <c r="AA296" s="107"/>
      <c r="AB296" s="107"/>
      <c r="AC296" s="107"/>
      <c r="AD296" s="107"/>
      <c r="AE296" s="107"/>
      <c r="AF296" s="107"/>
      <c r="AG296" s="107"/>
      <c r="AH296" s="107"/>
      <c r="AI296" s="107"/>
      <c r="AJ296" s="107"/>
      <c r="AK296" s="107"/>
      <c r="AL296" s="107"/>
      <c r="AM296" s="107"/>
      <c r="AN296" s="107"/>
      <c r="AO296" s="107"/>
      <c r="AP296" s="107"/>
      <c r="AQ296" s="107"/>
      <c r="AR296" s="107"/>
      <c r="AS296" s="107"/>
      <c r="AT296" s="107"/>
      <c r="AU296" s="107"/>
      <c r="AV296" s="107"/>
      <c r="AW296" s="107"/>
      <c r="AX296" s="107"/>
      <c r="AY296" s="107"/>
      <c r="AZ296" s="107"/>
      <c r="BA296" s="107"/>
      <c r="BB296" s="107"/>
      <c r="BC296" s="107"/>
      <c r="BD296" s="107"/>
      <c r="BE296" s="107"/>
      <c r="BF296" s="107"/>
      <c r="BG296" s="107"/>
      <c r="BH296" s="107"/>
      <c r="BI296" s="107"/>
      <c r="BJ296" s="107"/>
      <c r="BK296" s="107"/>
      <c r="BL296" s="107"/>
      <c r="BM296" s="107"/>
      <c r="BN296" s="107"/>
      <c r="BO296" s="107"/>
      <c r="BP296" s="107"/>
      <c r="BQ296" s="107"/>
      <c r="BR296" s="107"/>
      <c r="BS296" s="107"/>
      <c r="BT296" s="107"/>
      <c r="BU296" s="107"/>
      <c r="BV296" s="107"/>
      <c r="BW296" s="107"/>
      <c r="BX296" s="107"/>
      <c r="BY296" s="107"/>
      <c r="BZ296" s="107"/>
      <c r="CA296" s="107"/>
      <c r="CB296" s="107"/>
      <c r="CC296" s="107"/>
      <c r="CD296" s="107"/>
      <c r="CE296" s="107"/>
      <c r="CF296" s="107"/>
      <c r="CG296" s="107"/>
      <c r="CH296" s="107"/>
      <c r="CI296" s="107"/>
      <c r="CJ296" s="107"/>
      <c r="CK296" s="107"/>
      <c r="CL296" s="107"/>
      <c r="CM296" s="107"/>
      <c r="CN296" s="107"/>
      <c r="CO296" s="107"/>
      <c r="CP296" s="107"/>
      <c r="CQ296" s="107"/>
      <c r="CR296" s="107"/>
      <c r="CS296" s="107"/>
      <c r="CT296" s="107"/>
      <c r="CU296" s="107"/>
      <c r="CV296" s="107"/>
      <c r="CW296" s="107"/>
      <c r="CX296" s="107"/>
      <c r="CY296" s="107"/>
      <c r="CZ296" s="107"/>
      <c r="DA296" s="107"/>
      <c r="DB296" s="107"/>
      <c r="DC296" s="107"/>
      <c r="DD296" s="107"/>
      <c r="DE296" s="107"/>
      <c r="DF296" s="107"/>
      <c r="DG296" s="107"/>
      <c r="DH296" s="107"/>
      <c r="DI296" s="107"/>
      <c r="DJ296" s="108"/>
      <c r="DHM296" s="110"/>
      <c r="DHN296" s="107"/>
      <c r="DHO296" s="107"/>
    </row>
    <row r="297" spans="1:114 2925:2927" s="109" customFormat="1" ht="28" outlineLevel="1" x14ac:dyDescent="0.35">
      <c r="A297" s="111" t="s">
        <v>367</v>
      </c>
      <c r="B297" s="74" t="s">
        <v>415</v>
      </c>
      <c r="C297" s="75"/>
      <c r="D297" s="142"/>
      <c r="E297" s="77">
        <f>E301</f>
        <v>2358355.08</v>
      </c>
      <c r="F297" s="78"/>
      <c r="G297" s="78"/>
      <c r="H297" s="78"/>
      <c r="I297" s="78">
        <f>+E297+F297</f>
        <v>2358355.08</v>
      </c>
      <c r="J297" s="77">
        <f>J301</f>
        <v>2358355.08</v>
      </c>
      <c r="K297" s="78"/>
      <c r="L297" s="78"/>
      <c r="M297" s="77"/>
      <c r="N297" s="77">
        <f>N302</f>
        <v>2358355.08</v>
      </c>
      <c r="O297" s="79">
        <f>O298</f>
        <v>46037</v>
      </c>
      <c r="P297" s="79">
        <f>P301</f>
        <v>46069</v>
      </c>
      <c r="Q297" s="80">
        <f>Q298+Q299+Q300+Q301</f>
        <v>0.2</v>
      </c>
      <c r="R297" s="78" t="s">
        <v>33</v>
      </c>
      <c r="S297" s="78"/>
      <c r="T297" s="82"/>
      <c r="U297" s="82"/>
      <c r="V297" s="107"/>
      <c r="W297" s="107"/>
      <c r="X297" s="107"/>
      <c r="Y297" s="107"/>
      <c r="Z297" s="107"/>
      <c r="AA297" s="107"/>
      <c r="AB297" s="107"/>
      <c r="AC297" s="107"/>
      <c r="AD297" s="107"/>
      <c r="AE297" s="107"/>
      <c r="AF297" s="107"/>
      <c r="AG297" s="107"/>
      <c r="AH297" s="107"/>
      <c r="AI297" s="107"/>
      <c r="AJ297" s="107"/>
      <c r="AK297" s="107"/>
      <c r="AL297" s="107"/>
      <c r="AM297" s="107"/>
      <c r="AN297" s="107"/>
      <c r="AO297" s="107"/>
      <c r="AP297" s="107"/>
      <c r="AQ297" s="107"/>
      <c r="AR297" s="107"/>
      <c r="AS297" s="107"/>
      <c r="AT297" s="107"/>
      <c r="AU297" s="107"/>
      <c r="AV297" s="107"/>
      <c r="AW297" s="107"/>
      <c r="AX297" s="107"/>
      <c r="AY297" s="107"/>
      <c r="AZ297" s="107"/>
      <c r="BA297" s="107"/>
      <c r="BB297" s="107"/>
      <c r="BC297" s="107"/>
      <c r="BD297" s="107"/>
      <c r="BE297" s="107"/>
      <c r="BF297" s="107"/>
      <c r="BG297" s="107"/>
      <c r="BH297" s="107"/>
      <c r="BI297" s="107"/>
      <c r="BJ297" s="107"/>
      <c r="BK297" s="107"/>
      <c r="BL297" s="107"/>
      <c r="BM297" s="107"/>
      <c r="BN297" s="107"/>
      <c r="BO297" s="107"/>
      <c r="BP297" s="107"/>
      <c r="BQ297" s="107"/>
      <c r="BR297" s="107"/>
      <c r="BS297" s="107"/>
      <c r="BT297" s="107"/>
      <c r="BU297" s="107"/>
      <c r="BV297" s="107"/>
      <c r="BW297" s="107"/>
      <c r="BX297" s="107"/>
      <c r="BY297" s="107"/>
      <c r="BZ297" s="107"/>
      <c r="CA297" s="107"/>
      <c r="CB297" s="107"/>
      <c r="CC297" s="107"/>
      <c r="CD297" s="107"/>
      <c r="CE297" s="107"/>
      <c r="CF297" s="107"/>
      <c r="CG297" s="107"/>
      <c r="CH297" s="107"/>
      <c r="CI297" s="107"/>
      <c r="CJ297" s="107"/>
      <c r="CK297" s="107"/>
      <c r="CL297" s="107"/>
      <c r="CM297" s="107"/>
      <c r="CN297" s="107"/>
      <c r="CO297" s="107"/>
      <c r="CP297" s="107"/>
      <c r="CQ297" s="107"/>
      <c r="CR297" s="107"/>
      <c r="CS297" s="107"/>
      <c r="CT297" s="107"/>
      <c r="CU297" s="107"/>
      <c r="CV297" s="107"/>
      <c r="CW297" s="107"/>
      <c r="CX297" s="107"/>
      <c r="CY297" s="107"/>
      <c r="CZ297" s="107"/>
      <c r="DA297" s="107"/>
      <c r="DB297" s="107"/>
      <c r="DC297" s="107"/>
      <c r="DD297" s="107"/>
      <c r="DE297" s="107"/>
      <c r="DF297" s="107"/>
      <c r="DG297" s="107"/>
      <c r="DH297" s="107"/>
      <c r="DI297" s="107"/>
      <c r="DJ297" s="108"/>
      <c r="DHM297" s="110"/>
      <c r="DHN297" s="107"/>
      <c r="DHO297" s="107"/>
    </row>
    <row r="298" spans="1:114 2925:2927" s="109" customFormat="1" ht="14.5" outlineLevel="1" x14ac:dyDescent="0.35">
      <c r="A298" s="120" t="s">
        <v>416</v>
      </c>
      <c r="B298" s="84" t="s">
        <v>38</v>
      </c>
      <c r="C298" s="85"/>
      <c r="D298" s="86"/>
      <c r="E298" s="87"/>
      <c r="F298" s="87"/>
      <c r="G298" s="87"/>
      <c r="H298" s="87"/>
      <c r="I298" s="143"/>
      <c r="J298" s="87"/>
      <c r="K298" s="87"/>
      <c r="L298" s="87"/>
      <c r="M298" s="87"/>
      <c r="N298" s="87"/>
      <c r="O298" s="88">
        <v>46037</v>
      </c>
      <c r="P298" s="88">
        <v>46039</v>
      </c>
      <c r="Q298" s="89">
        <v>0.04</v>
      </c>
      <c r="R298" s="90" t="s">
        <v>33</v>
      </c>
      <c r="S298" s="91"/>
      <c r="T298" s="91"/>
      <c r="U298" s="92"/>
      <c r="V298" s="107"/>
      <c r="W298" s="107"/>
      <c r="X298" s="107"/>
      <c r="Y298" s="107"/>
      <c r="Z298" s="107"/>
      <c r="AA298" s="107"/>
      <c r="AB298" s="107"/>
      <c r="AC298" s="107"/>
      <c r="AD298" s="107"/>
      <c r="AE298" s="107"/>
      <c r="AF298" s="107"/>
      <c r="AG298" s="107"/>
      <c r="AH298" s="107"/>
      <c r="AI298" s="107"/>
      <c r="AJ298" s="107"/>
      <c r="AK298" s="107"/>
      <c r="AL298" s="107"/>
      <c r="AM298" s="107"/>
      <c r="AN298" s="107"/>
      <c r="AO298" s="107"/>
      <c r="AP298" s="107"/>
      <c r="AQ298" s="107"/>
      <c r="AR298" s="107"/>
      <c r="AS298" s="107"/>
      <c r="AT298" s="107"/>
      <c r="AU298" s="107"/>
      <c r="AV298" s="107"/>
      <c r="AW298" s="107"/>
      <c r="AX298" s="107"/>
      <c r="AY298" s="107"/>
      <c r="AZ298" s="107"/>
      <c r="BA298" s="107"/>
      <c r="BB298" s="107"/>
      <c r="BC298" s="107"/>
      <c r="BD298" s="107"/>
      <c r="BE298" s="107"/>
      <c r="BF298" s="107"/>
      <c r="BG298" s="107"/>
      <c r="BH298" s="107"/>
      <c r="BI298" s="107"/>
      <c r="BJ298" s="107"/>
      <c r="BK298" s="107"/>
      <c r="BL298" s="107"/>
      <c r="BM298" s="107"/>
      <c r="BN298" s="107"/>
      <c r="BO298" s="107"/>
      <c r="BP298" s="107"/>
      <c r="BQ298" s="107"/>
      <c r="BR298" s="107"/>
      <c r="BS298" s="107"/>
      <c r="BT298" s="107"/>
      <c r="BU298" s="107"/>
      <c r="BV298" s="107"/>
      <c r="BW298" s="107"/>
      <c r="BX298" s="107"/>
      <c r="BY298" s="107"/>
      <c r="BZ298" s="107"/>
      <c r="CA298" s="107"/>
      <c r="CB298" s="107"/>
      <c r="CC298" s="107"/>
      <c r="CD298" s="107"/>
      <c r="CE298" s="107"/>
      <c r="CF298" s="107"/>
      <c r="CG298" s="107"/>
      <c r="CH298" s="107"/>
      <c r="CI298" s="107"/>
      <c r="CJ298" s="107"/>
      <c r="CK298" s="107"/>
      <c r="CL298" s="107"/>
      <c r="CM298" s="107"/>
      <c r="CN298" s="107"/>
      <c r="CO298" s="107"/>
      <c r="CP298" s="107"/>
      <c r="CQ298" s="107"/>
      <c r="CR298" s="107"/>
      <c r="CS298" s="107"/>
      <c r="CT298" s="107"/>
      <c r="CU298" s="107"/>
      <c r="CV298" s="107"/>
      <c r="CW298" s="107"/>
      <c r="CX298" s="107"/>
      <c r="CY298" s="107"/>
      <c r="CZ298" s="107"/>
      <c r="DA298" s="107"/>
      <c r="DB298" s="107"/>
      <c r="DC298" s="107"/>
      <c r="DD298" s="107"/>
      <c r="DE298" s="107"/>
      <c r="DF298" s="107"/>
      <c r="DG298" s="107"/>
      <c r="DH298" s="107"/>
      <c r="DI298" s="107"/>
      <c r="DJ298" s="108"/>
      <c r="DHM298" s="110"/>
      <c r="DHN298" s="107"/>
      <c r="DHO298" s="107"/>
    </row>
    <row r="299" spans="1:114 2925:2927" s="109" customFormat="1" ht="14.5" outlineLevel="1" x14ac:dyDescent="0.35">
      <c r="A299" s="120" t="s">
        <v>417</v>
      </c>
      <c r="B299" s="84" t="s">
        <v>40</v>
      </c>
      <c r="C299" s="85"/>
      <c r="D299" s="86"/>
      <c r="E299" s="87"/>
      <c r="F299" s="87"/>
      <c r="G299" s="87"/>
      <c r="H299" s="87"/>
      <c r="I299" s="143"/>
      <c r="J299" s="87"/>
      <c r="K299" s="87"/>
      <c r="L299" s="87"/>
      <c r="M299" s="87"/>
      <c r="N299" s="87"/>
      <c r="O299" s="88">
        <v>46039</v>
      </c>
      <c r="P299" s="88">
        <v>46052</v>
      </c>
      <c r="Q299" s="89">
        <v>0.1</v>
      </c>
      <c r="R299" s="90" t="s">
        <v>33</v>
      </c>
      <c r="S299" s="91"/>
      <c r="T299" s="91"/>
      <c r="U299" s="92"/>
      <c r="V299" s="107"/>
      <c r="W299" s="107"/>
      <c r="X299" s="107"/>
      <c r="Y299" s="107"/>
      <c r="Z299" s="107"/>
      <c r="AA299" s="107"/>
      <c r="AB299" s="107"/>
      <c r="AC299" s="107"/>
      <c r="AD299" s="107"/>
      <c r="AE299" s="107"/>
      <c r="AF299" s="107"/>
      <c r="AG299" s="107"/>
      <c r="AH299" s="107"/>
      <c r="AI299" s="107"/>
      <c r="AJ299" s="107"/>
      <c r="AK299" s="107"/>
      <c r="AL299" s="107"/>
      <c r="AM299" s="107"/>
      <c r="AN299" s="107"/>
      <c r="AO299" s="107"/>
      <c r="AP299" s="107"/>
      <c r="AQ299" s="107"/>
      <c r="AR299" s="107"/>
      <c r="AS299" s="107"/>
      <c r="AT299" s="107"/>
      <c r="AU299" s="107"/>
      <c r="AV299" s="107"/>
      <c r="AW299" s="107"/>
      <c r="AX299" s="107"/>
      <c r="AY299" s="107"/>
      <c r="AZ299" s="107"/>
      <c r="BA299" s="107"/>
      <c r="BB299" s="107"/>
      <c r="BC299" s="107"/>
      <c r="BD299" s="107"/>
      <c r="BE299" s="107"/>
      <c r="BF299" s="107"/>
      <c r="BG299" s="107"/>
      <c r="BH299" s="107"/>
      <c r="BI299" s="107"/>
      <c r="BJ299" s="107"/>
      <c r="BK299" s="107"/>
      <c r="BL299" s="107"/>
      <c r="BM299" s="107"/>
      <c r="BN299" s="107"/>
      <c r="BO299" s="107"/>
      <c r="BP299" s="107"/>
      <c r="BQ299" s="107"/>
      <c r="BR299" s="107"/>
      <c r="BS299" s="107"/>
      <c r="BT299" s="107"/>
      <c r="BU299" s="107"/>
      <c r="BV299" s="107"/>
      <c r="BW299" s="107"/>
      <c r="BX299" s="107"/>
      <c r="BY299" s="107"/>
      <c r="BZ299" s="107"/>
      <c r="CA299" s="107"/>
      <c r="CB299" s="107"/>
      <c r="CC299" s="107"/>
      <c r="CD299" s="107"/>
      <c r="CE299" s="107"/>
      <c r="CF299" s="107"/>
      <c r="CG299" s="107"/>
      <c r="CH299" s="107"/>
      <c r="CI299" s="107"/>
      <c r="CJ299" s="107"/>
      <c r="CK299" s="107"/>
      <c r="CL299" s="107"/>
      <c r="CM299" s="107"/>
      <c r="CN299" s="107"/>
      <c r="CO299" s="107"/>
      <c r="CP299" s="107"/>
      <c r="CQ299" s="107"/>
      <c r="CR299" s="107"/>
      <c r="CS299" s="107"/>
      <c r="CT299" s="107"/>
      <c r="CU299" s="107"/>
      <c r="CV299" s="107"/>
      <c r="CW299" s="107"/>
      <c r="CX299" s="107"/>
      <c r="CY299" s="107"/>
      <c r="CZ299" s="107"/>
      <c r="DA299" s="107"/>
      <c r="DB299" s="107"/>
      <c r="DC299" s="107"/>
      <c r="DD299" s="107"/>
      <c r="DE299" s="107"/>
      <c r="DF299" s="107"/>
      <c r="DG299" s="107"/>
      <c r="DH299" s="107"/>
      <c r="DI299" s="107"/>
      <c r="DJ299" s="108"/>
      <c r="DHM299" s="110"/>
      <c r="DHN299" s="107"/>
      <c r="DHO299" s="107"/>
    </row>
    <row r="300" spans="1:114 2925:2927" s="109" customFormat="1" ht="14.5" outlineLevel="1" x14ac:dyDescent="0.35">
      <c r="A300" s="120" t="s">
        <v>418</v>
      </c>
      <c r="B300" s="84" t="s">
        <v>203</v>
      </c>
      <c r="C300" s="85"/>
      <c r="D300" s="86"/>
      <c r="E300" s="87"/>
      <c r="F300" s="87"/>
      <c r="G300" s="87"/>
      <c r="H300" s="87"/>
      <c r="I300" s="143"/>
      <c r="J300" s="87"/>
      <c r="K300" s="87"/>
      <c r="L300" s="87"/>
      <c r="M300" s="87"/>
      <c r="N300" s="87"/>
      <c r="O300" s="88">
        <v>46052</v>
      </c>
      <c r="P300" s="88">
        <v>46053</v>
      </c>
      <c r="Q300" s="89">
        <v>0.04</v>
      </c>
      <c r="R300" s="90" t="s">
        <v>33</v>
      </c>
      <c r="S300" s="91"/>
      <c r="T300" s="91"/>
      <c r="U300" s="92"/>
      <c r="V300" s="107"/>
      <c r="W300" s="107"/>
      <c r="X300" s="107"/>
      <c r="Y300" s="107"/>
      <c r="Z300" s="107"/>
      <c r="AA300" s="107"/>
      <c r="AB300" s="107"/>
      <c r="AC300" s="107"/>
      <c r="AD300" s="107"/>
      <c r="AE300" s="107"/>
      <c r="AF300" s="107"/>
      <c r="AG300" s="107"/>
      <c r="AH300" s="107"/>
      <c r="AI300" s="107"/>
      <c r="AJ300" s="107"/>
      <c r="AK300" s="107"/>
      <c r="AL300" s="107"/>
      <c r="AM300" s="107"/>
      <c r="AN300" s="107"/>
      <c r="AO300" s="107"/>
      <c r="AP300" s="107"/>
      <c r="AQ300" s="107"/>
      <c r="AR300" s="107"/>
      <c r="AS300" s="107"/>
      <c r="AT300" s="107"/>
      <c r="AU300" s="107"/>
      <c r="AV300" s="107"/>
      <c r="AW300" s="107"/>
      <c r="AX300" s="107"/>
      <c r="AY300" s="107"/>
      <c r="AZ300" s="107"/>
      <c r="BA300" s="107"/>
      <c r="BB300" s="107"/>
      <c r="BC300" s="107"/>
      <c r="BD300" s="107"/>
      <c r="BE300" s="107"/>
      <c r="BF300" s="107"/>
      <c r="BG300" s="107"/>
      <c r="BH300" s="107"/>
      <c r="BI300" s="107"/>
      <c r="BJ300" s="107"/>
      <c r="BK300" s="107"/>
      <c r="BL300" s="107"/>
      <c r="BM300" s="107"/>
      <c r="BN300" s="107"/>
      <c r="BO300" s="107"/>
      <c r="BP300" s="107"/>
      <c r="BQ300" s="107"/>
      <c r="BR300" s="107"/>
      <c r="BS300" s="107"/>
      <c r="BT300" s="107"/>
      <c r="BU300" s="107"/>
      <c r="BV300" s="107"/>
      <c r="BW300" s="107"/>
      <c r="BX300" s="107"/>
      <c r="BY300" s="107"/>
      <c r="BZ300" s="107"/>
      <c r="CA300" s="107"/>
      <c r="CB300" s="107"/>
      <c r="CC300" s="107"/>
      <c r="CD300" s="107"/>
      <c r="CE300" s="107"/>
      <c r="CF300" s="107"/>
      <c r="CG300" s="107"/>
      <c r="CH300" s="107"/>
      <c r="CI300" s="107"/>
      <c r="CJ300" s="107"/>
      <c r="CK300" s="107"/>
      <c r="CL300" s="107"/>
      <c r="CM300" s="107"/>
      <c r="CN300" s="107"/>
      <c r="CO300" s="107"/>
      <c r="CP300" s="107"/>
      <c r="CQ300" s="107"/>
      <c r="CR300" s="107"/>
      <c r="CS300" s="107"/>
      <c r="CT300" s="107"/>
      <c r="CU300" s="107"/>
      <c r="CV300" s="107"/>
      <c r="CW300" s="107"/>
      <c r="CX300" s="107"/>
      <c r="CY300" s="107"/>
      <c r="CZ300" s="107"/>
      <c r="DA300" s="107"/>
      <c r="DB300" s="107"/>
      <c r="DC300" s="107"/>
      <c r="DD300" s="107"/>
      <c r="DE300" s="107"/>
      <c r="DF300" s="107"/>
      <c r="DG300" s="107"/>
      <c r="DH300" s="107"/>
      <c r="DI300" s="107"/>
      <c r="DJ300" s="108"/>
      <c r="DHM300" s="110"/>
      <c r="DHN300" s="107"/>
      <c r="DHO300" s="107"/>
    </row>
    <row r="301" spans="1:114 2925:2927" s="109" customFormat="1" ht="14.5" outlineLevel="1" x14ac:dyDescent="0.35">
      <c r="A301" s="120" t="s">
        <v>419</v>
      </c>
      <c r="B301" s="84" t="s">
        <v>44</v>
      </c>
      <c r="C301" s="85"/>
      <c r="E301" s="87">
        <f>1998606*1.18</f>
        <v>2358355.08</v>
      </c>
      <c r="F301" s="87"/>
      <c r="G301" s="87"/>
      <c r="H301" s="87"/>
      <c r="I301" s="143">
        <f>+F301+E301</f>
        <v>2358355.08</v>
      </c>
      <c r="J301" s="87">
        <f>1998606*1.18</f>
        <v>2358355.08</v>
      </c>
      <c r="K301" s="87"/>
      <c r="L301" s="87"/>
      <c r="M301" s="87"/>
      <c r="N301" s="87">
        <f>J301</f>
        <v>2358355.08</v>
      </c>
      <c r="O301" s="88">
        <v>46053</v>
      </c>
      <c r="P301" s="88">
        <v>46069</v>
      </c>
      <c r="Q301" s="89">
        <v>0.02</v>
      </c>
      <c r="R301" s="90" t="s">
        <v>33</v>
      </c>
      <c r="S301" s="91" t="s">
        <v>45</v>
      </c>
      <c r="T301" s="91"/>
      <c r="U301" s="92"/>
      <c r="V301" s="107"/>
      <c r="W301" s="107"/>
      <c r="X301" s="107"/>
      <c r="Y301" s="107"/>
      <c r="Z301" s="107"/>
      <c r="AA301" s="107"/>
      <c r="AB301" s="107"/>
      <c r="AC301" s="107"/>
      <c r="AD301" s="107"/>
      <c r="AE301" s="107"/>
      <c r="AF301" s="107"/>
      <c r="AG301" s="107"/>
      <c r="AH301" s="107"/>
      <c r="AI301" s="107"/>
      <c r="AJ301" s="107"/>
      <c r="AK301" s="107"/>
      <c r="AL301" s="107"/>
      <c r="AM301" s="107"/>
      <c r="AN301" s="107"/>
      <c r="AO301" s="107"/>
      <c r="AP301" s="107"/>
      <c r="AQ301" s="107"/>
      <c r="AR301" s="107"/>
      <c r="AS301" s="107"/>
      <c r="AT301" s="107"/>
      <c r="AU301" s="107"/>
      <c r="AV301" s="107"/>
      <c r="AW301" s="107"/>
      <c r="AX301" s="107"/>
      <c r="AY301" s="107"/>
      <c r="AZ301" s="107"/>
      <c r="BA301" s="107"/>
      <c r="BB301" s="107"/>
      <c r="BC301" s="107"/>
      <c r="BD301" s="107"/>
      <c r="BE301" s="107"/>
      <c r="BF301" s="107"/>
      <c r="BG301" s="107"/>
      <c r="BH301" s="107"/>
      <c r="BI301" s="107"/>
      <c r="BJ301" s="107"/>
      <c r="BK301" s="107"/>
      <c r="BL301" s="107"/>
      <c r="BM301" s="107"/>
      <c r="BN301" s="107"/>
      <c r="BO301" s="107"/>
      <c r="BP301" s="107"/>
      <c r="BQ301" s="107"/>
      <c r="BR301" s="107"/>
      <c r="BS301" s="107"/>
      <c r="BT301" s="107"/>
      <c r="BU301" s="107"/>
      <c r="BV301" s="107"/>
      <c r="BW301" s="107"/>
      <c r="BX301" s="107"/>
      <c r="BY301" s="107"/>
      <c r="BZ301" s="107"/>
      <c r="CA301" s="107"/>
      <c r="CB301" s="107"/>
      <c r="CC301" s="107"/>
      <c r="CD301" s="107"/>
      <c r="CE301" s="107"/>
      <c r="CF301" s="107"/>
      <c r="CG301" s="107"/>
      <c r="CH301" s="107"/>
      <c r="CI301" s="107"/>
      <c r="CJ301" s="107"/>
      <c r="CK301" s="107"/>
      <c r="CL301" s="107"/>
      <c r="CM301" s="107"/>
      <c r="CN301" s="107"/>
      <c r="CO301" s="107"/>
      <c r="CP301" s="107"/>
      <c r="CQ301" s="107"/>
      <c r="CR301" s="107"/>
      <c r="CS301" s="107"/>
      <c r="CT301" s="107"/>
      <c r="CU301" s="107"/>
      <c r="CV301" s="107"/>
      <c r="CW301" s="107"/>
      <c r="CX301" s="107"/>
      <c r="CY301" s="107"/>
      <c r="CZ301" s="107"/>
      <c r="DA301" s="107"/>
      <c r="DB301" s="107"/>
      <c r="DC301" s="107"/>
      <c r="DD301" s="107"/>
      <c r="DE301" s="107"/>
      <c r="DF301" s="107"/>
      <c r="DG301" s="107"/>
      <c r="DH301" s="107"/>
      <c r="DI301" s="107"/>
      <c r="DJ301" s="108"/>
      <c r="DHM301" s="110"/>
      <c r="DHN301" s="107"/>
      <c r="DHO301" s="107"/>
    </row>
    <row r="302" spans="1:114 2925:2927" s="109" customFormat="1" ht="28" outlineLevel="1" x14ac:dyDescent="0.35">
      <c r="A302" s="111" t="s">
        <v>368</v>
      </c>
      <c r="B302" s="74" t="s">
        <v>420</v>
      </c>
      <c r="C302" s="75"/>
      <c r="D302" s="142"/>
      <c r="E302" s="77">
        <f>E306</f>
        <v>2358355.08</v>
      </c>
      <c r="F302" s="78"/>
      <c r="G302" s="78"/>
      <c r="H302" s="78"/>
      <c r="I302" s="78">
        <v>2492750</v>
      </c>
      <c r="J302" s="77">
        <f>J306</f>
        <v>2358355.08</v>
      </c>
      <c r="K302" s="78"/>
      <c r="L302" s="78"/>
      <c r="M302" s="77"/>
      <c r="N302" s="77">
        <f>N306</f>
        <v>2358355.08</v>
      </c>
      <c r="O302" s="79">
        <f>O303</f>
        <v>46127</v>
      </c>
      <c r="P302" s="79">
        <f>P306</f>
        <v>46158</v>
      </c>
      <c r="Q302" s="80">
        <f>Q303+Q304+Q305+Q306</f>
        <v>0.2</v>
      </c>
      <c r="R302" s="78" t="s">
        <v>33</v>
      </c>
      <c r="S302" s="78"/>
      <c r="T302" s="82"/>
      <c r="U302" s="82"/>
      <c r="V302" s="107"/>
      <c r="W302" s="107"/>
      <c r="X302" s="107"/>
      <c r="Y302" s="107"/>
      <c r="Z302" s="107"/>
      <c r="AA302" s="107"/>
      <c r="AB302" s="107"/>
      <c r="AC302" s="107"/>
      <c r="AD302" s="107"/>
      <c r="AE302" s="107"/>
      <c r="AF302" s="107"/>
      <c r="AG302" s="107"/>
      <c r="AH302" s="107"/>
      <c r="AI302" s="107"/>
      <c r="AJ302" s="107"/>
      <c r="AK302" s="107"/>
      <c r="AL302" s="107"/>
      <c r="AM302" s="107"/>
      <c r="AN302" s="107"/>
      <c r="AO302" s="107"/>
      <c r="AP302" s="107"/>
      <c r="AQ302" s="107"/>
      <c r="AR302" s="107"/>
      <c r="AS302" s="107"/>
      <c r="AT302" s="107"/>
      <c r="AU302" s="107"/>
      <c r="AV302" s="107"/>
      <c r="AW302" s="107"/>
      <c r="AX302" s="107"/>
      <c r="AY302" s="107"/>
      <c r="AZ302" s="107"/>
      <c r="BA302" s="107"/>
      <c r="BB302" s="107"/>
      <c r="BC302" s="107"/>
      <c r="BD302" s="107"/>
      <c r="BE302" s="107"/>
      <c r="BF302" s="107"/>
      <c r="BG302" s="107"/>
      <c r="BH302" s="107"/>
      <c r="BI302" s="107"/>
      <c r="BJ302" s="107"/>
      <c r="BK302" s="107"/>
      <c r="BL302" s="107"/>
      <c r="BM302" s="107"/>
      <c r="BN302" s="107"/>
      <c r="BO302" s="107"/>
      <c r="BP302" s="107"/>
      <c r="BQ302" s="107"/>
      <c r="BR302" s="107"/>
      <c r="BS302" s="107"/>
      <c r="BT302" s="107"/>
      <c r="BU302" s="107"/>
      <c r="BV302" s="107"/>
      <c r="BW302" s="107"/>
      <c r="BX302" s="107"/>
      <c r="BY302" s="107"/>
      <c r="BZ302" s="107"/>
      <c r="CA302" s="107"/>
      <c r="CB302" s="107"/>
      <c r="CC302" s="107"/>
      <c r="CD302" s="107"/>
      <c r="CE302" s="107"/>
      <c r="CF302" s="107"/>
      <c r="CG302" s="107"/>
      <c r="CH302" s="107"/>
      <c r="CI302" s="107"/>
      <c r="CJ302" s="107"/>
      <c r="CK302" s="107"/>
      <c r="CL302" s="107"/>
      <c r="CM302" s="107"/>
      <c r="CN302" s="107"/>
      <c r="CO302" s="107"/>
      <c r="CP302" s="107"/>
      <c r="CQ302" s="107"/>
      <c r="CR302" s="107"/>
      <c r="CS302" s="107"/>
      <c r="CT302" s="107"/>
      <c r="CU302" s="107"/>
      <c r="CV302" s="107"/>
      <c r="CW302" s="107"/>
      <c r="CX302" s="107"/>
      <c r="CY302" s="107"/>
      <c r="CZ302" s="107"/>
      <c r="DA302" s="107"/>
      <c r="DB302" s="107"/>
      <c r="DC302" s="107"/>
      <c r="DD302" s="107"/>
      <c r="DE302" s="107"/>
      <c r="DF302" s="107"/>
      <c r="DG302" s="107"/>
      <c r="DH302" s="107"/>
      <c r="DI302" s="107"/>
      <c r="DJ302" s="108"/>
      <c r="DHM302" s="110"/>
      <c r="DHN302" s="107"/>
      <c r="DHO302" s="107"/>
    </row>
    <row r="303" spans="1:114 2925:2927" s="109" customFormat="1" ht="14.5" outlineLevel="1" x14ac:dyDescent="0.35">
      <c r="A303" s="120" t="s">
        <v>421</v>
      </c>
      <c r="B303" s="84" t="s">
        <v>38</v>
      </c>
      <c r="C303" s="85"/>
      <c r="D303" s="86"/>
      <c r="E303" s="87"/>
      <c r="F303" s="87"/>
      <c r="G303" s="87"/>
      <c r="H303" s="87"/>
      <c r="I303" s="143"/>
      <c r="J303" s="87"/>
      <c r="K303" s="87"/>
      <c r="L303" s="87"/>
      <c r="M303" s="87"/>
      <c r="N303" s="87"/>
      <c r="O303" s="88">
        <v>46127</v>
      </c>
      <c r="P303" s="88">
        <v>46129</v>
      </c>
      <c r="Q303" s="89">
        <v>0.04</v>
      </c>
      <c r="R303" s="90" t="s">
        <v>33</v>
      </c>
      <c r="S303" s="91"/>
      <c r="T303" s="91"/>
      <c r="U303" s="92"/>
      <c r="V303" s="107"/>
      <c r="W303" s="107"/>
      <c r="X303" s="107"/>
      <c r="Y303" s="107"/>
      <c r="Z303" s="107"/>
      <c r="AA303" s="107"/>
      <c r="AB303" s="107"/>
      <c r="AC303" s="107"/>
      <c r="AD303" s="107"/>
      <c r="AE303" s="107"/>
      <c r="AF303" s="107"/>
      <c r="AG303" s="107"/>
      <c r="AH303" s="107"/>
      <c r="AI303" s="107"/>
      <c r="AJ303" s="107"/>
      <c r="AK303" s="107"/>
      <c r="AL303" s="107"/>
      <c r="AM303" s="107"/>
      <c r="AN303" s="107"/>
      <c r="AO303" s="107"/>
      <c r="AP303" s="107"/>
      <c r="AQ303" s="107"/>
      <c r="AR303" s="107"/>
      <c r="AS303" s="107"/>
      <c r="AT303" s="107"/>
      <c r="AU303" s="107"/>
      <c r="AV303" s="107"/>
      <c r="AW303" s="107"/>
      <c r="AX303" s="107"/>
      <c r="AY303" s="107"/>
      <c r="AZ303" s="107"/>
      <c r="BA303" s="107"/>
      <c r="BB303" s="107"/>
      <c r="BC303" s="107"/>
      <c r="BD303" s="107"/>
      <c r="BE303" s="107"/>
      <c r="BF303" s="107"/>
      <c r="BG303" s="107"/>
      <c r="BH303" s="107"/>
      <c r="BI303" s="107"/>
      <c r="BJ303" s="107"/>
      <c r="BK303" s="107"/>
      <c r="BL303" s="107"/>
      <c r="BM303" s="107"/>
      <c r="BN303" s="107"/>
      <c r="BO303" s="107"/>
      <c r="BP303" s="107"/>
      <c r="BQ303" s="107"/>
      <c r="BR303" s="107"/>
      <c r="BS303" s="107"/>
      <c r="BT303" s="107"/>
      <c r="BU303" s="107"/>
      <c r="BV303" s="107"/>
      <c r="BW303" s="107"/>
      <c r="BX303" s="107"/>
      <c r="BY303" s="107"/>
      <c r="BZ303" s="107"/>
      <c r="CA303" s="107"/>
      <c r="CB303" s="107"/>
      <c r="CC303" s="107"/>
      <c r="CD303" s="107"/>
      <c r="CE303" s="107"/>
      <c r="CF303" s="107"/>
      <c r="CG303" s="107"/>
      <c r="CH303" s="107"/>
      <c r="CI303" s="107"/>
      <c r="CJ303" s="107"/>
      <c r="CK303" s="107"/>
      <c r="CL303" s="107"/>
      <c r="CM303" s="107"/>
      <c r="CN303" s="107"/>
      <c r="CO303" s="107"/>
      <c r="CP303" s="107"/>
      <c r="CQ303" s="107"/>
      <c r="CR303" s="107"/>
      <c r="CS303" s="107"/>
      <c r="CT303" s="107"/>
      <c r="CU303" s="107"/>
      <c r="CV303" s="107"/>
      <c r="CW303" s="107"/>
      <c r="CX303" s="107"/>
      <c r="CY303" s="107"/>
      <c r="CZ303" s="107"/>
      <c r="DA303" s="107"/>
      <c r="DB303" s="107"/>
      <c r="DC303" s="107"/>
      <c r="DD303" s="107"/>
      <c r="DE303" s="107"/>
      <c r="DF303" s="107"/>
      <c r="DG303" s="107"/>
      <c r="DH303" s="107"/>
      <c r="DI303" s="107"/>
      <c r="DJ303" s="108"/>
      <c r="DHM303" s="110"/>
      <c r="DHN303" s="107"/>
      <c r="DHO303" s="107"/>
    </row>
    <row r="304" spans="1:114 2925:2927" s="139" customFormat="1" ht="14.5" outlineLevel="1" x14ac:dyDescent="0.35">
      <c r="A304" s="120" t="s">
        <v>422</v>
      </c>
      <c r="B304" s="84" t="s">
        <v>40</v>
      </c>
      <c r="C304" s="85"/>
      <c r="D304" s="86"/>
      <c r="E304" s="87"/>
      <c r="F304" s="87"/>
      <c r="G304" s="87"/>
      <c r="H304" s="87"/>
      <c r="I304" s="143"/>
      <c r="J304" s="87"/>
      <c r="K304" s="87"/>
      <c r="L304" s="87"/>
      <c r="M304" s="87"/>
      <c r="N304" s="87"/>
      <c r="O304" s="88">
        <v>46129</v>
      </c>
      <c r="P304" s="88">
        <v>46142</v>
      </c>
      <c r="Q304" s="89">
        <v>0.1</v>
      </c>
      <c r="R304" s="90" t="s">
        <v>33</v>
      </c>
      <c r="S304" s="91"/>
      <c r="T304" s="91"/>
      <c r="U304" s="92"/>
      <c r="V304" s="137"/>
      <c r="W304" s="137"/>
      <c r="X304" s="137"/>
      <c r="Y304" s="137"/>
      <c r="Z304" s="137"/>
      <c r="AA304" s="137"/>
      <c r="AB304" s="137"/>
      <c r="AC304" s="137"/>
      <c r="AD304" s="137"/>
      <c r="AE304" s="137"/>
      <c r="AF304" s="137"/>
      <c r="AG304" s="137"/>
      <c r="AH304" s="137"/>
      <c r="AI304" s="137"/>
      <c r="AJ304" s="137"/>
      <c r="AK304" s="137"/>
      <c r="AL304" s="137"/>
      <c r="AM304" s="137"/>
      <c r="AN304" s="137"/>
      <c r="AO304" s="137"/>
      <c r="AP304" s="137"/>
      <c r="AQ304" s="137"/>
      <c r="AR304" s="137"/>
      <c r="AS304" s="137"/>
      <c r="AT304" s="137"/>
      <c r="AU304" s="137"/>
      <c r="AV304" s="137"/>
      <c r="AW304" s="137"/>
      <c r="AX304" s="137"/>
      <c r="AY304" s="137"/>
      <c r="AZ304" s="137"/>
      <c r="BA304" s="137"/>
      <c r="BB304" s="137"/>
      <c r="BC304" s="137"/>
      <c r="BD304" s="137"/>
      <c r="BE304" s="137"/>
      <c r="BF304" s="137"/>
      <c r="BG304" s="137"/>
      <c r="BH304" s="137"/>
      <c r="BI304" s="137"/>
      <c r="BJ304" s="137"/>
      <c r="BK304" s="137"/>
      <c r="BL304" s="137"/>
      <c r="BM304" s="137"/>
      <c r="BN304" s="137"/>
      <c r="BO304" s="137"/>
      <c r="BP304" s="137"/>
      <c r="BQ304" s="137"/>
      <c r="BR304" s="137"/>
      <c r="BS304" s="137"/>
      <c r="BT304" s="137"/>
      <c r="BU304" s="137"/>
      <c r="BV304" s="137"/>
      <c r="BW304" s="137"/>
      <c r="BX304" s="137"/>
      <c r="BY304" s="137"/>
      <c r="BZ304" s="137"/>
      <c r="CA304" s="137"/>
      <c r="CB304" s="137"/>
      <c r="CC304" s="137"/>
      <c r="CD304" s="137"/>
      <c r="CE304" s="137"/>
      <c r="CF304" s="137"/>
      <c r="CG304" s="137"/>
      <c r="CH304" s="137"/>
      <c r="CI304" s="137"/>
      <c r="CJ304" s="137"/>
      <c r="CK304" s="137"/>
      <c r="CL304" s="137"/>
      <c r="CM304" s="137"/>
      <c r="CN304" s="137"/>
      <c r="CO304" s="137"/>
      <c r="CP304" s="137"/>
      <c r="CQ304" s="137"/>
      <c r="CR304" s="137"/>
      <c r="CS304" s="137"/>
      <c r="CT304" s="137"/>
      <c r="CU304" s="137"/>
      <c r="CV304" s="137"/>
      <c r="CW304" s="137"/>
      <c r="CX304" s="137"/>
      <c r="CY304" s="137"/>
      <c r="CZ304" s="137"/>
      <c r="DA304" s="137"/>
      <c r="DB304" s="137"/>
      <c r="DC304" s="137"/>
      <c r="DD304" s="137"/>
      <c r="DE304" s="137"/>
      <c r="DF304" s="137"/>
      <c r="DG304" s="137"/>
      <c r="DH304" s="137"/>
      <c r="DI304" s="137"/>
      <c r="DJ304" s="138"/>
      <c r="DHM304" s="140"/>
      <c r="DHN304" s="141"/>
      <c r="DHO304" s="141"/>
    </row>
    <row r="305" spans="1:119 2925:2927" s="109" customFormat="1" ht="15" customHeight="1" outlineLevel="1" x14ac:dyDescent="0.35">
      <c r="A305" s="120" t="s">
        <v>423</v>
      </c>
      <c r="B305" s="84" t="s">
        <v>203</v>
      </c>
      <c r="C305" s="85"/>
      <c r="D305" s="86"/>
      <c r="E305" s="87"/>
      <c r="F305" s="87"/>
      <c r="G305" s="87"/>
      <c r="H305" s="87"/>
      <c r="I305" s="143"/>
      <c r="J305" s="87"/>
      <c r="K305" s="87"/>
      <c r="L305" s="87"/>
      <c r="M305" s="87"/>
      <c r="N305" s="87"/>
      <c r="O305" s="88">
        <v>46142</v>
      </c>
      <c r="P305" s="88">
        <v>46144</v>
      </c>
      <c r="Q305" s="89">
        <v>0.04</v>
      </c>
      <c r="R305" s="90" t="s">
        <v>33</v>
      </c>
      <c r="S305" s="91"/>
      <c r="T305" s="91"/>
      <c r="U305" s="92"/>
      <c r="V305" s="107"/>
      <c r="W305" s="107"/>
      <c r="X305" s="107"/>
      <c r="Y305" s="107"/>
      <c r="Z305" s="107"/>
      <c r="AA305" s="107"/>
      <c r="AB305" s="107"/>
      <c r="AC305" s="107"/>
      <c r="AD305" s="107"/>
      <c r="AE305" s="107"/>
      <c r="AF305" s="107"/>
      <c r="AG305" s="107"/>
      <c r="AH305" s="107"/>
      <c r="AI305" s="107"/>
      <c r="AJ305" s="107"/>
      <c r="AK305" s="107"/>
      <c r="AL305" s="107"/>
      <c r="AM305" s="107"/>
      <c r="AN305" s="107"/>
      <c r="AO305" s="107"/>
      <c r="AP305" s="107"/>
      <c r="AQ305" s="107"/>
      <c r="AR305" s="107"/>
      <c r="AS305" s="107"/>
      <c r="AT305" s="107"/>
      <c r="AU305" s="107"/>
      <c r="AV305" s="107"/>
      <c r="AW305" s="107"/>
      <c r="AX305" s="107"/>
      <c r="AY305" s="107"/>
      <c r="AZ305" s="107"/>
      <c r="BA305" s="107"/>
      <c r="BB305" s="107"/>
      <c r="BC305" s="107"/>
      <c r="BD305" s="107"/>
      <c r="BE305" s="107"/>
      <c r="BF305" s="107"/>
      <c r="BG305" s="107"/>
      <c r="BH305" s="107"/>
      <c r="BI305" s="107"/>
      <c r="BJ305" s="107"/>
      <c r="BK305" s="107"/>
      <c r="BL305" s="107"/>
      <c r="BM305" s="107"/>
      <c r="BN305" s="107"/>
      <c r="BO305" s="107"/>
      <c r="BP305" s="107"/>
      <c r="BQ305" s="107"/>
      <c r="BR305" s="107"/>
      <c r="BS305" s="107"/>
      <c r="BT305" s="107"/>
      <c r="BU305" s="107"/>
      <c r="BV305" s="107"/>
      <c r="BW305" s="107"/>
      <c r="BX305" s="107"/>
      <c r="BY305" s="107"/>
      <c r="BZ305" s="107"/>
      <c r="CA305" s="107"/>
      <c r="CB305" s="107"/>
      <c r="CC305" s="107"/>
      <c r="CD305" s="107"/>
      <c r="CE305" s="107"/>
      <c r="CF305" s="107"/>
      <c r="CG305" s="107"/>
      <c r="CH305" s="107"/>
      <c r="CI305" s="107"/>
      <c r="CJ305" s="107"/>
      <c r="CK305" s="107"/>
      <c r="CL305" s="107"/>
      <c r="CM305" s="107"/>
      <c r="CN305" s="107"/>
      <c r="CO305" s="107"/>
      <c r="CP305" s="107"/>
      <c r="CQ305" s="107"/>
      <c r="CR305" s="107"/>
      <c r="CS305" s="107"/>
      <c r="CT305" s="107"/>
      <c r="CU305" s="107"/>
      <c r="CV305" s="107"/>
      <c r="CW305" s="107"/>
      <c r="CX305" s="107"/>
      <c r="CY305" s="107"/>
      <c r="CZ305" s="107"/>
      <c r="DA305" s="107"/>
      <c r="DB305" s="107"/>
      <c r="DC305" s="107"/>
      <c r="DD305" s="107"/>
      <c r="DE305" s="107"/>
      <c r="DF305" s="107"/>
      <c r="DG305" s="107"/>
      <c r="DH305" s="107"/>
      <c r="DI305" s="107"/>
      <c r="DJ305" s="108"/>
      <c r="DHM305" s="110"/>
      <c r="DHN305" s="107"/>
      <c r="DHO305" s="107"/>
    </row>
    <row r="306" spans="1:119 2925:2927" s="109" customFormat="1" ht="15" customHeight="1" outlineLevel="1" x14ac:dyDescent="0.35">
      <c r="A306" s="120" t="s">
        <v>424</v>
      </c>
      <c r="B306" s="84" t="s">
        <v>44</v>
      </c>
      <c r="C306" s="85"/>
      <c r="E306" s="87">
        <f>1998606*1.18</f>
        <v>2358355.08</v>
      </c>
      <c r="F306" s="87"/>
      <c r="G306" s="87"/>
      <c r="H306" s="87"/>
      <c r="I306" s="143">
        <f>+F306+E306</f>
        <v>2358355.08</v>
      </c>
      <c r="J306" s="87">
        <f>1998606*1.18</f>
        <v>2358355.08</v>
      </c>
      <c r="K306" s="87"/>
      <c r="L306" s="87"/>
      <c r="M306" s="87"/>
      <c r="N306" s="87">
        <f>J306</f>
        <v>2358355.08</v>
      </c>
      <c r="O306" s="88">
        <v>46144</v>
      </c>
      <c r="P306" s="88">
        <v>46158</v>
      </c>
      <c r="Q306" s="89">
        <v>0.02</v>
      </c>
      <c r="R306" s="90" t="s">
        <v>33</v>
      </c>
      <c r="S306" s="91" t="s">
        <v>45</v>
      </c>
      <c r="T306" s="91"/>
      <c r="U306" s="92"/>
      <c r="V306" s="107"/>
      <c r="W306" s="107"/>
      <c r="X306" s="107"/>
      <c r="Y306" s="107"/>
      <c r="Z306" s="107"/>
      <c r="AA306" s="107"/>
      <c r="AB306" s="107"/>
      <c r="AC306" s="107"/>
      <c r="AD306" s="107"/>
      <c r="AE306" s="107"/>
      <c r="AF306" s="107"/>
      <c r="AG306" s="107"/>
      <c r="AH306" s="107"/>
      <c r="AI306" s="107"/>
      <c r="AJ306" s="107"/>
      <c r="AK306" s="107"/>
      <c r="AL306" s="107"/>
      <c r="AM306" s="107"/>
      <c r="AN306" s="107"/>
      <c r="AO306" s="107"/>
      <c r="AP306" s="107"/>
      <c r="AQ306" s="107"/>
      <c r="AR306" s="107"/>
      <c r="AS306" s="107"/>
      <c r="AT306" s="107"/>
      <c r="AU306" s="107"/>
      <c r="AV306" s="107"/>
      <c r="AW306" s="107"/>
      <c r="AX306" s="107"/>
      <c r="AY306" s="107"/>
      <c r="AZ306" s="107"/>
      <c r="BA306" s="107"/>
      <c r="BB306" s="107"/>
      <c r="BC306" s="107"/>
      <c r="BD306" s="107"/>
      <c r="BE306" s="107"/>
      <c r="BF306" s="107"/>
      <c r="BG306" s="107"/>
      <c r="BH306" s="107"/>
      <c r="BI306" s="107"/>
      <c r="BJ306" s="107"/>
      <c r="BK306" s="107"/>
      <c r="BL306" s="107"/>
      <c r="BM306" s="107"/>
      <c r="BN306" s="107"/>
      <c r="BO306" s="107"/>
      <c r="BP306" s="107"/>
      <c r="BQ306" s="107"/>
      <c r="BR306" s="107"/>
      <c r="BS306" s="107"/>
      <c r="BT306" s="107"/>
      <c r="BU306" s="107"/>
      <c r="BV306" s="107"/>
      <c r="BW306" s="107"/>
      <c r="BX306" s="107"/>
      <c r="BY306" s="107"/>
      <c r="BZ306" s="107"/>
      <c r="CA306" s="107"/>
      <c r="CB306" s="107"/>
      <c r="CC306" s="107"/>
      <c r="CD306" s="107"/>
      <c r="CE306" s="107"/>
      <c r="CF306" s="107"/>
      <c r="CG306" s="107"/>
      <c r="CH306" s="107"/>
      <c r="CI306" s="107"/>
      <c r="CJ306" s="107"/>
      <c r="CK306" s="107"/>
      <c r="CL306" s="107"/>
      <c r="CM306" s="107"/>
      <c r="CN306" s="107"/>
      <c r="CO306" s="107"/>
      <c r="CP306" s="107"/>
      <c r="CQ306" s="107"/>
      <c r="CR306" s="107"/>
      <c r="CS306" s="107"/>
      <c r="CT306" s="107"/>
      <c r="CU306" s="107"/>
      <c r="CV306" s="107"/>
      <c r="CW306" s="107"/>
      <c r="CX306" s="107"/>
      <c r="CY306" s="107"/>
      <c r="CZ306" s="107"/>
      <c r="DA306" s="107"/>
      <c r="DB306" s="107"/>
      <c r="DC306" s="107"/>
      <c r="DD306" s="107"/>
      <c r="DE306" s="107"/>
      <c r="DF306" s="107"/>
      <c r="DG306" s="107"/>
      <c r="DH306" s="107"/>
      <c r="DI306" s="107"/>
      <c r="DJ306" s="108"/>
      <c r="DHM306" s="110"/>
      <c r="DHN306" s="107"/>
      <c r="DHO306" s="107"/>
    </row>
    <row r="307" spans="1:119 2925:2927" s="109" customFormat="1" ht="28" outlineLevel="1" x14ac:dyDescent="0.35">
      <c r="A307" s="111" t="s">
        <v>425</v>
      </c>
      <c r="B307" s="74" t="s">
        <v>426</v>
      </c>
      <c r="C307" s="75"/>
      <c r="D307" s="142"/>
      <c r="E307" s="77"/>
      <c r="F307" s="78"/>
      <c r="G307" s="78"/>
      <c r="H307" s="78"/>
      <c r="I307" s="78"/>
      <c r="J307" s="77"/>
      <c r="K307" s="78"/>
      <c r="L307" s="78"/>
      <c r="M307" s="77"/>
      <c r="N307" s="77"/>
      <c r="O307" s="79">
        <f>O308</f>
        <v>46126</v>
      </c>
      <c r="P307" s="79">
        <f>P314</f>
        <v>46190</v>
      </c>
      <c r="Q307" s="80">
        <f>SUM(Q308,Q309,Q310,Q311,Q312,Q313,Q314)</f>
        <v>0.2</v>
      </c>
      <c r="R307" s="78" t="s">
        <v>33</v>
      </c>
      <c r="S307" s="78"/>
      <c r="T307" s="82"/>
      <c r="U307" s="82"/>
      <c r="V307" s="107"/>
      <c r="W307" s="107"/>
      <c r="X307" s="107"/>
      <c r="Y307" s="107"/>
      <c r="Z307" s="107"/>
      <c r="AA307" s="107"/>
      <c r="AB307" s="107"/>
      <c r="AC307" s="107"/>
      <c r="AD307" s="107"/>
      <c r="AE307" s="107"/>
      <c r="AF307" s="107"/>
      <c r="AG307" s="107"/>
      <c r="AH307" s="107"/>
      <c r="AI307" s="107"/>
      <c r="AJ307" s="107"/>
      <c r="AK307" s="107"/>
      <c r="AL307" s="107"/>
      <c r="AM307" s="107"/>
      <c r="AN307" s="107"/>
      <c r="AO307" s="107"/>
      <c r="AP307" s="107"/>
      <c r="AQ307" s="107"/>
      <c r="AR307" s="107"/>
      <c r="AS307" s="107"/>
      <c r="AT307" s="107"/>
      <c r="AU307" s="107"/>
      <c r="AV307" s="107"/>
      <c r="AW307" s="107"/>
      <c r="AX307" s="107"/>
      <c r="AY307" s="107"/>
      <c r="AZ307" s="107"/>
      <c r="BA307" s="107"/>
      <c r="BB307" s="107"/>
      <c r="BC307" s="107"/>
      <c r="BD307" s="107"/>
      <c r="BE307" s="107"/>
      <c r="BF307" s="107"/>
      <c r="BG307" s="107"/>
      <c r="BH307" s="107"/>
      <c r="BI307" s="107"/>
      <c r="BJ307" s="107"/>
      <c r="BK307" s="107"/>
      <c r="BL307" s="107"/>
      <c r="BM307" s="107"/>
      <c r="BN307" s="107"/>
      <c r="BO307" s="107"/>
      <c r="BP307" s="107"/>
      <c r="BQ307" s="107"/>
      <c r="BR307" s="107"/>
      <c r="BS307" s="107"/>
      <c r="BT307" s="107"/>
      <c r="BU307" s="107"/>
      <c r="BV307" s="107"/>
      <c r="BW307" s="107"/>
      <c r="BX307" s="107"/>
      <c r="BY307" s="107"/>
      <c r="BZ307" s="107"/>
      <c r="CA307" s="107"/>
      <c r="CB307" s="107"/>
      <c r="CC307" s="107"/>
      <c r="CD307" s="107"/>
      <c r="CE307" s="107"/>
      <c r="CF307" s="107"/>
      <c r="CG307" s="107"/>
      <c r="CH307" s="107"/>
      <c r="CI307" s="107"/>
      <c r="CJ307" s="107"/>
      <c r="CK307" s="107"/>
      <c r="CL307" s="107"/>
      <c r="CM307" s="107"/>
      <c r="CN307" s="107"/>
      <c r="CO307" s="107"/>
      <c r="CP307" s="107"/>
      <c r="CQ307" s="107"/>
      <c r="CR307" s="107"/>
      <c r="CS307" s="107"/>
      <c r="CT307" s="107"/>
      <c r="CU307" s="107"/>
      <c r="CV307" s="107"/>
      <c r="CW307" s="107"/>
      <c r="CX307" s="107"/>
      <c r="CY307" s="107"/>
      <c r="CZ307" s="107"/>
      <c r="DA307" s="107"/>
      <c r="DB307" s="107"/>
      <c r="DC307" s="107"/>
      <c r="DD307" s="107"/>
      <c r="DE307" s="107"/>
      <c r="DF307" s="107"/>
      <c r="DG307" s="107"/>
      <c r="DH307" s="107"/>
      <c r="DI307" s="107"/>
      <c r="DJ307" s="108"/>
      <c r="DHM307" s="110"/>
      <c r="DHN307" s="107"/>
      <c r="DHO307" s="107"/>
    </row>
    <row r="308" spans="1:119 2925:2927" s="109" customFormat="1" ht="14.5" outlineLevel="1" x14ac:dyDescent="0.35">
      <c r="A308" s="120" t="s">
        <v>427</v>
      </c>
      <c r="B308" s="84" t="s">
        <v>61</v>
      </c>
      <c r="C308" s="85"/>
      <c r="D308" s="86"/>
      <c r="E308" s="87"/>
      <c r="F308" s="87"/>
      <c r="G308" s="87"/>
      <c r="H308" s="87"/>
      <c r="I308" s="143"/>
      <c r="J308" s="87"/>
      <c r="K308" s="87"/>
      <c r="L308" s="87"/>
      <c r="M308" s="87"/>
      <c r="N308" s="87"/>
      <c r="O308" s="88">
        <v>46126</v>
      </c>
      <c r="P308" s="88">
        <v>46133</v>
      </c>
      <c r="Q308" s="89">
        <v>0.1</v>
      </c>
      <c r="R308" s="90" t="s">
        <v>33</v>
      </c>
      <c r="S308" s="91"/>
      <c r="T308" s="91"/>
      <c r="U308" s="92"/>
      <c r="V308" s="107"/>
      <c r="W308" s="107"/>
      <c r="X308" s="107"/>
      <c r="Y308" s="107"/>
      <c r="Z308" s="107"/>
      <c r="AA308" s="107"/>
      <c r="AB308" s="107"/>
      <c r="AC308" s="107"/>
      <c r="AD308" s="107"/>
      <c r="AE308" s="107"/>
      <c r="AF308" s="107"/>
      <c r="AG308" s="107"/>
      <c r="AH308" s="107"/>
      <c r="AI308" s="107"/>
      <c r="AJ308" s="107"/>
      <c r="AK308" s="107"/>
      <c r="AL308" s="107"/>
      <c r="AM308" s="107"/>
      <c r="AN308" s="107"/>
      <c r="AO308" s="107"/>
      <c r="AP308" s="107"/>
      <c r="AQ308" s="107"/>
      <c r="AR308" s="107"/>
      <c r="AS308" s="107"/>
      <c r="AT308" s="107"/>
      <c r="AU308" s="107"/>
      <c r="AV308" s="107"/>
      <c r="AW308" s="107"/>
      <c r="AX308" s="107"/>
      <c r="AY308" s="107"/>
      <c r="AZ308" s="107"/>
      <c r="BA308" s="107"/>
      <c r="BB308" s="107"/>
      <c r="BC308" s="107"/>
      <c r="BD308" s="107"/>
      <c r="BE308" s="107"/>
      <c r="BF308" s="107"/>
      <c r="BG308" s="107"/>
      <c r="BH308" s="107"/>
      <c r="BI308" s="107"/>
      <c r="BJ308" s="107"/>
      <c r="BK308" s="107"/>
      <c r="BL308" s="107"/>
      <c r="BM308" s="107"/>
      <c r="BN308" s="107"/>
      <c r="BO308" s="107"/>
      <c r="BP308" s="107"/>
      <c r="BQ308" s="107"/>
      <c r="BR308" s="107"/>
      <c r="BS308" s="107"/>
      <c r="BT308" s="107"/>
      <c r="BU308" s="107"/>
      <c r="BV308" s="107"/>
      <c r="BW308" s="107"/>
      <c r="BX308" s="107"/>
      <c r="BY308" s="107"/>
      <c r="BZ308" s="107"/>
      <c r="CA308" s="107"/>
      <c r="CB308" s="107"/>
      <c r="CC308" s="107"/>
      <c r="CD308" s="107"/>
      <c r="CE308" s="107"/>
      <c r="CF308" s="107"/>
      <c r="CG308" s="107"/>
      <c r="CH308" s="107"/>
      <c r="CI308" s="107"/>
      <c r="CJ308" s="107"/>
      <c r="CK308" s="107"/>
      <c r="CL308" s="107"/>
      <c r="CM308" s="107"/>
      <c r="CN308" s="107"/>
      <c r="CO308" s="107"/>
      <c r="CP308" s="107"/>
      <c r="CQ308" s="107"/>
      <c r="CR308" s="107"/>
      <c r="CS308" s="107"/>
      <c r="CT308" s="107"/>
      <c r="CU308" s="107"/>
      <c r="CV308" s="107"/>
      <c r="CW308" s="107"/>
      <c r="CX308" s="107"/>
      <c r="CY308" s="107"/>
      <c r="CZ308" s="107"/>
      <c r="DA308" s="107"/>
      <c r="DB308" s="107"/>
      <c r="DC308" s="107"/>
      <c r="DD308" s="107"/>
      <c r="DE308" s="107"/>
      <c r="DF308" s="107"/>
      <c r="DG308" s="107"/>
      <c r="DH308" s="107"/>
      <c r="DI308" s="107"/>
      <c r="DJ308" s="108"/>
      <c r="DHM308" s="110"/>
      <c r="DHN308" s="107"/>
      <c r="DHO308" s="107"/>
    </row>
    <row r="309" spans="1:119 2925:2927" s="109" customFormat="1" ht="14.5" outlineLevel="1" x14ac:dyDescent="0.35">
      <c r="A309" s="120" t="s">
        <v>428</v>
      </c>
      <c r="B309" s="84" t="s">
        <v>63</v>
      </c>
      <c r="C309" s="85"/>
      <c r="D309" s="86"/>
      <c r="E309" s="87"/>
      <c r="F309" s="87"/>
      <c r="G309" s="87"/>
      <c r="H309" s="87"/>
      <c r="I309" s="143"/>
      <c r="J309" s="87"/>
      <c r="K309" s="87"/>
      <c r="L309" s="87"/>
      <c r="M309" s="87"/>
      <c r="N309" s="87"/>
      <c r="O309" s="88">
        <v>46133</v>
      </c>
      <c r="P309" s="88">
        <v>46136</v>
      </c>
      <c r="Q309" s="89">
        <v>0.02</v>
      </c>
      <c r="R309" s="90" t="s">
        <v>33</v>
      </c>
      <c r="S309" s="91"/>
      <c r="T309" s="91"/>
      <c r="U309" s="92"/>
      <c r="V309" s="107"/>
      <c r="W309" s="107"/>
      <c r="X309" s="107"/>
      <c r="Y309" s="107"/>
      <c r="Z309" s="107"/>
      <c r="AA309" s="107"/>
      <c r="AB309" s="107"/>
      <c r="AC309" s="107"/>
      <c r="AD309" s="107"/>
      <c r="AE309" s="107"/>
      <c r="AF309" s="107"/>
      <c r="AG309" s="107"/>
      <c r="AH309" s="107"/>
      <c r="AI309" s="107"/>
      <c r="AJ309" s="107"/>
      <c r="AK309" s="107"/>
      <c r="AL309" s="107"/>
      <c r="AM309" s="107"/>
      <c r="AN309" s="107"/>
      <c r="AO309" s="107"/>
      <c r="AP309" s="107"/>
      <c r="AQ309" s="107"/>
      <c r="AR309" s="107"/>
      <c r="AS309" s="107"/>
      <c r="AT309" s="107"/>
      <c r="AU309" s="107"/>
      <c r="AV309" s="107"/>
      <c r="AW309" s="107"/>
      <c r="AX309" s="107"/>
      <c r="AY309" s="107"/>
      <c r="AZ309" s="107"/>
      <c r="BA309" s="107"/>
      <c r="BB309" s="107"/>
      <c r="BC309" s="107"/>
      <c r="BD309" s="107"/>
      <c r="BE309" s="107"/>
      <c r="BF309" s="107"/>
      <c r="BG309" s="107"/>
      <c r="BH309" s="107"/>
      <c r="BI309" s="107"/>
      <c r="BJ309" s="107"/>
      <c r="BK309" s="107"/>
      <c r="BL309" s="107"/>
      <c r="BM309" s="107"/>
      <c r="BN309" s="107"/>
      <c r="BO309" s="107"/>
      <c r="BP309" s="107"/>
      <c r="BQ309" s="107"/>
      <c r="BR309" s="107"/>
      <c r="BS309" s="107"/>
      <c r="BT309" s="107"/>
      <c r="BU309" s="107"/>
      <c r="BV309" s="107"/>
      <c r="BW309" s="107"/>
      <c r="BX309" s="107"/>
      <c r="BY309" s="107"/>
      <c r="BZ309" s="107"/>
      <c r="CA309" s="107"/>
      <c r="CB309" s="107"/>
      <c r="CC309" s="107"/>
      <c r="CD309" s="107"/>
      <c r="CE309" s="107"/>
      <c r="CF309" s="107"/>
      <c r="CG309" s="107"/>
      <c r="CH309" s="107"/>
      <c r="CI309" s="107"/>
      <c r="CJ309" s="107"/>
      <c r="CK309" s="107"/>
      <c r="CL309" s="107"/>
      <c r="CM309" s="107"/>
      <c r="CN309" s="107"/>
      <c r="CO309" s="107"/>
      <c r="CP309" s="107"/>
      <c r="CQ309" s="107"/>
      <c r="CR309" s="107"/>
      <c r="CS309" s="107"/>
      <c r="CT309" s="107"/>
      <c r="CU309" s="107"/>
      <c r="CV309" s="107"/>
      <c r="CW309" s="107"/>
      <c r="CX309" s="107"/>
      <c r="CY309" s="107"/>
      <c r="CZ309" s="107"/>
      <c r="DA309" s="107"/>
      <c r="DB309" s="107"/>
      <c r="DC309" s="107"/>
      <c r="DD309" s="107"/>
      <c r="DE309" s="107"/>
      <c r="DF309" s="107"/>
      <c r="DG309" s="107"/>
      <c r="DH309" s="107"/>
      <c r="DI309" s="107"/>
      <c r="DJ309" s="108"/>
      <c r="DHM309" s="110"/>
      <c r="DHN309" s="107"/>
      <c r="DHO309" s="107"/>
    </row>
    <row r="310" spans="1:119 2925:2927" s="109" customFormat="1" ht="14.5" outlineLevel="1" x14ac:dyDescent="0.35">
      <c r="A310" s="83" t="s">
        <v>429</v>
      </c>
      <c r="B310" s="84" t="s">
        <v>430</v>
      </c>
      <c r="C310" s="85"/>
      <c r="D310" s="86"/>
      <c r="E310" s="87"/>
      <c r="F310" s="87"/>
      <c r="G310" s="87"/>
      <c r="H310" s="87"/>
      <c r="I310" s="143"/>
      <c r="J310" s="87"/>
      <c r="K310" s="87"/>
      <c r="L310" s="87"/>
      <c r="M310" s="87"/>
      <c r="N310" s="87"/>
      <c r="O310" s="88">
        <v>46136</v>
      </c>
      <c r="P310" s="88">
        <v>46149</v>
      </c>
      <c r="Q310" s="89">
        <v>0.02</v>
      </c>
      <c r="R310" s="90" t="s">
        <v>33</v>
      </c>
      <c r="S310" s="91" t="s">
        <v>66</v>
      </c>
      <c r="T310" s="91"/>
      <c r="U310" s="92"/>
      <c r="V310" s="107"/>
      <c r="W310" s="107"/>
      <c r="X310" s="107"/>
      <c r="Y310" s="107"/>
      <c r="Z310" s="107"/>
      <c r="AA310" s="107"/>
      <c r="AB310" s="107"/>
      <c r="AC310" s="107"/>
      <c r="AD310" s="107"/>
      <c r="AE310" s="107"/>
      <c r="AF310" s="107"/>
      <c r="AG310" s="107"/>
      <c r="AH310" s="107"/>
      <c r="AI310" s="107"/>
      <c r="AJ310" s="107"/>
      <c r="AK310" s="107"/>
      <c r="AL310" s="107"/>
      <c r="AM310" s="107"/>
      <c r="AN310" s="107"/>
      <c r="AO310" s="107"/>
      <c r="AP310" s="107"/>
      <c r="AQ310" s="107"/>
      <c r="AR310" s="107"/>
      <c r="AS310" s="107"/>
      <c r="AT310" s="107"/>
      <c r="AU310" s="107"/>
      <c r="AV310" s="107"/>
      <c r="AW310" s="107"/>
      <c r="AX310" s="107"/>
      <c r="AY310" s="107"/>
      <c r="AZ310" s="107"/>
      <c r="BA310" s="107"/>
      <c r="BB310" s="107"/>
      <c r="BC310" s="107"/>
      <c r="BD310" s="107"/>
      <c r="BE310" s="107"/>
      <c r="BF310" s="107"/>
      <c r="BG310" s="107"/>
      <c r="BH310" s="107"/>
      <c r="BI310" s="107"/>
      <c r="BJ310" s="107"/>
      <c r="BK310" s="107"/>
      <c r="BL310" s="107"/>
      <c r="BM310" s="107"/>
      <c r="BN310" s="107"/>
      <c r="BO310" s="107"/>
      <c r="BP310" s="107"/>
      <c r="BQ310" s="107"/>
      <c r="BR310" s="107"/>
      <c r="BS310" s="107"/>
      <c r="BT310" s="107"/>
      <c r="BU310" s="107"/>
      <c r="BV310" s="107"/>
      <c r="BW310" s="107"/>
      <c r="BX310" s="107"/>
      <c r="BY310" s="107"/>
      <c r="BZ310" s="107"/>
      <c r="CA310" s="107"/>
      <c r="CB310" s="107"/>
      <c r="CC310" s="107"/>
      <c r="CD310" s="107"/>
      <c r="CE310" s="107"/>
      <c r="CF310" s="107"/>
      <c r="CG310" s="107"/>
      <c r="CH310" s="107"/>
      <c r="CI310" s="107"/>
      <c r="CJ310" s="107"/>
      <c r="CK310" s="107"/>
      <c r="CL310" s="107"/>
      <c r="CM310" s="107"/>
      <c r="CN310" s="107"/>
      <c r="CO310" s="107"/>
      <c r="CP310" s="107"/>
      <c r="CQ310" s="107"/>
      <c r="CR310" s="107"/>
      <c r="CS310" s="107"/>
      <c r="CT310" s="107"/>
      <c r="CU310" s="107"/>
      <c r="CV310" s="107"/>
      <c r="CW310" s="107"/>
      <c r="CX310" s="107"/>
      <c r="CY310" s="107"/>
      <c r="CZ310" s="107"/>
      <c r="DA310" s="107"/>
      <c r="DB310" s="107"/>
      <c r="DC310" s="107"/>
      <c r="DD310" s="107"/>
      <c r="DE310" s="107"/>
      <c r="DF310" s="107"/>
      <c r="DG310" s="107"/>
      <c r="DH310" s="107"/>
      <c r="DI310" s="107"/>
      <c r="DJ310" s="108"/>
      <c r="DHM310" s="110"/>
      <c r="DHN310" s="107"/>
      <c r="DHO310" s="107"/>
    </row>
    <row r="311" spans="1:119 2925:2927" s="109" customFormat="1" ht="14.5" outlineLevel="1" x14ac:dyDescent="0.35">
      <c r="A311" s="83" t="s">
        <v>431</v>
      </c>
      <c r="B311" s="84" t="s">
        <v>68</v>
      </c>
      <c r="C311" s="85"/>
      <c r="D311" s="86"/>
      <c r="E311" s="87"/>
      <c r="F311" s="87"/>
      <c r="G311" s="87"/>
      <c r="H311" s="87"/>
      <c r="I311" s="143"/>
      <c r="J311" s="87"/>
      <c r="K311" s="87"/>
      <c r="L311" s="87"/>
      <c r="M311" s="87"/>
      <c r="N311" s="87"/>
      <c r="O311" s="88">
        <v>46149</v>
      </c>
      <c r="P311" s="88">
        <v>46152</v>
      </c>
      <c r="Q311" s="89">
        <v>0.02</v>
      </c>
      <c r="R311" s="90" t="s">
        <v>33</v>
      </c>
      <c r="S311" s="91" t="s">
        <v>69</v>
      </c>
      <c r="T311" s="91"/>
      <c r="U311" s="92"/>
      <c r="V311" s="107"/>
      <c r="W311" s="107"/>
      <c r="X311" s="107"/>
      <c r="Y311" s="107"/>
      <c r="Z311" s="107"/>
      <c r="AA311" s="107"/>
      <c r="AB311" s="107"/>
      <c r="AC311" s="107"/>
      <c r="AD311" s="107"/>
      <c r="AE311" s="107"/>
      <c r="AF311" s="107"/>
      <c r="AG311" s="107"/>
      <c r="AH311" s="107"/>
      <c r="AI311" s="107"/>
      <c r="AJ311" s="107"/>
      <c r="AK311" s="107"/>
      <c r="AL311" s="107"/>
      <c r="AM311" s="107"/>
      <c r="AN311" s="107"/>
      <c r="AO311" s="107"/>
      <c r="AP311" s="107"/>
      <c r="AQ311" s="107"/>
      <c r="AR311" s="107"/>
      <c r="AS311" s="107"/>
      <c r="AT311" s="107"/>
      <c r="AU311" s="107"/>
      <c r="AV311" s="107"/>
      <c r="AW311" s="107"/>
      <c r="AX311" s="107"/>
      <c r="AY311" s="107"/>
      <c r="AZ311" s="107"/>
      <c r="BA311" s="107"/>
      <c r="BB311" s="107"/>
      <c r="BC311" s="107"/>
      <c r="BD311" s="107"/>
      <c r="BE311" s="107"/>
      <c r="BF311" s="107"/>
      <c r="BG311" s="107"/>
      <c r="BH311" s="107"/>
      <c r="BI311" s="107"/>
      <c r="BJ311" s="107"/>
      <c r="BK311" s="107"/>
      <c r="BL311" s="107"/>
      <c r="BM311" s="107"/>
      <c r="BN311" s="107"/>
      <c r="BO311" s="107"/>
      <c r="BP311" s="107"/>
      <c r="BQ311" s="107"/>
      <c r="BR311" s="107"/>
      <c r="BS311" s="107"/>
      <c r="BT311" s="107"/>
      <c r="BU311" s="107"/>
      <c r="BV311" s="107"/>
      <c r="BW311" s="107"/>
      <c r="BX311" s="107"/>
      <c r="BY311" s="107"/>
      <c r="BZ311" s="107"/>
      <c r="CA311" s="107"/>
      <c r="CB311" s="107"/>
      <c r="CC311" s="107"/>
      <c r="CD311" s="107"/>
      <c r="CE311" s="107"/>
      <c r="CF311" s="107"/>
      <c r="CG311" s="107"/>
      <c r="CH311" s="107"/>
      <c r="CI311" s="107"/>
      <c r="CJ311" s="107"/>
      <c r="CK311" s="107"/>
      <c r="CL311" s="107"/>
      <c r="CM311" s="107"/>
      <c r="CN311" s="107"/>
      <c r="CO311" s="107"/>
      <c r="CP311" s="107"/>
      <c r="CQ311" s="107"/>
      <c r="CR311" s="107"/>
      <c r="CS311" s="107"/>
      <c r="CT311" s="107"/>
      <c r="CU311" s="107"/>
      <c r="CV311" s="107"/>
      <c r="CW311" s="107"/>
      <c r="CX311" s="107"/>
      <c r="CY311" s="107"/>
      <c r="CZ311" s="107"/>
      <c r="DA311" s="107"/>
      <c r="DB311" s="107"/>
      <c r="DC311" s="107"/>
      <c r="DD311" s="107"/>
      <c r="DE311" s="107"/>
      <c r="DF311" s="107"/>
      <c r="DG311" s="107"/>
      <c r="DH311" s="107"/>
      <c r="DI311" s="107"/>
      <c r="DJ311" s="108"/>
      <c r="DHM311" s="110"/>
      <c r="DHN311" s="107"/>
      <c r="DHO311" s="107"/>
    </row>
    <row r="312" spans="1:119 2925:2927" s="109" customFormat="1" ht="14.5" outlineLevel="1" x14ac:dyDescent="0.35">
      <c r="A312" s="83" t="s">
        <v>432</v>
      </c>
      <c r="B312" s="84" t="s">
        <v>433</v>
      </c>
      <c r="C312" s="85"/>
      <c r="D312" s="86"/>
      <c r="E312" s="87"/>
      <c r="F312" s="87"/>
      <c r="G312" s="87"/>
      <c r="H312" s="87"/>
      <c r="I312" s="143"/>
      <c r="J312" s="87"/>
      <c r="K312" s="87"/>
      <c r="L312" s="87"/>
      <c r="M312" s="87"/>
      <c r="N312" s="87"/>
      <c r="O312" s="88">
        <v>46152</v>
      </c>
      <c r="P312" s="88">
        <v>46153</v>
      </c>
      <c r="Q312" s="89">
        <v>0.01</v>
      </c>
      <c r="R312" s="90" t="s">
        <v>33</v>
      </c>
      <c r="S312" s="91" t="s">
        <v>66</v>
      </c>
      <c r="T312" s="91"/>
      <c r="U312" s="92"/>
      <c r="V312" s="107"/>
      <c r="W312" s="107"/>
      <c r="X312" s="107"/>
      <c r="Y312" s="107"/>
      <c r="Z312" s="107"/>
      <c r="AA312" s="107"/>
      <c r="AB312" s="107"/>
      <c r="AC312" s="107"/>
      <c r="AD312" s="107"/>
      <c r="AE312" s="107"/>
      <c r="AF312" s="107"/>
      <c r="AG312" s="107"/>
      <c r="AH312" s="107"/>
      <c r="AI312" s="107"/>
      <c r="AJ312" s="107"/>
      <c r="AK312" s="107"/>
      <c r="AL312" s="107"/>
      <c r="AM312" s="107"/>
      <c r="AN312" s="107"/>
      <c r="AO312" s="107"/>
      <c r="AP312" s="107"/>
      <c r="AQ312" s="107"/>
      <c r="AR312" s="107"/>
      <c r="AS312" s="107"/>
      <c r="AT312" s="107"/>
      <c r="AU312" s="107"/>
      <c r="AV312" s="107"/>
      <c r="AW312" s="107"/>
      <c r="AX312" s="107"/>
      <c r="AY312" s="107"/>
      <c r="AZ312" s="107"/>
      <c r="BA312" s="107"/>
      <c r="BB312" s="107"/>
      <c r="BC312" s="107"/>
      <c r="BD312" s="107"/>
      <c r="BE312" s="107"/>
      <c r="BF312" s="107"/>
      <c r="BG312" s="107"/>
      <c r="BH312" s="107"/>
      <c r="BI312" s="107"/>
      <c r="BJ312" s="107"/>
      <c r="BK312" s="107"/>
      <c r="BL312" s="107"/>
      <c r="BM312" s="107"/>
      <c r="BN312" s="107"/>
      <c r="BO312" s="107"/>
      <c r="BP312" s="107"/>
      <c r="BQ312" s="107"/>
      <c r="BR312" s="107"/>
      <c r="BS312" s="107"/>
      <c r="BT312" s="107"/>
      <c r="BU312" s="107"/>
      <c r="BV312" s="107"/>
      <c r="BW312" s="107"/>
      <c r="BX312" s="107"/>
      <c r="BY312" s="107"/>
      <c r="BZ312" s="107"/>
      <c r="CA312" s="107"/>
      <c r="CB312" s="107"/>
      <c r="CC312" s="107"/>
      <c r="CD312" s="107"/>
      <c r="CE312" s="107"/>
      <c r="CF312" s="107"/>
      <c r="CG312" s="107"/>
      <c r="CH312" s="107"/>
      <c r="CI312" s="107"/>
      <c r="CJ312" s="107"/>
      <c r="CK312" s="107"/>
      <c r="CL312" s="107"/>
      <c r="CM312" s="107"/>
      <c r="CN312" s="107"/>
      <c r="CO312" s="107"/>
      <c r="CP312" s="107"/>
      <c r="CQ312" s="107"/>
      <c r="CR312" s="107"/>
      <c r="CS312" s="107"/>
      <c r="CT312" s="107"/>
      <c r="CU312" s="107"/>
      <c r="CV312" s="107"/>
      <c r="CW312" s="107"/>
      <c r="CX312" s="107"/>
      <c r="CY312" s="107"/>
      <c r="CZ312" s="107"/>
      <c r="DA312" s="107"/>
      <c r="DB312" s="107"/>
      <c r="DC312" s="107"/>
      <c r="DD312" s="107"/>
      <c r="DE312" s="107"/>
      <c r="DF312" s="107"/>
      <c r="DG312" s="107"/>
      <c r="DH312" s="107"/>
      <c r="DI312" s="107"/>
      <c r="DJ312" s="108"/>
      <c r="DHM312" s="110"/>
      <c r="DHN312" s="107"/>
      <c r="DHO312" s="107"/>
    </row>
    <row r="313" spans="1:119 2925:2927" s="109" customFormat="1" ht="28" outlineLevel="1" x14ac:dyDescent="0.35">
      <c r="A313" s="83" t="s">
        <v>434</v>
      </c>
      <c r="B313" s="84" t="s">
        <v>73</v>
      </c>
      <c r="C313" s="85"/>
      <c r="D313" s="86"/>
      <c r="E313" s="87"/>
      <c r="F313" s="87"/>
      <c r="G313" s="87"/>
      <c r="H313" s="87"/>
      <c r="I313" s="143"/>
      <c r="J313" s="87"/>
      <c r="K313" s="87"/>
      <c r="L313" s="87"/>
      <c r="M313" s="87"/>
      <c r="N313" s="87"/>
      <c r="O313" s="88">
        <v>46153</v>
      </c>
      <c r="P313" s="88">
        <v>46183</v>
      </c>
      <c r="Q313" s="89">
        <v>0.02</v>
      </c>
      <c r="R313" s="90" t="s">
        <v>33</v>
      </c>
      <c r="S313" s="91" t="s">
        <v>74</v>
      </c>
      <c r="T313" s="91"/>
      <c r="U313" s="92"/>
      <c r="V313" s="107"/>
      <c r="W313" s="107"/>
      <c r="X313" s="107"/>
      <c r="Y313" s="107"/>
      <c r="Z313" s="107"/>
      <c r="AA313" s="107"/>
      <c r="AB313" s="107"/>
      <c r="AC313" s="107"/>
      <c r="AD313" s="107"/>
      <c r="AE313" s="107"/>
      <c r="AF313" s="107"/>
      <c r="AG313" s="107"/>
      <c r="AH313" s="107"/>
      <c r="AI313" s="107"/>
      <c r="AJ313" s="107"/>
      <c r="AK313" s="107"/>
      <c r="AL313" s="107"/>
      <c r="AM313" s="107"/>
      <c r="AN313" s="107"/>
      <c r="AO313" s="107"/>
      <c r="AP313" s="107"/>
      <c r="AQ313" s="107"/>
      <c r="AR313" s="107"/>
      <c r="AS313" s="107"/>
      <c r="AT313" s="107"/>
      <c r="AU313" s="107"/>
      <c r="AV313" s="107"/>
      <c r="AW313" s="107"/>
      <c r="AX313" s="107"/>
      <c r="AY313" s="107"/>
      <c r="AZ313" s="107"/>
      <c r="BA313" s="107"/>
      <c r="BB313" s="107"/>
      <c r="BC313" s="107"/>
      <c r="BD313" s="107"/>
      <c r="BE313" s="107"/>
      <c r="BF313" s="107"/>
      <c r="BG313" s="107"/>
      <c r="BH313" s="107"/>
      <c r="BI313" s="107"/>
      <c r="BJ313" s="107"/>
      <c r="BK313" s="107"/>
      <c r="BL313" s="107"/>
      <c r="BM313" s="107"/>
      <c r="BN313" s="107"/>
      <c r="BO313" s="107"/>
      <c r="BP313" s="107"/>
      <c r="BQ313" s="107"/>
      <c r="BR313" s="107"/>
      <c r="BS313" s="107"/>
      <c r="BT313" s="107"/>
      <c r="BU313" s="107"/>
      <c r="BV313" s="107"/>
      <c r="BW313" s="107"/>
      <c r="BX313" s="107"/>
      <c r="BY313" s="107"/>
      <c r="BZ313" s="107"/>
      <c r="CA313" s="107"/>
      <c r="CB313" s="107"/>
      <c r="CC313" s="107"/>
      <c r="CD313" s="107"/>
      <c r="CE313" s="107"/>
      <c r="CF313" s="107"/>
      <c r="CG313" s="107"/>
      <c r="CH313" s="107"/>
      <c r="CI313" s="107"/>
      <c r="CJ313" s="107"/>
      <c r="CK313" s="107"/>
      <c r="CL313" s="107"/>
      <c r="CM313" s="107"/>
      <c r="CN313" s="107"/>
      <c r="CO313" s="107"/>
      <c r="CP313" s="107"/>
      <c r="CQ313" s="107"/>
      <c r="CR313" s="107"/>
      <c r="CS313" s="107"/>
      <c r="CT313" s="107"/>
      <c r="CU313" s="107"/>
      <c r="CV313" s="107"/>
      <c r="CW313" s="107"/>
      <c r="CX313" s="107"/>
      <c r="CY313" s="107"/>
      <c r="CZ313" s="107"/>
      <c r="DA313" s="107"/>
      <c r="DB313" s="107"/>
      <c r="DC313" s="107"/>
      <c r="DD313" s="107"/>
      <c r="DE313" s="107"/>
      <c r="DF313" s="107"/>
      <c r="DG313" s="107"/>
      <c r="DH313" s="107"/>
      <c r="DI313" s="107"/>
      <c r="DJ313" s="108"/>
      <c r="DHM313" s="110"/>
      <c r="DHN313" s="107"/>
      <c r="DHO313" s="107"/>
    </row>
    <row r="314" spans="1:119 2925:2927" s="139" customFormat="1" ht="27" customHeight="1" outlineLevel="1" x14ac:dyDescent="0.35">
      <c r="A314" s="83" t="s">
        <v>435</v>
      </c>
      <c r="B314" s="84" t="s">
        <v>76</v>
      </c>
      <c r="C314" s="85"/>
      <c r="D314" s="86"/>
      <c r="E314" s="87"/>
      <c r="F314" s="87"/>
      <c r="G314" s="87"/>
      <c r="H314" s="87"/>
      <c r="I314" s="143"/>
      <c r="J314" s="87"/>
      <c r="K314" s="87"/>
      <c r="L314" s="87"/>
      <c r="M314" s="87"/>
      <c r="N314" s="87"/>
      <c r="O314" s="88">
        <v>46183</v>
      </c>
      <c r="P314" s="88">
        <v>46190</v>
      </c>
      <c r="Q314" s="89">
        <v>0.01</v>
      </c>
      <c r="R314" s="90" t="s">
        <v>33</v>
      </c>
      <c r="S314" s="91" t="s">
        <v>77</v>
      </c>
      <c r="T314" s="91"/>
      <c r="U314" s="92"/>
      <c r="V314" s="137"/>
      <c r="W314" s="137"/>
      <c r="X314" s="137"/>
      <c r="Y314" s="137"/>
      <c r="Z314" s="137"/>
      <c r="AA314" s="137"/>
      <c r="AB314" s="137"/>
      <c r="AC314" s="137"/>
      <c r="AD314" s="137"/>
      <c r="AE314" s="137"/>
      <c r="AF314" s="137"/>
      <c r="AG314" s="137"/>
      <c r="AH314" s="137"/>
      <c r="AI314" s="137"/>
      <c r="AJ314" s="137"/>
      <c r="AK314" s="137"/>
      <c r="AL314" s="137"/>
      <c r="AM314" s="137"/>
      <c r="AN314" s="137"/>
      <c r="AO314" s="137"/>
      <c r="AP314" s="137"/>
      <c r="AQ314" s="137"/>
      <c r="AR314" s="137"/>
      <c r="AS314" s="137"/>
      <c r="AT314" s="137"/>
      <c r="AU314" s="137"/>
      <c r="AV314" s="137"/>
      <c r="AW314" s="137"/>
      <c r="AX314" s="137"/>
      <c r="AY314" s="137"/>
      <c r="AZ314" s="137"/>
      <c r="BA314" s="137"/>
      <c r="BB314" s="137"/>
      <c r="BC314" s="137"/>
      <c r="BD314" s="137"/>
      <c r="BE314" s="137"/>
      <c r="BF314" s="137"/>
      <c r="BG314" s="137"/>
      <c r="BH314" s="137"/>
      <c r="BI314" s="137"/>
      <c r="BJ314" s="137"/>
      <c r="BK314" s="137"/>
      <c r="BL314" s="137"/>
      <c r="BM314" s="137"/>
      <c r="BN314" s="137"/>
      <c r="BO314" s="137"/>
      <c r="BP314" s="137"/>
      <c r="BQ314" s="137"/>
      <c r="BR314" s="137"/>
      <c r="BS314" s="137"/>
      <c r="BT314" s="137"/>
      <c r="BU314" s="137"/>
      <c r="BV314" s="137"/>
      <c r="BW314" s="137"/>
      <c r="BX314" s="137"/>
      <c r="BY314" s="137"/>
      <c r="BZ314" s="137"/>
      <c r="CA314" s="137"/>
      <c r="CB314" s="137"/>
      <c r="CC314" s="137"/>
      <c r="CD314" s="137"/>
      <c r="CE314" s="137"/>
      <c r="CF314" s="137"/>
      <c r="CG314" s="137"/>
      <c r="CH314" s="137"/>
      <c r="CI314" s="137"/>
      <c r="CJ314" s="137"/>
      <c r="CK314" s="137"/>
      <c r="CL314" s="137"/>
      <c r="CM314" s="137"/>
      <c r="CN314" s="137"/>
      <c r="CO314" s="137"/>
      <c r="CP314" s="137"/>
      <c r="CQ314" s="137"/>
      <c r="CR314" s="137"/>
      <c r="CS314" s="137"/>
      <c r="CT314" s="137"/>
      <c r="CU314" s="137"/>
      <c r="CV314" s="137"/>
      <c r="CW314" s="137"/>
      <c r="CX314" s="137"/>
      <c r="CY314" s="137"/>
      <c r="CZ314" s="137"/>
      <c r="DA314" s="137"/>
      <c r="DB314" s="137"/>
      <c r="DC314" s="137"/>
      <c r="DD314" s="137"/>
      <c r="DE314" s="137"/>
      <c r="DF314" s="137"/>
      <c r="DG314" s="137"/>
      <c r="DH314" s="137"/>
      <c r="DI314" s="137"/>
      <c r="DJ314" s="138"/>
      <c r="DHM314" s="140"/>
      <c r="DHN314" s="141"/>
      <c r="DHO314" s="141"/>
    </row>
    <row r="315" spans="1:119 2925:2927" ht="27.65" customHeight="1" outlineLevel="1" x14ac:dyDescent="0.35">
      <c r="A315" s="111" t="s">
        <v>436</v>
      </c>
      <c r="B315" s="74" t="s">
        <v>437</v>
      </c>
      <c r="C315" s="75"/>
      <c r="D315" s="142"/>
      <c r="E315" s="77">
        <f>E319</f>
        <v>4720000</v>
      </c>
      <c r="F315" s="78"/>
      <c r="G315" s="78"/>
      <c r="H315" s="78"/>
      <c r="I315" s="78">
        <v>4720000</v>
      </c>
      <c r="J315" s="77">
        <f>J319</f>
        <v>4720000</v>
      </c>
      <c r="K315" s="78"/>
      <c r="L315" s="78"/>
      <c r="M315" s="77"/>
      <c r="N315" s="77">
        <v>4720000</v>
      </c>
      <c r="O315" s="79">
        <f>O316</f>
        <v>46218</v>
      </c>
      <c r="P315" s="79">
        <f>P319</f>
        <v>46250</v>
      </c>
      <c r="Q315" s="80">
        <f>Q316+Q317+Q318+Q319</f>
        <v>0.2</v>
      </c>
      <c r="R315" s="78" t="s">
        <v>33</v>
      </c>
      <c r="S315" s="78"/>
      <c r="T315" s="82"/>
      <c r="U315" s="82"/>
      <c r="DJ315" s="95"/>
      <c r="DK315" s="95"/>
      <c r="DL315" s="95"/>
      <c r="DM315" s="95"/>
      <c r="DN315" s="95"/>
      <c r="DO315" s="95"/>
    </row>
    <row r="316" spans="1:119 2925:2927" ht="15" customHeight="1" outlineLevel="1" x14ac:dyDescent="0.35">
      <c r="A316" s="120" t="s">
        <v>438</v>
      </c>
      <c r="B316" s="84" t="s">
        <v>38</v>
      </c>
      <c r="C316" s="85"/>
      <c r="D316" s="86"/>
      <c r="E316" s="87"/>
      <c r="F316" s="87"/>
      <c r="G316" s="87"/>
      <c r="H316" s="87"/>
      <c r="I316" s="143"/>
      <c r="J316" s="87"/>
      <c r="K316" s="87"/>
      <c r="L316" s="87"/>
      <c r="M316" s="87"/>
      <c r="N316" s="87"/>
      <c r="O316" s="88">
        <v>46218</v>
      </c>
      <c r="P316" s="88">
        <v>46220</v>
      </c>
      <c r="Q316" s="89">
        <v>0.04</v>
      </c>
      <c r="R316" s="90" t="s">
        <v>33</v>
      </c>
      <c r="S316" s="91"/>
      <c r="T316" s="91"/>
      <c r="U316" s="92"/>
      <c r="DJ316" s="95"/>
      <c r="DK316" s="95"/>
      <c r="DL316" s="95"/>
      <c r="DM316" s="95"/>
      <c r="DN316" s="95"/>
      <c r="DO316" s="95"/>
    </row>
    <row r="317" spans="1:119 2925:2927" ht="15" customHeight="1" outlineLevel="1" x14ac:dyDescent="0.35">
      <c r="A317" s="120" t="s">
        <v>439</v>
      </c>
      <c r="B317" s="84" t="s">
        <v>40</v>
      </c>
      <c r="C317" s="85"/>
      <c r="D317" s="86"/>
      <c r="E317" s="87"/>
      <c r="F317" s="87"/>
      <c r="G317" s="87"/>
      <c r="H317" s="87"/>
      <c r="I317" s="143"/>
      <c r="J317" s="87"/>
      <c r="K317" s="87"/>
      <c r="L317" s="87"/>
      <c r="M317" s="87"/>
      <c r="N317" s="87"/>
      <c r="O317" s="88">
        <v>46220</v>
      </c>
      <c r="P317" s="88">
        <v>46233</v>
      </c>
      <c r="Q317" s="89">
        <v>0.1</v>
      </c>
      <c r="R317" s="90" t="s">
        <v>33</v>
      </c>
      <c r="S317" s="91"/>
      <c r="T317" s="91"/>
      <c r="U317" s="92"/>
      <c r="DJ317" s="95"/>
      <c r="DK317" s="95"/>
      <c r="DL317" s="95"/>
      <c r="DM317" s="95"/>
      <c r="DN317" s="95"/>
      <c r="DO317" s="95"/>
    </row>
    <row r="318" spans="1:119 2925:2927" ht="15" customHeight="1" outlineLevel="1" x14ac:dyDescent="0.35">
      <c r="A318" s="120" t="s">
        <v>440</v>
      </c>
      <c r="B318" s="84" t="s">
        <v>203</v>
      </c>
      <c r="C318" s="85"/>
      <c r="D318" s="86"/>
      <c r="E318" s="87"/>
      <c r="F318" s="87"/>
      <c r="G318" s="87"/>
      <c r="H318" s="87"/>
      <c r="I318" s="143"/>
      <c r="J318" s="87"/>
      <c r="K318" s="87"/>
      <c r="L318" s="87"/>
      <c r="M318" s="87"/>
      <c r="N318" s="87"/>
      <c r="O318" s="88">
        <v>46233</v>
      </c>
      <c r="P318" s="88">
        <v>46234</v>
      </c>
      <c r="Q318" s="89">
        <v>0.04</v>
      </c>
      <c r="R318" s="90" t="s">
        <v>33</v>
      </c>
      <c r="S318" s="91"/>
      <c r="T318" s="91"/>
      <c r="U318" s="92"/>
      <c r="DJ318" s="95"/>
      <c r="DK318" s="95"/>
      <c r="DL318" s="95"/>
      <c r="DM318" s="95"/>
      <c r="DN318" s="95"/>
      <c r="DO318" s="95"/>
    </row>
    <row r="319" spans="1:119 2925:2927" ht="15" customHeight="1" outlineLevel="1" x14ac:dyDescent="0.35">
      <c r="A319" s="120" t="s">
        <v>441</v>
      </c>
      <c r="B319" s="84" t="s">
        <v>44</v>
      </c>
      <c r="C319" s="85"/>
      <c r="D319" s="109"/>
      <c r="E319" s="87">
        <f>4000000*1.18</f>
        <v>4720000</v>
      </c>
      <c r="F319" s="87"/>
      <c r="G319" s="87"/>
      <c r="H319" s="87"/>
      <c r="I319" s="143">
        <v>4720000</v>
      </c>
      <c r="J319" s="87">
        <f>4000000*1.18</f>
        <v>4720000</v>
      </c>
      <c r="K319" s="87"/>
      <c r="L319" s="87"/>
      <c r="M319" s="87"/>
      <c r="N319" s="87">
        <v>4720000</v>
      </c>
      <c r="O319" s="88">
        <v>46234</v>
      </c>
      <c r="P319" s="88">
        <v>46250</v>
      </c>
      <c r="Q319" s="89">
        <v>0.02</v>
      </c>
      <c r="R319" s="90" t="s">
        <v>33</v>
      </c>
      <c r="S319" s="91" t="s">
        <v>45</v>
      </c>
      <c r="T319" s="91"/>
      <c r="U319" s="92"/>
      <c r="DJ319" s="95"/>
      <c r="DK319" s="95"/>
      <c r="DL319" s="95"/>
      <c r="DM319" s="95"/>
      <c r="DN319" s="95"/>
      <c r="DO319" s="95"/>
    </row>
    <row r="320" spans="1:119 2925:2927" ht="21.65" customHeight="1" outlineLevel="1" x14ac:dyDescent="0.35">
      <c r="A320" s="111" t="s">
        <v>442</v>
      </c>
      <c r="B320" s="74" t="s">
        <v>443</v>
      </c>
      <c r="C320" s="75"/>
      <c r="D320" s="142"/>
      <c r="E320" s="77">
        <f>E324</f>
        <v>4720000</v>
      </c>
      <c r="F320" s="78"/>
      <c r="G320" s="78"/>
      <c r="H320" s="78"/>
      <c r="I320" s="78">
        <v>4720000</v>
      </c>
      <c r="J320" s="77">
        <f>J324</f>
        <v>4720000</v>
      </c>
      <c r="K320" s="78"/>
      <c r="L320" s="78"/>
      <c r="M320" s="77"/>
      <c r="N320" s="77">
        <v>4720000</v>
      </c>
      <c r="O320" s="79">
        <f>O321</f>
        <v>46310</v>
      </c>
      <c r="P320" s="79">
        <f>P324</f>
        <v>46341</v>
      </c>
      <c r="Q320" s="80">
        <f>Q321+Q322+Q323+Q324</f>
        <v>0.2</v>
      </c>
      <c r="R320" s="78" t="s">
        <v>33</v>
      </c>
      <c r="S320" s="78"/>
      <c r="T320" s="82"/>
      <c r="U320" s="82"/>
      <c r="DJ320" s="95"/>
      <c r="DK320" s="95"/>
      <c r="DL320" s="95"/>
      <c r="DM320" s="95"/>
      <c r="DN320" s="95"/>
      <c r="DO320" s="95"/>
    </row>
    <row r="321" spans="1:119 2925:2927" ht="15" customHeight="1" outlineLevel="1" x14ac:dyDescent="0.35">
      <c r="A321" s="120" t="s">
        <v>444</v>
      </c>
      <c r="B321" s="84" t="s">
        <v>38</v>
      </c>
      <c r="C321" s="85"/>
      <c r="D321" s="86"/>
      <c r="E321" s="87"/>
      <c r="F321" s="87"/>
      <c r="G321" s="87"/>
      <c r="H321" s="87"/>
      <c r="I321" s="143"/>
      <c r="J321" s="87"/>
      <c r="K321" s="87"/>
      <c r="L321" s="87"/>
      <c r="M321" s="87"/>
      <c r="N321" s="87"/>
      <c r="O321" s="88">
        <v>46310</v>
      </c>
      <c r="P321" s="88">
        <v>46312</v>
      </c>
      <c r="Q321" s="89">
        <v>0.04</v>
      </c>
      <c r="R321" s="90" t="s">
        <v>33</v>
      </c>
      <c r="S321" s="91"/>
      <c r="T321" s="91"/>
      <c r="U321" s="92"/>
      <c r="DJ321" s="95"/>
      <c r="DK321" s="95"/>
      <c r="DL321" s="95"/>
      <c r="DM321" s="95"/>
      <c r="DN321" s="95"/>
      <c r="DO321" s="95"/>
    </row>
    <row r="322" spans="1:119 2925:2927" ht="15" customHeight="1" outlineLevel="1" x14ac:dyDescent="0.35">
      <c r="A322" s="120" t="s">
        <v>445</v>
      </c>
      <c r="B322" s="84" t="s">
        <v>40</v>
      </c>
      <c r="C322" s="85"/>
      <c r="D322" s="86"/>
      <c r="E322" s="87"/>
      <c r="F322" s="87"/>
      <c r="G322" s="87"/>
      <c r="H322" s="87"/>
      <c r="I322" s="87"/>
      <c r="J322" s="87"/>
      <c r="K322" s="87"/>
      <c r="L322" s="87"/>
      <c r="M322" s="87"/>
      <c r="N322" s="87"/>
      <c r="O322" s="88">
        <v>46312</v>
      </c>
      <c r="P322" s="88">
        <v>46325</v>
      </c>
      <c r="Q322" s="89">
        <v>0.1</v>
      </c>
      <c r="R322" s="90" t="s">
        <v>33</v>
      </c>
      <c r="S322" s="91"/>
      <c r="T322" s="91"/>
      <c r="U322" s="92"/>
      <c r="DJ322" s="95"/>
      <c r="DK322" s="95"/>
      <c r="DL322" s="95"/>
      <c r="DM322" s="95"/>
      <c r="DN322" s="95"/>
      <c r="DO322" s="95"/>
    </row>
    <row r="323" spans="1:119 2925:2927" ht="15" customHeight="1" outlineLevel="1" x14ac:dyDescent="0.35">
      <c r="A323" s="120" t="s">
        <v>446</v>
      </c>
      <c r="B323" s="84" t="s">
        <v>203</v>
      </c>
      <c r="C323" s="85"/>
      <c r="D323" s="86"/>
      <c r="E323" s="87"/>
      <c r="F323" s="87"/>
      <c r="G323" s="87"/>
      <c r="H323" s="87"/>
      <c r="I323" s="143"/>
      <c r="J323" s="87"/>
      <c r="K323" s="87"/>
      <c r="L323" s="87"/>
      <c r="M323" s="87"/>
      <c r="N323" s="87"/>
      <c r="O323" s="88">
        <v>46325</v>
      </c>
      <c r="P323" s="88">
        <v>46326</v>
      </c>
      <c r="Q323" s="89">
        <v>0.04</v>
      </c>
      <c r="R323" s="90" t="s">
        <v>33</v>
      </c>
      <c r="S323" s="91"/>
      <c r="T323" s="91"/>
      <c r="U323" s="92"/>
      <c r="DJ323" s="95"/>
      <c r="DK323" s="95"/>
      <c r="DL323" s="95"/>
      <c r="DM323" s="95"/>
      <c r="DN323" s="95"/>
      <c r="DO323" s="95"/>
    </row>
    <row r="324" spans="1:119 2925:2927" s="139" customFormat="1" ht="27" customHeight="1" outlineLevel="1" x14ac:dyDescent="0.35">
      <c r="A324" s="120" t="s">
        <v>447</v>
      </c>
      <c r="B324" s="84" t="s">
        <v>44</v>
      </c>
      <c r="C324" s="85"/>
      <c r="D324" s="109"/>
      <c r="E324" s="87">
        <f>4000000*1.18</f>
        <v>4720000</v>
      </c>
      <c r="F324" s="87"/>
      <c r="G324" s="87"/>
      <c r="H324" s="87"/>
      <c r="I324" s="143">
        <v>4720000</v>
      </c>
      <c r="J324" s="87">
        <f>4000000*1.18</f>
        <v>4720000</v>
      </c>
      <c r="K324" s="87"/>
      <c r="L324" s="87"/>
      <c r="M324" s="87"/>
      <c r="N324" s="87">
        <v>4720000</v>
      </c>
      <c r="O324" s="88">
        <v>46326</v>
      </c>
      <c r="P324" s="88">
        <v>46341</v>
      </c>
      <c r="Q324" s="89">
        <v>0.02</v>
      </c>
      <c r="R324" s="90" t="s">
        <v>33</v>
      </c>
      <c r="S324" s="91" t="s">
        <v>45</v>
      </c>
      <c r="T324" s="91"/>
      <c r="U324" s="92"/>
      <c r="V324" s="137"/>
      <c r="W324" s="137"/>
      <c r="X324" s="137"/>
      <c r="Y324" s="137"/>
      <c r="Z324" s="137"/>
      <c r="AA324" s="137"/>
      <c r="AB324" s="137"/>
      <c r="AC324" s="137"/>
      <c r="AD324" s="137"/>
      <c r="AE324" s="137"/>
      <c r="AF324" s="137"/>
      <c r="AG324" s="137"/>
      <c r="AH324" s="137"/>
      <c r="AI324" s="137"/>
      <c r="AJ324" s="137"/>
      <c r="AK324" s="137"/>
      <c r="AL324" s="137"/>
      <c r="AM324" s="137"/>
      <c r="AN324" s="137"/>
      <c r="AO324" s="137"/>
      <c r="AP324" s="137"/>
      <c r="AQ324" s="137"/>
      <c r="AR324" s="137"/>
      <c r="AS324" s="137"/>
      <c r="AT324" s="137"/>
      <c r="AU324" s="137"/>
      <c r="AV324" s="137"/>
      <c r="AW324" s="137"/>
      <c r="AX324" s="137"/>
      <c r="AY324" s="137"/>
      <c r="AZ324" s="137"/>
      <c r="BA324" s="137"/>
      <c r="BB324" s="137"/>
      <c r="BC324" s="137"/>
      <c r="BD324" s="137"/>
      <c r="BE324" s="137"/>
      <c r="BF324" s="137"/>
      <c r="BG324" s="137"/>
      <c r="BH324" s="137"/>
      <c r="BI324" s="137"/>
      <c r="BJ324" s="137"/>
      <c r="BK324" s="137"/>
      <c r="BL324" s="137"/>
      <c r="BM324" s="137"/>
      <c r="BN324" s="137"/>
      <c r="BO324" s="137"/>
      <c r="BP324" s="137"/>
      <c r="BQ324" s="137"/>
      <c r="BR324" s="137"/>
      <c r="BS324" s="137"/>
      <c r="BT324" s="137"/>
      <c r="BU324" s="137"/>
      <c r="BV324" s="137"/>
      <c r="BW324" s="137"/>
      <c r="BX324" s="137"/>
      <c r="BY324" s="137"/>
      <c r="BZ324" s="137"/>
      <c r="CA324" s="137"/>
      <c r="CB324" s="137"/>
      <c r="CC324" s="137"/>
      <c r="CD324" s="137"/>
      <c r="CE324" s="137"/>
      <c r="CF324" s="137"/>
      <c r="CG324" s="137"/>
      <c r="CH324" s="137"/>
      <c r="CI324" s="137"/>
      <c r="CJ324" s="137"/>
      <c r="CK324" s="137"/>
      <c r="CL324" s="137"/>
      <c r="CM324" s="137"/>
      <c r="CN324" s="137"/>
      <c r="CO324" s="137"/>
      <c r="CP324" s="137"/>
      <c r="CQ324" s="137"/>
      <c r="CR324" s="137"/>
      <c r="CS324" s="137"/>
      <c r="CT324" s="137"/>
      <c r="CU324" s="137"/>
      <c r="CV324" s="137"/>
      <c r="CW324" s="137"/>
      <c r="CX324" s="137"/>
      <c r="CY324" s="137"/>
      <c r="CZ324" s="137"/>
      <c r="DA324" s="137"/>
      <c r="DB324" s="137"/>
      <c r="DC324" s="137"/>
      <c r="DD324" s="137"/>
      <c r="DE324" s="137"/>
      <c r="DF324" s="137"/>
      <c r="DG324" s="137"/>
      <c r="DH324" s="137"/>
      <c r="DI324" s="137"/>
      <c r="DJ324" s="138"/>
      <c r="DHM324" s="140"/>
      <c r="DHN324" s="141"/>
      <c r="DHO324" s="141"/>
    </row>
    <row r="325" spans="1:119 2925:2927" ht="27" customHeight="1" outlineLevel="1" x14ac:dyDescent="0.35">
      <c r="A325" s="112" t="s">
        <v>369</v>
      </c>
      <c r="B325" s="112" t="s">
        <v>448</v>
      </c>
      <c r="C325" s="64"/>
      <c r="D325" s="113">
        <v>624202</v>
      </c>
      <c r="E325" s="126">
        <v>11210000</v>
      </c>
      <c r="F325" s="66"/>
      <c r="G325" s="66"/>
      <c r="H325" s="65"/>
      <c r="I325" s="65">
        <f t="shared" ref="I325:I351" si="14">SUM(E325:H325)</f>
        <v>11210000</v>
      </c>
      <c r="J325" s="65">
        <v>11210000</v>
      </c>
      <c r="K325" s="65"/>
      <c r="L325" s="66"/>
      <c r="M325" s="65"/>
      <c r="N325" s="65">
        <f t="shared" ref="N325:N351" si="15">SUM(J325:M325)</f>
        <v>11210000</v>
      </c>
      <c r="O325" s="67">
        <v>46174</v>
      </c>
      <c r="P325" s="67">
        <v>46261</v>
      </c>
      <c r="Q325" s="68">
        <v>0.05</v>
      </c>
      <c r="R325" s="70" t="s">
        <v>33</v>
      </c>
      <c r="S325" s="70"/>
      <c r="T325" s="71" t="s">
        <v>34</v>
      </c>
      <c r="U325" s="72"/>
      <c r="DJ325" s="95"/>
      <c r="DK325" s="95"/>
      <c r="DL325" s="95"/>
      <c r="DM325" s="95"/>
      <c r="DN325" s="95"/>
      <c r="DO325" s="95"/>
    </row>
    <row r="326" spans="1:119 2925:2927" s="139" customFormat="1" ht="32.9" customHeight="1" outlineLevel="1" x14ac:dyDescent="0.35">
      <c r="A326" s="83" t="s">
        <v>371</v>
      </c>
      <c r="B326" s="84" t="s">
        <v>61</v>
      </c>
      <c r="C326" s="85"/>
      <c r="D326" s="86"/>
      <c r="E326" s="101"/>
      <c r="F326" s="101"/>
      <c r="G326" s="101"/>
      <c r="H326" s="101"/>
      <c r="I326" s="101">
        <f t="shared" si="14"/>
        <v>0</v>
      </c>
      <c r="J326" s="101"/>
      <c r="K326" s="101"/>
      <c r="L326" s="101"/>
      <c r="M326" s="101"/>
      <c r="N326" s="101">
        <f t="shared" si="15"/>
        <v>0</v>
      </c>
      <c r="O326" s="88">
        <v>46174</v>
      </c>
      <c r="P326" s="88">
        <v>46181</v>
      </c>
      <c r="Q326" s="89">
        <v>0.15</v>
      </c>
      <c r="R326" s="90" t="s">
        <v>33</v>
      </c>
      <c r="S326" s="91"/>
      <c r="T326" s="91"/>
      <c r="U326" s="102"/>
      <c r="V326" s="137"/>
      <c r="W326" s="137"/>
      <c r="X326" s="137"/>
      <c r="Y326" s="137"/>
      <c r="Z326" s="137"/>
      <c r="AA326" s="137"/>
      <c r="AB326" s="137"/>
      <c r="AC326" s="137"/>
      <c r="AD326" s="137"/>
      <c r="AE326" s="137"/>
      <c r="AF326" s="137"/>
      <c r="AG326" s="137"/>
      <c r="AH326" s="137"/>
      <c r="AI326" s="137"/>
      <c r="AJ326" s="137"/>
      <c r="AK326" s="137"/>
      <c r="AL326" s="137"/>
      <c r="AM326" s="137"/>
      <c r="AN326" s="137"/>
      <c r="AO326" s="137"/>
      <c r="AP326" s="137"/>
      <c r="AQ326" s="137"/>
      <c r="AR326" s="137"/>
      <c r="AS326" s="137"/>
      <c r="AT326" s="137"/>
      <c r="AU326" s="137"/>
      <c r="AV326" s="137"/>
      <c r="AW326" s="137"/>
      <c r="AX326" s="137"/>
      <c r="AY326" s="137"/>
      <c r="AZ326" s="137"/>
      <c r="BA326" s="137"/>
      <c r="BB326" s="137"/>
      <c r="BC326" s="137"/>
      <c r="BD326" s="137"/>
      <c r="BE326" s="137"/>
      <c r="BF326" s="137"/>
      <c r="BG326" s="137"/>
      <c r="BH326" s="137"/>
      <c r="BI326" s="137"/>
      <c r="BJ326" s="137"/>
      <c r="BK326" s="137"/>
      <c r="BL326" s="137"/>
      <c r="BM326" s="137"/>
      <c r="BN326" s="137"/>
      <c r="BO326" s="137"/>
      <c r="BP326" s="137"/>
      <c r="BQ326" s="137"/>
      <c r="BR326" s="137"/>
      <c r="BS326" s="137"/>
      <c r="BT326" s="137"/>
      <c r="BU326" s="137"/>
      <c r="BV326" s="137"/>
      <c r="BW326" s="137"/>
      <c r="BX326" s="137"/>
      <c r="BY326" s="137"/>
      <c r="BZ326" s="137"/>
      <c r="CA326" s="137"/>
      <c r="CB326" s="137"/>
      <c r="CC326" s="137"/>
      <c r="CD326" s="137"/>
      <c r="CE326" s="137"/>
      <c r="CF326" s="137"/>
      <c r="CG326" s="137"/>
      <c r="CH326" s="137"/>
      <c r="CI326" s="137"/>
      <c r="CJ326" s="137"/>
      <c r="CK326" s="137"/>
      <c r="CL326" s="137"/>
      <c r="CM326" s="137"/>
      <c r="CN326" s="137"/>
      <c r="CO326" s="137"/>
      <c r="CP326" s="137"/>
      <c r="CQ326" s="137"/>
      <c r="CR326" s="137"/>
      <c r="CS326" s="137"/>
      <c r="CT326" s="137"/>
      <c r="CU326" s="137"/>
      <c r="CV326" s="137"/>
      <c r="CW326" s="137"/>
      <c r="CX326" s="137"/>
      <c r="CY326" s="137"/>
      <c r="CZ326" s="137"/>
      <c r="DA326" s="137"/>
      <c r="DB326" s="137"/>
      <c r="DC326" s="137"/>
      <c r="DD326" s="137"/>
      <c r="DE326" s="137"/>
      <c r="DF326" s="137"/>
      <c r="DG326" s="137"/>
      <c r="DH326" s="137"/>
      <c r="DI326" s="137"/>
      <c r="DJ326" s="138"/>
      <c r="DHM326" s="140"/>
      <c r="DHN326" s="141"/>
      <c r="DHO326" s="141"/>
    </row>
    <row r="327" spans="1:119 2925:2927" ht="15" customHeight="1" outlineLevel="1" x14ac:dyDescent="0.35">
      <c r="A327" s="83" t="s">
        <v>372</v>
      </c>
      <c r="B327" s="84" t="s">
        <v>63</v>
      </c>
      <c r="C327" s="85"/>
      <c r="D327" s="86"/>
      <c r="E327" s="101"/>
      <c r="F327" s="101"/>
      <c r="G327" s="101"/>
      <c r="H327" s="101"/>
      <c r="I327" s="101">
        <f t="shared" si="14"/>
        <v>0</v>
      </c>
      <c r="J327" s="101"/>
      <c r="K327" s="101"/>
      <c r="L327" s="101"/>
      <c r="M327" s="101"/>
      <c r="N327" s="101">
        <f t="shared" si="15"/>
        <v>0</v>
      </c>
      <c r="O327" s="88">
        <v>46181</v>
      </c>
      <c r="P327" s="88">
        <v>46183</v>
      </c>
      <c r="Q327" s="89">
        <v>0.03</v>
      </c>
      <c r="R327" s="90" t="s">
        <v>33</v>
      </c>
      <c r="S327" s="91"/>
      <c r="T327" s="91"/>
      <c r="U327" s="102"/>
      <c r="DJ327" s="95"/>
      <c r="DK327" s="95"/>
      <c r="DL327" s="95"/>
      <c r="DM327" s="95"/>
      <c r="DN327" s="95"/>
      <c r="DO327" s="95"/>
    </row>
    <row r="328" spans="1:119 2925:2927" ht="15" customHeight="1" outlineLevel="1" x14ac:dyDescent="0.35">
      <c r="A328" s="83" t="s">
        <v>449</v>
      </c>
      <c r="B328" s="84" t="s">
        <v>90</v>
      </c>
      <c r="C328" s="85"/>
      <c r="D328" s="86"/>
      <c r="E328" s="101"/>
      <c r="F328" s="101"/>
      <c r="G328" s="101"/>
      <c r="H328" s="101"/>
      <c r="I328" s="101">
        <f t="shared" si="14"/>
        <v>0</v>
      </c>
      <c r="J328" s="101"/>
      <c r="K328" s="101"/>
      <c r="L328" s="101"/>
      <c r="M328" s="101"/>
      <c r="N328" s="101">
        <f t="shared" si="15"/>
        <v>0</v>
      </c>
      <c r="O328" s="88">
        <v>46183</v>
      </c>
      <c r="P328" s="88">
        <v>46190</v>
      </c>
      <c r="Q328" s="89">
        <v>0.05</v>
      </c>
      <c r="R328" s="90" t="s">
        <v>33</v>
      </c>
      <c r="S328" s="91"/>
      <c r="T328" s="91"/>
      <c r="U328" s="102"/>
      <c r="DJ328" s="95"/>
      <c r="DK328" s="95"/>
      <c r="DL328" s="95"/>
      <c r="DM328" s="95"/>
      <c r="DN328" s="95"/>
      <c r="DO328" s="95"/>
    </row>
    <row r="329" spans="1:119 2925:2927" ht="15" customHeight="1" outlineLevel="1" x14ac:dyDescent="0.35">
      <c r="A329" s="83" t="s">
        <v>450</v>
      </c>
      <c r="B329" s="84" t="s">
        <v>92</v>
      </c>
      <c r="C329" s="85"/>
      <c r="D329" s="86"/>
      <c r="E329" s="101"/>
      <c r="F329" s="101"/>
      <c r="G329" s="101"/>
      <c r="H329" s="101"/>
      <c r="I329" s="101">
        <f t="shared" si="14"/>
        <v>0</v>
      </c>
      <c r="J329" s="101"/>
      <c r="K329" s="101"/>
      <c r="L329" s="101"/>
      <c r="M329" s="101"/>
      <c r="N329" s="101">
        <f t="shared" si="15"/>
        <v>0</v>
      </c>
      <c r="O329" s="88">
        <v>46190</v>
      </c>
      <c r="P329" s="88">
        <v>46193</v>
      </c>
      <c r="Q329" s="89">
        <v>0.03</v>
      </c>
      <c r="R329" s="90" t="s">
        <v>33</v>
      </c>
      <c r="S329" s="91"/>
      <c r="T329" s="91"/>
      <c r="U329" s="102"/>
      <c r="DJ329" s="95"/>
      <c r="DK329" s="95"/>
      <c r="DL329" s="95"/>
      <c r="DM329" s="95"/>
      <c r="DN329" s="95"/>
      <c r="DO329" s="95"/>
    </row>
    <row r="330" spans="1:119 2925:2927" ht="15" customHeight="1" outlineLevel="1" x14ac:dyDescent="0.35">
      <c r="A330" s="83" t="s">
        <v>451</v>
      </c>
      <c r="B330" s="84" t="s">
        <v>73</v>
      </c>
      <c r="C330" s="85"/>
      <c r="D330" s="86"/>
      <c r="E330" s="101"/>
      <c r="F330" s="101"/>
      <c r="G330" s="101"/>
      <c r="H330" s="101"/>
      <c r="I330" s="101">
        <f t="shared" si="14"/>
        <v>0</v>
      </c>
      <c r="J330" s="101"/>
      <c r="K330" s="101"/>
      <c r="L330" s="101"/>
      <c r="M330" s="101"/>
      <c r="N330" s="101">
        <f t="shared" si="15"/>
        <v>0</v>
      </c>
      <c r="O330" s="88">
        <v>46193</v>
      </c>
      <c r="P330" s="88">
        <v>46200</v>
      </c>
      <c r="Q330" s="89">
        <v>0.06</v>
      </c>
      <c r="R330" s="90" t="s">
        <v>33</v>
      </c>
      <c r="S330" s="91"/>
      <c r="T330" s="91"/>
      <c r="U330" s="102"/>
      <c r="DJ330" s="95"/>
      <c r="DK330" s="95"/>
      <c r="DL330" s="95"/>
      <c r="DM330" s="95"/>
      <c r="DN330" s="95"/>
      <c r="DO330" s="95"/>
    </row>
    <row r="331" spans="1:119 2925:2927" ht="15" customHeight="1" outlineLevel="1" x14ac:dyDescent="0.35">
      <c r="A331" s="83" t="s">
        <v>452</v>
      </c>
      <c r="B331" s="84" t="s">
        <v>76</v>
      </c>
      <c r="C331" s="85"/>
      <c r="D331" s="86"/>
      <c r="E331" s="101"/>
      <c r="F331" s="101"/>
      <c r="G331" s="101"/>
      <c r="H331" s="101"/>
      <c r="I331" s="101">
        <f t="shared" si="14"/>
        <v>0</v>
      </c>
      <c r="J331" s="101"/>
      <c r="K331" s="101"/>
      <c r="L331" s="101"/>
      <c r="M331" s="101"/>
      <c r="N331" s="101">
        <f t="shared" si="15"/>
        <v>0</v>
      </c>
      <c r="O331" s="88">
        <v>46200</v>
      </c>
      <c r="P331" s="88">
        <v>46207</v>
      </c>
      <c r="Q331" s="89">
        <v>0.03</v>
      </c>
      <c r="R331" s="90" t="s">
        <v>33</v>
      </c>
      <c r="S331" s="91"/>
      <c r="T331" s="91"/>
      <c r="U331" s="102"/>
      <c r="DJ331" s="95"/>
      <c r="DK331" s="95"/>
      <c r="DL331" s="95"/>
      <c r="DM331" s="95"/>
      <c r="DN331" s="95"/>
      <c r="DO331" s="95"/>
    </row>
    <row r="332" spans="1:119 2925:2927" ht="15" customHeight="1" outlineLevel="1" x14ac:dyDescent="0.35">
      <c r="A332" s="83" t="s">
        <v>453</v>
      </c>
      <c r="B332" s="84" t="s">
        <v>454</v>
      </c>
      <c r="C332" s="85"/>
      <c r="D332" s="86"/>
      <c r="E332" s="101"/>
      <c r="F332" s="101"/>
      <c r="G332" s="101"/>
      <c r="H332" s="101"/>
      <c r="I332" s="101">
        <f t="shared" si="14"/>
        <v>0</v>
      </c>
      <c r="J332" s="101"/>
      <c r="K332" s="101"/>
      <c r="L332" s="101"/>
      <c r="M332" s="101"/>
      <c r="N332" s="101">
        <f t="shared" si="15"/>
        <v>0</v>
      </c>
      <c r="O332" s="88">
        <v>46207</v>
      </c>
      <c r="P332" s="88">
        <v>46222</v>
      </c>
      <c r="Q332" s="89">
        <v>0.55000000000000004</v>
      </c>
      <c r="R332" s="90" t="s">
        <v>33</v>
      </c>
      <c r="S332" s="91"/>
      <c r="T332" s="91"/>
      <c r="U332" s="102"/>
      <c r="DJ332" s="95"/>
      <c r="DK332" s="95"/>
      <c r="DL332" s="95"/>
      <c r="DM332" s="95"/>
      <c r="DN332" s="95"/>
      <c r="DO332" s="95"/>
    </row>
    <row r="333" spans="1:119 2925:2927" ht="15" customHeight="1" outlineLevel="1" x14ac:dyDescent="0.35">
      <c r="A333" s="83" t="s">
        <v>455</v>
      </c>
      <c r="B333" s="84" t="s">
        <v>456</v>
      </c>
      <c r="C333" s="85"/>
      <c r="D333" s="86"/>
      <c r="E333" s="101"/>
      <c r="F333" s="101"/>
      <c r="G333" s="101"/>
      <c r="H333" s="101"/>
      <c r="I333" s="101">
        <f t="shared" si="14"/>
        <v>0</v>
      </c>
      <c r="J333" s="101"/>
      <c r="K333" s="101"/>
      <c r="L333" s="101"/>
      <c r="M333" s="101"/>
      <c r="N333" s="101">
        <f t="shared" si="15"/>
        <v>0</v>
      </c>
      <c r="O333" s="88">
        <v>46222</v>
      </c>
      <c r="P333" s="88">
        <v>46239</v>
      </c>
      <c r="Q333" s="89">
        <v>7.0000000000000007E-2</v>
      </c>
      <c r="R333" s="90" t="s">
        <v>33</v>
      </c>
      <c r="S333" s="91"/>
      <c r="T333" s="91"/>
      <c r="U333" s="102"/>
      <c r="DJ333" s="95"/>
      <c r="DK333" s="95"/>
      <c r="DL333" s="95"/>
      <c r="DM333" s="95"/>
      <c r="DN333" s="95"/>
      <c r="DO333" s="95"/>
    </row>
    <row r="334" spans="1:119 2925:2927" ht="15" customHeight="1" outlineLevel="1" x14ac:dyDescent="0.35">
      <c r="A334" s="83" t="s">
        <v>457</v>
      </c>
      <c r="B334" s="84" t="s">
        <v>458</v>
      </c>
      <c r="C334" s="85"/>
      <c r="D334" s="86"/>
      <c r="E334" s="101">
        <v>11210000</v>
      </c>
      <c r="F334" s="101"/>
      <c r="G334" s="101"/>
      <c r="H334" s="101"/>
      <c r="I334" s="101">
        <f t="shared" si="14"/>
        <v>11210000</v>
      </c>
      <c r="J334" s="101">
        <v>11210000</v>
      </c>
      <c r="K334" s="101"/>
      <c r="L334" s="101"/>
      <c r="M334" s="101"/>
      <c r="N334" s="101">
        <f t="shared" si="15"/>
        <v>11210000</v>
      </c>
      <c r="O334" s="88">
        <v>46246</v>
      </c>
      <c r="P334" s="88">
        <v>46261</v>
      </c>
      <c r="Q334" s="144">
        <v>0.03</v>
      </c>
      <c r="R334" s="90" t="s">
        <v>33</v>
      </c>
      <c r="S334" s="91" t="s">
        <v>45</v>
      </c>
      <c r="T334" s="91"/>
      <c r="U334" s="102"/>
      <c r="DJ334" s="95"/>
      <c r="DK334" s="95"/>
      <c r="DL334" s="95"/>
      <c r="DM334" s="95"/>
      <c r="DN334" s="95"/>
      <c r="DO334" s="95"/>
    </row>
    <row r="335" spans="1:119 2925:2927" ht="26.15" customHeight="1" outlineLevel="1" x14ac:dyDescent="0.35">
      <c r="A335" s="63" t="s">
        <v>373</v>
      </c>
      <c r="B335" s="112" t="s">
        <v>459</v>
      </c>
      <c r="C335" s="64"/>
      <c r="D335" s="113">
        <v>624202</v>
      </c>
      <c r="E335" s="126">
        <f>E342+E347</f>
        <v>0</v>
      </c>
      <c r="F335" s="65"/>
      <c r="G335" s="66"/>
      <c r="H335" s="65"/>
      <c r="I335" s="65">
        <f t="shared" si="14"/>
        <v>0</v>
      </c>
      <c r="J335" s="65">
        <f>J342+J347</f>
        <v>0</v>
      </c>
      <c r="K335" s="65"/>
      <c r="L335" s="66"/>
      <c r="M335" s="65"/>
      <c r="N335" s="65">
        <f t="shared" si="15"/>
        <v>0</v>
      </c>
      <c r="O335" s="67">
        <f>O336</f>
        <v>46024</v>
      </c>
      <c r="P335" s="67">
        <f>P351</f>
        <v>46251</v>
      </c>
      <c r="Q335" s="68">
        <v>0.05</v>
      </c>
      <c r="R335" s="70" t="s">
        <v>33</v>
      </c>
      <c r="S335" s="70"/>
      <c r="T335" s="71" t="s">
        <v>34</v>
      </c>
      <c r="U335" s="72"/>
      <c r="DJ335" s="95"/>
      <c r="DK335" s="95"/>
      <c r="DL335" s="95"/>
      <c r="DM335" s="95"/>
      <c r="DN335" s="95"/>
      <c r="DO335" s="95"/>
    </row>
    <row r="336" spans="1:119 2925:2927" s="139" customFormat="1" ht="32.9" customHeight="1" outlineLevel="1" x14ac:dyDescent="0.35">
      <c r="A336" s="83" t="s">
        <v>375</v>
      </c>
      <c r="B336" s="84" t="s">
        <v>61</v>
      </c>
      <c r="C336" s="85"/>
      <c r="D336" s="86"/>
      <c r="E336" s="101"/>
      <c r="F336" s="101"/>
      <c r="G336" s="101"/>
      <c r="H336" s="101"/>
      <c r="I336" s="101">
        <f t="shared" si="14"/>
        <v>0</v>
      </c>
      <c r="J336" s="101"/>
      <c r="K336" s="101"/>
      <c r="L336" s="101"/>
      <c r="M336" s="101"/>
      <c r="N336" s="101">
        <f t="shared" si="15"/>
        <v>0</v>
      </c>
      <c r="O336" s="88">
        <v>46024</v>
      </c>
      <c r="P336" s="88">
        <v>46030</v>
      </c>
      <c r="Q336" s="145">
        <v>0.16</v>
      </c>
      <c r="R336" s="90" t="s">
        <v>33</v>
      </c>
      <c r="S336" s="91"/>
      <c r="T336" s="91"/>
      <c r="U336" s="102"/>
      <c r="V336" s="137"/>
      <c r="W336" s="137"/>
      <c r="X336" s="137"/>
      <c r="Y336" s="137"/>
      <c r="Z336" s="137"/>
      <c r="AA336" s="137"/>
      <c r="AB336" s="137"/>
      <c r="AC336" s="137"/>
      <c r="AD336" s="137"/>
      <c r="AE336" s="137"/>
      <c r="AF336" s="137"/>
      <c r="AG336" s="137"/>
      <c r="AH336" s="137"/>
      <c r="AI336" s="137"/>
      <c r="AJ336" s="137"/>
      <c r="AK336" s="137"/>
      <c r="AL336" s="137"/>
      <c r="AM336" s="137"/>
      <c r="AN336" s="137"/>
      <c r="AO336" s="137"/>
      <c r="AP336" s="137"/>
      <c r="AQ336" s="137"/>
      <c r="AR336" s="137"/>
      <c r="AS336" s="137"/>
      <c r="AT336" s="137"/>
      <c r="AU336" s="137"/>
      <c r="AV336" s="137"/>
      <c r="AW336" s="137"/>
      <c r="AX336" s="137"/>
      <c r="AY336" s="137"/>
      <c r="AZ336" s="137"/>
      <c r="BA336" s="137"/>
      <c r="BB336" s="137"/>
      <c r="BC336" s="137"/>
      <c r="BD336" s="137"/>
      <c r="BE336" s="137"/>
      <c r="BF336" s="137"/>
      <c r="BG336" s="137"/>
      <c r="BH336" s="137"/>
      <c r="BI336" s="137"/>
      <c r="BJ336" s="137"/>
      <c r="BK336" s="137"/>
      <c r="BL336" s="137"/>
      <c r="BM336" s="137"/>
      <c r="BN336" s="137"/>
      <c r="BO336" s="137"/>
      <c r="BP336" s="137"/>
      <c r="BQ336" s="137"/>
      <c r="BR336" s="137"/>
      <c r="BS336" s="137"/>
      <c r="BT336" s="137"/>
      <c r="BU336" s="137"/>
      <c r="BV336" s="137"/>
      <c r="BW336" s="137"/>
      <c r="BX336" s="137"/>
      <c r="BY336" s="137"/>
      <c r="BZ336" s="137"/>
      <c r="CA336" s="137"/>
      <c r="CB336" s="137"/>
      <c r="CC336" s="137"/>
      <c r="CD336" s="137"/>
      <c r="CE336" s="137"/>
      <c r="CF336" s="137"/>
      <c r="CG336" s="137"/>
      <c r="CH336" s="137"/>
      <c r="CI336" s="137"/>
      <c r="CJ336" s="137"/>
      <c r="CK336" s="137"/>
      <c r="CL336" s="137"/>
      <c r="CM336" s="137"/>
      <c r="CN336" s="137"/>
      <c r="CO336" s="137"/>
      <c r="CP336" s="137"/>
      <c r="CQ336" s="137"/>
      <c r="CR336" s="137"/>
      <c r="CS336" s="137"/>
      <c r="CT336" s="137"/>
      <c r="CU336" s="137"/>
      <c r="CV336" s="137"/>
      <c r="CW336" s="137"/>
      <c r="CX336" s="137"/>
      <c r="CY336" s="137"/>
      <c r="CZ336" s="137"/>
      <c r="DA336" s="137"/>
      <c r="DB336" s="137"/>
      <c r="DC336" s="137"/>
      <c r="DD336" s="137"/>
      <c r="DE336" s="137"/>
      <c r="DF336" s="137"/>
      <c r="DG336" s="137"/>
      <c r="DH336" s="137"/>
      <c r="DI336" s="137"/>
      <c r="DJ336" s="138"/>
      <c r="DHM336" s="140"/>
      <c r="DHN336" s="141"/>
      <c r="DHO336" s="141"/>
    </row>
    <row r="337" spans="1:119 2925:2927" ht="15" customHeight="1" outlineLevel="1" x14ac:dyDescent="0.35">
      <c r="A337" s="83" t="s">
        <v>376</v>
      </c>
      <c r="B337" s="84" t="s">
        <v>63</v>
      </c>
      <c r="C337" s="85"/>
      <c r="D337" s="86"/>
      <c r="E337" s="101"/>
      <c r="F337" s="101"/>
      <c r="G337" s="101"/>
      <c r="H337" s="101"/>
      <c r="I337" s="101">
        <f t="shared" si="14"/>
        <v>0</v>
      </c>
      <c r="J337" s="101"/>
      <c r="K337" s="101"/>
      <c r="L337" s="101"/>
      <c r="M337" s="101"/>
      <c r="N337" s="101">
        <f t="shared" si="15"/>
        <v>0</v>
      </c>
      <c r="O337" s="88">
        <v>46030</v>
      </c>
      <c r="P337" s="88">
        <v>46031</v>
      </c>
      <c r="Q337" s="89">
        <v>0.03</v>
      </c>
      <c r="R337" s="90" t="s">
        <v>33</v>
      </c>
      <c r="S337" s="91"/>
      <c r="T337" s="91"/>
      <c r="U337" s="102"/>
      <c r="DJ337" s="95"/>
      <c r="DK337" s="95"/>
      <c r="DL337" s="95"/>
      <c r="DM337" s="95"/>
      <c r="DN337" s="95"/>
      <c r="DO337" s="95"/>
    </row>
    <row r="338" spans="1:119 2925:2927" ht="15" customHeight="1" outlineLevel="1" x14ac:dyDescent="0.35">
      <c r="A338" s="83" t="s">
        <v>377</v>
      </c>
      <c r="B338" s="84" t="s">
        <v>90</v>
      </c>
      <c r="C338" s="85"/>
      <c r="D338" s="86"/>
      <c r="E338" s="101"/>
      <c r="F338" s="101"/>
      <c r="G338" s="101"/>
      <c r="H338" s="101"/>
      <c r="I338" s="101">
        <f t="shared" si="14"/>
        <v>0</v>
      </c>
      <c r="J338" s="101"/>
      <c r="K338" s="101"/>
      <c r="L338" s="101"/>
      <c r="M338" s="101"/>
      <c r="N338" s="101">
        <f t="shared" si="15"/>
        <v>0</v>
      </c>
      <c r="O338" s="88">
        <v>46031</v>
      </c>
      <c r="P338" s="88">
        <v>46038</v>
      </c>
      <c r="Q338" s="89">
        <v>0.05</v>
      </c>
      <c r="R338" s="90" t="s">
        <v>33</v>
      </c>
      <c r="S338" s="91"/>
      <c r="T338" s="91"/>
      <c r="U338" s="102"/>
      <c r="DJ338" s="95"/>
      <c r="DK338" s="95"/>
      <c r="DL338" s="95"/>
      <c r="DM338" s="95"/>
      <c r="DN338" s="95"/>
      <c r="DO338" s="95"/>
    </row>
    <row r="339" spans="1:119 2925:2927" ht="15" customHeight="1" outlineLevel="1" x14ac:dyDescent="0.35">
      <c r="A339" s="83" t="s">
        <v>379</v>
      </c>
      <c r="B339" s="84" t="s">
        <v>92</v>
      </c>
      <c r="C339" s="85"/>
      <c r="D339" s="86"/>
      <c r="E339" s="101"/>
      <c r="F339" s="101"/>
      <c r="G339" s="101"/>
      <c r="H339" s="101"/>
      <c r="I339" s="101">
        <f t="shared" si="14"/>
        <v>0</v>
      </c>
      <c r="J339" s="101"/>
      <c r="K339" s="101"/>
      <c r="L339" s="101"/>
      <c r="M339" s="101"/>
      <c r="N339" s="101">
        <f t="shared" si="15"/>
        <v>0</v>
      </c>
      <c r="O339" s="88">
        <v>46038</v>
      </c>
      <c r="P339" s="88">
        <v>46045</v>
      </c>
      <c r="Q339" s="89">
        <v>0.03</v>
      </c>
      <c r="R339" s="90" t="s">
        <v>33</v>
      </c>
      <c r="S339" s="91"/>
      <c r="T339" s="91"/>
      <c r="U339" s="102"/>
      <c r="DJ339" s="95"/>
      <c r="DK339" s="95"/>
      <c r="DL339" s="95"/>
      <c r="DM339" s="95"/>
      <c r="DN339" s="95"/>
      <c r="DO339" s="95"/>
    </row>
    <row r="340" spans="1:119 2925:2927" ht="15" customHeight="1" outlineLevel="1" x14ac:dyDescent="0.35">
      <c r="A340" s="83" t="s">
        <v>460</v>
      </c>
      <c r="B340" s="84" t="s">
        <v>73</v>
      </c>
      <c r="C340" s="85"/>
      <c r="D340" s="86"/>
      <c r="E340" s="101"/>
      <c r="F340" s="101"/>
      <c r="G340" s="101"/>
      <c r="H340" s="101"/>
      <c r="I340" s="101">
        <f t="shared" si="14"/>
        <v>0</v>
      </c>
      <c r="J340" s="101"/>
      <c r="K340" s="101"/>
      <c r="L340" s="101"/>
      <c r="M340" s="101"/>
      <c r="N340" s="101">
        <f t="shared" si="15"/>
        <v>0</v>
      </c>
      <c r="O340" s="88">
        <v>46045</v>
      </c>
      <c r="P340" s="88">
        <v>46053</v>
      </c>
      <c r="Q340" s="89">
        <v>0.06</v>
      </c>
      <c r="R340" s="90" t="s">
        <v>33</v>
      </c>
      <c r="S340" s="91"/>
      <c r="T340" s="91"/>
      <c r="U340" s="102"/>
      <c r="DJ340" s="95"/>
      <c r="DK340" s="95"/>
      <c r="DL340" s="95"/>
      <c r="DM340" s="95"/>
      <c r="DN340" s="95"/>
      <c r="DO340" s="95"/>
    </row>
    <row r="341" spans="1:119 2925:2927" ht="15" customHeight="1" outlineLevel="1" x14ac:dyDescent="0.35">
      <c r="A341" s="83" t="s">
        <v>461</v>
      </c>
      <c r="B341" s="84" t="s">
        <v>76</v>
      </c>
      <c r="C341" s="85"/>
      <c r="D341" s="86"/>
      <c r="E341" s="101"/>
      <c r="F341" s="101"/>
      <c r="G341" s="101"/>
      <c r="H341" s="101"/>
      <c r="I341" s="101">
        <f t="shared" si="14"/>
        <v>0</v>
      </c>
      <c r="J341" s="101"/>
      <c r="K341" s="101"/>
      <c r="L341" s="101"/>
      <c r="M341" s="101"/>
      <c r="N341" s="101">
        <f t="shared" si="15"/>
        <v>0</v>
      </c>
      <c r="O341" s="88">
        <v>45689</v>
      </c>
      <c r="P341" s="88">
        <v>46061</v>
      </c>
      <c r="Q341" s="89">
        <v>0.03</v>
      </c>
      <c r="R341" s="90" t="s">
        <v>33</v>
      </c>
      <c r="S341" s="91"/>
      <c r="T341" s="91"/>
      <c r="U341" s="102"/>
      <c r="DJ341" s="95"/>
      <c r="DK341" s="95"/>
      <c r="DL341" s="95"/>
      <c r="DM341" s="95"/>
      <c r="DN341" s="95"/>
      <c r="DO341" s="95"/>
    </row>
    <row r="342" spans="1:119 2925:2927" ht="27.65" customHeight="1" outlineLevel="1" x14ac:dyDescent="0.35">
      <c r="A342" s="73" t="s">
        <v>375</v>
      </c>
      <c r="B342" s="74" t="s">
        <v>462</v>
      </c>
      <c r="C342" s="75"/>
      <c r="D342" s="76"/>
      <c r="E342" s="98">
        <f>+E346</f>
        <v>0</v>
      </c>
      <c r="F342" s="98"/>
      <c r="G342" s="99"/>
      <c r="H342" s="98"/>
      <c r="I342" s="98">
        <f t="shared" si="14"/>
        <v>0</v>
      </c>
      <c r="J342" s="98">
        <f>+J346</f>
        <v>0</v>
      </c>
      <c r="K342" s="98"/>
      <c r="L342" s="99"/>
      <c r="M342" s="98"/>
      <c r="N342" s="98">
        <f t="shared" si="15"/>
        <v>0</v>
      </c>
      <c r="O342" s="79">
        <f>O343</f>
        <v>46068</v>
      </c>
      <c r="P342" s="79">
        <f>P346</f>
        <v>46102</v>
      </c>
      <c r="Q342" s="80">
        <f>SUM(Q343:Q346)</f>
        <v>0.32000000000000006</v>
      </c>
      <c r="R342" s="78" t="s">
        <v>33</v>
      </c>
      <c r="S342" s="78"/>
      <c r="T342" s="82"/>
      <c r="U342" s="100"/>
      <c r="DJ342" s="95"/>
      <c r="DK342" s="95"/>
      <c r="DL342" s="95"/>
      <c r="DM342" s="95"/>
      <c r="DN342" s="95"/>
      <c r="DO342" s="95"/>
    </row>
    <row r="343" spans="1:119 2925:2927" ht="15" customHeight="1" outlineLevel="1" x14ac:dyDescent="0.35">
      <c r="A343" s="83" t="s">
        <v>463</v>
      </c>
      <c r="B343" s="84" t="s">
        <v>38</v>
      </c>
      <c r="C343" s="85"/>
      <c r="D343" s="86"/>
      <c r="E343" s="101"/>
      <c r="F343" s="101"/>
      <c r="G343" s="101"/>
      <c r="H343" s="101"/>
      <c r="I343" s="101">
        <f t="shared" si="14"/>
        <v>0</v>
      </c>
      <c r="J343" s="101"/>
      <c r="K343" s="101"/>
      <c r="L343" s="101"/>
      <c r="M343" s="101"/>
      <c r="N343" s="101">
        <f t="shared" si="15"/>
        <v>0</v>
      </c>
      <c r="O343" s="88">
        <v>46068</v>
      </c>
      <c r="P343" s="88">
        <v>46070</v>
      </c>
      <c r="Q343" s="89">
        <v>0.04</v>
      </c>
      <c r="R343" s="90" t="s">
        <v>33</v>
      </c>
      <c r="S343" s="91"/>
      <c r="T343" s="91"/>
      <c r="U343" s="102"/>
      <c r="DJ343" s="95"/>
      <c r="DK343" s="95"/>
      <c r="DL343" s="95"/>
      <c r="DM343" s="95"/>
      <c r="DN343" s="95"/>
      <c r="DO343" s="95"/>
    </row>
    <row r="344" spans="1:119 2925:2927" ht="15" customHeight="1" outlineLevel="1" x14ac:dyDescent="0.35">
      <c r="A344" s="83" t="s">
        <v>464</v>
      </c>
      <c r="B344" s="84" t="s">
        <v>40</v>
      </c>
      <c r="C344" s="85"/>
      <c r="D344" s="86"/>
      <c r="E344" s="101"/>
      <c r="F344" s="101"/>
      <c r="G344" s="101"/>
      <c r="H344" s="101"/>
      <c r="I344" s="101">
        <f t="shared" si="14"/>
        <v>0</v>
      </c>
      <c r="J344" s="101"/>
      <c r="K344" s="101"/>
      <c r="L344" s="101"/>
      <c r="M344" s="101"/>
      <c r="N344" s="101">
        <f t="shared" si="15"/>
        <v>0</v>
      </c>
      <c r="O344" s="88">
        <v>46070</v>
      </c>
      <c r="P344" s="88">
        <v>46086</v>
      </c>
      <c r="Q344" s="89">
        <v>0.2</v>
      </c>
      <c r="R344" s="90" t="s">
        <v>33</v>
      </c>
      <c r="S344" s="91"/>
      <c r="T344" s="91"/>
      <c r="U344" s="102"/>
      <c r="DJ344" s="95"/>
      <c r="DK344" s="95"/>
      <c r="DL344" s="95"/>
      <c r="DM344" s="95"/>
      <c r="DN344" s="95"/>
      <c r="DO344" s="95"/>
    </row>
    <row r="345" spans="1:119 2925:2927" ht="15" customHeight="1" outlineLevel="1" x14ac:dyDescent="0.35">
      <c r="A345" s="83" t="s">
        <v>465</v>
      </c>
      <c r="B345" s="84" t="s">
        <v>203</v>
      </c>
      <c r="C345" s="85"/>
      <c r="D345" s="86"/>
      <c r="E345" s="101"/>
      <c r="F345" s="101"/>
      <c r="G345" s="101"/>
      <c r="H345" s="101"/>
      <c r="I345" s="101">
        <f t="shared" si="14"/>
        <v>0</v>
      </c>
      <c r="J345" s="101"/>
      <c r="K345" s="101"/>
      <c r="L345" s="101"/>
      <c r="M345" s="101"/>
      <c r="N345" s="101">
        <f t="shared" si="15"/>
        <v>0</v>
      </c>
      <c r="O345" s="88">
        <v>46086</v>
      </c>
      <c r="P345" s="88">
        <v>46088</v>
      </c>
      <c r="Q345" s="89">
        <v>0.06</v>
      </c>
      <c r="R345" s="90" t="s">
        <v>33</v>
      </c>
      <c r="S345" s="91"/>
      <c r="T345" s="91"/>
      <c r="U345" s="102"/>
      <c r="DJ345" s="95"/>
      <c r="DK345" s="95"/>
      <c r="DL345" s="95"/>
      <c r="DM345" s="95"/>
      <c r="DN345" s="95"/>
      <c r="DO345" s="95"/>
    </row>
    <row r="346" spans="1:119 2925:2927" s="139" customFormat="1" ht="27" customHeight="1" outlineLevel="1" x14ac:dyDescent="0.35">
      <c r="A346" s="83" t="s">
        <v>466</v>
      </c>
      <c r="B346" s="84" t="s">
        <v>44</v>
      </c>
      <c r="C346" s="85"/>
      <c r="D346" s="86"/>
      <c r="E346" s="101">
        <v>0</v>
      </c>
      <c r="F346" s="101"/>
      <c r="G346" s="101"/>
      <c r="H346" s="101"/>
      <c r="I346" s="101">
        <f t="shared" si="14"/>
        <v>0</v>
      </c>
      <c r="J346" s="101">
        <v>0</v>
      </c>
      <c r="K346" s="101"/>
      <c r="L346" s="101"/>
      <c r="M346" s="101"/>
      <c r="N346" s="101">
        <f t="shared" si="15"/>
        <v>0</v>
      </c>
      <c r="O346" s="88">
        <v>46088</v>
      </c>
      <c r="P346" s="88">
        <v>46102</v>
      </c>
      <c r="Q346" s="89">
        <v>0.02</v>
      </c>
      <c r="R346" s="90" t="s">
        <v>33</v>
      </c>
      <c r="S346" s="91" t="s">
        <v>45</v>
      </c>
      <c r="T346" s="91"/>
      <c r="U346" s="102"/>
      <c r="V346" s="137"/>
      <c r="W346" s="137"/>
      <c r="X346" s="137"/>
      <c r="Y346" s="137"/>
      <c r="Z346" s="137"/>
      <c r="AA346" s="137"/>
      <c r="AB346" s="137"/>
      <c r="AC346" s="137"/>
      <c r="AD346" s="137"/>
      <c r="AE346" s="137"/>
      <c r="AF346" s="137"/>
      <c r="AG346" s="137"/>
      <c r="AH346" s="137"/>
      <c r="AI346" s="137"/>
      <c r="AJ346" s="137"/>
      <c r="AK346" s="137"/>
      <c r="AL346" s="137"/>
      <c r="AM346" s="137"/>
      <c r="AN346" s="137"/>
      <c r="AO346" s="137"/>
      <c r="AP346" s="137"/>
      <c r="AQ346" s="137"/>
      <c r="AR346" s="137"/>
      <c r="AS346" s="137"/>
      <c r="AT346" s="137"/>
      <c r="AU346" s="137"/>
      <c r="AV346" s="137"/>
      <c r="AW346" s="137"/>
      <c r="AX346" s="137"/>
      <c r="AY346" s="137"/>
      <c r="AZ346" s="137"/>
      <c r="BA346" s="137"/>
      <c r="BB346" s="137"/>
      <c r="BC346" s="137"/>
      <c r="BD346" s="137"/>
      <c r="BE346" s="137"/>
      <c r="BF346" s="137"/>
      <c r="BG346" s="137"/>
      <c r="BH346" s="137"/>
      <c r="BI346" s="137"/>
      <c r="BJ346" s="137"/>
      <c r="BK346" s="137"/>
      <c r="BL346" s="137"/>
      <c r="BM346" s="137"/>
      <c r="BN346" s="137"/>
      <c r="BO346" s="137"/>
      <c r="BP346" s="137"/>
      <c r="BQ346" s="137"/>
      <c r="BR346" s="137"/>
      <c r="BS346" s="137"/>
      <c r="BT346" s="137"/>
      <c r="BU346" s="137"/>
      <c r="BV346" s="137"/>
      <c r="BW346" s="137"/>
      <c r="BX346" s="137"/>
      <c r="BY346" s="137"/>
      <c r="BZ346" s="137"/>
      <c r="CA346" s="137"/>
      <c r="CB346" s="137"/>
      <c r="CC346" s="137"/>
      <c r="CD346" s="137"/>
      <c r="CE346" s="137"/>
      <c r="CF346" s="137"/>
      <c r="CG346" s="137"/>
      <c r="CH346" s="137"/>
      <c r="CI346" s="137"/>
      <c r="CJ346" s="137"/>
      <c r="CK346" s="137"/>
      <c r="CL346" s="137"/>
      <c r="CM346" s="137"/>
      <c r="CN346" s="137"/>
      <c r="CO346" s="137"/>
      <c r="CP346" s="137"/>
      <c r="CQ346" s="137"/>
      <c r="CR346" s="137"/>
      <c r="CS346" s="137"/>
      <c r="CT346" s="137"/>
      <c r="CU346" s="137"/>
      <c r="CV346" s="137"/>
      <c r="CW346" s="137"/>
      <c r="CX346" s="137"/>
      <c r="CY346" s="137"/>
      <c r="CZ346" s="137"/>
      <c r="DA346" s="137"/>
      <c r="DB346" s="137"/>
      <c r="DC346" s="137"/>
      <c r="DD346" s="137"/>
      <c r="DE346" s="137"/>
      <c r="DF346" s="137"/>
      <c r="DG346" s="137"/>
      <c r="DH346" s="137"/>
      <c r="DI346" s="137"/>
      <c r="DJ346" s="138"/>
      <c r="DHM346" s="140"/>
      <c r="DHN346" s="141"/>
      <c r="DHO346" s="141"/>
    </row>
    <row r="347" spans="1:119 2925:2927" ht="23.15" customHeight="1" outlineLevel="1" x14ac:dyDescent="0.35">
      <c r="A347" s="73" t="s">
        <v>376</v>
      </c>
      <c r="B347" s="74" t="s">
        <v>467</v>
      </c>
      <c r="C347" s="75"/>
      <c r="D347" s="76"/>
      <c r="E347" s="98">
        <f>+E351</f>
        <v>0</v>
      </c>
      <c r="F347" s="98"/>
      <c r="G347" s="99"/>
      <c r="H347" s="98"/>
      <c r="I347" s="98">
        <f t="shared" si="14"/>
        <v>0</v>
      </c>
      <c r="J347" s="98">
        <f>+J351</f>
        <v>0</v>
      </c>
      <c r="K347" s="98"/>
      <c r="L347" s="99"/>
      <c r="M347" s="98"/>
      <c r="N347" s="98">
        <f t="shared" si="15"/>
        <v>0</v>
      </c>
      <c r="O347" s="79">
        <f>O348</f>
        <v>46218</v>
      </c>
      <c r="P347" s="79">
        <f>P351</f>
        <v>46251</v>
      </c>
      <c r="Q347" s="80">
        <f>SUM(Q348:Q351)</f>
        <v>0.32000000000000006</v>
      </c>
      <c r="R347" s="78" t="s">
        <v>33</v>
      </c>
      <c r="S347" s="78"/>
      <c r="T347" s="82"/>
      <c r="U347" s="100"/>
      <c r="DJ347" s="95"/>
      <c r="DK347" s="95"/>
      <c r="DL347" s="95"/>
      <c r="DM347" s="95"/>
      <c r="DN347" s="95"/>
      <c r="DO347" s="95"/>
    </row>
    <row r="348" spans="1:119 2925:2927" ht="14.5" outlineLevel="1" x14ac:dyDescent="0.35">
      <c r="A348" s="83" t="s">
        <v>468</v>
      </c>
      <c r="B348" s="84" t="s">
        <v>38</v>
      </c>
      <c r="C348" s="85"/>
      <c r="D348" s="86"/>
      <c r="E348" s="101"/>
      <c r="F348" s="101"/>
      <c r="G348" s="101"/>
      <c r="H348" s="101"/>
      <c r="I348" s="101">
        <f t="shared" si="14"/>
        <v>0</v>
      </c>
      <c r="J348" s="101"/>
      <c r="K348" s="101"/>
      <c r="L348" s="101"/>
      <c r="M348" s="101"/>
      <c r="N348" s="101">
        <f t="shared" si="15"/>
        <v>0</v>
      </c>
      <c r="O348" s="88">
        <v>46218</v>
      </c>
      <c r="P348" s="88">
        <v>46220</v>
      </c>
      <c r="Q348" s="89">
        <v>0.04</v>
      </c>
      <c r="R348" s="90" t="s">
        <v>33</v>
      </c>
      <c r="S348" s="91"/>
      <c r="T348" s="91"/>
      <c r="U348" s="102"/>
      <c r="DJ348" s="95"/>
      <c r="DK348" s="95"/>
      <c r="DL348" s="95"/>
      <c r="DM348" s="95"/>
      <c r="DN348" s="95"/>
      <c r="DO348" s="95"/>
    </row>
    <row r="349" spans="1:119 2925:2927" ht="15" customHeight="1" outlineLevel="1" x14ac:dyDescent="0.35">
      <c r="A349" s="83" t="s">
        <v>469</v>
      </c>
      <c r="B349" s="84" t="s">
        <v>40</v>
      </c>
      <c r="C349" s="85"/>
      <c r="D349" s="86"/>
      <c r="E349" s="101"/>
      <c r="F349" s="101"/>
      <c r="G349" s="101"/>
      <c r="H349" s="101"/>
      <c r="I349" s="101">
        <f t="shared" si="14"/>
        <v>0</v>
      </c>
      <c r="J349" s="101"/>
      <c r="K349" s="101"/>
      <c r="L349" s="101"/>
      <c r="M349" s="101"/>
      <c r="N349" s="101">
        <f t="shared" si="15"/>
        <v>0</v>
      </c>
      <c r="O349" s="88">
        <v>46220</v>
      </c>
      <c r="P349" s="88">
        <v>46234</v>
      </c>
      <c r="Q349" s="89">
        <v>0.2</v>
      </c>
      <c r="R349" s="90" t="s">
        <v>33</v>
      </c>
      <c r="S349" s="91"/>
      <c r="T349" s="91"/>
      <c r="U349" s="102"/>
      <c r="DJ349" s="95"/>
      <c r="DK349" s="95"/>
      <c r="DL349" s="95"/>
      <c r="DM349" s="95"/>
      <c r="DN349" s="95"/>
      <c r="DO349" s="95"/>
    </row>
    <row r="350" spans="1:119 2925:2927" ht="15" customHeight="1" outlineLevel="1" x14ac:dyDescent="0.35">
      <c r="A350" s="83" t="s">
        <v>470</v>
      </c>
      <c r="B350" s="84" t="s">
        <v>203</v>
      </c>
      <c r="C350" s="85"/>
      <c r="D350" s="86"/>
      <c r="E350" s="101"/>
      <c r="F350" s="101"/>
      <c r="G350" s="101"/>
      <c r="H350" s="101"/>
      <c r="I350" s="101">
        <f t="shared" si="14"/>
        <v>0</v>
      </c>
      <c r="J350" s="101"/>
      <c r="K350" s="101"/>
      <c r="L350" s="101"/>
      <c r="M350" s="101"/>
      <c r="N350" s="101">
        <f t="shared" si="15"/>
        <v>0</v>
      </c>
      <c r="O350" s="88">
        <v>46234</v>
      </c>
      <c r="P350" s="88">
        <v>46236</v>
      </c>
      <c r="Q350" s="89">
        <v>0.06</v>
      </c>
      <c r="R350" s="90" t="s">
        <v>33</v>
      </c>
      <c r="S350" s="91"/>
      <c r="T350" s="91"/>
      <c r="U350" s="102"/>
      <c r="DJ350" s="95"/>
      <c r="DK350" s="95"/>
      <c r="DL350" s="95"/>
      <c r="DM350" s="95"/>
      <c r="DN350" s="95"/>
      <c r="DO350" s="95"/>
    </row>
    <row r="351" spans="1:119 2925:2927" ht="15" customHeight="1" outlineLevel="1" x14ac:dyDescent="0.35">
      <c r="A351" s="83" t="s">
        <v>471</v>
      </c>
      <c r="B351" s="84" t="s">
        <v>44</v>
      </c>
      <c r="C351" s="85"/>
      <c r="D351" s="86"/>
      <c r="E351" s="101">
        <v>0</v>
      </c>
      <c r="F351" s="101"/>
      <c r="G351" s="101"/>
      <c r="H351" s="101"/>
      <c r="I351" s="101">
        <f t="shared" si="14"/>
        <v>0</v>
      </c>
      <c r="J351" s="101">
        <v>0</v>
      </c>
      <c r="K351" s="101"/>
      <c r="L351" s="101"/>
      <c r="M351" s="101"/>
      <c r="N351" s="101">
        <f t="shared" si="15"/>
        <v>0</v>
      </c>
      <c r="O351" s="88">
        <v>46236</v>
      </c>
      <c r="P351" s="88">
        <v>46251</v>
      </c>
      <c r="Q351" s="89">
        <v>0.02</v>
      </c>
      <c r="R351" s="90" t="s">
        <v>33</v>
      </c>
      <c r="S351" s="91" t="s">
        <v>45</v>
      </c>
      <c r="T351" s="91"/>
      <c r="U351" s="102"/>
      <c r="DJ351" s="95"/>
      <c r="DK351" s="95"/>
      <c r="DL351" s="95"/>
      <c r="DM351" s="95"/>
      <c r="DN351" s="95"/>
      <c r="DO351" s="95"/>
    </row>
    <row r="352" spans="1:119 2925:2927" s="109" customFormat="1" ht="15" customHeight="1" outlineLevel="1" x14ac:dyDescent="0.35">
      <c r="A352" s="63" t="s">
        <v>381</v>
      </c>
      <c r="B352" s="112" t="s">
        <v>472</v>
      </c>
      <c r="C352" s="64"/>
      <c r="D352" s="113">
        <v>624202</v>
      </c>
      <c r="E352" s="126">
        <f>E353+E358+E363+E369+E374</f>
        <v>4248000</v>
      </c>
      <c r="F352" s="65">
        <f t="shared" ref="F352:N352" si="16">F353+F358+F363+F369+F374</f>
        <v>0</v>
      </c>
      <c r="G352" s="65">
        <f t="shared" si="16"/>
        <v>0</v>
      </c>
      <c r="H352" s="65">
        <f t="shared" si="16"/>
        <v>0</v>
      </c>
      <c r="I352" s="65">
        <f t="shared" si="16"/>
        <v>4248000</v>
      </c>
      <c r="J352" s="65">
        <f t="shared" si="16"/>
        <v>4248000</v>
      </c>
      <c r="K352" s="65">
        <f t="shared" si="16"/>
        <v>0</v>
      </c>
      <c r="L352" s="65">
        <f t="shared" si="16"/>
        <v>0</v>
      </c>
      <c r="M352" s="65">
        <f t="shared" si="16"/>
        <v>0</v>
      </c>
      <c r="N352" s="65">
        <f t="shared" si="16"/>
        <v>4248000</v>
      </c>
      <c r="O352" s="67">
        <f>O353</f>
        <v>46113</v>
      </c>
      <c r="P352" s="67">
        <f>P378</f>
        <v>46376</v>
      </c>
      <c r="Q352" s="68">
        <v>0.03</v>
      </c>
      <c r="R352" s="70" t="s">
        <v>33</v>
      </c>
      <c r="S352" s="70"/>
      <c r="T352" s="71" t="s">
        <v>473</v>
      </c>
      <c r="U352" s="72"/>
      <c r="V352" s="107"/>
      <c r="W352" s="107"/>
      <c r="X352" s="107"/>
      <c r="Y352" s="107"/>
      <c r="Z352" s="107"/>
      <c r="AA352" s="107"/>
      <c r="AB352" s="107"/>
      <c r="AC352" s="107"/>
      <c r="AD352" s="107"/>
      <c r="AE352" s="107"/>
      <c r="AF352" s="107"/>
      <c r="AG352" s="107"/>
      <c r="AH352" s="107"/>
      <c r="AI352" s="107"/>
      <c r="AJ352" s="107"/>
      <c r="AK352" s="107"/>
      <c r="AL352" s="107"/>
      <c r="AM352" s="107"/>
      <c r="AN352" s="107"/>
      <c r="AO352" s="107"/>
      <c r="AP352" s="107"/>
      <c r="AQ352" s="107"/>
      <c r="AR352" s="107"/>
      <c r="AS352" s="107"/>
      <c r="AT352" s="107"/>
      <c r="AU352" s="107"/>
      <c r="AV352" s="107"/>
      <c r="AW352" s="107"/>
      <c r="AX352" s="107"/>
      <c r="AY352" s="107"/>
      <c r="AZ352" s="107"/>
      <c r="BA352" s="107"/>
      <c r="BB352" s="107"/>
      <c r="BC352" s="107"/>
      <c r="BD352" s="107"/>
      <c r="BE352" s="107"/>
      <c r="BF352" s="107"/>
      <c r="BG352" s="107"/>
      <c r="BH352" s="107"/>
      <c r="BI352" s="107"/>
      <c r="BJ352" s="107"/>
      <c r="BK352" s="107"/>
      <c r="BL352" s="107"/>
      <c r="BM352" s="107"/>
      <c r="BN352" s="107"/>
      <c r="BO352" s="107"/>
      <c r="BP352" s="107"/>
      <c r="BQ352" s="107"/>
      <c r="BR352" s="107"/>
      <c r="BS352" s="107"/>
      <c r="BT352" s="107"/>
      <c r="BU352" s="107"/>
      <c r="BV352" s="107"/>
      <c r="BW352" s="107"/>
      <c r="BX352" s="107"/>
      <c r="BY352" s="107"/>
      <c r="BZ352" s="107"/>
      <c r="CA352" s="107"/>
      <c r="CB352" s="107"/>
      <c r="CC352" s="107"/>
      <c r="CD352" s="107"/>
      <c r="CE352" s="107"/>
      <c r="CF352" s="107"/>
      <c r="CG352" s="107"/>
      <c r="CH352" s="107"/>
      <c r="CI352" s="107"/>
      <c r="CJ352" s="107"/>
      <c r="CK352" s="107"/>
      <c r="CL352" s="107"/>
      <c r="CM352" s="107"/>
      <c r="CN352" s="107"/>
      <c r="CO352" s="107"/>
      <c r="CP352" s="107"/>
      <c r="CQ352" s="107"/>
      <c r="CR352" s="107"/>
      <c r="CS352" s="107"/>
      <c r="CT352" s="107"/>
      <c r="CU352" s="107"/>
      <c r="CV352" s="107"/>
      <c r="CW352" s="107"/>
      <c r="CX352" s="107"/>
      <c r="CY352" s="107"/>
      <c r="CZ352" s="107"/>
      <c r="DA352" s="107"/>
      <c r="DB352" s="107"/>
      <c r="DC352" s="107"/>
      <c r="DD352" s="107"/>
      <c r="DE352" s="107"/>
      <c r="DF352" s="107"/>
      <c r="DG352" s="107"/>
      <c r="DH352" s="107"/>
      <c r="DI352" s="107"/>
      <c r="DJ352" s="108"/>
      <c r="DHM352" s="110"/>
      <c r="DHN352" s="107"/>
      <c r="DHO352" s="107"/>
    </row>
    <row r="353" spans="1:119 2925:2927" s="139" customFormat="1" ht="27" customHeight="1" outlineLevel="1" x14ac:dyDescent="0.35">
      <c r="A353" s="73" t="s">
        <v>383</v>
      </c>
      <c r="B353" s="74" t="s">
        <v>474</v>
      </c>
      <c r="C353" s="75"/>
      <c r="D353" s="76"/>
      <c r="E353" s="77">
        <f>E357</f>
        <v>1062000</v>
      </c>
      <c r="F353" s="78"/>
      <c r="G353" s="78"/>
      <c r="H353" s="78"/>
      <c r="I353" s="77">
        <f>I357</f>
        <v>1062000</v>
      </c>
      <c r="J353" s="77">
        <f>J357</f>
        <v>1062000</v>
      </c>
      <c r="K353" s="78"/>
      <c r="L353" s="78"/>
      <c r="M353" s="77"/>
      <c r="N353" s="77">
        <v>1062000</v>
      </c>
      <c r="O353" s="79">
        <f>O354</f>
        <v>46113</v>
      </c>
      <c r="P353" s="79">
        <f>P357</f>
        <v>46136</v>
      </c>
      <c r="Q353" s="80">
        <f>SUM(Q354:Q357)</f>
        <v>0.17</v>
      </c>
      <c r="R353" s="78" t="s">
        <v>33</v>
      </c>
      <c r="S353" s="78"/>
      <c r="T353" s="82"/>
      <c r="U353" s="82"/>
      <c r="V353" s="137"/>
      <c r="W353" s="137"/>
      <c r="X353" s="137"/>
      <c r="Y353" s="137"/>
      <c r="Z353" s="137"/>
      <c r="AA353" s="137"/>
      <c r="AB353" s="137"/>
      <c r="AC353" s="137"/>
      <c r="AD353" s="137"/>
      <c r="AE353" s="137"/>
      <c r="AF353" s="137"/>
      <c r="AG353" s="137"/>
      <c r="AH353" s="137"/>
      <c r="AI353" s="137"/>
      <c r="AJ353" s="137"/>
      <c r="AK353" s="137"/>
      <c r="AL353" s="137"/>
      <c r="AM353" s="137"/>
      <c r="AN353" s="137"/>
      <c r="AO353" s="137"/>
      <c r="AP353" s="137"/>
      <c r="AQ353" s="137"/>
      <c r="AR353" s="137"/>
      <c r="AS353" s="137"/>
      <c r="AT353" s="137"/>
      <c r="AU353" s="137"/>
      <c r="AV353" s="137"/>
      <c r="AW353" s="137"/>
      <c r="AX353" s="137"/>
      <c r="AY353" s="137"/>
      <c r="AZ353" s="137"/>
      <c r="BA353" s="137"/>
      <c r="BB353" s="137"/>
      <c r="BC353" s="137"/>
      <c r="BD353" s="137"/>
      <c r="BE353" s="137"/>
      <c r="BF353" s="137"/>
      <c r="BG353" s="137"/>
      <c r="BH353" s="137"/>
      <c r="BI353" s="137"/>
      <c r="BJ353" s="137"/>
      <c r="BK353" s="137"/>
      <c r="BL353" s="137"/>
      <c r="BM353" s="137"/>
      <c r="BN353" s="137"/>
      <c r="BO353" s="137"/>
      <c r="BP353" s="137"/>
      <c r="BQ353" s="137"/>
      <c r="BR353" s="137"/>
      <c r="BS353" s="137"/>
      <c r="BT353" s="137"/>
      <c r="BU353" s="137"/>
      <c r="BV353" s="137"/>
      <c r="BW353" s="137"/>
      <c r="BX353" s="137"/>
      <c r="BY353" s="137"/>
      <c r="BZ353" s="137"/>
      <c r="CA353" s="137"/>
      <c r="CB353" s="137"/>
      <c r="CC353" s="137"/>
      <c r="CD353" s="137"/>
      <c r="CE353" s="137"/>
      <c r="CF353" s="137"/>
      <c r="CG353" s="137"/>
      <c r="CH353" s="137"/>
      <c r="CI353" s="137"/>
      <c r="CJ353" s="137"/>
      <c r="CK353" s="137"/>
      <c r="CL353" s="137"/>
      <c r="CM353" s="137"/>
      <c r="CN353" s="137"/>
      <c r="CO353" s="137"/>
      <c r="CP353" s="137"/>
      <c r="CQ353" s="137"/>
      <c r="CR353" s="137"/>
      <c r="CS353" s="137"/>
      <c r="CT353" s="137"/>
      <c r="CU353" s="137"/>
      <c r="CV353" s="137"/>
      <c r="CW353" s="137"/>
      <c r="CX353" s="137"/>
      <c r="CY353" s="137"/>
      <c r="CZ353" s="137"/>
      <c r="DA353" s="137"/>
      <c r="DB353" s="137"/>
      <c r="DC353" s="137"/>
      <c r="DD353" s="137"/>
      <c r="DE353" s="137"/>
      <c r="DF353" s="137"/>
      <c r="DG353" s="137"/>
      <c r="DH353" s="137"/>
      <c r="DI353" s="137"/>
      <c r="DJ353" s="138"/>
      <c r="DHM353" s="140"/>
      <c r="DHN353" s="141"/>
      <c r="DHO353" s="141"/>
    </row>
    <row r="354" spans="1:119 2925:2927" ht="15" customHeight="1" outlineLevel="1" x14ac:dyDescent="0.35">
      <c r="A354" s="83" t="s">
        <v>475</v>
      </c>
      <c r="B354" s="84" t="s">
        <v>38</v>
      </c>
      <c r="C354" s="85"/>
      <c r="D354" s="86"/>
      <c r="E354" s="87"/>
      <c r="F354" s="87"/>
      <c r="G354" s="87"/>
      <c r="H354" s="87"/>
      <c r="I354" s="87"/>
      <c r="J354" s="87"/>
      <c r="K354" s="87"/>
      <c r="L354" s="87"/>
      <c r="M354" s="87"/>
      <c r="N354" s="87"/>
      <c r="O354" s="88">
        <v>46113</v>
      </c>
      <c r="P354" s="88">
        <v>46114</v>
      </c>
      <c r="Q354" s="89">
        <v>0.04</v>
      </c>
      <c r="R354" s="90" t="s">
        <v>33</v>
      </c>
      <c r="S354" s="91"/>
      <c r="T354" s="91"/>
      <c r="U354" s="92"/>
      <c r="DJ354" s="95"/>
      <c r="DK354" s="95"/>
      <c r="DL354" s="95"/>
      <c r="DM354" s="95"/>
      <c r="DN354" s="95"/>
      <c r="DO354" s="95"/>
    </row>
    <row r="355" spans="1:119 2925:2927" ht="15" customHeight="1" outlineLevel="1" x14ac:dyDescent="0.35">
      <c r="A355" s="83" t="s">
        <v>476</v>
      </c>
      <c r="B355" s="84" t="s">
        <v>40</v>
      </c>
      <c r="C355" s="85"/>
      <c r="D355" s="86"/>
      <c r="E355" s="87"/>
      <c r="F355" s="87"/>
      <c r="G355" s="87"/>
      <c r="H355" s="87"/>
      <c r="I355" s="87"/>
      <c r="J355" s="87"/>
      <c r="K355" s="87"/>
      <c r="L355" s="87"/>
      <c r="M355" s="87"/>
      <c r="N355" s="87"/>
      <c r="O355" s="88">
        <v>46114</v>
      </c>
      <c r="P355" s="88">
        <v>46121</v>
      </c>
      <c r="Q355" s="89">
        <v>0.06</v>
      </c>
      <c r="R355" s="90" t="s">
        <v>33</v>
      </c>
      <c r="S355" s="91"/>
      <c r="T355" s="91"/>
      <c r="U355" s="92"/>
      <c r="DJ355" s="95"/>
      <c r="DK355" s="95"/>
      <c r="DL355" s="95"/>
      <c r="DM355" s="95"/>
      <c r="DN355" s="95"/>
      <c r="DO355" s="95"/>
    </row>
    <row r="356" spans="1:119 2925:2927" ht="15" customHeight="1" outlineLevel="1" x14ac:dyDescent="0.35">
      <c r="A356" s="83" t="s">
        <v>477</v>
      </c>
      <c r="B356" s="84" t="s">
        <v>203</v>
      </c>
      <c r="C356" s="85"/>
      <c r="D356" s="86"/>
      <c r="E356" s="87"/>
      <c r="F356" s="87"/>
      <c r="G356" s="87"/>
      <c r="H356" s="87"/>
      <c r="I356" s="87"/>
      <c r="J356" s="87"/>
      <c r="K356" s="87"/>
      <c r="L356" s="87"/>
      <c r="M356" s="87"/>
      <c r="N356" s="87"/>
      <c r="O356" s="88">
        <v>46121</v>
      </c>
      <c r="P356" s="88">
        <v>46122</v>
      </c>
      <c r="Q356" s="89">
        <v>0.04</v>
      </c>
      <c r="R356" s="90" t="s">
        <v>33</v>
      </c>
      <c r="S356" s="91"/>
      <c r="T356" s="91"/>
      <c r="U356" s="92"/>
      <c r="DJ356" s="95"/>
      <c r="DK356" s="95"/>
      <c r="DL356" s="95"/>
      <c r="DM356" s="95"/>
      <c r="DN356" s="95"/>
      <c r="DO356" s="95"/>
    </row>
    <row r="357" spans="1:119 2925:2927" ht="15" customHeight="1" outlineLevel="1" x14ac:dyDescent="0.35">
      <c r="A357" s="83" t="s">
        <v>478</v>
      </c>
      <c r="B357" s="84" t="s">
        <v>44</v>
      </c>
      <c r="C357" s="85"/>
      <c r="D357" s="86"/>
      <c r="E357" s="87">
        <v>1062000</v>
      </c>
      <c r="F357" s="87"/>
      <c r="G357" s="87"/>
      <c r="H357" s="87"/>
      <c r="I357" s="87">
        <f>900000*1.18</f>
        <v>1062000</v>
      </c>
      <c r="J357" s="87">
        <v>1062000</v>
      </c>
      <c r="K357" s="87"/>
      <c r="L357" s="87"/>
      <c r="M357" s="87"/>
      <c r="N357" s="87">
        <v>1062000</v>
      </c>
      <c r="O357" s="88">
        <v>46122</v>
      </c>
      <c r="P357" s="88">
        <v>46136</v>
      </c>
      <c r="Q357" s="89">
        <v>0.03</v>
      </c>
      <c r="R357" s="90" t="s">
        <v>33</v>
      </c>
      <c r="S357" s="91" t="s">
        <v>45</v>
      </c>
      <c r="T357" s="91"/>
      <c r="U357" s="92"/>
      <c r="DJ357" s="95"/>
      <c r="DK357" s="95"/>
      <c r="DL357" s="95"/>
      <c r="DM357" s="95"/>
      <c r="DN357" s="95"/>
      <c r="DO357" s="95"/>
    </row>
    <row r="358" spans="1:119 2925:2927" ht="31.5" customHeight="1" outlineLevel="1" x14ac:dyDescent="0.35">
      <c r="A358" s="73" t="s">
        <v>384</v>
      </c>
      <c r="B358" s="74" t="s">
        <v>479</v>
      </c>
      <c r="C358" s="75"/>
      <c r="D358" s="76"/>
      <c r="E358" s="77">
        <f>E362</f>
        <v>1062000</v>
      </c>
      <c r="F358" s="78"/>
      <c r="G358" s="78"/>
      <c r="H358" s="78"/>
      <c r="I358" s="77">
        <f>I362</f>
        <v>1062000</v>
      </c>
      <c r="J358" s="77">
        <f>J362</f>
        <v>1062000</v>
      </c>
      <c r="K358" s="78"/>
      <c r="L358" s="78"/>
      <c r="M358" s="77"/>
      <c r="N358" s="77">
        <v>1062000</v>
      </c>
      <c r="O358" s="79">
        <f>O359</f>
        <v>46204</v>
      </c>
      <c r="P358" s="79">
        <f>P362</f>
        <v>46227</v>
      </c>
      <c r="Q358" s="80">
        <f>SUM(Q359:Q362)</f>
        <v>0.17</v>
      </c>
      <c r="R358" s="78" t="s">
        <v>33</v>
      </c>
      <c r="S358" s="78"/>
      <c r="T358" s="82"/>
      <c r="U358" s="82"/>
      <c r="DJ358" s="95"/>
      <c r="DK358" s="95"/>
      <c r="DL358" s="95"/>
      <c r="DM358" s="95"/>
      <c r="DN358" s="95"/>
      <c r="DO358" s="95"/>
    </row>
    <row r="359" spans="1:119 2925:2927" ht="15" customHeight="1" outlineLevel="1" x14ac:dyDescent="0.35">
      <c r="A359" s="83" t="s">
        <v>480</v>
      </c>
      <c r="B359" s="84" t="s">
        <v>38</v>
      </c>
      <c r="C359" s="85"/>
      <c r="D359" s="86"/>
      <c r="E359" s="87"/>
      <c r="F359" s="87"/>
      <c r="G359" s="87"/>
      <c r="H359" s="87"/>
      <c r="I359" s="87"/>
      <c r="J359" s="87"/>
      <c r="K359" s="87"/>
      <c r="L359" s="87"/>
      <c r="M359" s="87"/>
      <c r="N359" s="87"/>
      <c r="O359" s="88">
        <v>46204</v>
      </c>
      <c r="P359" s="88">
        <v>46205</v>
      </c>
      <c r="Q359" s="89">
        <v>0.04</v>
      </c>
      <c r="R359" s="90" t="s">
        <v>33</v>
      </c>
      <c r="S359" s="91"/>
      <c r="T359" s="91"/>
      <c r="U359" s="92"/>
      <c r="DJ359" s="95"/>
      <c r="DK359" s="95"/>
      <c r="DL359" s="95"/>
      <c r="DM359" s="95"/>
      <c r="DN359" s="95"/>
      <c r="DO359" s="95"/>
    </row>
    <row r="360" spans="1:119 2925:2927" ht="15" customHeight="1" outlineLevel="1" x14ac:dyDescent="0.35">
      <c r="A360" s="83" t="s">
        <v>481</v>
      </c>
      <c r="B360" s="84" t="s">
        <v>40</v>
      </c>
      <c r="C360" s="85"/>
      <c r="D360" s="86"/>
      <c r="E360" s="87"/>
      <c r="F360" s="87"/>
      <c r="G360" s="87"/>
      <c r="H360" s="87"/>
      <c r="I360" s="87"/>
      <c r="J360" s="87"/>
      <c r="K360" s="87"/>
      <c r="L360" s="87"/>
      <c r="M360" s="87"/>
      <c r="N360" s="87"/>
      <c r="O360" s="88">
        <v>46205</v>
      </c>
      <c r="P360" s="88">
        <v>46212</v>
      </c>
      <c r="Q360" s="89">
        <v>0.06</v>
      </c>
      <c r="R360" s="90" t="s">
        <v>33</v>
      </c>
      <c r="S360" s="91"/>
      <c r="T360" s="91"/>
      <c r="U360" s="92"/>
      <c r="DJ360" s="95"/>
      <c r="DK360" s="95"/>
      <c r="DL360" s="95"/>
      <c r="DM360" s="95"/>
      <c r="DN360" s="95"/>
      <c r="DO360" s="95"/>
    </row>
    <row r="361" spans="1:119 2925:2927" ht="15" customHeight="1" outlineLevel="1" x14ac:dyDescent="0.35">
      <c r="A361" s="83" t="s">
        <v>482</v>
      </c>
      <c r="B361" s="84" t="s">
        <v>203</v>
      </c>
      <c r="C361" s="85"/>
      <c r="D361" s="86"/>
      <c r="E361" s="87"/>
      <c r="F361" s="87"/>
      <c r="G361" s="87"/>
      <c r="H361" s="87"/>
      <c r="I361" s="87"/>
      <c r="J361" s="87"/>
      <c r="K361" s="87"/>
      <c r="L361" s="87"/>
      <c r="M361" s="87"/>
      <c r="N361" s="87"/>
      <c r="O361" s="88">
        <v>46212</v>
      </c>
      <c r="P361" s="88">
        <v>46213</v>
      </c>
      <c r="Q361" s="89">
        <v>0.04</v>
      </c>
      <c r="R361" s="90" t="s">
        <v>33</v>
      </c>
      <c r="S361" s="91"/>
      <c r="T361" s="91"/>
      <c r="U361" s="92"/>
      <c r="DJ361" s="95"/>
      <c r="DK361" s="95"/>
      <c r="DL361" s="95"/>
      <c r="DM361" s="95"/>
      <c r="DN361" s="95"/>
      <c r="DO361" s="95"/>
    </row>
    <row r="362" spans="1:119 2925:2927" ht="15" customHeight="1" outlineLevel="1" x14ac:dyDescent="0.35">
      <c r="A362" s="83" t="s">
        <v>483</v>
      </c>
      <c r="B362" s="84" t="s">
        <v>44</v>
      </c>
      <c r="C362" s="85"/>
      <c r="D362" s="86"/>
      <c r="E362" s="87">
        <v>1062000</v>
      </c>
      <c r="F362" s="87"/>
      <c r="G362" s="87"/>
      <c r="H362" s="87"/>
      <c r="I362" s="87">
        <f>900000*1.18</f>
        <v>1062000</v>
      </c>
      <c r="J362" s="87">
        <v>1062000</v>
      </c>
      <c r="K362" s="87"/>
      <c r="L362" s="87"/>
      <c r="M362" s="87"/>
      <c r="N362" s="87">
        <v>1062000</v>
      </c>
      <c r="O362" s="88">
        <v>46213</v>
      </c>
      <c r="P362" s="88">
        <v>46227</v>
      </c>
      <c r="Q362" s="89">
        <v>0.03</v>
      </c>
      <c r="R362" s="90" t="s">
        <v>33</v>
      </c>
      <c r="S362" s="91" t="s">
        <v>45</v>
      </c>
      <c r="T362" s="91"/>
      <c r="U362" s="92"/>
      <c r="DJ362" s="95"/>
      <c r="DK362" s="95"/>
      <c r="DL362" s="95"/>
      <c r="DM362" s="95"/>
      <c r="DN362" s="95"/>
      <c r="DO362" s="95"/>
    </row>
    <row r="363" spans="1:119 2925:2927" s="139" customFormat="1" ht="46.4" customHeight="1" outlineLevel="1" x14ac:dyDescent="0.35">
      <c r="A363" s="73" t="s">
        <v>484</v>
      </c>
      <c r="B363" s="74" t="s">
        <v>485</v>
      </c>
      <c r="C363" s="75"/>
      <c r="D363" s="76"/>
      <c r="E363" s="77"/>
      <c r="F363" s="78"/>
      <c r="G363" s="78"/>
      <c r="H363" s="78"/>
      <c r="I363" s="77"/>
      <c r="J363" s="77"/>
      <c r="K363" s="78"/>
      <c r="L363" s="78"/>
      <c r="M363" s="77"/>
      <c r="N363" s="77"/>
      <c r="O363" s="79">
        <f>O364</f>
        <v>46157</v>
      </c>
      <c r="P363" s="79">
        <f>P367</f>
        <v>46173</v>
      </c>
      <c r="Q363" s="80">
        <f>SUM(Q364:Q367)</f>
        <v>0.86</v>
      </c>
      <c r="R363" s="78" t="s">
        <v>33</v>
      </c>
      <c r="S363" s="78"/>
      <c r="T363" s="82"/>
      <c r="U363" s="82"/>
      <c r="V363" s="137"/>
      <c r="W363" s="137"/>
      <c r="X363" s="137"/>
      <c r="Y363" s="137"/>
      <c r="Z363" s="137"/>
      <c r="AA363" s="137"/>
      <c r="AB363" s="137"/>
      <c r="AC363" s="137"/>
      <c r="AD363" s="137"/>
      <c r="AE363" s="137"/>
      <c r="AF363" s="137"/>
      <c r="AG363" s="137"/>
      <c r="AH363" s="137"/>
      <c r="AI363" s="137"/>
      <c r="AJ363" s="137"/>
      <c r="AK363" s="137"/>
      <c r="AL363" s="137"/>
      <c r="AM363" s="137"/>
      <c r="AN363" s="137"/>
      <c r="AO363" s="137"/>
      <c r="AP363" s="137"/>
      <c r="AQ363" s="137"/>
      <c r="AR363" s="137"/>
      <c r="AS363" s="137"/>
      <c r="AT363" s="137"/>
      <c r="AU363" s="137"/>
      <c r="AV363" s="137"/>
      <c r="AW363" s="137"/>
      <c r="AX363" s="137"/>
      <c r="AY363" s="137"/>
      <c r="AZ363" s="137"/>
      <c r="BA363" s="137"/>
      <c r="BB363" s="137"/>
      <c r="BC363" s="137"/>
      <c r="BD363" s="137"/>
      <c r="BE363" s="137"/>
      <c r="BF363" s="137"/>
      <c r="BG363" s="137"/>
      <c r="BH363" s="137"/>
      <c r="BI363" s="137"/>
      <c r="BJ363" s="137"/>
      <c r="BK363" s="137"/>
      <c r="BL363" s="137"/>
      <c r="BM363" s="137"/>
      <c r="BN363" s="137"/>
      <c r="BO363" s="137"/>
      <c r="BP363" s="137"/>
      <c r="BQ363" s="137"/>
      <c r="BR363" s="137"/>
      <c r="BS363" s="137"/>
      <c r="BT363" s="137"/>
      <c r="BU363" s="137"/>
      <c r="BV363" s="137"/>
      <c r="BW363" s="137"/>
      <c r="BX363" s="137"/>
      <c r="BY363" s="137"/>
      <c r="BZ363" s="137"/>
      <c r="CA363" s="137"/>
      <c r="CB363" s="137"/>
      <c r="CC363" s="137"/>
      <c r="CD363" s="137"/>
      <c r="CE363" s="137"/>
      <c r="CF363" s="137"/>
      <c r="CG363" s="137"/>
      <c r="CH363" s="137"/>
      <c r="CI363" s="137"/>
      <c r="CJ363" s="137"/>
      <c r="CK363" s="137"/>
      <c r="CL363" s="137"/>
      <c r="CM363" s="137"/>
      <c r="CN363" s="137"/>
      <c r="CO363" s="137"/>
      <c r="CP363" s="137"/>
      <c r="CQ363" s="137"/>
      <c r="CR363" s="137"/>
      <c r="CS363" s="137"/>
      <c r="CT363" s="137"/>
      <c r="CU363" s="137"/>
      <c r="CV363" s="137"/>
      <c r="CW363" s="137"/>
      <c r="CX363" s="137"/>
      <c r="CY363" s="137"/>
      <c r="CZ363" s="137"/>
      <c r="DA363" s="137"/>
      <c r="DB363" s="137"/>
      <c r="DC363" s="137"/>
      <c r="DD363" s="137"/>
      <c r="DE363" s="137"/>
      <c r="DF363" s="137"/>
      <c r="DG363" s="137"/>
      <c r="DH363" s="137"/>
      <c r="DI363" s="137"/>
      <c r="DJ363" s="138"/>
      <c r="DHM363" s="140"/>
      <c r="DHN363" s="141"/>
      <c r="DHO363" s="141"/>
    </row>
    <row r="364" spans="1:119 2925:2927" ht="15" customHeight="1" outlineLevel="1" x14ac:dyDescent="0.35">
      <c r="A364" s="83" t="s">
        <v>486</v>
      </c>
      <c r="B364" s="84" t="s">
        <v>61</v>
      </c>
      <c r="C364" s="85"/>
      <c r="D364" s="86"/>
      <c r="E364" s="87"/>
      <c r="F364" s="87"/>
      <c r="G364" s="87"/>
      <c r="H364" s="87"/>
      <c r="I364" s="87"/>
      <c r="J364" s="87"/>
      <c r="K364" s="87"/>
      <c r="L364" s="87"/>
      <c r="M364" s="87"/>
      <c r="N364" s="87"/>
      <c r="O364" s="88">
        <v>46157</v>
      </c>
      <c r="P364" s="88">
        <v>46164</v>
      </c>
      <c r="Q364" s="89">
        <v>0.2</v>
      </c>
      <c r="R364" s="90" t="s">
        <v>33</v>
      </c>
      <c r="S364" s="91"/>
      <c r="T364" s="91"/>
      <c r="U364" s="92"/>
      <c r="DJ364" s="95"/>
      <c r="DK364" s="95"/>
      <c r="DL364" s="95"/>
      <c r="DM364" s="95"/>
      <c r="DN364" s="95"/>
      <c r="DO364" s="95"/>
    </row>
    <row r="365" spans="1:119 2925:2927" ht="15" customHeight="1" outlineLevel="1" x14ac:dyDescent="0.35">
      <c r="A365" s="83" t="s">
        <v>487</v>
      </c>
      <c r="B365" s="84" t="s">
        <v>488</v>
      </c>
      <c r="C365" s="85"/>
      <c r="D365" s="86"/>
      <c r="E365" s="87"/>
      <c r="F365" s="87"/>
      <c r="G365" s="87"/>
      <c r="H365" s="87"/>
      <c r="I365" s="87"/>
      <c r="J365" s="87"/>
      <c r="K365" s="87"/>
      <c r="L365" s="87"/>
      <c r="M365" s="87"/>
      <c r="N365" s="87"/>
      <c r="O365" s="88">
        <v>46164</v>
      </c>
      <c r="P365" s="88">
        <v>46164</v>
      </c>
      <c r="Q365" s="89">
        <v>0.03</v>
      </c>
      <c r="R365" s="90" t="s">
        <v>33</v>
      </c>
      <c r="S365" s="91"/>
      <c r="T365" s="91"/>
      <c r="U365" s="92"/>
      <c r="DJ365" s="95"/>
      <c r="DK365" s="95"/>
      <c r="DL365" s="95"/>
      <c r="DM365" s="95"/>
      <c r="DN365" s="95"/>
      <c r="DO365" s="95"/>
    </row>
    <row r="366" spans="1:119 2925:2927" ht="15" customHeight="1" outlineLevel="1" x14ac:dyDescent="0.35">
      <c r="A366" s="83" t="s">
        <v>489</v>
      </c>
      <c r="B366" s="84" t="s">
        <v>490</v>
      </c>
      <c r="C366" s="85"/>
      <c r="D366" s="86"/>
      <c r="E366" s="87"/>
      <c r="F366" s="87"/>
      <c r="G366" s="87"/>
      <c r="H366" s="87"/>
      <c r="I366" s="87"/>
      <c r="J366" s="87"/>
      <c r="K366" s="87"/>
      <c r="L366" s="87"/>
      <c r="M366" s="87"/>
      <c r="N366" s="87"/>
      <c r="O366" s="88">
        <v>46164</v>
      </c>
      <c r="P366" s="88">
        <v>46167</v>
      </c>
      <c r="Q366" s="89">
        <v>0.03</v>
      </c>
      <c r="R366" s="90" t="s">
        <v>33</v>
      </c>
      <c r="S366" s="91"/>
      <c r="T366" s="91"/>
      <c r="U366" s="92"/>
      <c r="DJ366" s="95"/>
      <c r="DK366" s="95"/>
      <c r="DL366" s="95"/>
      <c r="DM366" s="95"/>
      <c r="DN366" s="95"/>
      <c r="DO366" s="95"/>
    </row>
    <row r="367" spans="1:119 2925:2927" ht="15" customHeight="1" outlineLevel="1" x14ac:dyDescent="0.35">
      <c r="A367" s="83" t="s">
        <v>491</v>
      </c>
      <c r="B367" s="84" t="s">
        <v>73</v>
      </c>
      <c r="C367" s="85"/>
      <c r="D367" s="86"/>
      <c r="E367" s="87"/>
      <c r="F367" s="87"/>
      <c r="G367" s="87"/>
      <c r="H367" s="87"/>
      <c r="I367" s="87"/>
      <c r="J367" s="87"/>
      <c r="K367" s="87"/>
      <c r="L367" s="87"/>
      <c r="M367" s="87"/>
      <c r="N367" s="87"/>
      <c r="O367" s="88">
        <v>46167</v>
      </c>
      <c r="P367" s="88">
        <v>46173</v>
      </c>
      <c r="Q367" s="89">
        <v>0.6</v>
      </c>
      <c r="R367" s="90" t="s">
        <v>33</v>
      </c>
      <c r="S367" s="91"/>
      <c r="T367" s="91"/>
      <c r="U367" s="92"/>
      <c r="DJ367" s="95"/>
      <c r="DK367" s="95"/>
      <c r="DL367" s="95"/>
      <c r="DM367" s="95"/>
      <c r="DN367" s="95"/>
      <c r="DO367" s="95"/>
    </row>
    <row r="368" spans="1:119 2925:2927" ht="15" customHeight="1" outlineLevel="1" x14ac:dyDescent="0.35">
      <c r="A368" s="83" t="s">
        <v>492</v>
      </c>
      <c r="B368" s="84" t="s">
        <v>76</v>
      </c>
      <c r="C368" s="85"/>
      <c r="D368" s="86"/>
      <c r="E368" s="87"/>
      <c r="F368" s="87"/>
      <c r="G368" s="87"/>
      <c r="H368" s="87"/>
      <c r="I368" s="87"/>
      <c r="J368" s="87"/>
      <c r="K368" s="87"/>
      <c r="L368" s="87"/>
      <c r="M368" s="87"/>
      <c r="N368" s="87"/>
      <c r="O368" s="88">
        <v>46173</v>
      </c>
      <c r="P368" s="88">
        <v>46180</v>
      </c>
      <c r="Q368" s="89">
        <v>0.05</v>
      </c>
      <c r="R368" s="90" t="s">
        <v>33</v>
      </c>
      <c r="S368" s="91"/>
      <c r="T368" s="91"/>
      <c r="U368" s="92"/>
      <c r="DJ368" s="95"/>
      <c r="DK368" s="95"/>
      <c r="DL368" s="95"/>
      <c r="DM368" s="95"/>
      <c r="DN368" s="95"/>
      <c r="DO368" s="95"/>
    </row>
    <row r="369" spans="1:119" ht="30" customHeight="1" outlineLevel="1" x14ac:dyDescent="0.35">
      <c r="A369" s="73" t="s">
        <v>493</v>
      </c>
      <c r="B369" s="74" t="s">
        <v>494</v>
      </c>
      <c r="C369" s="75"/>
      <c r="D369" s="76"/>
      <c r="E369" s="77">
        <f>E373</f>
        <v>1062000</v>
      </c>
      <c r="F369" s="78"/>
      <c r="G369" s="78"/>
      <c r="H369" s="78"/>
      <c r="I369" s="77">
        <f>I373</f>
        <v>1062000</v>
      </c>
      <c r="J369" s="77">
        <f>J373</f>
        <v>1062000</v>
      </c>
      <c r="K369" s="78"/>
      <c r="L369" s="78"/>
      <c r="M369" s="77"/>
      <c r="N369" s="77">
        <v>1062000</v>
      </c>
      <c r="O369" s="79">
        <f>O370</f>
        <v>46296</v>
      </c>
      <c r="P369" s="79">
        <f>P373</f>
        <v>46319</v>
      </c>
      <c r="Q369" s="80">
        <f>SUM(Q370:Q373)</f>
        <v>0.17</v>
      </c>
      <c r="R369" s="78" t="s">
        <v>33</v>
      </c>
      <c r="S369" s="78"/>
      <c r="T369" s="82"/>
      <c r="U369" s="82"/>
      <c r="DJ369" s="95"/>
      <c r="DK369" s="95"/>
      <c r="DL369" s="95"/>
      <c r="DM369" s="95"/>
      <c r="DN369" s="95"/>
      <c r="DO369" s="95"/>
    </row>
    <row r="370" spans="1:119" ht="15" customHeight="1" outlineLevel="1" x14ac:dyDescent="0.35">
      <c r="A370" s="83" t="s">
        <v>495</v>
      </c>
      <c r="B370" s="84" t="s">
        <v>38</v>
      </c>
      <c r="C370" s="85"/>
      <c r="D370" s="86"/>
      <c r="E370" s="87"/>
      <c r="F370" s="87"/>
      <c r="G370" s="87"/>
      <c r="H370" s="87"/>
      <c r="I370" s="87"/>
      <c r="J370" s="87"/>
      <c r="K370" s="87"/>
      <c r="L370" s="87"/>
      <c r="M370" s="87"/>
      <c r="N370" s="87"/>
      <c r="O370" s="88">
        <v>46296</v>
      </c>
      <c r="P370" s="88">
        <v>46297</v>
      </c>
      <c r="Q370" s="89">
        <v>0.04</v>
      </c>
      <c r="R370" s="90" t="s">
        <v>33</v>
      </c>
      <c r="S370" s="91"/>
      <c r="T370" s="91"/>
      <c r="U370" s="92"/>
      <c r="DJ370" s="95"/>
      <c r="DK370" s="95"/>
      <c r="DL370" s="95"/>
      <c r="DM370" s="95"/>
      <c r="DN370" s="95"/>
      <c r="DO370" s="95"/>
    </row>
    <row r="371" spans="1:119" ht="14.5" outlineLevel="1" x14ac:dyDescent="0.35">
      <c r="A371" s="83" t="s">
        <v>496</v>
      </c>
      <c r="B371" s="84" t="s">
        <v>40</v>
      </c>
      <c r="C371" s="85"/>
      <c r="D371" s="86"/>
      <c r="E371" s="87"/>
      <c r="F371" s="87"/>
      <c r="G371" s="87"/>
      <c r="H371" s="87"/>
      <c r="I371" s="87"/>
      <c r="J371" s="87"/>
      <c r="K371" s="87"/>
      <c r="L371" s="87"/>
      <c r="M371" s="87"/>
      <c r="N371" s="87"/>
      <c r="O371" s="88">
        <v>46297</v>
      </c>
      <c r="P371" s="88">
        <v>46304</v>
      </c>
      <c r="Q371" s="89">
        <v>0.06</v>
      </c>
      <c r="R371" s="90" t="s">
        <v>33</v>
      </c>
      <c r="S371" s="91"/>
      <c r="T371" s="91"/>
      <c r="U371" s="92"/>
      <c r="DJ371" s="95"/>
      <c r="DK371" s="95"/>
      <c r="DL371" s="95"/>
      <c r="DM371" s="95"/>
      <c r="DN371" s="95"/>
      <c r="DO371" s="95"/>
    </row>
    <row r="372" spans="1:119" ht="15" customHeight="1" outlineLevel="1" x14ac:dyDescent="0.35">
      <c r="A372" s="83" t="s">
        <v>497</v>
      </c>
      <c r="B372" s="84" t="s">
        <v>203</v>
      </c>
      <c r="C372" s="85"/>
      <c r="D372" s="86"/>
      <c r="E372" s="87"/>
      <c r="F372" s="87"/>
      <c r="G372" s="87"/>
      <c r="H372" s="87"/>
      <c r="I372" s="87"/>
      <c r="J372" s="87"/>
      <c r="K372" s="87"/>
      <c r="L372" s="87"/>
      <c r="M372" s="87"/>
      <c r="N372" s="87"/>
      <c r="O372" s="88">
        <v>46304</v>
      </c>
      <c r="P372" s="88">
        <v>46305</v>
      </c>
      <c r="Q372" s="89">
        <v>0.04</v>
      </c>
      <c r="R372" s="90" t="s">
        <v>33</v>
      </c>
      <c r="S372" s="91"/>
      <c r="T372" s="91"/>
      <c r="U372" s="92"/>
      <c r="DJ372" s="95"/>
      <c r="DK372" s="95"/>
      <c r="DL372" s="95"/>
      <c r="DM372" s="95"/>
      <c r="DN372" s="95"/>
      <c r="DO372" s="95"/>
    </row>
    <row r="373" spans="1:119" ht="26.15" customHeight="1" outlineLevel="1" x14ac:dyDescent="0.35">
      <c r="A373" s="83" t="s">
        <v>498</v>
      </c>
      <c r="B373" s="84" t="s">
        <v>44</v>
      </c>
      <c r="C373" s="85"/>
      <c r="D373" s="86"/>
      <c r="E373" s="87">
        <v>1062000</v>
      </c>
      <c r="F373" s="87"/>
      <c r="G373" s="87"/>
      <c r="H373" s="87"/>
      <c r="I373" s="87">
        <f>900000*1.18</f>
        <v>1062000</v>
      </c>
      <c r="J373" s="87">
        <v>1062000</v>
      </c>
      <c r="K373" s="87"/>
      <c r="L373" s="87"/>
      <c r="M373" s="87"/>
      <c r="N373" s="87">
        <v>1062000</v>
      </c>
      <c r="O373" s="88">
        <v>46305</v>
      </c>
      <c r="P373" s="88">
        <v>46319</v>
      </c>
      <c r="Q373" s="89">
        <v>0.03</v>
      </c>
      <c r="R373" s="90" t="s">
        <v>33</v>
      </c>
      <c r="S373" s="91" t="s">
        <v>45</v>
      </c>
      <c r="T373" s="91"/>
      <c r="U373" s="92"/>
      <c r="DJ373" s="95"/>
      <c r="DK373" s="95"/>
      <c r="DL373" s="95"/>
      <c r="DM373" s="95"/>
      <c r="DN373" s="95"/>
      <c r="DO373" s="95"/>
    </row>
    <row r="374" spans="1:119" ht="41.15" customHeight="1" outlineLevel="1" x14ac:dyDescent="0.35">
      <c r="A374" s="73" t="s">
        <v>499</v>
      </c>
      <c r="B374" s="74" t="s">
        <v>500</v>
      </c>
      <c r="C374" s="75"/>
      <c r="D374" s="76"/>
      <c r="E374" s="77">
        <f>E378</f>
        <v>1062000</v>
      </c>
      <c r="F374" s="78"/>
      <c r="G374" s="78"/>
      <c r="H374" s="78"/>
      <c r="I374" s="77">
        <f>I378</f>
        <v>1062000</v>
      </c>
      <c r="J374" s="77">
        <f>J378</f>
        <v>1062000</v>
      </c>
      <c r="K374" s="78"/>
      <c r="L374" s="78"/>
      <c r="M374" s="77"/>
      <c r="N374" s="77">
        <v>1062000</v>
      </c>
      <c r="O374" s="79">
        <f>O375</f>
        <v>46357</v>
      </c>
      <c r="P374" s="79">
        <f>P378</f>
        <v>46376</v>
      </c>
      <c r="Q374" s="80">
        <f>SUM(Q375:Q378)</f>
        <v>0.17</v>
      </c>
      <c r="R374" s="78" t="s">
        <v>33</v>
      </c>
      <c r="S374" s="78"/>
      <c r="T374" s="82"/>
      <c r="U374" s="82"/>
      <c r="DJ374" s="95"/>
      <c r="DK374" s="95"/>
      <c r="DL374" s="95"/>
      <c r="DM374" s="95"/>
      <c r="DN374" s="95"/>
      <c r="DO374" s="95"/>
    </row>
    <row r="375" spans="1:119" ht="15" customHeight="1" outlineLevel="1" x14ac:dyDescent="0.35">
      <c r="A375" s="83" t="s">
        <v>501</v>
      </c>
      <c r="B375" s="84" t="s">
        <v>38</v>
      </c>
      <c r="C375" s="85"/>
      <c r="D375" s="86"/>
      <c r="E375" s="87"/>
      <c r="F375" s="87"/>
      <c r="G375" s="87"/>
      <c r="H375" s="87"/>
      <c r="I375" s="87"/>
      <c r="J375" s="87"/>
      <c r="K375" s="87"/>
      <c r="L375" s="87"/>
      <c r="M375" s="87"/>
      <c r="N375" s="87"/>
      <c r="O375" s="88">
        <v>46357</v>
      </c>
      <c r="P375" s="88">
        <v>46358</v>
      </c>
      <c r="Q375" s="89">
        <v>0.04</v>
      </c>
      <c r="R375" s="90" t="s">
        <v>33</v>
      </c>
      <c r="S375" s="91"/>
      <c r="T375" s="91"/>
      <c r="U375" s="92"/>
      <c r="DJ375" s="95"/>
      <c r="DK375" s="95"/>
      <c r="DL375" s="95"/>
      <c r="DM375" s="95"/>
      <c r="DN375" s="95"/>
      <c r="DO375" s="95"/>
    </row>
    <row r="376" spans="1:119" ht="15" customHeight="1" outlineLevel="1" x14ac:dyDescent="0.35">
      <c r="A376" s="83" t="s">
        <v>502</v>
      </c>
      <c r="B376" s="84" t="s">
        <v>40</v>
      </c>
      <c r="C376" s="85"/>
      <c r="D376" s="86"/>
      <c r="E376" s="87"/>
      <c r="F376" s="87"/>
      <c r="G376" s="87"/>
      <c r="H376" s="87"/>
      <c r="I376" s="87"/>
      <c r="J376" s="87"/>
      <c r="K376" s="87"/>
      <c r="L376" s="87"/>
      <c r="M376" s="87"/>
      <c r="N376" s="87"/>
      <c r="O376" s="88">
        <v>46358</v>
      </c>
      <c r="P376" s="88">
        <v>46361</v>
      </c>
      <c r="Q376" s="89">
        <v>0.06</v>
      </c>
      <c r="R376" s="90" t="s">
        <v>33</v>
      </c>
      <c r="S376" s="91"/>
      <c r="T376" s="91"/>
      <c r="U376" s="92"/>
      <c r="DJ376" s="95"/>
      <c r="DK376" s="95"/>
      <c r="DL376" s="95"/>
      <c r="DM376" s="95"/>
      <c r="DN376" s="95"/>
      <c r="DO376" s="95"/>
    </row>
    <row r="377" spans="1:119" ht="15" customHeight="1" outlineLevel="1" x14ac:dyDescent="0.35">
      <c r="A377" s="83" t="s">
        <v>503</v>
      </c>
      <c r="B377" s="84" t="s">
        <v>203</v>
      </c>
      <c r="C377" s="85"/>
      <c r="D377" s="86"/>
      <c r="E377" s="87"/>
      <c r="F377" s="87"/>
      <c r="G377" s="87"/>
      <c r="H377" s="87"/>
      <c r="I377" s="87"/>
      <c r="J377" s="87"/>
      <c r="K377" s="87"/>
      <c r="L377" s="87"/>
      <c r="M377" s="87"/>
      <c r="N377" s="87"/>
      <c r="O377" s="88">
        <v>46361</v>
      </c>
      <c r="P377" s="88">
        <v>46362</v>
      </c>
      <c r="Q377" s="89">
        <v>0.04</v>
      </c>
      <c r="R377" s="90" t="s">
        <v>33</v>
      </c>
      <c r="S377" s="91"/>
      <c r="T377" s="91"/>
      <c r="U377" s="92"/>
      <c r="DJ377" s="95"/>
      <c r="DK377" s="95"/>
      <c r="DL377" s="95"/>
      <c r="DM377" s="95"/>
      <c r="DN377" s="95"/>
      <c r="DO377" s="95"/>
    </row>
    <row r="378" spans="1:119" ht="15" customHeight="1" outlineLevel="1" x14ac:dyDescent="0.35">
      <c r="A378" s="83" t="s">
        <v>504</v>
      </c>
      <c r="B378" s="84" t="s">
        <v>44</v>
      </c>
      <c r="C378" s="85"/>
      <c r="D378" s="86"/>
      <c r="E378" s="87">
        <v>1062000</v>
      </c>
      <c r="F378" s="87"/>
      <c r="G378" s="87"/>
      <c r="H378" s="87"/>
      <c r="I378" s="87">
        <f>900000*1.18</f>
        <v>1062000</v>
      </c>
      <c r="J378" s="87">
        <v>1062000</v>
      </c>
      <c r="K378" s="87"/>
      <c r="L378" s="87"/>
      <c r="M378" s="87"/>
      <c r="N378" s="87">
        <v>1062000</v>
      </c>
      <c r="O378" s="88">
        <v>46362</v>
      </c>
      <c r="P378" s="88">
        <v>46376</v>
      </c>
      <c r="Q378" s="89">
        <v>0.03</v>
      </c>
      <c r="R378" s="90" t="s">
        <v>33</v>
      </c>
      <c r="S378" s="91" t="s">
        <v>45</v>
      </c>
      <c r="T378" s="91"/>
      <c r="U378" s="92"/>
      <c r="DJ378" s="95"/>
      <c r="DK378" s="95"/>
      <c r="DL378" s="95"/>
      <c r="DM378" s="95"/>
      <c r="DN378" s="95"/>
      <c r="DO378" s="95"/>
    </row>
    <row r="379" spans="1:119" ht="42" customHeight="1" outlineLevel="1" x14ac:dyDescent="0.35">
      <c r="A379" s="63" t="s">
        <v>385</v>
      </c>
      <c r="B379" s="112" t="s">
        <v>505</v>
      </c>
      <c r="C379" s="64"/>
      <c r="D379" s="113">
        <v>624202</v>
      </c>
      <c r="E379" s="126">
        <f>E388</f>
        <v>14160000</v>
      </c>
      <c r="F379" s="66">
        <f>F388</f>
        <v>0</v>
      </c>
      <c r="G379" s="66">
        <f>G388</f>
        <v>0</v>
      </c>
      <c r="H379" s="66">
        <f>H388</f>
        <v>0</v>
      </c>
      <c r="I379" s="66">
        <f t="shared" ref="I379:I410" si="17">SUM(E379:H379)</f>
        <v>14160000</v>
      </c>
      <c r="J379" s="65">
        <f>J388</f>
        <v>14160000</v>
      </c>
      <c r="K379" s="66">
        <f>K388</f>
        <v>0</v>
      </c>
      <c r="L379" s="66">
        <f>L388</f>
        <v>0</v>
      </c>
      <c r="M379" s="66">
        <f>M388</f>
        <v>0</v>
      </c>
      <c r="N379" s="66">
        <f t="shared" ref="N379:N442" si="18">SUM(J379:M379)</f>
        <v>14160000</v>
      </c>
      <c r="O379" s="67">
        <f>O380</f>
        <v>46218</v>
      </c>
      <c r="P379" s="67">
        <f>P388</f>
        <v>46344</v>
      </c>
      <c r="Q379" s="68">
        <v>0.05</v>
      </c>
      <c r="R379" s="71" t="s">
        <v>33</v>
      </c>
      <c r="S379" s="71"/>
      <c r="T379" s="71" t="s">
        <v>414</v>
      </c>
      <c r="U379" s="147"/>
    </row>
    <row r="380" spans="1:119" ht="15" customHeight="1" outlineLevel="1" x14ac:dyDescent="0.35">
      <c r="A380" s="83" t="s">
        <v>387</v>
      </c>
      <c r="B380" s="84" t="s">
        <v>61</v>
      </c>
      <c r="C380" s="85"/>
      <c r="D380" s="86"/>
      <c r="E380" s="101"/>
      <c r="F380" s="101"/>
      <c r="G380" s="101"/>
      <c r="H380" s="101"/>
      <c r="I380" s="101">
        <f t="shared" si="17"/>
        <v>0</v>
      </c>
      <c r="J380" s="101"/>
      <c r="K380" s="101"/>
      <c r="L380" s="101"/>
      <c r="M380" s="101"/>
      <c r="N380" s="101">
        <f t="shared" si="18"/>
        <v>0</v>
      </c>
      <c r="O380" s="88">
        <v>46218</v>
      </c>
      <c r="P380" s="88">
        <v>46225</v>
      </c>
      <c r="Q380" s="89">
        <v>0.16</v>
      </c>
      <c r="R380" s="90" t="s">
        <v>33</v>
      </c>
      <c r="S380" s="109"/>
      <c r="T380" s="109"/>
      <c r="U380" s="110"/>
    </row>
    <row r="381" spans="1:119" ht="15" customHeight="1" outlineLevel="1" x14ac:dyDescent="0.35">
      <c r="A381" s="83" t="s">
        <v>388</v>
      </c>
      <c r="B381" s="84" t="s">
        <v>63</v>
      </c>
      <c r="C381" s="85"/>
      <c r="D381" s="86"/>
      <c r="E381" s="101"/>
      <c r="F381" s="101"/>
      <c r="G381" s="101"/>
      <c r="H381" s="101"/>
      <c r="I381" s="101">
        <f t="shared" si="17"/>
        <v>0</v>
      </c>
      <c r="J381" s="101"/>
      <c r="K381" s="101"/>
      <c r="L381" s="101"/>
      <c r="M381" s="101"/>
      <c r="N381" s="101">
        <f t="shared" si="18"/>
        <v>0</v>
      </c>
      <c r="O381" s="88">
        <v>46225</v>
      </c>
      <c r="P381" s="88">
        <v>46226</v>
      </c>
      <c r="Q381" s="89">
        <v>0.03</v>
      </c>
      <c r="R381" s="90" t="s">
        <v>33</v>
      </c>
      <c r="S381" s="109"/>
      <c r="T381" s="109"/>
      <c r="U381" s="110"/>
    </row>
    <row r="382" spans="1:119" ht="15" customHeight="1" outlineLevel="1" x14ac:dyDescent="0.35">
      <c r="A382" s="83" t="s">
        <v>506</v>
      </c>
      <c r="B382" s="84" t="s">
        <v>507</v>
      </c>
      <c r="C382" s="85"/>
      <c r="D382" s="86"/>
      <c r="E382" s="101"/>
      <c r="F382" s="101"/>
      <c r="G382" s="101"/>
      <c r="H382" s="101"/>
      <c r="I382" s="101">
        <f t="shared" si="17"/>
        <v>0</v>
      </c>
      <c r="J382" s="101"/>
      <c r="K382" s="101"/>
      <c r="L382" s="101"/>
      <c r="M382" s="101"/>
      <c r="N382" s="101">
        <f t="shared" si="18"/>
        <v>0</v>
      </c>
      <c r="O382" s="88">
        <v>46226</v>
      </c>
      <c r="P382" s="88">
        <v>46233</v>
      </c>
      <c r="Q382" s="89">
        <v>0.05</v>
      </c>
      <c r="R382" s="90" t="s">
        <v>33</v>
      </c>
      <c r="S382" s="109"/>
      <c r="T382" s="109"/>
      <c r="U382" s="110"/>
    </row>
    <row r="383" spans="1:119" ht="14.5" outlineLevel="1" x14ac:dyDescent="0.35">
      <c r="A383" s="83" t="s">
        <v>508</v>
      </c>
      <c r="B383" s="84" t="s">
        <v>71</v>
      </c>
      <c r="C383" s="85"/>
      <c r="D383" s="86"/>
      <c r="E383" s="101"/>
      <c r="F383" s="101"/>
      <c r="G383" s="101"/>
      <c r="H383" s="101"/>
      <c r="I383" s="101">
        <f t="shared" si="17"/>
        <v>0</v>
      </c>
      <c r="J383" s="101"/>
      <c r="K383" s="101"/>
      <c r="L383" s="101"/>
      <c r="M383" s="101"/>
      <c r="N383" s="101">
        <f t="shared" si="18"/>
        <v>0</v>
      </c>
      <c r="O383" s="88">
        <v>46233</v>
      </c>
      <c r="P383" s="88">
        <v>46240</v>
      </c>
      <c r="Q383" s="89">
        <v>0.03</v>
      </c>
      <c r="R383" s="90" t="s">
        <v>33</v>
      </c>
      <c r="S383" s="109"/>
      <c r="T383" s="109"/>
      <c r="U383" s="110"/>
    </row>
    <row r="384" spans="1:119" ht="15" customHeight="1" outlineLevel="1" x14ac:dyDescent="0.35">
      <c r="A384" s="83" t="s">
        <v>509</v>
      </c>
      <c r="B384" s="84" t="s">
        <v>73</v>
      </c>
      <c r="C384" s="85"/>
      <c r="D384" s="86"/>
      <c r="E384" s="101"/>
      <c r="F384" s="101"/>
      <c r="G384" s="101"/>
      <c r="H384" s="101"/>
      <c r="I384" s="101">
        <f t="shared" si="17"/>
        <v>0</v>
      </c>
      <c r="J384" s="101"/>
      <c r="K384" s="101"/>
      <c r="L384" s="101"/>
      <c r="M384" s="101"/>
      <c r="N384" s="101">
        <f t="shared" si="18"/>
        <v>0</v>
      </c>
      <c r="O384" s="88">
        <v>46240</v>
      </c>
      <c r="P384" s="88">
        <v>46271</v>
      </c>
      <c r="Q384" s="89">
        <v>0.06</v>
      </c>
      <c r="R384" s="90" t="s">
        <v>33</v>
      </c>
      <c r="S384" s="109"/>
      <c r="T384" s="109"/>
      <c r="U384" s="110"/>
    </row>
    <row r="385" spans="1:21" ht="15" customHeight="1" outlineLevel="1" x14ac:dyDescent="0.35">
      <c r="A385" s="83" t="s">
        <v>510</v>
      </c>
      <c r="B385" s="84" t="s">
        <v>76</v>
      </c>
      <c r="C385" s="85"/>
      <c r="D385" s="86"/>
      <c r="E385" s="101"/>
      <c r="F385" s="101"/>
      <c r="G385" s="101"/>
      <c r="H385" s="101"/>
      <c r="I385" s="101">
        <f t="shared" si="17"/>
        <v>0</v>
      </c>
      <c r="J385" s="101"/>
      <c r="K385" s="101"/>
      <c r="L385" s="101"/>
      <c r="M385" s="101"/>
      <c r="N385" s="101">
        <f t="shared" si="18"/>
        <v>0</v>
      </c>
      <c r="O385" s="88">
        <v>46271</v>
      </c>
      <c r="P385" s="88">
        <v>46278</v>
      </c>
      <c r="Q385" s="89">
        <v>0.03</v>
      </c>
      <c r="R385" s="90" t="s">
        <v>33</v>
      </c>
      <c r="S385" s="109"/>
      <c r="T385" s="109"/>
      <c r="U385" s="110"/>
    </row>
    <row r="386" spans="1:21" ht="15" customHeight="1" outlineLevel="1" x14ac:dyDescent="0.35">
      <c r="A386" s="83" t="s">
        <v>511</v>
      </c>
      <c r="B386" s="84" t="s">
        <v>454</v>
      </c>
      <c r="C386" s="85"/>
      <c r="D386" s="86"/>
      <c r="E386" s="101"/>
      <c r="F386" s="101"/>
      <c r="G386" s="101"/>
      <c r="H386" s="101"/>
      <c r="I386" s="101">
        <f t="shared" si="17"/>
        <v>0</v>
      </c>
      <c r="J386" s="101"/>
      <c r="K386" s="101"/>
      <c r="L386" s="101"/>
      <c r="M386" s="101"/>
      <c r="N386" s="101">
        <f t="shared" si="18"/>
        <v>0</v>
      </c>
      <c r="O386" s="88">
        <v>46296</v>
      </c>
      <c r="P386" s="88">
        <v>46327</v>
      </c>
      <c r="Q386" s="89">
        <v>0.55000000000000004</v>
      </c>
      <c r="R386" s="90" t="s">
        <v>33</v>
      </c>
      <c r="S386" s="109"/>
      <c r="T386" s="109"/>
      <c r="U386" s="110"/>
    </row>
    <row r="387" spans="1:21" ht="14.5" outlineLevel="1" x14ac:dyDescent="0.35">
      <c r="A387" s="83" t="s">
        <v>512</v>
      </c>
      <c r="B387" s="84" t="s">
        <v>456</v>
      </c>
      <c r="C387" s="85"/>
      <c r="D387" s="86"/>
      <c r="E387" s="101"/>
      <c r="F387" s="101"/>
      <c r="G387" s="101"/>
      <c r="H387" s="101"/>
      <c r="I387" s="101">
        <f t="shared" si="17"/>
        <v>0</v>
      </c>
      <c r="J387" s="101"/>
      <c r="K387" s="101"/>
      <c r="L387" s="101"/>
      <c r="M387" s="101"/>
      <c r="N387" s="101">
        <f t="shared" si="18"/>
        <v>0</v>
      </c>
      <c r="O387" s="88">
        <v>46327</v>
      </c>
      <c r="P387" s="88">
        <v>46330</v>
      </c>
      <c r="Q387" s="89">
        <v>7.0000000000000007E-2</v>
      </c>
      <c r="R387" s="90" t="s">
        <v>33</v>
      </c>
      <c r="S387" s="109"/>
      <c r="T387" s="109"/>
      <c r="U387" s="110"/>
    </row>
    <row r="388" spans="1:21" ht="15" customHeight="1" outlineLevel="1" x14ac:dyDescent="0.35">
      <c r="A388" s="83" t="s">
        <v>513</v>
      </c>
      <c r="B388" s="84" t="s">
        <v>458</v>
      </c>
      <c r="C388" s="85"/>
      <c r="D388" s="86"/>
      <c r="E388" s="101">
        <v>14160000</v>
      </c>
      <c r="F388" s="101"/>
      <c r="G388" s="101"/>
      <c r="H388" s="101"/>
      <c r="I388" s="101">
        <f t="shared" si="17"/>
        <v>14160000</v>
      </c>
      <c r="J388" s="101">
        <v>14160000</v>
      </c>
      <c r="K388" s="101"/>
      <c r="L388" s="101"/>
      <c r="M388" s="101"/>
      <c r="N388" s="101">
        <f t="shared" si="18"/>
        <v>14160000</v>
      </c>
      <c r="O388" s="88">
        <v>46330</v>
      </c>
      <c r="P388" s="88">
        <v>46344</v>
      </c>
      <c r="Q388" s="89">
        <v>0.02</v>
      </c>
      <c r="R388" s="90" t="s">
        <v>33</v>
      </c>
      <c r="S388" s="91" t="s">
        <v>45</v>
      </c>
      <c r="T388" s="109"/>
      <c r="U388" s="110"/>
    </row>
    <row r="389" spans="1:21" ht="15" customHeight="1" outlineLevel="1" x14ac:dyDescent="0.35">
      <c r="A389" s="63" t="s">
        <v>389</v>
      </c>
      <c r="B389" s="112" t="s">
        <v>514</v>
      </c>
      <c r="C389" s="64"/>
      <c r="D389" s="113">
        <v>624202</v>
      </c>
      <c r="E389" s="126">
        <f>E398</f>
        <v>8581208</v>
      </c>
      <c r="F389" s="66">
        <f>F398</f>
        <v>0</v>
      </c>
      <c r="G389" s="66">
        <f>G398</f>
        <v>0</v>
      </c>
      <c r="H389" s="66">
        <f>H398</f>
        <v>0</v>
      </c>
      <c r="I389" s="66">
        <f t="shared" si="17"/>
        <v>8581208</v>
      </c>
      <c r="J389" s="65">
        <f>J398</f>
        <v>8581208</v>
      </c>
      <c r="K389" s="66">
        <f>K398</f>
        <v>0</v>
      </c>
      <c r="L389" s="66">
        <f>L398</f>
        <v>0</v>
      </c>
      <c r="M389" s="66">
        <f>M398</f>
        <v>0</v>
      </c>
      <c r="N389" s="66">
        <f t="shared" si="18"/>
        <v>8581208</v>
      </c>
      <c r="O389" s="67">
        <f>O390</f>
        <v>46024</v>
      </c>
      <c r="P389" s="67">
        <f>P398</f>
        <v>46077</v>
      </c>
      <c r="Q389" s="68">
        <v>0.03</v>
      </c>
      <c r="R389" s="71" t="s">
        <v>33</v>
      </c>
      <c r="S389" s="71"/>
      <c r="T389" s="71" t="s">
        <v>473</v>
      </c>
      <c r="U389" s="147"/>
    </row>
    <row r="390" spans="1:21" ht="15" customHeight="1" outlineLevel="1" x14ac:dyDescent="0.35">
      <c r="A390" s="83" t="s">
        <v>391</v>
      </c>
      <c r="B390" s="84" t="s">
        <v>61</v>
      </c>
      <c r="C390" s="85"/>
      <c r="D390" s="86"/>
      <c r="E390" s="101"/>
      <c r="F390" s="101"/>
      <c r="G390" s="101"/>
      <c r="H390" s="101"/>
      <c r="I390" s="101">
        <f t="shared" si="17"/>
        <v>0</v>
      </c>
      <c r="J390" s="101"/>
      <c r="K390" s="101"/>
      <c r="L390" s="101"/>
      <c r="M390" s="101"/>
      <c r="N390" s="101">
        <f t="shared" si="18"/>
        <v>0</v>
      </c>
      <c r="O390" s="88">
        <v>46024</v>
      </c>
      <c r="P390" s="88">
        <v>46030</v>
      </c>
      <c r="Q390" s="89">
        <v>0.16</v>
      </c>
      <c r="R390" s="90" t="s">
        <v>33</v>
      </c>
      <c r="S390" s="109"/>
      <c r="T390" s="109"/>
      <c r="U390" s="110"/>
    </row>
    <row r="391" spans="1:21" ht="14.5" outlineLevel="1" x14ac:dyDescent="0.35">
      <c r="A391" s="83" t="s">
        <v>392</v>
      </c>
      <c r="B391" s="84" t="s">
        <v>63</v>
      </c>
      <c r="C391" s="85"/>
      <c r="D391" s="86"/>
      <c r="E391" s="101"/>
      <c r="F391" s="101"/>
      <c r="G391" s="101"/>
      <c r="H391" s="101"/>
      <c r="I391" s="101">
        <f t="shared" si="17"/>
        <v>0</v>
      </c>
      <c r="J391" s="101"/>
      <c r="K391" s="101"/>
      <c r="L391" s="101"/>
      <c r="M391" s="101"/>
      <c r="N391" s="101">
        <f t="shared" si="18"/>
        <v>0</v>
      </c>
      <c r="O391" s="88">
        <v>46030</v>
      </c>
      <c r="P391" s="88">
        <v>46031</v>
      </c>
      <c r="Q391" s="89">
        <v>0.03</v>
      </c>
      <c r="R391" s="90" t="s">
        <v>33</v>
      </c>
      <c r="S391" s="109"/>
      <c r="T391" s="109"/>
      <c r="U391" s="110"/>
    </row>
    <row r="392" spans="1:21" ht="15" customHeight="1" outlineLevel="1" x14ac:dyDescent="0.35">
      <c r="A392" s="83" t="s">
        <v>393</v>
      </c>
      <c r="B392" s="84" t="s">
        <v>90</v>
      </c>
      <c r="C392" s="85"/>
      <c r="D392" s="86"/>
      <c r="E392" s="101"/>
      <c r="F392" s="101"/>
      <c r="G392" s="101"/>
      <c r="H392" s="101"/>
      <c r="I392" s="101">
        <f t="shared" si="17"/>
        <v>0</v>
      </c>
      <c r="J392" s="101"/>
      <c r="K392" s="101"/>
      <c r="L392" s="101"/>
      <c r="M392" s="101"/>
      <c r="N392" s="101">
        <f t="shared" si="18"/>
        <v>0</v>
      </c>
      <c r="O392" s="88">
        <v>46031</v>
      </c>
      <c r="P392" s="88">
        <v>46038</v>
      </c>
      <c r="Q392" s="89">
        <v>0.05</v>
      </c>
      <c r="R392" s="90" t="s">
        <v>33</v>
      </c>
      <c r="S392" s="109"/>
      <c r="T392" s="109"/>
      <c r="U392" s="110"/>
    </row>
    <row r="393" spans="1:21" ht="15" customHeight="1" outlineLevel="1" x14ac:dyDescent="0.35">
      <c r="A393" s="83" t="s">
        <v>394</v>
      </c>
      <c r="B393" s="84" t="s">
        <v>92</v>
      </c>
      <c r="C393" s="85"/>
      <c r="D393" s="86"/>
      <c r="E393" s="101"/>
      <c r="F393" s="101"/>
      <c r="G393" s="101"/>
      <c r="H393" s="101"/>
      <c r="I393" s="101">
        <f t="shared" si="17"/>
        <v>0</v>
      </c>
      <c r="J393" s="101"/>
      <c r="K393" s="101"/>
      <c r="L393" s="101"/>
      <c r="M393" s="101"/>
      <c r="N393" s="101">
        <f t="shared" si="18"/>
        <v>0</v>
      </c>
      <c r="O393" s="88">
        <v>46038</v>
      </c>
      <c r="P393" s="88">
        <v>46045</v>
      </c>
      <c r="Q393" s="89">
        <v>0.03</v>
      </c>
      <c r="R393" s="90" t="s">
        <v>33</v>
      </c>
      <c r="S393" s="109"/>
      <c r="T393" s="109"/>
      <c r="U393" s="110"/>
    </row>
    <row r="394" spans="1:21" ht="15" customHeight="1" outlineLevel="1" x14ac:dyDescent="0.35">
      <c r="A394" s="83" t="s">
        <v>515</v>
      </c>
      <c r="B394" s="84" t="s">
        <v>73</v>
      </c>
      <c r="C394" s="85"/>
      <c r="D394" s="86"/>
      <c r="E394" s="101"/>
      <c r="F394" s="101"/>
      <c r="G394" s="101"/>
      <c r="H394" s="101"/>
      <c r="I394" s="101">
        <f t="shared" si="17"/>
        <v>0</v>
      </c>
      <c r="J394" s="101"/>
      <c r="K394" s="101"/>
      <c r="L394" s="101"/>
      <c r="M394" s="101"/>
      <c r="N394" s="101">
        <f t="shared" si="18"/>
        <v>0</v>
      </c>
      <c r="O394" s="88">
        <v>46045</v>
      </c>
      <c r="P394" s="88">
        <v>46053</v>
      </c>
      <c r="Q394" s="89">
        <v>0.06</v>
      </c>
      <c r="R394" s="90" t="s">
        <v>33</v>
      </c>
      <c r="S394" s="109"/>
      <c r="T394" s="109"/>
      <c r="U394" s="110"/>
    </row>
    <row r="395" spans="1:21" ht="15" customHeight="1" outlineLevel="1" x14ac:dyDescent="0.35">
      <c r="A395" s="83" t="s">
        <v>516</v>
      </c>
      <c r="B395" s="84" t="s">
        <v>76</v>
      </c>
      <c r="C395" s="85"/>
      <c r="D395" s="86"/>
      <c r="E395" s="101"/>
      <c r="F395" s="101"/>
      <c r="G395" s="101"/>
      <c r="H395" s="101"/>
      <c r="I395" s="101">
        <f t="shared" si="17"/>
        <v>0</v>
      </c>
      <c r="J395" s="101"/>
      <c r="K395" s="101"/>
      <c r="L395" s="101"/>
      <c r="M395" s="101"/>
      <c r="N395" s="101">
        <f t="shared" si="18"/>
        <v>0</v>
      </c>
      <c r="O395" s="88">
        <v>45689</v>
      </c>
      <c r="P395" s="88">
        <v>46061</v>
      </c>
      <c r="Q395" s="89">
        <v>0.03</v>
      </c>
      <c r="R395" s="90" t="s">
        <v>33</v>
      </c>
      <c r="S395" s="109"/>
      <c r="T395" s="109"/>
      <c r="U395" s="110"/>
    </row>
    <row r="396" spans="1:21" ht="14.5" outlineLevel="1" x14ac:dyDescent="0.35">
      <c r="A396" s="83" t="s">
        <v>517</v>
      </c>
      <c r="B396" s="84" t="s">
        <v>454</v>
      </c>
      <c r="C396" s="85"/>
      <c r="D396" s="86"/>
      <c r="E396" s="101"/>
      <c r="F396" s="101"/>
      <c r="G396" s="101"/>
      <c r="H396" s="101"/>
      <c r="I396" s="101">
        <f t="shared" si="17"/>
        <v>0</v>
      </c>
      <c r="J396" s="101"/>
      <c r="K396" s="101"/>
      <c r="L396" s="101"/>
      <c r="M396" s="101"/>
      <c r="N396" s="101">
        <f t="shared" si="18"/>
        <v>0</v>
      </c>
      <c r="O396" s="88">
        <v>46061</v>
      </c>
      <c r="P396" s="88">
        <v>46063</v>
      </c>
      <c r="Q396" s="89">
        <v>0.55000000000000004</v>
      </c>
      <c r="R396" s="90" t="s">
        <v>33</v>
      </c>
      <c r="S396" s="109"/>
      <c r="T396" s="109"/>
      <c r="U396" s="110"/>
    </row>
    <row r="397" spans="1:21" ht="15" customHeight="1" outlineLevel="1" x14ac:dyDescent="0.35">
      <c r="A397" s="83" t="s">
        <v>518</v>
      </c>
      <c r="B397" s="84" t="s">
        <v>456</v>
      </c>
      <c r="C397" s="85"/>
      <c r="D397" s="86"/>
      <c r="E397" s="101"/>
      <c r="F397" s="101"/>
      <c r="G397" s="101"/>
      <c r="H397" s="101"/>
      <c r="I397" s="101">
        <f t="shared" si="17"/>
        <v>0</v>
      </c>
      <c r="J397" s="101"/>
      <c r="K397" s="101"/>
      <c r="L397" s="101"/>
      <c r="M397" s="101"/>
      <c r="N397" s="101">
        <f t="shared" si="18"/>
        <v>0</v>
      </c>
      <c r="O397" s="88">
        <v>46063</v>
      </c>
      <c r="P397" s="88">
        <v>46063</v>
      </c>
      <c r="Q397" s="89">
        <v>7.0000000000000007E-2</v>
      </c>
      <c r="R397" s="90" t="s">
        <v>33</v>
      </c>
      <c r="S397" s="109"/>
      <c r="T397" s="109"/>
      <c r="U397" s="110"/>
    </row>
    <row r="398" spans="1:21" ht="15" customHeight="1" outlineLevel="1" x14ac:dyDescent="0.35">
      <c r="A398" s="83" t="s">
        <v>519</v>
      </c>
      <c r="B398" s="148" t="s">
        <v>458</v>
      </c>
      <c r="C398" s="85"/>
      <c r="D398" s="86"/>
      <c r="E398" s="101">
        <v>8581208</v>
      </c>
      <c r="F398" s="101"/>
      <c r="G398" s="101"/>
      <c r="H398" s="101"/>
      <c r="I398" s="101">
        <f t="shared" si="17"/>
        <v>8581208</v>
      </c>
      <c r="J398" s="101">
        <v>8581208</v>
      </c>
      <c r="K398" s="101"/>
      <c r="L398" s="101"/>
      <c r="M398" s="101"/>
      <c r="N398" s="101">
        <f t="shared" si="18"/>
        <v>8581208</v>
      </c>
      <c r="O398" s="88">
        <v>46063</v>
      </c>
      <c r="P398" s="88">
        <v>46077</v>
      </c>
      <c r="Q398" s="89">
        <v>0.02</v>
      </c>
      <c r="R398" s="90" t="s">
        <v>33</v>
      </c>
      <c r="S398" s="91" t="s">
        <v>45</v>
      </c>
      <c r="T398" s="109"/>
      <c r="U398" s="110"/>
    </row>
    <row r="399" spans="1:21" ht="28" outlineLevel="1" x14ac:dyDescent="0.35">
      <c r="A399" s="63" t="s">
        <v>395</v>
      </c>
      <c r="B399" s="112" t="s">
        <v>520</v>
      </c>
      <c r="C399" s="64"/>
      <c r="D399" s="113">
        <v>624202</v>
      </c>
      <c r="E399" s="126">
        <f>E408</f>
        <v>21240000</v>
      </c>
      <c r="F399" s="66">
        <f>F408</f>
        <v>0</v>
      </c>
      <c r="G399" s="66">
        <f>G408</f>
        <v>0</v>
      </c>
      <c r="H399" s="66">
        <f>H408</f>
        <v>0</v>
      </c>
      <c r="I399" s="66">
        <f t="shared" si="17"/>
        <v>21240000</v>
      </c>
      <c r="J399" s="65">
        <f>J408</f>
        <v>21240000</v>
      </c>
      <c r="K399" s="66">
        <f>K408</f>
        <v>0</v>
      </c>
      <c r="L399" s="66">
        <f>L408</f>
        <v>0</v>
      </c>
      <c r="M399" s="66">
        <f>M408</f>
        <v>0</v>
      </c>
      <c r="N399" s="66">
        <f t="shared" si="18"/>
        <v>21240000</v>
      </c>
      <c r="O399" s="67">
        <f>O400</f>
        <v>45976</v>
      </c>
      <c r="P399" s="67">
        <f>P408</f>
        <v>46152</v>
      </c>
      <c r="Q399" s="68">
        <v>0.05</v>
      </c>
      <c r="R399" s="71" t="s">
        <v>33</v>
      </c>
      <c r="S399" s="71"/>
      <c r="T399" s="71" t="s">
        <v>414</v>
      </c>
      <c r="U399" s="147"/>
    </row>
    <row r="400" spans="1:21" ht="15" customHeight="1" outlineLevel="1" x14ac:dyDescent="0.35">
      <c r="A400" s="83" t="s">
        <v>397</v>
      </c>
      <c r="B400" s="84" t="s">
        <v>61</v>
      </c>
      <c r="C400" s="85"/>
      <c r="D400" s="86"/>
      <c r="E400" s="101"/>
      <c r="F400" s="101"/>
      <c r="G400" s="101"/>
      <c r="H400" s="101"/>
      <c r="I400" s="101">
        <f t="shared" si="17"/>
        <v>0</v>
      </c>
      <c r="J400" s="101"/>
      <c r="K400" s="101"/>
      <c r="L400" s="101"/>
      <c r="M400" s="101"/>
      <c r="N400" s="101">
        <f t="shared" si="18"/>
        <v>0</v>
      </c>
      <c r="O400" s="88">
        <v>45976</v>
      </c>
      <c r="P400" s="88">
        <v>45983</v>
      </c>
      <c r="Q400" s="89">
        <v>0.16</v>
      </c>
      <c r="R400" s="90" t="s">
        <v>33</v>
      </c>
      <c r="S400" s="109"/>
      <c r="T400" s="109"/>
      <c r="U400" s="110"/>
    </row>
    <row r="401" spans="1:21" ht="15" customHeight="1" outlineLevel="1" x14ac:dyDescent="0.35">
      <c r="A401" s="83" t="s">
        <v>398</v>
      </c>
      <c r="B401" s="84" t="s">
        <v>63</v>
      </c>
      <c r="C401" s="85"/>
      <c r="D401" s="86"/>
      <c r="E401" s="101"/>
      <c r="F401" s="101"/>
      <c r="G401" s="101"/>
      <c r="H401" s="101"/>
      <c r="I401" s="101">
        <f t="shared" si="17"/>
        <v>0</v>
      </c>
      <c r="J401" s="101"/>
      <c r="K401" s="101"/>
      <c r="L401" s="101"/>
      <c r="M401" s="101"/>
      <c r="N401" s="101">
        <f t="shared" si="18"/>
        <v>0</v>
      </c>
      <c r="O401" s="88">
        <v>45983</v>
      </c>
      <c r="P401" s="88">
        <v>45984</v>
      </c>
      <c r="Q401" s="89">
        <v>0.03</v>
      </c>
      <c r="R401" s="90" t="s">
        <v>33</v>
      </c>
      <c r="S401" s="109"/>
      <c r="T401" s="109"/>
      <c r="U401" s="110"/>
    </row>
    <row r="402" spans="1:21" ht="15" customHeight="1" outlineLevel="1" x14ac:dyDescent="0.35">
      <c r="A402" s="83" t="s">
        <v>521</v>
      </c>
      <c r="B402" s="84" t="s">
        <v>507</v>
      </c>
      <c r="C402" s="85"/>
      <c r="D402" s="86"/>
      <c r="E402" s="101"/>
      <c r="F402" s="101"/>
      <c r="G402" s="101"/>
      <c r="H402" s="101"/>
      <c r="I402" s="101">
        <f t="shared" si="17"/>
        <v>0</v>
      </c>
      <c r="J402" s="101"/>
      <c r="K402" s="101"/>
      <c r="L402" s="101"/>
      <c r="M402" s="101"/>
      <c r="N402" s="101">
        <f t="shared" si="18"/>
        <v>0</v>
      </c>
      <c r="O402" s="88">
        <v>45984</v>
      </c>
      <c r="P402" s="88">
        <v>46014</v>
      </c>
      <c r="Q402" s="89">
        <v>0.05</v>
      </c>
      <c r="R402" s="90" t="s">
        <v>33</v>
      </c>
      <c r="S402" s="109"/>
      <c r="T402" s="109"/>
      <c r="U402" s="110"/>
    </row>
    <row r="403" spans="1:21" ht="15" customHeight="1" outlineLevel="1" x14ac:dyDescent="0.35">
      <c r="A403" s="83" t="s">
        <v>522</v>
      </c>
      <c r="B403" s="84" t="s">
        <v>71</v>
      </c>
      <c r="C403" s="85"/>
      <c r="D403" s="86"/>
      <c r="E403" s="101"/>
      <c r="F403" s="101"/>
      <c r="G403" s="101"/>
      <c r="H403" s="101"/>
      <c r="I403" s="101">
        <f t="shared" si="17"/>
        <v>0</v>
      </c>
      <c r="J403" s="101"/>
      <c r="K403" s="101"/>
      <c r="L403" s="101"/>
      <c r="M403" s="101"/>
      <c r="N403" s="101">
        <f t="shared" si="18"/>
        <v>0</v>
      </c>
      <c r="O403" s="88">
        <v>46034</v>
      </c>
      <c r="P403" s="88">
        <v>46037</v>
      </c>
      <c r="Q403" s="89">
        <v>0.03</v>
      </c>
      <c r="R403" s="90" t="s">
        <v>33</v>
      </c>
      <c r="S403" s="109"/>
      <c r="T403" s="109"/>
      <c r="U403" s="110"/>
    </row>
    <row r="404" spans="1:21" ht="15" customHeight="1" outlineLevel="1" x14ac:dyDescent="0.35">
      <c r="A404" s="83" t="s">
        <v>523</v>
      </c>
      <c r="B404" s="84" t="s">
        <v>73</v>
      </c>
      <c r="C404" s="85"/>
      <c r="D404" s="86"/>
      <c r="E404" s="101"/>
      <c r="F404" s="101"/>
      <c r="G404" s="101"/>
      <c r="H404" s="101"/>
      <c r="I404" s="101">
        <f t="shared" si="17"/>
        <v>0</v>
      </c>
      <c r="J404" s="101"/>
      <c r="K404" s="101"/>
      <c r="L404" s="101"/>
      <c r="M404" s="101"/>
      <c r="N404" s="101">
        <f t="shared" si="18"/>
        <v>0</v>
      </c>
      <c r="O404" s="88">
        <v>46037</v>
      </c>
      <c r="P404" s="88">
        <v>46067</v>
      </c>
      <c r="Q404" s="89">
        <v>0.06</v>
      </c>
      <c r="R404" s="90" t="s">
        <v>33</v>
      </c>
      <c r="S404" s="109"/>
      <c r="T404" s="109"/>
      <c r="U404" s="110"/>
    </row>
    <row r="405" spans="1:21" ht="15" customHeight="1" outlineLevel="1" x14ac:dyDescent="0.35">
      <c r="A405" s="83" t="s">
        <v>524</v>
      </c>
      <c r="B405" s="84" t="s">
        <v>76</v>
      </c>
      <c r="C405" s="85"/>
      <c r="D405" s="86"/>
      <c r="E405" s="101"/>
      <c r="F405" s="101"/>
      <c r="G405" s="101"/>
      <c r="H405" s="101"/>
      <c r="I405" s="101">
        <f t="shared" si="17"/>
        <v>0</v>
      </c>
      <c r="J405" s="101"/>
      <c r="K405" s="101"/>
      <c r="L405" s="101"/>
      <c r="M405" s="101"/>
      <c r="N405" s="101">
        <f t="shared" si="18"/>
        <v>0</v>
      </c>
      <c r="O405" s="88">
        <v>46067</v>
      </c>
      <c r="P405" s="88">
        <v>46070</v>
      </c>
      <c r="Q405" s="89">
        <v>0.03</v>
      </c>
      <c r="R405" s="90" t="s">
        <v>33</v>
      </c>
      <c r="S405" s="109"/>
      <c r="T405" s="109"/>
      <c r="U405" s="110"/>
    </row>
    <row r="406" spans="1:21" ht="15" customHeight="1" outlineLevel="1" x14ac:dyDescent="0.35">
      <c r="A406" s="83" t="s">
        <v>525</v>
      </c>
      <c r="B406" s="84" t="s">
        <v>454</v>
      </c>
      <c r="C406" s="85"/>
      <c r="D406" s="86"/>
      <c r="E406" s="101"/>
      <c r="F406" s="101"/>
      <c r="G406" s="101"/>
      <c r="H406" s="101"/>
      <c r="I406" s="101">
        <f t="shared" si="17"/>
        <v>0</v>
      </c>
      <c r="J406" s="101"/>
      <c r="K406" s="101"/>
      <c r="L406" s="101"/>
      <c r="M406" s="101"/>
      <c r="N406" s="101">
        <f t="shared" si="18"/>
        <v>0</v>
      </c>
      <c r="O406" s="88">
        <v>46077</v>
      </c>
      <c r="P406" s="88">
        <v>46135</v>
      </c>
      <c r="Q406" s="89">
        <v>0.55000000000000004</v>
      </c>
      <c r="R406" s="90" t="s">
        <v>33</v>
      </c>
      <c r="S406" s="109"/>
      <c r="T406" s="109"/>
      <c r="U406" s="110"/>
    </row>
    <row r="407" spans="1:21" ht="15" customHeight="1" outlineLevel="1" x14ac:dyDescent="0.35">
      <c r="A407" s="83" t="s">
        <v>526</v>
      </c>
      <c r="B407" s="84" t="s">
        <v>456</v>
      </c>
      <c r="C407" s="85"/>
      <c r="D407" s="86"/>
      <c r="E407" s="101"/>
      <c r="F407" s="101"/>
      <c r="G407" s="101"/>
      <c r="H407" s="101"/>
      <c r="I407" s="101">
        <f t="shared" si="17"/>
        <v>0</v>
      </c>
      <c r="J407" s="101"/>
      <c r="K407" s="101"/>
      <c r="L407" s="101"/>
      <c r="M407" s="101"/>
      <c r="N407" s="101">
        <f t="shared" si="18"/>
        <v>0</v>
      </c>
      <c r="O407" s="88">
        <v>46135</v>
      </c>
      <c r="P407" s="88">
        <v>46137</v>
      </c>
      <c r="Q407" s="89">
        <v>7.0000000000000007E-2</v>
      </c>
      <c r="R407" s="90" t="s">
        <v>33</v>
      </c>
      <c r="S407" s="109"/>
      <c r="T407" s="109"/>
      <c r="U407" s="110"/>
    </row>
    <row r="408" spans="1:21" ht="15" customHeight="1" outlineLevel="1" x14ac:dyDescent="0.35">
      <c r="A408" s="83" t="s">
        <v>527</v>
      </c>
      <c r="B408" s="84" t="s">
        <v>44</v>
      </c>
      <c r="C408" s="109"/>
      <c r="D408" s="109"/>
      <c r="E408" s="130">
        <v>21240000</v>
      </c>
      <c r="F408" s="114"/>
      <c r="G408" s="114"/>
      <c r="H408" s="114"/>
      <c r="I408" s="130">
        <f t="shared" si="17"/>
        <v>21240000</v>
      </c>
      <c r="J408" s="130">
        <v>21240000</v>
      </c>
      <c r="K408" s="114"/>
      <c r="L408" s="114"/>
      <c r="M408" s="114"/>
      <c r="N408" s="130">
        <f t="shared" si="18"/>
        <v>21240000</v>
      </c>
      <c r="O408" s="115">
        <v>46137</v>
      </c>
      <c r="P408" s="115">
        <v>46152</v>
      </c>
      <c r="Q408" s="89">
        <v>0.02</v>
      </c>
      <c r="R408" s="90" t="s">
        <v>33</v>
      </c>
      <c r="S408" s="91" t="s">
        <v>45</v>
      </c>
      <c r="T408" s="109"/>
      <c r="U408" s="110"/>
    </row>
    <row r="409" spans="1:21" ht="14" outlineLevel="1" x14ac:dyDescent="0.35">
      <c r="A409" s="63" t="s">
        <v>399</v>
      </c>
      <c r="B409" s="112" t="s">
        <v>528</v>
      </c>
      <c r="C409" s="64"/>
      <c r="D409" s="113">
        <v>624202</v>
      </c>
      <c r="E409" s="126">
        <f>E418</f>
        <v>22892000</v>
      </c>
      <c r="F409" s="66">
        <f>F418</f>
        <v>0</v>
      </c>
      <c r="G409" s="66">
        <f>G418</f>
        <v>0</v>
      </c>
      <c r="H409" s="66">
        <f>H418</f>
        <v>0</v>
      </c>
      <c r="I409" s="66">
        <f t="shared" si="17"/>
        <v>22892000</v>
      </c>
      <c r="J409" s="65">
        <f>J418</f>
        <v>22892000</v>
      </c>
      <c r="K409" s="66">
        <f>K418</f>
        <v>0</v>
      </c>
      <c r="L409" s="66">
        <f>L418</f>
        <v>0</v>
      </c>
      <c r="M409" s="66">
        <f>M418</f>
        <v>0</v>
      </c>
      <c r="N409" s="66">
        <f t="shared" si="18"/>
        <v>22892000</v>
      </c>
      <c r="O409" s="67">
        <f>O410</f>
        <v>46144</v>
      </c>
      <c r="P409" s="67">
        <f>P418</f>
        <v>46265</v>
      </c>
      <c r="Q409" s="68">
        <v>0.05</v>
      </c>
      <c r="R409" s="71" t="s">
        <v>33</v>
      </c>
      <c r="S409" s="71"/>
      <c r="T409" s="71" t="s">
        <v>414</v>
      </c>
      <c r="U409" s="147"/>
    </row>
    <row r="410" spans="1:21" ht="15" customHeight="1" outlineLevel="1" x14ac:dyDescent="0.35">
      <c r="A410" s="83" t="s">
        <v>401</v>
      </c>
      <c r="B410" s="84" t="s">
        <v>61</v>
      </c>
      <c r="C410" s="85"/>
      <c r="D410" s="86"/>
      <c r="E410" s="101"/>
      <c r="F410" s="101"/>
      <c r="G410" s="101"/>
      <c r="H410" s="101"/>
      <c r="I410" s="101">
        <f t="shared" si="17"/>
        <v>0</v>
      </c>
      <c r="J410" s="101"/>
      <c r="K410" s="101"/>
      <c r="L410" s="101"/>
      <c r="M410" s="101"/>
      <c r="N410" s="101">
        <f t="shared" si="18"/>
        <v>0</v>
      </c>
      <c r="O410" s="88">
        <v>46144</v>
      </c>
      <c r="P410" s="88">
        <v>46151</v>
      </c>
      <c r="Q410" s="89">
        <v>0.16</v>
      </c>
      <c r="R410" s="90" t="s">
        <v>33</v>
      </c>
      <c r="S410" s="91"/>
      <c r="T410" s="91"/>
      <c r="U410" s="102"/>
    </row>
    <row r="411" spans="1:21" ht="15" customHeight="1" outlineLevel="1" x14ac:dyDescent="0.35">
      <c r="A411" s="83" t="s">
        <v>402</v>
      </c>
      <c r="B411" s="84" t="s">
        <v>63</v>
      </c>
      <c r="C411" s="85"/>
      <c r="D411" s="86"/>
      <c r="E411" s="101"/>
      <c r="F411" s="101"/>
      <c r="G411" s="101"/>
      <c r="H411" s="101"/>
      <c r="I411" s="101">
        <f t="shared" ref="I411:I474" si="19">SUM(E411:H411)</f>
        <v>0</v>
      </c>
      <c r="J411" s="101"/>
      <c r="K411" s="101"/>
      <c r="L411" s="101"/>
      <c r="M411" s="101"/>
      <c r="N411" s="101">
        <f t="shared" si="18"/>
        <v>0</v>
      </c>
      <c r="O411" s="88">
        <v>46151</v>
      </c>
      <c r="P411" s="88">
        <v>46153</v>
      </c>
      <c r="Q411" s="89">
        <v>0.03</v>
      </c>
      <c r="R411" s="90" t="s">
        <v>33</v>
      </c>
      <c r="S411" s="91"/>
      <c r="T411" s="91"/>
      <c r="U411" s="102"/>
    </row>
    <row r="412" spans="1:21" ht="15" customHeight="1" outlineLevel="1" x14ac:dyDescent="0.35">
      <c r="A412" s="83" t="s">
        <v>529</v>
      </c>
      <c r="B412" s="84" t="s">
        <v>507</v>
      </c>
      <c r="C412" s="85"/>
      <c r="D412" s="86"/>
      <c r="E412" s="101"/>
      <c r="F412" s="101"/>
      <c r="G412" s="101"/>
      <c r="H412" s="101"/>
      <c r="I412" s="101">
        <f t="shared" si="19"/>
        <v>0</v>
      </c>
      <c r="J412" s="101"/>
      <c r="K412" s="101"/>
      <c r="L412" s="101"/>
      <c r="M412" s="101"/>
      <c r="N412" s="101">
        <f t="shared" si="18"/>
        <v>0</v>
      </c>
      <c r="O412" s="88">
        <v>46153</v>
      </c>
      <c r="P412" s="88">
        <v>46160</v>
      </c>
      <c r="Q412" s="89">
        <v>0.05</v>
      </c>
      <c r="R412" s="90" t="s">
        <v>33</v>
      </c>
      <c r="S412" s="91"/>
      <c r="T412" s="91"/>
      <c r="U412" s="102"/>
    </row>
    <row r="413" spans="1:21" ht="15" customHeight="1" outlineLevel="1" x14ac:dyDescent="0.35">
      <c r="A413" s="83" t="s">
        <v>530</v>
      </c>
      <c r="B413" s="84" t="s">
        <v>71</v>
      </c>
      <c r="C413" s="85"/>
      <c r="D413" s="86"/>
      <c r="E413" s="101"/>
      <c r="F413" s="101"/>
      <c r="G413" s="101"/>
      <c r="H413" s="101"/>
      <c r="I413" s="101">
        <f t="shared" si="19"/>
        <v>0</v>
      </c>
      <c r="J413" s="101"/>
      <c r="K413" s="101"/>
      <c r="L413" s="101"/>
      <c r="M413" s="101"/>
      <c r="N413" s="101">
        <f t="shared" si="18"/>
        <v>0</v>
      </c>
      <c r="O413" s="88">
        <v>46160</v>
      </c>
      <c r="P413" s="88">
        <v>46162</v>
      </c>
      <c r="Q413" s="89">
        <v>0.03</v>
      </c>
      <c r="R413" s="90" t="s">
        <v>33</v>
      </c>
      <c r="S413" s="91"/>
      <c r="T413" s="91"/>
      <c r="U413" s="102"/>
    </row>
    <row r="414" spans="1:21" ht="15" customHeight="1" outlineLevel="1" x14ac:dyDescent="0.35">
      <c r="A414" s="83" t="s">
        <v>531</v>
      </c>
      <c r="B414" s="84" t="s">
        <v>73</v>
      </c>
      <c r="C414" s="85"/>
      <c r="D414" s="86"/>
      <c r="E414" s="101"/>
      <c r="F414" s="101"/>
      <c r="G414" s="101"/>
      <c r="H414" s="101"/>
      <c r="I414" s="101">
        <f t="shared" si="19"/>
        <v>0</v>
      </c>
      <c r="J414" s="101"/>
      <c r="K414" s="101"/>
      <c r="L414" s="101"/>
      <c r="M414" s="101"/>
      <c r="N414" s="101">
        <f t="shared" si="18"/>
        <v>0</v>
      </c>
      <c r="O414" s="88">
        <v>46162</v>
      </c>
      <c r="P414" s="88">
        <v>46191</v>
      </c>
      <c r="Q414" s="89">
        <v>0.06</v>
      </c>
      <c r="R414" s="90" t="s">
        <v>33</v>
      </c>
      <c r="S414" s="91"/>
      <c r="T414" s="91"/>
      <c r="U414" s="102"/>
    </row>
    <row r="415" spans="1:21" ht="14.5" outlineLevel="1" x14ac:dyDescent="0.35">
      <c r="A415" s="83" t="s">
        <v>532</v>
      </c>
      <c r="B415" s="84" t="s">
        <v>76</v>
      </c>
      <c r="C415" s="85"/>
      <c r="D415" s="86"/>
      <c r="E415" s="101"/>
      <c r="F415" s="101"/>
      <c r="G415" s="101"/>
      <c r="H415" s="101"/>
      <c r="I415" s="101">
        <f t="shared" si="19"/>
        <v>0</v>
      </c>
      <c r="J415" s="101"/>
      <c r="K415" s="101"/>
      <c r="L415" s="101"/>
      <c r="M415" s="101"/>
      <c r="N415" s="101">
        <f t="shared" si="18"/>
        <v>0</v>
      </c>
      <c r="O415" s="88">
        <v>46191</v>
      </c>
      <c r="P415" s="88">
        <v>46198</v>
      </c>
      <c r="Q415" s="89">
        <v>0.03</v>
      </c>
      <c r="R415" s="90" t="s">
        <v>33</v>
      </c>
      <c r="S415" s="91"/>
      <c r="T415" s="91"/>
      <c r="U415" s="102"/>
    </row>
    <row r="416" spans="1:21" ht="15" customHeight="1" outlineLevel="1" x14ac:dyDescent="0.35">
      <c r="A416" s="83" t="s">
        <v>533</v>
      </c>
      <c r="B416" s="84" t="s">
        <v>454</v>
      </c>
      <c r="C416" s="85"/>
      <c r="D416" s="86"/>
      <c r="E416" s="101"/>
      <c r="F416" s="101"/>
      <c r="G416" s="101"/>
      <c r="H416" s="101"/>
      <c r="I416" s="101">
        <f t="shared" si="19"/>
        <v>0</v>
      </c>
      <c r="J416" s="101"/>
      <c r="K416" s="101"/>
      <c r="L416" s="101"/>
      <c r="M416" s="101"/>
      <c r="N416" s="101">
        <f t="shared" si="18"/>
        <v>0</v>
      </c>
      <c r="O416" s="88">
        <v>46236</v>
      </c>
      <c r="P416" s="88">
        <v>46243</v>
      </c>
      <c r="Q416" s="89">
        <v>0.55000000000000004</v>
      </c>
      <c r="R416" s="90" t="s">
        <v>33</v>
      </c>
      <c r="S416" s="91"/>
      <c r="T416" s="91"/>
      <c r="U416" s="102"/>
    </row>
    <row r="417" spans="1:21" ht="15" customHeight="1" outlineLevel="1" x14ac:dyDescent="0.35">
      <c r="A417" s="83" t="s">
        <v>534</v>
      </c>
      <c r="B417" s="84" t="s">
        <v>456</v>
      </c>
      <c r="C417" s="85"/>
      <c r="D417" s="86"/>
      <c r="E417" s="101"/>
      <c r="F417" s="101"/>
      <c r="G417" s="101"/>
      <c r="H417" s="101"/>
      <c r="I417" s="101">
        <f t="shared" si="19"/>
        <v>0</v>
      </c>
      <c r="J417" s="101"/>
      <c r="K417" s="101"/>
      <c r="L417" s="101"/>
      <c r="M417" s="101"/>
      <c r="N417" s="101">
        <f t="shared" si="18"/>
        <v>0</v>
      </c>
      <c r="O417" s="88">
        <v>46250</v>
      </c>
      <c r="P417" s="88">
        <v>46251</v>
      </c>
      <c r="Q417" s="89">
        <v>7.0000000000000007E-2</v>
      </c>
      <c r="R417" s="90" t="s">
        <v>33</v>
      </c>
      <c r="S417" s="91"/>
      <c r="T417" s="91"/>
      <c r="U417" s="102"/>
    </row>
    <row r="418" spans="1:21" ht="14.5" outlineLevel="1" x14ac:dyDescent="0.35">
      <c r="A418" s="83" t="s">
        <v>535</v>
      </c>
      <c r="B418" s="84" t="s">
        <v>44</v>
      </c>
      <c r="C418" s="109"/>
      <c r="D418" s="109"/>
      <c r="E418" s="101">
        <v>22892000</v>
      </c>
      <c r="F418" s="114"/>
      <c r="G418" s="114"/>
      <c r="H418" s="114"/>
      <c r="I418" s="101">
        <f t="shared" si="19"/>
        <v>22892000</v>
      </c>
      <c r="J418" s="101">
        <v>22892000</v>
      </c>
      <c r="K418" s="114"/>
      <c r="L418" s="114"/>
      <c r="M418" s="114"/>
      <c r="N418" s="101">
        <f t="shared" si="18"/>
        <v>22892000</v>
      </c>
      <c r="O418" s="88">
        <v>46251</v>
      </c>
      <c r="P418" s="88">
        <v>46265</v>
      </c>
      <c r="Q418" s="89">
        <v>0.02</v>
      </c>
      <c r="R418" s="90" t="s">
        <v>33</v>
      </c>
      <c r="S418" s="91" t="s">
        <v>45</v>
      </c>
      <c r="T418" s="91"/>
      <c r="U418" s="102"/>
    </row>
    <row r="419" spans="1:21" ht="15" customHeight="1" outlineLevel="1" x14ac:dyDescent="0.35">
      <c r="A419" s="63" t="s">
        <v>403</v>
      </c>
      <c r="B419" s="112" t="s">
        <v>536</v>
      </c>
      <c r="C419" s="64"/>
      <c r="D419" s="113">
        <v>624202</v>
      </c>
      <c r="E419" s="126">
        <f>E428</f>
        <v>35400000</v>
      </c>
      <c r="F419" s="66">
        <f>F428</f>
        <v>0</v>
      </c>
      <c r="G419" s="66">
        <f>G428</f>
        <v>0</v>
      </c>
      <c r="H419" s="66">
        <f>H428</f>
        <v>0</v>
      </c>
      <c r="I419" s="66">
        <f t="shared" si="19"/>
        <v>35400000</v>
      </c>
      <c r="J419" s="65">
        <f>J428</f>
        <v>35400000</v>
      </c>
      <c r="K419" s="66">
        <f>K428</f>
        <v>0</v>
      </c>
      <c r="L419" s="66">
        <f>L428</f>
        <v>0</v>
      </c>
      <c r="M419" s="66">
        <f>M428</f>
        <v>0</v>
      </c>
      <c r="N419" s="66">
        <f t="shared" si="18"/>
        <v>35400000</v>
      </c>
      <c r="O419" s="67">
        <f>O420</f>
        <v>46083</v>
      </c>
      <c r="P419" s="67">
        <f>P428</f>
        <v>46203</v>
      </c>
      <c r="Q419" s="68">
        <v>0.08</v>
      </c>
      <c r="R419" s="71" t="s">
        <v>33</v>
      </c>
      <c r="S419" s="71"/>
      <c r="T419" s="71" t="s">
        <v>414</v>
      </c>
      <c r="U419" s="147"/>
    </row>
    <row r="420" spans="1:21" ht="14.5" outlineLevel="1" x14ac:dyDescent="0.35">
      <c r="A420" s="83" t="s">
        <v>405</v>
      </c>
      <c r="B420" s="84" t="s">
        <v>61</v>
      </c>
      <c r="C420" s="85"/>
      <c r="D420" s="86"/>
      <c r="E420" s="149"/>
      <c r="F420" s="149"/>
      <c r="G420" s="149"/>
      <c r="H420" s="149"/>
      <c r="I420" s="149">
        <f t="shared" si="19"/>
        <v>0</v>
      </c>
      <c r="J420" s="149"/>
      <c r="K420" s="149"/>
      <c r="L420" s="149"/>
      <c r="M420" s="149"/>
      <c r="N420" s="149">
        <f t="shared" si="18"/>
        <v>0</v>
      </c>
      <c r="O420" s="88">
        <v>46083</v>
      </c>
      <c r="P420" s="88">
        <v>46090</v>
      </c>
      <c r="Q420" s="89">
        <v>0.16</v>
      </c>
      <c r="R420" s="90" t="s">
        <v>33</v>
      </c>
      <c r="S420" s="90"/>
      <c r="T420" s="91"/>
      <c r="U420" s="102"/>
    </row>
    <row r="421" spans="1:21" ht="15" customHeight="1" outlineLevel="1" x14ac:dyDescent="0.35">
      <c r="A421" s="83" t="s">
        <v>406</v>
      </c>
      <c r="B421" s="84" t="s">
        <v>63</v>
      </c>
      <c r="C421" s="85"/>
      <c r="D421" s="86"/>
      <c r="E421" s="149"/>
      <c r="F421" s="149"/>
      <c r="G421" s="149"/>
      <c r="H421" s="149"/>
      <c r="I421" s="149">
        <f t="shared" si="19"/>
        <v>0</v>
      </c>
      <c r="J421" s="149"/>
      <c r="K421" s="149"/>
      <c r="L421" s="149"/>
      <c r="M421" s="149"/>
      <c r="N421" s="149">
        <f t="shared" si="18"/>
        <v>0</v>
      </c>
      <c r="O421" s="88">
        <v>46090</v>
      </c>
      <c r="P421" s="88">
        <v>46092</v>
      </c>
      <c r="Q421" s="89">
        <v>0.03</v>
      </c>
      <c r="R421" s="90" t="s">
        <v>33</v>
      </c>
      <c r="S421" s="90"/>
      <c r="T421" s="91"/>
      <c r="U421" s="102"/>
    </row>
    <row r="422" spans="1:21" ht="14.5" outlineLevel="1" x14ac:dyDescent="0.35">
      <c r="A422" s="83" t="s">
        <v>407</v>
      </c>
      <c r="B422" s="84" t="s">
        <v>507</v>
      </c>
      <c r="C422" s="85"/>
      <c r="D422" s="86"/>
      <c r="E422" s="149"/>
      <c r="F422" s="149"/>
      <c r="G422" s="149"/>
      <c r="H422" s="149"/>
      <c r="I422" s="149">
        <f t="shared" si="19"/>
        <v>0</v>
      </c>
      <c r="J422" s="149"/>
      <c r="K422" s="149"/>
      <c r="L422" s="149"/>
      <c r="M422" s="149"/>
      <c r="N422" s="149">
        <f t="shared" si="18"/>
        <v>0</v>
      </c>
      <c r="O422" s="88">
        <v>46092</v>
      </c>
      <c r="P422" s="88">
        <v>46099</v>
      </c>
      <c r="Q422" s="89">
        <v>0.05</v>
      </c>
      <c r="R422" s="90" t="s">
        <v>33</v>
      </c>
      <c r="S422" s="90"/>
      <c r="T422" s="91"/>
      <c r="U422" s="102"/>
    </row>
    <row r="423" spans="1:21" ht="15" customHeight="1" outlineLevel="1" x14ac:dyDescent="0.35">
      <c r="A423" s="83" t="s">
        <v>408</v>
      </c>
      <c r="B423" s="84" t="s">
        <v>71</v>
      </c>
      <c r="C423" s="85"/>
      <c r="D423" s="86"/>
      <c r="E423" s="149"/>
      <c r="F423" s="149"/>
      <c r="G423" s="149"/>
      <c r="H423" s="149"/>
      <c r="I423" s="149">
        <f t="shared" si="19"/>
        <v>0</v>
      </c>
      <c r="J423" s="149"/>
      <c r="K423" s="149"/>
      <c r="L423" s="149"/>
      <c r="M423" s="149"/>
      <c r="N423" s="149">
        <f t="shared" si="18"/>
        <v>0</v>
      </c>
      <c r="O423" s="88">
        <v>46099</v>
      </c>
      <c r="P423" s="88">
        <v>46101</v>
      </c>
      <c r="Q423" s="89">
        <v>0.03</v>
      </c>
      <c r="R423" s="90" t="s">
        <v>33</v>
      </c>
      <c r="S423" s="90"/>
      <c r="T423" s="91"/>
      <c r="U423" s="102"/>
    </row>
    <row r="424" spans="1:21" ht="14.5" outlineLevel="1" x14ac:dyDescent="0.35">
      <c r="A424" s="83" t="s">
        <v>537</v>
      </c>
      <c r="B424" s="84" t="s">
        <v>73</v>
      </c>
      <c r="C424" s="85"/>
      <c r="D424" s="86"/>
      <c r="E424" s="149"/>
      <c r="F424" s="149"/>
      <c r="G424" s="149"/>
      <c r="H424" s="149"/>
      <c r="I424" s="149">
        <f t="shared" si="19"/>
        <v>0</v>
      </c>
      <c r="J424" s="149"/>
      <c r="K424" s="149"/>
      <c r="L424" s="149"/>
      <c r="M424" s="149"/>
      <c r="N424" s="149">
        <f t="shared" si="18"/>
        <v>0</v>
      </c>
      <c r="O424" s="88">
        <v>46101</v>
      </c>
      <c r="P424" s="88">
        <v>46130</v>
      </c>
      <c r="Q424" s="89">
        <v>0.06</v>
      </c>
      <c r="R424" s="90" t="s">
        <v>33</v>
      </c>
      <c r="S424" s="90"/>
      <c r="T424" s="91"/>
      <c r="U424" s="102"/>
    </row>
    <row r="425" spans="1:21" ht="15" customHeight="1" outlineLevel="1" x14ac:dyDescent="0.35">
      <c r="A425" s="83" t="s">
        <v>538</v>
      </c>
      <c r="B425" s="84" t="s">
        <v>76</v>
      </c>
      <c r="C425" s="85"/>
      <c r="D425" s="86"/>
      <c r="E425" s="149"/>
      <c r="F425" s="149"/>
      <c r="G425" s="149"/>
      <c r="H425" s="149"/>
      <c r="I425" s="149">
        <f t="shared" si="19"/>
        <v>0</v>
      </c>
      <c r="J425" s="149"/>
      <c r="K425" s="149"/>
      <c r="L425" s="149"/>
      <c r="M425" s="149"/>
      <c r="N425" s="149">
        <f t="shared" si="18"/>
        <v>0</v>
      </c>
      <c r="O425" s="88">
        <v>46130</v>
      </c>
      <c r="P425" s="88">
        <v>46137</v>
      </c>
      <c r="Q425" s="89">
        <v>0.03</v>
      </c>
      <c r="R425" s="90" t="s">
        <v>33</v>
      </c>
      <c r="S425" s="90"/>
      <c r="T425" s="91"/>
      <c r="U425" s="102"/>
    </row>
    <row r="426" spans="1:21" ht="15" customHeight="1" outlineLevel="1" x14ac:dyDescent="0.35">
      <c r="A426" s="83" t="s">
        <v>539</v>
      </c>
      <c r="B426" s="84" t="s">
        <v>454</v>
      </c>
      <c r="C426" s="85"/>
      <c r="D426" s="86"/>
      <c r="E426" s="149"/>
      <c r="F426" s="149"/>
      <c r="G426" s="149"/>
      <c r="H426" s="149"/>
      <c r="I426" s="149">
        <f t="shared" si="19"/>
        <v>0</v>
      </c>
      <c r="J426" s="149"/>
      <c r="K426" s="149"/>
      <c r="L426" s="149"/>
      <c r="M426" s="149"/>
      <c r="N426" s="149">
        <f t="shared" si="18"/>
        <v>0</v>
      </c>
      <c r="O426" s="88">
        <v>46144</v>
      </c>
      <c r="P426" s="88">
        <v>46182</v>
      </c>
      <c r="Q426" s="89">
        <v>0.55000000000000004</v>
      </c>
      <c r="R426" s="90" t="s">
        <v>33</v>
      </c>
      <c r="S426" s="90"/>
      <c r="T426" s="91"/>
      <c r="U426" s="102"/>
    </row>
    <row r="427" spans="1:21" ht="15" customHeight="1" outlineLevel="1" x14ac:dyDescent="0.35">
      <c r="A427" s="83" t="s">
        <v>540</v>
      </c>
      <c r="B427" s="84" t="s">
        <v>456</v>
      </c>
      <c r="C427" s="85"/>
      <c r="D427" s="86"/>
      <c r="E427" s="149"/>
      <c r="F427" s="149"/>
      <c r="G427" s="149"/>
      <c r="H427" s="149"/>
      <c r="I427" s="149">
        <f t="shared" si="19"/>
        <v>0</v>
      </c>
      <c r="J427" s="149"/>
      <c r="K427" s="149"/>
      <c r="L427" s="149"/>
      <c r="M427" s="149"/>
      <c r="N427" s="149">
        <f t="shared" si="18"/>
        <v>0</v>
      </c>
      <c r="O427" s="88">
        <v>46182</v>
      </c>
      <c r="P427" s="88">
        <v>46190</v>
      </c>
      <c r="Q427" s="89">
        <v>7.0000000000000007E-2</v>
      </c>
      <c r="R427" s="90" t="s">
        <v>33</v>
      </c>
      <c r="S427" s="90"/>
      <c r="T427" s="91"/>
      <c r="U427" s="102"/>
    </row>
    <row r="428" spans="1:21" ht="15" customHeight="1" outlineLevel="1" x14ac:dyDescent="0.35">
      <c r="A428" s="83" t="s">
        <v>541</v>
      </c>
      <c r="B428" s="84" t="s">
        <v>44</v>
      </c>
      <c r="C428" s="109"/>
      <c r="D428" s="109"/>
      <c r="E428" s="149">
        <v>35400000</v>
      </c>
      <c r="F428" s="114"/>
      <c r="G428" s="114"/>
      <c r="H428" s="114"/>
      <c r="I428" s="149">
        <f t="shared" si="19"/>
        <v>35400000</v>
      </c>
      <c r="J428" s="149">
        <v>35400000</v>
      </c>
      <c r="K428" s="114"/>
      <c r="L428" s="114"/>
      <c r="M428" s="114"/>
      <c r="N428" s="149">
        <f t="shared" si="18"/>
        <v>35400000</v>
      </c>
      <c r="O428" s="88">
        <v>46190</v>
      </c>
      <c r="P428" s="88">
        <v>46203</v>
      </c>
      <c r="Q428" s="89">
        <v>0.02</v>
      </c>
      <c r="R428" s="90" t="s">
        <v>33</v>
      </c>
      <c r="S428" s="90" t="s">
        <v>45</v>
      </c>
      <c r="T428" s="91"/>
      <c r="U428" s="102"/>
    </row>
    <row r="429" spans="1:21" ht="31.5" customHeight="1" outlineLevel="1" x14ac:dyDescent="0.35">
      <c r="A429" s="63" t="s">
        <v>409</v>
      </c>
      <c r="B429" s="112" t="s">
        <v>542</v>
      </c>
      <c r="C429" s="64"/>
      <c r="D429" s="113">
        <v>624202</v>
      </c>
      <c r="E429" s="126">
        <f>E438</f>
        <v>8850000</v>
      </c>
      <c r="F429" s="66">
        <f>F438</f>
        <v>0</v>
      </c>
      <c r="G429" s="66">
        <f>G438</f>
        <v>0</v>
      </c>
      <c r="H429" s="66">
        <f>H438</f>
        <v>0</v>
      </c>
      <c r="I429" s="66">
        <f t="shared" si="19"/>
        <v>8850000</v>
      </c>
      <c r="J429" s="65">
        <f>J438</f>
        <v>8850000</v>
      </c>
      <c r="K429" s="66">
        <f>K438</f>
        <v>0</v>
      </c>
      <c r="L429" s="66">
        <f>L438</f>
        <v>0</v>
      </c>
      <c r="M429" s="66">
        <f>M438</f>
        <v>0</v>
      </c>
      <c r="N429" s="66">
        <f t="shared" si="18"/>
        <v>8850000</v>
      </c>
      <c r="O429" s="67">
        <f>O430</f>
        <v>46025</v>
      </c>
      <c r="P429" s="67">
        <f>P438</f>
        <v>46114</v>
      </c>
      <c r="Q429" s="68">
        <v>0.05</v>
      </c>
      <c r="R429" s="71" t="s">
        <v>33</v>
      </c>
      <c r="S429" s="71"/>
      <c r="T429" s="71" t="s">
        <v>34</v>
      </c>
      <c r="U429" s="147"/>
    </row>
    <row r="430" spans="1:21" ht="15" customHeight="1" outlineLevel="1" x14ac:dyDescent="0.35">
      <c r="A430" s="83" t="s">
        <v>411</v>
      </c>
      <c r="B430" s="84" t="s">
        <v>61</v>
      </c>
      <c r="C430" s="85"/>
      <c r="D430" s="86"/>
      <c r="E430" s="101"/>
      <c r="F430" s="101"/>
      <c r="G430" s="101"/>
      <c r="H430" s="101"/>
      <c r="I430" s="101">
        <f t="shared" si="19"/>
        <v>0</v>
      </c>
      <c r="J430" s="101"/>
      <c r="K430" s="101"/>
      <c r="L430" s="101"/>
      <c r="M430" s="101"/>
      <c r="N430" s="101">
        <f t="shared" si="18"/>
        <v>0</v>
      </c>
      <c r="O430" s="88">
        <v>46025</v>
      </c>
      <c r="P430" s="88">
        <v>46034</v>
      </c>
      <c r="Q430" s="89">
        <v>0.16</v>
      </c>
      <c r="R430" s="90" t="s">
        <v>33</v>
      </c>
      <c r="S430" s="91"/>
      <c r="T430" s="91"/>
      <c r="U430" s="102"/>
    </row>
    <row r="431" spans="1:21" ht="15" customHeight="1" outlineLevel="1" x14ac:dyDescent="0.35">
      <c r="A431" s="83" t="s">
        <v>412</v>
      </c>
      <c r="B431" s="84" t="s">
        <v>63</v>
      </c>
      <c r="C431" s="85"/>
      <c r="D431" s="86"/>
      <c r="E431" s="101"/>
      <c r="F431" s="101"/>
      <c r="G431" s="101"/>
      <c r="H431" s="101"/>
      <c r="I431" s="101">
        <f t="shared" si="19"/>
        <v>0</v>
      </c>
      <c r="J431" s="101"/>
      <c r="K431" s="101"/>
      <c r="L431" s="101"/>
      <c r="M431" s="101"/>
      <c r="N431" s="101">
        <f t="shared" si="18"/>
        <v>0</v>
      </c>
      <c r="O431" s="88">
        <v>46034</v>
      </c>
      <c r="P431" s="88">
        <v>46035</v>
      </c>
      <c r="Q431" s="89">
        <v>0.03</v>
      </c>
      <c r="R431" s="90" t="s">
        <v>33</v>
      </c>
      <c r="S431" s="91"/>
      <c r="T431" s="91"/>
      <c r="U431" s="102"/>
    </row>
    <row r="432" spans="1:21" ht="14.5" outlineLevel="1" x14ac:dyDescent="0.35">
      <c r="A432" s="83" t="s">
        <v>543</v>
      </c>
      <c r="B432" s="84" t="s">
        <v>90</v>
      </c>
      <c r="C432" s="85"/>
      <c r="D432" s="86"/>
      <c r="E432" s="101"/>
      <c r="F432" s="101"/>
      <c r="G432" s="101"/>
      <c r="H432" s="101"/>
      <c r="I432" s="101">
        <f t="shared" si="19"/>
        <v>0</v>
      </c>
      <c r="J432" s="101"/>
      <c r="K432" s="101"/>
      <c r="L432" s="101"/>
      <c r="M432" s="101"/>
      <c r="N432" s="101">
        <f t="shared" si="18"/>
        <v>0</v>
      </c>
      <c r="O432" s="88">
        <v>46035</v>
      </c>
      <c r="P432" s="88">
        <v>46042</v>
      </c>
      <c r="Q432" s="89">
        <v>0.05</v>
      </c>
      <c r="R432" s="90" t="s">
        <v>33</v>
      </c>
      <c r="S432" s="91"/>
      <c r="T432" s="91"/>
      <c r="U432" s="102"/>
    </row>
    <row r="433" spans="1:113" ht="15" customHeight="1" outlineLevel="1" x14ac:dyDescent="0.35">
      <c r="A433" s="83" t="s">
        <v>544</v>
      </c>
      <c r="B433" s="84" t="s">
        <v>92</v>
      </c>
      <c r="C433" s="85"/>
      <c r="D433" s="86"/>
      <c r="E433" s="101"/>
      <c r="F433" s="101"/>
      <c r="G433" s="101"/>
      <c r="H433" s="101"/>
      <c r="I433" s="101">
        <f t="shared" si="19"/>
        <v>0</v>
      </c>
      <c r="J433" s="101"/>
      <c r="K433" s="101"/>
      <c r="L433" s="101"/>
      <c r="M433" s="101"/>
      <c r="N433" s="101">
        <f t="shared" si="18"/>
        <v>0</v>
      </c>
      <c r="O433" s="88">
        <v>46042</v>
      </c>
      <c r="P433" s="88">
        <v>46045</v>
      </c>
      <c r="Q433" s="89">
        <v>0.03</v>
      </c>
      <c r="R433" s="90" t="s">
        <v>33</v>
      </c>
      <c r="S433" s="91"/>
      <c r="T433" s="91"/>
      <c r="U433" s="102"/>
    </row>
    <row r="434" spans="1:113" ht="15" customHeight="1" outlineLevel="1" x14ac:dyDescent="0.35">
      <c r="A434" s="83" t="s">
        <v>545</v>
      </c>
      <c r="B434" s="84" t="s">
        <v>73</v>
      </c>
      <c r="C434" s="85"/>
      <c r="D434" s="86"/>
      <c r="E434" s="101"/>
      <c r="F434" s="101"/>
      <c r="G434" s="101"/>
      <c r="H434" s="101"/>
      <c r="I434" s="101">
        <f t="shared" si="19"/>
        <v>0</v>
      </c>
      <c r="J434" s="101"/>
      <c r="K434" s="101"/>
      <c r="L434" s="101"/>
      <c r="M434" s="101"/>
      <c r="N434" s="101">
        <f t="shared" si="18"/>
        <v>0</v>
      </c>
      <c r="O434" s="88">
        <v>46045</v>
      </c>
      <c r="P434" s="88">
        <v>46076</v>
      </c>
      <c r="Q434" s="89">
        <v>0.06</v>
      </c>
      <c r="R434" s="90" t="s">
        <v>33</v>
      </c>
      <c r="S434" s="91"/>
      <c r="T434" s="91"/>
      <c r="U434" s="102"/>
    </row>
    <row r="435" spans="1:113" ht="15" customHeight="1" outlineLevel="1" x14ac:dyDescent="0.35">
      <c r="A435" s="83" t="s">
        <v>546</v>
      </c>
      <c r="B435" s="84" t="s">
        <v>76</v>
      </c>
      <c r="C435" s="85"/>
      <c r="D435" s="86"/>
      <c r="E435" s="101"/>
      <c r="F435" s="101"/>
      <c r="G435" s="101"/>
      <c r="H435" s="101"/>
      <c r="I435" s="101">
        <f t="shared" si="19"/>
        <v>0</v>
      </c>
      <c r="J435" s="101"/>
      <c r="K435" s="101"/>
      <c r="L435" s="101"/>
      <c r="M435" s="101"/>
      <c r="N435" s="101">
        <f t="shared" si="18"/>
        <v>0</v>
      </c>
      <c r="O435" s="88">
        <v>46076</v>
      </c>
      <c r="P435" s="88">
        <v>46083</v>
      </c>
      <c r="Q435" s="89">
        <v>0.03</v>
      </c>
      <c r="R435" s="90" t="s">
        <v>33</v>
      </c>
      <c r="S435" s="91"/>
      <c r="T435" s="91"/>
      <c r="U435" s="102"/>
    </row>
    <row r="436" spans="1:113" ht="15" customHeight="1" outlineLevel="1" x14ac:dyDescent="0.35">
      <c r="A436" s="83" t="s">
        <v>547</v>
      </c>
      <c r="B436" s="84" t="s">
        <v>454</v>
      </c>
      <c r="C436" s="85"/>
      <c r="D436" s="86"/>
      <c r="E436" s="101"/>
      <c r="F436" s="101"/>
      <c r="G436" s="101"/>
      <c r="H436" s="101"/>
      <c r="I436" s="101">
        <f t="shared" si="19"/>
        <v>0</v>
      </c>
      <c r="J436" s="101"/>
      <c r="K436" s="101"/>
      <c r="L436" s="101"/>
      <c r="M436" s="101"/>
      <c r="N436" s="101">
        <f t="shared" si="18"/>
        <v>0</v>
      </c>
      <c r="O436" s="88">
        <v>46083</v>
      </c>
      <c r="P436" s="88" t="s">
        <v>548</v>
      </c>
      <c r="Q436" s="89">
        <v>0.55000000000000004</v>
      </c>
      <c r="R436" s="90" t="s">
        <v>33</v>
      </c>
      <c r="S436" s="91"/>
      <c r="T436" s="91"/>
      <c r="U436" s="102"/>
    </row>
    <row r="437" spans="1:113" ht="14.5" outlineLevel="1" x14ac:dyDescent="0.35">
      <c r="A437" s="83" t="s">
        <v>549</v>
      </c>
      <c r="B437" s="84" t="s">
        <v>456</v>
      </c>
      <c r="C437" s="85"/>
      <c r="D437" s="86"/>
      <c r="E437" s="101"/>
      <c r="F437" s="101"/>
      <c r="G437" s="101"/>
      <c r="H437" s="101"/>
      <c r="I437" s="101">
        <f t="shared" si="19"/>
        <v>0</v>
      </c>
      <c r="J437" s="101"/>
      <c r="K437" s="101"/>
      <c r="L437" s="101"/>
      <c r="M437" s="101"/>
      <c r="N437" s="101">
        <f t="shared" si="18"/>
        <v>0</v>
      </c>
      <c r="O437" s="88" t="s">
        <v>548</v>
      </c>
      <c r="P437" s="88">
        <v>46100</v>
      </c>
      <c r="Q437" s="89">
        <v>7.0000000000000007E-2</v>
      </c>
      <c r="R437" s="90" t="s">
        <v>33</v>
      </c>
      <c r="S437" s="91"/>
      <c r="T437" s="91"/>
      <c r="U437" s="102"/>
    </row>
    <row r="438" spans="1:113" ht="14.5" outlineLevel="1" x14ac:dyDescent="0.35">
      <c r="A438" s="83" t="s">
        <v>550</v>
      </c>
      <c r="B438" s="84" t="s">
        <v>44</v>
      </c>
      <c r="C438" s="109"/>
      <c r="D438" s="109"/>
      <c r="E438" s="101">
        <v>8850000</v>
      </c>
      <c r="F438" s="114"/>
      <c r="G438" s="114"/>
      <c r="H438" s="114"/>
      <c r="I438" s="101">
        <f t="shared" si="19"/>
        <v>8850000</v>
      </c>
      <c r="J438" s="101">
        <v>8850000</v>
      </c>
      <c r="K438" s="114"/>
      <c r="L438" s="114"/>
      <c r="M438" s="114"/>
      <c r="N438" s="101">
        <f t="shared" si="18"/>
        <v>8850000</v>
      </c>
      <c r="O438" s="88">
        <v>46100</v>
      </c>
      <c r="P438" s="88">
        <v>46114</v>
      </c>
      <c r="Q438" s="89">
        <v>0.02</v>
      </c>
      <c r="R438" s="90" t="s">
        <v>33</v>
      </c>
      <c r="S438" s="91" t="s">
        <v>45</v>
      </c>
      <c r="T438" s="91"/>
      <c r="U438" s="102"/>
    </row>
    <row r="439" spans="1:113" ht="27" customHeight="1" outlineLevel="1" x14ac:dyDescent="0.35">
      <c r="A439" s="63" t="s">
        <v>551</v>
      </c>
      <c r="B439" s="112" t="s">
        <v>552</v>
      </c>
      <c r="C439" s="64"/>
      <c r="D439" s="113">
        <v>624202</v>
      </c>
      <c r="E439" s="126">
        <f>E448</f>
        <v>8260000</v>
      </c>
      <c r="F439" s="66">
        <f>F448</f>
        <v>0</v>
      </c>
      <c r="G439" s="66">
        <f>G448</f>
        <v>0</v>
      </c>
      <c r="H439" s="66">
        <f>H448</f>
        <v>0</v>
      </c>
      <c r="I439" s="66">
        <f t="shared" si="19"/>
        <v>8260000</v>
      </c>
      <c r="J439" s="65">
        <f>J448</f>
        <v>8260000</v>
      </c>
      <c r="K439" s="66">
        <f>K448</f>
        <v>0</v>
      </c>
      <c r="L439" s="66">
        <f>L448</f>
        <v>0</v>
      </c>
      <c r="M439" s="66">
        <f>M448</f>
        <v>0</v>
      </c>
      <c r="N439" s="66">
        <f t="shared" si="18"/>
        <v>8260000</v>
      </c>
      <c r="O439" s="67">
        <f>O440</f>
        <v>46242</v>
      </c>
      <c r="P439" s="67">
        <f>P448</f>
        <v>46325</v>
      </c>
      <c r="Q439" s="68">
        <v>0.05</v>
      </c>
      <c r="R439" s="71" t="s">
        <v>33</v>
      </c>
      <c r="S439" s="71"/>
      <c r="T439" s="71" t="s">
        <v>34</v>
      </c>
      <c r="U439" s="147"/>
    </row>
    <row r="440" spans="1:113" ht="15" customHeight="1" outlineLevel="1" x14ac:dyDescent="0.35">
      <c r="A440" s="83" t="s">
        <v>553</v>
      </c>
      <c r="B440" s="84" t="s">
        <v>61</v>
      </c>
      <c r="C440" s="85"/>
      <c r="D440" s="86"/>
      <c r="E440" s="101"/>
      <c r="F440" s="101"/>
      <c r="G440" s="101"/>
      <c r="H440" s="101"/>
      <c r="I440" s="101">
        <f t="shared" si="19"/>
        <v>0</v>
      </c>
      <c r="J440" s="101"/>
      <c r="K440" s="101"/>
      <c r="L440" s="101"/>
      <c r="M440" s="101"/>
      <c r="N440" s="101">
        <f t="shared" si="18"/>
        <v>0</v>
      </c>
      <c r="O440" s="88">
        <v>46242</v>
      </c>
      <c r="P440" s="88">
        <v>46250</v>
      </c>
      <c r="Q440" s="89">
        <v>0.16</v>
      </c>
      <c r="R440" s="90" t="s">
        <v>33</v>
      </c>
      <c r="S440" s="150"/>
      <c r="T440" s="91"/>
      <c r="U440" s="102"/>
    </row>
    <row r="441" spans="1:113" ht="15" customHeight="1" outlineLevel="1" x14ac:dyDescent="0.35">
      <c r="A441" s="83" t="s">
        <v>554</v>
      </c>
      <c r="B441" s="84" t="s">
        <v>63</v>
      </c>
      <c r="C441" s="85"/>
      <c r="D441" s="86"/>
      <c r="E441" s="101"/>
      <c r="F441" s="101"/>
      <c r="G441" s="101"/>
      <c r="H441" s="101"/>
      <c r="I441" s="101">
        <f t="shared" si="19"/>
        <v>0</v>
      </c>
      <c r="J441" s="101"/>
      <c r="K441" s="101"/>
      <c r="L441" s="101"/>
      <c r="M441" s="101"/>
      <c r="N441" s="101">
        <f t="shared" si="18"/>
        <v>0</v>
      </c>
      <c r="O441" s="88">
        <v>46250</v>
      </c>
      <c r="P441" s="88">
        <v>46251</v>
      </c>
      <c r="Q441" s="89">
        <v>0.03</v>
      </c>
      <c r="R441" s="90" t="s">
        <v>33</v>
      </c>
      <c r="S441" s="150"/>
      <c r="T441" s="91"/>
      <c r="U441" s="102"/>
    </row>
    <row r="442" spans="1:113" s="151" customFormat="1" ht="14.5" outlineLevel="1" x14ac:dyDescent="0.35">
      <c r="A442" s="83" t="s">
        <v>555</v>
      </c>
      <c r="B442" s="84" t="s">
        <v>90</v>
      </c>
      <c r="C442" s="85"/>
      <c r="D442" s="86"/>
      <c r="E442" s="101"/>
      <c r="F442" s="101"/>
      <c r="G442" s="101"/>
      <c r="H442" s="101"/>
      <c r="I442" s="101">
        <f t="shared" si="19"/>
        <v>0</v>
      </c>
      <c r="J442" s="101"/>
      <c r="K442" s="101"/>
      <c r="L442" s="101"/>
      <c r="M442" s="101"/>
      <c r="N442" s="101">
        <f t="shared" si="18"/>
        <v>0</v>
      </c>
      <c r="O442" s="88">
        <v>46251</v>
      </c>
      <c r="P442" s="88">
        <v>46258</v>
      </c>
      <c r="Q442" s="89">
        <v>0.05</v>
      </c>
      <c r="R442" s="90" t="s">
        <v>33</v>
      </c>
      <c r="S442" s="150"/>
      <c r="T442" s="91"/>
      <c r="U442" s="102"/>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c r="CI442" s="4"/>
      <c r="CJ442" s="4"/>
      <c r="CK442" s="4"/>
      <c r="CL442" s="4"/>
      <c r="CM442" s="4"/>
      <c r="CN442" s="4"/>
      <c r="CO442" s="4"/>
      <c r="CP442" s="4"/>
      <c r="CQ442" s="4"/>
      <c r="CR442" s="4"/>
      <c r="CS442" s="4"/>
      <c r="CT442" s="4"/>
      <c r="CU442" s="4"/>
      <c r="CV442" s="4"/>
      <c r="CW442" s="4"/>
      <c r="CX442" s="4"/>
      <c r="CY442" s="4"/>
      <c r="CZ442" s="4"/>
      <c r="DA442" s="4"/>
      <c r="DB442" s="4"/>
      <c r="DC442" s="4"/>
      <c r="DD442" s="4"/>
      <c r="DE442" s="4"/>
      <c r="DF442" s="4"/>
      <c r="DG442" s="4"/>
      <c r="DH442" s="4"/>
      <c r="DI442" s="4"/>
    </row>
    <row r="443" spans="1:113" ht="15" customHeight="1" outlineLevel="1" x14ac:dyDescent="0.35">
      <c r="A443" s="83" t="s">
        <v>556</v>
      </c>
      <c r="B443" s="84" t="s">
        <v>92</v>
      </c>
      <c r="C443" s="85"/>
      <c r="D443" s="86"/>
      <c r="E443" s="101"/>
      <c r="F443" s="101"/>
      <c r="G443" s="101"/>
      <c r="H443" s="101"/>
      <c r="I443" s="101">
        <f t="shared" si="19"/>
        <v>0</v>
      </c>
      <c r="J443" s="101"/>
      <c r="K443" s="101"/>
      <c r="L443" s="101"/>
      <c r="M443" s="101"/>
      <c r="N443" s="101">
        <f t="shared" ref="N443:N493" si="20">SUM(J443:M443)</f>
        <v>0</v>
      </c>
      <c r="O443" s="88">
        <v>46258</v>
      </c>
      <c r="P443" s="88">
        <v>46260</v>
      </c>
      <c r="Q443" s="89">
        <v>0.03</v>
      </c>
      <c r="R443" s="90" t="s">
        <v>33</v>
      </c>
      <c r="S443" s="150"/>
      <c r="T443" s="91"/>
      <c r="U443" s="102"/>
    </row>
    <row r="444" spans="1:113" ht="15" customHeight="1" outlineLevel="1" x14ac:dyDescent="0.35">
      <c r="A444" s="83" t="s">
        <v>557</v>
      </c>
      <c r="B444" s="84" t="s">
        <v>73</v>
      </c>
      <c r="C444" s="85"/>
      <c r="D444" s="86"/>
      <c r="E444" s="101"/>
      <c r="F444" s="101"/>
      <c r="G444" s="101"/>
      <c r="H444" s="101"/>
      <c r="I444" s="101">
        <f t="shared" si="19"/>
        <v>0</v>
      </c>
      <c r="J444" s="101"/>
      <c r="K444" s="101"/>
      <c r="L444" s="101"/>
      <c r="M444" s="101"/>
      <c r="N444" s="101">
        <f t="shared" si="20"/>
        <v>0</v>
      </c>
      <c r="O444" s="88">
        <v>46260</v>
      </c>
      <c r="P444" s="88">
        <v>46290</v>
      </c>
      <c r="Q444" s="89">
        <v>0.06</v>
      </c>
      <c r="R444" s="90" t="s">
        <v>33</v>
      </c>
      <c r="S444" s="150"/>
      <c r="T444" s="91"/>
      <c r="U444" s="102"/>
    </row>
    <row r="445" spans="1:113" ht="15" customHeight="1" outlineLevel="1" x14ac:dyDescent="0.35">
      <c r="A445" s="83" t="s">
        <v>558</v>
      </c>
      <c r="B445" s="84" t="s">
        <v>76</v>
      </c>
      <c r="C445" s="85"/>
      <c r="D445" s="86"/>
      <c r="E445" s="101"/>
      <c r="F445" s="101"/>
      <c r="G445" s="101"/>
      <c r="H445" s="101"/>
      <c r="I445" s="101">
        <f t="shared" si="19"/>
        <v>0</v>
      </c>
      <c r="J445" s="101"/>
      <c r="K445" s="101"/>
      <c r="L445" s="101"/>
      <c r="M445" s="101"/>
      <c r="N445" s="101">
        <f t="shared" si="20"/>
        <v>0</v>
      </c>
      <c r="O445" s="88">
        <v>46290</v>
      </c>
      <c r="P445" s="88">
        <v>46297</v>
      </c>
      <c r="Q445" s="89">
        <v>0.03</v>
      </c>
      <c r="R445" s="90" t="s">
        <v>33</v>
      </c>
      <c r="S445" s="150"/>
      <c r="T445" s="91"/>
      <c r="U445" s="102"/>
    </row>
    <row r="446" spans="1:113" ht="14.5" outlineLevel="1" x14ac:dyDescent="0.35">
      <c r="A446" s="83" t="s">
        <v>559</v>
      </c>
      <c r="B446" s="84" t="s">
        <v>454</v>
      </c>
      <c r="C446" s="85"/>
      <c r="D446" s="86"/>
      <c r="E446" s="101"/>
      <c r="F446" s="101"/>
      <c r="G446" s="101"/>
      <c r="H446" s="101"/>
      <c r="I446" s="101">
        <f t="shared" si="19"/>
        <v>0</v>
      </c>
      <c r="J446" s="101"/>
      <c r="K446" s="101"/>
      <c r="L446" s="101"/>
      <c r="M446" s="101"/>
      <c r="N446" s="101">
        <f t="shared" si="20"/>
        <v>0</v>
      </c>
      <c r="O446" s="88">
        <v>46297</v>
      </c>
      <c r="P446" s="88">
        <v>46303</v>
      </c>
      <c r="Q446" s="89">
        <v>0.55000000000000004</v>
      </c>
      <c r="R446" s="90" t="s">
        <v>33</v>
      </c>
      <c r="S446" s="150"/>
      <c r="T446" s="91"/>
      <c r="U446" s="102"/>
    </row>
    <row r="447" spans="1:113" ht="14.5" outlineLevel="1" x14ac:dyDescent="0.35">
      <c r="A447" s="83" t="s">
        <v>560</v>
      </c>
      <c r="B447" s="84" t="s">
        <v>456</v>
      </c>
      <c r="C447" s="85"/>
      <c r="D447" s="86"/>
      <c r="E447" s="101"/>
      <c r="F447" s="101"/>
      <c r="G447" s="101"/>
      <c r="H447" s="101"/>
      <c r="I447" s="101">
        <f t="shared" si="19"/>
        <v>0</v>
      </c>
      <c r="J447" s="101"/>
      <c r="K447" s="101"/>
      <c r="L447" s="101"/>
      <c r="M447" s="101"/>
      <c r="N447" s="101">
        <f t="shared" si="20"/>
        <v>0</v>
      </c>
      <c r="O447" s="88">
        <v>46303</v>
      </c>
      <c r="P447" s="88">
        <v>46304</v>
      </c>
      <c r="Q447" s="89">
        <v>7.0000000000000007E-2</v>
      </c>
      <c r="R447" s="90" t="s">
        <v>33</v>
      </c>
      <c r="S447" s="150"/>
      <c r="T447" s="91"/>
      <c r="U447" s="102"/>
    </row>
    <row r="448" spans="1:113" ht="14.5" outlineLevel="1" x14ac:dyDescent="0.35">
      <c r="A448" s="83" t="s">
        <v>561</v>
      </c>
      <c r="B448" s="84" t="s">
        <v>44</v>
      </c>
      <c r="C448" s="109"/>
      <c r="D448" s="109"/>
      <c r="E448" s="101">
        <v>8260000</v>
      </c>
      <c r="F448" s="114"/>
      <c r="G448" s="114"/>
      <c r="H448" s="114"/>
      <c r="I448" s="101">
        <f t="shared" si="19"/>
        <v>8260000</v>
      </c>
      <c r="J448" s="101">
        <v>8260000</v>
      </c>
      <c r="K448" s="114"/>
      <c r="L448" s="114"/>
      <c r="M448" s="114"/>
      <c r="N448" s="101">
        <f t="shared" si="20"/>
        <v>8260000</v>
      </c>
      <c r="O448" s="88">
        <v>46311</v>
      </c>
      <c r="P448" s="88">
        <v>46325</v>
      </c>
      <c r="Q448" s="89">
        <v>0.02</v>
      </c>
      <c r="R448" s="90" t="s">
        <v>33</v>
      </c>
      <c r="S448" s="91" t="s">
        <v>45</v>
      </c>
      <c r="T448" s="91"/>
      <c r="U448" s="102"/>
    </row>
    <row r="449" spans="1:114 2925:2927" ht="36.65" customHeight="1" outlineLevel="1" x14ac:dyDescent="0.35">
      <c r="A449" s="63" t="s">
        <v>562</v>
      </c>
      <c r="B449" s="112" t="s">
        <v>563</v>
      </c>
      <c r="C449" s="64"/>
      <c r="D449" s="113">
        <v>624202</v>
      </c>
      <c r="E449" s="126">
        <f>E455</f>
        <v>4484000</v>
      </c>
      <c r="F449" s="66">
        <f>F455</f>
        <v>0</v>
      </c>
      <c r="G449" s="66">
        <f>G455</f>
        <v>0</v>
      </c>
      <c r="H449" s="66">
        <f>H455</f>
        <v>0</v>
      </c>
      <c r="I449" s="66">
        <f t="shared" si="19"/>
        <v>4484000</v>
      </c>
      <c r="J449" s="65">
        <f>J455</f>
        <v>4484000</v>
      </c>
      <c r="K449" s="66">
        <f>K455</f>
        <v>0</v>
      </c>
      <c r="L449" s="66">
        <f>L455</f>
        <v>0</v>
      </c>
      <c r="M449" s="66">
        <f>M455</f>
        <v>0</v>
      </c>
      <c r="N449" s="66">
        <f t="shared" si="20"/>
        <v>4484000</v>
      </c>
      <c r="O449" s="67">
        <f>O450</f>
        <v>46068</v>
      </c>
      <c r="P449" s="67">
        <f>P455</f>
        <v>46101</v>
      </c>
      <c r="Q449" s="68">
        <v>0.04</v>
      </c>
      <c r="R449" s="71" t="s">
        <v>33</v>
      </c>
      <c r="S449" s="71"/>
      <c r="T449" s="71" t="s">
        <v>473</v>
      </c>
      <c r="U449" s="147"/>
    </row>
    <row r="450" spans="1:114 2925:2927" ht="15" customHeight="1" outlineLevel="1" x14ac:dyDescent="0.35">
      <c r="A450" s="83" t="s">
        <v>564</v>
      </c>
      <c r="B450" s="84" t="s">
        <v>565</v>
      </c>
      <c r="C450" s="152"/>
      <c r="D450" s="122"/>
      <c r="E450" s="123"/>
      <c r="F450" s="101"/>
      <c r="G450" s="101"/>
      <c r="H450" s="101"/>
      <c r="I450" s="123">
        <f t="shared" si="19"/>
        <v>0</v>
      </c>
      <c r="J450" s="123"/>
      <c r="K450" s="101"/>
      <c r="L450" s="101"/>
      <c r="M450" s="101"/>
      <c r="N450" s="123">
        <f t="shared" si="20"/>
        <v>0</v>
      </c>
      <c r="O450" s="88">
        <v>46068</v>
      </c>
      <c r="P450" s="88">
        <v>46073</v>
      </c>
      <c r="Q450" s="118">
        <v>0.15</v>
      </c>
      <c r="R450" s="90" t="s">
        <v>33</v>
      </c>
      <c r="S450" s="150"/>
      <c r="T450" s="91"/>
      <c r="U450" s="102"/>
    </row>
    <row r="451" spans="1:114 2925:2927" ht="37.4" customHeight="1" outlineLevel="1" x14ac:dyDescent="0.35">
      <c r="A451" s="83" t="s">
        <v>566</v>
      </c>
      <c r="B451" s="84" t="s">
        <v>567</v>
      </c>
      <c r="C451" s="152"/>
      <c r="D451" s="122"/>
      <c r="E451" s="153"/>
      <c r="F451" s="101"/>
      <c r="G451" s="101"/>
      <c r="H451" s="101"/>
      <c r="I451" s="153">
        <f t="shared" si="19"/>
        <v>0</v>
      </c>
      <c r="J451" s="153"/>
      <c r="K451" s="101"/>
      <c r="L451" s="101"/>
      <c r="M451" s="101"/>
      <c r="N451" s="153">
        <f t="shared" si="20"/>
        <v>0</v>
      </c>
      <c r="O451" s="88">
        <v>46073</v>
      </c>
      <c r="P451" s="88">
        <v>46078</v>
      </c>
      <c r="Q451" s="118">
        <v>0.15</v>
      </c>
      <c r="R451" s="90" t="s">
        <v>33</v>
      </c>
      <c r="S451" s="150"/>
      <c r="T451" s="91"/>
      <c r="U451" s="102"/>
    </row>
    <row r="452" spans="1:114 2925:2927" ht="15" customHeight="1" outlineLevel="1" x14ac:dyDescent="0.35">
      <c r="A452" s="83" t="s">
        <v>568</v>
      </c>
      <c r="B452" s="84" t="s">
        <v>40</v>
      </c>
      <c r="C452" s="152"/>
      <c r="D452" s="122"/>
      <c r="E452" s="123"/>
      <c r="F452" s="101"/>
      <c r="G452" s="101"/>
      <c r="H452" s="101"/>
      <c r="I452" s="123">
        <f t="shared" si="19"/>
        <v>0</v>
      </c>
      <c r="J452" s="123"/>
      <c r="K452" s="101"/>
      <c r="L452" s="101"/>
      <c r="M452" s="101"/>
      <c r="N452" s="123">
        <f t="shared" si="20"/>
        <v>0</v>
      </c>
      <c r="O452" s="88">
        <v>46078</v>
      </c>
      <c r="P452" s="88">
        <v>46083</v>
      </c>
      <c r="Q452" s="118">
        <v>0.53</v>
      </c>
      <c r="R452" s="90" t="s">
        <v>33</v>
      </c>
      <c r="S452" s="150"/>
      <c r="T452" s="91"/>
      <c r="U452" s="102"/>
    </row>
    <row r="453" spans="1:114 2925:2927" ht="15" customHeight="1" outlineLevel="1" x14ac:dyDescent="0.35">
      <c r="A453" s="83" t="s">
        <v>569</v>
      </c>
      <c r="B453" s="84" t="s">
        <v>203</v>
      </c>
      <c r="C453" s="152"/>
      <c r="D453" s="122"/>
      <c r="E453" s="123"/>
      <c r="F453" s="101"/>
      <c r="G453" s="101"/>
      <c r="H453" s="101"/>
      <c r="I453" s="123">
        <f t="shared" si="19"/>
        <v>0</v>
      </c>
      <c r="J453" s="123"/>
      <c r="K453" s="101"/>
      <c r="L453" s="101"/>
      <c r="M453" s="101"/>
      <c r="N453" s="123">
        <f t="shared" si="20"/>
        <v>0</v>
      </c>
      <c r="O453" s="88">
        <v>46083</v>
      </c>
      <c r="P453" s="88">
        <v>46085</v>
      </c>
      <c r="Q453" s="118">
        <v>0.1</v>
      </c>
      <c r="R453" s="90" t="s">
        <v>33</v>
      </c>
      <c r="S453" s="150"/>
      <c r="T453" s="91"/>
      <c r="U453" s="102"/>
    </row>
    <row r="454" spans="1:114 2925:2927" ht="15" customHeight="1" outlineLevel="1" x14ac:dyDescent="0.35">
      <c r="A454" s="83" t="s">
        <v>570</v>
      </c>
      <c r="B454" s="84" t="s">
        <v>109</v>
      </c>
      <c r="C454" s="85"/>
      <c r="D454" s="86"/>
      <c r="E454" s="101"/>
      <c r="F454" s="101"/>
      <c r="G454" s="101"/>
      <c r="H454" s="101"/>
      <c r="I454" s="101">
        <f t="shared" si="19"/>
        <v>0</v>
      </c>
      <c r="J454" s="101"/>
      <c r="K454" s="101"/>
      <c r="L454" s="101"/>
      <c r="M454" s="101"/>
      <c r="N454" s="101">
        <f t="shared" si="20"/>
        <v>0</v>
      </c>
      <c r="O454" s="88">
        <v>46085</v>
      </c>
      <c r="P454" s="88">
        <v>46087</v>
      </c>
      <c r="Q454" s="118">
        <v>0.05</v>
      </c>
      <c r="R454" s="90" t="s">
        <v>33</v>
      </c>
      <c r="S454" s="91"/>
      <c r="T454" s="91"/>
      <c r="U454" s="102"/>
    </row>
    <row r="455" spans="1:114 2925:2927" ht="15" customHeight="1" outlineLevel="1" x14ac:dyDescent="0.35">
      <c r="A455" s="83" t="s">
        <v>571</v>
      </c>
      <c r="B455" s="84" t="s">
        <v>44</v>
      </c>
      <c r="C455" s="109"/>
      <c r="D455" s="109"/>
      <c r="E455" s="101">
        <v>4484000</v>
      </c>
      <c r="F455" s="114"/>
      <c r="G455" s="114"/>
      <c r="H455" s="114"/>
      <c r="I455" s="101">
        <f t="shared" si="19"/>
        <v>4484000</v>
      </c>
      <c r="J455" s="101">
        <v>4484000</v>
      </c>
      <c r="K455" s="114"/>
      <c r="L455" s="114"/>
      <c r="M455" s="114"/>
      <c r="N455" s="101">
        <f t="shared" si="20"/>
        <v>4484000</v>
      </c>
      <c r="O455" s="88">
        <v>46087</v>
      </c>
      <c r="P455" s="88">
        <v>46101</v>
      </c>
      <c r="Q455" s="118">
        <v>0.02</v>
      </c>
      <c r="R455" s="90" t="s">
        <v>33</v>
      </c>
      <c r="S455" s="91" t="s">
        <v>45</v>
      </c>
      <c r="T455" s="109"/>
      <c r="U455" s="110"/>
    </row>
    <row r="456" spans="1:114 2925:2927" ht="22.5" customHeight="1" outlineLevel="1" x14ac:dyDescent="0.35">
      <c r="A456" s="63" t="s">
        <v>572</v>
      </c>
      <c r="B456" s="112" t="s">
        <v>573</v>
      </c>
      <c r="C456" s="64"/>
      <c r="D456" s="113">
        <v>624202</v>
      </c>
      <c r="E456" s="126">
        <f>E465</f>
        <v>8850000</v>
      </c>
      <c r="F456" s="66">
        <f>F465</f>
        <v>0</v>
      </c>
      <c r="G456" s="66">
        <f>G465</f>
        <v>0</v>
      </c>
      <c r="H456" s="66">
        <f>H465</f>
        <v>0</v>
      </c>
      <c r="I456" s="66">
        <f t="shared" si="19"/>
        <v>8850000</v>
      </c>
      <c r="J456" s="65">
        <f>J465</f>
        <v>8850000</v>
      </c>
      <c r="K456" s="66">
        <f>K465</f>
        <v>0</v>
      </c>
      <c r="L456" s="66">
        <f>L465</f>
        <v>0</v>
      </c>
      <c r="M456" s="66">
        <f>M465</f>
        <v>0</v>
      </c>
      <c r="N456" s="66">
        <f t="shared" si="20"/>
        <v>8850000</v>
      </c>
      <c r="O456" s="67">
        <f>O457</f>
        <v>46055</v>
      </c>
      <c r="P456" s="67">
        <f>P465</f>
        <v>46142</v>
      </c>
      <c r="Q456" s="68">
        <v>0.05</v>
      </c>
      <c r="R456" s="71" t="s">
        <v>33</v>
      </c>
      <c r="S456" s="71"/>
      <c r="T456" s="71" t="s">
        <v>34</v>
      </c>
      <c r="U456" s="147"/>
    </row>
    <row r="457" spans="1:114 2925:2927" ht="14.5" outlineLevel="1" x14ac:dyDescent="0.35">
      <c r="A457" s="83" t="s">
        <v>574</v>
      </c>
      <c r="B457" s="84" t="s">
        <v>61</v>
      </c>
      <c r="C457" s="85"/>
      <c r="D457" s="86"/>
      <c r="E457" s="101"/>
      <c r="F457" s="101"/>
      <c r="G457" s="101"/>
      <c r="H457" s="101"/>
      <c r="I457" s="101">
        <f t="shared" si="19"/>
        <v>0</v>
      </c>
      <c r="J457" s="101"/>
      <c r="K457" s="101"/>
      <c r="L457" s="101"/>
      <c r="M457" s="101"/>
      <c r="N457" s="101">
        <f t="shared" si="20"/>
        <v>0</v>
      </c>
      <c r="O457" s="88">
        <v>46055</v>
      </c>
      <c r="P457" s="88">
        <v>46062</v>
      </c>
      <c r="Q457" s="89">
        <v>0.16</v>
      </c>
      <c r="R457" s="90" t="s">
        <v>33</v>
      </c>
      <c r="S457" s="91"/>
      <c r="T457" s="91"/>
      <c r="U457" s="102"/>
    </row>
    <row r="458" spans="1:114 2925:2927" ht="30" customHeight="1" outlineLevel="1" x14ac:dyDescent="0.35">
      <c r="A458" s="83" t="s">
        <v>575</v>
      </c>
      <c r="B458" s="84" t="s">
        <v>63</v>
      </c>
      <c r="C458" s="85"/>
      <c r="D458" s="86"/>
      <c r="E458" s="101"/>
      <c r="F458" s="101"/>
      <c r="G458" s="101"/>
      <c r="H458" s="101"/>
      <c r="I458" s="101">
        <f t="shared" si="19"/>
        <v>0</v>
      </c>
      <c r="J458" s="101"/>
      <c r="K458" s="101"/>
      <c r="L458" s="101"/>
      <c r="M458" s="101"/>
      <c r="N458" s="101">
        <f t="shared" si="20"/>
        <v>0</v>
      </c>
      <c r="O458" s="88">
        <v>46062</v>
      </c>
      <c r="P458" s="88">
        <v>46064</v>
      </c>
      <c r="Q458" s="89">
        <v>0.03</v>
      </c>
      <c r="R458" s="90" t="s">
        <v>33</v>
      </c>
      <c r="S458" s="91"/>
      <c r="T458" s="91"/>
      <c r="U458" s="102"/>
    </row>
    <row r="459" spans="1:114 2925:2927" ht="14.5" outlineLevel="1" x14ac:dyDescent="0.35">
      <c r="A459" s="83" t="s">
        <v>576</v>
      </c>
      <c r="B459" s="84" t="s">
        <v>90</v>
      </c>
      <c r="C459" s="85"/>
      <c r="D459" s="86"/>
      <c r="E459" s="101"/>
      <c r="F459" s="101"/>
      <c r="G459" s="101"/>
      <c r="H459" s="101"/>
      <c r="I459" s="101">
        <f t="shared" si="19"/>
        <v>0</v>
      </c>
      <c r="J459" s="101"/>
      <c r="K459" s="101"/>
      <c r="L459" s="101"/>
      <c r="M459" s="101"/>
      <c r="N459" s="101">
        <f t="shared" si="20"/>
        <v>0</v>
      </c>
      <c r="O459" s="88">
        <v>46064</v>
      </c>
      <c r="P459" s="88">
        <v>46071</v>
      </c>
      <c r="Q459" s="89">
        <v>0.05</v>
      </c>
      <c r="R459" s="90" t="s">
        <v>33</v>
      </c>
      <c r="S459" s="91"/>
      <c r="T459" s="91"/>
      <c r="U459" s="102"/>
    </row>
    <row r="460" spans="1:114 2925:2927" ht="14.5" outlineLevel="1" x14ac:dyDescent="0.35">
      <c r="A460" s="83" t="s">
        <v>577</v>
      </c>
      <c r="B460" s="84" t="s">
        <v>92</v>
      </c>
      <c r="C460" s="85"/>
      <c r="D460" s="86"/>
      <c r="E460" s="101"/>
      <c r="F460" s="101"/>
      <c r="G460" s="101"/>
      <c r="H460" s="101"/>
      <c r="I460" s="101">
        <f t="shared" si="19"/>
        <v>0</v>
      </c>
      <c r="J460" s="101"/>
      <c r="K460" s="101"/>
      <c r="L460" s="101"/>
      <c r="M460" s="101"/>
      <c r="N460" s="101">
        <f t="shared" si="20"/>
        <v>0</v>
      </c>
      <c r="O460" s="88">
        <v>46071</v>
      </c>
      <c r="P460" s="88">
        <v>46073</v>
      </c>
      <c r="Q460" s="89">
        <v>0.03</v>
      </c>
      <c r="R460" s="90" t="s">
        <v>33</v>
      </c>
      <c r="S460" s="91"/>
      <c r="T460" s="91"/>
      <c r="U460" s="102"/>
    </row>
    <row r="461" spans="1:114 2925:2927" s="157" customFormat="1" ht="14.5" outlineLevel="1" x14ac:dyDescent="0.35">
      <c r="A461" s="83" t="s">
        <v>578</v>
      </c>
      <c r="B461" s="84" t="s">
        <v>73</v>
      </c>
      <c r="C461" s="85"/>
      <c r="D461" s="86"/>
      <c r="E461" s="101"/>
      <c r="F461" s="101"/>
      <c r="G461" s="101"/>
      <c r="H461" s="101"/>
      <c r="I461" s="101">
        <f t="shared" si="19"/>
        <v>0</v>
      </c>
      <c r="J461" s="101"/>
      <c r="K461" s="101"/>
      <c r="L461" s="101"/>
      <c r="M461" s="101"/>
      <c r="N461" s="101">
        <f t="shared" si="20"/>
        <v>0</v>
      </c>
      <c r="O461" s="88">
        <v>46073</v>
      </c>
      <c r="P461" s="88">
        <v>46099</v>
      </c>
      <c r="Q461" s="89">
        <v>0.06</v>
      </c>
      <c r="R461" s="90" t="s">
        <v>33</v>
      </c>
      <c r="S461" s="91"/>
      <c r="T461" s="91"/>
      <c r="U461" s="102"/>
      <c r="V461" s="154"/>
      <c r="W461" s="154"/>
      <c r="X461" s="154"/>
      <c r="Y461" s="154"/>
      <c r="Z461" s="154"/>
      <c r="AA461" s="154"/>
      <c r="AB461" s="154"/>
      <c r="AC461" s="154"/>
      <c r="AD461" s="154"/>
      <c r="AE461" s="154"/>
      <c r="AF461" s="154"/>
      <c r="AG461" s="154"/>
      <c r="AH461" s="154"/>
      <c r="AI461" s="154"/>
      <c r="AJ461" s="154"/>
      <c r="AK461" s="154"/>
      <c r="AL461" s="154"/>
      <c r="AM461" s="154"/>
      <c r="AN461" s="154"/>
      <c r="AO461" s="154"/>
      <c r="AP461" s="154"/>
      <c r="AQ461" s="154"/>
      <c r="AR461" s="154"/>
      <c r="AS461" s="154"/>
      <c r="AT461" s="154"/>
      <c r="AU461" s="154"/>
      <c r="AV461" s="154"/>
      <c r="AW461" s="154"/>
      <c r="AX461" s="154"/>
      <c r="AY461" s="154"/>
      <c r="AZ461" s="154"/>
      <c r="BA461" s="154"/>
      <c r="BB461" s="154"/>
      <c r="BC461" s="154"/>
      <c r="BD461" s="154"/>
      <c r="BE461" s="154"/>
      <c r="BF461" s="154"/>
      <c r="BG461" s="154"/>
      <c r="BH461" s="154"/>
      <c r="BI461" s="154"/>
      <c r="BJ461" s="154"/>
      <c r="BK461" s="154"/>
      <c r="BL461" s="154"/>
      <c r="BM461" s="154"/>
      <c r="BN461" s="154"/>
      <c r="BO461" s="154"/>
      <c r="BP461" s="154"/>
      <c r="BQ461" s="154"/>
      <c r="BR461" s="154"/>
      <c r="BS461" s="154"/>
      <c r="BT461" s="154"/>
      <c r="BU461" s="154"/>
      <c r="BV461" s="154"/>
      <c r="BW461" s="154"/>
      <c r="BX461" s="154"/>
      <c r="BY461" s="154"/>
      <c r="BZ461" s="154"/>
      <c r="CA461" s="154"/>
      <c r="CB461" s="154"/>
      <c r="CC461" s="154"/>
      <c r="CD461" s="154"/>
      <c r="CE461" s="154"/>
      <c r="CF461" s="154"/>
      <c r="CG461" s="154"/>
      <c r="CH461" s="154"/>
      <c r="CI461" s="154"/>
      <c r="CJ461" s="154"/>
      <c r="CK461" s="154"/>
      <c r="CL461" s="154"/>
      <c r="CM461" s="154"/>
      <c r="CN461" s="154"/>
      <c r="CO461" s="154"/>
      <c r="CP461" s="154"/>
      <c r="CQ461" s="154"/>
      <c r="CR461" s="154"/>
      <c r="CS461" s="154"/>
      <c r="CT461" s="154"/>
      <c r="CU461" s="154"/>
      <c r="CV461" s="154"/>
      <c r="CW461" s="154"/>
      <c r="CX461" s="154"/>
      <c r="CY461" s="154"/>
      <c r="CZ461" s="154"/>
      <c r="DA461" s="154"/>
      <c r="DB461" s="154"/>
      <c r="DC461" s="154"/>
      <c r="DD461" s="154"/>
      <c r="DE461" s="154"/>
      <c r="DF461" s="154"/>
      <c r="DG461" s="154"/>
      <c r="DH461" s="154"/>
      <c r="DI461" s="154"/>
      <c r="DJ461" s="155"/>
      <c r="DHM461" s="147"/>
      <c r="DHN461" s="156"/>
      <c r="DHO461" s="156"/>
    </row>
    <row r="462" spans="1:114 2925:2927" ht="14.5" outlineLevel="1" x14ac:dyDescent="0.35">
      <c r="A462" s="83" t="s">
        <v>579</v>
      </c>
      <c r="B462" s="84" t="s">
        <v>76</v>
      </c>
      <c r="C462" s="85"/>
      <c r="D462" s="86"/>
      <c r="E462" s="101"/>
      <c r="F462" s="101"/>
      <c r="G462" s="101"/>
      <c r="H462" s="101"/>
      <c r="I462" s="101">
        <f t="shared" si="19"/>
        <v>0</v>
      </c>
      <c r="J462" s="101"/>
      <c r="K462" s="101"/>
      <c r="L462" s="101"/>
      <c r="M462" s="101"/>
      <c r="N462" s="101">
        <f t="shared" si="20"/>
        <v>0</v>
      </c>
      <c r="O462" s="88">
        <v>46099</v>
      </c>
      <c r="P462" s="88">
        <v>46106</v>
      </c>
      <c r="Q462" s="89">
        <v>0.03</v>
      </c>
      <c r="R462" s="90" t="s">
        <v>33</v>
      </c>
      <c r="S462" s="91"/>
      <c r="T462" s="91"/>
      <c r="U462" s="102"/>
    </row>
    <row r="463" spans="1:114 2925:2927" ht="14.5" outlineLevel="1" x14ac:dyDescent="0.35">
      <c r="A463" s="83" t="s">
        <v>580</v>
      </c>
      <c r="B463" s="84" t="s">
        <v>454</v>
      </c>
      <c r="C463" s="85"/>
      <c r="D463" s="86"/>
      <c r="E463" s="101"/>
      <c r="F463" s="101"/>
      <c r="G463" s="101"/>
      <c r="H463" s="101"/>
      <c r="I463" s="101">
        <f t="shared" si="19"/>
        <v>0</v>
      </c>
      <c r="J463" s="101"/>
      <c r="K463" s="101"/>
      <c r="L463" s="101"/>
      <c r="M463" s="101"/>
      <c r="N463" s="101">
        <f t="shared" si="20"/>
        <v>0</v>
      </c>
      <c r="O463" s="88">
        <v>46113</v>
      </c>
      <c r="P463" s="88">
        <v>46127</v>
      </c>
      <c r="Q463" s="89">
        <v>0.55000000000000004</v>
      </c>
      <c r="R463" s="90" t="s">
        <v>33</v>
      </c>
      <c r="S463" s="91"/>
      <c r="T463" s="91"/>
      <c r="U463" s="102"/>
    </row>
    <row r="464" spans="1:114 2925:2927" ht="14.5" outlineLevel="1" x14ac:dyDescent="0.35">
      <c r="A464" s="83" t="s">
        <v>581</v>
      </c>
      <c r="B464" s="84" t="s">
        <v>456</v>
      </c>
      <c r="C464" s="85"/>
      <c r="D464" s="86"/>
      <c r="E464" s="101"/>
      <c r="F464" s="101"/>
      <c r="G464" s="101"/>
      <c r="H464" s="101"/>
      <c r="I464" s="101">
        <f t="shared" si="19"/>
        <v>0</v>
      </c>
      <c r="J464" s="101"/>
      <c r="K464" s="101"/>
      <c r="L464" s="101"/>
      <c r="M464" s="101"/>
      <c r="N464" s="101">
        <f t="shared" si="20"/>
        <v>0</v>
      </c>
      <c r="O464" s="88">
        <v>46127</v>
      </c>
      <c r="P464" s="88">
        <v>46128</v>
      </c>
      <c r="Q464" s="89">
        <v>7.0000000000000007E-2</v>
      </c>
      <c r="R464" s="90" t="s">
        <v>33</v>
      </c>
      <c r="S464" s="91"/>
      <c r="T464" s="91"/>
      <c r="U464" s="102"/>
    </row>
    <row r="465" spans="1:21" ht="14.5" outlineLevel="1" x14ac:dyDescent="0.35">
      <c r="A465" s="83" t="s">
        <v>582</v>
      </c>
      <c r="B465" s="84" t="s">
        <v>44</v>
      </c>
      <c r="C465" s="109"/>
      <c r="D465" s="109"/>
      <c r="E465" s="101">
        <v>8850000</v>
      </c>
      <c r="F465" s="114"/>
      <c r="G465" s="114"/>
      <c r="H465" s="114"/>
      <c r="I465" s="101">
        <f t="shared" si="19"/>
        <v>8850000</v>
      </c>
      <c r="J465" s="101">
        <v>8850000</v>
      </c>
      <c r="K465" s="114"/>
      <c r="L465" s="114"/>
      <c r="M465" s="114"/>
      <c r="N465" s="101">
        <f t="shared" si="20"/>
        <v>8850000</v>
      </c>
      <c r="O465" s="88">
        <v>46128</v>
      </c>
      <c r="P465" s="88">
        <v>46142</v>
      </c>
      <c r="Q465" s="89">
        <v>0.02</v>
      </c>
      <c r="R465" s="90" t="s">
        <v>33</v>
      </c>
      <c r="S465" s="91" t="s">
        <v>45</v>
      </c>
      <c r="T465" s="91"/>
      <c r="U465" s="102"/>
    </row>
    <row r="466" spans="1:21" ht="42" outlineLevel="1" x14ac:dyDescent="0.35">
      <c r="A466" s="63" t="s">
        <v>583</v>
      </c>
      <c r="B466" s="112" t="s">
        <v>584</v>
      </c>
      <c r="C466" s="64"/>
      <c r="D466" s="113">
        <v>624202</v>
      </c>
      <c r="E466" s="126">
        <f>E475</f>
        <v>15340000</v>
      </c>
      <c r="F466" s="66">
        <f>F475</f>
        <v>0</v>
      </c>
      <c r="G466" s="66">
        <f>G475</f>
        <v>0</v>
      </c>
      <c r="H466" s="66">
        <f>H475</f>
        <v>0</v>
      </c>
      <c r="I466" s="66">
        <f t="shared" si="19"/>
        <v>15340000</v>
      </c>
      <c r="J466" s="65">
        <f>J475</f>
        <v>15340000</v>
      </c>
      <c r="K466" s="66">
        <f>K475</f>
        <v>0</v>
      </c>
      <c r="L466" s="66">
        <f>L475</f>
        <v>0</v>
      </c>
      <c r="M466" s="66">
        <f>M475</f>
        <v>0</v>
      </c>
      <c r="N466" s="66">
        <f t="shared" si="20"/>
        <v>15340000</v>
      </c>
      <c r="O466" s="67">
        <f>O467</f>
        <v>46236</v>
      </c>
      <c r="P466" s="67">
        <f>P475</f>
        <v>46356</v>
      </c>
      <c r="Q466" s="68">
        <v>0.05</v>
      </c>
      <c r="R466" s="71" t="s">
        <v>33</v>
      </c>
      <c r="S466" s="71"/>
      <c r="T466" s="71" t="s">
        <v>414</v>
      </c>
      <c r="U466" s="147"/>
    </row>
    <row r="467" spans="1:21" ht="14.5" outlineLevel="1" x14ac:dyDescent="0.35">
      <c r="A467" s="83" t="s">
        <v>585</v>
      </c>
      <c r="B467" s="84" t="s">
        <v>61</v>
      </c>
      <c r="C467" s="85"/>
      <c r="D467" s="86"/>
      <c r="E467" s="101"/>
      <c r="F467" s="101"/>
      <c r="G467" s="101"/>
      <c r="H467" s="101"/>
      <c r="I467" s="101">
        <f t="shared" si="19"/>
        <v>0</v>
      </c>
      <c r="J467" s="101"/>
      <c r="K467" s="101"/>
      <c r="L467" s="101"/>
      <c r="M467" s="101"/>
      <c r="N467" s="101">
        <f t="shared" si="20"/>
        <v>0</v>
      </c>
      <c r="O467" s="88">
        <v>46236</v>
      </c>
      <c r="P467" s="88">
        <v>46251</v>
      </c>
      <c r="Q467" s="89">
        <v>0.16</v>
      </c>
      <c r="R467" s="90" t="s">
        <v>33</v>
      </c>
      <c r="S467" s="150"/>
      <c r="T467" s="91"/>
      <c r="U467" s="102"/>
    </row>
    <row r="468" spans="1:21" ht="14.5" outlineLevel="1" x14ac:dyDescent="0.35">
      <c r="A468" s="83" t="s">
        <v>586</v>
      </c>
      <c r="B468" s="84" t="s">
        <v>63</v>
      </c>
      <c r="C468" s="85"/>
      <c r="D468" s="86"/>
      <c r="E468" s="101"/>
      <c r="F468" s="101"/>
      <c r="G468" s="101"/>
      <c r="H468" s="101"/>
      <c r="I468" s="101">
        <f t="shared" si="19"/>
        <v>0</v>
      </c>
      <c r="J468" s="101"/>
      <c r="K468" s="101"/>
      <c r="L468" s="101"/>
      <c r="M468" s="101"/>
      <c r="N468" s="101">
        <f t="shared" si="20"/>
        <v>0</v>
      </c>
      <c r="O468" s="88">
        <v>46251</v>
      </c>
      <c r="P468" s="88">
        <v>46252</v>
      </c>
      <c r="Q468" s="89">
        <v>0.03</v>
      </c>
      <c r="R468" s="90" t="s">
        <v>33</v>
      </c>
      <c r="S468" s="150"/>
      <c r="T468" s="91"/>
      <c r="U468" s="102"/>
    </row>
    <row r="469" spans="1:21" ht="14.5" outlineLevel="1" x14ac:dyDescent="0.35">
      <c r="A469" s="83" t="s">
        <v>587</v>
      </c>
      <c r="B469" s="84" t="s">
        <v>507</v>
      </c>
      <c r="C469" s="85"/>
      <c r="D469" s="86"/>
      <c r="E469" s="101"/>
      <c r="F469" s="101"/>
      <c r="G469" s="101"/>
      <c r="H469" s="101"/>
      <c r="I469" s="101">
        <f t="shared" si="19"/>
        <v>0</v>
      </c>
      <c r="J469" s="101"/>
      <c r="K469" s="101"/>
      <c r="L469" s="101"/>
      <c r="M469" s="101"/>
      <c r="N469" s="101">
        <f t="shared" si="20"/>
        <v>0</v>
      </c>
      <c r="O469" s="88">
        <v>46252</v>
      </c>
      <c r="P469" s="88">
        <v>46265</v>
      </c>
      <c r="Q469" s="89">
        <v>0.05</v>
      </c>
      <c r="R469" s="90" t="s">
        <v>33</v>
      </c>
      <c r="S469" s="150"/>
      <c r="T469" s="91"/>
      <c r="U469" s="102"/>
    </row>
    <row r="470" spans="1:21" ht="14.5" outlineLevel="1" x14ac:dyDescent="0.35">
      <c r="A470" s="83" t="s">
        <v>588</v>
      </c>
      <c r="B470" s="84" t="s">
        <v>71</v>
      </c>
      <c r="C470" s="85"/>
      <c r="D470" s="86"/>
      <c r="E470" s="101"/>
      <c r="F470" s="101"/>
      <c r="G470" s="101"/>
      <c r="H470" s="101"/>
      <c r="I470" s="101">
        <f t="shared" si="19"/>
        <v>0</v>
      </c>
      <c r="J470" s="101"/>
      <c r="K470" s="101"/>
      <c r="L470" s="101"/>
      <c r="M470" s="101"/>
      <c r="N470" s="101">
        <f t="shared" si="20"/>
        <v>0</v>
      </c>
      <c r="O470" s="88">
        <v>46266</v>
      </c>
      <c r="P470" s="88">
        <v>46268</v>
      </c>
      <c r="Q470" s="89">
        <v>0.03</v>
      </c>
      <c r="R470" s="90" t="s">
        <v>33</v>
      </c>
      <c r="S470" s="150"/>
      <c r="T470" s="91"/>
      <c r="U470" s="102"/>
    </row>
    <row r="471" spans="1:21" ht="14.5" outlineLevel="1" x14ac:dyDescent="0.35">
      <c r="A471" s="83" t="s">
        <v>589</v>
      </c>
      <c r="B471" s="84" t="s">
        <v>73</v>
      </c>
      <c r="C471" s="85"/>
      <c r="D471" s="86"/>
      <c r="E471" s="101"/>
      <c r="F471" s="101"/>
      <c r="G471" s="101"/>
      <c r="H471" s="101"/>
      <c r="I471" s="101">
        <f t="shared" si="19"/>
        <v>0</v>
      </c>
      <c r="J471" s="101"/>
      <c r="K471" s="101"/>
      <c r="L471" s="101"/>
      <c r="M471" s="101"/>
      <c r="N471" s="101">
        <f t="shared" si="20"/>
        <v>0</v>
      </c>
      <c r="O471" s="88">
        <v>46268</v>
      </c>
      <c r="P471" s="88">
        <v>46298</v>
      </c>
      <c r="Q471" s="89">
        <v>0.06</v>
      </c>
      <c r="R471" s="90" t="s">
        <v>33</v>
      </c>
      <c r="S471" s="150"/>
      <c r="T471" s="91"/>
      <c r="U471" s="102"/>
    </row>
    <row r="472" spans="1:21" ht="14.5" outlineLevel="1" x14ac:dyDescent="0.35">
      <c r="A472" s="83" t="s">
        <v>590</v>
      </c>
      <c r="B472" s="84" t="s">
        <v>76</v>
      </c>
      <c r="C472" s="85"/>
      <c r="D472" s="86"/>
      <c r="E472" s="101"/>
      <c r="F472" s="101"/>
      <c r="G472" s="101"/>
      <c r="H472" s="101"/>
      <c r="I472" s="101">
        <f t="shared" si="19"/>
        <v>0</v>
      </c>
      <c r="J472" s="101"/>
      <c r="K472" s="101"/>
      <c r="L472" s="101"/>
      <c r="M472" s="101"/>
      <c r="N472" s="101">
        <f t="shared" si="20"/>
        <v>0</v>
      </c>
      <c r="O472" s="88">
        <v>46298</v>
      </c>
      <c r="P472" s="88">
        <v>46305</v>
      </c>
      <c r="Q472" s="89">
        <v>0.03</v>
      </c>
      <c r="R472" s="90" t="s">
        <v>33</v>
      </c>
      <c r="S472" s="150"/>
      <c r="T472" s="91"/>
      <c r="U472" s="102"/>
    </row>
    <row r="473" spans="1:21" ht="14.5" outlineLevel="1" x14ac:dyDescent="0.35">
      <c r="A473" s="83" t="s">
        <v>591</v>
      </c>
      <c r="B473" s="84" t="s">
        <v>454</v>
      </c>
      <c r="C473" s="85"/>
      <c r="D473" s="86"/>
      <c r="E473" s="101"/>
      <c r="F473" s="101"/>
      <c r="G473" s="101"/>
      <c r="H473" s="101"/>
      <c r="I473" s="101">
        <f t="shared" si="19"/>
        <v>0</v>
      </c>
      <c r="J473" s="101"/>
      <c r="K473" s="101"/>
      <c r="L473" s="101"/>
      <c r="M473" s="101"/>
      <c r="N473" s="101">
        <f t="shared" si="20"/>
        <v>0</v>
      </c>
      <c r="O473" s="88" t="s">
        <v>592</v>
      </c>
      <c r="P473" s="88">
        <v>46336</v>
      </c>
      <c r="Q473" s="89">
        <v>0.55000000000000004</v>
      </c>
      <c r="R473" s="90" t="s">
        <v>33</v>
      </c>
      <c r="S473" s="150"/>
      <c r="T473" s="91"/>
      <c r="U473" s="102"/>
    </row>
    <row r="474" spans="1:21" ht="14.5" outlineLevel="1" x14ac:dyDescent="0.35">
      <c r="A474" s="83" t="s">
        <v>593</v>
      </c>
      <c r="B474" s="84" t="s">
        <v>456</v>
      </c>
      <c r="C474" s="85"/>
      <c r="D474" s="86"/>
      <c r="E474" s="101"/>
      <c r="F474" s="101"/>
      <c r="G474" s="101"/>
      <c r="H474" s="101"/>
      <c r="I474" s="101">
        <f t="shared" si="19"/>
        <v>0</v>
      </c>
      <c r="J474" s="101"/>
      <c r="K474" s="101"/>
      <c r="L474" s="101"/>
      <c r="M474" s="101"/>
      <c r="N474" s="101">
        <f t="shared" si="20"/>
        <v>0</v>
      </c>
      <c r="O474" s="88">
        <v>46336</v>
      </c>
      <c r="P474" s="88">
        <v>46341</v>
      </c>
      <c r="Q474" s="89">
        <v>7.0000000000000007E-2</v>
      </c>
      <c r="R474" s="90" t="s">
        <v>33</v>
      </c>
      <c r="S474" s="150"/>
      <c r="T474" s="91"/>
      <c r="U474" s="102"/>
    </row>
    <row r="475" spans="1:21" ht="14.5" outlineLevel="1" x14ac:dyDescent="0.35">
      <c r="A475" s="83" t="s">
        <v>594</v>
      </c>
      <c r="B475" s="84" t="s">
        <v>44</v>
      </c>
      <c r="C475" s="109"/>
      <c r="D475" s="109"/>
      <c r="E475" s="101">
        <v>15340000</v>
      </c>
      <c r="F475" s="114"/>
      <c r="G475" s="114"/>
      <c r="H475" s="114"/>
      <c r="I475" s="101">
        <f t="shared" ref="I475:I485" si="21">SUM(E475:H475)</f>
        <v>15340000</v>
      </c>
      <c r="J475" s="101">
        <v>15340000</v>
      </c>
      <c r="K475" s="114"/>
      <c r="L475" s="114"/>
      <c r="M475" s="114"/>
      <c r="N475" s="101">
        <f t="shared" si="20"/>
        <v>15340000</v>
      </c>
      <c r="O475" s="158">
        <v>46341</v>
      </c>
      <c r="P475" s="158">
        <v>46356</v>
      </c>
      <c r="Q475" s="89">
        <v>0.02</v>
      </c>
      <c r="R475" s="90" t="s">
        <v>33</v>
      </c>
      <c r="S475" s="91" t="s">
        <v>45</v>
      </c>
      <c r="T475" s="91"/>
      <c r="U475" s="102"/>
    </row>
    <row r="476" spans="1:21" ht="28" outlineLevel="1" x14ac:dyDescent="0.35">
      <c r="A476" s="63" t="s">
        <v>595</v>
      </c>
      <c r="B476" s="112" t="s">
        <v>596</v>
      </c>
      <c r="C476" s="64"/>
      <c r="D476" s="113">
        <v>624202</v>
      </c>
      <c r="E476" s="126">
        <f>E485</f>
        <v>12980000</v>
      </c>
      <c r="F476" s="66">
        <f>F485</f>
        <v>0</v>
      </c>
      <c r="G476" s="66">
        <f>G485</f>
        <v>0</v>
      </c>
      <c r="H476" s="66">
        <f>H485</f>
        <v>0</v>
      </c>
      <c r="I476" s="66">
        <f t="shared" si="21"/>
        <v>12980000</v>
      </c>
      <c r="J476" s="65">
        <f>J485</f>
        <v>12980000</v>
      </c>
      <c r="K476" s="66">
        <f>K485</f>
        <v>0</v>
      </c>
      <c r="L476" s="66">
        <f>L485</f>
        <v>0</v>
      </c>
      <c r="M476" s="66">
        <f>M485</f>
        <v>0</v>
      </c>
      <c r="N476" s="66">
        <f t="shared" si="20"/>
        <v>12980000</v>
      </c>
      <c r="O476" s="67">
        <f>O477</f>
        <v>46236</v>
      </c>
      <c r="P476" s="67">
        <f>P485</f>
        <v>46356</v>
      </c>
      <c r="Q476" s="68">
        <v>0.05</v>
      </c>
      <c r="R476" s="71" t="s">
        <v>33</v>
      </c>
      <c r="S476" s="71"/>
      <c r="T476" s="71" t="s">
        <v>414</v>
      </c>
      <c r="U476" s="147"/>
    </row>
    <row r="477" spans="1:21" ht="14.5" outlineLevel="1" x14ac:dyDescent="0.35">
      <c r="A477" s="83" t="s">
        <v>597</v>
      </c>
      <c r="B477" s="84" t="s">
        <v>61</v>
      </c>
      <c r="C477" s="85"/>
      <c r="D477" s="86"/>
      <c r="E477" s="101"/>
      <c r="F477" s="101"/>
      <c r="G477" s="101"/>
      <c r="H477" s="101"/>
      <c r="I477" s="101">
        <f t="shared" si="21"/>
        <v>0</v>
      </c>
      <c r="J477" s="101"/>
      <c r="K477" s="101"/>
      <c r="L477" s="101"/>
      <c r="M477" s="101"/>
      <c r="N477" s="101">
        <f t="shared" si="20"/>
        <v>0</v>
      </c>
      <c r="O477" s="88">
        <v>46236</v>
      </c>
      <c r="P477" s="88">
        <v>46251</v>
      </c>
      <c r="Q477" s="89">
        <v>0.16</v>
      </c>
      <c r="R477" s="90" t="s">
        <v>33</v>
      </c>
      <c r="S477" s="91"/>
      <c r="T477" s="91"/>
      <c r="U477" s="102"/>
    </row>
    <row r="478" spans="1:21" ht="14.5" outlineLevel="1" x14ac:dyDescent="0.35">
      <c r="A478" s="83" t="s">
        <v>598</v>
      </c>
      <c r="B478" s="84" t="s">
        <v>63</v>
      </c>
      <c r="C478" s="85"/>
      <c r="D478" s="86"/>
      <c r="E478" s="101"/>
      <c r="F478" s="101"/>
      <c r="G478" s="101"/>
      <c r="H478" s="101"/>
      <c r="I478" s="101">
        <f t="shared" si="21"/>
        <v>0</v>
      </c>
      <c r="J478" s="101"/>
      <c r="K478" s="101"/>
      <c r="L478" s="101"/>
      <c r="M478" s="101"/>
      <c r="N478" s="101">
        <f t="shared" si="20"/>
        <v>0</v>
      </c>
      <c r="O478" s="88">
        <v>46251</v>
      </c>
      <c r="P478" s="88">
        <v>46252</v>
      </c>
      <c r="Q478" s="89">
        <v>0.03</v>
      </c>
      <c r="R478" s="90" t="s">
        <v>33</v>
      </c>
      <c r="S478" s="91"/>
      <c r="T478" s="91"/>
      <c r="U478" s="102"/>
    </row>
    <row r="479" spans="1:21" ht="14.5" outlineLevel="1" x14ac:dyDescent="0.35">
      <c r="A479" s="83" t="s">
        <v>599</v>
      </c>
      <c r="B479" s="84" t="s">
        <v>65</v>
      </c>
      <c r="C479" s="85"/>
      <c r="D479" s="86"/>
      <c r="E479" s="101"/>
      <c r="F479" s="101"/>
      <c r="G479" s="101"/>
      <c r="H479" s="101"/>
      <c r="I479" s="101">
        <f t="shared" si="21"/>
        <v>0</v>
      </c>
      <c r="J479" s="101"/>
      <c r="K479" s="101"/>
      <c r="L479" s="101"/>
      <c r="M479" s="101"/>
      <c r="N479" s="101">
        <f t="shared" si="20"/>
        <v>0</v>
      </c>
      <c r="O479" s="88">
        <v>46252</v>
      </c>
      <c r="P479" s="88">
        <v>46265</v>
      </c>
      <c r="Q479" s="89">
        <v>0.05</v>
      </c>
      <c r="R479" s="90" t="s">
        <v>33</v>
      </c>
      <c r="S479" s="91" t="s">
        <v>66</v>
      </c>
      <c r="T479" s="91"/>
      <c r="U479" s="102"/>
    </row>
    <row r="480" spans="1:21" ht="14.5" outlineLevel="1" x14ac:dyDescent="0.35">
      <c r="A480" s="83" t="s">
        <v>600</v>
      </c>
      <c r="B480" s="84" t="s">
        <v>71</v>
      </c>
      <c r="C480" s="85"/>
      <c r="D480" s="86"/>
      <c r="E480" s="101"/>
      <c r="F480" s="101"/>
      <c r="G480" s="101"/>
      <c r="H480" s="101"/>
      <c r="I480" s="101">
        <f t="shared" si="21"/>
        <v>0</v>
      </c>
      <c r="J480" s="101"/>
      <c r="K480" s="101"/>
      <c r="L480" s="101"/>
      <c r="M480" s="101"/>
      <c r="N480" s="101">
        <f t="shared" si="20"/>
        <v>0</v>
      </c>
      <c r="O480" s="88">
        <v>46266</v>
      </c>
      <c r="P480" s="88">
        <v>46268</v>
      </c>
      <c r="Q480" s="89">
        <v>0.03</v>
      </c>
      <c r="R480" s="90" t="s">
        <v>33</v>
      </c>
      <c r="S480" s="91" t="s">
        <v>66</v>
      </c>
      <c r="T480" s="91"/>
      <c r="U480" s="102"/>
    </row>
    <row r="481" spans="1:21" ht="28" outlineLevel="1" x14ac:dyDescent="0.35">
      <c r="A481" s="83" t="s">
        <v>601</v>
      </c>
      <c r="B481" s="84" t="s">
        <v>73</v>
      </c>
      <c r="C481" s="85"/>
      <c r="D481" s="86"/>
      <c r="E481" s="101"/>
      <c r="F481" s="101"/>
      <c r="G481" s="101"/>
      <c r="H481" s="101"/>
      <c r="I481" s="101">
        <f t="shared" si="21"/>
        <v>0</v>
      </c>
      <c r="J481" s="101"/>
      <c r="K481" s="101"/>
      <c r="L481" s="101"/>
      <c r="M481" s="101"/>
      <c r="N481" s="101">
        <f t="shared" si="20"/>
        <v>0</v>
      </c>
      <c r="O481" s="88">
        <v>46268</v>
      </c>
      <c r="P481" s="88">
        <v>46298</v>
      </c>
      <c r="Q481" s="89">
        <v>0.06</v>
      </c>
      <c r="R481" s="90" t="s">
        <v>33</v>
      </c>
      <c r="S481" s="91" t="s">
        <v>74</v>
      </c>
      <c r="T481" s="91"/>
      <c r="U481" s="102"/>
    </row>
    <row r="482" spans="1:21" ht="28" outlineLevel="1" x14ac:dyDescent="0.35">
      <c r="A482" s="83" t="s">
        <v>602</v>
      </c>
      <c r="B482" s="84" t="s">
        <v>76</v>
      </c>
      <c r="C482" s="85"/>
      <c r="D482" s="86"/>
      <c r="E482" s="101"/>
      <c r="F482" s="101"/>
      <c r="G482" s="101"/>
      <c r="H482" s="101"/>
      <c r="I482" s="101">
        <f t="shared" si="21"/>
        <v>0</v>
      </c>
      <c r="J482" s="101"/>
      <c r="K482" s="101"/>
      <c r="L482" s="101"/>
      <c r="M482" s="101"/>
      <c r="N482" s="101">
        <f t="shared" si="20"/>
        <v>0</v>
      </c>
      <c r="O482" s="88">
        <v>46298</v>
      </c>
      <c r="P482" s="88">
        <v>46305</v>
      </c>
      <c r="Q482" s="89">
        <v>0.03</v>
      </c>
      <c r="R482" s="90" t="s">
        <v>33</v>
      </c>
      <c r="S482" s="91" t="s">
        <v>77</v>
      </c>
      <c r="T482" s="91"/>
      <c r="U482" s="102"/>
    </row>
    <row r="483" spans="1:21" ht="14.5" outlineLevel="1" x14ac:dyDescent="0.35">
      <c r="A483" s="83" t="s">
        <v>603</v>
      </c>
      <c r="B483" s="84" t="s">
        <v>604</v>
      </c>
      <c r="C483" s="85"/>
      <c r="D483" s="86"/>
      <c r="E483" s="101"/>
      <c r="F483" s="101"/>
      <c r="G483" s="101"/>
      <c r="H483" s="101"/>
      <c r="I483" s="101">
        <f t="shared" si="21"/>
        <v>0</v>
      </c>
      <c r="J483" s="101"/>
      <c r="K483" s="101"/>
      <c r="L483" s="101"/>
      <c r="M483" s="101"/>
      <c r="N483" s="101">
        <f t="shared" si="20"/>
        <v>0</v>
      </c>
      <c r="O483" s="88" t="s">
        <v>592</v>
      </c>
      <c r="P483" s="88">
        <v>46336</v>
      </c>
      <c r="Q483" s="89">
        <v>0.55000000000000004</v>
      </c>
      <c r="R483" s="90" t="s">
        <v>33</v>
      </c>
      <c r="S483" s="91"/>
      <c r="T483" s="91"/>
      <c r="U483" s="102"/>
    </row>
    <row r="484" spans="1:21" ht="14.5" outlineLevel="1" x14ac:dyDescent="0.35">
      <c r="A484" s="83" t="s">
        <v>605</v>
      </c>
      <c r="B484" s="84" t="s">
        <v>203</v>
      </c>
      <c r="C484" s="85"/>
      <c r="D484" s="86"/>
      <c r="E484" s="101"/>
      <c r="F484" s="101"/>
      <c r="G484" s="101"/>
      <c r="H484" s="101"/>
      <c r="I484" s="101">
        <f t="shared" si="21"/>
        <v>0</v>
      </c>
      <c r="J484" s="101"/>
      <c r="K484" s="101"/>
      <c r="L484" s="101"/>
      <c r="M484" s="101"/>
      <c r="N484" s="101">
        <f t="shared" si="20"/>
        <v>0</v>
      </c>
      <c r="O484" s="88">
        <v>46336</v>
      </c>
      <c r="P484" s="88">
        <v>46341</v>
      </c>
      <c r="Q484" s="89">
        <v>7.0000000000000007E-2</v>
      </c>
      <c r="R484" s="90" t="s">
        <v>33</v>
      </c>
      <c r="S484" s="150"/>
      <c r="T484" s="91"/>
      <c r="U484" s="102"/>
    </row>
    <row r="485" spans="1:21" ht="14.5" outlineLevel="1" x14ac:dyDescent="0.35">
      <c r="A485" s="83" t="s">
        <v>606</v>
      </c>
      <c r="B485" s="84" t="s">
        <v>44</v>
      </c>
      <c r="C485" s="85"/>
      <c r="D485" s="86"/>
      <c r="E485" s="101">
        <v>12980000</v>
      </c>
      <c r="F485" s="101"/>
      <c r="G485" s="101"/>
      <c r="H485" s="101"/>
      <c r="I485" s="101">
        <f t="shared" si="21"/>
        <v>12980000</v>
      </c>
      <c r="J485" s="101">
        <v>12980000</v>
      </c>
      <c r="K485" s="101"/>
      <c r="L485" s="101"/>
      <c r="M485" s="101"/>
      <c r="N485" s="101">
        <f t="shared" si="20"/>
        <v>12980000</v>
      </c>
      <c r="O485" s="158">
        <v>46341</v>
      </c>
      <c r="P485" s="158">
        <v>46356</v>
      </c>
      <c r="Q485" s="89">
        <v>0.02</v>
      </c>
      <c r="R485" s="90" t="s">
        <v>33</v>
      </c>
      <c r="S485" s="91" t="s">
        <v>45</v>
      </c>
      <c r="T485" s="91"/>
      <c r="U485" s="102"/>
    </row>
    <row r="486" spans="1:21" ht="42" outlineLevel="1" x14ac:dyDescent="0.35">
      <c r="A486" s="63" t="s">
        <v>607</v>
      </c>
      <c r="B486" s="112" t="s">
        <v>608</v>
      </c>
      <c r="C486" s="64"/>
      <c r="D486" s="113">
        <v>624202</v>
      </c>
      <c r="E486" s="126">
        <v>0</v>
      </c>
      <c r="F486" s="66">
        <f>F492</f>
        <v>0</v>
      </c>
      <c r="G486" s="66">
        <f>G492</f>
        <v>0</v>
      </c>
      <c r="H486" s="66">
        <f>H492</f>
        <v>0</v>
      </c>
      <c r="I486" s="66">
        <v>0</v>
      </c>
      <c r="J486" s="65">
        <v>0</v>
      </c>
      <c r="K486" s="66">
        <f>K492</f>
        <v>0</v>
      </c>
      <c r="L486" s="66">
        <f>L492</f>
        <v>0</v>
      </c>
      <c r="M486" s="66">
        <f>M492</f>
        <v>0</v>
      </c>
      <c r="N486" s="66">
        <f t="shared" si="20"/>
        <v>0</v>
      </c>
      <c r="O486" s="67"/>
      <c r="P486" s="67"/>
      <c r="Q486" s="68">
        <v>0</v>
      </c>
      <c r="R486" s="71" t="s">
        <v>33</v>
      </c>
      <c r="S486" s="71"/>
      <c r="T486" s="71"/>
      <c r="U486" s="147"/>
    </row>
    <row r="487" spans="1:21" ht="14.5" outlineLevel="1" x14ac:dyDescent="0.35">
      <c r="A487" s="83" t="s">
        <v>609</v>
      </c>
      <c r="B487" s="84" t="s">
        <v>565</v>
      </c>
      <c r="C487" s="152"/>
      <c r="D487" s="122"/>
      <c r="E487" s="123"/>
      <c r="F487" s="101"/>
      <c r="G487" s="101"/>
      <c r="H487" s="101"/>
      <c r="I487" s="123">
        <f t="shared" ref="I487:I493" si="22">SUM(E487:H487)</f>
        <v>0</v>
      </c>
      <c r="J487" s="123"/>
      <c r="K487" s="101"/>
      <c r="L487" s="101"/>
      <c r="M487" s="101"/>
      <c r="N487" s="123">
        <f t="shared" si="20"/>
        <v>0</v>
      </c>
      <c r="O487" s="88"/>
      <c r="P487" s="88"/>
      <c r="Q487" s="118"/>
      <c r="R487" s="91" t="s">
        <v>33</v>
      </c>
      <c r="S487" s="150"/>
      <c r="T487" s="91"/>
      <c r="U487" s="102"/>
    </row>
    <row r="488" spans="1:21" ht="14.5" outlineLevel="1" x14ac:dyDescent="0.35">
      <c r="A488" s="83" t="s">
        <v>610</v>
      </c>
      <c r="B488" s="84" t="s">
        <v>567</v>
      </c>
      <c r="C488" s="152"/>
      <c r="D488" s="122"/>
      <c r="E488" s="153"/>
      <c r="F488" s="101"/>
      <c r="G488" s="101"/>
      <c r="H488" s="101"/>
      <c r="I488" s="153">
        <f t="shared" si="22"/>
        <v>0</v>
      </c>
      <c r="J488" s="153"/>
      <c r="K488" s="101"/>
      <c r="L488" s="101"/>
      <c r="M488" s="101"/>
      <c r="N488" s="153">
        <f t="shared" si="20"/>
        <v>0</v>
      </c>
      <c r="O488" s="88"/>
      <c r="P488" s="88"/>
      <c r="Q488" s="118"/>
      <c r="R488" s="91" t="s">
        <v>33</v>
      </c>
      <c r="S488" s="150"/>
      <c r="T488" s="91"/>
      <c r="U488" s="102"/>
    </row>
    <row r="489" spans="1:21" ht="14.5" outlineLevel="1" x14ac:dyDescent="0.35">
      <c r="A489" s="83" t="s">
        <v>611</v>
      </c>
      <c r="B489" s="84" t="s">
        <v>40</v>
      </c>
      <c r="C489" s="152"/>
      <c r="D489" s="122"/>
      <c r="E489" s="123"/>
      <c r="F489" s="101"/>
      <c r="G489" s="101"/>
      <c r="H489" s="101"/>
      <c r="I489" s="123">
        <f t="shared" si="22"/>
        <v>0</v>
      </c>
      <c r="J489" s="123"/>
      <c r="K489" s="101"/>
      <c r="L489" s="101"/>
      <c r="M489" s="101"/>
      <c r="N489" s="123">
        <f t="shared" si="20"/>
        <v>0</v>
      </c>
      <c r="O489" s="88"/>
      <c r="P489" s="88"/>
      <c r="Q489" s="118"/>
      <c r="R489" s="91" t="s">
        <v>33</v>
      </c>
      <c r="S489" s="150"/>
      <c r="T489" s="91"/>
      <c r="U489" s="102"/>
    </row>
    <row r="490" spans="1:21" ht="14.5" outlineLevel="1" x14ac:dyDescent="0.35">
      <c r="A490" s="83" t="s">
        <v>612</v>
      </c>
      <c r="B490" s="84" t="s">
        <v>203</v>
      </c>
      <c r="C490" s="152"/>
      <c r="D490" s="122"/>
      <c r="E490" s="123"/>
      <c r="F490" s="101"/>
      <c r="G490" s="101"/>
      <c r="H490" s="101"/>
      <c r="I490" s="123">
        <f t="shared" si="22"/>
        <v>0</v>
      </c>
      <c r="J490" s="123"/>
      <c r="K490" s="101"/>
      <c r="L490" s="101"/>
      <c r="M490" s="101"/>
      <c r="N490" s="123">
        <f t="shared" si="20"/>
        <v>0</v>
      </c>
      <c r="O490" s="88"/>
      <c r="P490" s="88"/>
      <c r="Q490" s="118"/>
      <c r="R490" s="91" t="s">
        <v>33</v>
      </c>
      <c r="S490" s="150"/>
      <c r="T490" s="91"/>
      <c r="U490" s="102"/>
    </row>
    <row r="491" spans="1:21" ht="14.5" outlineLevel="1" x14ac:dyDescent="0.35">
      <c r="A491" s="83" t="s">
        <v>613</v>
      </c>
      <c r="B491" s="84" t="s">
        <v>109</v>
      </c>
      <c r="C491" s="85"/>
      <c r="D491" s="86"/>
      <c r="E491" s="101"/>
      <c r="F491" s="101"/>
      <c r="G491" s="101"/>
      <c r="H491" s="101"/>
      <c r="I491" s="101">
        <f t="shared" si="22"/>
        <v>0</v>
      </c>
      <c r="J491" s="101"/>
      <c r="K491" s="101"/>
      <c r="L491" s="101"/>
      <c r="M491" s="101"/>
      <c r="N491" s="101">
        <f t="shared" si="20"/>
        <v>0</v>
      </c>
      <c r="O491" s="88"/>
      <c r="P491" s="88"/>
      <c r="Q491" s="118"/>
      <c r="R491" s="91" t="s">
        <v>33</v>
      </c>
      <c r="S491" s="91"/>
      <c r="T491" s="91"/>
      <c r="U491" s="102"/>
    </row>
    <row r="492" spans="1:21" s="22" customFormat="1" ht="29.15" customHeight="1" outlineLevel="1" x14ac:dyDescent="0.35">
      <c r="A492" s="83" t="s">
        <v>614</v>
      </c>
      <c r="B492" s="84" t="s">
        <v>44</v>
      </c>
      <c r="C492" s="109"/>
      <c r="D492" s="86"/>
      <c r="E492" s="101">
        <v>0</v>
      </c>
      <c r="F492" s="114"/>
      <c r="G492" s="114"/>
      <c r="H492" s="114"/>
      <c r="I492" s="101">
        <f t="shared" si="22"/>
        <v>0</v>
      </c>
      <c r="J492" s="101">
        <v>0</v>
      </c>
      <c r="K492" s="114"/>
      <c r="L492" s="114"/>
      <c r="M492" s="114"/>
      <c r="N492" s="101">
        <f t="shared" si="20"/>
        <v>0</v>
      </c>
      <c r="O492" s="115"/>
      <c r="P492" s="115"/>
      <c r="Q492" s="118"/>
      <c r="R492" s="91" t="s">
        <v>33</v>
      </c>
      <c r="S492" s="91"/>
      <c r="T492" s="109"/>
      <c r="U492" s="110"/>
    </row>
    <row r="493" spans="1:21" ht="45" customHeight="1" outlineLevel="1" x14ac:dyDescent="0.35">
      <c r="A493" s="135" t="s">
        <v>615</v>
      </c>
      <c r="B493" s="112" t="s">
        <v>616</v>
      </c>
      <c r="C493" s="64"/>
      <c r="D493" s="113">
        <v>624202</v>
      </c>
      <c r="E493" s="126">
        <f>E502+E507+E512+E517</f>
        <v>6000000</v>
      </c>
      <c r="F493" s="159"/>
      <c r="G493" s="159"/>
      <c r="H493" s="159"/>
      <c r="I493" s="66">
        <f t="shared" si="22"/>
        <v>6000000</v>
      </c>
      <c r="J493" s="65">
        <f>J502+J507+J512+J517</f>
        <v>6000000</v>
      </c>
      <c r="K493" s="159"/>
      <c r="L493" s="159"/>
      <c r="M493" s="159"/>
      <c r="N493" s="66">
        <f t="shared" si="20"/>
        <v>6000000</v>
      </c>
      <c r="O493" s="160">
        <f>O494</f>
        <v>46144</v>
      </c>
      <c r="P493" s="160">
        <f>P517</f>
        <v>46368</v>
      </c>
      <c r="Q493" s="68">
        <v>0.04</v>
      </c>
      <c r="R493" s="71" t="s">
        <v>33</v>
      </c>
      <c r="S493" s="71"/>
      <c r="T493" s="71"/>
      <c r="U493" s="157"/>
    </row>
    <row r="494" spans="1:21" ht="15" customHeight="1" outlineLevel="1" x14ac:dyDescent="0.35">
      <c r="A494" s="73" t="s">
        <v>617</v>
      </c>
      <c r="B494" s="74" t="s">
        <v>618</v>
      </c>
      <c r="C494" s="75"/>
      <c r="D494" s="76"/>
      <c r="E494" s="77"/>
      <c r="F494" s="78"/>
      <c r="G494" s="78"/>
      <c r="H494" s="78"/>
      <c r="I494" s="78">
        <v>0</v>
      </c>
      <c r="J494" s="77"/>
      <c r="K494" s="78"/>
      <c r="L494" s="78"/>
      <c r="M494" s="77"/>
      <c r="N494" s="77"/>
      <c r="O494" s="79">
        <f>O495</f>
        <v>46144</v>
      </c>
      <c r="P494" s="79">
        <f>P501</f>
        <v>46215</v>
      </c>
      <c r="Q494" s="80">
        <f>SUM(Q495:Q501)</f>
        <v>0.32</v>
      </c>
      <c r="R494" s="81" t="s">
        <v>33</v>
      </c>
      <c r="S494" s="78"/>
      <c r="T494" s="82"/>
      <c r="U494" s="82"/>
    </row>
    <row r="495" spans="1:21" ht="15" customHeight="1" outlineLevel="1" x14ac:dyDescent="0.35">
      <c r="A495" s="83" t="s">
        <v>619</v>
      </c>
      <c r="B495" s="84" t="s">
        <v>61</v>
      </c>
      <c r="C495" s="85"/>
      <c r="D495" s="86"/>
      <c r="E495" s="87"/>
      <c r="F495" s="87"/>
      <c r="G495" s="87"/>
      <c r="H495" s="87"/>
      <c r="I495" s="143"/>
      <c r="J495" s="87"/>
      <c r="K495" s="87"/>
      <c r="L495" s="87"/>
      <c r="M495" s="87"/>
      <c r="N495" s="87"/>
      <c r="O495" s="88">
        <v>46144</v>
      </c>
      <c r="P495" s="88">
        <v>46158</v>
      </c>
      <c r="Q495" s="89">
        <v>0.1</v>
      </c>
      <c r="R495" s="90" t="s">
        <v>33</v>
      </c>
      <c r="S495" s="91"/>
      <c r="T495" s="91"/>
      <c r="U495" s="92"/>
    </row>
    <row r="496" spans="1:21" ht="15" customHeight="1" outlineLevel="1" x14ac:dyDescent="0.35">
      <c r="A496" s="83" t="s">
        <v>620</v>
      </c>
      <c r="B496" s="84" t="s">
        <v>63</v>
      </c>
      <c r="C496" s="85"/>
      <c r="D496" s="86"/>
      <c r="E496" s="87"/>
      <c r="F496" s="87"/>
      <c r="G496" s="87"/>
      <c r="H496" s="87"/>
      <c r="I496" s="143"/>
      <c r="J496" s="87"/>
      <c r="K496" s="87"/>
      <c r="L496" s="87"/>
      <c r="M496" s="87"/>
      <c r="N496" s="87"/>
      <c r="O496" s="88">
        <v>46158</v>
      </c>
      <c r="P496" s="88">
        <v>46160</v>
      </c>
      <c r="Q496" s="89">
        <v>0.03</v>
      </c>
      <c r="R496" s="90" t="s">
        <v>33</v>
      </c>
      <c r="S496" s="91"/>
      <c r="T496" s="91"/>
      <c r="U496" s="92"/>
    </row>
    <row r="497" spans="1:21" ht="15" customHeight="1" outlineLevel="1" x14ac:dyDescent="0.35">
      <c r="A497" s="83" t="s">
        <v>621</v>
      </c>
      <c r="B497" s="84" t="s">
        <v>65</v>
      </c>
      <c r="C497" s="85"/>
      <c r="D497" s="86"/>
      <c r="E497" s="87"/>
      <c r="F497" s="87"/>
      <c r="G497" s="87"/>
      <c r="H497" s="87"/>
      <c r="I497" s="143"/>
      <c r="J497" s="87"/>
      <c r="K497" s="87"/>
      <c r="L497" s="87"/>
      <c r="M497" s="87"/>
      <c r="N497" s="87"/>
      <c r="O497" s="88">
        <v>46160</v>
      </c>
      <c r="P497" s="88">
        <v>46169</v>
      </c>
      <c r="Q497" s="89">
        <v>0.05</v>
      </c>
      <c r="R497" s="90" t="s">
        <v>33</v>
      </c>
      <c r="S497" s="91" t="s">
        <v>66</v>
      </c>
      <c r="T497" s="91"/>
      <c r="U497" s="92"/>
    </row>
    <row r="498" spans="1:21" ht="14.5" outlineLevel="1" x14ac:dyDescent="0.35">
      <c r="A498" s="83" t="s">
        <v>622</v>
      </c>
      <c r="B498" s="84" t="s">
        <v>68</v>
      </c>
      <c r="C498" s="85"/>
      <c r="D498" s="86"/>
      <c r="E498" s="87"/>
      <c r="F498" s="87"/>
      <c r="G498" s="87"/>
      <c r="H498" s="87"/>
      <c r="I498" s="143"/>
      <c r="J498" s="87"/>
      <c r="K498" s="87"/>
      <c r="L498" s="87"/>
      <c r="M498" s="87"/>
      <c r="N498" s="87"/>
      <c r="O498" s="88">
        <v>46169</v>
      </c>
      <c r="P498" s="88">
        <v>46171</v>
      </c>
      <c r="Q498" s="89">
        <v>0.04</v>
      </c>
      <c r="R498" s="90" t="s">
        <v>33</v>
      </c>
      <c r="S498" s="91" t="s">
        <v>69</v>
      </c>
      <c r="T498" s="91"/>
      <c r="U498" s="92"/>
    </row>
    <row r="499" spans="1:21" ht="15" customHeight="1" outlineLevel="1" x14ac:dyDescent="0.35">
      <c r="A499" s="83" t="s">
        <v>623</v>
      </c>
      <c r="B499" s="84" t="s">
        <v>71</v>
      </c>
      <c r="C499" s="85"/>
      <c r="D499" s="86"/>
      <c r="E499" s="87"/>
      <c r="F499" s="87"/>
      <c r="G499" s="87"/>
      <c r="H499" s="87"/>
      <c r="I499" s="143"/>
      <c r="J499" s="87"/>
      <c r="K499" s="87"/>
      <c r="L499" s="87"/>
      <c r="M499" s="87"/>
      <c r="N499" s="87"/>
      <c r="O499" s="88">
        <v>46171</v>
      </c>
      <c r="P499" s="88">
        <v>46202</v>
      </c>
      <c r="Q499" s="89">
        <v>0.03</v>
      </c>
      <c r="R499" s="90" t="s">
        <v>33</v>
      </c>
      <c r="S499" s="91" t="s">
        <v>66</v>
      </c>
      <c r="T499" s="91"/>
      <c r="U499" s="92"/>
    </row>
    <row r="500" spans="1:21" ht="15" customHeight="1" outlineLevel="1" x14ac:dyDescent="0.35">
      <c r="A500" s="83" t="s">
        <v>624</v>
      </c>
      <c r="B500" s="84" t="s">
        <v>73</v>
      </c>
      <c r="C500" s="85"/>
      <c r="D500" s="86"/>
      <c r="E500" s="87"/>
      <c r="F500" s="87"/>
      <c r="G500" s="87"/>
      <c r="H500" s="87"/>
      <c r="I500" s="143"/>
      <c r="J500" s="87"/>
      <c r="K500" s="87"/>
      <c r="L500" s="87"/>
      <c r="M500" s="87"/>
      <c r="N500" s="87"/>
      <c r="O500" s="88">
        <v>46202</v>
      </c>
      <c r="P500" s="88">
        <v>46210</v>
      </c>
      <c r="Q500" s="89">
        <v>0.05</v>
      </c>
      <c r="R500" s="90" t="s">
        <v>33</v>
      </c>
      <c r="S500" s="91" t="s">
        <v>74</v>
      </c>
      <c r="T500" s="91"/>
      <c r="U500" s="92"/>
    </row>
    <row r="501" spans="1:21" ht="20.149999999999999" customHeight="1" outlineLevel="1" x14ac:dyDescent="0.35">
      <c r="A501" s="83" t="s">
        <v>625</v>
      </c>
      <c r="B501" s="84" t="s">
        <v>76</v>
      </c>
      <c r="C501" s="85"/>
      <c r="D501" s="86"/>
      <c r="E501" s="87"/>
      <c r="F501" s="87"/>
      <c r="G501" s="87"/>
      <c r="H501" s="87"/>
      <c r="I501" s="143"/>
      <c r="J501" s="87"/>
      <c r="K501" s="87"/>
      <c r="L501" s="87"/>
      <c r="M501" s="87"/>
      <c r="N501" s="87"/>
      <c r="O501" s="88">
        <v>46210</v>
      </c>
      <c r="P501" s="88">
        <v>46215</v>
      </c>
      <c r="Q501" s="89">
        <v>0.02</v>
      </c>
      <c r="R501" s="90" t="s">
        <v>33</v>
      </c>
      <c r="S501" s="91" t="s">
        <v>77</v>
      </c>
      <c r="T501" s="91"/>
      <c r="U501" s="92"/>
    </row>
    <row r="502" spans="1:21" ht="15" customHeight="1" outlineLevel="1" x14ac:dyDescent="0.35">
      <c r="A502" s="73" t="s">
        <v>626</v>
      </c>
      <c r="B502" s="74" t="s">
        <v>627</v>
      </c>
      <c r="C502" s="75"/>
      <c r="D502" s="76"/>
      <c r="E502" s="77">
        <f>E506</f>
        <v>1500000</v>
      </c>
      <c r="F502" s="78"/>
      <c r="G502" s="78"/>
      <c r="H502" s="78"/>
      <c r="I502" s="78">
        <v>1500000</v>
      </c>
      <c r="J502" s="77">
        <f>J506</f>
        <v>1500000</v>
      </c>
      <c r="K502" s="78"/>
      <c r="L502" s="78"/>
      <c r="M502" s="77"/>
      <c r="N502" s="78">
        <f>N506</f>
        <v>1500000</v>
      </c>
      <c r="O502" s="79">
        <v>46064</v>
      </c>
      <c r="P502" s="79">
        <v>46095</v>
      </c>
      <c r="Q502" s="80">
        <f>Q503+Q504+Q505+Q506</f>
        <v>0.17</v>
      </c>
      <c r="R502" s="78" t="s">
        <v>33</v>
      </c>
      <c r="S502" s="78"/>
      <c r="T502" s="82"/>
      <c r="U502" s="82"/>
    </row>
    <row r="503" spans="1:21" ht="14.5" outlineLevel="1" x14ac:dyDescent="0.35">
      <c r="A503" s="83" t="s">
        <v>628</v>
      </c>
      <c r="B503" s="84" t="s">
        <v>38</v>
      </c>
      <c r="C503" s="85"/>
      <c r="D503" s="86"/>
      <c r="E503" s="87"/>
      <c r="F503" s="87"/>
      <c r="G503" s="87"/>
      <c r="H503" s="87"/>
      <c r="I503" s="143"/>
      <c r="J503" s="87"/>
      <c r="K503" s="87"/>
      <c r="L503" s="87"/>
      <c r="M503" s="87"/>
      <c r="N503" s="143"/>
      <c r="O503" s="88">
        <v>46064</v>
      </c>
      <c r="P503" s="88">
        <v>46066</v>
      </c>
      <c r="Q503" s="89">
        <v>0.03</v>
      </c>
      <c r="R503" s="90" t="s">
        <v>33</v>
      </c>
      <c r="S503" s="90"/>
      <c r="T503" s="91"/>
      <c r="U503" s="92"/>
    </row>
    <row r="504" spans="1:21" ht="15" customHeight="1" outlineLevel="1" x14ac:dyDescent="0.35">
      <c r="A504" s="83" t="s">
        <v>629</v>
      </c>
      <c r="B504" s="84" t="s">
        <v>193</v>
      </c>
      <c r="C504" s="85"/>
      <c r="D504" s="86"/>
      <c r="E504" s="87"/>
      <c r="F504" s="87"/>
      <c r="G504" s="87"/>
      <c r="H504" s="87"/>
      <c r="I504" s="87"/>
      <c r="J504" s="87"/>
      <c r="K504" s="87"/>
      <c r="L504" s="87"/>
      <c r="M504" s="87"/>
      <c r="N504" s="87"/>
      <c r="O504" s="88">
        <v>46066</v>
      </c>
      <c r="P504" s="88">
        <v>46068</v>
      </c>
      <c r="Q504" s="89">
        <v>0.05</v>
      </c>
      <c r="R504" s="90" t="s">
        <v>33</v>
      </c>
      <c r="S504" s="90"/>
      <c r="T504" s="91"/>
      <c r="U504" s="92"/>
    </row>
    <row r="505" spans="1:21" ht="15" customHeight="1" outlineLevel="1" x14ac:dyDescent="0.35">
      <c r="A505" s="83" t="s">
        <v>630</v>
      </c>
      <c r="B505" s="84" t="s">
        <v>40</v>
      </c>
      <c r="C505" s="85"/>
      <c r="D505" s="86"/>
      <c r="E505" s="87"/>
      <c r="F505" s="87"/>
      <c r="G505" s="87"/>
      <c r="H505" s="87"/>
      <c r="I505" s="143"/>
      <c r="J505" s="87"/>
      <c r="K505" s="87"/>
      <c r="L505" s="87"/>
      <c r="M505" s="87"/>
      <c r="N505" s="143"/>
      <c r="O505" s="88">
        <v>46068</v>
      </c>
      <c r="P505" s="88">
        <v>46081</v>
      </c>
      <c r="Q505" s="89">
        <v>7.0000000000000007E-2</v>
      </c>
      <c r="R505" s="90" t="s">
        <v>33</v>
      </c>
      <c r="S505" s="90"/>
      <c r="T505" s="91"/>
      <c r="U505" s="92"/>
    </row>
    <row r="506" spans="1:21" ht="15" customHeight="1" outlineLevel="1" x14ac:dyDescent="0.35">
      <c r="A506" s="83" t="s">
        <v>631</v>
      </c>
      <c r="B506" s="84" t="s">
        <v>44</v>
      </c>
      <c r="C506" s="85"/>
      <c r="D506" s="86"/>
      <c r="E506" s="87">
        <v>1500000</v>
      </c>
      <c r="F506" s="87"/>
      <c r="G506" s="87"/>
      <c r="H506" s="87"/>
      <c r="I506" s="143">
        <v>1500000</v>
      </c>
      <c r="J506" s="87">
        <v>1500000</v>
      </c>
      <c r="K506" s="87"/>
      <c r="L506" s="87"/>
      <c r="M506" s="87"/>
      <c r="N506" s="143">
        <f>J506</f>
        <v>1500000</v>
      </c>
      <c r="O506" s="88">
        <v>46081</v>
      </c>
      <c r="P506" s="88">
        <v>46095</v>
      </c>
      <c r="Q506" s="89">
        <v>0.02</v>
      </c>
      <c r="R506" s="90" t="s">
        <v>33</v>
      </c>
      <c r="S506" s="90"/>
      <c r="T506" s="91"/>
      <c r="U506" s="92"/>
    </row>
    <row r="507" spans="1:21" ht="15" customHeight="1" outlineLevel="1" x14ac:dyDescent="0.35">
      <c r="A507" s="73" t="s">
        <v>632</v>
      </c>
      <c r="B507" s="74" t="s">
        <v>633</v>
      </c>
      <c r="C507" s="75"/>
      <c r="D507" s="76"/>
      <c r="E507" s="77">
        <f>E511</f>
        <v>1500000</v>
      </c>
      <c r="F507" s="78"/>
      <c r="G507" s="78"/>
      <c r="H507" s="78"/>
      <c r="I507" s="78">
        <v>1500000</v>
      </c>
      <c r="J507" s="77">
        <f>J511</f>
        <v>1500000</v>
      </c>
      <c r="K507" s="78"/>
      <c r="L507" s="78"/>
      <c r="M507" s="77"/>
      <c r="N507" s="78">
        <f>N511</f>
        <v>1500000</v>
      </c>
      <c r="O507" s="79">
        <v>46153</v>
      </c>
      <c r="P507" s="79">
        <v>46184</v>
      </c>
      <c r="Q507" s="80">
        <f>Q508+Q509+Q510+Q511</f>
        <v>0.17</v>
      </c>
      <c r="R507" s="78" t="s">
        <v>33</v>
      </c>
      <c r="S507" s="78"/>
      <c r="T507" s="82"/>
      <c r="U507" s="82"/>
    </row>
    <row r="508" spans="1:21" ht="44.4" customHeight="1" outlineLevel="1" x14ac:dyDescent="0.35">
      <c r="A508" s="83" t="s">
        <v>634</v>
      </c>
      <c r="B508" s="84" t="s">
        <v>38</v>
      </c>
      <c r="C508" s="85"/>
      <c r="D508" s="86"/>
      <c r="E508" s="87"/>
      <c r="F508" s="87"/>
      <c r="G508" s="87"/>
      <c r="H508" s="87"/>
      <c r="I508" s="143"/>
      <c r="J508" s="87"/>
      <c r="K508" s="87"/>
      <c r="L508" s="87"/>
      <c r="M508" s="87"/>
      <c r="N508" s="143"/>
      <c r="O508" s="88">
        <v>46153</v>
      </c>
      <c r="P508" s="88">
        <v>46155</v>
      </c>
      <c r="Q508" s="89">
        <v>0.03</v>
      </c>
      <c r="R508" s="90" t="s">
        <v>33</v>
      </c>
      <c r="S508" s="90"/>
      <c r="T508" s="91"/>
      <c r="U508" s="92"/>
    </row>
    <row r="509" spans="1:21" ht="15" customHeight="1" outlineLevel="1" x14ac:dyDescent="0.35">
      <c r="A509" s="83" t="s">
        <v>635</v>
      </c>
      <c r="B509" s="84" t="s">
        <v>193</v>
      </c>
      <c r="C509" s="85"/>
      <c r="D509" s="86"/>
      <c r="E509" s="87"/>
      <c r="F509" s="87"/>
      <c r="G509" s="87"/>
      <c r="H509" s="87"/>
      <c r="I509" s="87"/>
      <c r="J509" s="87"/>
      <c r="K509" s="87"/>
      <c r="L509" s="87"/>
      <c r="M509" s="87"/>
      <c r="N509" s="87"/>
      <c r="O509" s="88">
        <v>46155</v>
      </c>
      <c r="P509" s="88">
        <v>46157</v>
      </c>
      <c r="Q509" s="89">
        <v>0.05</v>
      </c>
      <c r="R509" s="90" t="s">
        <v>33</v>
      </c>
      <c r="S509" s="90"/>
      <c r="T509" s="91"/>
      <c r="U509" s="92"/>
    </row>
    <row r="510" spans="1:21" ht="15" customHeight="1" outlineLevel="1" x14ac:dyDescent="0.35">
      <c r="A510" s="83" t="s">
        <v>636</v>
      </c>
      <c r="B510" s="84" t="s">
        <v>40</v>
      </c>
      <c r="C510" s="85"/>
      <c r="D510" s="86"/>
      <c r="E510" s="87"/>
      <c r="F510" s="87"/>
      <c r="G510" s="87"/>
      <c r="H510" s="87"/>
      <c r="I510" s="143"/>
      <c r="J510" s="87"/>
      <c r="K510" s="87"/>
      <c r="L510" s="87"/>
      <c r="M510" s="87"/>
      <c r="N510" s="143"/>
      <c r="O510" s="88">
        <v>46157</v>
      </c>
      <c r="P510" s="88">
        <v>46170</v>
      </c>
      <c r="Q510" s="89">
        <v>7.0000000000000007E-2</v>
      </c>
      <c r="R510" s="90" t="s">
        <v>33</v>
      </c>
      <c r="S510" s="90"/>
      <c r="T510" s="91"/>
      <c r="U510" s="92"/>
    </row>
    <row r="511" spans="1:21" ht="15" customHeight="1" outlineLevel="1" x14ac:dyDescent="0.35">
      <c r="A511" s="83" t="s">
        <v>637</v>
      </c>
      <c r="B511" s="84" t="s">
        <v>44</v>
      </c>
      <c r="C511" s="85"/>
      <c r="D511" s="86"/>
      <c r="E511" s="87">
        <v>1500000</v>
      </c>
      <c r="F511" s="87"/>
      <c r="G511" s="87"/>
      <c r="H511" s="87"/>
      <c r="I511" s="143">
        <v>1500000</v>
      </c>
      <c r="J511" s="87">
        <v>1500000</v>
      </c>
      <c r="K511" s="87"/>
      <c r="L511" s="87"/>
      <c r="M511" s="87"/>
      <c r="N511" s="143">
        <f>J511</f>
        <v>1500000</v>
      </c>
      <c r="O511" s="88">
        <v>46170</v>
      </c>
      <c r="P511" s="88">
        <v>46184</v>
      </c>
      <c r="Q511" s="89">
        <v>0.02</v>
      </c>
      <c r="R511" s="90" t="s">
        <v>33</v>
      </c>
      <c r="S511" s="90"/>
      <c r="T511" s="91"/>
      <c r="U511" s="92"/>
    </row>
    <row r="512" spans="1:21" ht="15" customHeight="1" outlineLevel="1" x14ac:dyDescent="0.35">
      <c r="A512" s="73" t="s">
        <v>638</v>
      </c>
      <c r="B512" s="74" t="s">
        <v>639</v>
      </c>
      <c r="C512" s="75"/>
      <c r="D512" s="76"/>
      <c r="E512" s="77">
        <f>E516</f>
        <v>1500000</v>
      </c>
      <c r="F512" s="78"/>
      <c r="G512" s="78"/>
      <c r="H512" s="78"/>
      <c r="I512" s="78">
        <v>1500000</v>
      </c>
      <c r="J512" s="77">
        <f>J516</f>
        <v>1500000</v>
      </c>
      <c r="K512" s="78"/>
      <c r="L512" s="78"/>
      <c r="M512" s="77"/>
      <c r="N512" s="78">
        <f>N516</f>
        <v>1500000</v>
      </c>
      <c r="O512" s="79">
        <f>O513</f>
        <v>46245</v>
      </c>
      <c r="P512" s="79">
        <f>P516</f>
        <v>46276</v>
      </c>
      <c r="Q512" s="80">
        <f>Q513+Q514+Q515+Q516</f>
        <v>0.17</v>
      </c>
      <c r="R512" s="78"/>
      <c r="S512" s="78"/>
      <c r="T512" s="82"/>
      <c r="U512" s="82"/>
    </row>
    <row r="513" spans="1:21" ht="14.5" outlineLevel="1" x14ac:dyDescent="0.35">
      <c r="A513" s="83" t="s">
        <v>640</v>
      </c>
      <c r="B513" s="84" t="s">
        <v>38</v>
      </c>
      <c r="C513" s="85"/>
      <c r="D513" s="86"/>
      <c r="E513" s="87"/>
      <c r="F513" s="87"/>
      <c r="G513" s="87"/>
      <c r="H513" s="87"/>
      <c r="I513" s="143"/>
      <c r="J513" s="87"/>
      <c r="K513" s="87"/>
      <c r="L513" s="87"/>
      <c r="M513" s="87"/>
      <c r="N513" s="143"/>
      <c r="O513" s="88">
        <v>46245</v>
      </c>
      <c r="P513" s="88">
        <v>46247</v>
      </c>
      <c r="Q513" s="89">
        <v>0.03</v>
      </c>
      <c r="R513" s="90" t="s">
        <v>33</v>
      </c>
      <c r="S513" s="90"/>
      <c r="T513" s="91"/>
      <c r="U513" s="92"/>
    </row>
    <row r="514" spans="1:21" ht="15" customHeight="1" outlineLevel="1" x14ac:dyDescent="0.35">
      <c r="A514" s="83" t="s">
        <v>641</v>
      </c>
      <c r="B514" s="84" t="s">
        <v>193</v>
      </c>
      <c r="C514" s="85"/>
      <c r="D514" s="86"/>
      <c r="E514" s="87"/>
      <c r="F514" s="87"/>
      <c r="G514" s="87"/>
      <c r="H514" s="87"/>
      <c r="I514" s="87"/>
      <c r="J514" s="87"/>
      <c r="K514" s="87"/>
      <c r="L514" s="87"/>
      <c r="M514" s="87"/>
      <c r="N514" s="87"/>
      <c r="O514" s="88">
        <v>46247</v>
      </c>
      <c r="P514" s="88">
        <v>46249</v>
      </c>
      <c r="Q514" s="89">
        <v>0.05</v>
      </c>
      <c r="R514" s="90" t="s">
        <v>33</v>
      </c>
      <c r="S514" s="90"/>
      <c r="T514" s="91"/>
      <c r="U514" s="92"/>
    </row>
    <row r="515" spans="1:21" ht="15" customHeight="1" outlineLevel="1" x14ac:dyDescent="0.35">
      <c r="A515" s="83" t="s">
        <v>642</v>
      </c>
      <c r="B515" s="84" t="s">
        <v>40</v>
      </c>
      <c r="C515" s="85"/>
      <c r="D515" s="86"/>
      <c r="E515" s="87"/>
      <c r="F515" s="87"/>
      <c r="G515" s="87"/>
      <c r="H515" s="87"/>
      <c r="I515" s="143"/>
      <c r="J515" s="87"/>
      <c r="K515" s="87"/>
      <c r="L515" s="87"/>
      <c r="M515" s="87"/>
      <c r="N515" s="143"/>
      <c r="O515" s="88">
        <v>46249</v>
      </c>
      <c r="P515" s="88">
        <v>46262</v>
      </c>
      <c r="Q515" s="89">
        <v>7.0000000000000007E-2</v>
      </c>
      <c r="R515" s="90" t="s">
        <v>33</v>
      </c>
      <c r="S515" s="90"/>
      <c r="T515" s="91"/>
      <c r="U515" s="92"/>
    </row>
    <row r="516" spans="1:21" ht="15" customHeight="1" outlineLevel="1" x14ac:dyDescent="0.35">
      <c r="A516" s="83" t="s">
        <v>643</v>
      </c>
      <c r="B516" s="84" t="s">
        <v>44</v>
      </c>
      <c r="C516" s="85"/>
      <c r="D516" s="86"/>
      <c r="E516" s="87">
        <v>1500000</v>
      </c>
      <c r="F516" s="87"/>
      <c r="G516" s="87"/>
      <c r="H516" s="87"/>
      <c r="I516" s="143">
        <v>1500000</v>
      </c>
      <c r="J516" s="87">
        <v>1500000</v>
      </c>
      <c r="K516" s="87"/>
      <c r="L516" s="87"/>
      <c r="M516" s="87"/>
      <c r="N516" s="143">
        <v>1500000</v>
      </c>
      <c r="O516" s="88">
        <v>46262</v>
      </c>
      <c r="P516" s="88">
        <v>46276</v>
      </c>
      <c r="Q516" s="89">
        <v>0.02</v>
      </c>
      <c r="R516" s="90" t="s">
        <v>33</v>
      </c>
      <c r="S516" s="90"/>
      <c r="T516" s="91"/>
      <c r="U516" s="92"/>
    </row>
    <row r="517" spans="1:21" ht="15" customHeight="1" outlineLevel="1" x14ac:dyDescent="0.35">
      <c r="A517" s="73" t="s">
        <v>644</v>
      </c>
      <c r="B517" s="74" t="s">
        <v>645</v>
      </c>
      <c r="C517" s="75"/>
      <c r="D517" s="76"/>
      <c r="E517" s="77">
        <f>E521</f>
        <v>1500000</v>
      </c>
      <c r="F517" s="78"/>
      <c r="G517" s="78"/>
      <c r="H517" s="78"/>
      <c r="I517" s="78">
        <v>1500000</v>
      </c>
      <c r="J517" s="77">
        <f>J521</f>
        <v>1500000</v>
      </c>
      <c r="K517" s="78"/>
      <c r="L517" s="78"/>
      <c r="M517" s="77"/>
      <c r="N517" s="78">
        <f>N521</f>
        <v>1500000</v>
      </c>
      <c r="O517" s="79">
        <v>46337</v>
      </c>
      <c r="P517" s="79">
        <v>46368</v>
      </c>
      <c r="Q517" s="80">
        <f>Q518+Q519+Q520+Q521</f>
        <v>0.17</v>
      </c>
      <c r="R517" s="78" t="s">
        <v>33</v>
      </c>
      <c r="S517" s="78"/>
      <c r="T517" s="82"/>
      <c r="U517" s="82"/>
    </row>
    <row r="518" spans="1:21" ht="14.5" outlineLevel="1" x14ac:dyDescent="0.35">
      <c r="A518" s="83" t="s">
        <v>646</v>
      </c>
      <c r="B518" s="84" t="s">
        <v>38</v>
      </c>
      <c r="C518" s="85"/>
      <c r="D518" s="86"/>
      <c r="E518" s="87"/>
      <c r="F518" s="87"/>
      <c r="G518" s="87"/>
      <c r="H518" s="87"/>
      <c r="I518" s="143"/>
      <c r="J518" s="87"/>
      <c r="K518" s="87"/>
      <c r="L518" s="87"/>
      <c r="M518" s="87"/>
      <c r="N518" s="143"/>
      <c r="O518" s="88">
        <v>46337</v>
      </c>
      <c r="P518" s="88">
        <v>46339</v>
      </c>
      <c r="Q518" s="89">
        <v>0.03</v>
      </c>
      <c r="R518" s="90" t="s">
        <v>33</v>
      </c>
      <c r="S518" s="90"/>
      <c r="T518" s="91"/>
      <c r="U518" s="92"/>
    </row>
    <row r="519" spans="1:21" ht="15" customHeight="1" outlineLevel="1" x14ac:dyDescent="0.35">
      <c r="A519" s="83" t="s">
        <v>647</v>
      </c>
      <c r="B519" s="84" t="s">
        <v>193</v>
      </c>
      <c r="C519" s="85"/>
      <c r="D519" s="86"/>
      <c r="E519" s="87"/>
      <c r="F519" s="87"/>
      <c r="G519" s="87"/>
      <c r="H519" s="87"/>
      <c r="I519" s="87"/>
      <c r="J519" s="87"/>
      <c r="K519" s="87"/>
      <c r="L519" s="87"/>
      <c r="M519" s="87"/>
      <c r="N519" s="87"/>
      <c r="O519" s="88">
        <v>46339</v>
      </c>
      <c r="P519" s="88">
        <v>46341</v>
      </c>
      <c r="Q519" s="89">
        <v>0.05</v>
      </c>
      <c r="R519" s="90" t="s">
        <v>33</v>
      </c>
      <c r="S519" s="90"/>
      <c r="T519" s="91"/>
      <c r="U519" s="92"/>
    </row>
    <row r="520" spans="1:21" ht="15" customHeight="1" outlineLevel="1" x14ac:dyDescent="0.35">
      <c r="A520" s="83" t="s">
        <v>648</v>
      </c>
      <c r="B520" s="84" t="s">
        <v>40</v>
      </c>
      <c r="C520" s="85"/>
      <c r="D520" s="86"/>
      <c r="E520" s="87"/>
      <c r="F520" s="87"/>
      <c r="G520" s="87"/>
      <c r="H520" s="87"/>
      <c r="I520" s="143"/>
      <c r="J520" s="87"/>
      <c r="K520" s="87"/>
      <c r="L520" s="87"/>
      <c r="M520" s="87"/>
      <c r="N520" s="143"/>
      <c r="O520" s="88">
        <v>46341</v>
      </c>
      <c r="P520" s="88">
        <v>46354</v>
      </c>
      <c r="Q520" s="89">
        <v>7.0000000000000007E-2</v>
      </c>
      <c r="R520" s="90" t="s">
        <v>33</v>
      </c>
      <c r="S520" s="90"/>
      <c r="T520" s="91"/>
      <c r="U520" s="92"/>
    </row>
    <row r="521" spans="1:21" ht="15" customHeight="1" outlineLevel="1" x14ac:dyDescent="0.35">
      <c r="A521" s="83" t="s">
        <v>649</v>
      </c>
      <c r="B521" s="84" t="s">
        <v>44</v>
      </c>
      <c r="C521" s="85"/>
      <c r="D521" s="86"/>
      <c r="E521" s="87">
        <v>1500000</v>
      </c>
      <c r="F521" s="87"/>
      <c r="G521" s="87"/>
      <c r="H521" s="87"/>
      <c r="I521" s="143">
        <v>1500000</v>
      </c>
      <c r="J521" s="87">
        <v>1500000</v>
      </c>
      <c r="K521" s="87"/>
      <c r="L521" s="87"/>
      <c r="M521" s="87"/>
      <c r="N521" s="143">
        <f>J521</f>
        <v>1500000</v>
      </c>
      <c r="O521" s="88">
        <v>46354</v>
      </c>
      <c r="P521" s="88">
        <v>46368</v>
      </c>
      <c r="Q521" s="89">
        <v>0.02</v>
      </c>
      <c r="R521" s="90" t="s">
        <v>33</v>
      </c>
      <c r="S521" s="90"/>
      <c r="T521" s="91"/>
      <c r="U521" s="92"/>
    </row>
    <row r="522" spans="1:21" ht="35.15" customHeight="1" outlineLevel="1" x14ac:dyDescent="0.35">
      <c r="A522" s="161" t="s">
        <v>650</v>
      </c>
      <c r="B522" s="112" t="s">
        <v>651</v>
      </c>
      <c r="C522" s="64"/>
      <c r="D522" s="113">
        <v>624202</v>
      </c>
      <c r="E522" s="126">
        <f>E530</f>
        <v>11202336</v>
      </c>
      <c r="F522" s="66">
        <f>F530</f>
        <v>0</v>
      </c>
      <c r="G522" s="66">
        <f>G530</f>
        <v>0</v>
      </c>
      <c r="H522" s="66">
        <f>H530</f>
        <v>0</v>
      </c>
      <c r="I522" s="66">
        <f t="shared" ref="I522:I539" si="23">SUM(E522:H522)</f>
        <v>11202336</v>
      </c>
      <c r="J522" s="65">
        <f>J530</f>
        <v>11202336</v>
      </c>
      <c r="K522" s="66">
        <f>K530</f>
        <v>0</v>
      </c>
      <c r="L522" s="66">
        <f>L530</f>
        <v>0</v>
      </c>
      <c r="M522" s="66">
        <f>M530</f>
        <v>0</v>
      </c>
      <c r="N522" s="66">
        <f t="shared" ref="N522:N562" si="24">SUM(J522:M522)</f>
        <v>11202336</v>
      </c>
      <c r="O522" s="67">
        <v>46266</v>
      </c>
      <c r="P522" s="67">
        <v>46309</v>
      </c>
      <c r="Q522" s="68">
        <v>0.05</v>
      </c>
      <c r="R522" s="71" t="s">
        <v>33</v>
      </c>
      <c r="S522" s="71"/>
      <c r="T522" s="71"/>
      <c r="U522" s="147"/>
    </row>
    <row r="523" spans="1:21" ht="14.5" outlineLevel="1" x14ac:dyDescent="0.35">
      <c r="A523" s="83" t="s">
        <v>652</v>
      </c>
      <c r="B523" s="84" t="s">
        <v>653</v>
      </c>
      <c r="C523" s="152"/>
      <c r="D523" s="122"/>
      <c r="E523" s="123"/>
      <c r="F523" s="101"/>
      <c r="G523" s="101"/>
      <c r="H523" s="101"/>
      <c r="I523" s="123">
        <f t="shared" si="23"/>
        <v>0</v>
      </c>
      <c r="J523" s="123"/>
      <c r="K523" s="101"/>
      <c r="L523" s="101"/>
      <c r="M523" s="101"/>
      <c r="N523" s="123">
        <f t="shared" si="24"/>
        <v>0</v>
      </c>
      <c r="O523" s="88">
        <v>46266</v>
      </c>
      <c r="P523" s="88">
        <v>46271</v>
      </c>
      <c r="Q523" s="118">
        <v>0.18</v>
      </c>
      <c r="R523" s="90" t="s">
        <v>33</v>
      </c>
      <c r="S523" s="150"/>
      <c r="T523" s="91"/>
      <c r="U523" s="102"/>
    </row>
    <row r="524" spans="1:21" ht="15" customHeight="1" outlineLevel="1" x14ac:dyDescent="0.35">
      <c r="A524" s="83" t="s">
        <v>654</v>
      </c>
      <c r="B524" s="84" t="s">
        <v>655</v>
      </c>
      <c r="C524" s="152"/>
      <c r="D524" s="122"/>
      <c r="E524" s="153"/>
      <c r="F524" s="101"/>
      <c r="G524" s="101"/>
      <c r="H524" s="101"/>
      <c r="I524" s="153">
        <f t="shared" si="23"/>
        <v>0</v>
      </c>
      <c r="J524" s="153"/>
      <c r="K524" s="101"/>
      <c r="L524" s="101"/>
      <c r="M524" s="101"/>
      <c r="N524" s="153">
        <f t="shared" si="24"/>
        <v>0</v>
      </c>
      <c r="O524" s="88">
        <v>46271</v>
      </c>
      <c r="P524" s="88">
        <v>46276</v>
      </c>
      <c r="Q524" s="118">
        <v>0.15</v>
      </c>
      <c r="R524" s="90" t="s">
        <v>33</v>
      </c>
      <c r="S524" s="150"/>
      <c r="T524" s="91"/>
      <c r="U524" s="102"/>
    </row>
    <row r="525" spans="1:21" ht="15" customHeight="1" outlineLevel="1" x14ac:dyDescent="0.35">
      <c r="A525" s="83" t="s">
        <v>656</v>
      </c>
      <c r="B525" s="84" t="s">
        <v>657</v>
      </c>
      <c r="C525" s="152"/>
      <c r="D525" s="122"/>
      <c r="E525" s="153"/>
      <c r="F525" s="101"/>
      <c r="G525" s="101"/>
      <c r="H525" s="101"/>
      <c r="I525" s="153">
        <f t="shared" si="23"/>
        <v>0</v>
      </c>
      <c r="J525" s="153"/>
      <c r="K525" s="101"/>
      <c r="L525" s="101"/>
      <c r="M525" s="101"/>
      <c r="N525" s="153">
        <f t="shared" si="24"/>
        <v>0</v>
      </c>
      <c r="O525" s="88">
        <v>46276</v>
      </c>
      <c r="P525" s="88">
        <v>46281</v>
      </c>
      <c r="Q525" s="118">
        <v>7.0000000000000007E-2</v>
      </c>
      <c r="R525" s="90" t="s">
        <v>33</v>
      </c>
      <c r="S525" s="150"/>
      <c r="T525" s="91"/>
      <c r="U525" s="102"/>
    </row>
    <row r="526" spans="1:21" ht="15" customHeight="1" outlineLevel="1" x14ac:dyDescent="0.35">
      <c r="A526" s="83" t="s">
        <v>658</v>
      </c>
      <c r="B526" s="84" t="s">
        <v>659</v>
      </c>
      <c r="C526" s="152"/>
      <c r="D526" s="122"/>
      <c r="E526" s="153"/>
      <c r="F526" s="101"/>
      <c r="G526" s="101"/>
      <c r="H526" s="101"/>
      <c r="I526" s="153">
        <f t="shared" si="23"/>
        <v>0</v>
      </c>
      <c r="J526" s="153"/>
      <c r="K526" s="101"/>
      <c r="L526" s="101"/>
      <c r="M526" s="101"/>
      <c r="N526" s="153">
        <f t="shared" si="24"/>
        <v>0</v>
      </c>
      <c r="O526" s="88">
        <v>46281</v>
      </c>
      <c r="P526" s="88">
        <v>46286</v>
      </c>
      <c r="Q526" s="118">
        <v>0.03</v>
      </c>
      <c r="R526" s="90" t="s">
        <v>33</v>
      </c>
      <c r="S526" s="150"/>
      <c r="T526" s="91"/>
      <c r="U526" s="102"/>
    </row>
    <row r="527" spans="1:21" ht="15" customHeight="1" outlineLevel="1" x14ac:dyDescent="0.35">
      <c r="A527" s="83" t="s">
        <v>660</v>
      </c>
      <c r="B527" s="84" t="s">
        <v>40</v>
      </c>
      <c r="C527" s="152"/>
      <c r="D527" s="122"/>
      <c r="E527" s="123"/>
      <c r="F527" s="101"/>
      <c r="G527" s="101"/>
      <c r="H527" s="101"/>
      <c r="I527" s="123">
        <f t="shared" si="23"/>
        <v>0</v>
      </c>
      <c r="J527" s="123"/>
      <c r="K527" s="101"/>
      <c r="L527" s="101"/>
      <c r="M527" s="101"/>
      <c r="N527" s="123">
        <f t="shared" si="24"/>
        <v>0</v>
      </c>
      <c r="O527" s="88">
        <v>46286</v>
      </c>
      <c r="P527" s="88">
        <v>46291</v>
      </c>
      <c r="Q527" s="118">
        <v>0.45</v>
      </c>
      <c r="R527" s="90" t="s">
        <v>33</v>
      </c>
      <c r="S527" s="150"/>
      <c r="T527" s="91"/>
      <c r="U527" s="102"/>
    </row>
    <row r="528" spans="1:21" ht="14.5" outlineLevel="1" x14ac:dyDescent="0.35">
      <c r="A528" s="83" t="s">
        <v>661</v>
      </c>
      <c r="B528" s="84" t="s">
        <v>203</v>
      </c>
      <c r="C528" s="152"/>
      <c r="D528" s="122"/>
      <c r="E528" s="123"/>
      <c r="F528" s="101"/>
      <c r="G528" s="101"/>
      <c r="H528" s="101"/>
      <c r="I528" s="123">
        <f t="shared" si="23"/>
        <v>0</v>
      </c>
      <c r="J528" s="123"/>
      <c r="K528" s="101"/>
      <c r="L528" s="101"/>
      <c r="M528" s="101"/>
      <c r="N528" s="123">
        <f t="shared" si="24"/>
        <v>0</v>
      </c>
      <c r="O528" s="88">
        <v>46290</v>
      </c>
      <c r="P528" s="88">
        <v>46293</v>
      </c>
      <c r="Q528" s="118">
        <v>0.05</v>
      </c>
      <c r="R528" s="90" t="s">
        <v>33</v>
      </c>
      <c r="S528" s="150"/>
      <c r="T528" s="91"/>
      <c r="U528" s="102"/>
    </row>
    <row r="529" spans="1:21" ht="15" customHeight="1" outlineLevel="1" x14ac:dyDescent="0.35">
      <c r="A529" s="83" t="s">
        <v>662</v>
      </c>
      <c r="B529" s="84" t="s">
        <v>109</v>
      </c>
      <c r="C529" s="85"/>
      <c r="D529" s="86"/>
      <c r="E529" s="101"/>
      <c r="F529" s="101"/>
      <c r="G529" s="101"/>
      <c r="H529" s="101"/>
      <c r="I529" s="101">
        <f t="shared" si="23"/>
        <v>0</v>
      </c>
      <c r="J529" s="101"/>
      <c r="K529" s="101"/>
      <c r="L529" s="101"/>
      <c r="M529" s="101"/>
      <c r="N529" s="101">
        <f t="shared" si="24"/>
        <v>0</v>
      </c>
      <c r="O529" s="88">
        <v>46293</v>
      </c>
      <c r="P529" s="88">
        <v>46295</v>
      </c>
      <c r="Q529" s="118">
        <v>0.05</v>
      </c>
      <c r="R529" s="90" t="s">
        <v>33</v>
      </c>
      <c r="S529" s="91"/>
      <c r="T529" s="91"/>
      <c r="U529" s="102"/>
    </row>
    <row r="530" spans="1:21" ht="15" customHeight="1" outlineLevel="1" x14ac:dyDescent="0.35">
      <c r="A530" s="83" t="s">
        <v>663</v>
      </c>
      <c r="B530" s="84" t="s">
        <v>44</v>
      </c>
      <c r="C530" s="109"/>
      <c r="D530" s="162"/>
      <c r="E530" s="101">
        <v>11202336</v>
      </c>
      <c r="F530" s="114"/>
      <c r="G530" s="114"/>
      <c r="H530" s="114"/>
      <c r="I530" s="101">
        <f t="shared" si="23"/>
        <v>11202336</v>
      </c>
      <c r="J530" s="101">
        <v>11202336</v>
      </c>
      <c r="K530" s="114"/>
      <c r="L530" s="114"/>
      <c r="M530" s="114"/>
      <c r="N530" s="101">
        <f t="shared" si="24"/>
        <v>11202336</v>
      </c>
      <c r="O530" s="88">
        <v>46295</v>
      </c>
      <c r="P530" s="115">
        <v>46309</v>
      </c>
      <c r="Q530" s="118">
        <v>0.02</v>
      </c>
      <c r="R530" s="90" t="s">
        <v>33</v>
      </c>
      <c r="S530" s="91" t="s">
        <v>45</v>
      </c>
      <c r="T530" s="109"/>
      <c r="U530" s="110"/>
    </row>
    <row r="531" spans="1:21" ht="48" customHeight="1" outlineLevel="1" x14ac:dyDescent="0.35">
      <c r="A531" s="161" t="s">
        <v>650</v>
      </c>
      <c r="B531" s="112" t="s">
        <v>664</v>
      </c>
      <c r="C531" s="64"/>
      <c r="D531" s="113">
        <v>632707</v>
      </c>
      <c r="E531" s="126">
        <f>E539</f>
        <v>27000000</v>
      </c>
      <c r="F531" s="66">
        <f>F539</f>
        <v>0</v>
      </c>
      <c r="G531" s="66">
        <f>G539</f>
        <v>0</v>
      </c>
      <c r="H531" s="66">
        <f>H539</f>
        <v>0</v>
      </c>
      <c r="I531" s="66">
        <f t="shared" si="23"/>
        <v>27000000</v>
      </c>
      <c r="J531" s="65">
        <f>J539</f>
        <v>27000000</v>
      </c>
      <c r="K531" s="66">
        <f>K539</f>
        <v>0</v>
      </c>
      <c r="L531" s="66">
        <f>L539</f>
        <v>0</v>
      </c>
      <c r="M531" s="66">
        <f>M539</f>
        <v>0</v>
      </c>
      <c r="N531" s="66">
        <f t="shared" si="24"/>
        <v>27000000</v>
      </c>
      <c r="O531" s="67">
        <v>46266</v>
      </c>
      <c r="P531" s="67">
        <v>46309</v>
      </c>
      <c r="Q531" s="68">
        <v>0.05</v>
      </c>
      <c r="R531" s="71" t="s">
        <v>33</v>
      </c>
      <c r="S531" s="71"/>
      <c r="T531" s="71"/>
      <c r="U531" s="147"/>
    </row>
    <row r="532" spans="1:21" ht="14.5" outlineLevel="1" x14ac:dyDescent="0.35">
      <c r="A532" s="83" t="s">
        <v>652</v>
      </c>
      <c r="B532" s="84" t="s">
        <v>653</v>
      </c>
      <c r="C532" s="152"/>
      <c r="D532" s="122"/>
      <c r="E532" s="123"/>
      <c r="F532" s="101"/>
      <c r="G532" s="101"/>
      <c r="H532" s="101"/>
      <c r="I532" s="123">
        <f t="shared" si="23"/>
        <v>0</v>
      </c>
      <c r="J532" s="123"/>
      <c r="K532" s="101"/>
      <c r="L532" s="101"/>
      <c r="M532" s="101"/>
      <c r="N532" s="123">
        <f t="shared" si="24"/>
        <v>0</v>
      </c>
      <c r="O532" s="88">
        <v>46266</v>
      </c>
      <c r="P532" s="88">
        <v>46271</v>
      </c>
      <c r="Q532" s="118">
        <v>0.18</v>
      </c>
      <c r="R532" s="90" t="s">
        <v>33</v>
      </c>
      <c r="S532" s="150"/>
      <c r="T532" s="91"/>
      <c r="U532" s="102"/>
    </row>
    <row r="533" spans="1:21" ht="15" customHeight="1" outlineLevel="1" x14ac:dyDescent="0.35">
      <c r="A533" s="83" t="s">
        <v>654</v>
      </c>
      <c r="B533" s="84" t="s">
        <v>655</v>
      </c>
      <c r="C533" s="152"/>
      <c r="D533" s="122"/>
      <c r="E533" s="153"/>
      <c r="F533" s="101"/>
      <c r="G533" s="101"/>
      <c r="H533" s="101"/>
      <c r="I533" s="153">
        <f t="shared" si="23"/>
        <v>0</v>
      </c>
      <c r="J533" s="153"/>
      <c r="K533" s="101"/>
      <c r="L533" s="101"/>
      <c r="M533" s="101"/>
      <c r="N533" s="153">
        <f t="shared" si="24"/>
        <v>0</v>
      </c>
      <c r="O533" s="88">
        <v>46271</v>
      </c>
      <c r="P533" s="88">
        <v>46276</v>
      </c>
      <c r="Q533" s="118">
        <v>0.15</v>
      </c>
      <c r="R533" s="90" t="s">
        <v>33</v>
      </c>
      <c r="S533" s="150"/>
      <c r="T533" s="91"/>
      <c r="U533" s="102"/>
    </row>
    <row r="534" spans="1:21" ht="15" customHeight="1" outlineLevel="1" x14ac:dyDescent="0.35">
      <c r="A534" s="83" t="s">
        <v>656</v>
      </c>
      <c r="B534" s="84" t="s">
        <v>657</v>
      </c>
      <c r="C534" s="152"/>
      <c r="D534" s="122"/>
      <c r="E534" s="153"/>
      <c r="F534" s="101"/>
      <c r="G534" s="101"/>
      <c r="H534" s="101"/>
      <c r="I534" s="153">
        <f t="shared" si="23"/>
        <v>0</v>
      </c>
      <c r="J534" s="153"/>
      <c r="K534" s="101"/>
      <c r="L534" s="101"/>
      <c r="M534" s="101"/>
      <c r="N534" s="153">
        <f t="shared" si="24"/>
        <v>0</v>
      </c>
      <c r="O534" s="88">
        <v>46276</v>
      </c>
      <c r="P534" s="88">
        <v>46281</v>
      </c>
      <c r="Q534" s="118">
        <v>7.0000000000000007E-2</v>
      </c>
      <c r="R534" s="90" t="s">
        <v>33</v>
      </c>
      <c r="S534" s="150"/>
      <c r="T534" s="91"/>
      <c r="U534" s="102"/>
    </row>
    <row r="535" spans="1:21" ht="15" customHeight="1" outlineLevel="1" x14ac:dyDescent="0.35">
      <c r="A535" s="83" t="s">
        <v>658</v>
      </c>
      <c r="B535" s="84" t="s">
        <v>659</v>
      </c>
      <c r="C535" s="152"/>
      <c r="D535" s="122"/>
      <c r="E535" s="153"/>
      <c r="F535" s="101"/>
      <c r="G535" s="101"/>
      <c r="H535" s="101"/>
      <c r="I535" s="153">
        <f t="shared" si="23"/>
        <v>0</v>
      </c>
      <c r="J535" s="153"/>
      <c r="K535" s="101"/>
      <c r="L535" s="101"/>
      <c r="M535" s="101"/>
      <c r="N535" s="153">
        <f t="shared" si="24"/>
        <v>0</v>
      </c>
      <c r="O535" s="88">
        <v>46281</v>
      </c>
      <c r="P535" s="88">
        <v>46286</v>
      </c>
      <c r="Q535" s="118">
        <v>0.03</v>
      </c>
      <c r="R535" s="90" t="s">
        <v>33</v>
      </c>
      <c r="S535" s="150"/>
      <c r="T535" s="91"/>
      <c r="U535" s="102"/>
    </row>
    <row r="536" spans="1:21" ht="15" customHeight="1" outlineLevel="1" x14ac:dyDescent="0.35">
      <c r="A536" s="83" t="s">
        <v>660</v>
      </c>
      <c r="B536" s="84" t="s">
        <v>40</v>
      </c>
      <c r="C536" s="152"/>
      <c r="D536" s="122"/>
      <c r="E536" s="123"/>
      <c r="F536" s="101"/>
      <c r="G536" s="101"/>
      <c r="H536" s="101"/>
      <c r="I536" s="123">
        <f t="shared" si="23"/>
        <v>0</v>
      </c>
      <c r="J536" s="123"/>
      <c r="K536" s="101"/>
      <c r="L536" s="101"/>
      <c r="M536" s="101"/>
      <c r="N536" s="123">
        <f t="shared" si="24"/>
        <v>0</v>
      </c>
      <c r="O536" s="88">
        <v>46286</v>
      </c>
      <c r="P536" s="88">
        <v>46291</v>
      </c>
      <c r="Q536" s="118">
        <v>0.45</v>
      </c>
      <c r="R536" s="90" t="s">
        <v>33</v>
      </c>
      <c r="S536" s="150"/>
      <c r="T536" s="91"/>
      <c r="U536" s="102"/>
    </row>
    <row r="537" spans="1:21" ht="14.5" outlineLevel="1" x14ac:dyDescent="0.35">
      <c r="A537" s="83" t="s">
        <v>661</v>
      </c>
      <c r="B537" s="84" t="s">
        <v>203</v>
      </c>
      <c r="C537" s="152"/>
      <c r="D537" s="122"/>
      <c r="E537" s="123"/>
      <c r="F537" s="101"/>
      <c r="G537" s="101"/>
      <c r="H537" s="101"/>
      <c r="I537" s="123">
        <f t="shared" si="23"/>
        <v>0</v>
      </c>
      <c r="J537" s="123"/>
      <c r="K537" s="101"/>
      <c r="L537" s="101"/>
      <c r="M537" s="101"/>
      <c r="N537" s="123">
        <f t="shared" si="24"/>
        <v>0</v>
      </c>
      <c r="O537" s="88">
        <v>46290</v>
      </c>
      <c r="P537" s="88">
        <v>46293</v>
      </c>
      <c r="Q537" s="118">
        <v>0.05</v>
      </c>
      <c r="R537" s="90" t="s">
        <v>33</v>
      </c>
      <c r="S537" s="150"/>
      <c r="T537" s="91"/>
      <c r="U537" s="102"/>
    </row>
    <row r="538" spans="1:21" ht="15" customHeight="1" outlineLevel="1" x14ac:dyDescent="0.35">
      <c r="A538" s="83" t="s">
        <v>662</v>
      </c>
      <c r="B538" s="84" t="s">
        <v>109</v>
      </c>
      <c r="C538" s="85"/>
      <c r="D538" s="86"/>
      <c r="E538" s="101"/>
      <c r="F538" s="101"/>
      <c r="G538" s="101"/>
      <c r="H538" s="101"/>
      <c r="I538" s="101">
        <f t="shared" si="23"/>
        <v>0</v>
      </c>
      <c r="J538" s="101"/>
      <c r="K538" s="101"/>
      <c r="L538" s="101"/>
      <c r="M538" s="101"/>
      <c r="N538" s="101">
        <f t="shared" si="24"/>
        <v>0</v>
      </c>
      <c r="O538" s="88">
        <v>46293</v>
      </c>
      <c r="P538" s="88">
        <v>46295</v>
      </c>
      <c r="Q538" s="118">
        <v>0.05</v>
      </c>
      <c r="R538" s="90" t="s">
        <v>33</v>
      </c>
      <c r="S538" s="91"/>
      <c r="T538" s="91"/>
      <c r="U538" s="102"/>
    </row>
    <row r="539" spans="1:21" ht="15" customHeight="1" outlineLevel="1" x14ac:dyDescent="0.35">
      <c r="A539" s="83" t="s">
        <v>663</v>
      </c>
      <c r="B539" s="84" t="s">
        <v>44</v>
      </c>
      <c r="C539" s="109"/>
      <c r="D539" s="162"/>
      <c r="E539" s="101">
        <v>27000000</v>
      </c>
      <c r="F539" s="114"/>
      <c r="G539" s="114"/>
      <c r="H539" s="114"/>
      <c r="I539" s="101">
        <f t="shared" si="23"/>
        <v>27000000</v>
      </c>
      <c r="J539" s="101">
        <v>27000000</v>
      </c>
      <c r="K539" s="114"/>
      <c r="L539" s="114"/>
      <c r="M539" s="114"/>
      <c r="N539" s="101">
        <f t="shared" si="24"/>
        <v>27000000</v>
      </c>
      <c r="O539" s="88">
        <v>46295</v>
      </c>
      <c r="P539" s="115">
        <v>46309</v>
      </c>
      <c r="Q539" s="118">
        <v>0.02</v>
      </c>
      <c r="R539" s="90" t="s">
        <v>33</v>
      </c>
      <c r="S539" s="91" t="s">
        <v>45</v>
      </c>
      <c r="T539" s="109"/>
      <c r="U539" s="110"/>
    </row>
    <row r="540" spans="1:21" ht="35.15" customHeight="1" outlineLevel="1" x14ac:dyDescent="0.35">
      <c r="A540" s="53" t="s">
        <v>665</v>
      </c>
      <c r="B540" s="54" t="s">
        <v>666</v>
      </c>
      <c r="C540" s="55"/>
      <c r="D540" s="56"/>
      <c r="E540" s="57">
        <f>E541+E549+E557+E565+E575+E581+E590+E598+E603+E608+E618</f>
        <v>87100000</v>
      </c>
      <c r="F540" s="57">
        <f t="shared" ref="F540:M540" si="25">F541+F549+F557+F565+F575+F581+F590+F598+F603+F608+F618</f>
        <v>0</v>
      </c>
      <c r="G540" s="57">
        <f t="shared" si="25"/>
        <v>0</v>
      </c>
      <c r="H540" s="57">
        <f t="shared" si="25"/>
        <v>0</v>
      </c>
      <c r="I540" s="57">
        <f t="shared" si="25"/>
        <v>87100000</v>
      </c>
      <c r="J540" s="57">
        <f>J541+J549+J557+J565+J575+J581+J590+J598+J603+J608+J618</f>
        <v>87100000</v>
      </c>
      <c r="K540" s="57">
        <f t="shared" si="25"/>
        <v>0</v>
      </c>
      <c r="L540" s="57">
        <f t="shared" si="25"/>
        <v>0</v>
      </c>
      <c r="M540" s="57">
        <f t="shared" si="25"/>
        <v>0</v>
      </c>
      <c r="N540" s="57">
        <f t="shared" si="24"/>
        <v>87100000</v>
      </c>
      <c r="O540" s="58"/>
      <c r="P540" s="58"/>
      <c r="Q540" s="59">
        <v>0.1</v>
      </c>
      <c r="R540" s="60" t="s">
        <v>22</v>
      </c>
      <c r="S540" s="61"/>
      <c r="T540" s="61"/>
      <c r="U540" s="62"/>
    </row>
    <row r="541" spans="1:21" ht="35.15" customHeight="1" outlineLevel="1" x14ac:dyDescent="0.35">
      <c r="A541" s="63" t="s">
        <v>667</v>
      </c>
      <c r="B541" s="163" t="s">
        <v>668</v>
      </c>
      <c r="C541" s="64"/>
      <c r="D541" s="113">
        <v>2128</v>
      </c>
      <c r="E541" s="65">
        <f>E548</f>
        <v>7700000</v>
      </c>
      <c r="F541" s="65">
        <f>F548</f>
        <v>0</v>
      </c>
      <c r="G541" s="65">
        <f>G548</f>
        <v>0</v>
      </c>
      <c r="H541" s="65">
        <f>H548</f>
        <v>0</v>
      </c>
      <c r="I541" s="65">
        <f t="shared" ref="I541:I572" si="26">SUM(E541:H541)</f>
        <v>7700000</v>
      </c>
      <c r="J541" s="65">
        <f>J548</f>
        <v>7700000</v>
      </c>
      <c r="K541" s="65">
        <f>K548</f>
        <v>0</v>
      </c>
      <c r="L541" s="65">
        <f>L548</f>
        <v>0</v>
      </c>
      <c r="M541" s="65">
        <f>M548</f>
        <v>0</v>
      </c>
      <c r="N541" s="65">
        <f t="shared" si="24"/>
        <v>7700000</v>
      </c>
      <c r="O541" s="164">
        <v>46027</v>
      </c>
      <c r="P541" s="164">
        <v>46268</v>
      </c>
      <c r="Q541" s="68">
        <v>0.09</v>
      </c>
      <c r="R541" s="69" t="s">
        <v>669</v>
      </c>
      <c r="S541" s="71"/>
      <c r="T541" s="71"/>
      <c r="U541" s="147"/>
    </row>
    <row r="542" spans="1:21" ht="30.9" customHeight="1" outlineLevel="1" x14ac:dyDescent="0.35">
      <c r="A542" s="83" t="s">
        <v>670</v>
      </c>
      <c r="B542" s="152" t="s">
        <v>671</v>
      </c>
      <c r="C542" s="85"/>
      <c r="D542" s="86"/>
      <c r="E542" s="101"/>
      <c r="F542" s="101"/>
      <c r="G542" s="101"/>
      <c r="H542" s="101"/>
      <c r="I542" s="101">
        <f t="shared" si="26"/>
        <v>0</v>
      </c>
      <c r="J542" s="101"/>
      <c r="K542" s="101"/>
      <c r="L542" s="101"/>
      <c r="M542" s="101"/>
      <c r="N542" s="101">
        <f t="shared" si="24"/>
        <v>0</v>
      </c>
      <c r="O542" s="88">
        <v>46027</v>
      </c>
      <c r="P542" s="88">
        <v>46032</v>
      </c>
      <c r="Q542" s="144">
        <v>0.16</v>
      </c>
      <c r="R542" s="90" t="s">
        <v>669</v>
      </c>
      <c r="S542" s="91"/>
      <c r="T542" s="91"/>
      <c r="U542" s="102"/>
    </row>
    <row r="543" spans="1:21" ht="15" customHeight="1" outlineLevel="1" x14ac:dyDescent="0.35">
      <c r="A543" s="83" t="s">
        <v>672</v>
      </c>
      <c r="B543" s="152" t="s">
        <v>673</v>
      </c>
      <c r="C543" s="85"/>
      <c r="D543" s="86"/>
      <c r="E543" s="101"/>
      <c r="F543" s="101"/>
      <c r="G543" s="101"/>
      <c r="H543" s="101"/>
      <c r="I543" s="101">
        <f t="shared" si="26"/>
        <v>0</v>
      </c>
      <c r="J543" s="101"/>
      <c r="K543" s="101"/>
      <c r="L543" s="101"/>
      <c r="M543" s="101"/>
      <c r="N543" s="101">
        <f t="shared" si="24"/>
        <v>0</v>
      </c>
      <c r="O543" s="88">
        <v>46033</v>
      </c>
      <c r="P543" s="88">
        <v>46124</v>
      </c>
      <c r="Q543" s="144">
        <v>0.19</v>
      </c>
      <c r="R543" s="90" t="s">
        <v>669</v>
      </c>
      <c r="S543" s="91"/>
      <c r="T543" s="91"/>
      <c r="U543" s="102"/>
    </row>
    <row r="544" spans="1:21" ht="15" customHeight="1" outlineLevel="1" x14ac:dyDescent="0.35">
      <c r="A544" s="83" t="s">
        <v>674</v>
      </c>
      <c r="B544" s="152" t="s">
        <v>675</v>
      </c>
      <c r="C544" s="85"/>
      <c r="D544" s="86"/>
      <c r="E544" s="101"/>
      <c r="F544" s="101"/>
      <c r="G544" s="101"/>
      <c r="H544" s="101"/>
      <c r="I544" s="101">
        <f t="shared" si="26"/>
        <v>0</v>
      </c>
      <c r="J544" s="101"/>
      <c r="K544" s="101"/>
      <c r="L544" s="101"/>
      <c r="M544" s="101"/>
      <c r="N544" s="101">
        <f t="shared" si="24"/>
        <v>0</v>
      </c>
      <c r="O544" s="88">
        <v>46125</v>
      </c>
      <c r="P544" s="88">
        <v>46156</v>
      </c>
      <c r="Q544" s="144">
        <v>0.2</v>
      </c>
      <c r="R544" s="90" t="s">
        <v>669</v>
      </c>
      <c r="S544" s="91"/>
      <c r="T544" s="91"/>
      <c r="U544" s="102"/>
    </row>
    <row r="545" spans="1:21" ht="15" customHeight="1" outlineLevel="1" x14ac:dyDescent="0.35">
      <c r="A545" s="83" t="s">
        <v>676</v>
      </c>
      <c r="B545" s="152" t="s">
        <v>677</v>
      </c>
      <c r="C545" s="85"/>
      <c r="D545" s="86"/>
      <c r="E545" s="101"/>
      <c r="F545" s="101"/>
      <c r="G545" s="101"/>
      <c r="H545" s="101"/>
      <c r="I545" s="101">
        <f t="shared" si="26"/>
        <v>0</v>
      </c>
      <c r="J545" s="101"/>
      <c r="K545" s="101"/>
      <c r="L545" s="101"/>
      <c r="M545" s="101"/>
      <c r="N545" s="101">
        <f t="shared" si="24"/>
        <v>0</v>
      </c>
      <c r="O545" s="88">
        <v>46157</v>
      </c>
      <c r="P545" s="88">
        <v>46196</v>
      </c>
      <c r="Q545" s="144">
        <v>0.2</v>
      </c>
      <c r="R545" s="90" t="s">
        <v>669</v>
      </c>
      <c r="S545" s="91"/>
      <c r="T545" s="91"/>
      <c r="U545" s="102"/>
    </row>
    <row r="546" spans="1:21" ht="15" customHeight="1" outlineLevel="1" x14ac:dyDescent="0.35">
      <c r="A546" s="83" t="s">
        <v>678</v>
      </c>
      <c r="B546" s="152" t="s">
        <v>679</v>
      </c>
      <c r="C546" s="85"/>
      <c r="D546" s="86"/>
      <c r="E546" s="101"/>
      <c r="F546" s="101"/>
      <c r="G546" s="101"/>
      <c r="H546" s="101"/>
      <c r="I546" s="101">
        <f t="shared" si="26"/>
        <v>0</v>
      </c>
      <c r="J546" s="101"/>
      <c r="K546" s="101"/>
      <c r="L546" s="101"/>
      <c r="M546" s="101"/>
      <c r="N546" s="101">
        <f t="shared" si="24"/>
        <v>0</v>
      </c>
      <c r="O546" s="88">
        <v>46196</v>
      </c>
      <c r="P546" s="88">
        <v>46226</v>
      </c>
      <c r="Q546" s="144">
        <v>0.12</v>
      </c>
      <c r="R546" s="90" t="s">
        <v>669</v>
      </c>
      <c r="S546" s="91"/>
      <c r="T546" s="91"/>
      <c r="U546" s="102"/>
    </row>
    <row r="547" spans="1:21" ht="15" customHeight="1" outlineLevel="1" x14ac:dyDescent="0.35">
      <c r="A547" s="83" t="s">
        <v>680</v>
      </c>
      <c r="B547" s="152" t="s">
        <v>681</v>
      </c>
      <c r="C547" s="85"/>
      <c r="D547" s="86"/>
      <c r="E547" s="101"/>
      <c r="F547" s="101"/>
      <c r="G547" s="101"/>
      <c r="H547" s="101"/>
      <c r="I547" s="101">
        <f t="shared" si="26"/>
        <v>0</v>
      </c>
      <c r="J547" s="101"/>
      <c r="K547" s="101"/>
      <c r="L547" s="101"/>
      <c r="M547" s="101"/>
      <c r="N547" s="101">
        <f t="shared" si="24"/>
        <v>0</v>
      </c>
      <c r="O547" s="88">
        <v>46227</v>
      </c>
      <c r="P547" s="88">
        <v>46254</v>
      </c>
      <c r="Q547" s="144">
        <v>0.1</v>
      </c>
      <c r="R547" s="90" t="s">
        <v>669</v>
      </c>
      <c r="S547" s="91"/>
      <c r="T547" s="91"/>
      <c r="U547" s="102"/>
    </row>
    <row r="548" spans="1:21" ht="15" customHeight="1" outlineLevel="1" x14ac:dyDescent="0.35">
      <c r="A548" s="83" t="s">
        <v>682</v>
      </c>
      <c r="B548" s="152" t="s">
        <v>683</v>
      </c>
      <c r="C548" s="85"/>
      <c r="D548" s="86"/>
      <c r="E548" s="101">
        <v>7700000</v>
      </c>
      <c r="F548" s="101"/>
      <c r="G548" s="101"/>
      <c r="H548" s="101"/>
      <c r="I548" s="101">
        <f t="shared" si="26"/>
        <v>7700000</v>
      </c>
      <c r="J548" s="101">
        <v>7700000</v>
      </c>
      <c r="K548" s="101"/>
      <c r="L548" s="101"/>
      <c r="M548" s="101"/>
      <c r="N548" s="101">
        <f t="shared" ref="N548" si="27">SUM(J548:M548)</f>
        <v>7700000</v>
      </c>
      <c r="O548" s="88">
        <v>46255</v>
      </c>
      <c r="P548" s="88">
        <v>46268</v>
      </c>
      <c r="Q548" s="144">
        <v>0.03</v>
      </c>
      <c r="R548" s="90" t="s">
        <v>669</v>
      </c>
      <c r="S548" s="91"/>
      <c r="T548" s="91"/>
      <c r="U548" s="102"/>
    </row>
    <row r="549" spans="1:21" ht="35.15" customHeight="1" outlineLevel="1" x14ac:dyDescent="0.35">
      <c r="A549" s="63" t="s">
        <v>684</v>
      </c>
      <c r="B549" s="163" t="s">
        <v>685</v>
      </c>
      <c r="C549" s="64"/>
      <c r="D549" s="113">
        <v>2122</v>
      </c>
      <c r="E549" s="65">
        <f>E556</f>
        <v>0</v>
      </c>
      <c r="F549" s="65">
        <f>F556</f>
        <v>0</v>
      </c>
      <c r="G549" s="65">
        <f>G556</f>
        <v>0</v>
      </c>
      <c r="H549" s="65">
        <f>H556</f>
        <v>0</v>
      </c>
      <c r="I549" s="65">
        <f t="shared" si="26"/>
        <v>0</v>
      </c>
      <c r="J549" s="65">
        <f>J556</f>
        <v>0</v>
      </c>
      <c r="K549" s="65">
        <f>K556</f>
        <v>0</v>
      </c>
      <c r="L549" s="65">
        <f>L556</f>
        <v>0</v>
      </c>
      <c r="M549" s="65">
        <f>M556</f>
        <v>0</v>
      </c>
      <c r="N549" s="65">
        <f t="shared" si="24"/>
        <v>0</v>
      </c>
      <c r="O549" s="164">
        <v>46054</v>
      </c>
      <c r="P549" s="164">
        <v>46256</v>
      </c>
      <c r="Q549" s="68">
        <v>0.1</v>
      </c>
      <c r="R549" s="69" t="s">
        <v>669</v>
      </c>
      <c r="S549" s="71"/>
      <c r="T549" s="71"/>
      <c r="U549" s="147"/>
    </row>
    <row r="550" spans="1:21" ht="14" outlineLevel="1" x14ac:dyDescent="0.35">
      <c r="A550" s="83" t="s">
        <v>686</v>
      </c>
      <c r="B550" s="152" t="s">
        <v>671</v>
      </c>
      <c r="C550" s="85"/>
      <c r="D550" s="86"/>
      <c r="E550" s="101"/>
      <c r="F550" s="101"/>
      <c r="G550" s="101"/>
      <c r="H550" s="101"/>
      <c r="I550" s="101">
        <f t="shared" si="26"/>
        <v>0</v>
      </c>
      <c r="J550" s="101"/>
      <c r="K550" s="101"/>
      <c r="L550" s="101"/>
      <c r="M550" s="101"/>
      <c r="N550" s="101">
        <f t="shared" si="24"/>
        <v>0</v>
      </c>
      <c r="O550" s="88">
        <v>46054</v>
      </c>
      <c r="P550" s="88">
        <v>46058</v>
      </c>
      <c r="Q550" s="144">
        <v>0.16</v>
      </c>
      <c r="R550" s="90" t="s">
        <v>669</v>
      </c>
      <c r="S550" s="91"/>
      <c r="T550" s="91"/>
      <c r="U550" s="102"/>
    </row>
    <row r="551" spans="1:21" ht="15" customHeight="1" outlineLevel="1" x14ac:dyDescent="0.35">
      <c r="A551" s="83" t="s">
        <v>687</v>
      </c>
      <c r="B551" s="152" t="s">
        <v>673</v>
      </c>
      <c r="C551" s="85"/>
      <c r="D551" s="86"/>
      <c r="E551" s="101"/>
      <c r="F551" s="101"/>
      <c r="G551" s="101"/>
      <c r="H551" s="101"/>
      <c r="I551" s="101">
        <f t="shared" si="26"/>
        <v>0</v>
      </c>
      <c r="J551" s="101"/>
      <c r="K551" s="101"/>
      <c r="L551" s="101"/>
      <c r="M551" s="101"/>
      <c r="N551" s="101">
        <f t="shared" si="24"/>
        <v>0</v>
      </c>
      <c r="O551" s="88">
        <v>46059</v>
      </c>
      <c r="P551" s="88">
        <v>46148</v>
      </c>
      <c r="Q551" s="144">
        <v>0.19</v>
      </c>
      <c r="R551" s="90" t="s">
        <v>669</v>
      </c>
      <c r="S551" s="91"/>
      <c r="T551" s="91"/>
      <c r="U551" s="102"/>
    </row>
    <row r="552" spans="1:21" ht="15" customHeight="1" outlineLevel="1" x14ac:dyDescent="0.35">
      <c r="A552" s="83" t="s">
        <v>688</v>
      </c>
      <c r="B552" s="152" t="s">
        <v>689</v>
      </c>
      <c r="C552" s="85"/>
      <c r="D552" s="86"/>
      <c r="E552" s="101"/>
      <c r="F552" s="101"/>
      <c r="G552" s="101"/>
      <c r="H552" s="101"/>
      <c r="I552" s="101">
        <f t="shared" si="26"/>
        <v>0</v>
      </c>
      <c r="J552" s="101"/>
      <c r="K552" s="101"/>
      <c r="L552" s="101"/>
      <c r="M552" s="101"/>
      <c r="N552" s="101">
        <f t="shared" si="24"/>
        <v>0</v>
      </c>
      <c r="O552" s="88">
        <v>46149</v>
      </c>
      <c r="P552" s="88">
        <v>46154</v>
      </c>
      <c r="Q552" s="144">
        <v>0.2</v>
      </c>
      <c r="R552" s="90" t="s">
        <v>669</v>
      </c>
      <c r="S552" s="91"/>
      <c r="T552" s="91"/>
      <c r="U552" s="102"/>
    </row>
    <row r="553" spans="1:21" ht="33" customHeight="1" outlineLevel="1" x14ac:dyDescent="0.35">
      <c r="A553" s="83" t="s">
        <v>690</v>
      </c>
      <c r="B553" s="152" t="s">
        <v>691</v>
      </c>
      <c r="C553" s="85"/>
      <c r="D553" s="86"/>
      <c r="E553" s="101"/>
      <c r="F553" s="101"/>
      <c r="G553" s="101"/>
      <c r="H553" s="101"/>
      <c r="I553" s="101">
        <f t="shared" si="26"/>
        <v>0</v>
      </c>
      <c r="J553" s="101"/>
      <c r="K553" s="101"/>
      <c r="L553" s="101"/>
      <c r="M553" s="101"/>
      <c r="N553" s="101">
        <f t="shared" si="24"/>
        <v>0</v>
      </c>
      <c r="O553" s="88">
        <v>46155</v>
      </c>
      <c r="P553" s="88">
        <v>46183</v>
      </c>
      <c r="Q553" s="144">
        <v>0.2</v>
      </c>
      <c r="R553" s="90" t="s">
        <v>669</v>
      </c>
      <c r="S553" s="91"/>
      <c r="T553" s="91"/>
      <c r="U553" s="102"/>
    </row>
    <row r="554" spans="1:21" ht="15" customHeight="1" outlineLevel="1" x14ac:dyDescent="0.35">
      <c r="A554" s="83" t="s">
        <v>692</v>
      </c>
      <c r="B554" s="152" t="s">
        <v>693</v>
      </c>
      <c r="C554" s="85"/>
      <c r="D554" s="86"/>
      <c r="E554" s="101"/>
      <c r="F554" s="101"/>
      <c r="G554" s="101"/>
      <c r="H554" s="101"/>
      <c r="I554" s="101">
        <f t="shared" si="26"/>
        <v>0</v>
      </c>
      <c r="J554" s="101"/>
      <c r="K554" s="101"/>
      <c r="L554" s="101"/>
      <c r="M554" s="101"/>
      <c r="N554" s="101">
        <f t="shared" si="24"/>
        <v>0</v>
      </c>
      <c r="O554" s="88">
        <v>46184</v>
      </c>
      <c r="P554" s="88">
        <v>46207</v>
      </c>
      <c r="Q554" s="144">
        <v>0.14000000000000001</v>
      </c>
      <c r="R554" s="90" t="s">
        <v>669</v>
      </c>
      <c r="S554" s="91"/>
      <c r="T554" s="91"/>
      <c r="U554" s="102"/>
    </row>
    <row r="555" spans="1:21" ht="15" customHeight="1" outlineLevel="1" x14ac:dyDescent="0.35">
      <c r="A555" s="83" t="s">
        <v>694</v>
      </c>
      <c r="B555" s="152" t="s">
        <v>695</v>
      </c>
      <c r="C555" s="85"/>
      <c r="D555" s="86"/>
      <c r="E555" s="101"/>
      <c r="F555" s="101"/>
      <c r="G555" s="101"/>
      <c r="H555" s="101"/>
      <c r="I555" s="101">
        <f t="shared" si="26"/>
        <v>0</v>
      </c>
      <c r="J555" s="101"/>
      <c r="K555" s="101"/>
      <c r="L555" s="101"/>
      <c r="M555" s="101"/>
      <c r="N555" s="101">
        <f t="shared" si="24"/>
        <v>0</v>
      </c>
      <c r="O555" s="88">
        <v>46208</v>
      </c>
      <c r="P555" s="88">
        <v>46244</v>
      </c>
      <c r="Q555" s="144">
        <v>0.08</v>
      </c>
      <c r="R555" s="90" t="s">
        <v>669</v>
      </c>
      <c r="S555" s="91"/>
      <c r="T555" s="91"/>
      <c r="U555" s="102"/>
    </row>
    <row r="556" spans="1:21" ht="14" outlineLevel="1" x14ac:dyDescent="0.35">
      <c r="A556" s="83" t="s">
        <v>696</v>
      </c>
      <c r="B556" s="152" t="s">
        <v>683</v>
      </c>
      <c r="C556" s="85"/>
      <c r="D556" s="86"/>
      <c r="E556" s="101">
        <v>0</v>
      </c>
      <c r="F556" s="101"/>
      <c r="G556" s="101"/>
      <c r="H556" s="101"/>
      <c r="I556" s="101">
        <f t="shared" si="26"/>
        <v>0</v>
      </c>
      <c r="J556" s="101">
        <v>0</v>
      </c>
      <c r="K556" s="101"/>
      <c r="L556" s="101"/>
      <c r="M556" s="101"/>
      <c r="N556" s="101">
        <f t="shared" ref="N556" si="28">SUM(J556:M556)</f>
        <v>0</v>
      </c>
      <c r="O556" s="88">
        <v>46245</v>
      </c>
      <c r="P556" s="88">
        <v>46256</v>
      </c>
      <c r="Q556" s="144">
        <v>0.03</v>
      </c>
      <c r="R556" s="90" t="s">
        <v>669</v>
      </c>
      <c r="S556" s="91"/>
      <c r="T556" s="91"/>
      <c r="U556" s="102"/>
    </row>
    <row r="557" spans="1:21" ht="54.9" customHeight="1" outlineLevel="1" x14ac:dyDescent="0.35">
      <c r="A557" s="63" t="s">
        <v>697</v>
      </c>
      <c r="B557" s="163" t="s">
        <v>698</v>
      </c>
      <c r="C557" s="64"/>
      <c r="D557" s="113">
        <v>2128</v>
      </c>
      <c r="E557" s="65">
        <f>E564</f>
        <v>5900000</v>
      </c>
      <c r="F557" s="65">
        <f>F564</f>
        <v>0</v>
      </c>
      <c r="G557" s="65">
        <f>G564</f>
        <v>0</v>
      </c>
      <c r="H557" s="65">
        <f>H564</f>
        <v>0</v>
      </c>
      <c r="I557" s="65">
        <f t="shared" si="26"/>
        <v>5900000</v>
      </c>
      <c r="J557" s="65">
        <f>J564</f>
        <v>5900000</v>
      </c>
      <c r="K557" s="65">
        <f>K564</f>
        <v>0</v>
      </c>
      <c r="L557" s="65">
        <f>L564</f>
        <v>0</v>
      </c>
      <c r="M557" s="65">
        <f>M564</f>
        <v>0</v>
      </c>
      <c r="N557" s="65">
        <f t="shared" si="24"/>
        <v>5900000</v>
      </c>
      <c r="O557" s="164">
        <v>46054</v>
      </c>
      <c r="P557" s="164">
        <v>46158</v>
      </c>
      <c r="Q557" s="68">
        <v>0.08</v>
      </c>
      <c r="R557" s="69" t="s">
        <v>669</v>
      </c>
      <c r="S557" s="71"/>
      <c r="T557" s="71"/>
      <c r="U557" s="147"/>
    </row>
    <row r="558" spans="1:21" ht="15" customHeight="1" outlineLevel="1" x14ac:dyDescent="0.35">
      <c r="A558" s="83" t="s">
        <v>699</v>
      </c>
      <c r="B558" s="152" t="s">
        <v>671</v>
      </c>
      <c r="C558" s="85"/>
      <c r="D558" s="86"/>
      <c r="E558" s="101"/>
      <c r="F558" s="101"/>
      <c r="G558" s="101"/>
      <c r="H558" s="101"/>
      <c r="I558" s="101">
        <f t="shared" si="26"/>
        <v>0</v>
      </c>
      <c r="J558" s="101"/>
      <c r="K558" s="101"/>
      <c r="L558" s="101"/>
      <c r="M558" s="101"/>
      <c r="N558" s="101">
        <f t="shared" si="24"/>
        <v>0</v>
      </c>
      <c r="O558" s="88">
        <v>46054</v>
      </c>
      <c r="P558" s="88">
        <v>46058</v>
      </c>
      <c r="Q558" s="144">
        <v>0.16</v>
      </c>
      <c r="R558" s="90" t="s">
        <v>669</v>
      </c>
      <c r="S558" s="91"/>
      <c r="T558" s="91"/>
      <c r="U558" s="102"/>
    </row>
    <row r="559" spans="1:21" ht="15" customHeight="1" outlineLevel="1" x14ac:dyDescent="0.35">
      <c r="A559" s="83" t="s">
        <v>700</v>
      </c>
      <c r="B559" s="152" t="s">
        <v>673</v>
      </c>
      <c r="C559" s="85"/>
      <c r="D559" s="86"/>
      <c r="E559" s="101"/>
      <c r="F559" s="101"/>
      <c r="G559" s="101"/>
      <c r="H559" s="101"/>
      <c r="I559" s="101">
        <f t="shared" si="26"/>
        <v>0</v>
      </c>
      <c r="J559" s="101"/>
      <c r="K559" s="101"/>
      <c r="L559" s="101"/>
      <c r="M559" s="101"/>
      <c r="N559" s="101">
        <f t="shared" si="24"/>
        <v>0</v>
      </c>
      <c r="O559" s="88">
        <v>46059</v>
      </c>
      <c r="P559" s="88">
        <v>46087</v>
      </c>
      <c r="Q559" s="144">
        <v>0.19</v>
      </c>
      <c r="R559" s="90" t="s">
        <v>669</v>
      </c>
      <c r="S559" s="91"/>
      <c r="T559" s="91"/>
      <c r="U559" s="102"/>
    </row>
    <row r="560" spans="1:21" ht="15" customHeight="1" outlineLevel="1" x14ac:dyDescent="0.35">
      <c r="A560" s="83" t="s">
        <v>701</v>
      </c>
      <c r="B560" s="152" t="s">
        <v>702</v>
      </c>
      <c r="C560" s="85"/>
      <c r="D560" s="86"/>
      <c r="E560" s="101"/>
      <c r="F560" s="101"/>
      <c r="G560" s="101"/>
      <c r="H560" s="101"/>
      <c r="I560" s="101">
        <f t="shared" si="26"/>
        <v>0</v>
      </c>
      <c r="J560" s="101"/>
      <c r="K560" s="101"/>
      <c r="L560" s="101"/>
      <c r="M560" s="101"/>
      <c r="N560" s="101">
        <f t="shared" si="24"/>
        <v>0</v>
      </c>
      <c r="O560" s="88">
        <v>46088</v>
      </c>
      <c r="P560" s="88">
        <v>46093</v>
      </c>
      <c r="Q560" s="144">
        <v>0.15</v>
      </c>
      <c r="R560" s="90" t="s">
        <v>669</v>
      </c>
      <c r="S560" s="91"/>
      <c r="T560" s="91"/>
      <c r="U560" s="102"/>
    </row>
    <row r="561" spans="1:21" ht="15" customHeight="1" outlineLevel="1" x14ac:dyDescent="0.35">
      <c r="A561" s="83" t="s">
        <v>703</v>
      </c>
      <c r="B561" s="152" t="s">
        <v>704</v>
      </c>
      <c r="C561" s="85"/>
      <c r="D561" s="86"/>
      <c r="E561" s="101"/>
      <c r="F561" s="101"/>
      <c r="G561" s="101"/>
      <c r="H561" s="101"/>
      <c r="I561" s="101">
        <f t="shared" si="26"/>
        <v>0</v>
      </c>
      <c r="J561" s="101"/>
      <c r="K561" s="101"/>
      <c r="L561" s="101"/>
      <c r="M561" s="101"/>
      <c r="N561" s="101">
        <f t="shared" si="24"/>
        <v>0</v>
      </c>
      <c r="O561" s="88">
        <v>46093</v>
      </c>
      <c r="P561" s="88">
        <v>46105</v>
      </c>
      <c r="Q561" s="144">
        <v>0.15</v>
      </c>
      <c r="R561" s="90" t="s">
        <v>669</v>
      </c>
      <c r="S561" s="91"/>
      <c r="T561" s="91"/>
      <c r="U561" s="102"/>
    </row>
    <row r="562" spans="1:21" ht="28" outlineLevel="1" x14ac:dyDescent="0.35">
      <c r="A562" s="83" t="s">
        <v>705</v>
      </c>
      <c r="B562" s="152" t="s">
        <v>706</v>
      </c>
      <c r="C562" s="85"/>
      <c r="D562" s="86"/>
      <c r="E562" s="101"/>
      <c r="F562" s="101"/>
      <c r="G562" s="101"/>
      <c r="H562" s="101"/>
      <c r="I562" s="101">
        <f t="shared" si="26"/>
        <v>0</v>
      </c>
      <c r="J562" s="101"/>
      <c r="K562" s="101"/>
      <c r="L562" s="101"/>
      <c r="M562" s="101"/>
      <c r="N562" s="101">
        <f t="shared" si="24"/>
        <v>0</v>
      </c>
      <c r="O562" s="88">
        <v>46105</v>
      </c>
      <c r="P562" s="88">
        <v>46137</v>
      </c>
      <c r="Q562" s="144">
        <v>0.25</v>
      </c>
      <c r="R562" s="90" t="s">
        <v>669</v>
      </c>
      <c r="S562" s="91"/>
      <c r="T562" s="91"/>
      <c r="U562" s="102"/>
    </row>
    <row r="563" spans="1:21" ht="15" customHeight="1" outlineLevel="1" x14ac:dyDescent="0.35">
      <c r="A563" s="83" t="s">
        <v>707</v>
      </c>
      <c r="B563" s="152" t="s">
        <v>708</v>
      </c>
      <c r="C563" s="85"/>
      <c r="D563" s="86"/>
      <c r="E563" s="101"/>
      <c r="F563" s="101"/>
      <c r="G563" s="101"/>
      <c r="H563" s="101"/>
      <c r="I563" s="101">
        <f t="shared" si="26"/>
        <v>0</v>
      </c>
      <c r="J563" s="101"/>
      <c r="K563" s="101"/>
      <c r="L563" s="101"/>
      <c r="M563" s="101"/>
      <c r="N563" s="101">
        <f t="shared" ref="N563:N626" si="29">SUM(J563:M563)</f>
        <v>0</v>
      </c>
      <c r="O563" s="88">
        <v>46138</v>
      </c>
      <c r="P563" s="88">
        <v>46148</v>
      </c>
      <c r="Q563" s="144">
        <v>7.0000000000000007E-2</v>
      </c>
      <c r="R563" s="90" t="s">
        <v>669</v>
      </c>
      <c r="S563" s="91"/>
      <c r="T563" s="91"/>
      <c r="U563" s="102"/>
    </row>
    <row r="564" spans="1:21" ht="15" customHeight="1" outlineLevel="1" x14ac:dyDescent="0.35">
      <c r="A564" s="83" t="s">
        <v>709</v>
      </c>
      <c r="B564" s="152" t="s">
        <v>683</v>
      </c>
      <c r="C564" s="85"/>
      <c r="D564" s="86"/>
      <c r="E564" s="101">
        <v>5900000</v>
      </c>
      <c r="F564" s="101"/>
      <c r="G564" s="101"/>
      <c r="H564" s="101"/>
      <c r="I564" s="101">
        <f t="shared" si="26"/>
        <v>5900000</v>
      </c>
      <c r="J564" s="101">
        <v>5900000</v>
      </c>
      <c r="K564" s="101"/>
      <c r="L564" s="101"/>
      <c r="M564" s="101"/>
      <c r="N564" s="101">
        <f t="shared" si="29"/>
        <v>5900000</v>
      </c>
      <c r="O564" s="88">
        <v>46148</v>
      </c>
      <c r="P564" s="88">
        <v>46158</v>
      </c>
      <c r="Q564" s="144">
        <v>0.03</v>
      </c>
      <c r="R564" s="90" t="s">
        <v>669</v>
      </c>
      <c r="S564" s="91"/>
      <c r="T564" s="91"/>
      <c r="U564" s="102"/>
    </row>
    <row r="565" spans="1:21" ht="66.900000000000006" customHeight="1" outlineLevel="1" x14ac:dyDescent="0.35">
      <c r="A565" s="63" t="s">
        <v>710</v>
      </c>
      <c r="B565" s="163" t="s">
        <v>711</v>
      </c>
      <c r="C565" s="64"/>
      <c r="D565" s="113">
        <v>624202</v>
      </c>
      <c r="E565" s="65">
        <f>E574</f>
        <v>9440000</v>
      </c>
      <c r="F565" s="65">
        <f>F574</f>
        <v>0</v>
      </c>
      <c r="G565" s="65">
        <f>G574</f>
        <v>0</v>
      </c>
      <c r="H565" s="65">
        <f>H574</f>
        <v>0</v>
      </c>
      <c r="I565" s="65">
        <f t="shared" si="26"/>
        <v>9440000</v>
      </c>
      <c r="J565" s="65">
        <f>J574</f>
        <v>9440000</v>
      </c>
      <c r="K565" s="65">
        <f>K574</f>
        <v>0</v>
      </c>
      <c r="L565" s="65">
        <f>L574</f>
        <v>0</v>
      </c>
      <c r="M565" s="65">
        <f>M574</f>
        <v>0</v>
      </c>
      <c r="N565" s="65">
        <f t="shared" si="29"/>
        <v>9440000</v>
      </c>
      <c r="O565" s="67">
        <v>46266</v>
      </c>
      <c r="P565" s="67">
        <v>46363</v>
      </c>
      <c r="Q565" s="68">
        <v>0.09</v>
      </c>
      <c r="R565" s="69" t="s">
        <v>669</v>
      </c>
      <c r="S565" s="71"/>
      <c r="T565" s="71"/>
      <c r="U565" s="147"/>
    </row>
    <row r="566" spans="1:21" ht="15" customHeight="1" outlineLevel="1" x14ac:dyDescent="0.35">
      <c r="A566" s="83" t="s">
        <v>712</v>
      </c>
      <c r="B566" s="152" t="s">
        <v>671</v>
      </c>
      <c r="C566" s="85"/>
      <c r="D566" s="86"/>
      <c r="E566" s="101"/>
      <c r="F566" s="101"/>
      <c r="G566" s="101"/>
      <c r="H566" s="101"/>
      <c r="I566" s="101">
        <f t="shared" si="26"/>
        <v>0</v>
      </c>
      <c r="J566" s="101"/>
      <c r="K566" s="101"/>
      <c r="L566" s="101"/>
      <c r="M566" s="101"/>
      <c r="N566" s="101">
        <f t="shared" si="29"/>
        <v>0</v>
      </c>
      <c r="O566" s="88">
        <v>46266</v>
      </c>
      <c r="P566" s="88">
        <v>46270</v>
      </c>
      <c r="Q566" s="144">
        <v>0.16</v>
      </c>
      <c r="R566" s="90" t="s">
        <v>669</v>
      </c>
      <c r="S566" s="91"/>
      <c r="T566" s="91"/>
      <c r="U566" s="102"/>
    </row>
    <row r="567" spans="1:21" ht="15" customHeight="1" outlineLevel="1" x14ac:dyDescent="0.35">
      <c r="A567" s="83" t="s">
        <v>713</v>
      </c>
      <c r="B567" s="152" t="s">
        <v>673</v>
      </c>
      <c r="C567" s="85"/>
      <c r="D567" s="86"/>
      <c r="E567" s="101"/>
      <c r="F567" s="101"/>
      <c r="G567" s="101"/>
      <c r="H567" s="101"/>
      <c r="I567" s="101">
        <f t="shared" si="26"/>
        <v>0</v>
      </c>
      <c r="J567" s="101"/>
      <c r="K567" s="101"/>
      <c r="L567" s="101"/>
      <c r="M567" s="101"/>
      <c r="N567" s="101">
        <f t="shared" si="29"/>
        <v>0</v>
      </c>
      <c r="O567" s="88">
        <v>46271</v>
      </c>
      <c r="P567" s="88">
        <v>46301</v>
      </c>
      <c r="Q567" s="144">
        <v>0.19</v>
      </c>
      <c r="R567" s="90" t="s">
        <v>669</v>
      </c>
      <c r="S567" s="91"/>
      <c r="T567" s="91"/>
      <c r="U567" s="102"/>
    </row>
    <row r="568" spans="1:21" ht="15" customHeight="1" outlineLevel="1" x14ac:dyDescent="0.35">
      <c r="A568" s="83" t="s">
        <v>714</v>
      </c>
      <c r="B568" s="152" t="s">
        <v>715</v>
      </c>
      <c r="C568" s="85"/>
      <c r="D568" s="86"/>
      <c r="E568" s="101"/>
      <c r="F568" s="101"/>
      <c r="G568" s="101"/>
      <c r="H568" s="101"/>
      <c r="I568" s="101">
        <f t="shared" si="26"/>
        <v>0</v>
      </c>
      <c r="J568" s="101"/>
      <c r="K568" s="101"/>
      <c r="L568" s="101"/>
      <c r="M568" s="101"/>
      <c r="N568" s="101">
        <f t="shared" si="29"/>
        <v>0</v>
      </c>
      <c r="O568" s="88">
        <v>46302</v>
      </c>
      <c r="P568" s="88">
        <v>46312</v>
      </c>
      <c r="Q568" s="144">
        <v>0.12</v>
      </c>
      <c r="R568" s="90" t="s">
        <v>669</v>
      </c>
      <c r="S568" s="91"/>
      <c r="T568" s="91"/>
      <c r="U568" s="102"/>
    </row>
    <row r="569" spans="1:21" ht="15" customHeight="1" outlineLevel="1" x14ac:dyDescent="0.35">
      <c r="A569" s="83" t="s">
        <v>716</v>
      </c>
      <c r="B569" s="152" t="s">
        <v>717</v>
      </c>
      <c r="C569" s="85"/>
      <c r="D569" s="86"/>
      <c r="E569" s="101"/>
      <c r="F569" s="101"/>
      <c r="G569" s="101"/>
      <c r="H569" s="101"/>
      <c r="I569" s="101">
        <f t="shared" si="26"/>
        <v>0</v>
      </c>
      <c r="J569" s="101"/>
      <c r="K569" s="101"/>
      <c r="L569" s="101"/>
      <c r="M569" s="101"/>
      <c r="N569" s="101">
        <f t="shared" si="29"/>
        <v>0</v>
      </c>
      <c r="O569" s="88">
        <v>46313</v>
      </c>
      <c r="P569" s="88">
        <v>46323</v>
      </c>
      <c r="Q569" s="144">
        <v>0.12</v>
      </c>
      <c r="R569" s="90" t="s">
        <v>669</v>
      </c>
      <c r="S569" s="91"/>
      <c r="T569" s="91"/>
      <c r="U569" s="102"/>
    </row>
    <row r="570" spans="1:21" ht="15" customHeight="1" outlineLevel="1" x14ac:dyDescent="0.35">
      <c r="A570" s="83" t="s">
        <v>718</v>
      </c>
      <c r="B570" s="152" t="s">
        <v>719</v>
      </c>
      <c r="C570" s="85"/>
      <c r="D570" s="86"/>
      <c r="E570" s="101"/>
      <c r="F570" s="101"/>
      <c r="G570" s="101"/>
      <c r="H570" s="101"/>
      <c r="I570" s="101">
        <f t="shared" si="26"/>
        <v>0</v>
      </c>
      <c r="J570" s="101"/>
      <c r="K570" s="101"/>
      <c r="L570" s="101"/>
      <c r="M570" s="101"/>
      <c r="N570" s="101">
        <f t="shared" si="29"/>
        <v>0</v>
      </c>
      <c r="O570" s="88">
        <v>46324</v>
      </c>
      <c r="P570" s="88">
        <v>46330</v>
      </c>
      <c r="Q570" s="144">
        <v>0.06</v>
      </c>
      <c r="R570" s="90" t="s">
        <v>669</v>
      </c>
      <c r="S570" s="91"/>
      <c r="T570" s="91"/>
      <c r="U570" s="102"/>
    </row>
    <row r="571" spans="1:21" ht="15" customHeight="1" outlineLevel="1" x14ac:dyDescent="0.35">
      <c r="A571" s="83" t="s">
        <v>720</v>
      </c>
      <c r="B571" s="152" t="s">
        <v>721</v>
      </c>
      <c r="C571" s="85"/>
      <c r="D571" s="86"/>
      <c r="E571" s="101"/>
      <c r="F571" s="101"/>
      <c r="G571" s="101"/>
      <c r="H571" s="101"/>
      <c r="I571" s="101">
        <f t="shared" si="26"/>
        <v>0</v>
      </c>
      <c r="J571" s="101"/>
      <c r="K571" s="101"/>
      <c r="L571" s="101"/>
      <c r="M571" s="101"/>
      <c r="N571" s="101">
        <f t="shared" si="29"/>
        <v>0</v>
      </c>
      <c r="O571" s="88">
        <v>46331</v>
      </c>
      <c r="P571" s="88">
        <v>46341</v>
      </c>
      <c r="Q571" s="144">
        <v>0.15</v>
      </c>
      <c r="R571" s="90" t="s">
        <v>669</v>
      </c>
      <c r="S571" s="91"/>
      <c r="T571" s="91"/>
      <c r="U571" s="102"/>
    </row>
    <row r="572" spans="1:21" ht="14" outlineLevel="1" x14ac:dyDescent="0.35">
      <c r="A572" s="83" t="s">
        <v>722</v>
      </c>
      <c r="B572" s="152" t="s">
        <v>723</v>
      </c>
      <c r="C572" s="85"/>
      <c r="D572" s="86"/>
      <c r="E572" s="101"/>
      <c r="F572" s="101"/>
      <c r="G572" s="101"/>
      <c r="H572" s="101"/>
      <c r="I572" s="101">
        <f t="shared" si="26"/>
        <v>0</v>
      </c>
      <c r="J572" s="101"/>
      <c r="K572" s="101"/>
      <c r="L572" s="101"/>
      <c r="M572" s="101"/>
      <c r="N572" s="101">
        <f t="shared" si="29"/>
        <v>0</v>
      </c>
      <c r="O572" s="88">
        <v>46342</v>
      </c>
      <c r="P572" s="88">
        <v>46347</v>
      </c>
      <c r="Q572" s="144">
        <v>0.12</v>
      </c>
      <c r="R572" s="90" t="s">
        <v>669</v>
      </c>
      <c r="S572" s="91"/>
      <c r="T572" s="91"/>
      <c r="U572" s="102"/>
    </row>
    <row r="573" spans="1:21" ht="15" customHeight="1" outlineLevel="1" x14ac:dyDescent="0.35">
      <c r="A573" s="83" t="s">
        <v>724</v>
      </c>
      <c r="B573" s="152" t="s">
        <v>725</v>
      </c>
      <c r="C573" s="85"/>
      <c r="D573" s="86"/>
      <c r="E573" s="101"/>
      <c r="F573" s="101"/>
      <c r="G573" s="101"/>
      <c r="H573" s="101"/>
      <c r="I573" s="101">
        <f t="shared" ref="I573:I636" si="30">SUM(E573:H573)</f>
        <v>0</v>
      </c>
      <c r="J573" s="101"/>
      <c r="K573" s="101"/>
      <c r="L573" s="101"/>
      <c r="M573" s="101"/>
      <c r="N573" s="101">
        <f t="shared" si="29"/>
        <v>0</v>
      </c>
      <c r="O573" s="88">
        <v>46348</v>
      </c>
      <c r="P573" s="88">
        <v>46353</v>
      </c>
      <c r="Q573" s="144">
        <v>0.05</v>
      </c>
      <c r="R573" s="90" t="s">
        <v>669</v>
      </c>
      <c r="S573" s="91"/>
      <c r="T573" s="91"/>
      <c r="U573" s="102"/>
    </row>
    <row r="574" spans="1:21" ht="15" customHeight="1" outlineLevel="1" x14ac:dyDescent="0.35">
      <c r="A574" s="83" t="s">
        <v>726</v>
      </c>
      <c r="B574" s="152" t="s">
        <v>683</v>
      </c>
      <c r="C574" s="85"/>
      <c r="D574" s="86"/>
      <c r="E574" s="101">
        <v>9440000</v>
      </c>
      <c r="F574" s="101"/>
      <c r="G574" s="101"/>
      <c r="H574" s="101"/>
      <c r="I574" s="101">
        <f t="shared" si="30"/>
        <v>9440000</v>
      </c>
      <c r="J574" s="101">
        <v>9440000</v>
      </c>
      <c r="K574" s="101"/>
      <c r="L574" s="101"/>
      <c r="M574" s="101"/>
      <c r="N574" s="101">
        <f t="shared" si="29"/>
        <v>9440000</v>
      </c>
      <c r="O574" s="88">
        <v>46353</v>
      </c>
      <c r="P574" s="88">
        <v>46363</v>
      </c>
      <c r="Q574" s="144">
        <v>0.03</v>
      </c>
      <c r="R574" s="90" t="s">
        <v>669</v>
      </c>
      <c r="S574" s="91"/>
      <c r="T574" s="91"/>
      <c r="U574" s="102"/>
    </row>
    <row r="575" spans="1:21" ht="31.5" customHeight="1" outlineLevel="1" x14ac:dyDescent="0.35">
      <c r="A575" s="63" t="s">
        <v>727</v>
      </c>
      <c r="B575" s="163" t="s">
        <v>728</v>
      </c>
      <c r="C575" s="64"/>
      <c r="D575" s="113">
        <v>632707</v>
      </c>
      <c r="E575" s="65">
        <f>E580</f>
        <v>8260000</v>
      </c>
      <c r="F575" s="65">
        <f>F580</f>
        <v>0</v>
      </c>
      <c r="G575" s="65">
        <f>G580</f>
        <v>0</v>
      </c>
      <c r="H575" s="65">
        <f>H580</f>
        <v>0</v>
      </c>
      <c r="I575" s="65">
        <f t="shared" si="30"/>
        <v>8260000</v>
      </c>
      <c r="J575" s="65">
        <f>J580</f>
        <v>8260000</v>
      </c>
      <c r="K575" s="65">
        <f>K580</f>
        <v>0</v>
      </c>
      <c r="L575" s="65">
        <f>L580</f>
        <v>0</v>
      </c>
      <c r="M575" s="65">
        <f>M580</f>
        <v>0</v>
      </c>
      <c r="N575" s="65">
        <f t="shared" si="29"/>
        <v>8260000</v>
      </c>
      <c r="O575" s="67">
        <v>46266</v>
      </c>
      <c r="P575" s="67">
        <v>46364</v>
      </c>
      <c r="Q575" s="68">
        <v>0.08</v>
      </c>
      <c r="R575" s="69" t="s">
        <v>669</v>
      </c>
      <c r="S575" s="71"/>
      <c r="T575" s="71"/>
      <c r="U575" s="147"/>
    </row>
    <row r="576" spans="1:21" ht="15" customHeight="1" outlineLevel="1" x14ac:dyDescent="0.35">
      <c r="A576" s="83" t="s">
        <v>729</v>
      </c>
      <c r="B576" s="152" t="s">
        <v>671</v>
      </c>
      <c r="C576" s="85"/>
      <c r="D576" s="86"/>
      <c r="E576" s="101"/>
      <c r="F576" s="101"/>
      <c r="G576" s="101"/>
      <c r="H576" s="101"/>
      <c r="I576" s="101">
        <f t="shared" si="30"/>
        <v>0</v>
      </c>
      <c r="J576" s="101"/>
      <c r="K576" s="101"/>
      <c r="L576" s="101"/>
      <c r="M576" s="101"/>
      <c r="N576" s="101">
        <f t="shared" si="29"/>
        <v>0</v>
      </c>
      <c r="O576" s="88">
        <v>46266</v>
      </c>
      <c r="P576" s="88">
        <v>46270</v>
      </c>
      <c r="Q576" s="144">
        <v>0.16</v>
      </c>
      <c r="R576" s="90" t="s">
        <v>669</v>
      </c>
      <c r="S576" s="91"/>
      <c r="T576" s="91"/>
      <c r="U576" s="102"/>
    </row>
    <row r="577" spans="1:21" ht="15" customHeight="1" outlineLevel="1" x14ac:dyDescent="0.35">
      <c r="A577" s="83" t="s">
        <v>730</v>
      </c>
      <c r="B577" s="152" t="s">
        <v>673</v>
      </c>
      <c r="C577" s="85"/>
      <c r="D577" s="86"/>
      <c r="E577" s="101"/>
      <c r="F577" s="101"/>
      <c r="G577" s="101"/>
      <c r="H577" s="101"/>
      <c r="I577" s="101">
        <f t="shared" si="30"/>
        <v>0</v>
      </c>
      <c r="J577" s="101"/>
      <c r="K577" s="101"/>
      <c r="L577" s="101"/>
      <c r="M577" s="101"/>
      <c r="N577" s="101">
        <f t="shared" si="29"/>
        <v>0</v>
      </c>
      <c r="O577" s="88">
        <v>46271</v>
      </c>
      <c r="P577" s="88">
        <v>46301</v>
      </c>
      <c r="Q577" s="144">
        <v>0.19</v>
      </c>
      <c r="R577" s="90" t="s">
        <v>669</v>
      </c>
      <c r="S577" s="91"/>
      <c r="T577" s="91"/>
      <c r="U577" s="102"/>
    </row>
    <row r="578" spans="1:21" ht="15" customHeight="1" outlineLevel="1" x14ac:dyDescent="0.35">
      <c r="A578" s="83" t="s">
        <v>731</v>
      </c>
      <c r="B578" s="152" t="s">
        <v>732</v>
      </c>
      <c r="C578" s="85"/>
      <c r="D578" s="86"/>
      <c r="E578" s="101"/>
      <c r="F578" s="101"/>
      <c r="G578" s="101"/>
      <c r="H578" s="101"/>
      <c r="I578" s="101">
        <f t="shared" si="30"/>
        <v>0</v>
      </c>
      <c r="J578" s="101"/>
      <c r="K578" s="101"/>
      <c r="L578" s="101"/>
      <c r="M578" s="101"/>
      <c r="N578" s="101">
        <f t="shared" si="29"/>
        <v>0</v>
      </c>
      <c r="O578" s="88">
        <v>46302</v>
      </c>
      <c r="P578" s="88">
        <v>46315</v>
      </c>
      <c r="Q578" s="144">
        <v>0.35</v>
      </c>
      <c r="R578" s="90" t="s">
        <v>669</v>
      </c>
      <c r="S578" s="91"/>
      <c r="T578" s="91"/>
      <c r="U578" s="102"/>
    </row>
    <row r="579" spans="1:21" ht="15" customHeight="1" outlineLevel="1" x14ac:dyDescent="0.35">
      <c r="A579" s="83" t="s">
        <v>733</v>
      </c>
      <c r="B579" s="152" t="s">
        <v>734</v>
      </c>
      <c r="C579" s="85"/>
      <c r="D579" s="86"/>
      <c r="E579" s="101"/>
      <c r="F579" s="101"/>
      <c r="G579" s="101"/>
      <c r="H579" s="101"/>
      <c r="I579" s="101">
        <f t="shared" si="30"/>
        <v>0</v>
      </c>
      <c r="J579" s="101"/>
      <c r="K579" s="101"/>
      <c r="L579" s="101"/>
      <c r="M579" s="101"/>
      <c r="N579" s="101">
        <f t="shared" si="29"/>
        <v>0</v>
      </c>
      <c r="O579" s="88">
        <v>46316</v>
      </c>
      <c r="P579" s="88">
        <v>46354</v>
      </c>
      <c r="Q579" s="144">
        <v>0.27</v>
      </c>
      <c r="R579" s="90" t="s">
        <v>669</v>
      </c>
      <c r="S579" s="91"/>
      <c r="T579" s="91"/>
      <c r="U579" s="102"/>
    </row>
    <row r="580" spans="1:21" ht="15" customHeight="1" outlineLevel="1" x14ac:dyDescent="0.35">
      <c r="A580" s="83" t="s">
        <v>735</v>
      </c>
      <c r="B580" s="152" t="s">
        <v>683</v>
      </c>
      <c r="C580" s="85"/>
      <c r="D580" s="86"/>
      <c r="E580" s="101">
        <v>8260000</v>
      </c>
      <c r="F580" s="101"/>
      <c r="G580" s="101"/>
      <c r="H580" s="101"/>
      <c r="I580" s="101">
        <f t="shared" si="30"/>
        <v>8260000</v>
      </c>
      <c r="J580" s="101">
        <v>8260000</v>
      </c>
      <c r="K580" s="101"/>
      <c r="L580" s="101"/>
      <c r="M580" s="101"/>
      <c r="N580" s="101">
        <f t="shared" si="29"/>
        <v>8260000</v>
      </c>
      <c r="O580" s="88">
        <v>46354</v>
      </c>
      <c r="P580" s="88">
        <v>46364</v>
      </c>
      <c r="Q580" s="144">
        <v>0.03</v>
      </c>
      <c r="R580" s="90" t="s">
        <v>669</v>
      </c>
      <c r="S580" s="91"/>
      <c r="T580" s="91"/>
      <c r="U580" s="102"/>
    </row>
    <row r="581" spans="1:21" ht="43.5" customHeight="1" outlineLevel="1" x14ac:dyDescent="0.35">
      <c r="A581" s="63" t="s">
        <v>736</v>
      </c>
      <c r="B581" s="163" t="s">
        <v>737</v>
      </c>
      <c r="C581" s="64"/>
      <c r="D581" s="113">
        <v>624202</v>
      </c>
      <c r="E581" s="65">
        <f>E589</f>
        <v>23600000</v>
      </c>
      <c r="F581" s="65">
        <f>F589</f>
        <v>0</v>
      </c>
      <c r="G581" s="65">
        <f>G589</f>
        <v>0</v>
      </c>
      <c r="H581" s="65">
        <f>H589</f>
        <v>0</v>
      </c>
      <c r="I581" s="65">
        <f t="shared" si="30"/>
        <v>23600000</v>
      </c>
      <c r="J581" s="65">
        <f>J589</f>
        <v>23600000</v>
      </c>
      <c r="K581" s="65">
        <f>K589</f>
        <v>0</v>
      </c>
      <c r="L581" s="65">
        <f>L589</f>
        <v>0</v>
      </c>
      <c r="M581" s="65">
        <f>M589</f>
        <v>0</v>
      </c>
      <c r="N581" s="65">
        <f t="shared" si="29"/>
        <v>23600000</v>
      </c>
      <c r="O581" s="67">
        <v>46054</v>
      </c>
      <c r="P581" s="67">
        <v>46387</v>
      </c>
      <c r="Q581" s="68">
        <v>0.1</v>
      </c>
      <c r="R581" s="69" t="s">
        <v>669</v>
      </c>
      <c r="S581" s="71"/>
      <c r="T581" s="71"/>
      <c r="U581" s="147"/>
    </row>
    <row r="582" spans="1:21" ht="14" outlineLevel="1" x14ac:dyDescent="0.35">
      <c r="A582" s="83" t="s">
        <v>738</v>
      </c>
      <c r="B582" s="152" t="s">
        <v>671</v>
      </c>
      <c r="C582" s="85"/>
      <c r="D582" s="86"/>
      <c r="E582" s="101"/>
      <c r="F582" s="101"/>
      <c r="G582" s="101"/>
      <c r="H582" s="101"/>
      <c r="I582" s="101">
        <f t="shared" si="30"/>
        <v>0</v>
      </c>
      <c r="J582" s="101"/>
      <c r="K582" s="101"/>
      <c r="L582" s="101"/>
      <c r="M582" s="101"/>
      <c r="N582" s="101">
        <f t="shared" si="29"/>
        <v>0</v>
      </c>
      <c r="O582" s="88">
        <v>46054</v>
      </c>
      <c r="P582" s="88">
        <v>46058</v>
      </c>
      <c r="Q582" s="144">
        <v>0.16</v>
      </c>
      <c r="R582" s="90" t="s">
        <v>669</v>
      </c>
      <c r="S582" s="91"/>
      <c r="T582" s="91"/>
      <c r="U582" s="102"/>
    </row>
    <row r="583" spans="1:21" ht="15" customHeight="1" outlineLevel="1" x14ac:dyDescent="0.35">
      <c r="A583" s="83" t="s">
        <v>739</v>
      </c>
      <c r="B583" s="152" t="s">
        <v>673</v>
      </c>
      <c r="C583" s="85"/>
      <c r="D583" s="86"/>
      <c r="E583" s="101"/>
      <c r="F583" s="101"/>
      <c r="G583" s="101"/>
      <c r="H583" s="101"/>
      <c r="I583" s="101">
        <f t="shared" si="30"/>
        <v>0</v>
      </c>
      <c r="J583" s="101"/>
      <c r="K583" s="101"/>
      <c r="L583" s="101"/>
      <c r="M583" s="101"/>
      <c r="N583" s="101">
        <f t="shared" si="29"/>
        <v>0</v>
      </c>
      <c r="O583" s="88">
        <v>46059</v>
      </c>
      <c r="P583" s="88">
        <v>46118</v>
      </c>
      <c r="Q583" s="144">
        <v>0.18</v>
      </c>
      <c r="R583" s="90" t="s">
        <v>669</v>
      </c>
      <c r="S583" s="91"/>
      <c r="T583" s="91"/>
      <c r="U583" s="102"/>
    </row>
    <row r="584" spans="1:21" ht="15" customHeight="1" outlineLevel="1" x14ac:dyDescent="0.35">
      <c r="A584" s="83" t="s">
        <v>740</v>
      </c>
      <c r="B584" s="152" t="s">
        <v>741</v>
      </c>
      <c r="C584" s="85"/>
      <c r="D584" s="86"/>
      <c r="E584" s="101"/>
      <c r="F584" s="101"/>
      <c r="G584" s="101"/>
      <c r="H584" s="101"/>
      <c r="I584" s="101">
        <f t="shared" si="30"/>
        <v>0</v>
      </c>
      <c r="J584" s="101"/>
      <c r="K584" s="101"/>
      <c r="L584" s="101"/>
      <c r="M584" s="101"/>
      <c r="N584" s="101">
        <f t="shared" si="29"/>
        <v>0</v>
      </c>
      <c r="O584" s="88">
        <v>46119</v>
      </c>
      <c r="P584" s="88">
        <v>46211</v>
      </c>
      <c r="Q584" s="144">
        <v>0.2</v>
      </c>
      <c r="R584" s="90" t="s">
        <v>669</v>
      </c>
      <c r="S584" s="91"/>
      <c r="T584" s="91"/>
      <c r="U584" s="102"/>
    </row>
    <row r="585" spans="1:21" ht="15" customHeight="1" outlineLevel="1" x14ac:dyDescent="0.35">
      <c r="A585" s="83" t="s">
        <v>742</v>
      </c>
      <c r="B585" s="152" t="s">
        <v>743</v>
      </c>
      <c r="C585" s="85"/>
      <c r="D585" s="86"/>
      <c r="E585" s="101"/>
      <c r="F585" s="101"/>
      <c r="G585" s="101"/>
      <c r="H585" s="101"/>
      <c r="I585" s="101">
        <f t="shared" si="30"/>
        <v>0</v>
      </c>
      <c r="J585" s="101"/>
      <c r="K585" s="101"/>
      <c r="L585" s="101"/>
      <c r="M585" s="101"/>
      <c r="N585" s="101">
        <f t="shared" si="29"/>
        <v>0</v>
      </c>
      <c r="O585" s="88">
        <v>46211</v>
      </c>
      <c r="P585" s="88">
        <v>46221</v>
      </c>
      <c r="Q585" s="144">
        <v>0.02</v>
      </c>
      <c r="R585" s="90" t="s">
        <v>669</v>
      </c>
      <c r="S585" s="91"/>
      <c r="T585" s="91"/>
      <c r="U585" s="102"/>
    </row>
    <row r="586" spans="1:21" ht="15" customHeight="1" outlineLevel="1" x14ac:dyDescent="0.35">
      <c r="A586" s="83" t="s">
        <v>744</v>
      </c>
      <c r="B586" s="152" t="s">
        <v>745</v>
      </c>
      <c r="C586" s="85"/>
      <c r="D586" s="86"/>
      <c r="E586" s="101"/>
      <c r="F586" s="101"/>
      <c r="G586" s="101"/>
      <c r="H586" s="101"/>
      <c r="I586" s="101">
        <f t="shared" si="30"/>
        <v>0</v>
      </c>
      <c r="J586" s="101"/>
      <c r="K586" s="101"/>
      <c r="L586" s="101"/>
      <c r="M586" s="101"/>
      <c r="N586" s="101">
        <f t="shared" si="29"/>
        <v>0</v>
      </c>
      <c r="O586" s="88">
        <v>46211</v>
      </c>
      <c r="P586" s="88">
        <v>46304</v>
      </c>
      <c r="Q586" s="144">
        <v>0.2</v>
      </c>
      <c r="R586" s="90" t="s">
        <v>669</v>
      </c>
      <c r="S586" s="91"/>
      <c r="T586" s="91"/>
      <c r="U586" s="102"/>
    </row>
    <row r="587" spans="1:21" ht="15" customHeight="1" outlineLevel="1" x14ac:dyDescent="0.35">
      <c r="A587" s="83" t="s">
        <v>746</v>
      </c>
      <c r="B587" s="152" t="s">
        <v>747</v>
      </c>
      <c r="C587" s="85"/>
      <c r="D587" s="86"/>
      <c r="E587" s="101"/>
      <c r="F587" s="101"/>
      <c r="G587" s="101"/>
      <c r="H587" s="101"/>
      <c r="I587" s="101">
        <f t="shared" si="30"/>
        <v>0</v>
      </c>
      <c r="J587" s="101"/>
      <c r="K587" s="101"/>
      <c r="L587" s="101"/>
      <c r="M587" s="101"/>
      <c r="N587" s="101">
        <f t="shared" si="29"/>
        <v>0</v>
      </c>
      <c r="O587" s="88">
        <v>46304</v>
      </c>
      <c r="P587" s="88">
        <v>46314</v>
      </c>
      <c r="Q587" s="144">
        <v>0.02</v>
      </c>
      <c r="R587" s="90" t="s">
        <v>669</v>
      </c>
      <c r="S587" s="91"/>
      <c r="T587" s="91"/>
      <c r="U587" s="102"/>
    </row>
    <row r="588" spans="1:21" ht="14" outlineLevel="1" x14ac:dyDescent="0.35">
      <c r="A588" s="83" t="s">
        <v>748</v>
      </c>
      <c r="B588" s="152" t="s">
        <v>749</v>
      </c>
      <c r="C588" s="85"/>
      <c r="D588" s="86"/>
      <c r="E588" s="101"/>
      <c r="F588" s="101"/>
      <c r="G588" s="101"/>
      <c r="H588" s="101"/>
      <c r="I588" s="101">
        <f t="shared" si="30"/>
        <v>0</v>
      </c>
      <c r="J588" s="101"/>
      <c r="K588" s="101"/>
      <c r="L588" s="101"/>
      <c r="M588" s="101"/>
      <c r="N588" s="101">
        <f t="shared" si="29"/>
        <v>0</v>
      </c>
      <c r="O588" s="88">
        <v>46304</v>
      </c>
      <c r="P588" s="88">
        <v>46387</v>
      </c>
      <c r="Q588" s="144">
        <v>0.2</v>
      </c>
      <c r="R588" s="90" t="s">
        <v>669</v>
      </c>
      <c r="S588" s="91"/>
      <c r="T588" s="91"/>
      <c r="U588" s="102"/>
    </row>
    <row r="589" spans="1:21" ht="15" customHeight="1" outlineLevel="1" x14ac:dyDescent="0.35">
      <c r="A589" s="83" t="s">
        <v>750</v>
      </c>
      <c r="B589" s="152" t="s">
        <v>751</v>
      </c>
      <c r="C589" s="85"/>
      <c r="D589" s="86"/>
      <c r="E589" s="101">
        <v>23600000</v>
      </c>
      <c r="F589" s="101"/>
      <c r="G589" s="101"/>
      <c r="H589" s="101"/>
      <c r="I589" s="101">
        <f t="shared" si="30"/>
        <v>23600000</v>
      </c>
      <c r="J589" s="101">
        <v>23600000</v>
      </c>
      <c r="K589" s="101"/>
      <c r="L589" s="101"/>
      <c r="M589" s="101"/>
      <c r="N589" s="101">
        <f t="shared" si="29"/>
        <v>23600000</v>
      </c>
      <c r="O589" s="88">
        <v>46380</v>
      </c>
      <c r="P589" s="88">
        <v>46387</v>
      </c>
      <c r="Q589" s="144">
        <v>0.02</v>
      </c>
      <c r="R589" s="90" t="s">
        <v>669</v>
      </c>
      <c r="S589" s="91"/>
      <c r="T589" s="91"/>
      <c r="U589" s="102"/>
    </row>
    <row r="590" spans="1:21" ht="28.5" customHeight="1" outlineLevel="1" x14ac:dyDescent="0.35">
      <c r="A590" s="63" t="s">
        <v>752</v>
      </c>
      <c r="B590" s="163" t="s">
        <v>753</v>
      </c>
      <c r="C590" s="64"/>
      <c r="D590" s="113">
        <v>624202</v>
      </c>
      <c r="E590" s="65">
        <f>E597</f>
        <v>9440000</v>
      </c>
      <c r="F590" s="65">
        <f>F597</f>
        <v>0</v>
      </c>
      <c r="G590" s="65">
        <f>G597</f>
        <v>0</v>
      </c>
      <c r="H590" s="65">
        <f>H597</f>
        <v>0</v>
      </c>
      <c r="I590" s="65">
        <f t="shared" si="30"/>
        <v>9440000</v>
      </c>
      <c r="J590" s="65">
        <f>J597</f>
        <v>9440000</v>
      </c>
      <c r="K590" s="65">
        <f>K597</f>
        <v>0</v>
      </c>
      <c r="L590" s="65">
        <f>L597</f>
        <v>0</v>
      </c>
      <c r="M590" s="65">
        <f>M597</f>
        <v>0</v>
      </c>
      <c r="N590" s="65">
        <f t="shared" si="29"/>
        <v>9440000</v>
      </c>
      <c r="O590" s="67">
        <v>46113</v>
      </c>
      <c r="P590" s="67">
        <v>46190</v>
      </c>
      <c r="Q590" s="68">
        <v>0.09</v>
      </c>
      <c r="R590" s="69" t="s">
        <v>669</v>
      </c>
      <c r="S590" s="71"/>
      <c r="T590" s="71"/>
      <c r="U590" s="147"/>
    </row>
    <row r="591" spans="1:21" ht="15" customHeight="1" outlineLevel="1" x14ac:dyDescent="0.35">
      <c r="A591" s="83" t="s">
        <v>754</v>
      </c>
      <c r="B591" s="152" t="s">
        <v>671</v>
      </c>
      <c r="C591" s="85"/>
      <c r="D591" s="86"/>
      <c r="E591" s="101"/>
      <c r="F591" s="101"/>
      <c r="G591" s="101"/>
      <c r="H591" s="101"/>
      <c r="I591" s="101">
        <f t="shared" si="30"/>
        <v>0</v>
      </c>
      <c r="J591" s="101"/>
      <c r="K591" s="101"/>
      <c r="L591" s="101"/>
      <c r="M591" s="101"/>
      <c r="N591" s="101">
        <f t="shared" si="29"/>
        <v>0</v>
      </c>
      <c r="O591" s="88">
        <v>46113</v>
      </c>
      <c r="P591" s="88">
        <v>46117</v>
      </c>
      <c r="Q591" s="144">
        <v>0.16</v>
      </c>
      <c r="R591" s="90" t="s">
        <v>669</v>
      </c>
      <c r="S591" s="91"/>
      <c r="T591" s="91"/>
      <c r="U591" s="102"/>
    </row>
    <row r="592" spans="1:21" ht="26.4" customHeight="1" outlineLevel="1" x14ac:dyDescent="0.35">
      <c r="A592" s="83" t="s">
        <v>755</v>
      </c>
      <c r="B592" s="152" t="s">
        <v>673</v>
      </c>
      <c r="C592" s="85"/>
      <c r="D592" s="86"/>
      <c r="E592" s="101"/>
      <c r="F592" s="101"/>
      <c r="G592" s="101"/>
      <c r="H592" s="101"/>
      <c r="I592" s="101">
        <f t="shared" si="30"/>
        <v>0</v>
      </c>
      <c r="J592" s="101"/>
      <c r="K592" s="101"/>
      <c r="L592" s="101"/>
      <c r="M592" s="101"/>
      <c r="N592" s="101">
        <f t="shared" si="29"/>
        <v>0</v>
      </c>
      <c r="O592" s="88">
        <v>46118</v>
      </c>
      <c r="P592" s="88">
        <v>46148</v>
      </c>
      <c r="Q592" s="144">
        <v>0.19</v>
      </c>
      <c r="R592" s="90" t="s">
        <v>669</v>
      </c>
      <c r="S592" s="91"/>
      <c r="T592" s="91"/>
      <c r="U592" s="102"/>
    </row>
    <row r="593" spans="1:21" ht="15" customHeight="1" outlineLevel="1" x14ac:dyDescent="0.35">
      <c r="A593" s="83" t="s">
        <v>756</v>
      </c>
      <c r="B593" s="152" t="s">
        <v>757</v>
      </c>
      <c r="C593" s="85"/>
      <c r="D593" s="86"/>
      <c r="E593" s="101"/>
      <c r="F593" s="101"/>
      <c r="G593" s="101"/>
      <c r="H593" s="101"/>
      <c r="I593" s="101">
        <f t="shared" si="30"/>
        <v>0</v>
      </c>
      <c r="J593" s="101"/>
      <c r="K593" s="101"/>
      <c r="L593" s="101"/>
      <c r="M593" s="101"/>
      <c r="N593" s="101">
        <f t="shared" si="29"/>
        <v>0</v>
      </c>
      <c r="O593" s="88">
        <v>46149</v>
      </c>
      <c r="P593" s="88">
        <v>46159</v>
      </c>
      <c r="Q593" s="144">
        <v>0.1</v>
      </c>
      <c r="R593" s="90" t="s">
        <v>669</v>
      </c>
      <c r="S593" s="91"/>
      <c r="T593" s="91"/>
      <c r="U593" s="102"/>
    </row>
    <row r="594" spans="1:21" ht="15" customHeight="1" outlineLevel="1" x14ac:dyDescent="0.35">
      <c r="A594" s="83" t="s">
        <v>758</v>
      </c>
      <c r="B594" s="152" t="s">
        <v>759</v>
      </c>
      <c r="C594" s="85"/>
      <c r="D594" s="86"/>
      <c r="E594" s="101"/>
      <c r="F594" s="101"/>
      <c r="G594" s="101"/>
      <c r="H594" s="101"/>
      <c r="I594" s="101">
        <f t="shared" si="30"/>
        <v>0</v>
      </c>
      <c r="J594" s="101"/>
      <c r="K594" s="101"/>
      <c r="L594" s="101"/>
      <c r="M594" s="101"/>
      <c r="N594" s="101">
        <f t="shared" si="29"/>
        <v>0</v>
      </c>
      <c r="O594" s="88">
        <v>46160</v>
      </c>
      <c r="P594" s="88">
        <v>46178</v>
      </c>
      <c r="Q594" s="144">
        <v>0.2</v>
      </c>
      <c r="R594" s="90" t="s">
        <v>669</v>
      </c>
      <c r="S594" s="91"/>
      <c r="T594" s="91"/>
      <c r="U594" s="102"/>
    </row>
    <row r="595" spans="1:21" ht="15" customHeight="1" outlineLevel="1" x14ac:dyDescent="0.35">
      <c r="A595" s="83" t="s">
        <v>760</v>
      </c>
      <c r="B595" s="152" t="s">
        <v>761</v>
      </c>
      <c r="C595" s="85"/>
      <c r="D595" s="86"/>
      <c r="E595" s="101"/>
      <c r="F595" s="101"/>
      <c r="G595" s="101"/>
      <c r="H595" s="101"/>
      <c r="I595" s="101">
        <f t="shared" si="30"/>
        <v>0</v>
      </c>
      <c r="J595" s="101"/>
      <c r="K595" s="101"/>
      <c r="L595" s="101"/>
      <c r="M595" s="101"/>
      <c r="N595" s="101">
        <f t="shared" si="29"/>
        <v>0</v>
      </c>
      <c r="O595" s="88">
        <v>46179</v>
      </c>
      <c r="P595" s="88">
        <v>46199</v>
      </c>
      <c r="Q595" s="144">
        <v>0.15</v>
      </c>
      <c r="R595" s="90" t="s">
        <v>669</v>
      </c>
      <c r="S595" s="91"/>
      <c r="T595" s="91"/>
      <c r="U595" s="102"/>
    </row>
    <row r="596" spans="1:21" ht="33" customHeight="1" outlineLevel="1" x14ac:dyDescent="0.35">
      <c r="A596" s="83" t="s">
        <v>762</v>
      </c>
      <c r="B596" s="152" t="s">
        <v>679</v>
      </c>
      <c r="C596" s="85"/>
      <c r="D596" s="86"/>
      <c r="E596" s="101"/>
      <c r="F596" s="101"/>
      <c r="G596" s="101"/>
      <c r="H596" s="101"/>
      <c r="I596" s="101">
        <f t="shared" si="30"/>
        <v>0</v>
      </c>
      <c r="J596" s="101"/>
      <c r="K596" s="101"/>
      <c r="L596" s="101"/>
      <c r="M596" s="101"/>
      <c r="N596" s="101">
        <f t="shared" si="29"/>
        <v>0</v>
      </c>
      <c r="O596" s="88">
        <v>46199</v>
      </c>
      <c r="P596" s="88">
        <v>46180</v>
      </c>
      <c r="Q596" s="144">
        <v>0.17</v>
      </c>
      <c r="R596" s="90" t="s">
        <v>669</v>
      </c>
      <c r="S596" s="91"/>
      <c r="T596" s="91"/>
      <c r="U596" s="102"/>
    </row>
    <row r="597" spans="1:21" ht="15" customHeight="1" outlineLevel="1" x14ac:dyDescent="0.35">
      <c r="A597" s="83" t="s">
        <v>763</v>
      </c>
      <c r="B597" s="152" t="s">
        <v>683</v>
      </c>
      <c r="C597" s="85"/>
      <c r="D597" s="86"/>
      <c r="E597" s="101">
        <v>9440000</v>
      </c>
      <c r="F597" s="101"/>
      <c r="G597" s="101"/>
      <c r="H597" s="101"/>
      <c r="I597" s="101">
        <f t="shared" si="30"/>
        <v>9440000</v>
      </c>
      <c r="J597" s="101">
        <v>9440000</v>
      </c>
      <c r="K597" s="101"/>
      <c r="L597" s="101"/>
      <c r="M597" s="101"/>
      <c r="N597" s="101">
        <f t="shared" si="29"/>
        <v>9440000</v>
      </c>
      <c r="O597" s="88">
        <v>46180</v>
      </c>
      <c r="P597" s="88">
        <v>46190</v>
      </c>
      <c r="Q597" s="144">
        <v>0.03</v>
      </c>
      <c r="R597" s="90" t="s">
        <v>669</v>
      </c>
      <c r="S597" s="91"/>
      <c r="T597" s="91"/>
      <c r="U597" s="102"/>
    </row>
    <row r="598" spans="1:21" ht="38.4" customHeight="1" outlineLevel="1" x14ac:dyDescent="0.35">
      <c r="A598" s="63" t="s">
        <v>764</v>
      </c>
      <c r="B598" s="163" t="s">
        <v>765</v>
      </c>
      <c r="C598" s="64"/>
      <c r="D598" s="113">
        <v>624202</v>
      </c>
      <c r="E598" s="65">
        <f>E602</f>
        <v>5900000</v>
      </c>
      <c r="F598" s="65">
        <f>F602</f>
        <v>0</v>
      </c>
      <c r="G598" s="65">
        <f>G602</f>
        <v>0</v>
      </c>
      <c r="H598" s="65">
        <f>H602</f>
        <v>0</v>
      </c>
      <c r="I598" s="65">
        <f t="shared" si="30"/>
        <v>5900000</v>
      </c>
      <c r="J598" s="65">
        <f>J602</f>
        <v>5900000</v>
      </c>
      <c r="K598" s="65">
        <f>K602</f>
        <v>0</v>
      </c>
      <c r="L598" s="65">
        <f>L602</f>
        <v>0</v>
      </c>
      <c r="M598" s="65">
        <f>M602</f>
        <v>0</v>
      </c>
      <c r="N598" s="65">
        <f t="shared" si="29"/>
        <v>5900000</v>
      </c>
      <c r="O598" s="67">
        <v>46266</v>
      </c>
      <c r="P598" s="67">
        <v>46322</v>
      </c>
      <c r="Q598" s="68">
        <v>7.0000000000000007E-2</v>
      </c>
      <c r="R598" s="69" t="s">
        <v>669</v>
      </c>
      <c r="S598" s="71"/>
      <c r="T598" s="71"/>
      <c r="U598" s="147"/>
    </row>
    <row r="599" spans="1:21" ht="15" customHeight="1" outlineLevel="1" x14ac:dyDescent="0.35">
      <c r="A599" s="83" t="s">
        <v>766</v>
      </c>
      <c r="B599" s="152" t="s">
        <v>671</v>
      </c>
      <c r="C599" s="85"/>
      <c r="D599" s="86"/>
      <c r="E599" s="149"/>
      <c r="F599" s="101"/>
      <c r="G599" s="101"/>
      <c r="H599" s="101"/>
      <c r="I599" s="149">
        <f t="shared" si="30"/>
        <v>0</v>
      </c>
      <c r="J599" s="149"/>
      <c r="K599" s="101"/>
      <c r="L599" s="101"/>
      <c r="M599" s="101"/>
      <c r="N599" s="149">
        <f t="shared" si="29"/>
        <v>0</v>
      </c>
      <c r="O599" s="88">
        <v>46266</v>
      </c>
      <c r="P599" s="88">
        <v>46270</v>
      </c>
      <c r="Q599" s="144">
        <v>0.16</v>
      </c>
      <c r="R599" s="90" t="s">
        <v>669</v>
      </c>
      <c r="S599" s="91"/>
      <c r="T599" s="91"/>
      <c r="U599" s="102"/>
    </row>
    <row r="600" spans="1:21" ht="14" outlineLevel="1" x14ac:dyDescent="0.35">
      <c r="A600" s="83" t="s">
        <v>767</v>
      </c>
      <c r="B600" s="152" t="s">
        <v>673</v>
      </c>
      <c r="C600" s="85"/>
      <c r="D600" s="86"/>
      <c r="E600" s="149"/>
      <c r="F600" s="101"/>
      <c r="G600" s="101"/>
      <c r="H600" s="101"/>
      <c r="I600" s="149">
        <f t="shared" si="30"/>
        <v>0</v>
      </c>
      <c r="J600" s="149"/>
      <c r="K600" s="101"/>
      <c r="L600" s="101"/>
      <c r="M600" s="101"/>
      <c r="N600" s="149">
        <f t="shared" si="29"/>
        <v>0</v>
      </c>
      <c r="O600" s="88">
        <v>46271</v>
      </c>
      <c r="P600" s="88">
        <v>46301</v>
      </c>
      <c r="Q600" s="144">
        <v>0.19</v>
      </c>
      <c r="R600" s="90" t="s">
        <v>669</v>
      </c>
      <c r="S600" s="91"/>
      <c r="T600" s="91"/>
      <c r="U600" s="102"/>
    </row>
    <row r="601" spans="1:21" ht="15" customHeight="1" outlineLevel="1" x14ac:dyDescent="0.35">
      <c r="A601" s="83" t="s">
        <v>768</v>
      </c>
      <c r="B601" s="152" t="s">
        <v>769</v>
      </c>
      <c r="C601" s="85"/>
      <c r="D601" s="86"/>
      <c r="E601" s="149"/>
      <c r="F601" s="101"/>
      <c r="G601" s="101"/>
      <c r="H601" s="101"/>
      <c r="I601" s="149">
        <f t="shared" si="30"/>
        <v>0</v>
      </c>
      <c r="J601" s="149"/>
      <c r="K601" s="101"/>
      <c r="L601" s="101"/>
      <c r="M601" s="101"/>
      <c r="N601" s="149">
        <f t="shared" si="29"/>
        <v>0</v>
      </c>
      <c r="O601" s="88">
        <v>46302</v>
      </c>
      <c r="P601" s="88">
        <v>46312</v>
      </c>
      <c r="Q601" s="144">
        <v>0.62</v>
      </c>
      <c r="R601" s="90" t="s">
        <v>669</v>
      </c>
      <c r="S601" s="91"/>
      <c r="T601" s="91"/>
      <c r="U601" s="102"/>
    </row>
    <row r="602" spans="1:21" ht="15" customHeight="1" outlineLevel="1" x14ac:dyDescent="0.35">
      <c r="A602" s="83" t="s">
        <v>770</v>
      </c>
      <c r="B602" s="152" t="s">
        <v>683</v>
      </c>
      <c r="C602" s="85"/>
      <c r="D602" s="86"/>
      <c r="E602" s="149">
        <v>5900000</v>
      </c>
      <c r="F602" s="101"/>
      <c r="G602" s="101"/>
      <c r="H602" s="101"/>
      <c r="I602" s="149">
        <f t="shared" si="30"/>
        <v>5900000</v>
      </c>
      <c r="J602" s="149">
        <v>5900000</v>
      </c>
      <c r="K602" s="101"/>
      <c r="L602" s="101"/>
      <c r="M602" s="101"/>
      <c r="N602" s="149">
        <f t="shared" si="29"/>
        <v>5900000</v>
      </c>
      <c r="O602" s="88">
        <v>46312</v>
      </c>
      <c r="P602" s="88">
        <v>46322</v>
      </c>
      <c r="Q602" s="144">
        <v>0.03</v>
      </c>
      <c r="R602" s="90" t="s">
        <v>669</v>
      </c>
      <c r="S602" s="91"/>
      <c r="T602" s="91"/>
      <c r="U602" s="102"/>
    </row>
    <row r="603" spans="1:21" ht="36.65" customHeight="1" outlineLevel="1" x14ac:dyDescent="0.35">
      <c r="A603" s="63" t="s">
        <v>771</v>
      </c>
      <c r="B603" s="163" t="s">
        <v>772</v>
      </c>
      <c r="C603" s="64"/>
      <c r="D603" s="113">
        <v>627201</v>
      </c>
      <c r="E603" s="65">
        <f>E607</f>
        <v>2360000</v>
      </c>
      <c r="F603" s="65">
        <f>F607</f>
        <v>0</v>
      </c>
      <c r="G603" s="65">
        <f>G607</f>
        <v>0</v>
      </c>
      <c r="H603" s="65">
        <f>H607</f>
        <v>0</v>
      </c>
      <c r="I603" s="65">
        <f t="shared" si="30"/>
        <v>2360000</v>
      </c>
      <c r="J603" s="65">
        <f>J607</f>
        <v>2360000</v>
      </c>
      <c r="K603" s="65">
        <f>K607</f>
        <v>0</v>
      </c>
      <c r="L603" s="65">
        <f>L607</f>
        <v>0</v>
      </c>
      <c r="M603" s="65">
        <f>M607</f>
        <v>0</v>
      </c>
      <c r="N603" s="65">
        <f t="shared" si="29"/>
        <v>2360000</v>
      </c>
      <c r="O603" s="67">
        <v>46027</v>
      </c>
      <c r="P603" s="67">
        <v>46106</v>
      </c>
      <c r="Q603" s="68">
        <v>0.05</v>
      </c>
      <c r="R603" s="69" t="s">
        <v>669</v>
      </c>
      <c r="S603" s="70"/>
      <c r="T603" s="71"/>
      <c r="U603" s="72"/>
    </row>
    <row r="604" spans="1:21" ht="15" customHeight="1" outlineLevel="1" x14ac:dyDescent="0.35">
      <c r="A604" s="83" t="s">
        <v>773</v>
      </c>
      <c r="B604" s="152" t="s">
        <v>774</v>
      </c>
      <c r="C604" s="85"/>
      <c r="D604" s="86"/>
      <c r="E604" s="101"/>
      <c r="F604" s="101"/>
      <c r="G604" s="101"/>
      <c r="H604" s="101"/>
      <c r="I604" s="101">
        <f t="shared" si="30"/>
        <v>0</v>
      </c>
      <c r="J604" s="101"/>
      <c r="K604" s="101"/>
      <c r="L604" s="101"/>
      <c r="M604" s="101"/>
      <c r="N604" s="101">
        <f t="shared" si="29"/>
        <v>0</v>
      </c>
      <c r="O604" s="88">
        <v>46027</v>
      </c>
      <c r="P604" s="88">
        <v>46032</v>
      </c>
      <c r="Q604" s="144">
        <v>0.06</v>
      </c>
      <c r="R604" s="90" t="s">
        <v>669</v>
      </c>
      <c r="S604" s="91"/>
      <c r="T604" s="91"/>
      <c r="U604" s="102"/>
    </row>
    <row r="605" spans="1:21" ht="14" outlineLevel="1" x14ac:dyDescent="0.35">
      <c r="A605" s="83" t="s">
        <v>775</v>
      </c>
      <c r="B605" s="152" t="s">
        <v>776</v>
      </c>
      <c r="C605" s="85"/>
      <c r="D605" s="86"/>
      <c r="E605" s="101"/>
      <c r="F605" s="101"/>
      <c r="G605" s="101"/>
      <c r="H605" s="101"/>
      <c r="I605" s="101">
        <f t="shared" si="30"/>
        <v>0</v>
      </c>
      <c r="J605" s="101"/>
      <c r="K605" s="101"/>
      <c r="L605" s="101"/>
      <c r="M605" s="101"/>
      <c r="N605" s="101">
        <f t="shared" si="29"/>
        <v>0</v>
      </c>
      <c r="O605" s="88">
        <v>46033</v>
      </c>
      <c r="P605" s="88">
        <v>46065</v>
      </c>
      <c r="Q605" s="144">
        <v>0.28999999999999998</v>
      </c>
      <c r="R605" s="90" t="s">
        <v>669</v>
      </c>
      <c r="S605" s="91"/>
      <c r="T605" s="91"/>
      <c r="U605" s="102"/>
    </row>
    <row r="606" spans="1:21" ht="15" customHeight="1" outlineLevel="1" x14ac:dyDescent="0.35">
      <c r="A606" s="83" t="s">
        <v>777</v>
      </c>
      <c r="B606" s="152" t="s">
        <v>778</v>
      </c>
      <c r="C606" s="85"/>
      <c r="D606" s="86"/>
      <c r="E606" s="101"/>
      <c r="F606" s="101"/>
      <c r="G606" s="101"/>
      <c r="H606" s="101"/>
      <c r="I606" s="101">
        <f t="shared" si="30"/>
        <v>0</v>
      </c>
      <c r="J606" s="101"/>
      <c r="K606" s="101"/>
      <c r="L606" s="101"/>
      <c r="M606" s="101"/>
      <c r="N606" s="101">
        <f t="shared" si="29"/>
        <v>0</v>
      </c>
      <c r="O606" s="88">
        <v>46066</v>
      </c>
      <c r="P606" s="88">
        <v>46095</v>
      </c>
      <c r="Q606" s="144">
        <v>0.62</v>
      </c>
      <c r="R606" s="90" t="s">
        <v>669</v>
      </c>
      <c r="S606" s="91"/>
      <c r="T606" s="91"/>
      <c r="U606" s="102"/>
    </row>
    <row r="607" spans="1:21" ht="15" customHeight="1" outlineLevel="1" x14ac:dyDescent="0.35">
      <c r="A607" s="83" t="s">
        <v>779</v>
      </c>
      <c r="B607" s="152" t="s">
        <v>780</v>
      </c>
      <c r="C607" s="85"/>
      <c r="D607" s="86"/>
      <c r="E607" s="101">
        <v>2360000</v>
      </c>
      <c r="F607" s="101"/>
      <c r="G607" s="101"/>
      <c r="H607" s="101"/>
      <c r="I607" s="101">
        <f t="shared" si="30"/>
        <v>2360000</v>
      </c>
      <c r="J607" s="101">
        <v>2360000</v>
      </c>
      <c r="K607" s="101"/>
      <c r="L607" s="101"/>
      <c r="M607" s="101"/>
      <c r="N607" s="101">
        <f t="shared" si="29"/>
        <v>2360000</v>
      </c>
      <c r="O607" s="88">
        <v>46096</v>
      </c>
      <c r="P607" s="88">
        <v>46106</v>
      </c>
      <c r="Q607" s="144">
        <v>0.03</v>
      </c>
      <c r="R607" s="90" t="s">
        <v>669</v>
      </c>
      <c r="S607" s="91"/>
      <c r="T607" s="91"/>
      <c r="U607" s="102"/>
    </row>
    <row r="608" spans="1:21" ht="36.9" customHeight="1" outlineLevel="1" x14ac:dyDescent="0.35">
      <c r="A608" s="63" t="s">
        <v>781</v>
      </c>
      <c r="B608" s="163" t="s">
        <v>782</v>
      </c>
      <c r="C608" s="64"/>
      <c r="D608" s="113">
        <v>2128</v>
      </c>
      <c r="E608" s="65">
        <f>E617</f>
        <v>9500000</v>
      </c>
      <c r="F608" s="65">
        <f>F617</f>
        <v>0</v>
      </c>
      <c r="G608" s="65">
        <f>G617</f>
        <v>0</v>
      </c>
      <c r="H608" s="65">
        <f>H617</f>
        <v>0</v>
      </c>
      <c r="I608" s="65">
        <f t="shared" si="30"/>
        <v>9500000</v>
      </c>
      <c r="J608" s="65">
        <f>J617</f>
        <v>9500000</v>
      </c>
      <c r="K608" s="65">
        <f>K617</f>
        <v>0</v>
      </c>
      <c r="L608" s="65">
        <f>L617</f>
        <v>0</v>
      </c>
      <c r="M608" s="65">
        <f>M617</f>
        <v>0</v>
      </c>
      <c r="N608" s="65">
        <f t="shared" si="29"/>
        <v>9500000</v>
      </c>
      <c r="O608" s="67">
        <v>46113</v>
      </c>
      <c r="P608" s="67">
        <v>46310</v>
      </c>
      <c r="Q608" s="68">
        <v>0.1</v>
      </c>
      <c r="R608" s="69" t="s">
        <v>669</v>
      </c>
      <c r="S608" s="112"/>
      <c r="T608" s="163"/>
      <c r="U608" s="165"/>
    </row>
    <row r="609" spans="1:113" ht="24.65" customHeight="1" outlineLevel="1" x14ac:dyDescent="0.35">
      <c r="A609" s="83" t="s">
        <v>783</v>
      </c>
      <c r="B609" s="152" t="s">
        <v>671</v>
      </c>
      <c r="C609" s="85"/>
      <c r="D609" s="86"/>
      <c r="E609" s="101"/>
      <c r="F609" s="101"/>
      <c r="G609" s="101"/>
      <c r="H609" s="101"/>
      <c r="I609" s="101">
        <f t="shared" si="30"/>
        <v>0</v>
      </c>
      <c r="J609" s="101"/>
      <c r="K609" s="101"/>
      <c r="L609" s="101"/>
      <c r="M609" s="101"/>
      <c r="N609" s="101">
        <f t="shared" si="29"/>
        <v>0</v>
      </c>
      <c r="O609" s="88">
        <v>46113</v>
      </c>
      <c r="P609" s="88">
        <v>46117</v>
      </c>
      <c r="Q609" s="144">
        <v>0.16</v>
      </c>
      <c r="R609" s="90" t="s">
        <v>669</v>
      </c>
      <c r="S609" s="91"/>
      <c r="T609" s="91"/>
      <c r="U609" s="102"/>
    </row>
    <row r="610" spans="1:113" ht="29.15" customHeight="1" outlineLevel="1" x14ac:dyDescent="0.35">
      <c r="A610" s="83" t="s">
        <v>784</v>
      </c>
      <c r="B610" s="152" t="s">
        <v>673</v>
      </c>
      <c r="C610" s="85"/>
      <c r="D610" s="86"/>
      <c r="E610" s="101"/>
      <c r="F610" s="101"/>
      <c r="G610" s="101"/>
      <c r="H610" s="101"/>
      <c r="I610" s="101">
        <f t="shared" si="30"/>
        <v>0</v>
      </c>
      <c r="J610" s="101"/>
      <c r="K610" s="101"/>
      <c r="L610" s="101"/>
      <c r="M610" s="101"/>
      <c r="N610" s="101">
        <f t="shared" si="29"/>
        <v>0</v>
      </c>
      <c r="O610" s="88">
        <v>46118</v>
      </c>
      <c r="P610" s="88">
        <v>46209</v>
      </c>
      <c r="Q610" s="144">
        <v>0.19</v>
      </c>
      <c r="R610" s="90" t="s">
        <v>669</v>
      </c>
      <c r="S610" s="91"/>
      <c r="T610" s="91"/>
      <c r="U610" s="102"/>
    </row>
    <row r="611" spans="1:113" ht="15" customHeight="1" outlineLevel="1" x14ac:dyDescent="0.35">
      <c r="A611" s="83" t="s">
        <v>785</v>
      </c>
      <c r="B611" s="152" t="s">
        <v>786</v>
      </c>
      <c r="C611" s="85"/>
      <c r="D611" s="86"/>
      <c r="E611" s="101"/>
      <c r="F611" s="101"/>
      <c r="G611" s="101"/>
      <c r="H611" s="101"/>
      <c r="I611" s="101">
        <f t="shared" si="30"/>
        <v>0</v>
      </c>
      <c r="J611" s="101"/>
      <c r="K611" s="101"/>
      <c r="L611" s="101"/>
      <c r="M611" s="101"/>
      <c r="N611" s="101">
        <f t="shared" si="29"/>
        <v>0</v>
      </c>
      <c r="O611" s="88">
        <v>46210</v>
      </c>
      <c r="P611" s="88">
        <v>46220</v>
      </c>
      <c r="Q611" s="144">
        <v>0.1</v>
      </c>
      <c r="R611" s="90" t="s">
        <v>669</v>
      </c>
      <c r="S611" s="91"/>
      <c r="T611" s="91"/>
      <c r="U611" s="102"/>
    </row>
    <row r="612" spans="1:113" ht="39.65" customHeight="1" outlineLevel="1" x14ac:dyDescent="0.35">
      <c r="A612" s="83" t="s">
        <v>787</v>
      </c>
      <c r="B612" s="152" t="s">
        <v>788</v>
      </c>
      <c r="C612" s="85"/>
      <c r="D612" s="86"/>
      <c r="E612" s="101"/>
      <c r="F612" s="101"/>
      <c r="G612" s="101"/>
      <c r="H612" s="101"/>
      <c r="I612" s="101">
        <f t="shared" si="30"/>
        <v>0</v>
      </c>
      <c r="J612" s="101"/>
      <c r="K612" s="101"/>
      <c r="L612" s="101"/>
      <c r="M612" s="101"/>
      <c r="N612" s="101">
        <f t="shared" si="29"/>
        <v>0</v>
      </c>
      <c r="O612" s="88">
        <v>46220</v>
      </c>
      <c r="P612" s="88">
        <v>46242</v>
      </c>
      <c r="Q612" s="144">
        <v>0.1</v>
      </c>
      <c r="R612" s="90" t="s">
        <v>669</v>
      </c>
      <c r="S612" s="91"/>
      <c r="T612" s="91"/>
      <c r="U612" s="102"/>
    </row>
    <row r="613" spans="1:113" ht="46.5" customHeight="1" outlineLevel="1" x14ac:dyDescent="0.35">
      <c r="A613" s="83" t="s">
        <v>789</v>
      </c>
      <c r="B613" s="152" t="s">
        <v>790</v>
      </c>
      <c r="C613" s="85"/>
      <c r="D613" s="86"/>
      <c r="E613" s="101"/>
      <c r="F613" s="101"/>
      <c r="G613" s="101"/>
      <c r="H613" s="101"/>
      <c r="I613" s="101">
        <f t="shared" si="30"/>
        <v>0</v>
      </c>
      <c r="J613" s="101"/>
      <c r="K613" s="101"/>
      <c r="L613" s="101"/>
      <c r="M613" s="101"/>
      <c r="N613" s="101">
        <f t="shared" si="29"/>
        <v>0</v>
      </c>
      <c r="O613" s="88">
        <v>46242</v>
      </c>
      <c r="P613" s="88">
        <v>46263</v>
      </c>
      <c r="Q613" s="144">
        <v>0.1</v>
      </c>
      <c r="R613" s="90" t="s">
        <v>669</v>
      </c>
      <c r="S613" s="91"/>
      <c r="T613" s="91"/>
      <c r="U613" s="102"/>
    </row>
    <row r="614" spans="1:113" ht="15" customHeight="1" outlineLevel="1" x14ac:dyDescent="0.35">
      <c r="A614" s="83" t="s">
        <v>791</v>
      </c>
      <c r="B614" s="152" t="s">
        <v>792</v>
      </c>
      <c r="C614" s="85"/>
      <c r="D614" s="86"/>
      <c r="E614" s="101"/>
      <c r="F614" s="101"/>
      <c r="G614" s="101"/>
      <c r="H614" s="101"/>
      <c r="I614" s="101">
        <f t="shared" si="30"/>
        <v>0</v>
      </c>
      <c r="J614" s="101"/>
      <c r="K614" s="101"/>
      <c r="L614" s="101"/>
      <c r="M614" s="101"/>
      <c r="N614" s="101">
        <f t="shared" si="29"/>
        <v>0</v>
      </c>
      <c r="O614" s="88">
        <v>46264</v>
      </c>
      <c r="P614" s="88" t="s">
        <v>793</v>
      </c>
      <c r="Q614" s="144">
        <v>0.2</v>
      </c>
      <c r="R614" s="90" t="s">
        <v>669</v>
      </c>
      <c r="S614" s="91"/>
      <c r="T614" s="91"/>
      <c r="U614" s="102"/>
    </row>
    <row r="615" spans="1:113" ht="14" outlineLevel="1" x14ac:dyDescent="0.35">
      <c r="A615" s="83" t="s">
        <v>794</v>
      </c>
      <c r="B615" s="152" t="s">
        <v>679</v>
      </c>
      <c r="C615" s="85"/>
      <c r="D615" s="86"/>
      <c r="E615" s="101"/>
      <c r="F615" s="101"/>
      <c r="G615" s="101"/>
      <c r="H615" s="101"/>
      <c r="I615" s="101">
        <f t="shared" si="30"/>
        <v>0</v>
      </c>
      <c r="J615" s="101"/>
      <c r="K615" s="101"/>
      <c r="L615" s="101"/>
      <c r="M615" s="101"/>
      <c r="N615" s="101">
        <f t="shared" si="29"/>
        <v>0</v>
      </c>
      <c r="O615" s="88" t="s">
        <v>793</v>
      </c>
      <c r="P615" s="88">
        <v>46300</v>
      </c>
      <c r="Q615" s="144">
        <v>7.0000000000000007E-2</v>
      </c>
      <c r="R615" s="90" t="s">
        <v>669</v>
      </c>
      <c r="S615" s="91"/>
      <c r="T615" s="91"/>
      <c r="U615" s="102"/>
    </row>
    <row r="616" spans="1:113" ht="15" customHeight="1" outlineLevel="1" x14ac:dyDescent="0.35">
      <c r="A616" s="83" t="s">
        <v>795</v>
      </c>
      <c r="B616" s="152" t="s">
        <v>681</v>
      </c>
      <c r="C616" s="85"/>
      <c r="D616" s="86"/>
      <c r="E616" s="101"/>
      <c r="F616" s="101"/>
      <c r="G616" s="101"/>
      <c r="H616" s="101"/>
      <c r="I616" s="101">
        <f t="shared" si="30"/>
        <v>0</v>
      </c>
      <c r="J616" s="101"/>
      <c r="K616" s="101"/>
      <c r="L616" s="101"/>
      <c r="M616" s="101"/>
      <c r="N616" s="101">
        <f t="shared" si="29"/>
        <v>0</v>
      </c>
      <c r="O616" s="88" t="s">
        <v>793</v>
      </c>
      <c r="P616" s="88">
        <v>46300</v>
      </c>
      <c r="Q616" s="144">
        <v>0.04</v>
      </c>
      <c r="R616" s="90" t="s">
        <v>669</v>
      </c>
      <c r="S616" s="91"/>
      <c r="T616" s="91"/>
      <c r="U616" s="102"/>
    </row>
    <row r="617" spans="1:113" ht="15" customHeight="1" outlineLevel="1" x14ac:dyDescent="0.35">
      <c r="A617" s="83" t="s">
        <v>796</v>
      </c>
      <c r="B617" s="152" t="s">
        <v>780</v>
      </c>
      <c r="C617" s="85"/>
      <c r="D617" s="86"/>
      <c r="E617" s="149">
        <v>9500000</v>
      </c>
      <c r="F617" s="149"/>
      <c r="G617" s="149"/>
      <c r="H617" s="149"/>
      <c r="I617" s="149">
        <f t="shared" si="30"/>
        <v>9500000</v>
      </c>
      <c r="J617" s="149">
        <v>9500000</v>
      </c>
      <c r="K617" s="149"/>
      <c r="L617" s="149"/>
      <c r="M617" s="149"/>
      <c r="N617" s="149">
        <f t="shared" si="29"/>
        <v>9500000</v>
      </c>
      <c r="O617" s="88">
        <v>46665</v>
      </c>
      <c r="P617" s="88">
        <v>46310</v>
      </c>
      <c r="Q617" s="144">
        <v>0.04</v>
      </c>
      <c r="R617" s="90" t="s">
        <v>669</v>
      </c>
      <c r="S617" s="166"/>
      <c r="T617" s="166"/>
      <c r="U617" s="167"/>
    </row>
    <row r="618" spans="1:113" ht="48" customHeight="1" outlineLevel="1" x14ac:dyDescent="0.35">
      <c r="A618" s="63" t="s">
        <v>797</v>
      </c>
      <c r="B618" s="163" t="s">
        <v>798</v>
      </c>
      <c r="C618" s="64"/>
      <c r="D618" s="113">
        <v>2131</v>
      </c>
      <c r="E618" s="66">
        <f>E626</f>
        <v>5000000</v>
      </c>
      <c r="F618" s="66">
        <f>F626</f>
        <v>0</v>
      </c>
      <c r="G618" s="66">
        <f>G626</f>
        <v>0</v>
      </c>
      <c r="H618" s="66">
        <f>H626</f>
        <v>0</v>
      </c>
      <c r="I618" s="66">
        <f t="shared" si="30"/>
        <v>5000000</v>
      </c>
      <c r="J618" s="66">
        <f>J626</f>
        <v>5000000</v>
      </c>
      <c r="K618" s="66">
        <f>K626</f>
        <v>0</v>
      </c>
      <c r="L618" s="66">
        <f>L626</f>
        <v>0</v>
      </c>
      <c r="M618" s="66">
        <f>M626</f>
        <v>0</v>
      </c>
      <c r="N618" s="66">
        <f t="shared" si="29"/>
        <v>5000000</v>
      </c>
      <c r="O618" s="67">
        <v>46054</v>
      </c>
      <c r="P618" s="67">
        <v>46068</v>
      </c>
      <c r="Q618" s="68">
        <v>0.15</v>
      </c>
      <c r="R618" s="71" t="s">
        <v>669</v>
      </c>
      <c r="S618" s="71"/>
      <c r="T618" s="71"/>
      <c r="U618" s="147"/>
    </row>
    <row r="619" spans="1:113" ht="35.4" customHeight="1" outlineLevel="1" x14ac:dyDescent="0.35">
      <c r="A619" s="83" t="s">
        <v>799</v>
      </c>
      <c r="B619" s="152" t="s">
        <v>671</v>
      </c>
      <c r="C619" s="85"/>
      <c r="D619" s="86"/>
      <c r="E619" s="149"/>
      <c r="F619" s="149"/>
      <c r="G619" s="149"/>
      <c r="H619" s="149"/>
      <c r="I619" s="149">
        <f t="shared" si="30"/>
        <v>0</v>
      </c>
      <c r="J619" s="149"/>
      <c r="K619" s="149"/>
      <c r="L619" s="149"/>
      <c r="M619" s="149"/>
      <c r="N619" s="149">
        <f t="shared" si="29"/>
        <v>0</v>
      </c>
      <c r="O619" s="88">
        <v>46054</v>
      </c>
      <c r="P619" s="88">
        <v>46058</v>
      </c>
      <c r="Q619" s="144">
        <v>0.16</v>
      </c>
      <c r="R619" s="90" t="s">
        <v>669</v>
      </c>
      <c r="S619" s="90"/>
      <c r="T619" s="91"/>
      <c r="U619" s="102"/>
    </row>
    <row r="620" spans="1:113" ht="35.4" customHeight="1" outlineLevel="1" x14ac:dyDescent="0.35">
      <c r="A620" s="83" t="s">
        <v>800</v>
      </c>
      <c r="B620" s="152" t="s">
        <v>673</v>
      </c>
      <c r="C620" s="85"/>
      <c r="D620" s="86"/>
      <c r="E620" s="149"/>
      <c r="F620" s="149"/>
      <c r="G620" s="149"/>
      <c r="H620" s="149"/>
      <c r="I620" s="149">
        <f t="shared" si="30"/>
        <v>0</v>
      </c>
      <c r="J620" s="149"/>
      <c r="K620" s="149"/>
      <c r="L620" s="149"/>
      <c r="M620" s="149"/>
      <c r="N620" s="149">
        <f t="shared" si="29"/>
        <v>0</v>
      </c>
      <c r="O620" s="88">
        <v>46059</v>
      </c>
      <c r="P620" s="88">
        <v>46148</v>
      </c>
      <c r="Q620" s="144">
        <v>0.19</v>
      </c>
      <c r="R620" s="90" t="s">
        <v>669</v>
      </c>
      <c r="S620" s="90"/>
      <c r="T620" s="91"/>
      <c r="U620" s="102"/>
    </row>
    <row r="621" spans="1:113" s="95" customFormat="1" ht="35.4" customHeight="1" outlineLevel="1" x14ac:dyDescent="0.35">
      <c r="A621" s="83" t="s">
        <v>801</v>
      </c>
      <c r="B621" s="152" t="s">
        <v>802</v>
      </c>
      <c r="C621" s="85"/>
      <c r="D621" s="86"/>
      <c r="E621" s="149"/>
      <c r="F621" s="149"/>
      <c r="G621" s="149"/>
      <c r="H621" s="149"/>
      <c r="I621" s="149">
        <f t="shared" si="30"/>
        <v>0</v>
      </c>
      <c r="J621" s="149"/>
      <c r="K621" s="149"/>
      <c r="L621" s="149"/>
      <c r="M621" s="149"/>
      <c r="N621" s="149">
        <f t="shared" si="29"/>
        <v>0</v>
      </c>
      <c r="O621" s="88">
        <v>46149</v>
      </c>
      <c r="P621" s="88">
        <v>46210</v>
      </c>
      <c r="Q621" s="144">
        <v>0.1</v>
      </c>
      <c r="R621" s="90" t="s">
        <v>669</v>
      </c>
      <c r="S621" s="90"/>
      <c r="T621" s="91"/>
      <c r="U621" s="102"/>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c r="CD621" s="4"/>
      <c r="CE621" s="4"/>
      <c r="CF621" s="4"/>
      <c r="CG621" s="4"/>
      <c r="CH621" s="4"/>
      <c r="CI621" s="4"/>
      <c r="CJ621" s="4"/>
      <c r="CK621" s="4"/>
      <c r="CL621" s="4"/>
      <c r="CM621" s="4"/>
      <c r="CN621" s="4"/>
      <c r="CO621" s="4"/>
      <c r="CP621" s="4"/>
      <c r="CQ621" s="4"/>
      <c r="CR621" s="4"/>
      <c r="CS621" s="4"/>
      <c r="CT621" s="4"/>
      <c r="CU621" s="4"/>
      <c r="CV621" s="4"/>
      <c r="CW621" s="4"/>
      <c r="CX621" s="4"/>
      <c r="CY621" s="4"/>
      <c r="CZ621" s="4"/>
      <c r="DA621" s="4"/>
      <c r="DB621" s="4"/>
      <c r="DC621" s="4"/>
      <c r="DD621" s="4"/>
      <c r="DE621" s="4"/>
      <c r="DF621" s="4"/>
      <c r="DG621" s="4"/>
      <c r="DH621" s="4"/>
      <c r="DI621" s="4"/>
    </row>
    <row r="622" spans="1:113" s="95" customFormat="1" ht="35.4" customHeight="1" outlineLevel="1" x14ac:dyDescent="0.35">
      <c r="A622" s="83" t="s">
        <v>803</v>
      </c>
      <c r="B622" s="152" t="s">
        <v>804</v>
      </c>
      <c r="C622" s="85"/>
      <c r="D622" s="86"/>
      <c r="E622" s="149"/>
      <c r="F622" s="149"/>
      <c r="G622" s="149"/>
      <c r="H622" s="149"/>
      <c r="I622" s="149">
        <f t="shared" si="30"/>
        <v>0</v>
      </c>
      <c r="J622" s="149"/>
      <c r="K622" s="149"/>
      <c r="L622" s="149"/>
      <c r="M622" s="149"/>
      <c r="N622" s="149">
        <f t="shared" si="29"/>
        <v>0</v>
      </c>
      <c r="O622" s="88">
        <v>46211</v>
      </c>
      <c r="P622" s="88">
        <v>46242</v>
      </c>
      <c r="Q622" s="144">
        <v>0.1</v>
      </c>
      <c r="R622" s="90" t="s">
        <v>669</v>
      </c>
      <c r="S622" s="90"/>
      <c r="T622" s="91"/>
      <c r="U622" s="102"/>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c r="CF622" s="4"/>
      <c r="CG622" s="4"/>
      <c r="CH622" s="4"/>
      <c r="CI622" s="4"/>
      <c r="CJ622" s="4"/>
      <c r="CK622" s="4"/>
      <c r="CL622" s="4"/>
      <c r="CM622" s="4"/>
      <c r="CN622" s="4"/>
      <c r="CO622" s="4"/>
      <c r="CP622" s="4"/>
      <c r="CQ622" s="4"/>
      <c r="CR622" s="4"/>
      <c r="CS622" s="4"/>
      <c r="CT622" s="4"/>
      <c r="CU622" s="4"/>
      <c r="CV622" s="4"/>
      <c r="CW622" s="4"/>
      <c r="CX622" s="4"/>
      <c r="CY622" s="4"/>
      <c r="CZ622" s="4"/>
      <c r="DA622" s="4"/>
      <c r="DB622" s="4"/>
      <c r="DC622" s="4"/>
      <c r="DD622" s="4"/>
      <c r="DE622" s="4"/>
      <c r="DF622" s="4"/>
      <c r="DG622" s="4"/>
      <c r="DH622" s="4"/>
      <c r="DI622" s="4"/>
    </row>
    <row r="623" spans="1:113" s="95" customFormat="1" ht="35.4" customHeight="1" outlineLevel="1" x14ac:dyDescent="0.35">
      <c r="A623" s="83" t="s">
        <v>805</v>
      </c>
      <c r="B623" s="152" t="s">
        <v>806</v>
      </c>
      <c r="C623" s="85"/>
      <c r="D623" s="86"/>
      <c r="E623" s="149"/>
      <c r="F623" s="149"/>
      <c r="G623" s="149"/>
      <c r="H623" s="149"/>
      <c r="I623" s="149">
        <f t="shared" si="30"/>
        <v>0</v>
      </c>
      <c r="J623" s="149"/>
      <c r="K623" s="149"/>
      <c r="L623" s="149"/>
      <c r="M623" s="149"/>
      <c r="N623" s="149">
        <f t="shared" si="29"/>
        <v>0</v>
      </c>
      <c r="O623" s="88">
        <v>46243</v>
      </c>
      <c r="P623" s="88">
        <v>46275</v>
      </c>
      <c r="Q623" s="144">
        <v>0.1</v>
      </c>
      <c r="R623" s="90" t="s">
        <v>669</v>
      </c>
      <c r="S623" s="90"/>
      <c r="T623" s="91"/>
      <c r="U623" s="102"/>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c r="CD623" s="4"/>
      <c r="CE623" s="4"/>
      <c r="CF623" s="4"/>
      <c r="CG623" s="4"/>
      <c r="CH623" s="4"/>
      <c r="CI623" s="4"/>
      <c r="CJ623" s="4"/>
      <c r="CK623" s="4"/>
      <c r="CL623" s="4"/>
      <c r="CM623" s="4"/>
      <c r="CN623" s="4"/>
      <c r="CO623" s="4"/>
      <c r="CP623" s="4"/>
      <c r="CQ623" s="4"/>
      <c r="CR623" s="4"/>
      <c r="CS623" s="4"/>
      <c r="CT623" s="4"/>
      <c r="CU623" s="4"/>
      <c r="CV623" s="4"/>
      <c r="CW623" s="4"/>
      <c r="CX623" s="4"/>
      <c r="CY623" s="4"/>
      <c r="CZ623" s="4"/>
      <c r="DA623" s="4"/>
      <c r="DB623" s="4"/>
      <c r="DC623" s="4"/>
      <c r="DD623" s="4"/>
      <c r="DE623" s="4"/>
      <c r="DF623" s="4"/>
      <c r="DG623" s="4"/>
      <c r="DH623" s="4"/>
      <c r="DI623" s="4"/>
    </row>
    <row r="624" spans="1:113" s="95" customFormat="1" ht="35.4" customHeight="1" outlineLevel="1" x14ac:dyDescent="0.35">
      <c r="A624" s="83" t="s">
        <v>807</v>
      </c>
      <c r="B624" s="152" t="s">
        <v>808</v>
      </c>
      <c r="C624" s="85"/>
      <c r="D624" s="86"/>
      <c r="E624" s="149"/>
      <c r="F624" s="149"/>
      <c r="G624" s="149"/>
      <c r="H624" s="149"/>
      <c r="I624" s="149">
        <f t="shared" si="30"/>
        <v>0</v>
      </c>
      <c r="J624" s="149"/>
      <c r="K624" s="149"/>
      <c r="L624" s="149"/>
      <c r="M624" s="149"/>
      <c r="N624" s="149">
        <f t="shared" si="29"/>
        <v>0</v>
      </c>
      <c r="O624" s="88">
        <v>46275</v>
      </c>
      <c r="P624" s="88">
        <v>46306</v>
      </c>
      <c r="Q624" s="144">
        <v>0.2</v>
      </c>
      <c r="R624" s="90" t="s">
        <v>669</v>
      </c>
      <c r="S624" s="90"/>
      <c r="T624" s="91"/>
      <c r="U624" s="102"/>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c r="CF624" s="4"/>
      <c r="CG624" s="4"/>
      <c r="CH624" s="4"/>
      <c r="CI624" s="4"/>
      <c r="CJ624" s="4"/>
      <c r="CK624" s="4"/>
      <c r="CL624" s="4"/>
      <c r="CM624" s="4"/>
      <c r="CN624" s="4"/>
      <c r="CO624" s="4"/>
      <c r="CP624" s="4"/>
      <c r="CQ624" s="4"/>
      <c r="CR624" s="4"/>
      <c r="CS624" s="4"/>
      <c r="CT624" s="4"/>
      <c r="CU624" s="4"/>
      <c r="CV624" s="4"/>
      <c r="CW624" s="4"/>
      <c r="CX624" s="4"/>
      <c r="CY624" s="4"/>
      <c r="CZ624" s="4"/>
      <c r="DA624" s="4"/>
      <c r="DB624" s="4"/>
      <c r="DC624" s="4"/>
      <c r="DD624" s="4"/>
      <c r="DE624" s="4"/>
      <c r="DF624" s="4"/>
      <c r="DG624" s="4"/>
      <c r="DH624" s="4"/>
      <c r="DI624" s="4"/>
    </row>
    <row r="625" spans="1:113" ht="35.4" customHeight="1" outlineLevel="1" x14ac:dyDescent="0.35">
      <c r="A625" s="83" t="s">
        <v>809</v>
      </c>
      <c r="B625" s="152" t="s">
        <v>810</v>
      </c>
      <c r="C625" s="85"/>
      <c r="D625" s="86"/>
      <c r="E625" s="149"/>
      <c r="F625" s="149"/>
      <c r="G625" s="149"/>
      <c r="H625" s="149"/>
      <c r="I625" s="149">
        <f t="shared" si="30"/>
        <v>0</v>
      </c>
      <c r="J625" s="149"/>
      <c r="K625" s="149"/>
      <c r="L625" s="149"/>
      <c r="M625" s="149"/>
      <c r="N625" s="149">
        <f t="shared" si="29"/>
        <v>0</v>
      </c>
      <c r="O625" s="88">
        <v>46306</v>
      </c>
      <c r="P625" s="88">
        <v>46338</v>
      </c>
      <c r="Q625" s="144">
        <v>0.13</v>
      </c>
      <c r="R625" s="90" t="s">
        <v>669</v>
      </c>
      <c r="S625" s="90"/>
      <c r="T625" s="91"/>
      <c r="U625" s="102"/>
    </row>
    <row r="626" spans="1:113" ht="35.4" customHeight="1" outlineLevel="1" x14ac:dyDescent="0.35">
      <c r="A626" s="83" t="s">
        <v>811</v>
      </c>
      <c r="B626" s="152" t="s">
        <v>780</v>
      </c>
      <c r="C626" s="85"/>
      <c r="D626" s="86"/>
      <c r="E626" s="149">
        <v>5000000</v>
      </c>
      <c r="F626" s="149"/>
      <c r="G626" s="149"/>
      <c r="H626" s="149"/>
      <c r="I626" s="149">
        <f t="shared" si="30"/>
        <v>5000000</v>
      </c>
      <c r="J626" s="149">
        <v>5000000</v>
      </c>
      <c r="K626" s="149"/>
      <c r="L626" s="149"/>
      <c r="M626" s="149"/>
      <c r="N626" s="149">
        <f t="shared" si="29"/>
        <v>5000000</v>
      </c>
      <c r="O626" s="88">
        <v>46338</v>
      </c>
      <c r="P626" s="88">
        <v>46349</v>
      </c>
      <c r="Q626" s="144">
        <v>0.02</v>
      </c>
      <c r="R626" s="90" t="s">
        <v>669</v>
      </c>
      <c r="S626" s="90"/>
      <c r="T626" s="91"/>
      <c r="U626" s="102"/>
    </row>
    <row r="627" spans="1:113" s="95" customFormat="1" ht="24.9" customHeight="1" outlineLevel="1" x14ac:dyDescent="0.35">
      <c r="A627" s="53" t="s">
        <v>812</v>
      </c>
      <c r="B627" s="54" t="s">
        <v>813</v>
      </c>
      <c r="C627" s="55"/>
      <c r="D627" s="56"/>
      <c r="E627" s="57">
        <f>E628+E633+E638+E643+E648+E653+E658+E663+E668+E676+E682+E688+E698+E708+E714+E718+E722+E726+E731+E736+E741+E746+E751+E756+E761+E766+E771+E777+E781+E784+E788+E795+E802+E809+E816+E823+E826+E830+E838+E842+E845+E849+E853+E855+E858+E862+E872+E880+E890+E896+E906+E916+E926+E932+E941+E946+E951</f>
        <v>3621924698.04</v>
      </c>
      <c r="F627" s="57">
        <f>F628+F633+F638+F643+F648+F653+F658+F663+F668+F676+F682+F688+F698+F708+F714+F718+F722+F726+F731+F736+F741+F746+F751+F756+F761+F766+F771+F777+F781+F784+F788+F795+F802+F809+F816+F823+F826+F830+F838+F842+F845+F849+F853+F855+F858+F862+F872+F880+F890+F896+F906+F916+F926+F932+F941+F946+F951</f>
        <v>0</v>
      </c>
      <c r="G627" s="57">
        <f>G628+G633+G638+G643+G648+G653+G658+G663+G668+G676+G682+G688+G698+G708+G714+G718+G722+G726+G731+G736+G741+G746+G751+G756+G761+G766+G771+G777+G781+G784+G788+G795+G802+G809+G816+G823+G826+G830+G838+G842+G845+G849+G853+G855+G858+G862+G872+G880+G890+G896+G906+G916+G926+G932+G941+G946+G951</f>
        <v>0</v>
      </c>
      <c r="H627" s="57">
        <f>H628+H633+H638+H643+H648+H653+H658+H663+H668+H676+H682+H688+H698+H708+H714+H718+H722+H726+H731+H736+H741+H746+H751+H756+H761+H766+H771+H777+H781+H784+H788+H795+H802+H809+H816+H823+H826+H830+H838+H842+H845+H849+H853+H855+H858+H862+H872+H880+H890+H896+H906+H916+H926+H932+H941+H946+H951</f>
        <v>0</v>
      </c>
      <c r="I627" s="57">
        <f t="shared" si="30"/>
        <v>3621924698.04</v>
      </c>
      <c r="J627" s="57">
        <f>J628+J633+J638+J643+J648+J653+J658+J663+J668+J676+J682+J688+J698+J708+J714+J718+J722+J726+J731+J736+J741+J746+J751+J756+J761+J766+J771+J777+J781+J784+J788+J795+J802+J809+J816+J823+J826+J830+J838+J842+J845+J849+J853+J855+J858+J862+J872+J880+J890+J896+J906+J916+J926+J932+J941+J946+J951</f>
        <v>3621924698.04</v>
      </c>
      <c r="K627" s="57">
        <f>K628+K633+K638+K643+K648+K653+K658+K663+K668+K676+K682+K688+K698+K708+K714+K718+K722+K726+K731+K736+K741+K746+K751+K756+K761+K766+K771+K777+K781+K784+K788+K795+K802+K809+K816+K823+K826+K830+K838+K842+K845+K849+K853+K855+K858+K862+K872+K880+K890+K896+K906+K916+K926+K932+K941+K946+K951</f>
        <v>0</v>
      </c>
      <c r="L627" s="57">
        <f>L628+L633+L638+L643+L648+L653+L658+L663+L668+L676+L682+L688+L698+L708+L714+L718+L722+L726+L731+L736+L741+L746+L751+L756+L761+L766+L771+L777+L781+L784+L788+L795+L802+L809+L816+L823+L826+L830+L838+L842+L845+L849+L853+L855+L858+L862+L872+L880+L890+L896+L906+L916+L926+L932+L941+L946+L951</f>
        <v>0</v>
      </c>
      <c r="M627" s="57">
        <f>M628+M633+M638+M643+M648+M653+M658+M663+M668+M676+M682+M688+M698+M708+M714+M718+M722+M726+M731+M736+M741+M746+M751+M756+M761+M766+M771+M777+M781+M784+M788+M795+M802+M809+M816+M823+M826+M830+M838+M842+M845+M849+M853+M855+M858+M862+M872+M880+M890+M896+M906+M916+M926+M932+M941+M946+M951</f>
        <v>0</v>
      </c>
      <c r="N627" s="57">
        <f t="shared" ref="N627:N658" si="31">SUM(J627:M627)</f>
        <v>3621924698.04</v>
      </c>
      <c r="O627" s="58"/>
      <c r="P627" s="58"/>
      <c r="Q627" s="59">
        <v>0.3</v>
      </c>
      <c r="R627" s="60" t="s">
        <v>22</v>
      </c>
      <c r="S627" s="61"/>
      <c r="T627" s="61"/>
      <c r="U627" s="62"/>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c r="CF627" s="4"/>
      <c r="CG627" s="4"/>
      <c r="CH627" s="4"/>
      <c r="CI627" s="4"/>
      <c r="CJ627" s="4"/>
      <c r="CK627" s="4"/>
      <c r="CL627" s="4"/>
      <c r="CM627" s="4"/>
      <c r="CN627" s="4"/>
      <c r="CO627" s="4"/>
      <c r="CP627" s="4"/>
      <c r="CQ627" s="4"/>
      <c r="CR627" s="4"/>
      <c r="CS627" s="4"/>
      <c r="CT627" s="4"/>
      <c r="CU627" s="4"/>
      <c r="CV627" s="4"/>
      <c r="CW627" s="4"/>
      <c r="CX627" s="4"/>
      <c r="CY627" s="4"/>
      <c r="CZ627" s="4"/>
      <c r="DA627" s="4"/>
      <c r="DB627" s="4"/>
      <c r="DC627" s="4"/>
      <c r="DD627" s="4"/>
      <c r="DE627" s="4"/>
      <c r="DF627" s="4"/>
      <c r="DG627" s="4"/>
      <c r="DH627" s="4"/>
      <c r="DI627" s="4"/>
    </row>
    <row r="628" spans="1:113" s="95" customFormat="1" ht="37.5" customHeight="1" outlineLevel="1" x14ac:dyDescent="0.35">
      <c r="A628" s="63" t="s">
        <v>814</v>
      </c>
      <c r="B628" s="163" t="s">
        <v>815</v>
      </c>
      <c r="C628" s="64"/>
      <c r="D628" s="113">
        <v>627801</v>
      </c>
      <c r="E628" s="66">
        <f>E632</f>
        <v>15000000</v>
      </c>
      <c r="F628" s="65">
        <f>+F632</f>
        <v>0</v>
      </c>
      <c r="G628" s="65">
        <f>+G632</f>
        <v>0</v>
      </c>
      <c r="H628" s="65">
        <f>+H632</f>
        <v>0</v>
      </c>
      <c r="I628" s="65">
        <f t="shared" si="30"/>
        <v>15000000</v>
      </c>
      <c r="J628" s="65">
        <f>J632</f>
        <v>15000000</v>
      </c>
      <c r="K628" s="65">
        <f>+K632</f>
        <v>0</v>
      </c>
      <c r="L628" s="65">
        <f>+L632</f>
        <v>0</v>
      </c>
      <c r="M628" s="65">
        <f>+M632</f>
        <v>0</v>
      </c>
      <c r="N628" s="65">
        <f t="shared" si="31"/>
        <v>15000000</v>
      </c>
      <c r="O628" s="164" t="s">
        <v>816</v>
      </c>
      <c r="P628" s="164" t="s">
        <v>817</v>
      </c>
      <c r="Q628" s="68"/>
      <c r="R628" s="69" t="s">
        <v>818</v>
      </c>
      <c r="S628" s="69"/>
      <c r="T628" s="71"/>
      <c r="U628" s="147"/>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c r="CH628" s="4"/>
      <c r="CI628" s="4"/>
      <c r="CJ628" s="4"/>
      <c r="CK628" s="4"/>
      <c r="CL628" s="4"/>
      <c r="CM628" s="4"/>
      <c r="CN628" s="4"/>
      <c r="CO628" s="4"/>
      <c r="CP628" s="4"/>
      <c r="CQ628" s="4"/>
      <c r="CR628" s="4"/>
      <c r="CS628" s="4"/>
      <c r="CT628" s="4"/>
      <c r="CU628" s="4"/>
      <c r="CV628" s="4"/>
      <c r="CW628" s="4"/>
      <c r="CX628" s="4"/>
      <c r="CY628" s="4"/>
      <c r="CZ628" s="4"/>
      <c r="DA628" s="4"/>
      <c r="DB628" s="4"/>
      <c r="DC628" s="4"/>
      <c r="DD628" s="4"/>
      <c r="DE628" s="4"/>
      <c r="DF628" s="4"/>
      <c r="DG628" s="4"/>
      <c r="DH628" s="4"/>
      <c r="DI628" s="4"/>
    </row>
    <row r="629" spans="1:113" s="95" customFormat="1" ht="37.5" customHeight="1" outlineLevel="1" x14ac:dyDescent="0.35">
      <c r="A629" s="83" t="s">
        <v>819</v>
      </c>
      <c r="B629" s="148" t="s">
        <v>820</v>
      </c>
      <c r="C629" s="85"/>
      <c r="D629" s="86"/>
      <c r="E629" s="101"/>
      <c r="F629" s="101"/>
      <c r="G629" s="101"/>
      <c r="H629" s="101"/>
      <c r="I629" s="101">
        <f t="shared" si="30"/>
        <v>0</v>
      </c>
      <c r="J629" s="101"/>
      <c r="K629" s="101"/>
      <c r="L629" s="101"/>
      <c r="M629" s="101"/>
      <c r="N629" s="101">
        <f t="shared" si="31"/>
        <v>0</v>
      </c>
      <c r="O629" s="88"/>
      <c r="P629" s="88"/>
      <c r="Q629" s="168">
        <v>0.4</v>
      </c>
      <c r="R629" s="90" t="s">
        <v>818</v>
      </c>
      <c r="S629" s="90"/>
      <c r="T629" s="91"/>
      <c r="U629" s="102"/>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c r="CD629" s="4"/>
      <c r="CE629" s="4"/>
      <c r="CF629" s="4"/>
      <c r="CG629" s="4"/>
      <c r="CH629" s="4"/>
      <c r="CI629" s="4"/>
      <c r="CJ629" s="4"/>
      <c r="CK629" s="4"/>
      <c r="CL629" s="4"/>
      <c r="CM629" s="4"/>
      <c r="CN629" s="4"/>
      <c r="CO629" s="4"/>
      <c r="CP629" s="4"/>
      <c r="CQ629" s="4"/>
      <c r="CR629" s="4"/>
      <c r="CS629" s="4"/>
      <c r="CT629" s="4"/>
      <c r="CU629" s="4"/>
      <c r="CV629" s="4"/>
      <c r="CW629" s="4"/>
      <c r="CX629" s="4"/>
      <c r="CY629" s="4"/>
      <c r="CZ629" s="4"/>
      <c r="DA629" s="4"/>
      <c r="DB629" s="4"/>
      <c r="DC629" s="4"/>
      <c r="DD629" s="4"/>
      <c r="DE629" s="4"/>
      <c r="DF629" s="4"/>
      <c r="DG629" s="4"/>
      <c r="DH629" s="4"/>
      <c r="DI629" s="4"/>
    </row>
    <row r="630" spans="1:113" ht="37.5" customHeight="1" outlineLevel="1" x14ac:dyDescent="0.35">
      <c r="A630" s="83" t="s">
        <v>821</v>
      </c>
      <c r="B630" s="148" t="s">
        <v>822</v>
      </c>
      <c r="C630" s="85"/>
      <c r="D630" s="86"/>
      <c r="E630" s="101"/>
      <c r="F630" s="101"/>
      <c r="G630" s="101"/>
      <c r="H630" s="101"/>
      <c r="I630" s="101">
        <f t="shared" si="30"/>
        <v>0</v>
      </c>
      <c r="J630" s="101"/>
      <c r="K630" s="101"/>
      <c r="L630" s="101"/>
      <c r="M630" s="101"/>
      <c r="N630" s="101">
        <f t="shared" si="31"/>
        <v>0</v>
      </c>
      <c r="O630" s="88"/>
      <c r="P630" s="88"/>
      <c r="Q630" s="168">
        <v>0.1</v>
      </c>
      <c r="R630" s="90" t="s">
        <v>818</v>
      </c>
      <c r="S630" s="90"/>
      <c r="T630" s="91"/>
      <c r="U630" s="102"/>
    </row>
    <row r="631" spans="1:113" ht="37.5" customHeight="1" outlineLevel="1" x14ac:dyDescent="0.35">
      <c r="A631" s="83" t="s">
        <v>823</v>
      </c>
      <c r="B631" s="148" t="s">
        <v>824</v>
      </c>
      <c r="C631" s="85"/>
      <c r="D631" s="86"/>
      <c r="E631" s="101"/>
      <c r="F631" s="101"/>
      <c r="G631" s="101"/>
      <c r="H631" s="101"/>
      <c r="I631" s="101">
        <f t="shared" si="30"/>
        <v>0</v>
      </c>
      <c r="J631" s="101"/>
      <c r="K631" s="101"/>
      <c r="L631" s="101"/>
      <c r="M631" s="101"/>
      <c r="N631" s="101">
        <f t="shared" si="31"/>
        <v>0</v>
      </c>
      <c r="O631" s="88"/>
      <c r="P631" s="88"/>
      <c r="Q631" s="168">
        <v>0.4</v>
      </c>
      <c r="R631" s="90" t="s">
        <v>818</v>
      </c>
      <c r="S631" s="90"/>
      <c r="T631" s="91"/>
      <c r="U631" s="102"/>
    </row>
    <row r="632" spans="1:113" ht="37.5" customHeight="1" outlineLevel="1" x14ac:dyDescent="0.35">
      <c r="A632" s="83" t="s">
        <v>825</v>
      </c>
      <c r="B632" s="148" t="s">
        <v>44</v>
      </c>
      <c r="C632" s="85"/>
      <c r="D632" s="86"/>
      <c r="E632" s="101">
        <v>15000000</v>
      </c>
      <c r="F632" s="101"/>
      <c r="G632" s="101"/>
      <c r="H632" s="101"/>
      <c r="I632" s="101">
        <f t="shared" si="30"/>
        <v>15000000</v>
      </c>
      <c r="J632" s="101">
        <v>15000000</v>
      </c>
      <c r="K632" s="101"/>
      <c r="L632" s="101"/>
      <c r="M632" s="101"/>
      <c r="N632" s="101">
        <f t="shared" si="31"/>
        <v>15000000</v>
      </c>
      <c r="O632" s="88"/>
      <c r="P632" s="88"/>
      <c r="Q632" s="168">
        <v>0.1</v>
      </c>
      <c r="R632" s="90" t="s">
        <v>818</v>
      </c>
      <c r="S632" s="90"/>
      <c r="T632" s="91"/>
      <c r="U632" s="102"/>
    </row>
    <row r="633" spans="1:113" ht="37.5" customHeight="1" outlineLevel="1" x14ac:dyDescent="0.35">
      <c r="A633" s="63" t="s">
        <v>826</v>
      </c>
      <c r="B633" s="163" t="s">
        <v>827</v>
      </c>
      <c r="C633" s="64"/>
      <c r="D633" s="113">
        <v>2341</v>
      </c>
      <c r="E633" s="65">
        <f>+E637</f>
        <v>0</v>
      </c>
      <c r="F633" s="65">
        <f>+F637</f>
        <v>0</v>
      </c>
      <c r="G633" s="65">
        <f>+G637</f>
        <v>0</v>
      </c>
      <c r="H633" s="65">
        <f>+H637</f>
        <v>0</v>
      </c>
      <c r="I633" s="65">
        <f t="shared" si="30"/>
        <v>0</v>
      </c>
      <c r="J633" s="65">
        <f>+J637</f>
        <v>0</v>
      </c>
      <c r="K633" s="65">
        <f>+K637</f>
        <v>0</v>
      </c>
      <c r="L633" s="65">
        <f>+L637</f>
        <v>0</v>
      </c>
      <c r="M633" s="65">
        <f>+M637</f>
        <v>0</v>
      </c>
      <c r="N633" s="65">
        <f t="shared" si="31"/>
        <v>0</v>
      </c>
      <c r="O633" s="164" t="s">
        <v>816</v>
      </c>
      <c r="P633" s="164" t="s">
        <v>817</v>
      </c>
      <c r="Q633" s="68"/>
      <c r="R633" s="69" t="s">
        <v>818</v>
      </c>
      <c r="S633" s="69"/>
      <c r="T633" s="71"/>
      <c r="U633" s="147"/>
    </row>
    <row r="634" spans="1:113" ht="37.5" customHeight="1" outlineLevel="1" x14ac:dyDescent="0.35">
      <c r="A634" s="83" t="s">
        <v>828</v>
      </c>
      <c r="B634" s="148" t="s">
        <v>820</v>
      </c>
      <c r="C634" s="85"/>
      <c r="D634" s="86"/>
      <c r="E634" s="101"/>
      <c r="F634" s="101"/>
      <c r="G634" s="101"/>
      <c r="H634" s="101"/>
      <c r="I634" s="101">
        <f t="shared" si="30"/>
        <v>0</v>
      </c>
      <c r="J634" s="101"/>
      <c r="K634" s="101"/>
      <c r="L634" s="101"/>
      <c r="M634" s="101"/>
      <c r="N634" s="101">
        <f t="shared" si="31"/>
        <v>0</v>
      </c>
      <c r="O634" s="88"/>
      <c r="P634" s="88"/>
      <c r="Q634" s="168">
        <v>0.4</v>
      </c>
      <c r="R634" s="90" t="s">
        <v>818</v>
      </c>
      <c r="S634" s="90"/>
      <c r="T634" s="91"/>
      <c r="U634" s="102"/>
    </row>
    <row r="635" spans="1:113" ht="37.5" customHeight="1" outlineLevel="1" x14ac:dyDescent="0.35">
      <c r="A635" s="83" t="s">
        <v>829</v>
      </c>
      <c r="B635" s="148" t="s">
        <v>822</v>
      </c>
      <c r="C635" s="85"/>
      <c r="D635" s="86"/>
      <c r="E635" s="101"/>
      <c r="F635" s="101"/>
      <c r="G635" s="101"/>
      <c r="H635" s="101"/>
      <c r="I635" s="101">
        <f t="shared" si="30"/>
        <v>0</v>
      </c>
      <c r="J635" s="101"/>
      <c r="K635" s="101"/>
      <c r="L635" s="101"/>
      <c r="M635" s="101"/>
      <c r="N635" s="101">
        <f t="shared" si="31"/>
        <v>0</v>
      </c>
      <c r="O635" s="88"/>
      <c r="P635" s="88"/>
      <c r="Q635" s="168">
        <v>0.1</v>
      </c>
      <c r="R635" s="90" t="s">
        <v>818</v>
      </c>
      <c r="S635" s="90"/>
      <c r="T635" s="91"/>
      <c r="U635" s="102"/>
    </row>
    <row r="636" spans="1:113" ht="37.5" customHeight="1" outlineLevel="1" x14ac:dyDescent="0.35">
      <c r="A636" s="83" t="s">
        <v>830</v>
      </c>
      <c r="B636" s="148" t="s">
        <v>824</v>
      </c>
      <c r="C636" s="85"/>
      <c r="D636" s="86"/>
      <c r="E636" s="101"/>
      <c r="F636" s="101"/>
      <c r="G636" s="101"/>
      <c r="H636" s="101"/>
      <c r="I636" s="101">
        <f t="shared" si="30"/>
        <v>0</v>
      </c>
      <c r="J636" s="101"/>
      <c r="K636" s="101"/>
      <c r="L636" s="101"/>
      <c r="M636" s="101"/>
      <c r="N636" s="101">
        <f t="shared" si="31"/>
        <v>0</v>
      </c>
      <c r="O636" s="88"/>
      <c r="P636" s="88"/>
      <c r="Q636" s="168">
        <v>0.4</v>
      </c>
      <c r="R636" s="90" t="s">
        <v>818</v>
      </c>
      <c r="S636" s="90"/>
      <c r="T636" s="91"/>
      <c r="U636" s="102"/>
    </row>
    <row r="637" spans="1:113" ht="37.5" customHeight="1" outlineLevel="1" x14ac:dyDescent="0.35">
      <c r="A637" s="83" t="s">
        <v>831</v>
      </c>
      <c r="B637" s="148" t="s">
        <v>44</v>
      </c>
      <c r="C637" s="85"/>
      <c r="D637" s="86"/>
      <c r="E637" s="101">
        <v>0</v>
      </c>
      <c r="F637" s="101"/>
      <c r="G637" s="101"/>
      <c r="H637" s="101"/>
      <c r="I637" s="101">
        <f t="shared" ref="I637:I700" si="32">SUM(E637:H637)</f>
        <v>0</v>
      </c>
      <c r="J637" s="101">
        <v>0</v>
      </c>
      <c r="K637" s="101"/>
      <c r="L637" s="101"/>
      <c r="M637" s="101"/>
      <c r="N637" s="101">
        <f t="shared" ref="N637" si="33">SUM(J637:M637)</f>
        <v>0</v>
      </c>
      <c r="O637" s="88"/>
      <c r="P637" s="88"/>
      <c r="Q637" s="168">
        <v>0.1</v>
      </c>
      <c r="R637" s="90" t="s">
        <v>818</v>
      </c>
      <c r="S637" s="90"/>
      <c r="T637" s="91"/>
      <c r="U637" s="102"/>
    </row>
    <row r="638" spans="1:113" ht="37.5" customHeight="1" outlineLevel="1" x14ac:dyDescent="0.35">
      <c r="A638" s="63" t="s">
        <v>832</v>
      </c>
      <c r="B638" s="163" t="s">
        <v>833</v>
      </c>
      <c r="C638" s="64"/>
      <c r="D638" s="113">
        <v>632707</v>
      </c>
      <c r="E638" s="65">
        <f>+E642</f>
        <v>4000000</v>
      </c>
      <c r="F638" s="65">
        <f>+F642</f>
        <v>0</v>
      </c>
      <c r="G638" s="65">
        <f>+G642</f>
        <v>0</v>
      </c>
      <c r="H638" s="65">
        <f>+H642</f>
        <v>0</v>
      </c>
      <c r="I638" s="65">
        <f t="shared" si="32"/>
        <v>4000000</v>
      </c>
      <c r="J638" s="65">
        <f>+J642</f>
        <v>4000000</v>
      </c>
      <c r="K638" s="65">
        <f>+K642</f>
        <v>0</v>
      </c>
      <c r="L638" s="65">
        <f>+L642</f>
        <v>0</v>
      </c>
      <c r="M638" s="65">
        <f>+M642</f>
        <v>0</v>
      </c>
      <c r="N638" s="65">
        <f t="shared" si="31"/>
        <v>4000000</v>
      </c>
      <c r="O638" s="164" t="s">
        <v>816</v>
      </c>
      <c r="P638" s="164" t="s">
        <v>817</v>
      </c>
      <c r="Q638" s="68"/>
      <c r="R638" s="69" t="s">
        <v>818</v>
      </c>
      <c r="S638" s="69"/>
      <c r="T638" s="71"/>
      <c r="U638" s="147"/>
    </row>
    <row r="639" spans="1:113" ht="37.5" customHeight="1" outlineLevel="1" x14ac:dyDescent="0.35">
      <c r="A639" s="83" t="s">
        <v>834</v>
      </c>
      <c r="B639" s="148" t="s">
        <v>820</v>
      </c>
      <c r="C639" s="85"/>
      <c r="D639" s="86"/>
      <c r="E639" s="101"/>
      <c r="F639" s="101"/>
      <c r="G639" s="101"/>
      <c r="H639" s="101"/>
      <c r="I639" s="101">
        <f t="shared" si="32"/>
        <v>0</v>
      </c>
      <c r="J639" s="101"/>
      <c r="K639" s="101"/>
      <c r="L639" s="101"/>
      <c r="M639" s="101"/>
      <c r="N639" s="101">
        <f t="shared" si="31"/>
        <v>0</v>
      </c>
      <c r="O639" s="88"/>
      <c r="P639" s="88"/>
      <c r="Q639" s="168">
        <v>0.4</v>
      </c>
      <c r="R639" s="90" t="s">
        <v>818</v>
      </c>
      <c r="S639" s="90"/>
      <c r="T639" s="91"/>
      <c r="U639" s="102"/>
    </row>
    <row r="640" spans="1:113" ht="37.5" customHeight="1" outlineLevel="1" x14ac:dyDescent="0.35">
      <c r="A640" s="83" t="s">
        <v>835</v>
      </c>
      <c r="B640" s="148" t="s">
        <v>822</v>
      </c>
      <c r="C640" s="85"/>
      <c r="D640" s="86"/>
      <c r="E640" s="101"/>
      <c r="F640" s="101"/>
      <c r="G640" s="101"/>
      <c r="H640" s="101"/>
      <c r="I640" s="101">
        <f t="shared" si="32"/>
        <v>0</v>
      </c>
      <c r="J640" s="101"/>
      <c r="K640" s="101"/>
      <c r="L640" s="101"/>
      <c r="M640" s="101"/>
      <c r="N640" s="101">
        <f t="shared" si="31"/>
        <v>0</v>
      </c>
      <c r="O640" s="88"/>
      <c r="P640" s="88"/>
      <c r="Q640" s="168">
        <v>0.1</v>
      </c>
      <c r="R640" s="90" t="s">
        <v>818</v>
      </c>
      <c r="S640" s="90"/>
      <c r="T640" s="91"/>
      <c r="U640" s="102"/>
    </row>
    <row r="641" spans="1:21" ht="37.5" customHeight="1" outlineLevel="1" x14ac:dyDescent="0.35">
      <c r="A641" s="83" t="s">
        <v>836</v>
      </c>
      <c r="B641" s="148" t="s">
        <v>824</v>
      </c>
      <c r="C641" s="85"/>
      <c r="D641" s="86"/>
      <c r="E641" s="101"/>
      <c r="F641" s="101"/>
      <c r="G641" s="101"/>
      <c r="H641" s="101"/>
      <c r="I641" s="101">
        <f t="shared" si="32"/>
        <v>0</v>
      </c>
      <c r="J641" s="101"/>
      <c r="K641" s="101"/>
      <c r="L641" s="101"/>
      <c r="M641" s="101"/>
      <c r="N641" s="101">
        <f t="shared" si="31"/>
        <v>0</v>
      </c>
      <c r="O641" s="88"/>
      <c r="P641" s="88"/>
      <c r="Q641" s="168">
        <v>0.4</v>
      </c>
      <c r="R641" s="90" t="s">
        <v>818</v>
      </c>
      <c r="S641" s="90"/>
      <c r="T641" s="91"/>
      <c r="U641" s="102"/>
    </row>
    <row r="642" spans="1:21" ht="37.5" customHeight="1" outlineLevel="1" x14ac:dyDescent="0.35">
      <c r="A642" s="83" t="s">
        <v>837</v>
      </c>
      <c r="B642" s="148" t="s">
        <v>44</v>
      </c>
      <c r="C642" s="85"/>
      <c r="D642" s="86"/>
      <c r="E642" s="101">
        <v>4000000</v>
      </c>
      <c r="F642" s="101"/>
      <c r="G642" s="101"/>
      <c r="H642" s="101"/>
      <c r="I642" s="101">
        <f t="shared" si="32"/>
        <v>4000000</v>
      </c>
      <c r="J642" s="101">
        <v>4000000</v>
      </c>
      <c r="K642" s="101"/>
      <c r="L642" s="101"/>
      <c r="M642" s="101"/>
      <c r="N642" s="101">
        <f t="shared" si="31"/>
        <v>4000000</v>
      </c>
      <c r="O642" s="88"/>
      <c r="P642" s="88"/>
      <c r="Q642" s="168">
        <v>0.1</v>
      </c>
      <c r="R642" s="90" t="s">
        <v>818</v>
      </c>
      <c r="S642" s="90"/>
      <c r="T642" s="91"/>
      <c r="U642" s="102"/>
    </row>
    <row r="643" spans="1:21" ht="37.5" customHeight="1" outlineLevel="1" x14ac:dyDescent="0.35">
      <c r="A643" s="63" t="s">
        <v>838</v>
      </c>
      <c r="B643" s="163" t="s">
        <v>839</v>
      </c>
      <c r="C643" s="64"/>
      <c r="D643" s="113">
        <v>605601</v>
      </c>
      <c r="E643" s="65">
        <f>+E647</f>
        <v>7000000</v>
      </c>
      <c r="F643" s="65">
        <f>+F647</f>
        <v>0</v>
      </c>
      <c r="G643" s="65">
        <f>+G647</f>
        <v>0</v>
      </c>
      <c r="H643" s="65">
        <f>+H647</f>
        <v>0</v>
      </c>
      <c r="I643" s="65">
        <f t="shared" si="32"/>
        <v>7000000</v>
      </c>
      <c r="J643" s="65">
        <f>+J647</f>
        <v>7000000</v>
      </c>
      <c r="K643" s="65">
        <f>+K647</f>
        <v>0</v>
      </c>
      <c r="L643" s="65">
        <f>+L647</f>
        <v>0</v>
      </c>
      <c r="M643" s="65">
        <f>+M647</f>
        <v>0</v>
      </c>
      <c r="N643" s="65">
        <f t="shared" si="31"/>
        <v>7000000</v>
      </c>
      <c r="O643" s="164" t="s">
        <v>816</v>
      </c>
      <c r="P643" s="164" t="s">
        <v>840</v>
      </c>
      <c r="Q643" s="68"/>
      <c r="R643" s="69" t="s">
        <v>818</v>
      </c>
      <c r="S643" s="69"/>
      <c r="T643" s="71"/>
      <c r="U643" s="147"/>
    </row>
    <row r="644" spans="1:21" ht="37.5" customHeight="1" outlineLevel="1" x14ac:dyDescent="0.35">
      <c r="A644" s="83" t="s">
        <v>841</v>
      </c>
      <c r="B644" s="148" t="s">
        <v>820</v>
      </c>
      <c r="C644" s="85"/>
      <c r="D644" s="86"/>
      <c r="E644" s="101"/>
      <c r="F644" s="101"/>
      <c r="G644" s="101"/>
      <c r="H644" s="101"/>
      <c r="I644" s="101">
        <f t="shared" si="32"/>
        <v>0</v>
      </c>
      <c r="J644" s="101"/>
      <c r="K644" s="101"/>
      <c r="L644" s="101"/>
      <c r="M644" s="101"/>
      <c r="N644" s="101">
        <f t="shared" si="31"/>
        <v>0</v>
      </c>
      <c r="O644" s="88"/>
      <c r="P644" s="88"/>
      <c r="Q644" s="168">
        <v>0.4</v>
      </c>
      <c r="R644" s="90" t="s">
        <v>818</v>
      </c>
      <c r="S644" s="90"/>
      <c r="T644" s="91"/>
      <c r="U644" s="102"/>
    </row>
    <row r="645" spans="1:21" ht="37.5" customHeight="1" outlineLevel="1" x14ac:dyDescent="0.35">
      <c r="A645" s="83" t="s">
        <v>842</v>
      </c>
      <c r="B645" s="148" t="s">
        <v>822</v>
      </c>
      <c r="C645" s="85"/>
      <c r="D645" s="86"/>
      <c r="E645" s="101"/>
      <c r="F645" s="101"/>
      <c r="G645" s="101"/>
      <c r="H645" s="101"/>
      <c r="I645" s="101">
        <f t="shared" si="32"/>
        <v>0</v>
      </c>
      <c r="J645" s="101"/>
      <c r="K645" s="101"/>
      <c r="L645" s="101"/>
      <c r="M645" s="101"/>
      <c r="N645" s="101">
        <f t="shared" si="31"/>
        <v>0</v>
      </c>
      <c r="O645" s="88"/>
      <c r="P645" s="88"/>
      <c r="Q645" s="168">
        <v>0.1</v>
      </c>
      <c r="R645" s="90" t="s">
        <v>818</v>
      </c>
      <c r="S645" s="90"/>
      <c r="T645" s="91"/>
      <c r="U645" s="102"/>
    </row>
    <row r="646" spans="1:21" ht="37.5" customHeight="1" outlineLevel="1" x14ac:dyDescent="0.35">
      <c r="A646" s="83" t="s">
        <v>843</v>
      </c>
      <c r="B646" s="148" t="s">
        <v>824</v>
      </c>
      <c r="C646" s="85"/>
      <c r="D646" s="86"/>
      <c r="E646" s="101"/>
      <c r="F646" s="101"/>
      <c r="G646" s="101"/>
      <c r="H646" s="101"/>
      <c r="I646" s="101">
        <f t="shared" si="32"/>
        <v>0</v>
      </c>
      <c r="J646" s="101"/>
      <c r="K646" s="101"/>
      <c r="L646" s="101"/>
      <c r="M646" s="101"/>
      <c r="N646" s="101">
        <f t="shared" si="31"/>
        <v>0</v>
      </c>
      <c r="O646" s="88"/>
      <c r="P646" s="88"/>
      <c r="Q646" s="168">
        <v>0.4</v>
      </c>
      <c r="R646" s="90" t="s">
        <v>818</v>
      </c>
      <c r="S646" s="90"/>
      <c r="T646" s="91"/>
      <c r="U646" s="102"/>
    </row>
    <row r="647" spans="1:21" ht="37.5" customHeight="1" outlineLevel="1" x14ac:dyDescent="0.35">
      <c r="A647" s="83" t="s">
        <v>844</v>
      </c>
      <c r="B647" s="148" t="s">
        <v>44</v>
      </c>
      <c r="C647" s="85"/>
      <c r="D647" s="86"/>
      <c r="E647" s="101">
        <v>7000000</v>
      </c>
      <c r="F647" s="101"/>
      <c r="G647" s="101"/>
      <c r="H647" s="101"/>
      <c r="I647" s="101">
        <f t="shared" si="32"/>
        <v>7000000</v>
      </c>
      <c r="J647" s="101">
        <v>7000000</v>
      </c>
      <c r="K647" s="101"/>
      <c r="L647" s="101"/>
      <c r="M647" s="101"/>
      <c r="N647" s="101">
        <f t="shared" si="31"/>
        <v>7000000</v>
      </c>
      <c r="O647" s="88"/>
      <c r="P647" s="88"/>
      <c r="Q647" s="168">
        <v>0.1</v>
      </c>
      <c r="R647" s="90" t="s">
        <v>818</v>
      </c>
      <c r="S647" s="90"/>
      <c r="T647" s="91"/>
      <c r="U647" s="102"/>
    </row>
    <row r="648" spans="1:21" ht="37.5" customHeight="1" outlineLevel="1" x14ac:dyDescent="0.35">
      <c r="A648" s="63" t="s">
        <v>845</v>
      </c>
      <c r="B648" s="163" t="s">
        <v>846</v>
      </c>
      <c r="C648" s="64"/>
      <c r="D648" s="113">
        <v>2488</v>
      </c>
      <c r="E648" s="65">
        <v>95936320</v>
      </c>
      <c r="F648" s="65">
        <f>+F652</f>
        <v>0</v>
      </c>
      <c r="G648" s="65">
        <f>+G652</f>
        <v>0</v>
      </c>
      <c r="H648" s="65">
        <f>+H652</f>
        <v>0</v>
      </c>
      <c r="I648" s="65">
        <f t="shared" si="32"/>
        <v>95936320</v>
      </c>
      <c r="J648" s="65">
        <v>95936320</v>
      </c>
      <c r="K648" s="65">
        <f>+K652</f>
        <v>0</v>
      </c>
      <c r="L648" s="65">
        <f>+L652</f>
        <v>0</v>
      </c>
      <c r="M648" s="65">
        <f>+M652</f>
        <v>0</v>
      </c>
      <c r="N648" s="65">
        <f t="shared" si="31"/>
        <v>95936320</v>
      </c>
      <c r="O648" s="164" t="s">
        <v>847</v>
      </c>
      <c r="P648" s="164" t="s">
        <v>817</v>
      </c>
      <c r="Q648" s="68"/>
      <c r="R648" s="69" t="s">
        <v>818</v>
      </c>
      <c r="S648" s="69"/>
      <c r="T648" s="71"/>
      <c r="U648" s="147"/>
    </row>
    <row r="649" spans="1:21" ht="37.5" customHeight="1" outlineLevel="1" x14ac:dyDescent="0.35">
      <c r="A649" s="83" t="s">
        <v>848</v>
      </c>
      <c r="B649" s="148" t="s">
        <v>820</v>
      </c>
      <c r="C649" s="85"/>
      <c r="D649" s="86"/>
      <c r="E649" s="101"/>
      <c r="F649" s="101"/>
      <c r="G649" s="101"/>
      <c r="H649" s="101"/>
      <c r="I649" s="101">
        <f t="shared" si="32"/>
        <v>0</v>
      </c>
      <c r="J649" s="101"/>
      <c r="K649" s="101"/>
      <c r="L649" s="101"/>
      <c r="M649" s="101"/>
      <c r="N649" s="101">
        <f t="shared" si="31"/>
        <v>0</v>
      </c>
      <c r="O649" s="88"/>
      <c r="P649" s="88"/>
      <c r="Q649" s="168">
        <v>0.4</v>
      </c>
      <c r="R649" s="90" t="s">
        <v>818</v>
      </c>
      <c r="S649" s="90"/>
      <c r="T649" s="91"/>
      <c r="U649" s="102"/>
    </row>
    <row r="650" spans="1:21" ht="37.5" customHeight="1" outlineLevel="1" x14ac:dyDescent="0.35">
      <c r="A650" s="83" t="s">
        <v>849</v>
      </c>
      <c r="B650" s="148" t="s">
        <v>822</v>
      </c>
      <c r="C650" s="85"/>
      <c r="D650" s="86"/>
      <c r="E650" s="101"/>
      <c r="F650" s="101"/>
      <c r="G650" s="101"/>
      <c r="H650" s="101"/>
      <c r="I650" s="101">
        <f t="shared" si="32"/>
        <v>0</v>
      </c>
      <c r="J650" s="101"/>
      <c r="K650" s="101"/>
      <c r="L650" s="101"/>
      <c r="M650" s="101"/>
      <c r="N650" s="101">
        <f t="shared" si="31"/>
        <v>0</v>
      </c>
      <c r="O650" s="88"/>
      <c r="P650" s="88"/>
      <c r="Q650" s="168">
        <v>0.1</v>
      </c>
      <c r="R650" s="90" t="s">
        <v>818</v>
      </c>
      <c r="S650" s="90"/>
      <c r="T650" s="91"/>
      <c r="U650" s="102"/>
    </row>
    <row r="651" spans="1:21" ht="37.5" customHeight="1" outlineLevel="1" x14ac:dyDescent="0.35">
      <c r="A651" s="83" t="s">
        <v>850</v>
      </c>
      <c r="B651" s="148" t="s">
        <v>824</v>
      </c>
      <c r="C651" s="85"/>
      <c r="D651" s="86"/>
      <c r="E651" s="101"/>
      <c r="F651" s="101"/>
      <c r="G651" s="101"/>
      <c r="H651" s="101"/>
      <c r="I651" s="101">
        <f t="shared" si="32"/>
        <v>0</v>
      </c>
      <c r="J651" s="101"/>
      <c r="K651" s="101"/>
      <c r="L651" s="101"/>
      <c r="M651" s="101"/>
      <c r="N651" s="101">
        <f t="shared" si="31"/>
        <v>0</v>
      </c>
      <c r="O651" s="88"/>
      <c r="P651" s="88"/>
      <c r="Q651" s="168">
        <v>0.4</v>
      </c>
      <c r="R651" s="90" t="s">
        <v>818</v>
      </c>
      <c r="S651" s="90"/>
      <c r="T651" s="91"/>
      <c r="U651" s="102"/>
    </row>
    <row r="652" spans="1:21" ht="37.5" customHeight="1" outlineLevel="1" x14ac:dyDescent="0.35">
      <c r="A652" s="83" t="s">
        <v>851</v>
      </c>
      <c r="B652" s="148" t="s">
        <v>852</v>
      </c>
      <c r="C652" s="85"/>
      <c r="D652" s="86"/>
      <c r="E652" s="101">
        <f>E648</f>
        <v>95936320</v>
      </c>
      <c r="F652" s="101"/>
      <c r="G652" s="101"/>
      <c r="H652" s="101"/>
      <c r="I652" s="101">
        <f t="shared" si="32"/>
        <v>95936320</v>
      </c>
      <c r="J652" s="101">
        <f>J648</f>
        <v>95936320</v>
      </c>
      <c r="K652" s="101"/>
      <c r="L652" s="101"/>
      <c r="M652" s="101"/>
      <c r="N652" s="101">
        <f t="shared" si="31"/>
        <v>95936320</v>
      </c>
      <c r="O652" s="88"/>
      <c r="P652" s="88"/>
      <c r="Q652" s="168">
        <v>0.1</v>
      </c>
      <c r="R652" s="90" t="s">
        <v>818</v>
      </c>
      <c r="S652" s="90"/>
      <c r="T652" s="91"/>
      <c r="U652" s="102"/>
    </row>
    <row r="653" spans="1:21" ht="54.9" customHeight="1" outlineLevel="1" x14ac:dyDescent="0.35">
      <c r="A653" s="63" t="s">
        <v>853</v>
      </c>
      <c r="B653" s="163" t="s">
        <v>854</v>
      </c>
      <c r="C653" s="64"/>
      <c r="D653" s="113">
        <v>632706</v>
      </c>
      <c r="E653" s="65">
        <v>65000000</v>
      </c>
      <c r="F653" s="65"/>
      <c r="G653" s="65"/>
      <c r="H653" s="65"/>
      <c r="I653" s="65">
        <f t="shared" si="32"/>
        <v>65000000</v>
      </c>
      <c r="J653" s="65">
        <v>65000000</v>
      </c>
      <c r="K653" s="65"/>
      <c r="L653" s="65"/>
      <c r="M653" s="65"/>
      <c r="N653" s="65">
        <f t="shared" si="31"/>
        <v>65000000</v>
      </c>
      <c r="O653" s="164" t="s">
        <v>855</v>
      </c>
      <c r="P653" s="164" t="s">
        <v>817</v>
      </c>
      <c r="Q653" s="68"/>
      <c r="R653" s="69" t="s">
        <v>818</v>
      </c>
      <c r="S653" s="69"/>
      <c r="T653" s="71"/>
      <c r="U653" s="147"/>
    </row>
    <row r="654" spans="1:21" ht="37.5" customHeight="1" outlineLevel="1" x14ac:dyDescent="0.35">
      <c r="A654" s="83" t="s">
        <v>856</v>
      </c>
      <c r="B654" s="148" t="s">
        <v>820</v>
      </c>
      <c r="C654" s="85"/>
      <c r="D654" s="86"/>
      <c r="E654" s="101"/>
      <c r="F654" s="101"/>
      <c r="G654" s="101"/>
      <c r="H654" s="101"/>
      <c r="I654" s="101">
        <f t="shared" si="32"/>
        <v>0</v>
      </c>
      <c r="J654" s="101"/>
      <c r="K654" s="101"/>
      <c r="L654" s="101"/>
      <c r="M654" s="101"/>
      <c r="N654" s="101">
        <f t="shared" si="31"/>
        <v>0</v>
      </c>
      <c r="O654" s="88"/>
      <c r="P654" s="88"/>
      <c r="Q654" s="168">
        <v>0.4</v>
      </c>
      <c r="R654" s="90" t="s">
        <v>818</v>
      </c>
      <c r="S654" s="90"/>
      <c r="T654" s="91"/>
      <c r="U654" s="102"/>
    </row>
    <row r="655" spans="1:21" ht="37.5" customHeight="1" outlineLevel="1" x14ac:dyDescent="0.35">
      <c r="A655" s="83" t="s">
        <v>857</v>
      </c>
      <c r="B655" s="148" t="s">
        <v>822</v>
      </c>
      <c r="C655" s="85"/>
      <c r="D655" s="86"/>
      <c r="E655" s="101"/>
      <c r="F655" s="101"/>
      <c r="G655" s="101"/>
      <c r="H655" s="101"/>
      <c r="I655" s="101">
        <f t="shared" si="32"/>
        <v>0</v>
      </c>
      <c r="J655" s="101"/>
      <c r="K655" s="101"/>
      <c r="L655" s="101"/>
      <c r="M655" s="101"/>
      <c r="N655" s="101">
        <f t="shared" si="31"/>
        <v>0</v>
      </c>
      <c r="O655" s="88"/>
      <c r="P655" s="88"/>
      <c r="Q655" s="168">
        <v>0.1</v>
      </c>
      <c r="R655" s="90" t="s">
        <v>818</v>
      </c>
      <c r="S655" s="90"/>
      <c r="T655" s="91"/>
      <c r="U655" s="102"/>
    </row>
    <row r="656" spans="1:21" ht="37.5" customHeight="1" outlineLevel="1" x14ac:dyDescent="0.35">
      <c r="A656" s="83" t="s">
        <v>858</v>
      </c>
      <c r="B656" s="148" t="s">
        <v>824</v>
      </c>
      <c r="C656" s="85"/>
      <c r="D656" s="86"/>
      <c r="E656" s="101"/>
      <c r="F656" s="101"/>
      <c r="G656" s="101"/>
      <c r="H656" s="101"/>
      <c r="I656" s="101">
        <f t="shared" si="32"/>
        <v>0</v>
      </c>
      <c r="J656" s="101"/>
      <c r="K656" s="101"/>
      <c r="L656" s="101"/>
      <c r="M656" s="101"/>
      <c r="N656" s="101">
        <f t="shared" si="31"/>
        <v>0</v>
      </c>
      <c r="O656" s="88"/>
      <c r="P656" s="88"/>
      <c r="Q656" s="168">
        <v>0.4</v>
      </c>
      <c r="R656" s="90" t="s">
        <v>818</v>
      </c>
      <c r="S656" s="90"/>
      <c r="T656" s="91"/>
      <c r="U656" s="102"/>
    </row>
    <row r="657" spans="1:21" ht="37.5" customHeight="1" outlineLevel="1" x14ac:dyDescent="0.35">
      <c r="A657" s="83" t="s">
        <v>859</v>
      </c>
      <c r="B657" s="148" t="s">
        <v>44</v>
      </c>
      <c r="C657" s="85"/>
      <c r="D657" s="86"/>
      <c r="E657" s="101">
        <v>65000000</v>
      </c>
      <c r="F657" s="101"/>
      <c r="G657" s="101"/>
      <c r="H657" s="101"/>
      <c r="I657" s="101">
        <f t="shared" si="32"/>
        <v>65000000</v>
      </c>
      <c r="J657" s="101">
        <v>65000000</v>
      </c>
      <c r="K657" s="101"/>
      <c r="L657" s="101"/>
      <c r="M657" s="101"/>
      <c r="N657" s="101">
        <f t="shared" si="31"/>
        <v>65000000</v>
      </c>
      <c r="O657" s="88"/>
      <c r="P657" s="88"/>
      <c r="Q657" s="168">
        <v>0.1</v>
      </c>
      <c r="R657" s="90" t="s">
        <v>818</v>
      </c>
      <c r="S657" s="90"/>
      <c r="T657" s="91"/>
      <c r="U657" s="102"/>
    </row>
    <row r="658" spans="1:21" ht="37.5" customHeight="1" outlineLevel="1" x14ac:dyDescent="0.35">
      <c r="A658" s="63" t="s">
        <v>860</v>
      </c>
      <c r="B658" s="163" t="s">
        <v>861</v>
      </c>
      <c r="C658" s="64"/>
      <c r="D658" s="113">
        <v>2488</v>
      </c>
      <c r="E658" s="65">
        <v>8000000</v>
      </c>
      <c r="F658" s="65"/>
      <c r="G658" s="65"/>
      <c r="H658" s="65"/>
      <c r="I658" s="65">
        <f t="shared" si="32"/>
        <v>8000000</v>
      </c>
      <c r="J658" s="65">
        <v>8000000</v>
      </c>
      <c r="K658" s="65"/>
      <c r="L658" s="65"/>
      <c r="M658" s="65"/>
      <c r="N658" s="65">
        <f t="shared" si="31"/>
        <v>8000000</v>
      </c>
      <c r="O658" s="164" t="s">
        <v>816</v>
      </c>
      <c r="P658" s="164" t="s">
        <v>840</v>
      </c>
      <c r="Q658" s="68"/>
      <c r="R658" s="69" t="s">
        <v>818</v>
      </c>
      <c r="S658" s="69"/>
      <c r="T658" s="71"/>
      <c r="U658" s="147"/>
    </row>
    <row r="659" spans="1:21" ht="37.5" customHeight="1" outlineLevel="1" x14ac:dyDescent="0.35">
      <c r="A659" s="83" t="s">
        <v>862</v>
      </c>
      <c r="B659" s="148" t="s">
        <v>820</v>
      </c>
      <c r="C659" s="85"/>
      <c r="D659" s="86"/>
      <c r="E659" s="101"/>
      <c r="F659" s="101"/>
      <c r="G659" s="101"/>
      <c r="H659" s="101"/>
      <c r="I659" s="101">
        <f t="shared" si="32"/>
        <v>0</v>
      </c>
      <c r="J659" s="101"/>
      <c r="K659" s="101"/>
      <c r="L659" s="101"/>
      <c r="M659" s="101"/>
      <c r="N659" s="101">
        <f t="shared" ref="N659:N722" si="34">SUM(J659:M659)</f>
        <v>0</v>
      </c>
      <c r="O659" s="88"/>
      <c r="P659" s="88"/>
      <c r="Q659" s="168">
        <v>0.4</v>
      </c>
      <c r="R659" s="90" t="s">
        <v>818</v>
      </c>
      <c r="S659" s="90"/>
      <c r="T659" s="91"/>
      <c r="U659" s="102"/>
    </row>
    <row r="660" spans="1:21" ht="37.5" customHeight="1" outlineLevel="1" x14ac:dyDescent="0.35">
      <c r="A660" s="83" t="s">
        <v>863</v>
      </c>
      <c r="B660" s="148" t="s">
        <v>822</v>
      </c>
      <c r="C660" s="85"/>
      <c r="D660" s="86"/>
      <c r="E660" s="101"/>
      <c r="F660" s="101"/>
      <c r="G660" s="101"/>
      <c r="H660" s="101"/>
      <c r="I660" s="101">
        <f t="shared" si="32"/>
        <v>0</v>
      </c>
      <c r="J660" s="101"/>
      <c r="K660" s="101"/>
      <c r="L660" s="101"/>
      <c r="M660" s="101"/>
      <c r="N660" s="101">
        <f t="shared" si="34"/>
        <v>0</v>
      </c>
      <c r="O660" s="88"/>
      <c r="P660" s="88"/>
      <c r="Q660" s="168">
        <v>0.1</v>
      </c>
      <c r="R660" s="90" t="s">
        <v>818</v>
      </c>
      <c r="S660" s="90"/>
      <c r="T660" s="91"/>
      <c r="U660" s="102"/>
    </row>
    <row r="661" spans="1:21" ht="37.5" customHeight="1" outlineLevel="1" x14ac:dyDescent="0.35">
      <c r="A661" s="83" t="s">
        <v>864</v>
      </c>
      <c r="B661" s="148" t="s">
        <v>824</v>
      </c>
      <c r="C661" s="85"/>
      <c r="D661" s="86"/>
      <c r="E661" s="101"/>
      <c r="F661" s="101"/>
      <c r="G661" s="101"/>
      <c r="H661" s="101"/>
      <c r="I661" s="101">
        <f t="shared" si="32"/>
        <v>0</v>
      </c>
      <c r="J661" s="101"/>
      <c r="K661" s="101"/>
      <c r="L661" s="101"/>
      <c r="M661" s="101"/>
      <c r="N661" s="101">
        <f t="shared" si="34"/>
        <v>0</v>
      </c>
      <c r="O661" s="88"/>
      <c r="P661" s="88"/>
      <c r="Q661" s="168">
        <v>0.4</v>
      </c>
      <c r="R661" s="90" t="s">
        <v>818</v>
      </c>
      <c r="S661" s="90"/>
      <c r="T661" s="91"/>
      <c r="U661" s="102"/>
    </row>
    <row r="662" spans="1:21" ht="37.5" customHeight="1" outlineLevel="1" x14ac:dyDescent="0.35">
      <c r="A662" s="83" t="s">
        <v>865</v>
      </c>
      <c r="B662" s="148" t="s">
        <v>44</v>
      </c>
      <c r="C662" s="85"/>
      <c r="D662" s="86"/>
      <c r="E662" s="101">
        <v>8000000</v>
      </c>
      <c r="F662" s="101"/>
      <c r="G662" s="101"/>
      <c r="H662" s="101"/>
      <c r="I662" s="101">
        <f t="shared" si="32"/>
        <v>8000000</v>
      </c>
      <c r="J662" s="101">
        <v>8000000</v>
      </c>
      <c r="K662" s="101"/>
      <c r="L662" s="101"/>
      <c r="M662" s="101"/>
      <c r="N662" s="101">
        <f t="shared" si="34"/>
        <v>8000000</v>
      </c>
      <c r="O662" s="88"/>
      <c r="P662" s="88"/>
      <c r="Q662" s="168">
        <v>0.1</v>
      </c>
      <c r="R662" s="90" t="s">
        <v>818</v>
      </c>
      <c r="S662" s="90"/>
      <c r="T662" s="91"/>
      <c r="U662" s="102"/>
    </row>
    <row r="663" spans="1:21" ht="37.5" customHeight="1" outlineLevel="1" x14ac:dyDescent="0.35">
      <c r="A663" s="63" t="s">
        <v>866</v>
      </c>
      <c r="B663" s="163" t="s">
        <v>867</v>
      </c>
      <c r="C663" s="64"/>
      <c r="D663" s="113">
        <v>2488</v>
      </c>
      <c r="E663" s="66">
        <f>+E667</f>
        <v>10000000</v>
      </c>
      <c r="F663" s="65"/>
      <c r="G663" s="65"/>
      <c r="H663" s="65"/>
      <c r="I663" s="66">
        <f t="shared" si="32"/>
        <v>10000000</v>
      </c>
      <c r="J663" s="66">
        <f>J667</f>
        <v>10000000</v>
      </c>
      <c r="K663" s="65"/>
      <c r="L663" s="65"/>
      <c r="M663" s="65"/>
      <c r="N663" s="66">
        <f t="shared" si="34"/>
        <v>10000000</v>
      </c>
      <c r="O663" s="67" t="s">
        <v>855</v>
      </c>
      <c r="P663" s="67" t="s">
        <v>817</v>
      </c>
      <c r="Q663" s="68"/>
      <c r="R663" s="71" t="s">
        <v>818</v>
      </c>
      <c r="S663" s="71"/>
      <c r="T663" s="71"/>
      <c r="U663" s="147"/>
    </row>
    <row r="664" spans="1:21" ht="37.5" customHeight="1" outlineLevel="1" x14ac:dyDescent="0.35">
      <c r="A664" s="83" t="s">
        <v>868</v>
      </c>
      <c r="B664" s="148" t="s">
        <v>820</v>
      </c>
      <c r="C664" s="85"/>
      <c r="D664" s="86"/>
      <c r="E664" s="101"/>
      <c r="F664" s="101"/>
      <c r="G664" s="101"/>
      <c r="H664" s="101"/>
      <c r="I664" s="101">
        <f t="shared" si="32"/>
        <v>0</v>
      </c>
      <c r="J664" s="101"/>
      <c r="K664" s="101"/>
      <c r="L664" s="101"/>
      <c r="M664" s="101"/>
      <c r="N664" s="101">
        <f t="shared" si="34"/>
        <v>0</v>
      </c>
      <c r="O664" s="88"/>
      <c r="P664" s="88"/>
      <c r="Q664" s="168">
        <v>0.4</v>
      </c>
      <c r="R664" s="90" t="s">
        <v>818</v>
      </c>
      <c r="S664" s="90"/>
      <c r="T664" s="91"/>
      <c r="U664" s="102"/>
    </row>
    <row r="665" spans="1:21" ht="37.5" customHeight="1" outlineLevel="1" x14ac:dyDescent="0.35">
      <c r="A665" s="83" t="s">
        <v>869</v>
      </c>
      <c r="B665" s="148" t="s">
        <v>822</v>
      </c>
      <c r="C665" s="85"/>
      <c r="D665" s="86"/>
      <c r="E665" s="101"/>
      <c r="F665" s="101"/>
      <c r="G665" s="101"/>
      <c r="H665" s="101"/>
      <c r="I665" s="101">
        <f t="shared" si="32"/>
        <v>0</v>
      </c>
      <c r="J665" s="101"/>
      <c r="K665" s="101"/>
      <c r="L665" s="101"/>
      <c r="M665" s="101"/>
      <c r="N665" s="101">
        <f t="shared" si="34"/>
        <v>0</v>
      </c>
      <c r="O665" s="88"/>
      <c r="P665" s="88"/>
      <c r="Q665" s="168">
        <v>0.1</v>
      </c>
      <c r="R665" s="90" t="s">
        <v>818</v>
      </c>
      <c r="S665" s="90"/>
      <c r="T665" s="91"/>
      <c r="U665" s="102"/>
    </row>
    <row r="666" spans="1:21" ht="37.5" customHeight="1" outlineLevel="1" x14ac:dyDescent="0.35">
      <c r="A666" s="83" t="s">
        <v>870</v>
      </c>
      <c r="B666" s="148" t="s">
        <v>824</v>
      </c>
      <c r="C666" s="85"/>
      <c r="D666" s="86"/>
      <c r="E666" s="101"/>
      <c r="F666" s="101"/>
      <c r="G666" s="101"/>
      <c r="H666" s="101"/>
      <c r="I666" s="101">
        <f t="shared" si="32"/>
        <v>0</v>
      </c>
      <c r="J666" s="101"/>
      <c r="K666" s="101"/>
      <c r="L666" s="101"/>
      <c r="M666" s="101"/>
      <c r="N666" s="101">
        <f t="shared" si="34"/>
        <v>0</v>
      </c>
      <c r="O666" s="88"/>
      <c r="P666" s="88"/>
      <c r="Q666" s="168">
        <v>0.4</v>
      </c>
      <c r="R666" s="90" t="s">
        <v>818</v>
      </c>
      <c r="S666" s="90"/>
      <c r="T666" s="91"/>
      <c r="U666" s="102"/>
    </row>
    <row r="667" spans="1:21" ht="37.5" customHeight="1" outlineLevel="1" x14ac:dyDescent="0.35">
      <c r="A667" s="83" t="s">
        <v>871</v>
      </c>
      <c r="B667" s="148" t="s">
        <v>44</v>
      </c>
      <c r="C667" s="85"/>
      <c r="D667" s="86"/>
      <c r="E667" s="101">
        <v>10000000</v>
      </c>
      <c r="F667" s="101"/>
      <c r="G667" s="101"/>
      <c r="H667" s="101"/>
      <c r="I667" s="101">
        <f t="shared" si="32"/>
        <v>10000000</v>
      </c>
      <c r="J667" s="101">
        <v>10000000</v>
      </c>
      <c r="K667" s="101"/>
      <c r="L667" s="101"/>
      <c r="M667" s="101"/>
      <c r="N667" s="101">
        <f t="shared" si="34"/>
        <v>10000000</v>
      </c>
      <c r="O667" s="88"/>
      <c r="P667" s="88"/>
      <c r="Q667" s="168">
        <v>0.1</v>
      </c>
      <c r="R667" s="90" t="s">
        <v>818</v>
      </c>
      <c r="S667" s="90"/>
      <c r="T667" s="91"/>
      <c r="U667" s="102"/>
    </row>
    <row r="668" spans="1:21" ht="37.5" customHeight="1" outlineLevel="1" x14ac:dyDescent="0.35">
      <c r="A668" s="63" t="s">
        <v>872</v>
      </c>
      <c r="B668" s="163" t="s">
        <v>873</v>
      </c>
      <c r="C668" s="64"/>
      <c r="D668" s="113">
        <v>633001</v>
      </c>
      <c r="E668" s="66">
        <f>+E675</f>
        <v>5000000</v>
      </c>
      <c r="F668" s="65"/>
      <c r="G668" s="65"/>
      <c r="H668" s="65"/>
      <c r="I668" s="65">
        <f t="shared" si="32"/>
        <v>5000000</v>
      </c>
      <c r="J668" s="65">
        <f>+J675</f>
        <v>5000000</v>
      </c>
      <c r="K668" s="65"/>
      <c r="L668" s="65"/>
      <c r="M668" s="65"/>
      <c r="N668" s="65">
        <f t="shared" si="34"/>
        <v>5000000</v>
      </c>
      <c r="O668" s="164" t="s">
        <v>855</v>
      </c>
      <c r="P668" s="164" t="s">
        <v>817</v>
      </c>
      <c r="Q668" s="68"/>
      <c r="R668" s="71" t="s">
        <v>818</v>
      </c>
      <c r="S668" s="69"/>
      <c r="T668" s="71"/>
      <c r="U668" s="147"/>
    </row>
    <row r="669" spans="1:21" ht="37.5" customHeight="1" outlineLevel="1" x14ac:dyDescent="0.35">
      <c r="A669" s="83" t="s">
        <v>874</v>
      </c>
      <c r="B669" s="148" t="s">
        <v>875</v>
      </c>
      <c r="C669" s="85"/>
      <c r="D669" s="86"/>
      <c r="E669" s="101"/>
      <c r="F669" s="101"/>
      <c r="G669" s="101"/>
      <c r="H669" s="101"/>
      <c r="I669" s="101">
        <f t="shared" si="32"/>
        <v>0</v>
      </c>
      <c r="J669" s="101"/>
      <c r="K669" s="101"/>
      <c r="L669" s="101"/>
      <c r="M669" s="101"/>
      <c r="N669" s="101">
        <f t="shared" si="34"/>
        <v>0</v>
      </c>
      <c r="O669" s="88"/>
      <c r="P669" s="88"/>
      <c r="Q669" s="168">
        <v>0.05</v>
      </c>
      <c r="R669" s="90" t="s">
        <v>818</v>
      </c>
      <c r="S669" s="90"/>
      <c r="T669" s="91"/>
      <c r="U669" s="102"/>
    </row>
    <row r="670" spans="1:21" ht="37.5" customHeight="1" outlineLevel="1" x14ac:dyDescent="0.35">
      <c r="A670" s="83" t="s">
        <v>876</v>
      </c>
      <c r="B670" s="148" t="s">
        <v>877</v>
      </c>
      <c r="C670" s="85"/>
      <c r="D670" s="86"/>
      <c r="E670" s="101"/>
      <c r="F670" s="101"/>
      <c r="G670" s="101"/>
      <c r="H670" s="101"/>
      <c r="I670" s="101">
        <f t="shared" si="32"/>
        <v>0</v>
      </c>
      <c r="J670" s="101"/>
      <c r="K670" s="101"/>
      <c r="L670" s="101"/>
      <c r="M670" s="101"/>
      <c r="N670" s="101">
        <f t="shared" si="34"/>
        <v>0</v>
      </c>
      <c r="O670" s="88"/>
      <c r="P670" s="88"/>
      <c r="Q670" s="168">
        <v>0.1</v>
      </c>
      <c r="R670" s="90" t="s">
        <v>818</v>
      </c>
      <c r="S670" s="90"/>
      <c r="T670" s="91"/>
      <c r="U670" s="102"/>
    </row>
    <row r="671" spans="1:21" ht="37.5" customHeight="1" outlineLevel="1" x14ac:dyDescent="0.35">
      <c r="A671" s="83" t="s">
        <v>878</v>
      </c>
      <c r="B671" s="148" t="s">
        <v>879</v>
      </c>
      <c r="C671" s="85"/>
      <c r="D671" s="86"/>
      <c r="E671" s="101"/>
      <c r="F671" s="101"/>
      <c r="G671" s="101"/>
      <c r="H671" s="101"/>
      <c r="I671" s="101">
        <f t="shared" si="32"/>
        <v>0</v>
      </c>
      <c r="J671" s="101"/>
      <c r="K671" s="101"/>
      <c r="L671" s="101"/>
      <c r="M671" s="101"/>
      <c r="N671" s="101">
        <f t="shared" si="34"/>
        <v>0</v>
      </c>
      <c r="O671" s="88"/>
      <c r="P671" s="88"/>
      <c r="Q671" s="168">
        <v>0.1</v>
      </c>
      <c r="R671" s="90" t="s">
        <v>818</v>
      </c>
      <c r="S671" s="90"/>
      <c r="T671" s="91"/>
      <c r="U671" s="102"/>
    </row>
    <row r="672" spans="1:21" ht="37.5" customHeight="1" outlineLevel="1" x14ac:dyDescent="0.35">
      <c r="A672" s="83" t="s">
        <v>880</v>
      </c>
      <c r="B672" s="148" t="s">
        <v>881</v>
      </c>
      <c r="C672" s="85"/>
      <c r="D672" s="86"/>
      <c r="E672" s="101"/>
      <c r="F672" s="101"/>
      <c r="G672" s="101"/>
      <c r="H672" s="101"/>
      <c r="I672" s="101">
        <f t="shared" si="32"/>
        <v>0</v>
      </c>
      <c r="J672" s="101"/>
      <c r="K672" s="101"/>
      <c r="L672" s="101"/>
      <c r="M672" s="101"/>
      <c r="N672" s="101">
        <f t="shared" si="34"/>
        <v>0</v>
      </c>
      <c r="O672" s="88"/>
      <c r="P672" s="88"/>
      <c r="Q672" s="168">
        <v>0.3</v>
      </c>
      <c r="R672" s="90" t="s">
        <v>818</v>
      </c>
      <c r="S672" s="90"/>
      <c r="T672" s="91"/>
      <c r="U672" s="102"/>
    </row>
    <row r="673" spans="1:21" ht="37.5" customHeight="1" outlineLevel="1" x14ac:dyDescent="0.35">
      <c r="A673" s="83" t="s">
        <v>882</v>
      </c>
      <c r="B673" s="148" t="s">
        <v>883</v>
      </c>
      <c r="C673" s="85"/>
      <c r="D673" s="86"/>
      <c r="E673" s="101"/>
      <c r="F673" s="101"/>
      <c r="G673" s="101"/>
      <c r="H673" s="101"/>
      <c r="I673" s="101">
        <f t="shared" si="32"/>
        <v>0</v>
      </c>
      <c r="J673" s="101"/>
      <c r="K673" s="101"/>
      <c r="L673" s="101"/>
      <c r="M673" s="101"/>
      <c r="N673" s="101">
        <f t="shared" si="34"/>
        <v>0</v>
      </c>
      <c r="O673" s="88"/>
      <c r="P673" s="88"/>
      <c r="Q673" s="168">
        <v>0.1</v>
      </c>
      <c r="R673" s="90" t="s">
        <v>818</v>
      </c>
      <c r="S673" s="90"/>
      <c r="T673" s="91"/>
      <c r="U673" s="102"/>
    </row>
    <row r="674" spans="1:21" ht="37.5" customHeight="1" outlineLevel="1" x14ac:dyDescent="0.35">
      <c r="A674" s="83" t="s">
        <v>884</v>
      </c>
      <c r="B674" s="148" t="s">
        <v>885</v>
      </c>
      <c r="C674" s="85"/>
      <c r="D674" s="86"/>
      <c r="E674" s="101"/>
      <c r="F674" s="101"/>
      <c r="G674" s="101"/>
      <c r="H674" s="101"/>
      <c r="I674" s="101">
        <f t="shared" si="32"/>
        <v>0</v>
      </c>
      <c r="J674" s="101"/>
      <c r="K674" s="101"/>
      <c r="L674" s="101"/>
      <c r="M674" s="101"/>
      <c r="N674" s="101">
        <f t="shared" si="34"/>
        <v>0</v>
      </c>
      <c r="O674" s="88"/>
      <c r="P674" s="88"/>
      <c r="Q674" s="168">
        <v>0.3</v>
      </c>
      <c r="R674" s="90" t="s">
        <v>818</v>
      </c>
      <c r="S674" s="90"/>
      <c r="T674" s="91"/>
      <c r="U674" s="102"/>
    </row>
    <row r="675" spans="1:21" ht="37.5" customHeight="1" outlineLevel="1" x14ac:dyDescent="0.35">
      <c r="A675" s="83" t="s">
        <v>886</v>
      </c>
      <c r="B675" s="148" t="s">
        <v>887</v>
      </c>
      <c r="C675" s="85"/>
      <c r="D675" s="86"/>
      <c r="E675" s="101">
        <v>5000000</v>
      </c>
      <c r="F675" s="101"/>
      <c r="G675" s="101"/>
      <c r="H675" s="101"/>
      <c r="I675" s="101">
        <f t="shared" si="32"/>
        <v>5000000</v>
      </c>
      <c r="J675" s="101">
        <v>5000000</v>
      </c>
      <c r="K675" s="101"/>
      <c r="L675" s="101"/>
      <c r="M675" s="101"/>
      <c r="N675" s="101">
        <f t="shared" si="34"/>
        <v>5000000</v>
      </c>
      <c r="O675" s="88"/>
      <c r="P675" s="88"/>
      <c r="Q675" s="168">
        <v>0.05</v>
      </c>
      <c r="R675" s="90" t="s">
        <v>818</v>
      </c>
      <c r="S675" s="90"/>
      <c r="T675" s="91"/>
      <c r="U675" s="102"/>
    </row>
    <row r="676" spans="1:21" ht="37.5" customHeight="1" outlineLevel="1" x14ac:dyDescent="0.35">
      <c r="A676" s="63" t="s">
        <v>888</v>
      </c>
      <c r="B676" s="163" t="s">
        <v>889</v>
      </c>
      <c r="C676" s="64"/>
      <c r="D676" s="113">
        <v>632707</v>
      </c>
      <c r="E676" s="65">
        <f>E681</f>
        <v>29360000</v>
      </c>
      <c r="F676" s="66"/>
      <c r="G676" s="66"/>
      <c r="H676" s="66"/>
      <c r="I676" s="66">
        <f t="shared" si="32"/>
        <v>29360000</v>
      </c>
      <c r="J676" s="66">
        <f>J681</f>
        <v>29360000</v>
      </c>
      <c r="K676" s="66"/>
      <c r="L676" s="66"/>
      <c r="M676" s="66"/>
      <c r="N676" s="66">
        <f t="shared" si="34"/>
        <v>29360000</v>
      </c>
      <c r="O676" s="67" t="s">
        <v>890</v>
      </c>
      <c r="P676" s="67" t="s">
        <v>891</v>
      </c>
      <c r="Q676" s="68"/>
      <c r="R676" s="71" t="s">
        <v>818</v>
      </c>
      <c r="S676" s="71"/>
      <c r="T676" s="71" t="s">
        <v>414</v>
      </c>
      <c r="U676" s="147"/>
    </row>
    <row r="677" spans="1:21" ht="37.5" customHeight="1" outlineLevel="1" x14ac:dyDescent="0.35">
      <c r="A677" s="83" t="s">
        <v>892</v>
      </c>
      <c r="B677" s="148" t="s">
        <v>820</v>
      </c>
      <c r="C677" s="85"/>
      <c r="D677" s="86"/>
      <c r="E677" s="101"/>
      <c r="F677" s="101"/>
      <c r="G677" s="101"/>
      <c r="H677" s="101"/>
      <c r="I677" s="101">
        <f t="shared" si="32"/>
        <v>0</v>
      </c>
      <c r="J677" s="101"/>
      <c r="K677" s="101"/>
      <c r="L677" s="101"/>
      <c r="M677" s="101"/>
      <c r="N677" s="101">
        <f t="shared" si="34"/>
        <v>0</v>
      </c>
      <c r="O677" s="88"/>
      <c r="P677" s="88"/>
      <c r="Q677" s="168">
        <v>0.3</v>
      </c>
      <c r="R677" s="90" t="s">
        <v>818</v>
      </c>
      <c r="S677" s="90"/>
      <c r="T677" s="91"/>
      <c r="U677" s="102"/>
    </row>
    <row r="678" spans="1:21" ht="37.5" customHeight="1" outlineLevel="1" x14ac:dyDescent="0.35">
      <c r="A678" s="83" t="s">
        <v>893</v>
      </c>
      <c r="B678" s="148" t="s">
        <v>822</v>
      </c>
      <c r="C678" s="85"/>
      <c r="D678" s="86"/>
      <c r="E678" s="101"/>
      <c r="F678" s="101"/>
      <c r="G678" s="101"/>
      <c r="H678" s="101"/>
      <c r="I678" s="101">
        <f t="shared" si="32"/>
        <v>0</v>
      </c>
      <c r="J678" s="101"/>
      <c r="K678" s="101"/>
      <c r="L678" s="101"/>
      <c r="M678" s="101"/>
      <c r="N678" s="101">
        <f t="shared" si="34"/>
        <v>0</v>
      </c>
      <c r="O678" s="88"/>
      <c r="P678" s="88"/>
      <c r="Q678" s="168">
        <v>0.1</v>
      </c>
      <c r="R678" s="90" t="s">
        <v>818</v>
      </c>
      <c r="S678" s="90"/>
      <c r="T678" s="91"/>
      <c r="U678" s="102"/>
    </row>
    <row r="679" spans="1:21" ht="37.5" customHeight="1" outlineLevel="1" x14ac:dyDescent="0.35">
      <c r="A679" s="83" t="s">
        <v>894</v>
      </c>
      <c r="B679" s="148" t="s">
        <v>824</v>
      </c>
      <c r="C679" s="85"/>
      <c r="D679" s="86"/>
      <c r="E679" s="101"/>
      <c r="F679" s="101"/>
      <c r="G679" s="101"/>
      <c r="H679" s="101"/>
      <c r="I679" s="101">
        <f t="shared" si="32"/>
        <v>0</v>
      </c>
      <c r="J679" s="101"/>
      <c r="K679" s="101"/>
      <c r="L679" s="101"/>
      <c r="M679" s="101"/>
      <c r="N679" s="101">
        <f t="shared" si="34"/>
        <v>0</v>
      </c>
      <c r="O679" s="88"/>
      <c r="P679" s="88"/>
      <c r="Q679" s="168">
        <v>0.3</v>
      </c>
      <c r="R679" s="90" t="s">
        <v>818</v>
      </c>
      <c r="S679" s="90"/>
      <c r="T679" s="91"/>
      <c r="U679" s="102"/>
    </row>
    <row r="680" spans="1:21" ht="37.5" customHeight="1" outlineLevel="1" x14ac:dyDescent="0.35">
      <c r="A680" s="83" t="s">
        <v>895</v>
      </c>
      <c r="B680" s="148" t="s">
        <v>896</v>
      </c>
      <c r="C680" s="85"/>
      <c r="D680" s="86"/>
      <c r="E680" s="101"/>
      <c r="F680" s="101"/>
      <c r="G680" s="101"/>
      <c r="H680" s="101"/>
      <c r="I680" s="101">
        <f t="shared" si="32"/>
        <v>0</v>
      </c>
      <c r="J680" s="101"/>
      <c r="K680" s="101"/>
      <c r="L680" s="101"/>
      <c r="M680" s="101"/>
      <c r="N680" s="101">
        <f t="shared" si="34"/>
        <v>0</v>
      </c>
      <c r="O680" s="88"/>
      <c r="P680" s="88"/>
      <c r="Q680" s="168">
        <v>0.2</v>
      </c>
      <c r="R680" s="90" t="s">
        <v>818</v>
      </c>
      <c r="S680" s="90"/>
      <c r="T680" s="91"/>
      <c r="U680" s="102"/>
    </row>
    <row r="681" spans="1:21" ht="37.5" customHeight="1" outlineLevel="1" x14ac:dyDescent="0.35">
      <c r="A681" s="83" t="s">
        <v>897</v>
      </c>
      <c r="B681" s="148" t="s">
        <v>44</v>
      </c>
      <c r="C681" s="85"/>
      <c r="D681" s="86"/>
      <c r="E681" s="169">
        <v>29360000</v>
      </c>
      <c r="F681" s="101"/>
      <c r="G681" s="101"/>
      <c r="H681" s="101"/>
      <c r="I681" s="169">
        <f t="shared" si="32"/>
        <v>29360000</v>
      </c>
      <c r="J681" s="169">
        <v>29360000</v>
      </c>
      <c r="K681" s="101"/>
      <c r="L681" s="101"/>
      <c r="M681" s="101"/>
      <c r="N681" s="169">
        <f t="shared" si="34"/>
        <v>29360000</v>
      </c>
      <c r="O681" s="88"/>
      <c r="P681" s="88"/>
      <c r="Q681" s="168">
        <v>0.1</v>
      </c>
      <c r="R681" s="90" t="s">
        <v>818</v>
      </c>
      <c r="S681" s="90"/>
      <c r="T681" s="91"/>
      <c r="U681" s="102"/>
    </row>
    <row r="682" spans="1:21" ht="37.5" customHeight="1" outlineLevel="1" x14ac:dyDescent="0.35">
      <c r="A682" s="63" t="s">
        <v>898</v>
      </c>
      <c r="B682" s="163" t="s">
        <v>899</v>
      </c>
      <c r="C682" s="64"/>
      <c r="D682" s="113">
        <v>2131</v>
      </c>
      <c r="E682" s="66">
        <f>E687</f>
        <v>0</v>
      </c>
      <c r="F682" s="66"/>
      <c r="G682" s="66"/>
      <c r="H682" s="66"/>
      <c r="I682" s="66">
        <f t="shared" si="32"/>
        <v>0</v>
      </c>
      <c r="J682" s="66">
        <f>J687</f>
        <v>0</v>
      </c>
      <c r="K682" s="66"/>
      <c r="L682" s="66"/>
      <c r="M682" s="66"/>
      <c r="N682" s="66">
        <f t="shared" si="34"/>
        <v>0</v>
      </c>
      <c r="O682" s="67" t="s">
        <v>890</v>
      </c>
      <c r="P682" s="67" t="s">
        <v>891</v>
      </c>
      <c r="Q682" s="68"/>
      <c r="R682" s="71" t="s">
        <v>818</v>
      </c>
      <c r="S682" s="71"/>
      <c r="T682" s="71" t="s">
        <v>414</v>
      </c>
      <c r="U682" s="147"/>
    </row>
    <row r="683" spans="1:21" ht="37.5" customHeight="1" outlineLevel="1" x14ac:dyDescent="0.35">
      <c r="A683" s="83" t="s">
        <v>900</v>
      </c>
      <c r="B683" s="148" t="s">
        <v>820</v>
      </c>
      <c r="C683" s="85"/>
      <c r="D683" s="86"/>
      <c r="E683" s="101"/>
      <c r="F683" s="101"/>
      <c r="G683" s="101"/>
      <c r="H683" s="101"/>
      <c r="I683" s="101">
        <f t="shared" si="32"/>
        <v>0</v>
      </c>
      <c r="J683" s="101"/>
      <c r="K683" s="101"/>
      <c r="L683" s="101"/>
      <c r="M683" s="101"/>
      <c r="N683" s="101">
        <f t="shared" si="34"/>
        <v>0</v>
      </c>
      <c r="O683" s="88"/>
      <c r="P683" s="88"/>
      <c r="Q683" s="168">
        <v>0.3</v>
      </c>
      <c r="R683" s="90" t="s">
        <v>818</v>
      </c>
      <c r="S683" s="90"/>
      <c r="T683" s="91"/>
      <c r="U683" s="102"/>
    </row>
    <row r="684" spans="1:21" ht="37.5" customHeight="1" outlineLevel="1" x14ac:dyDescent="0.35">
      <c r="A684" s="83" t="s">
        <v>901</v>
      </c>
      <c r="B684" s="148" t="s">
        <v>822</v>
      </c>
      <c r="C684" s="85"/>
      <c r="D684" s="86"/>
      <c r="E684" s="101"/>
      <c r="F684" s="101"/>
      <c r="G684" s="101"/>
      <c r="H684" s="101"/>
      <c r="I684" s="101">
        <f t="shared" si="32"/>
        <v>0</v>
      </c>
      <c r="J684" s="101"/>
      <c r="K684" s="101"/>
      <c r="L684" s="101"/>
      <c r="M684" s="101"/>
      <c r="N684" s="101">
        <f t="shared" si="34"/>
        <v>0</v>
      </c>
      <c r="O684" s="88"/>
      <c r="P684" s="88"/>
      <c r="Q684" s="168">
        <v>0.1</v>
      </c>
      <c r="R684" s="90" t="s">
        <v>818</v>
      </c>
      <c r="S684" s="90"/>
      <c r="T684" s="91"/>
      <c r="U684" s="102"/>
    </row>
    <row r="685" spans="1:21" ht="37.5" customHeight="1" outlineLevel="1" x14ac:dyDescent="0.35">
      <c r="A685" s="83" t="s">
        <v>902</v>
      </c>
      <c r="B685" s="148" t="s">
        <v>824</v>
      </c>
      <c r="C685" s="85"/>
      <c r="D685" s="86"/>
      <c r="E685" s="101"/>
      <c r="F685" s="101"/>
      <c r="G685" s="101"/>
      <c r="H685" s="101"/>
      <c r="I685" s="101">
        <f t="shared" si="32"/>
        <v>0</v>
      </c>
      <c r="J685" s="101"/>
      <c r="K685" s="101"/>
      <c r="L685" s="101"/>
      <c r="M685" s="101"/>
      <c r="N685" s="101">
        <f t="shared" si="34"/>
        <v>0</v>
      </c>
      <c r="O685" s="88"/>
      <c r="P685" s="88"/>
      <c r="Q685" s="168">
        <v>0.3</v>
      </c>
      <c r="R685" s="90" t="s">
        <v>818</v>
      </c>
      <c r="S685" s="90"/>
      <c r="T685" s="91"/>
      <c r="U685" s="102"/>
    </row>
    <row r="686" spans="1:21" ht="37.5" customHeight="1" outlineLevel="1" x14ac:dyDescent="0.35">
      <c r="A686" s="83" t="s">
        <v>903</v>
      </c>
      <c r="B686" s="148" t="s">
        <v>896</v>
      </c>
      <c r="C686" s="85"/>
      <c r="D686" s="86"/>
      <c r="E686" s="101"/>
      <c r="F686" s="101"/>
      <c r="G686" s="101"/>
      <c r="H686" s="101"/>
      <c r="I686" s="101">
        <f t="shared" si="32"/>
        <v>0</v>
      </c>
      <c r="J686" s="101"/>
      <c r="K686" s="101"/>
      <c r="L686" s="101"/>
      <c r="M686" s="101"/>
      <c r="N686" s="101">
        <f t="shared" si="34"/>
        <v>0</v>
      </c>
      <c r="O686" s="88"/>
      <c r="P686" s="88"/>
      <c r="Q686" s="168">
        <v>0.2</v>
      </c>
      <c r="R686" s="90" t="s">
        <v>818</v>
      </c>
      <c r="S686" s="90"/>
      <c r="T686" s="91"/>
      <c r="U686" s="102"/>
    </row>
    <row r="687" spans="1:21" ht="37.5" customHeight="1" outlineLevel="1" x14ac:dyDescent="0.35">
      <c r="A687" s="83" t="s">
        <v>904</v>
      </c>
      <c r="B687" s="148" t="s">
        <v>44</v>
      </c>
      <c r="C687" s="85"/>
      <c r="D687" s="86"/>
      <c r="E687" s="169">
        <v>0</v>
      </c>
      <c r="F687" s="101"/>
      <c r="G687" s="101"/>
      <c r="H687" s="101"/>
      <c r="I687" s="169">
        <f t="shared" si="32"/>
        <v>0</v>
      </c>
      <c r="J687" s="169">
        <v>0</v>
      </c>
      <c r="K687" s="101"/>
      <c r="L687" s="101"/>
      <c r="M687" s="101"/>
      <c r="N687" s="169">
        <f t="shared" si="34"/>
        <v>0</v>
      </c>
      <c r="O687" s="88"/>
      <c r="P687" s="88"/>
      <c r="Q687" s="168">
        <v>0.1</v>
      </c>
      <c r="R687" s="90" t="s">
        <v>818</v>
      </c>
      <c r="S687" s="90"/>
      <c r="T687" s="91"/>
      <c r="U687" s="102"/>
    </row>
    <row r="688" spans="1:21" ht="37.5" customHeight="1" outlineLevel="1" x14ac:dyDescent="0.35">
      <c r="A688" s="63" t="s">
        <v>905</v>
      </c>
      <c r="B688" s="163" t="s">
        <v>906</v>
      </c>
      <c r="C688" s="64"/>
      <c r="D688" s="113"/>
      <c r="E688" s="65">
        <v>0</v>
      </c>
      <c r="F688" s="65"/>
      <c r="G688" s="65"/>
      <c r="H688" s="65"/>
      <c r="I688" s="65">
        <f t="shared" si="32"/>
        <v>0</v>
      </c>
      <c r="J688" s="65">
        <v>0</v>
      </c>
      <c r="K688" s="65"/>
      <c r="L688" s="65"/>
      <c r="M688" s="65"/>
      <c r="N688" s="65">
        <f t="shared" si="34"/>
        <v>0</v>
      </c>
      <c r="O688" s="164" t="s">
        <v>855</v>
      </c>
      <c r="P688" s="164" t="s">
        <v>817</v>
      </c>
      <c r="Q688" s="68"/>
      <c r="R688" s="71" t="s">
        <v>818</v>
      </c>
      <c r="S688" s="69"/>
      <c r="T688" s="71"/>
      <c r="U688" s="147"/>
    </row>
    <row r="689" spans="1:21" ht="37.5" customHeight="1" outlineLevel="1" x14ac:dyDescent="0.35">
      <c r="A689" s="83" t="s">
        <v>907</v>
      </c>
      <c r="B689" s="148" t="s">
        <v>908</v>
      </c>
      <c r="C689" s="85"/>
      <c r="D689" s="86"/>
      <c r="E689" s="101"/>
      <c r="F689" s="101"/>
      <c r="G689" s="101"/>
      <c r="H689" s="101"/>
      <c r="I689" s="101">
        <f t="shared" si="32"/>
        <v>0</v>
      </c>
      <c r="J689" s="101"/>
      <c r="K689" s="101"/>
      <c r="L689" s="101"/>
      <c r="M689" s="101"/>
      <c r="N689" s="101">
        <f t="shared" si="34"/>
        <v>0</v>
      </c>
      <c r="O689" s="88"/>
      <c r="P689" s="88"/>
      <c r="Q689" s="168">
        <v>0.1</v>
      </c>
      <c r="R689" s="90" t="s">
        <v>818</v>
      </c>
      <c r="S689" s="90"/>
      <c r="T689" s="91"/>
      <c r="U689" s="102"/>
    </row>
    <row r="690" spans="1:21" ht="37.5" customHeight="1" outlineLevel="1" x14ac:dyDescent="0.35">
      <c r="A690" s="83" t="s">
        <v>909</v>
      </c>
      <c r="B690" s="148" t="s">
        <v>910</v>
      </c>
      <c r="C690" s="85"/>
      <c r="D690" s="86"/>
      <c r="E690" s="101"/>
      <c r="F690" s="101"/>
      <c r="G690" s="101"/>
      <c r="H690" s="101"/>
      <c r="I690" s="101">
        <f t="shared" si="32"/>
        <v>0</v>
      </c>
      <c r="J690" s="101"/>
      <c r="K690" s="101"/>
      <c r="L690" s="101"/>
      <c r="M690" s="101"/>
      <c r="N690" s="101">
        <f t="shared" si="34"/>
        <v>0</v>
      </c>
      <c r="O690" s="88"/>
      <c r="P690" s="88"/>
      <c r="Q690" s="168">
        <v>0.1</v>
      </c>
      <c r="R690" s="90" t="s">
        <v>818</v>
      </c>
      <c r="S690" s="90"/>
      <c r="T690" s="91"/>
      <c r="U690" s="102"/>
    </row>
    <row r="691" spans="1:21" ht="37.5" customHeight="1" outlineLevel="1" x14ac:dyDescent="0.35">
      <c r="A691" s="83" t="s">
        <v>911</v>
      </c>
      <c r="B691" s="148" t="s">
        <v>912</v>
      </c>
      <c r="C691" s="85"/>
      <c r="D691" s="86"/>
      <c r="E691" s="101"/>
      <c r="F691" s="101"/>
      <c r="G691" s="101"/>
      <c r="H691" s="101"/>
      <c r="I691" s="101">
        <f t="shared" si="32"/>
        <v>0</v>
      </c>
      <c r="J691" s="101"/>
      <c r="K691" s="101"/>
      <c r="L691" s="101"/>
      <c r="M691" s="101"/>
      <c r="N691" s="101">
        <f t="shared" si="34"/>
        <v>0</v>
      </c>
      <c r="O691" s="88"/>
      <c r="P691" s="88"/>
      <c r="Q691" s="168">
        <v>0.1</v>
      </c>
      <c r="R691" s="90" t="s">
        <v>818</v>
      </c>
      <c r="S691" s="90"/>
      <c r="T691" s="91"/>
      <c r="U691" s="102"/>
    </row>
    <row r="692" spans="1:21" ht="37.5" customHeight="1" outlineLevel="1" x14ac:dyDescent="0.35">
      <c r="A692" s="83" t="s">
        <v>913</v>
      </c>
      <c r="B692" s="148" t="s">
        <v>910</v>
      </c>
      <c r="C692" s="85"/>
      <c r="D692" s="86"/>
      <c r="E692" s="101"/>
      <c r="F692" s="101"/>
      <c r="G692" s="101"/>
      <c r="H692" s="101"/>
      <c r="I692" s="101">
        <f t="shared" si="32"/>
        <v>0</v>
      </c>
      <c r="J692" s="101"/>
      <c r="K692" s="101"/>
      <c r="L692" s="101"/>
      <c r="M692" s="101"/>
      <c r="N692" s="101">
        <f t="shared" si="34"/>
        <v>0</v>
      </c>
      <c r="O692" s="88"/>
      <c r="P692" s="88"/>
      <c r="Q692" s="168">
        <v>0.1</v>
      </c>
      <c r="R692" s="90" t="s">
        <v>818</v>
      </c>
      <c r="S692" s="90"/>
      <c r="T692" s="91"/>
      <c r="U692" s="102"/>
    </row>
    <row r="693" spans="1:21" ht="37.5" customHeight="1" outlineLevel="1" x14ac:dyDescent="0.35">
      <c r="A693" s="83" t="s">
        <v>914</v>
      </c>
      <c r="B693" s="148" t="s">
        <v>915</v>
      </c>
      <c r="C693" s="85"/>
      <c r="D693" s="86"/>
      <c r="E693" s="101"/>
      <c r="F693" s="101"/>
      <c r="G693" s="101"/>
      <c r="H693" s="101"/>
      <c r="I693" s="101">
        <f t="shared" si="32"/>
        <v>0</v>
      </c>
      <c r="J693" s="101"/>
      <c r="K693" s="101"/>
      <c r="L693" s="101"/>
      <c r="M693" s="101"/>
      <c r="N693" s="101">
        <f t="shared" si="34"/>
        <v>0</v>
      </c>
      <c r="O693" s="88"/>
      <c r="P693" s="88"/>
      <c r="Q693" s="168">
        <v>0.1</v>
      </c>
      <c r="R693" s="90" t="s">
        <v>818</v>
      </c>
      <c r="S693" s="90"/>
      <c r="T693" s="91"/>
      <c r="U693" s="102"/>
    </row>
    <row r="694" spans="1:21" ht="37.5" customHeight="1" outlineLevel="1" x14ac:dyDescent="0.35">
      <c r="A694" s="83" t="s">
        <v>916</v>
      </c>
      <c r="B694" s="148" t="s">
        <v>910</v>
      </c>
      <c r="C694" s="85"/>
      <c r="D694" s="86"/>
      <c r="E694" s="101"/>
      <c r="F694" s="101"/>
      <c r="G694" s="101"/>
      <c r="H694" s="101"/>
      <c r="I694" s="101">
        <f t="shared" si="32"/>
        <v>0</v>
      </c>
      <c r="J694" s="101"/>
      <c r="K694" s="101"/>
      <c r="L694" s="101"/>
      <c r="M694" s="101"/>
      <c r="N694" s="101">
        <f t="shared" si="34"/>
        <v>0</v>
      </c>
      <c r="O694" s="88"/>
      <c r="P694" s="88"/>
      <c r="Q694" s="168">
        <v>0.1</v>
      </c>
      <c r="R694" s="90" t="s">
        <v>818</v>
      </c>
      <c r="S694" s="90"/>
      <c r="T694" s="91"/>
      <c r="U694" s="102"/>
    </row>
    <row r="695" spans="1:21" ht="37.5" customHeight="1" outlineLevel="1" x14ac:dyDescent="0.35">
      <c r="A695" s="83" t="s">
        <v>917</v>
      </c>
      <c r="B695" s="148" t="s">
        <v>918</v>
      </c>
      <c r="C695" s="85"/>
      <c r="D695" s="86"/>
      <c r="E695" s="101"/>
      <c r="F695" s="101"/>
      <c r="G695" s="101"/>
      <c r="H695" s="101"/>
      <c r="I695" s="101">
        <f t="shared" si="32"/>
        <v>0</v>
      </c>
      <c r="J695" s="101"/>
      <c r="K695" s="101"/>
      <c r="L695" s="101"/>
      <c r="M695" s="101"/>
      <c r="N695" s="101">
        <f t="shared" si="34"/>
        <v>0</v>
      </c>
      <c r="O695" s="88"/>
      <c r="P695" s="88"/>
      <c r="Q695" s="168">
        <v>0.1</v>
      </c>
      <c r="R695" s="90" t="s">
        <v>818</v>
      </c>
      <c r="S695" s="90"/>
      <c r="T695" s="91"/>
      <c r="U695" s="102"/>
    </row>
    <row r="696" spans="1:21" ht="37.5" customHeight="1" outlineLevel="1" x14ac:dyDescent="0.35">
      <c r="A696" s="83" t="s">
        <v>919</v>
      </c>
      <c r="B696" s="148" t="s">
        <v>910</v>
      </c>
      <c r="C696" s="85"/>
      <c r="D696" s="86"/>
      <c r="E696" s="101"/>
      <c r="F696" s="101"/>
      <c r="G696" s="101"/>
      <c r="H696" s="101"/>
      <c r="I696" s="101">
        <f t="shared" si="32"/>
        <v>0</v>
      </c>
      <c r="J696" s="101"/>
      <c r="K696" s="101"/>
      <c r="L696" s="101"/>
      <c r="M696" s="101"/>
      <c r="N696" s="101">
        <f t="shared" si="34"/>
        <v>0</v>
      </c>
      <c r="O696" s="88"/>
      <c r="P696" s="88"/>
      <c r="Q696" s="168">
        <v>0.1</v>
      </c>
      <c r="R696" s="90" t="s">
        <v>818</v>
      </c>
      <c r="S696" s="90"/>
      <c r="T696" s="91"/>
      <c r="U696" s="102"/>
    </row>
    <row r="697" spans="1:21" ht="37.5" customHeight="1" outlineLevel="1" x14ac:dyDescent="0.35">
      <c r="A697" s="83" t="s">
        <v>920</v>
      </c>
      <c r="B697" s="148" t="s">
        <v>921</v>
      </c>
      <c r="C697" s="85"/>
      <c r="D697" s="86"/>
      <c r="E697" s="101">
        <v>0</v>
      </c>
      <c r="F697" s="101"/>
      <c r="G697" s="101"/>
      <c r="H697" s="101"/>
      <c r="I697" s="101">
        <f t="shared" si="32"/>
        <v>0</v>
      </c>
      <c r="J697" s="101">
        <v>0</v>
      </c>
      <c r="K697" s="101"/>
      <c r="L697" s="101"/>
      <c r="M697" s="101"/>
      <c r="N697" s="101">
        <f t="shared" si="34"/>
        <v>0</v>
      </c>
      <c r="O697" s="88"/>
      <c r="P697" s="88"/>
      <c r="Q697" s="168">
        <v>0.2</v>
      </c>
      <c r="R697" s="90" t="s">
        <v>818</v>
      </c>
      <c r="S697" s="90"/>
      <c r="T697" s="91"/>
      <c r="U697" s="102"/>
    </row>
    <row r="698" spans="1:21" ht="37.5" customHeight="1" outlineLevel="1" x14ac:dyDescent="0.35">
      <c r="A698" s="63" t="s">
        <v>922</v>
      </c>
      <c r="B698" s="163" t="s">
        <v>923</v>
      </c>
      <c r="C698" s="64"/>
      <c r="D698" s="113"/>
      <c r="E698" s="65">
        <v>0</v>
      </c>
      <c r="F698" s="65"/>
      <c r="G698" s="65"/>
      <c r="H698" s="65"/>
      <c r="I698" s="65">
        <f t="shared" si="32"/>
        <v>0</v>
      </c>
      <c r="J698" s="65">
        <v>0</v>
      </c>
      <c r="K698" s="65"/>
      <c r="L698" s="65"/>
      <c r="M698" s="65"/>
      <c r="N698" s="65">
        <f t="shared" si="34"/>
        <v>0</v>
      </c>
      <c r="O698" s="164" t="s">
        <v>855</v>
      </c>
      <c r="P698" s="164" t="s">
        <v>817</v>
      </c>
      <c r="Q698" s="68"/>
      <c r="R698" s="71" t="s">
        <v>818</v>
      </c>
      <c r="S698" s="69"/>
      <c r="T698" s="71"/>
      <c r="U698" s="147"/>
    </row>
    <row r="699" spans="1:21" ht="37.5" customHeight="1" outlineLevel="1" x14ac:dyDescent="0.35">
      <c r="A699" s="83" t="s">
        <v>924</v>
      </c>
      <c r="B699" s="148" t="s">
        <v>925</v>
      </c>
      <c r="C699" s="85"/>
      <c r="D699" s="86"/>
      <c r="E699" s="101"/>
      <c r="F699" s="101"/>
      <c r="G699" s="101"/>
      <c r="H699" s="101"/>
      <c r="I699" s="101">
        <f t="shared" si="32"/>
        <v>0</v>
      </c>
      <c r="J699" s="101"/>
      <c r="K699" s="101"/>
      <c r="L699" s="101"/>
      <c r="M699" s="101"/>
      <c r="N699" s="101">
        <f t="shared" si="34"/>
        <v>0</v>
      </c>
      <c r="O699" s="88"/>
      <c r="P699" s="88"/>
      <c r="Q699" s="168">
        <v>0.1</v>
      </c>
      <c r="R699" s="90" t="s">
        <v>818</v>
      </c>
      <c r="S699" s="90"/>
      <c r="T699" s="91"/>
      <c r="U699" s="102"/>
    </row>
    <row r="700" spans="1:21" ht="37.5" customHeight="1" outlineLevel="1" x14ac:dyDescent="0.35">
      <c r="A700" s="83" t="s">
        <v>926</v>
      </c>
      <c r="B700" s="148" t="s">
        <v>927</v>
      </c>
      <c r="C700" s="85"/>
      <c r="D700" s="86"/>
      <c r="E700" s="101"/>
      <c r="F700" s="101"/>
      <c r="G700" s="101"/>
      <c r="H700" s="101"/>
      <c r="I700" s="101">
        <f t="shared" si="32"/>
        <v>0</v>
      </c>
      <c r="J700" s="101"/>
      <c r="K700" s="101"/>
      <c r="L700" s="101"/>
      <c r="M700" s="101"/>
      <c r="N700" s="101">
        <f t="shared" si="34"/>
        <v>0</v>
      </c>
      <c r="O700" s="88"/>
      <c r="P700" s="88"/>
      <c r="Q700" s="168">
        <v>0.1</v>
      </c>
      <c r="R700" s="90" t="s">
        <v>818</v>
      </c>
      <c r="S700" s="90"/>
      <c r="T700" s="91"/>
      <c r="U700" s="102"/>
    </row>
    <row r="701" spans="1:21" ht="37.5" customHeight="1" outlineLevel="1" x14ac:dyDescent="0.35">
      <c r="A701" s="83" t="s">
        <v>928</v>
      </c>
      <c r="B701" s="148" t="s">
        <v>929</v>
      </c>
      <c r="C701" s="85"/>
      <c r="D701" s="86"/>
      <c r="E701" s="101"/>
      <c r="F701" s="101"/>
      <c r="G701" s="101"/>
      <c r="H701" s="101"/>
      <c r="I701" s="101">
        <f t="shared" ref="I701:I713" si="35">SUM(E701:H701)</f>
        <v>0</v>
      </c>
      <c r="J701" s="101"/>
      <c r="K701" s="101"/>
      <c r="L701" s="101"/>
      <c r="M701" s="101"/>
      <c r="N701" s="101">
        <f t="shared" si="34"/>
        <v>0</v>
      </c>
      <c r="O701" s="88"/>
      <c r="P701" s="88"/>
      <c r="Q701" s="168">
        <v>0.1</v>
      </c>
      <c r="R701" s="90" t="s">
        <v>818</v>
      </c>
      <c r="S701" s="90"/>
      <c r="T701" s="91"/>
      <c r="U701" s="102"/>
    </row>
    <row r="702" spans="1:21" ht="37.5" customHeight="1" outlineLevel="1" x14ac:dyDescent="0.35">
      <c r="A702" s="83" t="s">
        <v>930</v>
      </c>
      <c r="B702" s="148" t="s">
        <v>927</v>
      </c>
      <c r="C702" s="85"/>
      <c r="D702" s="86"/>
      <c r="E702" s="101"/>
      <c r="F702" s="101"/>
      <c r="G702" s="101"/>
      <c r="H702" s="101"/>
      <c r="I702" s="101">
        <f t="shared" si="35"/>
        <v>0</v>
      </c>
      <c r="J702" s="101"/>
      <c r="K702" s="101"/>
      <c r="L702" s="101"/>
      <c r="M702" s="101"/>
      <c r="N702" s="101">
        <f t="shared" si="34"/>
        <v>0</v>
      </c>
      <c r="O702" s="88"/>
      <c r="P702" s="88"/>
      <c r="Q702" s="168">
        <v>0.1</v>
      </c>
      <c r="R702" s="90" t="s">
        <v>818</v>
      </c>
      <c r="S702" s="90"/>
      <c r="T702" s="91"/>
      <c r="U702" s="102"/>
    </row>
    <row r="703" spans="1:21" ht="37.5" customHeight="1" outlineLevel="1" x14ac:dyDescent="0.35">
      <c r="A703" s="83" t="s">
        <v>931</v>
      </c>
      <c r="B703" s="148" t="s">
        <v>932</v>
      </c>
      <c r="C703" s="85"/>
      <c r="D703" s="86"/>
      <c r="E703" s="101"/>
      <c r="F703" s="101"/>
      <c r="G703" s="101"/>
      <c r="H703" s="101"/>
      <c r="I703" s="101">
        <f t="shared" si="35"/>
        <v>0</v>
      </c>
      <c r="J703" s="101"/>
      <c r="K703" s="101"/>
      <c r="L703" s="101"/>
      <c r="M703" s="101"/>
      <c r="N703" s="101">
        <f t="shared" si="34"/>
        <v>0</v>
      </c>
      <c r="O703" s="88"/>
      <c r="P703" s="88"/>
      <c r="Q703" s="168">
        <v>0.1</v>
      </c>
      <c r="R703" s="90" t="s">
        <v>818</v>
      </c>
      <c r="S703" s="90"/>
      <c r="T703" s="91"/>
      <c r="U703" s="102"/>
    </row>
    <row r="704" spans="1:21" ht="37.5" customHeight="1" outlineLevel="1" x14ac:dyDescent="0.35">
      <c r="A704" s="83" t="s">
        <v>933</v>
      </c>
      <c r="B704" s="148" t="s">
        <v>927</v>
      </c>
      <c r="C704" s="85"/>
      <c r="D704" s="86"/>
      <c r="E704" s="101"/>
      <c r="F704" s="101"/>
      <c r="G704" s="101"/>
      <c r="H704" s="101"/>
      <c r="I704" s="101">
        <f t="shared" si="35"/>
        <v>0</v>
      </c>
      <c r="J704" s="101"/>
      <c r="K704" s="101"/>
      <c r="L704" s="101"/>
      <c r="M704" s="101"/>
      <c r="N704" s="101">
        <f t="shared" si="34"/>
        <v>0</v>
      </c>
      <c r="O704" s="88"/>
      <c r="P704" s="88"/>
      <c r="Q704" s="168">
        <v>0.1</v>
      </c>
      <c r="R704" s="90" t="s">
        <v>818</v>
      </c>
      <c r="S704" s="90"/>
      <c r="T704" s="91"/>
      <c r="U704" s="102"/>
    </row>
    <row r="705" spans="1:114 2925:2927" ht="37.5" customHeight="1" outlineLevel="1" x14ac:dyDescent="0.35">
      <c r="A705" s="83" t="s">
        <v>934</v>
      </c>
      <c r="B705" s="148" t="s">
        <v>935</v>
      </c>
      <c r="C705" s="85"/>
      <c r="D705" s="86"/>
      <c r="E705" s="101"/>
      <c r="F705" s="101"/>
      <c r="G705" s="101"/>
      <c r="H705" s="101"/>
      <c r="I705" s="101">
        <f t="shared" si="35"/>
        <v>0</v>
      </c>
      <c r="J705" s="101"/>
      <c r="K705" s="101"/>
      <c r="L705" s="101"/>
      <c r="M705" s="101"/>
      <c r="N705" s="101">
        <f t="shared" si="34"/>
        <v>0</v>
      </c>
      <c r="O705" s="88"/>
      <c r="P705" s="88"/>
      <c r="Q705" s="168">
        <v>0.1</v>
      </c>
      <c r="R705" s="90" t="s">
        <v>818</v>
      </c>
      <c r="S705" s="90"/>
      <c r="T705" s="91"/>
      <c r="U705" s="102"/>
    </row>
    <row r="706" spans="1:114 2925:2927" s="112" customFormat="1" ht="37.5" customHeight="1" outlineLevel="1" x14ac:dyDescent="0.35">
      <c r="A706" s="83" t="s">
        <v>936</v>
      </c>
      <c r="B706" s="148" t="s">
        <v>927</v>
      </c>
      <c r="C706" s="85"/>
      <c r="D706" s="86"/>
      <c r="E706" s="101"/>
      <c r="F706" s="101"/>
      <c r="G706" s="101"/>
      <c r="H706" s="101"/>
      <c r="I706" s="101">
        <f t="shared" si="35"/>
        <v>0</v>
      </c>
      <c r="J706" s="101"/>
      <c r="K706" s="101"/>
      <c r="L706" s="101"/>
      <c r="M706" s="101"/>
      <c r="N706" s="101">
        <f t="shared" si="34"/>
        <v>0</v>
      </c>
      <c r="O706" s="88"/>
      <c r="P706" s="88"/>
      <c r="Q706" s="168">
        <v>0.1</v>
      </c>
      <c r="R706" s="90" t="s">
        <v>818</v>
      </c>
      <c r="S706" s="90"/>
      <c r="T706" s="91"/>
      <c r="U706" s="102"/>
      <c r="V706" s="137"/>
      <c r="W706" s="137"/>
      <c r="X706" s="137"/>
      <c r="Y706" s="137"/>
      <c r="Z706" s="137"/>
      <c r="AA706" s="137"/>
      <c r="AB706" s="137"/>
      <c r="AC706" s="137"/>
      <c r="AD706" s="137"/>
      <c r="AE706" s="137"/>
      <c r="AF706" s="137"/>
      <c r="AG706" s="137"/>
      <c r="AH706" s="137"/>
      <c r="AI706" s="137"/>
      <c r="AJ706" s="137"/>
      <c r="AK706" s="137"/>
      <c r="AL706" s="137"/>
      <c r="AM706" s="137"/>
      <c r="AN706" s="137"/>
      <c r="AO706" s="137"/>
      <c r="AP706" s="137"/>
      <c r="AQ706" s="137"/>
      <c r="AR706" s="137"/>
      <c r="AS706" s="137"/>
      <c r="AT706" s="137"/>
      <c r="AU706" s="137"/>
      <c r="AV706" s="137"/>
      <c r="AW706" s="137"/>
      <c r="AX706" s="137"/>
      <c r="AY706" s="137"/>
      <c r="AZ706" s="137"/>
      <c r="BA706" s="137"/>
      <c r="BB706" s="137"/>
      <c r="BC706" s="137"/>
      <c r="BD706" s="137"/>
      <c r="BE706" s="137"/>
      <c r="BF706" s="137"/>
      <c r="BG706" s="137"/>
      <c r="BH706" s="137"/>
      <c r="BI706" s="137"/>
      <c r="BJ706" s="137"/>
      <c r="BK706" s="137"/>
      <c r="BL706" s="137"/>
      <c r="BM706" s="137"/>
      <c r="BN706" s="137"/>
      <c r="BO706" s="137"/>
      <c r="BP706" s="137"/>
      <c r="BQ706" s="137"/>
      <c r="BR706" s="137"/>
      <c r="BS706" s="137"/>
      <c r="BT706" s="137"/>
      <c r="BU706" s="137"/>
      <c r="BV706" s="137"/>
      <c r="BW706" s="137"/>
      <c r="BX706" s="137"/>
      <c r="BY706" s="137"/>
      <c r="BZ706" s="137"/>
      <c r="CA706" s="137"/>
      <c r="CB706" s="137"/>
      <c r="CC706" s="137"/>
      <c r="CD706" s="137"/>
      <c r="CE706" s="137"/>
      <c r="CF706" s="137"/>
      <c r="CG706" s="137"/>
      <c r="CH706" s="137"/>
      <c r="CI706" s="137"/>
      <c r="CJ706" s="137"/>
      <c r="CK706" s="137"/>
      <c r="CL706" s="137"/>
      <c r="CM706" s="137"/>
      <c r="CN706" s="137"/>
      <c r="CO706" s="137"/>
      <c r="CP706" s="137"/>
      <c r="CQ706" s="137"/>
      <c r="CR706" s="137"/>
      <c r="CS706" s="137"/>
      <c r="CT706" s="137"/>
      <c r="CU706" s="137"/>
      <c r="CV706" s="137"/>
      <c r="CW706" s="137"/>
      <c r="CX706" s="137"/>
      <c r="CY706" s="137"/>
      <c r="CZ706" s="137"/>
      <c r="DA706" s="137"/>
      <c r="DB706" s="137"/>
      <c r="DC706" s="137"/>
      <c r="DD706" s="137"/>
      <c r="DE706" s="137"/>
      <c r="DF706" s="137"/>
      <c r="DG706" s="137"/>
      <c r="DH706" s="137"/>
      <c r="DI706" s="137"/>
      <c r="DJ706" s="170"/>
      <c r="DHM706" s="128"/>
      <c r="DHN706" s="171"/>
      <c r="DHO706" s="171"/>
    </row>
    <row r="707" spans="1:114 2925:2927" ht="37.5" customHeight="1" outlineLevel="1" x14ac:dyDescent="0.35">
      <c r="A707" s="83" t="s">
        <v>937</v>
      </c>
      <c r="B707" s="148" t="s">
        <v>921</v>
      </c>
      <c r="C707" s="85"/>
      <c r="D707" s="86"/>
      <c r="E707" s="101">
        <v>0</v>
      </c>
      <c r="F707" s="101"/>
      <c r="G707" s="101"/>
      <c r="H707" s="101"/>
      <c r="I707" s="101">
        <f t="shared" si="35"/>
        <v>0</v>
      </c>
      <c r="J707" s="101">
        <v>0</v>
      </c>
      <c r="K707" s="101"/>
      <c r="L707" s="101"/>
      <c r="M707" s="101"/>
      <c r="N707" s="101">
        <f t="shared" si="34"/>
        <v>0</v>
      </c>
      <c r="O707" s="88"/>
      <c r="P707" s="88"/>
      <c r="Q707" s="168">
        <v>0.2</v>
      </c>
      <c r="R707" s="90" t="s">
        <v>818</v>
      </c>
      <c r="S707" s="90"/>
      <c r="T707" s="91"/>
      <c r="U707" s="102"/>
    </row>
    <row r="708" spans="1:114 2925:2927" ht="37.5" customHeight="1" outlineLevel="1" x14ac:dyDescent="0.35">
      <c r="A708" s="63" t="s">
        <v>938</v>
      </c>
      <c r="B708" s="163" t="s">
        <v>939</v>
      </c>
      <c r="C708" s="64"/>
      <c r="D708" s="113"/>
      <c r="E708" s="65">
        <v>0</v>
      </c>
      <c r="F708" s="65"/>
      <c r="G708" s="65"/>
      <c r="H708" s="65"/>
      <c r="I708" s="65">
        <f t="shared" si="35"/>
        <v>0</v>
      </c>
      <c r="J708" s="65">
        <v>0</v>
      </c>
      <c r="K708" s="65"/>
      <c r="L708" s="65"/>
      <c r="M708" s="65"/>
      <c r="N708" s="65">
        <f t="shared" si="34"/>
        <v>0</v>
      </c>
      <c r="O708" s="164" t="s">
        <v>855</v>
      </c>
      <c r="P708" s="164" t="s">
        <v>817</v>
      </c>
      <c r="Q708" s="68"/>
      <c r="R708" s="71" t="s">
        <v>818</v>
      </c>
      <c r="S708" s="69"/>
      <c r="T708" s="71"/>
      <c r="U708" s="147"/>
    </row>
    <row r="709" spans="1:114 2925:2927" s="112" customFormat="1" ht="37.5" customHeight="1" outlineLevel="1" x14ac:dyDescent="0.35">
      <c r="A709" s="83" t="s">
        <v>940</v>
      </c>
      <c r="B709" s="148" t="s">
        <v>941</v>
      </c>
      <c r="C709" s="85"/>
      <c r="D709" s="86"/>
      <c r="E709" s="101"/>
      <c r="F709" s="101"/>
      <c r="G709" s="101"/>
      <c r="H709" s="101"/>
      <c r="I709" s="101">
        <f t="shared" si="35"/>
        <v>0</v>
      </c>
      <c r="J709" s="101"/>
      <c r="K709" s="101"/>
      <c r="L709" s="101"/>
      <c r="M709" s="101"/>
      <c r="N709" s="101">
        <f t="shared" si="34"/>
        <v>0</v>
      </c>
      <c r="O709" s="88"/>
      <c r="P709" s="88"/>
      <c r="Q709" s="168">
        <v>0.2</v>
      </c>
      <c r="R709" s="90" t="s">
        <v>818</v>
      </c>
      <c r="S709" s="90"/>
      <c r="T709" s="91"/>
      <c r="U709" s="102"/>
      <c r="V709" s="137"/>
      <c r="W709" s="137"/>
      <c r="X709" s="137"/>
      <c r="Y709" s="137"/>
      <c r="Z709" s="137"/>
      <c r="AA709" s="137"/>
      <c r="AB709" s="137"/>
      <c r="AC709" s="137"/>
      <c r="AD709" s="137"/>
      <c r="AE709" s="137"/>
      <c r="AF709" s="137"/>
      <c r="AG709" s="137"/>
      <c r="AH709" s="137"/>
      <c r="AI709" s="137"/>
      <c r="AJ709" s="137"/>
      <c r="AK709" s="137"/>
      <c r="AL709" s="137"/>
      <c r="AM709" s="137"/>
      <c r="AN709" s="137"/>
      <c r="AO709" s="137"/>
      <c r="AP709" s="137"/>
      <c r="AQ709" s="137"/>
      <c r="AR709" s="137"/>
      <c r="AS709" s="137"/>
      <c r="AT709" s="137"/>
      <c r="AU709" s="137"/>
      <c r="AV709" s="137"/>
      <c r="AW709" s="137"/>
      <c r="AX709" s="137"/>
      <c r="AY709" s="137"/>
      <c r="AZ709" s="137"/>
      <c r="BA709" s="137"/>
      <c r="BB709" s="137"/>
      <c r="BC709" s="137"/>
      <c r="BD709" s="137"/>
      <c r="BE709" s="137"/>
      <c r="BF709" s="137"/>
      <c r="BG709" s="137"/>
      <c r="BH709" s="137"/>
      <c r="BI709" s="137"/>
      <c r="BJ709" s="137"/>
      <c r="BK709" s="137"/>
      <c r="BL709" s="137"/>
      <c r="BM709" s="137"/>
      <c r="BN709" s="137"/>
      <c r="BO709" s="137"/>
      <c r="BP709" s="137"/>
      <c r="BQ709" s="137"/>
      <c r="BR709" s="137"/>
      <c r="BS709" s="137"/>
      <c r="BT709" s="137"/>
      <c r="BU709" s="137"/>
      <c r="BV709" s="137"/>
      <c r="BW709" s="137"/>
      <c r="BX709" s="137"/>
      <c r="BY709" s="137"/>
      <c r="BZ709" s="137"/>
      <c r="CA709" s="137"/>
      <c r="CB709" s="137"/>
      <c r="CC709" s="137"/>
      <c r="CD709" s="137"/>
      <c r="CE709" s="137"/>
      <c r="CF709" s="137"/>
      <c r="CG709" s="137"/>
      <c r="CH709" s="137"/>
      <c r="CI709" s="137"/>
      <c r="CJ709" s="137"/>
      <c r="CK709" s="137"/>
      <c r="CL709" s="137"/>
      <c r="CM709" s="137"/>
      <c r="CN709" s="137"/>
      <c r="CO709" s="137"/>
      <c r="CP709" s="137"/>
      <c r="CQ709" s="137"/>
      <c r="CR709" s="137"/>
      <c r="CS709" s="137"/>
      <c r="CT709" s="137"/>
      <c r="CU709" s="137"/>
      <c r="CV709" s="137"/>
      <c r="CW709" s="137"/>
      <c r="CX709" s="137"/>
      <c r="CY709" s="137"/>
      <c r="CZ709" s="137"/>
      <c r="DA709" s="137"/>
      <c r="DB709" s="137"/>
      <c r="DC709" s="137"/>
      <c r="DD709" s="137"/>
      <c r="DE709" s="137"/>
      <c r="DF709" s="137"/>
      <c r="DG709" s="137"/>
      <c r="DH709" s="137"/>
      <c r="DI709" s="137"/>
      <c r="DJ709" s="170"/>
      <c r="DHM709" s="128"/>
      <c r="DHN709" s="171"/>
      <c r="DHO709" s="171"/>
    </row>
    <row r="710" spans="1:114 2925:2927" ht="37.5" customHeight="1" outlineLevel="1" x14ac:dyDescent="0.35">
      <c r="A710" s="83" t="s">
        <v>942</v>
      </c>
      <c r="B710" s="148" t="s">
        <v>943</v>
      </c>
      <c r="C710" s="85"/>
      <c r="D710" s="86"/>
      <c r="E710" s="101"/>
      <c r="F710" s="101"/>
      <c r="G710" s="101"/>
      <c r="H710" s="101"/>
      <c r="I710" s="101">
        <f t="shared" si="35"/>
        <v>0</v>
      </c>
      <c r="J710" s="101"/>
      <c r="K710" s="101"/>
      <c r="L710" s="101"/>
      <c r="M710" s="101"/>
      <c r="N710" s="101">
        <f t="shared" si="34"/>
        <v>0</v>
      </c>
      <c r="O710" s="88"/>
      <c r="P710" s="88"/>
      <c r="Q710" s="168">
        <v>0.2</v>
      </c>
      <c r="R710" s="90" t="s">
        <v>818</v>
      </c>
      <c r="S710" s="90"/>
      <c r="T710" s="91"/>
      <c r="U710" s="102"/>
    </row>
    <row r="711" spans="1:114 2925:2927" ht="37.5" customHeight="1" outlineLevel="1" x14ac:dyDescent="0.35">
      <c r="A711" s="83" t="s">
        <v>944</v>
      </c>
      <c r="B711" s="148" t="s">
        <v>945</v>
      </c>
      <c r="C711" s="85"/>
      <c r="D711" s="86"/>
      <c r="E711" s="101"/>
      <c r="F711" s="101"/>
      <c r="G711" s="101"/>
      <c r="H711" s="101"/>
      <c r="I711" s="101">
        <f t="shared" si="35"/>
        <v>0</v>
      </c>
      <c r="J711" s="101"/>
      <c r="K711" s="101"/>
      <c r="L711" s="101"/>
      <c r="M711" s="101"/>
      <c r="N711" s="101">
        <f t="shared" si="34"/>
        <v>0</v>
      </c>
      <c r="O711" s="88"/>
      <c r="P711" s="88"/>
      <c r="Q711" s="168">
        <v>0.2</v>
      </c>
      <c r="R711" s="90" t="s">
        <v>818</v>
      </c>
      <c r="S711" s="90"/>
      <c r="T711" s="91"/>
      <c r="U711" s="102"/>
    </row>
    <row r="712" spans="1:114 2925:2927" ht="37.5" customHeight="1" outlineLevel="1" x14ac:dyDescent="0.35">
      <c r="A712" s="83" t="s">
        <v>946</v>
      </c>
      <c r="B712" s="148" t="s">
        <v>947</v>
      </c>
      <c r="C712" s="85"/>
      <c r="D712" s="86"/>
      <c r="E712" s="101"/>
      <c r="F712" s="101"/>
      <c r="G712" s="101"/>
      <c r="H712" s="101"/>
      <c r="I712" s="101">
        <f t="shared" si="35"/>
        <v>0</v>
      </c>
      <c r="J712" s="101"/>
      <c r="K712" s="101"/>
      <c r="L712" s="101"/>
      <c r="M712" s="101"/>
      <c r="N712" s="101">
        <f t="shared" si="34"/>
        <v>0</v>
      </c>
      <c r="O712" s="88"/>
      <c r="P712" s="88"/>
      <c r="Q712" s="168">
        <v>0.2</v>
      </c>
      <c r="R712" s="90" t="s">
        <v>818</v>
      </c>
      <c r="S712" s="90"/>
      <c r="T712" s="91"/>
      <c r="U712" s="102"/>
    </row>
    <row r="713" spans="1:114 2925:2927" s="22" customFormat="1" ht="37.5" customHeight="1" outlineLevel="1" x14ac:dyDescent="0.35">
      <c r="A713" s="83" t="s">
        <v>948</v>
      </c>
      <c r="B713" s="148" t="s">
        <v>949</v>
      </c>
      <c r="C713" s="85"/>
      <c r="D713" s="86"/>
      <c r="E713" s="101">
        <v>0</v>
      </c>
      <c r="F713" s="101"/>
      <c r="G713" s="101"/>
      <c r="H713" s="101"/>
      <c r="I713" s="101">
        <f t="shared" si="35"/>
        <v>0</v>
      </c>
      <c r="J713" s="101">
        <v>0</v>
      </c>
      <c r="K713" s="101"/>
      <c r="L713" s="101"/>
      <c r="M713" s="101"/>
      <c r="N713" s="101">
        <f t="shared" si="34"/>
        <v>0</v>
      </c>
      <c r="O713" s="88"/>
      <c r="P713" s="88"/>
      <c r="Q713" s="168">
        <v>0.2</v>
      </c>
      <c r="R713" s="90" t="s">
        <v>818</v>
      </c>
      <c r="S713" s="90"/>
      <c r="T713" s="91"/>
      <c r="U713" s="102"/>
    </row>
    <row r="714" spans="1:114 2925:2927" ht="37.5" customHeight="1" outlineLevel="1" x14ac:dyDescent="0.35">
      <c r="A714" s="63" t="s">
        <v>950</v>
      </c>
      <c r="B714" s="163" t="s">
        <v>951</v>
      </c>
      <c r="C714" s="64"/>
      <c r="D714" s="113">
        <v>632707</v>
      </c>
      <c r="E714" s="65"/>
      <c r="F714" s="65"/>
      <c r="G714" s="65"/>
      <c r="H714" s="65"/>
      <c r="I714" s="65"/>
      <c r="J714" s="65"/>
      <c r="K714" s="65"/>
      <c r="L714" s="65"/>
      <c r="M714" s="65"/>
      <c r="N714" s="65">
        <f t="shared" si="34"/>
        <v>0</v>
      </c>
      <c r="O714" s="164"/>
      <c r="P714" s="164"/>
      <c r="Q714" s="68"/>
      <c r="R714" s="69" t="s">
        <v>818</v>
      </c>
      <c r="S714" s="69"/>
      <c r="T714" s="71"/>
      <c r="U714" s="147"/>
    </row>
    <row r="715" spans="1:114 2925:2927" ht="37.5" customHeight="1" outlineLevel="1" x14ac:dyDescent="0.35">
      <c r="A715" s="83" t="s">
        <v>952</v>
      </c>
      <c r="B715" s="148" t="s">
        <v>953</v>
      </c>
      <c r="C715" s="85"/>
      <c r="D715" s="86"/>
      <c r="E715" s="101"/>
      <c r="F715" s="101"/>
      <c r="G715" s="101"/>
      <c r="H715" s="101"/>
      <c r="I715" s="101">
        <f t="shared" ref="I715:I724" si="36">SUM(E715:H715)</f>
        <v>0</v>
      </c>
      <c r="J715" s="101"/>
      <c r="K715" s="101"/>
      <c r="L715" s="101"/>
      <c r="M715" s="101"/>
      <c r="N715" s="101">
        <f t="shared" si="34"/>
        <v>0</v>
      </c>
      <c r="O715" s="88"/>
      <c r="P715" s="88"/>
      <c r="Q715" s="168">
        <v>0.3</v>
      </c>
      <c r="R715" s="90" t="s">
        <v>818</v>
      </c>
      <c r="S715" s="90"/>
      <c r="T715" s="91"/>
      <c r="U715" s="102"/>
    </row>
    <row r="716" spans="1:114 2925:2927" ht="37.5" customHeight="1" outlineLevel="1" x14ac:dyDescent="0.35">
      <c r="A716" s="83" t="s">
        <v>954</v>
      </c>
      <c r="B716" s="148" t="s">
        <v>955</v>
      </c>
      <c r="C716" s="85"/>
      <c r="D716" s="86"/>
      <c r="E716" s="101"/>
      <c r="F716" s="101"/>
      <c r="G716" s="101"/>
      <c r="H716" s="101"/>
      <c r="I716" s="101">
        <f t="shared" si="36"/>
        <v>0</v>
      </c>
      <c r="J716" s="101"/>
      <c r="K716" s="101"/>
      <c r="L716" s="101"/>
      <c r="M716" s="101"/>
      <c r="N716" s="101">
        <f t="shared" si="34"/>
        <v>0</v>
      </c>
      <c r="O716" s="88"/>
      <c r="P716" s="88"/>
      <c r="Q716" s="168">
        <v>0.4</v>
      </c>
      <c r="R716" s="90" t="s">
        <v>818</v>
      </c>
      <c r="S716" s="90"/>
      <c r="T716" s="91"/>
      <c r="U716" s="102"/>
    </row>
    <row r="717" spans="1:114 2925:2927" ht="37.5" customHeight="1" outlineLevel="1" x14ac:dyDescent="0.35">
      <c r="A717" s="83" t="s">
        <v>956</v>
      </c>
      <c r="B717" s="148" t="s">
        <v>957</v>
      </c>
      <c r="C717" s="85"/>
      <c r="D717" s="86"/>
      <c r="E717" s="101"/>
      <c r="F717" s="101"/>
      <c r="G717" s="101"/>
      <c r="H717" s="101"/>
      <c r="I717" s="101">
        <f t="shared" si="36"/>
        <v>0</v>
      </c>
      <c r="J717" s="101"/>
      <c r="K717" s="101"/>
      <c r="L717" s="101"/>
      <c r="M717" s="101"/>
      <c r="N717" s="101">
        <f t="shared" si="34"/>
        <v>0</v>
      </c>
      <c r="O717" s="88"/>
      <c r="P717" s="88"/>
      <c r="Q717" s="168">
        <v>0.3</v>
      </c>
      <c r="R717" s="90" t="s">
        <v>818</v>
      </c>
      <c r="S717" s="90"/>
      <c r="T717" s="91"/>
      <c r="U717" s="102"/>
    </row>
    <row r="718" spans="1:114 2925:2927" ht="37.5" customHeight="1" outlineLevel="1" x14ac:dyDescent="0.35">
      <c r="A718" s="63" t="s">
        <v>958</v>
      </c>
      <c r="B718" s="163" t="s">
        <v>959</v>
      </c>
      <c r="C718" s="64"/>
      <c r="D718" s="113">
        <v>2341</v>
      </c>
      <c r="E718" s="65">
        <f>+E721</f>
        <v>0</v>
      </c>
      <c r="F718" s="65"/>
      <c r="G718" s="65"/>
      <c r="H718" s="65"/>
      <c r="I718" s="66">
        <f t="shared" si="36"/>
        <v>0</v>
      </c>
      <c r="J718" s="65">
        <v>0</v>
      </c>
      <c r="K718" s="65"/>
      <c r="L718" s="65"/>
      <c r="M718" s="65"/>
      <c r="N718" s="65">
        <f t="shared" si="34"/>
        <v>0</v>
      </c>
      <c r="O718" s="164"/>
      <c r="P718" s="164"/>
      <c r="Q718" s="68"/>
      <c r="R718" s="69" t="s">
        <v>818</v>
      </c>
      <c r="S718" s="69"/>
      <c r="T718" s="71" t="s">
        <v>34</v>
      </c>
      <c r="U718" s="157"/>
    </row>
    <row r="719" spans="1:114 2925:2927" ht="37.5" customHeight="1" outlineLevel="1" x14ac:dyDescent="0.35">
      <c r="A719" s="83" t="s">
        <v>960</v>
      </c>
      <c r="B719" s="148" t="s">
        <v>953</v>
      </c>
      <c r="C719" s="85"/>
      <c r="D719" s="86"/>
      <c r="E719" s="101"/>
      <c r="F719" s="101"/>
      <c r="G719" s="101"/>
      <c r="H719" s="101"/>
      <c r="I719" s="123">
        <f t="shared" si="36"/>
        <v>0</v>
      </c>
      <c r="J719" s="101"/>
      <c r="K719" s="101"/>
      <c r="L719" s="101"/>
      <c r="M719" s="101"/>
      <c r="N719" s="123">
        <f t="shared" si="34"/>
        <v>0</v>
      </c>
      <c r="O719" s="85"/>
      <c r="P719" s="85"/>
      <c r="Q719" s="168">
        <v>0.3</v>
      </c>
      <c r="R719" s="90" t="s">
        <v>818</v>
      </c>
      <c r="S719" s="90"/>
      <c r="T719" s="91"/>
      <c r="U719" s="92"/>
    </row>
    <row r="720" spans="1:114 2925:2927" ht="37.5" customHeight="1" outlineLevel="1" x14ac:dyDescent="0.35">
      <c r="A720" s="83" t="s">
        <v>961</v>
      </c>
      <c r="B720" s="148" t="s">
        <v>955</v>
      </c>
      <c r="C720" s="85"/>
      <c r="D720" s="86"/>
      <c r="E720" s="101"/>
      <c r="F720" s="101"/>
      <c r="G720" s="101"/>
      <c r="H720" s="101"/>
      <c r="I720" s="123">
        <f t="shared" si="36"/>
        <v>0</v>
      </c>
      <c r="J720" s="101"/>
      <c r="K720" s="101"/>
      <c r="L720" s="101"/>
      <c r="M720" s="101"/>
      <c r="N720" s="123">
        <f t="shared" si="34"/>
        <v>0</v>
      </c>
      <c r="O720" s="85"/>
      <c r="P720" s="85"/>
      <c r="Q720" s="168">
        <v>0.4</v>
      </c>
      <c r="R720" s="90" t="s">
        <v>818</v>
      </c>
      <c r="S720" s="90"/>
      <c r="T720" s="91"/>
      <c r="U720" s="92"/>
    </row>
    <row r="721" spans="1:21" ht="37.5" customHeight="1" outlineLevel="1" x14ac:dyDescent="0.35">
      <c r="A721" s="83" t="s">
        <v>962</v>
      </c>
      <c r="B721" s="148" t="s">
        <v>957</v>
      </c>
      <c r="C721" s="85"/>
      <c r="D721" s="86"/>
      <c r="E721" s="101">
        <v>0</v>
      </c>
      <c r="F721" s="101"/>
      <c r="G721" s="101"/>
      <c r="H721" s="101"/>
      <c r="I721" s="123">
        <f t="shared" si="36"/>
        <v>0</v>
      </c>
      <c r="J721" s="101">
        <v>0</v>
      </c>
      <c r="K721" s="101"/>
      <c r="L721" s="101"/>
      <c r="M721" s="101"/>
      <c r="N721" s="123">
        <f t="shared" si="34"/>
        <v>0</v>
      </c>
      <c r="O721" s="85"/>
      <c r="P721" s="85"/>
      <c r="Q721" s="168">
        <v>0.3</v>
      </c>
      <c r="R721" s="90" t="s">
        <v>818</v>
      </c>
      <c r="S721" s="90"/>
      <c r="T721" s="91"/>
      <c r="U721" s="92"/>
    </row>
    <row r="722" spans="1:21" ht="37.5" customHeight="1" outlineLevel="1" x14ac:dyDescent="0.35">
      <c r="A722" s="63" t="s">
        <v>963</v>
      </c>
      <c r="B722" s="163" t="s">
        <v>964</v>
      </c>
      <c r="C722" s="64"/>
      <c r="D722" s="113">
        <v>632707</v>
      </c>
      <c r="E722" s="65">
        <v>4000000</v>
      </c>
      <c r="F722" s="65"/>
      <c r="G722" s="65"/>
      <c r="H722" s="65"/>
      <c r="I722" s="66">
        <f t="shared" si="36"/>
        <v>4000000</v>
      </c>
      <c r="J722" s="65">
        <v>4000000</v>
      </c>
      <c r="K722" s="65"/>
      <c r="L722" s="65"/>
      <c r="M722" s="65"/>
      <c r="N722" s="65">
        <f t="shared" si="34"/>
        <v>4000000</v>
      </c>
      <c r="O722" s="164"/>
      <c r="P722" s="164"/>
      <c r="Q722" s="68"/>
      <c r="R722" s="69" t="s">
        <v>818</v>
      </c>
      <c r="S722" s="69"/>
      <c r="T722" s="71" t="s">
        <v>473</v>
      </c>
      <c r="U722" s="157"/>
    </row>
    <row r="723" spans="1:21" ht="37.5" customHeight="1" outlineLevel="1" x14ac:dyDescent="0.35">
      <c r="A723" s="83" t="s">
        <v>965</v>
      </c>
      <c r="B723" s="148" t="s">
        <v>953</v>
      </c>
      <c r="C723" s="85"/>
      <c r="D723" s="86"/>
      <c r="E723" s="101"/>
      <c r="F723" s="101"/>
      <c r="G723" s="101"/>
      <c r="H723" s="101"/>
      <c r="I723" s="123">
        <f t="shared" si="36"/>
        <v>0</v>
      </c>
      <c r="J723" s="101"/>
      <c r="K723" s="101"/>
      <c r="L723" s="101"/>
      <c r="M723" s="101"/>
      <c r="N723" s="123">
        <f t="shared" ref="N723:N724" si="37">SUM(J723:M723)</f>
        <v>0</v>
      </c>
      <c r="O723" s="85"/>
      <c r="P723" s="85"/>
      <c r="Q723" s="168">
        <v>0.3</v>
      </c>
      <c r="R723" s="90" t="s">
        <v>818</v>
      </c>
      <c r="S723" s="90"/>
      <c r="T723" s="91"/>
      <c r="U723" s="92"/>
    </row>
    <row r="724" spans="1:21" ht="37.5" customHeight="1" outlineLevel="1" x14ac:dyDescent="0.35">
      <c r="A724" s="83" t="s">
        <v>966</v>
      </c>
      <c r="B724" s="148" t="s">
        <v>955</v>
      </c>
      <c r="C724" s="85"/>
      <c r="D724" s="86"/>
      <c r="E724" s="101"/>
      <c r="F724" s="101"/>
      <c r="G724" s="101"/>
      <c r="H724" s="101"/>
      <c r="I724" s="123">
        <f t="shared" si="36"/>
        <v>0</v>
      </c>
      <c r="J724" s="101"/>
      <c r="K724" s="101"/>
      <c r="L724" s="101"/>
      <c r="M724" s="101"/>
      <c r="N724" s="123">
        <f t="shared" si="37"/>
        <v>0</v>
      </c>
      <c r="O724" s="85"/>
      <c r="P724" s="85"/>
      <c r="Q724" s="168">
        <v>0.4</v>
      </c>
      <c r="R724" s="90" t="s">
        <v>818</v>
      </c>
      <c r="S724" s="90"/>
      <c r="T724" s="91"/>
      <c r="U724" s="92"/>
    </row>
    <row r="725" spans="1:21" ht="37.5" customHeight="1" outlineLevel="1" x14ac:dyDescent="0.35">
      <c r="A725" s="83" t="s">
        <v>967</v>
      </c>
      <c r="B725" s="148" t="s">
        <v>957</v>
      </c>
      <c r="C725" s="85"/>
      <c r="D725" s="86"/>
      <c r="E725" s="101">
        <v>4000000</v>
      </c>
      <c r="F725" s="101"/>
      <c r="G725" s="101"/>
      <c r="H725" s="101"/>
      <c r="I725" s="123">
        <v>4000000</v>
      </c>
      <c r="J725" s="101">
        <v>4000000</v>
      </c>
      <c r="K725" s="101"/>
      <c r="L725" s="101"/>
      <c r="M725" s="101"/>
      <c r="N725" s="123">
        <v>4000000</v>
      </c>
      <c r="O725" s="85"/>
      <c r="P725" s="85"/>
      <c r="Q725" s="168">
        <v>0.3</v>
      </c>
      <c r="R725" s="90" t="s">
        <v>818</v>
      </c>
      <c r="S725" s="90"/>
      <c r="T725" s="91"/>
      <c r="U725" s="92"/>
    </row>
    <row r="726" spans="1:21" s="22" customFormat="1" ht="37.5" customHeight="1" outlineLevel="1" x14ac:dyDescent="0.35">
      <c r="A726" s="63" t="s">
        <v>968</v>
      </c>
      <c r="B726" s="163" t="s">
        <v>969</v>
      </c>
      <c r="C726" s="64"/>
      <c r="D726" s="113">
        <v>604102</v>
      </c>
      <c r="E726" s="65">
        <v>20030000</v>
      </c>
      <c r="F726" s="65"/>
      <c r="G726" s="65"/>
      <c r="H726" s="65"/>
      <c r="I726" s="65">
        <f t="shared" ref="I726:I759" si="38">SUM(E726:H726)</f>
        <v>20030000</v>
      </c>
      <c r="J726" s="65">
        <v>20030000</v>
      </c>
      <c r="K726" s="65"/>
      <c r="L726" s="65"/>
      <c r="M726" s="65"/>
      <c r="N726" s="65">
        <f t="shared" ref="N726:N759" si="39">SUM(J726:M726)</f>
        <v>20030000</v>
      </c>
      <c r="O726" s="164" t="s">
        <v>855</v>
      </c>
      <c r="P726" s="164" t="s">
        <v>817</v>
      </c>
      <c r="Q726" s="68"/>
      <c r="R726" s="69" t="s">
        <v>818</v>
      </c>
      <c r="S726" s="69"/>
      <c r="T726" s="71" t="s">
        <v>34</v>
      </c>
      <c r="U726" s="147"/>
    </row>
    <row r="727" spans="1:21" ht="37.5" customHeight="1" outlineLevel="1" x14ac:dyDescent="0.35">
      <c r="A727" s="83" t="s">
        <v>970</v>
      </c>
      <c r="B727" s="148" t="s">
        <v>820</v>
      </c>
      <c r="C727" s="85"/>
      <c r="D727" s="86"/>
      <c r="E727" s="101"/>
      <c r="F727" s="101"/>
      <c r="G727" s="101"/>
      <c r="H727" s="101"/>
      <c r="I727" s="101">
        <f t="shared" si="38"/>
        <v>0</v>
      </c>
      <c r="J727" s="101"/>
      <c r="K727" s="101"/>
      <c r="L727" s="101"/>
      <c r="M727" s="101"/>
      <c r="N727" s="101">
        <f t="shared" si="39"/>
        <v>0</v>
      </c>
      <c r="O727" s="88"/>
      <c r="P727" s="88"/>
      <c r="Q727" s="168">
        <v>0.4</v>
      </c>
      <c r="R727" s="90" t="s">
        <v>818</v>
      </c>
      <c r="S727" s="90"/>
      <c r="T727" s="91"/>
      <c r="U727" s="102"/>
    </row>
    <row r="728" spans="1:21" ht="37.5" customHeight="1" outlineLevel="1" x14ac:dyDescent="0.35">
      <c r="A728" s="83" t="s">
        <v>971</v>
      </c>
      <c r="B728" s="148" t="s">
        <v>822</v>
      </c>
      <c r="C728" s="85"/>
      <c r="D728" s="86"/>
      <c r="E728" s="101"/>
      <c r="F728" s="101"/>
      <c r="G728" s="101"/>
      <c r="H728" s="101"/>
      <c r="I728" s="101">
        <f t="shared" si="38"/>
        <v>0</v>
      </c>
      <c r="J728" s="101"/>
      <c r="K728" s="101"/>
      <c r="L728" s="101"/>
      <c r="M728" s="101"/>
      <c r="N728" s="101">
        <f t="shared" si="39"/>
        <v>0</v>
      </c>
      <c r="O728" s="88"/>
      <c r="P728" s="88"/>
      <c r="Q728" s="168">
        <v>0.1</v>
      </c>
      <c r="R728" s="90" t="s">
        <v>818</v>
      </c>
      <c r="S728" s="90"/>
      <c r="T728" s="91"/>
      <c r="U728" s="102"/>
    </row>
    <row r="729" spans="1:21" ht="37.5" customHeight="1" outlineLevel="1" x14ac:dyDescent="0.35">
      <c r="A729" s="83" t="s">
        <v>972</v>
      </c>
      <c r="B729" s="148" t="s">
        <v>824</v>
      </c>
      <c r="C729" s="85"/>
      <c r="D729" s="86"/>
      <c r="E729" s="101"/>
      <c r="F729" s="101"/>
      <c r="G729" s="101"/>
      <c r="H729" s="101"/>
      <c r="I729" s="101">
        <f t="shared" si="38"/>
        <v>0</v>
      </c>
      <c r="J729" s="101"/>
      <c r="K729" s="101"/>
      <c r="L729" s="101"/>
      <c r="M729" s="101"/>
      <c r="N729" s="101">
        <f t="shared" si="39"/>
        <v>0</v>
      </c>
      <c r="O729" s="88"/>
      <c r="P729" s="88"/>
      <c r="Q729" s="168">
        <v>0.4</v>
      </c>
      <c r="R729" s="90" t="s">
        <v>818</v>
      </c>
      <c r="S729" s="90"/>
      <c r="T729" s="91"/>
      <c r="U729" s="102"/>
    </row>
    <row r="730" spans="1:21" ht="37.5" customHeight="1" outlineLevel="1" x14ac:dyDescent="0.35">
      <c r="A730" s="83" t="s">
        <v>973</v>
      </c>
      <c r="B730" s="148" t="s">
        <v>44</v>
      </c>
      <c r="C730" s="85"/>
      <c r="D730" s="86"/>
      <c r="E730" s="172">
        <v>20030000</v>
      </c>
      <c r="F730" s="101"/>
      <c r="G730" s="101"/>
      <c r="H730" s="101"/>
      <c r="I730" s="172">
        <f t="shared" si="38"/>
        <v>20030000</v>
      </c>
      <c r="J730" s="172">
        <v>20030000</v>
      </c>
      <c r="K730" s="101"/>
      <c r="L730" s="101"/>
      <c r="M730" s="101"/>
      <c r="N730" s="172">
        <f t="shared" si="39"/>
        <v>20030000</v>
      </c>
      <c r="O730" s="88"/>
      <c r="P730" s="88"/>
      <c r="Q730" s="168">
        <v>0.1</v>
      </c>
      <c r="R730" s="90" t="s">
        <v>818</v>
      </c>
      <c r="S730" s="90"/>
      <c r="T730" s="91"/>
      <c r="U730" s="102"/>
    </row>
    <row r="731" spans="1:21" ht="24.65" customHeight="1" outlineLevel="1" x14ac:dyDescent="0.35">
      <c r="A731" s="63" t="s">
        <v>974</v>
      </c>
      <c r="B731" s="163" t="s">
        <v>975</v>
      </c>
      <c r="C731" s="64"/>
      <c r="D731" s="113">
        <v>632702</v>
      </c>
      <c r="E731" s="65">
        <f>E735</f>
        <v>3096604398.04</v>
      </c>
      <c r="F731" s="65"/>
      <c r="G731" s="65"/>
      <c r="H731" s="65"/>
      <c r="I731" s="65">
        <f t="shared" si="38"/>
        <v>3096604398.04</v>
      </c>
      <c r="J731" s="65">
        <f>J735</f>
        <v>3096604398.04</v>
      </c>
      <c r="K731" s="65"/>
      <c r="L731" s="65"/>
      <c r="M731" s="65"/>
      <c r="N731" s="65">
        <f t="shared" si="39"/>
        <v>3096604398.04</v>
      </c>
      <c r="O731" s="164" t="s">
        <v>855</v>
      </c>
      <c r="P731" s="164" t="s">
        <v>817</v>
      </c>
      <c r="Q731" s="68"/>
      <c r="R731" s="69" t="s">
        <v>818</v>
      </c>
      <c r="S731" s="69"/>
      <c r="T731" s="71" t="s">
        <v>473</v>
      </c>
      <c r="U731" s="147"/>
    </row>
    <row r="732" spans="1:21" ht="24.65" customHeight="1" outlineLevel="1" x14ac:dyDescent="0.35">
      <c r="A732" s="83" t="s">
        <v>976</v>
      </c>
      <c r="B732" s="148" t="s">
        <v>820</v>
      </c>
      <c r="C732" s="85"/>
      <c r="D732" s="86"/>
      <c r="E732" s="101"/>
      <c r="F732" s="101"/>
      <c r="G732" s="101"/>
      <c r="H732" s="101"/>
      <c r="I732" s="101">
        <f t="shared" si="38"/>
        <v>0</v>
      </c>
      <c r="J732" s="101"/>
      <c r="K732" s="101"/>
      <c r="L732" s="101"/>
      <c r="M732" s="101"/>
      <c r="N732" s="101">
        <f t="shared" si="39"/>
        <v>0</v>
      </c>
      <c r="O732" s="88"/>
      <c r="P732" s="88"/>
      <c r="Q732" s="168">
        <v>0.4</v>
      </c>
      <c r="R732" s="90" t="s">
        <v>818</v>
      </c>
      <c r="S732" s="90"/>
      <c r="T732" s="91"/>
      <c r="U732" s="102"/>
    </row>
    <row r="733" spans="1:21" ht="24.65" customHeight="1" outlineLevel="1" x14ac:dyDescent="0.35">
      <c r="A733" s="83" t="s">
        <v>977</v>
      </c>
      <c r="B733" s="148" t="s">
        <v>822</v>
      </c>
      <c r="C733" s="85"/>
      <c r="D733" s="86"/>
      <c r="E733" s="101"/>
      <c r="F733" s="101"/>
      <c r="G733" s="101"/>
      <c r="H733" s="101"/>
      <c r="I733" s="101">
        <f t="shared" si="38"/>
        <v>0</v>
      </c>
      <c r="J733" s="101"/>
      <c r="K733" s="101"/>
      <c r="L733" s="101"/>
      <c r="M733" s="101"/>
      <c r="N733" s="101">
        <f t="shared" si="39"/>
        <v>0</v>
      </c>
      <c r="O733" s="88"/>
      <c r="P733" s="88"/>
      <c r="Q733" s="168">
        <v>0.1</v>
      </c>
      <c r="R733" s="90" t="s">
        <v>818</v>
      </c>
      <c r="S733" s="90"/>
      <c r="T733" s="91"/>
      <c r="U733" s="102"/>
    </row>
    <row r="734" spans="1:21" ht="24.65" customHeight="1" outlineLevel="1" x14ac:dyDescent="0.35">
      <c r="A734" s="83" t="s">
        <v>978</v>
      </c>
      <c r="B734" s="148" t="s">
        <v>824</v>
      </c>
      <c r="C734" s="85"/>
      <c r="D734" s="86"/>
      <c r="E734" s="101"/>
      <c r="F734" s="101"/>
      <c r="G734" s="101"/>
      <c r="H734" s="101"/>
      <c r="I734" s="101">
        <f t="shared" si="38"/>
        <v>0</v>
      </c>
      <c r="J734" s="101"/>
      <c r="K734" s="101"/>
      <c r="L734" s="101"/>
      <c r="M734" s="101"/>
      <c r="N734" s="101">
        <f t="shared" si="39"/>
        <v>0</v>
      </c>
      <c r="O734" s="88"/>
      <c r="P734" s="88"/>
      <c r="Q734" s="168">
        <v>0.4</v>
      </c>
      <c r="R734" s="90" t="s">
        <v>818</v>
      </c>
      <c r="S734" s="90"/>
      <c r="T734" s="91"/>
      <c r="U734" s="102"/>
    </row>
    <row r="735" spans="1:21" s="22" customFormat="1" ht="24.65" customHeight="1" outlineLevel="1" x14ac:dyDescent="0.35">
      <c r="A735" s="83" t="s">
        <v>979</v>
      </c>
      <c r="B735" s="148" t="s">
        <v>852</v>
      </c>
      <c r="C735" s="85"/>
      <c r="D735" s="86"/>
      <c r="E735" s="101">
        <v>3096604398.04</v>
      </c>
      <c r="F735" s="101"/>
      <c r="G735" s="101"/>
      <c r="H735" s="101"/>
      <c r="I735" s="101">
        <f t="shared" si="38"/>
        <v>3096604398.04</v>
      </c>
      <c r="J735" s="101">
        <v>3096604398.04</v>
      </c>
      <c r="K735" s="101"/>
      <c r="L735" s="101"/>
      <c r="M735" s="101"/>
      <c r="N735" s="101">
        <f t="shared" si="39"/>
        <v>3096604398.04</v>
      </c>
      <c r="O735" s="88"/>
      <c r="P735" s="88"/>
      <c r="Q735" s="168">
        <v>0.1</v>
      </c>
      <c r="R735" s="90" t="s">
        <v>818</v>
      </c>
      <c r="S735" s="90"/>
      <c r="T735" s="91"/>
      <c r="U735" s="102"/>
    </row>
    <row r="736" spans="1:21" ht="24.65" customHeight="1" outlineLevel="1" x14ac:dyDescent="0.35">
      <c r="A736" s="63" t="s">
        <v>980</v>
      </c>
      <c r="B736" s="163" t="s">
        <v>5051</v>
      </c>
      <c r="C736" s="64"/>
      <c r="D736" s="113">
        <v>2188</v>
      </c>
      <c r="E736" s="65">
        <f>+E740</f>
        <v>150000000</v>
      </c>
      <c r="F736" s="65"/>
      <c r="G736" s="65"/>
      <c r="H736" s="65"/>
      <c r="I736" s="65">
        <f t="shared" si="38"/>
        <v>150000000</v>
      </c>
      <c r="J736" s="65">
        <f>J740</f>
        <v>150000000</v>
      </c>
      <c r="K736" s="65"/>
      <c r="L736" s="65"/>
      <c r="M736" s="65"/>
      <c r="N736" s="65">
        <f t="shared" si="39"/>
        <v>150000000</v>
      </c>
      <c r="O736" s="164" t="s">
        <v>816</v>
      </c>
      <c r="P736" s="164" t="s">
        <v>840</v>
      </c>
      <c r="Q736" s="68"/>
      <c r="R736" s="69" t="s">
        <v>818</v>
      </c>
      <c r="S736" s="69"/>
      <c r="T736" s="71" t="s">
        <v>34</v>
      </c>
      <c r="U736" s="147"/>
    </row>
    <row r="737" spans="1:21" ht="24.65" customHeight="1" outlineLevel="1" x14ac:dyDescent="0.35">
      <c r="A737" s="83" t="s">
        <v>981</v>
      </c>
      <c r="B737" s="173" t="s">
        <v>820</v>
      </c>
      <c r="C737" s="174"/>
      <c r="D737" s="175"/>
      <c r="E737" s="172"/>
      <c r="F737" s="172"/>
      <c r="G737" s="172"/>
      <c r="H737" s="172"/>
      <c r="I737" s="172">
        <f t="shared" si="38"/>
        <v>0</v>
      </c>
      <c r="J737" s="172"/>
      <c r="K737" s="172"/>
      <c r="L737" s="172"/>
      <c r="M737" s="172"/>
      <c r="N737" s="172">
        <f t="shared" si="39"/>
        <v>0</v>
      </c>
      <c r="O737" s="176"/>
      <c r="P737" s="176"/>
      <c r="Q737" s="168">
        <v>0.4</v>
      </c>
      <c r="R737" s="177" t="s">
        <v>818</v>
      </c>
      <c r="S737" s="177"/>
      <c r="T737" s="178"/>
      <c r="U737" s="179"/>
    </row>
    <row r="738" spans="1:21" ht="24.65" customHeight="1" outlineLevel="1" x14ac:dyDescent="0.35">
      <c r="A738" s="83" t="s">
        <v>982</v>
      </c>
      <c r="B738" s="173" t="s">
        <v>822</v>
      </c>
      <c r="C738" s="174"/>
      <c r="D738" s="175"/>
      <c r="E738" s="172"/>
      <c r="F738" s="172"/>
      <c r="G738" s="172"/>
      <c r="H738" s="172"/>
      <c r="I738" s="172">
        <f t="shared" si="38"/>
        <v>0</v>
      </c>
      <c r="J738" s="172"/>
      <c r="K738" s="172"/>
      <c r="L738" s="172"/>
      <c r="M738" s="172"/>
      <c r="N738" s="172">
        <f t="shared" si="39"/>
        <v>0</v>
      </c>
      <c r="O738" s="176"/>
      <c r="P738" s="176"/>
      <c r="Q738" s="168">
        <v>0.1</v>
      </c>
      <c r="R738" s="177" t="s">
        <v>818</v>
      </c>
      <c r="S738" s="177"/>
      <c r="T738" s="178"/>
      <c r="U738" s="179"/>
    </row>
    <row r="739" spans="1:21" ht="24.65" customHeight="1" outlineLevel="1" x14ac:dyDescent="0.35">
      <c r="A739" s="83" t="s">
        <v>983</v>
      </c>
      <c r="B739" s="173" t="s">
        <v>824</v>
      </c>
      <c r="C739" s="174"/>
      <c r="D739" s="175"/>
      <c r="E739" s="180"/>
      <c r="F739" s="172"/>
      <c r="G739" s="172"/>
      <c r="H739" s="172"/>
      <c r="I739" s="180">
        <f t="shared" si="38"/>
        <v>0</v>
      </c>
      <c r="J739" s="180"/>
      <c r="K739" s="172"/>
      <c r="L739" s="172"/>
      <c r="M739" s="172"/>
      <c r="N739" s="180">
        <f t="shared" si="39"/>
        <v>0</v>
      </c>
      <c r="O739" s="176"/>
      <c r="P739" s="176"/>
      <c r="Q739" s="168">
        <v>0.4</v>
      </c>
      <c r="R739" s="177" t="s">
        <v>818</v>
      </c>
      <c r="S739" s="177"/>
      <c r="T739" s="178"/>
      <c r="U739" s="179"/>
    </row>
    <row r="740" spans="1:21" ht="24.65" customHeight="1" outlineLevel="1" x14ac:dyDescent="0.35">
      <c r="A740" s="83" t="s">
        <v>984</v>
      </c>
      <c r="B740" s="173" t="s">
        <v>44</v>
      </c>
      <c r="C740" s="174"/>
      <c r="D740" s="175"/>
      <c r="E740" s="172">
        <v>150000000</v>
      </c>
      <c r="F740" s="172"/>
      <c r="G740" s="172"/>
      <c r="H740" s="172"/>
      <c r="I740" s="172">
        <f t="shared" si="38"/>
        <v>150000000</v>
      </c>
      <c r="J740" s="172">
        <v>150000000</v>
      </c>
      <c r="K740" s="172"/>
      <c r="L740" s="172"/>
      <c r="M740" s="172"/>
      <c r="N740" s="172">
        <f t="shared" si="39"/>
        <v>150000000</v>
      </c>
      <c r="O740" s="176"/>
      <c r="P740" s="176"/>
      <c r="Q740" s="168">
        <v>0.1</v>
      </c>
      <c r="R740" s="177" t="s">
        <v>818</v>
      </c>
      <c r="S740" s="177"/>
      <c r="T740" s="178"/>
      <c r="U740" s="179"/>
    </row>
    <row r="741" spans="1:21" ht="28" outlineLevel="1" x14ac:dyDescent="0.35">
      <c r="A741" s="63" t="s">
        <v>985</v>
      </c>
      <c r="B741" s="163" t="s">
        <v>986</v>
      </c>
      <c r="C741" s="64"/>
      <c r="D741" s="113">
        <v>604102</v>
      </c>
      <c r="E741" s="65">
        <v>4000000</v>
      </c>
      <c r="F741" s="65"/>
      <c r="G741" s="65"/>
      <c r="H741" s="65"/>
      <c r="I741" s="65">
        <f t="shared" si="38"/>
        <v>4000000</v>
      </c>
      <c r="J741" s="65">
        <v>4000000</v>
      </c>
      <c r="K741" s="65"/>
      <c r="L741" s="65"/>
      <c r="M741" s="65"/>
      <c r="N741" s="65">
        <f t="shared" si="39"/>
        <v>4000000</v>
      </c>
      <c r="O741" s="164" t="s">
        <v>816</v>
      </c>
      <c r="P741" s="164" t="s">
        <v>840</v>
      </c>
      <c r="Q741" s="68"/>
      <c r="R741" s="69" t="s">
        <v>818</v>
      </c>
      <c r="S741" s="69"/>
      <c r="T741" s="71" t="s">
        <v>473</v>
      </c>
      <c r="U741" s="147"/>
    </row>
    <row r="742" spans="1:21" ht="21" customHeight="1" outlineLevel="1" x14ac:dyDescent="0.35">
      <c r="A742" s="83" t="s">
        <v>987</v>
      </c>
      <c r="B742" s="148" t="s">
        <v>820</v>
      </c>
      <c r="C742" s="85"/>
      <c r="D742" s="86"/>
      <c r="E742" s="101"/>
      <c r="F742" s="101"/>
      <c r="G742" s="101"/>
      <c r="H742" s="101"/>
      <c r="I742" s="101">
        <f t="shared" si="38"/>
        <v>0</v>
      </c>
      <c r="J742" s="101"/>
      <c r="K742" s="101"/>
      <c r="L742" s="101"/>
      <c r="M742" s="101"/>
      <c r="N742" s="101">
        <f t="shared" si="39"/>
        <v>0</v>
      </c>
      <c r="O742" s="88"/>
      <c r="P742" s="88"/>
      <c r="Q742" s="168">
        <v>0.4</v>
      </c>
      <c r="R742" s="90" t="s">
        <v>818</v>
      </c>
      <c r="S742" s="90"/>
      <c r="T742" s="91"/>
      <c r="U742" s="102"/>
    </row>
    <row r="743" spans="1:21" s="22" customFormat="1" ht="21" customHeight="1" outlineLevel="1" x14ac:dyDescent="0.35">
      <c r="A743" s="83" t="s">
        <v>988</v>
      </c>
      <c r="B743" s="148" t="s">
        <v>822</v>
      </c>
      <c r="C743" s="85"/>
      <c r="D743" s="86"/>
      <c r="E743" s="101"/>
      <c r="F743" s="101"/>
      <c r="G743" s="101"/>
      <c r="H743" s="101"/>
      <c r="I743" s="101">
        <f t="shared" si="38"/>
        <v>0</v>
      </c>
      <c r="J743" s="101"/>
      <c r="K743" s="101"/>
      <c r="L743" s="101"/>
      <c r="M743" s="101"/>
      <c r="N743" s="101">
        <f t="shared" si="39"/>
        <v>0</v>
      </c>
      <c r="O743" s="88"/>
      <c r="P743" s="88"/>
      <c r="Q743" s="168">
        <v>0.1</v>
      </c>
      <c r="R743" s="90" t="s">
        <v>818</v>
      </c>
      <c r="S743" s="90"/>
      <c r="T743" s="91"/>
      <c r="U743" s="102"/>
    </row>
    <row r="744" spans="1:21" ht="21" customHeight="1" outlineLevel="1" x14ac:dyDescent="0.35">
      <c r="A744" s="83" t="s">
        <v>989</v>
      </c>
      <c r="B744" s="148" t="s">
        <v>824</v>
      </c>
      <c r="C744" s="85"/>
      <c r="D744" s="86"/>
      <c r="E744" s="101"/>
      <c r="F744" s="101"/>
      <c r="G744" s="101"/>
      <c r="H744" s="101"/>
      <c r="I744" s="101">
        <f t="shared" si="38"/>
        <v>0</v>
      </c>
      <c r="J744" s="101"/>
      <c r="K744" s="101"/>
      <c r="L744" s="101"/>
      <c r="M744" s="101"/>
      <c r="N744" s="101">
        <f t="shared" si="39"/>
        <v>0</v>
      </c>
      <c r="O744" s="88"/>
      <c r="P744" s="88"/>
      <c r="Q744" s="168">
        <v>0.4</v>
      </c>
      <c r="R744" s="90" t="s">
        <v>818</v>
      </c>
      <c r="S744" s="90"/>
      <c r="T744" s="91"/>
      <c r="U744" s="102"/>
    </row>
    <row r="745" spans="1:21" ht="21" customHeight="1" outlineLevel="1" x14ac:dyDescent="0.35">
      <c r="A745" s="83" t="s">
        <v>990</v>
      </c>
      <c r="B745" s="148" t="s">
        <v>44</v>
      </c>
      <c r="C745" s="85"/>
      <c r="D745" s="86"/>
      <c r="E745" s="101">
        <v>4000000</v>
      </c>
      <c r="F745" s="101"/>
      <c r="G745" s="101"/>
      <c r="H745" s="101"/>
      <c r="I745" s="101">
        <f t="shared" si="38"/>
        <v>4000000</v>
      </c>
      <c r="J745" s="101">
        <v>4000000</v>
      </c>
      <c r="K745" s="101"/>
      <c r="L745" s="101"/>
      <c r="M745" s="101"/>
      <c r="N745" s="101">
        <f t="shared" si="39"/>
        <v>4000000</v>
      </c>
      <c r="O745" s="88"/>
      <c r="P745" s="88"/>
      <c r="Q745" s="168">
        <v>0.1</v>
      </c>
      <c r="R745" s="90" t="s">
        <v>818</v>
      </c>
      <c r="S745" s="90"/>
      <c r="T745" s="91"/>
      <c r="U745" s="102"/>
    </row>
    <row r="746" spans="1:21" ht="21" customHeight="1" outlineLevel="1" x14ac:dyDescent="0.35">
      <c r="A746" s="63" t="s">
        <v>991</v>
      </c>
      <c r="B746" s="163" t="s">
        <v>992</v>
      </c>
      <c r="C746" s="64"/>
      <c r="D746" s="113">
        <v>604102</v>
      </c>
      <c r="E746" s="65">
        <v>4000000</v>
      </c>
      <c r="F746" s="65"/>
      <c r="G746" s="65"/>
      <c r="H746" s="65"/>
      <c r="I746" s="65">
        <f t="shared" si="38"/>
        <v>4000000</v>
      </c>
      <c r="J746" s="65">
        <v>4000000</v>
      </c>
      <c r="K746" s="65"/>
      <c r="L746" s="65"/>
      <c r="M746" s="65"/>
      <c r="N746" s="65">
        <f t="shared" si="39"/>
        <v>4000000</v>
      </c>
      <c r="O746" s="164" t="s">
        <v>993</v>
      </c>
      <c r="P746" s="164" t="s">
        <v>817</v>
      </c>
      <c r="Q746" s="68"/>
      <c r="R746" s="69" t="s">
        <v>818</v>
      </c>
      <c r="S746" s="69"/>
      <c r="T746" s="71" t="s">
        <v>473</v>
      </c>
      <c r="U746" s="147"/>
    </row>
    <row r="747" spans="1:21" ht="21" customHeight="1" outlineLevel="1" x14ac:dyDescent="0.35">
      <c r="A747" s="83" t="s">
        <v>994</v>
      </c>
      <c r="B747" s="148" t="s">
        <v>820</v>
      </c>
      <c r="C747" s="85"/>
      <c r="D747" s="86"/>
      <c r="E747" s="101"/>
      <c r="F747" s="101"/>
      <c r="G747" s="101"/>
      <c r="H747" s="101"/>
      <c r="I747" s="101">
        <f t="shared" si="38"/>
        <v>0</v>
      </c>
      <c r="J747" s="101"/>
      <c r="K747" s="101"/>
      <c r="L747" s="101"/>
      <c r="M747" s="101"/>
      <c r="N747" s="101">
        <f t="shared" si="39"/>
        <v>0</v>
      </c>
      <c r="O747" s="88"/>
      <c r="P747" s="88"/>
      <c r="Q747" s="168">
        <v>0.4</v>
      </c>
      <c r="R747" s="90" t="s">
        <v>818</v>
      </c>
      <c r="S747" s="90"/>
      <c r="T747" s="91"/>
      <c r="U747" s="102"/>
    </row>
    <row r="748" spans="1:21" ht="21" customHeight="1" outlineLevel="1" x14ac:dyDescent="0.35">
      <c r="A748" s="83" t="s">
        <v>995</v>
      </c>
      <c r="B748" s="148" t="s">
        <v>822</v>
      </c>
      <c r="C748" s="85"/>
      <c r="D748" s="86"/>
      <c r="E748" s="101"/>
      <c r="F748" s="101"/>
      <c r="G748" s="101"/>
      <c r="H748" s="101"/>
      <c r="I748" s="101">
        <f t="shared" si="38"/>
        <v>0</v>
      </c>
      <c r="J748" s="101"/>
      <c r="K748" s="101"/>
      <c r="L748" s="101"/>
      <c r="M748" s="101"/>
      <c r="N748" s="101">
        <f t="shared" si="39"/>
        <v>0</v>
      </c>
      <c r="O748" s="88"/>
      <c r="P748" s="88"/>
      <c r="Q748" s="168">
        <v>0.1</v>
      </c>
      <c r="R748" s="90" t="s">
        <v>818</v>
      </c>
      <c r="S748" s="90"/>
      <c r="T748" s="91"/>
      <c r="U748" s="102"/>
    </row>
    <row r="749" spans="1:21" ht="21" customHeight="1" outlineLevel="1" x14ac:dyDescent="0.35">
      <c r="A749" s="83" t="s">
        <v>996</v>
      </c>
      <c r="B749" s="148" t="s">
        <v>824</v>
      </c>
      <c r="C749" s="85"/>
      <c r="D749" s="86"/>
      <c r="E749" s="101"/>
      <c r="F749" s="101"/>
      <c r="G749" s="101"/>
      <c r="H749" s="101"/>
      <c r="I749" s="101">
        <f t="shared" si="38"/>
        <v>0</v>
      </c>
      <c r="J749" s="101"/>
      <c r="K749" s="101"/>
      <c r="L749" s="101"/>
      <c r="M749" s="101"/>
      <c r="N749" s="101">
        <f t="shared" si="39"/>
        <v>0</v>
      </c>
      <c r="O749" s="88"/>
      <c r="P749" s="88"/>
      <c r="Q749" s="168">
        <v>0.4</v>
      </c>
      <c r="R749" s="90" t="s">
        <v>818</v>
      </c>
      <c r="S749" s="90"/>
      <c r="T749" s="91"/>
      <c r="U749" s="102"/>
    </row>
    <row r="750" spans="1:21" ht="21" customHeight="1" outlineLevel="1" x14ac:dyDescent="0.35">
      <c r="A750" s="83" t="s">
        <v>997</v>
      </c>
      <c r="B750" s="148" t="s">
        <v>44</v>
      </c>
      <c r="C750" s="85"/>
      <c r="D750" s="86"/>
      <c r="E750" s="101">
        <v>4000000</v>
      </c>
      <c r="F750" s="101"/>
      <c r="G750" s="101"/>
      <c r="H750" s="101"/>
      <c r="I750" s="101">
        <f t="shared" si="38"/>
        <v>4000000</v>
      </c>
      <c r="J750" s="101">
        <v>4000000</v>
      </c>
      <c r="K750" s="101"/>
      <c r="L750" s="101"/>
      <c r="M750" s="101"/>
      <c r="N750" s="101">
        <f t="shared" si="39"/>
        <v>4000000</v>
      </c>
      <c r="O750" s="88"/>
      <c r="P750" s="88"/>
      <c r="Q750" s="168">
        <v>0.1</v>
      </c>
      <c r="R750" s="90" t="s">
        <v>818</v>
      </c>
      <c r="S750" s="90"/>
      <c r="T750" s="91"/>
      <c r="U750" s="102"/>
    </row>
    <row r="751" spans="1:21" s="181" customFormat="1" ht="21" customHeight="1" outlineLevel="1" x14ac:dyDescent="0.35">
      <c r="A751" s="63" t="s">
        <v>998</v>
      </c>
      <c r="B751" s="163" t="s">
        <v>999</v>
      </c>
      <c r="C751" s="64"/>
      <c r="D751" s="113">
        <v>627201</v>
      </c>
      <c r="E751" s="65">
        <v>5000000</v>
      </c>
      <c r="F751" s="65"/>
      <c r="G751" s="65"/>
      <c r="H751" s="65"/>
      <c r="I751" s="65">
        <f t="shared" si="38"/>
        <v>5000000</v>
      </c>
      <c r="J751" s="65">
        <v>5000000</v>
      </c>
      <c r="K751" s="65"/>
      <c r="L751" s="65"/>
      <c r="M751" s="65"/>
      <c r="N751" s="65">
        <f t="shared" si="39"/>
        <v>5000000</v>
      </c>
      <c r="O751" s="164" t="s">
        <v>993</v>
      </c>
      <c r="P751" s="164" t="s">
        <v>817</v>
      </c>
      <c r="Q751" s="68"/>
      <c r="R751" s="69" t="s">
        <v>818</v>
      </c>
      <c r="S751" s="69"/>
      <c r="T751" s="71"/>
      <c r="U751" s="147"/>
    </row>
    <row r="752" spans="1:21" ht="21" customHeight="1" outlineLevel="1" x14ac:dyDescent="0.35">
      <c r="A752" s="83" t="s">
        <v>1000</v>
      </c>
      <c r="B752" s="148" t="s">
        <v>820</v>
      </c>
      <c r="C752" s="85"/>
      <c r="D752" s="86"/>
      <c r="E752" s="101"/>
      <c r="F752" s="101"/>
      <c r="G752" s="101"/>
      <c r="H752" s="101"/>
      <c r="I752" s="101">
        <f t="shared" si="38"/>
        <v>0</v>
      </c>
      <c r="J752" s="101"/>
      <c r="K752" s="101"/>
      <c r="L752" s="101"/>
      <c r="M752" s="101"/>
      <c r="N752" s="101">
        <f t="shared" si="39"/>
        <v>0</v>
      </c>
      <c r="O752" s="88"/>
      <c r="P752" s="88"/>
      <c r="Q752" s="168">
        <v>0.4</v>
      </c>
      <c r="R752" s="90" t="s">
        <v>818</v>
      </c>
      <c r="S752" s="90"/>
      <c r="T752" s="91"/>
      <c r="U752" s="102"/>
    </row>
    <row r="753" spans="1:21" ht="21" customHeight="1" outlineLevel="1" x14ac:dyDescent="0.35">
      <c r="A753" s="83" t="s">
        <v>1001</v>
      </c>
      <c r="B753" s="148" t="s">
        <v>822</v>
      </c>
      <c r="C753" s="85"/>
      <c r="D753" s="86"/>
      <c r="E753" s="101"/>
      <c r="F753" s="101"/>
      <c r="G753" s="101"/>
      <c r="H753" s="101"/>
      <c r="I753" s="101">
        <f t="shared" si="38"/>
        <v>0</v>
      </c>
      <c r="J753" s="101"/>
      <c r="K753" s="101"/>
      <c r="L753" s="101"/>
      <c r="M753" s="101"/>
      <c r="N753" s="101">
        <f t="shared" si="39"/>
        <v>0</v>
      </c>
      <c r="O753" s="88"/>
      <c r="P753" s="88"/>
      <c r="Q753" s="168">
        <v>0.1</v>
      </c>
      <c r="R753" s="90" t="s">
        <v>818</v>
      </c>
      <c r="S753" s="90"/>
      <c r="T753" s="91"/>
      <c r="U753" s="102"/>
    </row>
    <row r="754" spans="1:21" s="22" customFormat="1" ht="21" customHeight="1" outlineLevel="1" x14ac:dyDescent="0.35">
      <c r="A754" s="83" t="s">
        <v>1002</v>
      </c>
      <c r="B754" s="148" t="s">
        <v>824</v>
      </c>
      <c r="C754" s="85"/>
      <c r="D754" s="86"/>
      <c r="E754" s="101"/>
      <c r="F754" s="101"/>
      <c r="G754" s="101"/>
      <c r="H754" s="101"/>
      <c r="I754" s="101">
        <f t="shared" si="38"/>
        <v>0</v>
      </c>
      <c r="J754" s="101"/>
      <c r="K754" s="101"/>
      <c r="L754" s="101"/>
      <c r="M754" s="101"/>
      <c r="N754" s="101">
        <f t="shared" si="39"/>
        <v>0</v>
      </c>
      <c r="O754" s="88"/>
      <c r="P754" s="88"/>
      <c r="Q754" s="168">
        <v>0.4</v>
      </c>
      <c r="R754" s="90" t="s">
        <v>818</v>
      </c>
      <c r="S754" s="90"/>
      <c r="T754" s="91"/>
      <c r="U754" s="102"/>
    </row>
    <row r="755" spans="1:21" ht="21" customHeight="1" outlineLevel="1" x14ac:dyDescent="0.35">
      <c r="A755" s="83" t="s">
        <v>1003</v>
      </c>
      <c r="B755" s="148" t="s">
        <v>44</v>
      </c>
      <c r="C755" s="85"/>
      <c r="D755" s="86"/>
      <c r="E755" s="101">
        <v>5000000</v>
      </c>
      <c r="F755" s="101"/>
      <c r="G755" s="101"/>
      <c r="H755" s="101"/>
      <c r="I755" s="101">
        <f t="shared" si="38"/>
        <v>5000000</v>
      </c>
      <c r="J755" s="101">
        <v>5000000</v>
      </c>
      <c r="K755" s="101"/>
      <c r="L755" s="101"/>
      <c r="M755" s="101"/>
      <c r="N755" s="101">
        <f t="shared" si="39"/>
        <v>5000000</v>
      </c>
      <c r="O755" s="88"/>
      <c r="P755" s="88"/>
      <c r="Q755" s="168">
        <v>0.1</v>
      </c>
      <c r="R755" s="90" t="s">
        <v>818</v>
      </c>
      <c r="S755" s="90"/>
      <c r="T755" s="91"/>
      <c r="U755" s="102"/>
    </row>
    <row r="756" spans="1:21" ht="21" customHeight="1" outlineLevel="1" x14ac:dyDescent="0.35">
      <c r="A756" s="63" t="s">
        <v>1004</v>
      </c>
      <c r="B756" s="163" t="s">
        <v>1005</v>
      </c>
      <c r="C756" s="64"/>
      <c r="D756" s="113">
        <v>632707</v>
      </c>
      <c r="E756" s="65">
        <v>6000000</v>
      </c>
      <c r="F756" s="65"/>
      <c r="G756" s="65"/>
      <c r="H756" s="65"/>
      <c r="I756" s="65">
        <f t="shared" si="38"/>
        <v>6000000</v>
      </c>
      <c r="J756" s="65">
        <v>6000000</v>
      </c>
      <c r="K756" s="65"/>
      <c r="L756" s="65"/>
      <c r="M756" s="65"/>
      <c r="N756" s="65">
        <f t="shared" si="39"/>
        <v>6000000</v>
      </c>
      <c r="O756" s="164" t="s">
        <v>816</v>
      </c>
      <c r="P756" s="164" t="s">
        <v>1006</v>
      </c>
      <c r="Q756" s="68"/>
      <c r="R756" s="69" t="s">
        <v>818</v>
      </c>
      <c r="S756" s="69"/>
      <c r="T756" s="71"/>
      <c r="U756" s="147"/>
    </row>
    <row r="757" spans="1:21" ht="21" customHeight="1" outlineLevel="1" x14ac:dyDescent="0.35">
      <c r="A757" s="83" t="s">
        <v>1007</v>
      </c>
      <c r="B757" s="148" t="s">
        <v>1008</v>
      </c>
      <c r="C757" s="85"/>
      <c r="D757" s="86"/>
      <c r="E757" s="101"/>
      <c r="F757" s="101"/>
      <c r="G757" s="101"/>
      <c r="H757" s="101"/>
      <c r="I757" s="101">
        <f t="shared" si="38"/>
        <v>0</v>
      </c>
      <c r="J757" s="101"/>
      <c r="K757" s="101"/>
      <c r="L757" s="101"/>
      <c r="M757" s="101"/>
      <c r="N757" s="101">
        <f t="shared" si="39"/>
        <v>0</v>
      </c>
      <c r="O757" s="88"/>
      <c r="P757" s="88"/>
      <c r="Q757" s="168">
        <v>0.4</v>
      </c>
      <c r="R757" s="90" t="s">
        <v>818</v>
      </c>
      <c r="S757" s="90"/>
      <c r="T757" s="91"/>
      <c r="U757" s="102"/>
    </row>
    <row r="758" spans="1:21" ht="21" customHeight="1" outlineLevel="1" x14ac:dyDescent="0.35">
      <c r="A758" s="83" t="s">
        <v>1009</v>
      </c>
      <c r="B758" s="148" t="s">
        <v>1010</v>
      </c>
      <c r="C758" s="85"/>
      <c r="D758" s="86"/>
      <c r="E758" s="101"/>
      <c r="F758" s="101"/>
      <c r="G758" s="101"/>
      <c r="H758" s="101"/>
      <c r="I758" s="101">
        <f t="shared" si="38"/>
        <v>0</v>
      </c>
      <c r="J758" s="101"/>
      <c r="K758" s="101"/>
      <c r="L758" s="101"/>
      <c r="M758" s="101"/>
      <c r="N758" s="101">
        <f t="shared" si="39"/>
        <v>0</v>
      </c>
      <c r="O758" s="88"/>
      <c r="P758" s="88"/>
      <c r="Q758" s="168">
        <v>0.1</v>
      </c>
      <c r="R758" s="90" t="s">
        <v>818</v>
      </c>
      <c r="S758" s="90"/>
      <c r="T758" s="91"/>
      <c r="U758" s="102"/>
    </row>
    <row r="759" spans="1:21" s="22" customFormat="1" ht="21" customHeight="1" outlineLevel="1" x14ac:dyDescent="0.35">
      <c r="A759" s="83" t="s">
        <v>1011</v>
      </c>
      <c r="B759" s="148" t="s">
        <v>1012</v>
      </c>
      <c r="C759" s="85"/>
      <c r="D759" s="86"/>
      <c r="E759" s="101"/>
      <c r="F759" s="101"/>
      <c r="G759" s="101"/>
      <c r="H759" s="101"/>
      <c r="I759" s="101">
        <f t="shared" si="38"/>
        <v>0</v>
      </c>
      <c r="J759" s="101"/>
      <c r="K759" s="101"/>
      <c r="L759" s="101"/>
      <c r="M759" s="101"/>
      <c r="N759" s="101">
        <f t="shared" si="39"/>
        <v>0</v>
      </c>
      <c r="O759" s="88"/>
      <c r="P759" s="88"/>
      <c r="Q759" s="168">
        <v>0.4</v>
      </c>
      <c r="R759" s="90" t="s">
        <v>818</v>
      </c>
      <c r="S759" s="90"/>
      <c r="T759" s="91"/>
      <c r="U759" s="102"/>
    </row>
    <row r="760" spans="1:21" ht="21" customHeight="1" outlineLevel="1" x14ac:dyDescent="0.35">
      <c r="A760" s="83" t="s">
        <v>1013</v>
      </c>
      <c r="B760" s="148" t="s">
        <v>44</v>
      </c>
      <c r="C760" s="85"/>
      <c r="D760" s="86"/>
      <c r="E760" s="101">
        <v>6000000</v>
      </c>
      <c r="F760" s="101"/>
      <c r="G760" s="101"/>
      <c r="H760" s="101"/>
      <c r="I760" s="101">
        <v>6000000</v>
      </c>
      <c r="J760" s="101">
        <v>6000000</v>
      </c>
      <c r="K760" s="101"/>
      <c r="L760" s="101"/>
      <c r="M760" s="101"/>
      <c r="N760" s="101">
        <v>6000000</v>
      </c>
      <c r="O760" s="88"/>
      <c r="P760" s="88"/>
      <c r="Q760" s="168">
        <v>0.1</v>
      </c>
      <c r="R760" s="90" t="s">
        <v>818</v>
      </c>
      <c r="S760" s="90"/>
      <c r="T760" s="91"/>
      <c r="U760" s="102"/>
    </row>
    <row r="761" spans="1:21" ht="21" customHeight="1" outlineLevel="1" x14ac:dyDescent="0.35">
      <c r="A761" s="63" t="s">
        <v>1014</v>
      </c>
      <c r="B761" s="163" t="s">
        <v>1015</v>
      </c>
      <c r="C761" s="64"/>
      <c r="D761" s="113">
        <v>2128</v>
      </c>
      <c r="E761" s="65">
        <f>E765</f>
        <v>0</v>
      </c>
      <c r="F761" s="65"/>
      <c r="G761" s="65"/>
      <c r="H761" s="65"/>
      <c r="I761" s="65">
        <f t="shared" ref="I761:I770" si="40">SUM(E761:H761)</f>
        <v>0</v>
      </c>
      <c r="J761" s="65">
        <f>J765</f>
        <v>0</v>
      </c>
      <c r="K761" s="65"/>
      <c r="L761" s="65"/>
      <c r="M761" s="65"/>
      <c r="N761" s="65">
        <f t="shared" ref="N761:N770" si="41">SUM(J761:M761)</f>
        <v>0</v>
      </c>
      <c r="O761" s="164" t="s">
        <v>993</v>
      </c>
      <c r="P761" s="164" t="s">
        <v>817</v>
      </c>
      <c r="Q761" s="68"/>
      <c r="R761" s="69" t="s">
        <v>818</v>
      </c>
      <c r="S761" s="69"/>
      <c r="T761" s="71"/>
      <c r="U761" s="147"/>
    </row>
    <row r="762" spans="1:21" ht="21" customHeight="1" outlineLevel="1" x14ac:dyDescent="0.35">
      <c r="A762" s="83" t="s">
        <v>1016</v>
      </c>
      <c r="B762" s="148" t="s">
        <v>820</v>
      </c>
      <c r="C762" s="85"/>
      <c r="D762" s="86"/>
      <c r="E762" s="101"/>
      <c r="F762" s="101"/>
      <c r="G762" s="101"/>
      <c r="H762" s="101"/>
      <c r="I762" s="101">
        <f t="shared" si="40"/>
        <v>0</v>
      </c>
      <c r="J762" s="101"/>
      <c r="K762" s="101"/>
      <c r="L762" s="101"/>
      <c r="M762" s="101"/>
      <c r="N762" s="101">
        <f t="shared" si="41"/>
        <v>0</v>
      </c>
      <c r="O762" s="88"/>
      <c r="P762" s="88"/>
      <c r="Q762" s="168">
        <v>0.4</v>
      </c>
      <c r="R762" s="90" t="s">
        <v>818</v>
      </c>
      <c r="S762" s="90"/>
      <c r="T762" s="91"/>
      <c r="U762" s="102"/>
    </row>
    <row r="763" spans="1:21" ht="21" customHeight="1" outlineLevel="1" x14ac:dyDescent="0.35">
      <c r="A763" s="83" t="s">
        <v>1017</v>
      </c>
      <c r="B763" s="148" t="s">
        <v>822</v>
      </c>
      <c r="C763" s="85"/>
      <c r="D763" s="86"/>
      <c r="E763" s="101"/>
      <c r="F763" s="101"/>
      <c r="G763" s="101"/>
      <c r="H763" s="101"/>
      <c r="I763" s="101">
        <f t="shared" si="40"/>
        <v>0</v>
      </c>
      <c r="J763" s="101"/>
      <c r="K763" s="101"/>
      <c r="L763" s="101"/>
      <c r="M763" s="101"/>
      <c r="N763" s="101">
        <f t="shared" si="41"/>
        <v>0</v>
      </c>
      <c r="O763" s="88"/>
      <c r="P763" s="88"/>
      <c r="Q763" s="168">
        <v>0.1</v>
      </c>
      <c r="R763" s="90" t="s">
        <v>818</v>
      </c>
      <c r="S763" s="90"/>
      <c r="T763" s="91"/>
      <c r="U763" s="102"/>
    </row>
    <row r="764" spans="1:21" ht="21" customHeight="1" outlineLevel="1" x14ac:dyDescent="0.35">
      <c r="A764" s="83" t="s">
        <v>1018</v>
      </c>
      <c r="B764" s="148" t="s">
        <v>824</v>
      </c>
      <c r="C764" s="85"/>
      <c r="D764" s="86"/>
      <c r="E764" s="101"/>
      <c r="F764" s="101"/>
      <c r="G764" s="101"/>
      <c r="H764" s="101"/>
      <c r="I764" s="101">
        <f t="shared" si="40"/>
        <v>0</v>
      </c>
      <c r="J764" s="101"/>
      <c r="K764" s="101"/>
      <c r="L764" s="101"/>
      <c r="M764" s="101"/>
      <c r="N764" s="101">
        <f t="shared" si="41"/>
        <v>0</v>
      </c>
      <c r="O764" s="88"/>
      <c r="P764" s="88"/>
      <c r="Q764" s="168">
        <v>0.4</v>
      </c>
      <c r="R764" s="90" t="s">
        <v>818</v>
      </c>
      <c r="S764" s="90"/>
      <c r="T764" s="91"/>
      <c r="U764" s="102"/>
    </row>
    <row r="765" spans="1:21" ht="21" customHeight="1" outlineLevel="1" x14ac:dyDescent="0.35">
      <c r="A765" s="83" t="s">
        <v>1019</v>
      </c>
      <c r="B765" s="148" t="s">
        <v>44</v>
      </c>
      <c r="C765" s="85"/>
      <c r="D765" s="86"/>
      <c r="E765" s="101">
        <v>0</v>
      </c>
      <c r="F765" s="101"/>
      <c r="G765" s="101"/>
      <c r="H765" s="101"/>
      <c r="I765" s="101">
        <f t="shared" si="40"/>
        <v>0</v>
      </c>
      <c r="J765" s="101">
        <v>0</v>
      </c>
      <c r="K765" s="101"/>
      <c r="L765" s="101"/>
      <c r="M765" s="101"/>
      <c r="N765" s="101">
        <f t="shared" si="41"/>
        <v>0</v>
      </c>
      <c r="O765" s="88"/>
      <c r="P765" s="88"/>
      <c r="Q765" s="168">
        <v>0.1</v>
      </c>
      <c r="R765" s="90" t="s">
        <v>818</v>
      </c>
      <c r="S765" s="90"/>
      <c r="T765" s="91"/>
      <c r="U765" s="102"/>
    </row>
    <row r="766" spans="1:21" ht="21" customHeight="1" outlineLevel="1" x14ac:dyDescent="0.35">
      <c r="A766" s="63" t="s">
        <v>1020</v>
      </c>
      <c r="B766" s="163" t="s">
        <v>1021</v>
      </c>
      <c r="C766" s="64"/>
      <c r="D766" s="113">
        <v>2188</v>
      </c>
      <c r="E766" s="65">
        <f>+E770</f>
        <v>0</v>
      </c>
      <c r="F766" s="65"/>
      <c r="G766" s="65"/>
      <c r="H766" s="65"/>
      <c r="I766" s="65">
        <f t="shared" si="40"/>
        <v>0</v>
      </c>
      <c r="J766" s="65">
        <v>0</v>
      </c>
      <c r="K766" s="65"/>
      <c r="L766" s="65"/>
      <c r="M766" s="65"/>
      <c r="N766" s="65">
        <f t="shared" si="41"/>
        <v>0</v>
      </c>
      <c r="O766" s="164" t="s">
        <v>993</v>
      </c>
      <c r="P766" s="164" t="s">
        <v>817</v>
      </c>
      <c r="Q766" s="68"/>
      <c r="R766" s="69" t="s">
        <v>818</v>
      </c>
      <c r="S766" s="69"/>
      <c r="T766" s="71"/>
      <c r="U766" s="147"/>
    </row>
    <row r="767" spans="1:21" ht="21" customHeight="1" outlineLevel="1" x14ac:dyDescent="0.35">
      <c r="A767" s="83" t="s">
        <v>1022</v>
      </c>
      <c r="B767" s="148" t="s">
        <v>820</v>
      </c>
      <c r="C767" s="85"/>
      <c r="D767" s="86"/>
      <c r="E767" s="101"/>
      <c r="F767" s="101"/>
      <c r="G767" s="101"/>
      <c r="H767" s="101"/>
      <c r="I767" s="101">
        <f t="shared" si="40"/>
        <v>0</v>
      </c>
      <c r="J767" s="101"/>
      <c r="K767" s="101"/>
      <c r="L767" s="101"/>
      <c r="M767" s="101"/>
      <c r="N767" s="101">
        <f t="shared" si="41"/>
        <v>0</v>
      </c>
      <c r="O767" s="88"/>
      <c r="P767" s="88"/>
      <c r="Q767" s="168">
        <v>0.4</v>
      </c>
      <c r="R767" s="90" t="s">
        <v>818</v>
      </c>
      <c r="S767" s="90"/>
      <c r="T767" s="91"/>
      <c r="U767" s="102"/>
    </row>
    <row r="768" spans="1:21" ht="21" customHeight="1" outlineLevel="1" x14ac:dyDescent="0.35">
      <c r="A768" s="83" t="s">
        <v>1023</v>
      </c>
      <c r="B768" s="148" t="s">
        <v>822</v>
      </c>
      <c r="C768" s="85"/>
      <c r="D768" s="86"/>
      <c r="E768" s="101"/>
      <c r="F768" s="101"/>
      <c r="G768" s="101"/>
      <c r="H768" s="101"/>
      <c r="I768" s="101">
        <f t="shared" si="40"/>
        <v>0</v>
      </c>
      <c r="J768" s="101"/>
      <c r="K768" s="101"/>
      <c r="L768" s="101"/>
      <c r="M768" s="101"/>
      <c r="N768" s="101">
        <f t="shared" si="41"/>
        <v>0</v>
      </c>
      <c r="O768" s="88"/>
      <c r="P768" s="88"/>
      <c r="Q768" s="168">
        <v>0.1</v>
      </c>
      <c r="R768" s="90" t="s">
        <v>818</v>
      </c>
      <c r="S768" s="90"/>
      <c r="T768" s="91"/>
      <c r="U768" s="102"/>
    </row>
    <row r="769" spans="1:21" s="22" customFormat="1" ht="21" customHeight="1" outlineLevel="1" x14ac:dyDescent="0.35">
      <c r="A769" s="83" t="s">
        <v>1024</v>
      </c>
      <c r="B769" s="148" t="s">
        <v>824</v>
      </c>
      <c r="C769" s="85"/>
      <c r="D769" s="86"/>
      <c r="E769" s="101"/>
      <c r="F769" s="101"/>
      <c r="G769" s="101"/>
      <c r="H769" s="101"/>
      <c r="I769" s="101">
        <f t="shared" si="40"/>
        <v>0</v>
      </c>
      <c r="J769" s="101"/>
      <c r="K769" s="101"/>
      <c r="L769" s="101"/>
      <c r="M769" s="101"/>
      <c r="N769" s="101">
        <f t="shared" si="41"/>
        <v>0</v>
      </c>
      <c r="O769" s="88"/>
      <c r="P769" s="88"/>
      <c r="Q769" s="168">
        <v>0.4</v>
      </c>
      <c r="R769" s="90" t="s">
        <v>818</v>
      </c>
      <c r="S769" s="90"/>
      <c r="T769" s="91"/>
      <c r="U769" s="102"/>
    </row>
    <row r="770" spans="1:21" ht="21" customHeight="1" outlineLevel="1" x14ac:dyDescent="0.35">
      <c r="A770" s="83" t="s">
        <v>1025</v>
      </c>
      <c r="B770" s="148" t="s">
        <v>44</v>
      </c>
      <c r="C770" s="85"/>
      <c r="D770" s="86"/>
      <c r="E770" s="101">
        <v>0</v>
      </c>
      <c r="F770" s="101"/>
      <c r="G770" s="101"/>
      <c r="H770" s="101"/>
      <c r="I770" s="101">
        <f t="shared" si="40"/>
        <v>0</v>
      </c>
      <c r="J770" s="101">
        <v>0</v>
      </c>
      <c r="K770" s="101"/>
      <c r="L770" s="101"/>
      <c r="M770" s="101"/>
      <c r="N770" s="101">
        <f t="shared" si="41"/>
        <v>0</v>
      </c>
      <c r="O770" s="88"/>
      <c r="P770" s="88"/>
      <c r="Q770" s="168">
        <v>0.1</v>
      </c>
      <c r="R770" s="90" t="s">
        <v>818</v>
      </c>
      <c r="S770" s="90"/>
      <c r="T770" s="91"/>
      <c r="U770" s="102"/>
    </row>
    <row r="771" spans="1:21" ht="21" customHeight="1" outlineLevel="1" x14ac:dyDescent="0.35">
      <c r="A771" s="63" t="s">
        <v>1026</v>
      </c>
      <c r="B771" s="163" t="s">
        <v>1027</v>
      </c>
      <c r="C771" s="64"/>
      <c r="D771" s="113">
        <v>632707</v>
      </c>
      <c r="E771" s="65">
        <f>E772+E773+E774+E775+E776</f>
        <v>6277500</v>
      </c>
      <c r="F771" s="65"/>
      <c r="G771" s="65"/>
      <c r="H771" s="65"/>
      <c r="I771" s="65">
        <f>I772+I773+I774+I775+I776</f>
        <v>6277500</v>
      </c>
      <c r="J771" s="65">
        <f>J772+J773+J774+J775+J776</f>
        <v>6277500</v>
      </c>
      <c r="K771" s="65"/>
      <c r="L771" s="65"/>
      <c r="M771" s="65"/>
      <c r="N771" s="65">
        <f>N772+N773+N774+N775+N776</f>
        <v>6277500</v>
      </c>
      <c r="O771" s="164" t="s">
        <v>993</v>
      </c>
      <c r="P771" s="164" t="s">
        <v>817</v>
      </c>
      <c r="Q771" s="68"/>
      <c r="R771" s="69" t="s">
        <v>818</v>
      </c>
      <c r="S771" s="69"/>
      <c r="T771" s="71"/>
      <c r="U771" s="147"/>
    </row>
    <row r="772" spans="1:21" ht="21" customHeight="1" outlineLevel="1" x14ac:dyDescent="0.35">
      <c r="A772" s="83" t="s">
        <v>1028</v>
      </c>
      <c r="B772" s="173" t="s">
        <v>1029</v>
      </c>
      <c r="C772" s="174"/>
      <c r="D772" s="175"/>
      <c r="E772" s="172">
        <v>1255500</v>
      </c>
      <c r="F772" s="172"/>
      <c r="G772" s="172"/>
      <c r="H772" s="172"/>
      <c r="I772" s="172">
        <f t="shared" ref="I772:I815" si="42">SUM(E772:H772)</f>
        <v>1255500</v>
      </c>
      <c r="J772" s="172">
        <v>1255500</v>
      </c>
      <c r="K772" s="172"/>
      <c r="L772" s="172"/>
      <c r="M772" s="172"/>
      <c r="N772" s="172">
        <f t="shared" ref="N772:N787" si="43">SUM(J772:M772)</f>
        <v>1255500</v>
      </c>
      <c r="O772" s="182"/>
      <c r="P772" s="182"/>
      <c r="Q772" s="183">
        <v>0.01</v>
      </c>
      <c r="R772" s="177" t="s">
        <v>818</v>
      </c>
      <c r="S772" s="177"/>
      <c r="T772" s="178"/>
      <c r="U772" s="179"/>
    </row>
    <row r="773" spans="1:21" ht="21" customHeight="1" outlineLevel="1" x14ac:dyDescent="0.35">
      <c r="A773" s="83" t="s">
        <v>1030</v>
      </c>
      <c r="B773" s="173" t="s">
        <v>1031</v>
      </c>
      <c r="C773" s="174"/>
      <c r="D773" s="175"/>
      <c r="E773" s="172">
        <v>1255500</v>
      </c>
      <c r="F773" s="172"/>
      <c r="G773" s="172"/>
      <c r="H773" s="172"/>
      <c r="I773" s="172">
        <f t="shared" si="42"/>
        <v>1255500</v>
      </c>
      <c r="J773" s="172">
        <v>1255500</v>
      </c>
      <c r="K773" s="172"/>
      <c r="L773" s="172"/>
      <c r="M773" s="172"/>
      <c r="N773" s="172">
        <f t="shared" si="43"/>
        <v>1255500</v>
      </c>
      <c r="O773" s="176"/>
      <c r="P773" s="176"/>
      <c r="Q773" s="183">
        <v>0.15</v>
      </c>
      <c r="R773" s="177" t="s">
        <v>818</v>
      </c>
      <c r="S773" s="177"/>
      <c r="T773" s="178"/>
      <c r="U773" s="179"/>
    </row>
    <row r="774" spans="1:21" s="22" customFormat="1" ht="21" customHeight="1" outlineLevel="1" x14ac:dyDescent="0.35">
      <c r="A774" s="83" t="s">
        <v>1032</v>
      </c>
      <c r="B774" s="173" t="s">
        <v>1033</v>
      </c>
      <c r="C774" s="174"/>
      <c r="D774" s="175"/>
      <c r="E774" s="172">
        <v>1255500</v>
      </c>
      <c r="F774" s="172"/>
      <c r="G774" s="172"/>
      <c r="H774" s="172"/>
      <c r="I774" s="172">
        <f t="shared" si="42"/>
        <v>1255500</v>
      </c>
      <c r="J774" s="172">
        <v>1255500</v>
      </c>
      <c r="K774" s="172"/>
      <c r="L774" s="172"/>
      <c r="M774" s="172"/>
      <c r="N774" s="172">
        <f t="shared" si="43"/>
        <v>1255500</v>
      </c>
      <c r="O774" s="176"/>
      <c r="P774" s="176"/>
      <c r="Q774" s="183">
        <v>0.15</v>
      </c>
      <c r="R774" s="177" t="s">
        <v>818</v>
      </c>
      <c r="S774" s="177"/>
      <c r="T774" s="178"/>
      <c r="U774" s="179"/>
    </row>
    <row r="775" spans="1:21" ht="21" customHeight="1" outlineLevel="1" x14ac:dyDescent="0.35">
      <c r="A775" s="83" t="s">
        <v>1034</v>
      </c>
      <c r="B775" s="173" t="s">
        <v>1035</v>
      </c>
      <c r="C775" s="174"/>
      <c r="D775" s="175"/>
      <c r="E775" s="172">
        <v>1255500</v>
      </c>
      <c r="F775" s="172"/>
      <c r="G775" s="172"/>
      <c r="H775" s="172"/>
      <c r="I775" s="172">
        <f t="shared" si="42"/>
        <v>1255500</v>
      </c>
      <c r="J775" s="172">
        <v>1255500</v>
      </c>
      <c r="K775" s="172"/>
      <c r="L775" s="172"/>
      <c r="M775" s="172"/>
      <c r="N775" s="172">
        <f t="shared" si="43"/>
        <v>1255500</v>
      </c>
      <c r="O775" s="176"/>
      <c r="P775" s="176"/>
      <c r="Q775" s="183">
        <v>0.15</v>
      </c>
      <c r="R775" s="177" t="s">
        <v>818</v>
      </c>
      <c r="S775" s="177"/>
      <c r="T775" s="178"/>
      <c r="U775" s="179"/>
    </row>
    <row r="776" spans="1:21" ht="21" customHeight="1" outlineLevel="1" x14ac:dyDescent="0.35">
      <c r="A776" s="83" t="s">
        <v>1036</v>
      </c>
      <c r="B776" s="173" t="s">
        <v>1037</v>
      </c>
      <c r="C776" s="174"/>
      <c r="D776" s="175"/>
      <c r="E776" s="172">
        <v>1255500</v>
      </c>
      <c r="F776" s="172"/>
      <c r="G776" s="172"/>
      <c r="H776" s="172"/>
      <c r="I776" s="172">
        <f t="shared" si="42"/>
        <v>1255500</v>
      </c>
      <c r="J776" s="172">
        <v>1255500</v>
      </c>
      <c r="K776" s="172"/>
      <c r="L776" s="172"/>
      <c r="M776" s="172"/>
      <c r="N776" s="172">
        <f t="shared" si="43"/>
        <v>1255500</v>
      </c>
      <c r="O776" s="182"/>
      <c r="P776" s="182"/>
      <c r="Q776" s="183">
        <v>0.4</v>
      </c>
      <c r="R776" s="177" t="s">
        <v>818</v>
      </c>
      <c r="S776" s="177"/>
      <c r="T776" s="178"/>
      <c r="U776" s="179"/>
    </row>
    <row r="777" spans="1:21" ht="21" customHeight="1" outlineLevel="1" x14ac:dyDescent="0.35">
      <c r="A777" s="63" t="s">
        <v>1038</v>
      </c>
      <c r="B777" s="163" t="s">
        <v>1039</v>
      </c>
      <c r="C777" s="64"/>
      <c r="D777" s="113"/>
      <c r="E777" s="65"/>
      <c r="F777" s="65"/>
      <c r="G777" s="65"/>
      <c r="H777" s="65"/>
      <c r="I777" s="65">
        <f t="shared" si="42"/>
        <v>0</v>
      </c>
      <c r="J777" s="65"/>
      <c r="K777" s="65"/>
      <c r="L777" s="65"/>
      <c r="M777" s="65"/>
      <c r="N777" s="65">
        <f t="shared" si="43"/>
        <v>0</v>
      </c>
      <c r="O777" s="164" t="s">
        <v>993</v>
      </c>
      <c r="P777" s="164" t="s">
        <v>817</v>
      </c>
      <c r="Q777" s="68">
        <v>1</v>
      </c>
      <c r="R777" s="69" t="s">
        <v>818</v>
      </c>
      <c r="S777" s="69"/>
      <c r="T777" s="71"/>
      <c r="U777" s="147"/>
    </row>
    <row r="778" spans="1:21" ht="21" customHeight="1" outlineLevel="1" x14ac:dyDescent="0.35">
      <c r="A778" s="83" t="s">
        <v>1040</v>
      </c>
      <c r="B778" s="148" t="s">
        <v>953</v>
      </c>
      <c r="C778" s="85"/>
      <c r="D778" s="86"/>
      <c r="E778" s="101"/>
      <c r="F778" s="101"/>
      <c r="G778" s="101"/>
      <c r="H778" s="101"/>
      <c r="I778" s="101">
        <f t="shared" si="42"/>
        <v>0</v>
      </c>
      <c r="J778" s="101"/>
      <c r="K778" s="101"/>
      <c r="L778" s="101"/>
      <c r="M778" s="101"/>
      <c r="N778" s="101">
        <f t="shared" si="43"/>
        <v>0</v>
      </c>
      <c r="O778" s="88"/>
      <c r="P778" s="88"/>
      <c r="Q778" s="168">
        <v>0.3</v>
      </c>
      <c r="R778" s="90" t="s">
        <v>818</v>
      </c>
      <c r="S778" s="90"/>
      <c r="T778" s="91"/>
      <c r="U778" s="102"/>
    </row>
    <row r="779" spans="1:21" ht="21" customHeight="1" outlineLevel="1" x14ac:dyDescent="0.35">
      <c r="A779" s="83" t="s">
        <v>1041</v>
      </c>
      <c r="B779" s="148" t="s">
        <v>955</v>
      </c>
      <c r="C779" s="85"/>
      <c r="D779" s="86"/>
      <c r="E779" s="101"/>
      <c r="F779" s="101"/>
      <c r="G779" s="101"/>
      <c r="H779" s="101"/>
      <c r="I779" s="101">
        <f t="shared" si="42"/>
        <v>0</v>
      </c>
      <c r="J779" s="101"/>
      <c r="K779" s="101"/>
      <c r="L779" s="101"/>
      <c r="M779" s="101"/>
      <c r="N779" s="101">
        <f t="shared" si="43"/>
        <v>0</v>
      </c>
      <c r="O779" s="88"/>
      <c r="P779" s="88"/>
      <c r="Q779" s="168">
        <v>0.4</v>
      </c>
      <c r="R779" s="90" t="s">
        <v>818</v>
      </c>
      <c r="S779" s="90"/>
      <c r="T779" s="91"/>
      <c r="U779" s="102"/>
    </row>
    <row r="780" spans="1:21" s="22" customFormat="1" ht="21" customHeight="1" outlineLevel="1" x14ac:dyDescent="0.35">
      <c r="A780" s="83" t="s">
        <v>1042</v>
      </c>
      <c r="B780" s="148" t="s">
        <v>957</v>
      </c>
      <c r="C780" s="85"/>
      <c r="D780" s="86"/>
      <c r="E780" s="101"/>
      <c r="F780" s="101"/>
      <c r="G780" s="101"/>
      <c r="H780" s="101"/>
      <c r="I780" s="101">
        <f t="shared" si="42"/>
        <v>0</v>
      </c>
      <c r="J780" s="101"/>
      <c r="K780" s="101"/>
      <c r="L780" s="101"/>
      <c r="M780" s="101"/>
      <c r="N780" s="101">
        <f t="shared" si="43"/>
        <v>0</v>
      </c>
      <c r="O780" s="88"/>
      <c r="P780" s="88"/>
      <c r="Q780" s="168">
        <v>0.3</v>
      </c>
      <c r="R780" s="90" t="s">
        <v>818</v>
      </c>
      <c r="S780" s="90"/>
      <c r="T780" s="91"/>
      <c r="U780" s="102"/>
    </row>
    <row r="781" spans="1:21" ht="21" customHeight="1" outlineLevel="1" x14ac:dyDescent="0.35">
      <c r="A781" s="63" t="s">
        <v>1043</v>
      </c>
      <c r="B781" s="163" t="s">
        <v>1044</v>
      </c>
      <c r="C781" s="64"/>
      <c r="D781" s="113"/>
      <c r="E781" s="65"/>
      <c r="F781" s="65"/>
      <c r="G781" s="65"/>
      <c r="H781" s="65"/>
      <c r="I781" s="65">
        <f t="shared" si="42"/>
        <v>0</v>
      </c>
      <c r="J781" s="65"/>
      <c r="K781" s="65"/>
      <c r="L781" s="65"/>
      <c r="M781" s="65"/>
      <c r="N781" s="65">
        <f t="shared" si="43"/>
        <v>0</v>
      </c>
      <c r="O781" s="164" t="s">
        <v>993</v>
      </c>
      <c r="P781" s="164" t="s">
        <v>817</v>
      </c>
      <c r="Q781" s="68"/>
      <c r="R781" s="69" t="s">
        <v>818</v>
      </c>
      <c r="S781" s="69"/>
      <c r="T781" s="71"/>
      <c r="U781" s="147"/>
    </row>
    <row r="782" spans="1:21" ht="21" customHeight="1" outlineLevel="1" x14ac:dyDescent="0.35">
      <c r="A782" s="83" t="s">
        <v>1045</v>
      </c>
      <c r="B782" s="148" t="s">
        <v>1046</v>
      </c>
      <c r="C782" s="85"/>
      <c r="D782" s="86"/>
      <c r="E782" s="101"/>
      <c r="F782" s="101"/>
      <c r="G782" s="101"/>
      <c r="H782" s="101"/>
      <c r="I782" s="101">
        <f t="shared" si="42"/>
        <v>0</v>
      </c>
      <c r="J782" s="101"/>
      <c r="K782" s="101"/>
      <c r="L782" s="101"/>
      <c r="M782" s="101"/>
      <c r="N782" s="101">
        <f t="shared" si="43"/>
        <v>0</v>
      </c>
      <c r="O782" s="88"/>
      <c r="P782" s="88"/>
      <c r="Q782" s="168">
        <v>0.5</v>
      </c>
      <c r="R782" s="90" t="s">
        <v>818</v>
      </c>
      <c r="S782" s="90"/>
      <c r="T782" s="91"/>
      <c r="U782" s="102"/>
    </row>
    <row r="783" spans="1:21" ht="21" customHeight="1" outlineLevel="1" x14ac:dyDescent="0.35">
      <c r="A783" s="83" t="s">
        <v>1047</v>
      </c>
      <c r="B783" s="148" t="s">
        <v>1048</v>
      </c>
      <c r="C783" s="85"/>
      <c r="D783" s="86"/>
      <c r="E783" s="101"/>
      <c r="F783" s="101"/>
      <c r="G783" s="101"/>
      <c r="H783" s="101"/>
      <c r="I783" s="101">
        <f t="shared" si="42"/>
        <v>0</v>
      </c>
      <c r="J783" s="101"/>
      <c r="K783" s="101"/>
      <c r="L783" s="101"/>
      <c r="M783" s="101"/>
      <c r="N783" s="101">
        <f t="shared" si="43"/>
        <v>0</v>
      </c>
      <c r="O783" s="88"/>
      <c r="P783" s="88"/>
      <c r="Q783" s="168">
        <v>0.5</v>
      </c>
      <c r="R783" s="90" t="s">
        <v>818</v>
      </c>
      <c r="S783" s="90"/>
      <c r="T783" s="91"/>
      <c r="U783" s="102"/>
    </row>
    <row r="784" spans="1:21" ht="21" customHeight="1" outlineLevel="1" x14ac:dyDescent="0.35">
      <c r="A784" s="63" t="s">
        <v>1049</v>
      </c>
      <c r="B784" s="163" t="s">
        <v>1050</v>
      </c>
      <c r="C784" s="64"/>
      <c r="D784" s="113"/>
      <c r="E784" s="65"/>
      <c r="F784" s="65"/>
      <c r="G784" s="65"/>
      <c r="H784" s="65"/>
      <c r="I784" s="65">
        <f t="shared" si="42"/>
        <v>0</v>
      </c>
      <c r="J784" s="65"/>
      <c r="K784" s="65"/>
      <c r="L784" s="65"/>
      <c r="M784" s="65"/>
      <c r="N784" s="65">
        <f t="shared" si="43"/>
        <v>0</v>
      </c>
      <c r="O784" s="164" t="s">
        <v>993</v>
      </c>
      <c r="P784" s="164" t="s">
        <v>817</v>
      </c>
      <c r="Q784" s="68">
        <v>1</v>
      </c>
      <c r="R784" s="69" t="s">
        <v>818</v>
      </c>
      <c r="S784" s="69"/>
      <c r="T784" s="71"/>
      <c r="U784" s="147"/>
    </row>
    <row r="785" spans="1:21" ht="21" customHeight="1" outlineLevel="1" x14ac:dyDescent="0.35">
      <c r="A785" s="83" t="s">
        <v>1051</v>
      </c>
      <c r="B785" s="148" t="s">
        <v>1052</v>
      </c>
      <c r="C785" s="85"/>
      <c r="D785" s="86"/>
      <c r="E785" s="101"/>
      <c r="F785" s="101"/>
      <c r="G785" s="101"/>
      <c r="H785" s="101"/>
      <c r="I785" s="101">
        <f t="shared" si="42"/>
        <v>0</v>
      </c>
      <c r="J785" s="101"/>
      <c r="K785" s="101"/>
      <c r="L785" s="101"/>
      <c r="M785" s="101"/>
      <c r="N785" s="101">
        <f t="shared" si="43"/>
        <v>0</v>
      </c>
      <c r="O785" s="88"/>
      <c r="P785" s="88"/>
      <c r="Q785" s="168">
        <v>0.5</v>
      </c>
      <c r="R785" s="90" t="s">
        <v>818</v>
      </c>
      <c r="S785" s="90"/>
      <c r="T785" s="91"/>
      <c r="U785" s="102"/>
    </row>
    <row r="786" spans="1:21" ht="21" customHeight="1" outlineLevel="1" x14ac:dyDescent="0.35">
      <c r="A786" s="83" t="s">
        <v>1053</v>
      </c>
      <c r="B786" s="148" t="s">
        <v>1054</v>
      </c>
      <c r="C786" s="85"/>
      <c r="D786" s="86"/>
      <c r="E786" s="101"/>
      <c r="F786" s="101"/>
      <c r="G786" s="101"/>
      <c r="H786" s="101"/>
      <c r="I786" s="101">
        <f t="shared" si="42"/>
        <v>0</v>
      </c>
      <c r="J786" s="101"/>
      <c r="K786" s="101"/>
      <c r="L786" s="101"/>
      <c r="M786" s="101"/>
      <c r="N786" s="101">
        <f t="shared" si="43"/>
        <v>0</v>
      </c>
      <c r="O786" s="88"/>
      <c r="P786" s="88"/>
      <c r="Q786" s="168">
        <v>0.4</v>
      </c>
      <c r="R786" s="90" t="s">
        <v>818</v>
      </c>
      <c r="S786" s="90"/>
      <c r="T786" s="91"/>
      <c r="U786" s="102"/>
    </row>
    <row r="787" spans="1:21" ht="21" customHeight="1" outlineLevel="1" x14ac:dyDescent="0.35">
      <c r="A787" s="83" t="s">
        <v>1055</v>
      </c>
      <c r="B787" s="148" t="s">
        <v>1056</v>
      </c>
      <c r="C787" s="85"/>
      <c r="D787" s="86"/>
      <c r="E787" s="101"/>
      <c r="F787" s="101"/>
      <c r="G787" s="101"/>
      <c r="H787" s="101"/>
      <c r="I787" s="101">
        <f t="shared" si="42"/>
        <v>0</v>
      </c>
      <c r="J787" s="101"/>
      <c r="K787" s="101"/>
      <c r="L787" s="101"/>
      <c r="M787" s="101"/>
      <c r="N787" s="101">
        <f t="shared" si="43"/>
        <v>0</v>
      </c>
      <c r="O787" s="88"/>
      <c r="P787" s="88"/>
      <c r="Q787" s="168">
        <v>0.1</v>
      </c>
      <c r="R787" s="90" t="s">
        <v>818</v>
      </c>
      <c r="S787" s="90"/>
      <c r="T787" s="91"/>
      <c r="U787" s="102"/>
    </row>
    <row r="788" spans="1:21" ht="21" customHeight="1" outlineLevel="1" x14ac:dyDescent="0.35">
      <c r="A788" s="63" t="s">
        <v>1057</v>
      </c>
      <c r="B788" s="163" t="s">
        <v>1058</v>
      </c>
      <c r="C788" s="64"/>
      <c r="D788" s="113">
        <v>626601</v>
      </c>
      <c r="E788" s="66">
        <f>E794</f>
        <v>0</v>
      </c>
      <c r="F788" s="65"/>
      <c r="G788" s="65"/>
      <c r="H788" s="65"/>
      <c r="I788" s="66">
        <f t="shared" si="42"/>
        <v>0</v>
      </c>
      <c r="J788" s="66">
        <f>J794</f>
        <v>0</v>
      </c>
      <c r="K788" s="65"/>
      <c r="L788" s="65"/>
      <c r="M788" s="65"/>
      <c r="N788" s="66">
        <v>0</v>
      </c>
      <c r="O788" s="67" t="s">
        <v>1059</v>
      </c>
      <c r="P788" s="67" t="s">
        <v>1060</v>
      </c>
      <c r="Q788" s="68"/>
      <c r="R788" s="71" t="s">
        <v>1061</v>
      </c>
      <c r="S788" s="71"/>
      <c r="T788" s="71" t="s">
        <v>473</v>
      </c>
      <c r="U788" s="147"/>
    </row>
    <row r="789" spans="1:21" ht="21" customHeight="1" outlineLevel="1" x14ac:dyDescent="0.35">
      <c r="A789" s="83" t="s">
        <v>1062</v>
      </c>
      <c r="B789" s="148" t="s">
        <v>1063</v>
      </c>
      <c r="C789" s="85"/>
      <c r="D789" s="86"/>
      <c r="E789" s="101"/>
      <c r="F789" s="101"/>
      <c r="G789" s="101"/>
      <c r="H789" s="101"/>
      <c r="I789" s="101">
        <f t="shared" si="42"/>
        <v>0</v>
      </c>
      <c r="J789" s="101"/>
      <c r="K789" s="101"/>
      <c r="L789" s="101"/>
      <c r="M789" s="101"/>
      <c r="N789" s="101">
        <f t="shared" ref="N789:N852" si="44">SUM(J789:M789)</f>
        <v>0</v>
      </c>
      <c r="O789" s="88">
        <v>46113</v>
      </c>
      <c r="P789" s="88">
        <v>46120</v>
      </c>
      <c r="Q789" s="144">
        <v>0.1</v>
      </c>
      <c r="R789" s="90" t="s">
        <v>1061</v>
      </c>
      <c r="S789" s="90"/>
      <c r="T789" s="91"/>
      <c r="U789" s="102"/>
    </row>
    <row r="790" spans="1:21" s="22" customFormat="1" ht="21" customHeight="1" outlineLevel="1" x14ac:dyDescent="0.35">
      <c r="A790" s="83" t="s">
        <v>1064</v>
      </c>
      <c r="B790" s="148" t="s">
        <v>565</v>
      </c>
      <c r="C790" s="85"/>
      <c r="D790" s="122"/>
      <c r="E790" s="149"/>
      <c r="F790" s="101"/>
      <c r="G790" s="101"/>
      <c r="H790" s="101"/>
      <c r="I790" s="149">
        <f t="shared" si="42"/>
        <v>0</v>
      </c>
      <c r="J790" s="149"/>
      <c r="K790" s="101"/>
      <c r="L790" s="101"/>
      <c r="M790" s="101"/>
      <c r="N790" s="149">
        <f t="shared" si="44"/>
        <v>0</v>
      </c>
      <c r="O790" s="88">
        <v>46121</v>
      </c>
      <c r="P790" s="88">
        <v>46128</v>
      </c>
      <c r="Q790" s="144">
        <v>0.1</v>
      </c>
      <c r="R790" s="90" t="s">
        <v>1061</v>
      </c>
      <c r="S790" s="90"/>
      <c r="T790" s="91"/>
      <c r="U790" s="102"/>
    </row>
    <row r="791" spans="1:21" ht="21" customHeight="1" outlineLevel="1" x14ac:dyDescent="0.35">
      <c r="A791" s="83" t="s">
        <v>1065</v>
      </c>
      <c r="B791" s="184" t="s">
        <v>567</v>
      </c>
      <c r="C791" s="85"/>
      <c r="D791" s="122"/>
      <c r="E791" s="149"/>
      <c r="F791" s="101"/>
      <c r="G791" s="101"/>
      <c r="H791" s="101"/>
      <c r="I791" s="149">
        <f t="shared" si="42"/>
        <v>0</v>
      </c>
      <c r="J791" s="149"/>
      <c r="K791" s="101"/>
      <c r="L791" s="101"/>
      <c r="M791" s="101"/>
      <c r="N791" s="149">
        <f t="shared" si="44"/>
        <v>0</v>
      </c>
      <c r="O791" s="88">
        <v>46129</v>
      </c>
      <c r="P791" s="88">
        <v>46136</v>
      </c>
      <c r="Q791" s="144">
        <v>0.25</v>
      </c>
      <c r="R791" s="90" t="s">
        <v>1061</v>
      </c>
      <c r="S791" s="90"/>
      <c r="T791" s="91"/>
      <c r="U791" s="102"/>
    </row>
    <row r="792" spans="1:21" ht="21" customHeight="1" outlineLevel="1" x14ac:dyDescent="0.35">
      <c r="A792" s="83" t="s">
        <v>1066</v>
      </c>
      <c r="B792" s="148" t="s">
        <v>40</v>
      </c>
      <c r="C792" s="85"/>
      <c r="D792" s="122"/>
      <c r="E792" s="149"/>
      <c r="F792" s="101"/>
      <c r="G792" s="101"/>
      <c r="H792" s="101"/>
      <c r="I792" s="149">
        <f t="shared" si="42"/>
        <v>0</v>
      </c>
      <c r="J792" s="149"/>
      <c r="K792" s="101"/>
      <c r="L792" s="101"/>
      <c r="M792" s="101"/>
      <c r="N792" s="149">
        <f t="shared" si="44"/>
        <v>0</v>
      </c>
      <c r="O792" s="88">
        <v>46137</v>
      </c>
      <c r="P792" s="88">
        <v>46151</v>
      </c>
      <c r="Q792" s="144">
        <v>0.3</v>
      </c>
      <c r="R792" s="90" t="s">
        <v>1061</v>
      </c>
      <c r="S792" s="90"/>
      <c r="T792" s="91"/>
      <c r="U792" s="102"/>
    </row>
    <row r="793" spans="1:21" ht="21" customHeight="1" outlineLevel="1" x14ac:dyDescent="0.35">
      <c r="A793" s="83" t="s">
        <v>1067</v>
      </c>
      <c r="B793" s="148" t="s">
        <v>203</v>
      </c>
      <c r="C793" s="85"/>
      <c r="D793" s="122"/>
      <c r="E793" s="149"/>
      <c r="F793" s="101"/>
      <c r="G793" s="101"/>
      <c r="H793" s="101"/>
      <c r="I793" s="149">
        <f t="shared" si="42"/>
        <v>0</v>
      </c>
      <c r="J793" s="149"/>
      <c r="K793" s="101"/>
      <c r="L793" s="101"/>
      <c r="M793" s="101"/>
      <c r="N793" s="149">
        <f t="shared" si="44"/>
        <v>0</v>
      </c>
      <c r="O793" s="88">
        <v>46152</v>
      </c>
      <c r="P793" s="88">
        <v>46159</v>
      </c>
      <c r="Q793" s="144">
        <v>0.05</v>
      </c>
      <c r="R793" s="90" t="s">
        <v>1061</v>
      </c>
      <c r="S793" s="90"/>
      <c r="T793" s="91"/>
      <c r="U793" s="102"/>
    </row>
    <row r="794" spans="1:21" ht="21" customHeight="1" outlineLevel="1" x14ac:dyDescent="0.35">
      <c r="A794" s="83" t="s">
        <v>1068</v>
      </c>
      <c r="B794" s="148" t="s">
        <v>44</v>
      </c>
      <c r="C794" s="85"/>
      <c r="D794" s="122"/>
      <c r="E794" s="101">
        <v>0</v>
      </c>
      <c r="F794" s="101"/>
      <c r="G794" s="101"/>
      <c r="H794" s="101"/>
      <c r="I794" s="101">
        <f t="shared" si="42"/>
        <v>0</v>
      </c>
      <c r="J794" s="101">
        <v>0</v>
      </c>
      <c r="K794" s="101"/>
      <c r="L794" s="101"/>
      <c r="M794" s="101"/>
      <c r="N794" s="101">
        <f t="shared" si="44"/>
        <v>0</v>
      </c>
      <c r="O794" s="88">
        <v>46160</v>
      </c>
      <c r="P794" s="88">
        <v>46191</v>
      </c>
      <c r="Q794" s="144">
        <v>0.2</v>
      </c>
      <c r="R794" s="90" t="s">
        <v>1061</v>
      </c>
      <c r="S794" s="90"/>
      <c r="T794" s="91"/>
      <c r="U794" s="102"/>
    </row>
    <row r="795" spans="1:21" ht="28" outlineLevel="1" x14ac:dyDescent="0.35">
      <c r="A795" s="63" t="s">
        <v>1069</v>
      </c>
      <c r="B795" s="163" t="s">
        <v>1070</v>
      </c>
      <c r="C795" s="157"/>
      <c r="D795" s="113">
        <v>604104</v>
      </c>
      <c r="E795" s="65">
        <f>+E801</f>
        <v>3400000</v>
      </c>
      <c r="F795" s="65"/>
      <c r="G795" s="65"/>
      <c r="H795" s="65"/>
      <c r="I795" s="65">
        <f t="shared" si="42"/>
        <v>3400000</v>
      </c>
      <c r="J795" s="65">
        <f>+J801</f>
        <v>3400000</v>
      </c>
      <c r="K795" s="65"/>
      <c r="L795" s="65"/>
      <c r="M795" s="65"/>
      <c r="N795" s="65">
        <f t="shared" si="44"/>
        <v>3400000</v>
      </c>
      <c r="O795" s="185" t="s">
        <v>847</v>
      </c>
      <c r="P795" s="185" t="s">
        <v>890</v>
      </c>
      <c r="Q795" s="68"/>
      <c r="R795" s="69" t="s">
        <v>1061</v>
      </c>
      <c r="S795" s="69"/>
      <c r="T795" s="71" t="s">
        <v>473</v>
      </c>
      <c r="U795" s="147"/>
    </row>
    <row r="796" spans="1:21" s="22" customFormat="1" ht="22.5" customHeight="1" outlineLevel="1" x14ac:dyDescent="0.35">
      <c r="A796" s="83" t="s">
        <v>1071</v>
      </c>
      <c r="B796" s="148" t="s">
        <v>1063</v>
      </c>
      <c r="C796" s="85"/>
      <c r="D796" s="86"/>
      <c r="E796" s="101"/>
      <c r="F796" s="101"/>
      <c r="G796" s="101"/>
      <c r="H796" s="101"/>
      <c r="I796" s="101">
        <f t="shared" si="42"/>
        <v>0</v>
      </c>
      <c r="J796" s="101"/>
      <c r="K796" s="101"/>
      <c r="L796" s="101"/>
      <c r="M796" s="101"/>
      <c r="N796" s="101">
        <f t="shared" si="44"/>
        <v>0</v>
      </c>
      <c r="O796" s="88">
        <v>46082</v>
      </c>
      <c r="P796" s="88">
        <v>46089</v>
      </c>
      <c r="Q796" s="168">
        <v>0.1</v>
      </c>
      <c r="R796" s="90" t="s">
        <v>1061</v>
      </c>
      <c r="S796" s="90"/>
      <c r="T796" s="91"/>
      <c r="U796" s="102"/>
    </row>
    <row r="797" spans="1:21" ht="22.5" customHeight="1" outlineLevel="1" x14ac:dyDescent="0.35">
      <c r="A797" s="83" t="s">
        <v>1072</v>
      </c>
      <c r="B797" s="148" t="s">
        <v>565</v>
      </c>
      <c r="C797" s="92"/>
      <c r="D797" s="122"/>
      <c r="E797" s="101"/>
      <c r="F797" s="101"/>
      <c r="G797" s="101"/>
      <c r="H797" s="101"/>
      <c r="I797" s="101">
        <f t="shared" si="42"/>
        <v>0</v>
      </c>
      <c r="J797" s="101"/>
      <c r="K797" s="101"/>
      <c r="L797" s="101"/>
      <c r="M797" s="101"/>
      <c r="N797" s="101">
        <f t="shared" si="44"/>
        <v>0</v>
      </c>
      <c r="O797" s="88">
        <v>46090</v>
      </c>
      <c r="P797" s="88">
        <v>46097</v>
      </c>
      <c r="Q797" s="144">
        <v>0.1</v>
      </c>
      <c r="R797" s="90" t="s">
        <v>1061</v>
      </c>
      <c r="S797" s="90"/>
      <c r="T797" s="91"/>
      <c r="U797" s="102"/>
    </row>
    <row r="798" spans="1:21" ht="22.5" customHeight="1" outlineLevel="1" x14ac:dyDescent="0.35">
      <c r="A798" s="83" t="s">
        <v>1073</v>
      </c>
      <c r="B798" s="184" t="s">
        <v>567</v>
      </c>
      <c r="C798" s="92"/>
      <c r="D798" s="122"/>
      <c r="E798" s="101"/>
      <c r="F798" s="101"/>
      <c r="G798" s="101"/>
      <c r="H798" s="101"/>
      <c r="I798" s="101">
        <f t="shared" si="42"/>
        <v>0</v>
      </c>
      <c r="J798" s="101"/>
      <c r="K798" s="101"/>
      <c r="L798" s="101"/>
      <c r="M798" s="101"/>
      <c r="N798" s="101">
        <f t="shared" si="44"/>
        <v>0</v>
      </c>
      <c r="O798" s="88">
        <v>46098</v>
      </c>
      <c r="P798" s="88">
        <v>46105</v>
      </c>
      <c r="Q798" s="144">
        <v>0.3</v>
      </c>
      <c r="R798" s="90" t="s">
        <v>1061</v>
      </c>
      <c r="S798" s="90"/>
      <c r="T798" s="91"/>
      <c r="U798" s="102"/>
    </row>
    <row r="799" spans="1:21" ht="22.5" customHeight="1" outlineLevel="1" x14ac:dyDescent="0.35">
      <c r="A799" s="83" t="s">
        <v>1074</v>
      </c>
      <c r="B799" s="148" t="s">
        <v>40</v>
      </c>
      <c r="C799" s="92"/>
      <c r="D799" s="122"/>
      <c r="E799" s="101"/>
      <c r="F799" s="101"/>
      <c r="G799" s="101"/>
      <c r="H799" s="101"/>
      <c r="I799" s="101">
        <f t="shared" si="42"/>
        <v>0</v>
      </c>
      <c r="J799" s="101"/>
      <c r="K799" s="101"/>
      <c r="L799" s="101"/>
      <c r="M799" s="101"/>
      <c r="N799" s="101">
        <f t="shared" si="44"/>
        <v>0</v>
      </c>
      <c r="O799" s="88">
        <v>46106</v>
      </c>
      <c r="P799" s="88">
        <v>46121</v>
      </c>
      <c r="Q799" s="144">
        <v>0.3</v>
      </c>
      <c r="R799" s="90" t="s">
        <v>1061</v>
      </c>
      <c r="S799" s="90"/>
      <c r="T799" s="91"/>
      <c r="U799" s="102"/>
    </row>
    <row r="800" spans="1:21" ht="22.5" customHeight="1" outlineLevel="1" x14ac:dyDescent="0.35">
      <c r="A800" s="83" t="s">
        <v>1075</v>
      </c>
      <c r="B800" s="148" t="s">
        <v>203</v>
      </c>
      <c r="C800" s="92"/>
      <c r="D800" s="122"/>
      <c r="E800" s="149"/>
      <c r="F800" s="101"/>
      <c r="G800" s="101"/>
      <c r="H800" s="101"/>
      <c r="I800" s="149">
        <f t="shared" si="42"/>
        <v>0</v>
      </c>
      <c r="J800" s="149"/>
      <c r="K800" s="101"/>
      <c r="L800" s="101"/>
      <c r="M800" s="101"/>
      <c r="N800" s="149">
        <f t="shared" si="44"/>
        <v>0</v>
      </c>
      <c r="O800" s="88">
        <v>46122</v>
      </c>
      <c r="P800" s="88">
        <v>46129</v>
      </c>
      <c r="Q800" s="144">
        <v>0.05</v>
      </c>
      <c r="R800" s="90" t="s">
        <v>1061</v>
      </c>
      <c r="S800" s="90"/>
      <c r="T800" s="91"/>
      <c r="U800" s="102"/>
    </row>
    <row r="801" spans="1:21" ht="22.5" customHeight="1" outlineLevel="1" x14ac:dyDescent="0.35">
      <c r="A801" s="83" t="s">
        <v>1076</v>
      </c>
      <c r="B801" s="148" t="s">
        <v>44</v>
      </c>
      <c r="C801" s="85"/>
      <c r="D801" s="86"/>
      <c r="E801" s="101">
        <v>3400000</v>
      </c>
      <c r="F801" s="101"/>
      <c r="G801" s="101"/>
      <c r="H801" s="101"/>
      <c r="I801" s="101">
        <f t="shared" si="42"/>
        <v>3400000</v>
      </c>
      <c r="J801" s="101">
        <v>3400000</v>
      </c>
      <c r="K801" s="101"/>
      <c r="L801" s="101"/>
      <c r="M801" s="101"/>
      <c r="N801" s="101">
        <f t="shared" si="44"/>
        <v>3400000</v>
      </c>
      <c r="O801" s="88">
        <v>46130</v>
      </c>
      <c r="P801" s="88">
        <v>46160</v>
      </c>
      <c r="Q801" s="168">
        <v>0.15</v>
      </c>
      <c r="R801" s="90" t="s">
        <v>1061</v>
      </c>
      <c r="S801" s="90"/>
      <c r="T801" s="91"/>
      <c r="U801" s="102"/>
    </row>
    <row r="802" spans="1:21" s="22" customFormat="1" ht="28" outlineLevel="1" x14ac:dyDescent="0.35">
      <c r="A802" s="63" t="s">
        <v>1077</v>
      </c>
      <c r="B802" s="163" t="s">
        <v>1078</v>
      </c>
      <c r="C802" s="157"/>
      <c r="D802" s="113">
        <v>627201</v>
      </c>
      <c r="E802" s="65">
        <f>E808</f>
        <v>3600000</v>
      </c>
      <c r="F802" s="65"/>
      <c r="G802" s="65"/>
      <c r="H802" s="65"/>
      <c r="I802" s="65">
        <f t="shared" si="42"/>
        <v>3600000</v>
      </c>
      <c r="J802" s="65">
        <f>J808</f>
        <v>3600000</v>
      </c>
      <c r="K802" s="65"/>
      <c r="L802" s="65"/>
      <c r="M802" s="65"/>
      <c r="N802" s="65">
        <f t="shared" si="44"/>
        <v>3600000</v>
      </c>
      <c r="O802" s="185" t="s">
        <v>890</v>
      </c>
      <c r="P802" s="185" t="s">
        <v>840</v>
      </c>
      <c r="Q802" s="68"/>
      <c r="R802" s="69" t="s">
        <v>1061</v>
      </c>
      <c r="S802" s="69"/>
      <c r="T802" s="71" t="s">
        <v>473</v>
      </c>
      <c r="U802" s="147"/>
    </row>
    <row r="803" spans="1:21" ht="24" customHeight="1" outlineLevel="1" x14ac:dyDescent="0.35">
      <c r="A803" s="83" t="s">
        <v>1079</v>
      </c>
      <c r="B803" s="148" t="s">
        <v>1063</v>
      </c>
      <c r="C803" s="92"/>
      <c r="D803" s="122"/>
      <c r="E803" s="101"/>
      <c r="F803" s="101"/>
      <c r="G803" s="101"/>
      <c r="H803" s="101"/>
      <c r="I803" s="101">
        <f t="shared" si="42"/>
        <v>0</v>
      </c>
      <c r="J803" s="101"/>
      <c r="K803" s="101"/>
      <c r="L803" s="101"/>
      <c r="M803" s="101"/>
      <c r="N803" s="101">
        <f t="shared" si="44"/>
        <v>0</v>
      </c>
      <c r="O803" s="88">
        <v>46143</v>
      </c>
      <c r="P803" s="88">
        <v>46150</v>
      </c>
      <c r="Q803" s="168">
        <v>0.1</v>
      </c>
      <c r="R803" s="90" t="s">
        <v>1061</v>
      </c>
      <c r="S803" s="90"/>
      <c r="T803" s="91"/>
      <c r="U803" s="102"/>
    </row>
    <row r="804" spans="1:21" ht="24" customHeight="1" outlineLevel="1" x14ac:dyDescent="0.35">
      <c r="A804" s="83" t="s">
        <v>1080</v>
      </c>
      <c r="B804" s="148" t="s">
        <v>565</v>
      </c>
      <c r="C804" s="92"/>
      <c r="D804" s="122"/>
      <c r="E804" s="101"/>
      <c r="F804" s="101"/>
      <c r="G804" s="101"/>
      <c r="H804" s="101"/>
      <c r="I804" s="101">
        <f t="shared" si="42"/>
        <v>0</v>
      </c>
      <c r="J804" s="101"/>
      <c r="K804" s="101"/>
      <c r="L804" s="101"/>
      <c r="M804" s="101"/>
      <c r="N804" s="101">
        <f t="shared" si="44"/>
        <v>0</v>
      </c>
      <c r="O804" s="88">
        <v>46151</v>
      </c>
      <c r="P804" s="88">
        <v>46158</v>
      </c>
      <c r="Q804" s="144">
        <v>0.1</v>
      </c>
      <c r="R804" s="90" t="s">
        <v>1061</v>
      </c>
      <c r="S804" s="90"/>
      <c r="T804" s="91"/>
      <c r="U804" s="102"/>
    </row>
    <row r="805" spans="1:21" ht="24" customHeight="1" outlineLevel="1" x14ac:dyDescent="0.35">
      <c r="A805" s="83" t="s">
        <v>1081</v>
      </c>
      <c r="B805" s="184" t="s">
        <v>567</v>
      </c>
      <c r="C805" s="92"/>
      <c r="D805" s="122"/>
      <c r="E805" s="101"/>
      <c r="F805" s="101"/>
      <c r="G805" s="101"/>
      <c r="H805" s="101"/>
      <c r="I805" s="101">
        <f t="shared" si="42"/>
        <v>0</v>
      </c>
      <c r="J805" s="101"/>
      <c r="K805" s="101"/>
      <c r="L805" s="101"/>
      <c r="M805" s="101"/>
      <c r="N805" s="101">
        <f t="shared" si="44"/>
        <v>0</v>
      </c>
      <c r="O805" s="88">
        <v>46159</v>
      </c>
      <c r="P805" s="88">
        <v>46166</v>
      </c>
      <c r="Q805" s="144">
        <v>0.3</v>
      </c>
      <c r="R805" s="90" t="s">
        <v>1061</v>
      </c>
      <c r="S805" s="90"/>
      <c r="T805" s="91"/>
      <c r="U805" s="102"/>
    </row>
    <row r="806" spans="1:21" ht="24" customHeight="1" outlineLevel="1" x14ac:dyDescent="0.35">
      <c r="A806" s="83" t="s">
        <v>1082</v>
      </c>
      <c r="B806" s="148" t="s">
        <v>40</v>
      </c>
      <c r="C806" s="92"/>
      <c r="D806" s="122"/>
      <c r="E806" s="101"/>
      <c r="F806" s="101"/>
      <c r="G806" s="101"/>
      <c r="H806" s="101"/>
      <c r="I806" s="101">
        <f t="shared" si="42"/>
        <v>0</v>
      </c>
      <c r="J806" s="101"/>
      <c r="K806" s="101"/>
      <c r="L806" s="101"/>
      <c r="M806" s="101"/>
      <c r="N806" s="101">
        <f t="shared" si="44"/>
        <v>0</v>
      </c>
      <c r="O806" s="88">
        <v>46167</v>
      </c>
      <c r="P806" s="88">
        <v>46182</v>
      </c>
      <c r="Q806" s="144">
        <v>0.3</v>
      </c>
      <c r="R806" s="90" t="s">
        <v>1061</v>
      </c>
      <c r="S806" s="90"/>
      <c r="T806" s="91"/>
      <c r="U806" s="102"/>
    </row>
    <row r="807" spans="1:21" ht="24" customHeight="1" outlineLevel="1" x14ac:dyDescent="0.35">
      <c r="A807" s="83" t="s">
        <v>1083</v>
      </c>
      <c r="B807" s="148" t="s">
        <v>203</v>
      </c>
      <c r="C807" s="92"/>
      <c r="D807" s="122"/>
      <c r="E807" s="101"/>
      <c r="F807" s="101"/>
      <c r="G807" s="101"/>
      <c r="H807" s="101"/>
      <c r="I807" s="101">
        <f t="shared" si="42"/>
        <v>0</v>
      </c>
      <c r="J807" s="101"/>
      <c r="K807" s="101"/>
      <c r="L807" s="101"/>
      <c r="M807" s="101"/>
      <c r="N807" s="101">
        <f t="shared" si="44"/>
        <v>0</v>
      </c>
      <c r="O807" s="88">
        <v>46183</v>
      </c>
      <c r="P807" s="88">
        <v>46190</v>
      </c>
      <c r="Q807" s="144">
        <v>0.05</v>
      </c>
      <c r="R807" s="90" t="s">
        <v>1061</v>
      </c>
      <c r="S807" s="90"/>
      <c r="T807" s="91"/>
      <c r="U807" s="102"/>
    </row>
    <row r="808" spans="1:21" ht="24" customHeight="1" outlineLevel="1" x14ac:dyDescent="0.35">
      <c r="A808" s="83" t="s">
        <v>1084</v>
      </c>
      <c r="B808" s="148" t="s">
        <v>44</v>
      </c>
      <c r="C808" s="92"/>
      <c r="D808" s="122"/>
      <c r="E808" s="101">
        <v>3600000</v>
      </c>
      <c r="F808" s="101"/>
      <c r="G808" s="101"/>
      <c r="H808" s="101"/>
      <c r="I808" s="101">
        <f t="shared" si="42"/>
        <v>3600000</v>
      </c>
      <c r="J808" s="101">
        <v>3600000</v>
      </c>
      <c r="K808" s="101"/>
      <c r="L808" s="101"/>
      <c r="M808" s="101"/>
      <c r="N808" s="101">
        <f t="shared" si="44"/>
        <v>3600000</v>
      </c>
      <c r="O808" s="88">
        <v>46191</v>
      </c>
      <c r="P808" s="88">
        <v>46221</v>
      </c>
      <c r="Q808" s="168">
        <v>0.15</v>
      </c>
      <c r="R808" s="90" t="s">
        <v>1061</v>
      </c>
      <c r="S808" s="90"/>
      <c r="T808" s="91"/>
      <c r="U808" s="102"/>
    </row>
    <row r="809" spans="1:21" ht="28" outlineLevel="1" x14ac:dyDescent="0.35">
      <c r="A809" s="63" t="s">
        <v>1085</v>
      </c>
      <c r="B809" s="163" t="s">
        <v>1086</v>
      </c>
      <c r="C809" s="64"/>
      <c r="D809" s="113">
        <v>638301</v>
      </c>
      <c r="E809" s="65">
        <f>+E815</f>
        <v>6720000</v>
      </c>
      <c r="F809" s="65"/>
      <c r="G809" s="65"/>
      <c r="H809" s="65"/>
      <c r="I809" s="65">
        <f t="shared" si="42"/>
        <v>6720000</v>
      </c>
      <c r="J809" s="65">
        <f>+J815</f>
        <v>6720000</v>
      </c>
      <c r="K809" s="65"/>
      <c r="L809" s="65"/>
      <c r="M809" s="65"/>
      <c r="N809" s="65">
        <f t="shared" si="44"/>
        <v>6720000</v>
      </c>
      <c r="O809" s="185" t="s">
        <v>855</v>
      </c>
      <c r="P809" s="185" t="s">
        <v>817</v>
      </c>
      <c r="Q809" s="68"/>
      <c r="R809" s="69" t="s">
        <v>1061</v>
      </c>
      <c r="S809" s="69"/>
      <c r="T809" s="71" t="s">
        <v>34</v>
      </c>
      <c r="U809" s="147"/>
    </row>
    <row r="810" spans="1:21" ht="14" outlineLevel="1" x14ac:dyDescent="0.35">
      <c r="A810" s="83" t="s">
        <v>1087</v>
      </c>
      <c r="B810" s="148" t="s">
        <v>1063</v>
      </c>
      <c r="C810" s="85"/>
      <c r="D810" s="86"/>
      <c r="E810" s="101"/>
      <c r="F810" s="101"/>
      <c r="G810" s="101"/>
      <c r="H810" s="101"/>
      <c r="I810" s="101">
        <f t="shared" si="42"/>
        <v>0</v>
      </c>
      <c r="J810" s="101"/>
      <c r="K810" s="101"/>
      <c r="L810" s="101"/>
      <c r="M810" s="101"/>
      <c r="N810" s="101">
        <f t="shared" si="44"/>
        <v>0</v>
      </c>
      <c r="O810" s="186"/>
      <c r="P810" s="186"/>
      <c r="Q810" s="168">
        <v>0.1</v>
      </c>
      <c r="R810" s="90" t="s">
        <v>1061</v>
      </c>
      <c r="S810" s="90"/>
      <c r="T810" s="91"/>
      <c r="U810" s="102"/>
    </row>
    <row r="811" spans="1:21" ht="14" outlineLevel="1" x14ac:dyDescent="0.35">
      <c r="A811" s="83" t="s">
        <v>1088</v>
      </c>
      <c r="B811" s="148" t="s">
        <v>565</v>
      </c>
      <c r="C811" s="85"/>
      <c r="D811" s="86"/>
      <c r="E811" s="101"/>
      <c r="F811" s="101"/>
      <c r="G811" s="101"/>
      <c r="H811" s="101"/>
      <c r="I811" s="101">
        <f t="shared" si="42"/>
        <v>0</v>
      </c>
      <c r="J811" s="101"/>
      <c r="K811" s="101"/>
      <c r="L811" s="101"/>
      <c r="M811" s="101"/>
      <c r="N811" s="101">
        <f t="shared" si="44"/>
        <v>0</v>
      </c>
      <c r="O811" s="186"/>
      <c r="P811" s="186"/>
      <c r="Q811" s="168">
        <v>0.1</v>
      </c>
      <c r="R811" s="90" t="s">
        <v>1061</v>
      </c>
      <c r="S811" s="90"/>
      <c r="T811" s="91"/>
      <c r="U811" s="102"/>
    </row>
    <row r="812" spans="1:21" ht="14" outlineLevel="1" x14ac:dyDescent="0.35">
      <c r="A812" s="83" t="s">
        <v>1089</v>
      </c>
      <c r="B812" s="184" t="s">
        <v>567</v>
      </c>
      <c r="C812" s="85"/>
      <c r="D812" s="86"/>
      <c r="E812" s="101"/>
      <c r="F812" s="101"/>
      <c r="G812" s="101"/>
      <c r="H812" s="101"/>
      <c r="I812" s="101">
        <f t="shared" si="42"/>
        <v>0</v>
      </c>
      <c r="J812" s="101"/>
      <c r="K812" s="101"/>
      <c r="L812" s="101"/>
      <c r="M812" s="101"/>
      <c r="N812" s="101">
        <f t="shared" si="44"/>
        <v>0</v>
      </c>
      <c r="O812" s="186"/>
      <c r="P812" s="186"/>
      <c r="Q812" s="168">
        <v>0.25</v>
      </c>
      <c r="R812" s="90" t="s">
        <v>1061</v>
      </c>
      <c r="S812" s="90"/>
      <c r="T812" s="91"/>
      <c r="U812" s="102"/>
    </row>
    <row r="813" spans="1:21" s="22" customFormat="1" ht="14" outlineLevel="1" x14ac:dyDescent="0.35">
      <c r="A813" s="83" t="s">
        <v>1090</v>
      </c>
      <c r="B813" s="148" t="s">
        <v>40</v>
      </c>
      <c r="C813" s="85"/>
      <c r="D813" s="86"/>
      <c r="E813" s="101"/>
      <c r="F813" s="101"/>
      <c r="G813" s="101"/>
      <c r="H813" s="101"/>
      <c r="I813" s="101">
        <f t="shared" si="42"/>
        <v>0</v>
      </c>
      <c r="J813" s="101"/>
      <c r="K813" s="101"/>
      <c r="L813" s="101"/>
      <c r="M813" s="101"/>
      <c r="N813" s="101">
        <f t="shared" si="44"/>
        <v>0</v>
      </c>
      <c r="O813" s="186"/>
      <c r="P813" s="186"/>
      <c r="Q813" s="168">
        <v>0.3</v>
      </c>
      <c r="R813" s="90" t="s">
        <v>1061</v>
      </c>
      <c r="S813" s="90"/>
      <c r="T813" s="91"/>
      <c r="U813" s="102"/>
    </row>
    <row r="814" spans="1:21" ht="14" outlineLevel="1" x14ac:dyDescent="0.35">
      <c r="A814" s="83" t="s">
        <v>1091</v>
      </c>
      <c r="B814" s="148" t="s">
        <v>203</v>
      </c>
      <c r="C814" s="85"/>
      <c r="D814" s="86"/>
      <c r="E814" s="101"/>
      <c r="F814" s="101"/>
      <c r="G814" s="101"/>
      <c r="H814" s="101"/>
      <c r="I814" s="101">
        <f t="shared" si="42"/>
        <v>0</v>
      </c>
      <c r="J814" s="101"/>
      <c r="K814" s="101"/>
      <c r="L814" s="101"/>
      <c r="M814" s="101"/>
      <c r="N814" s="101">
        <f t="shared" si="44"/>
        <v>0</v>
      </c>
      <c r="O814" s="186"/>
      <c r="P814" s="186"/>
      <c r="Q814" s="168">
        <v>0.05</v>
      </c>
      <c r="R814" s="90" t="s">
        <v>1061</v>
      </c>
      <c r="S814" s="90"/>
      <c r="T814" s="91"/>
      <c r="U814" s="102"/>
    </row>
    <row r="815" spans="1:21" ht="14" outlineLevel="1" x14ac:dyDescent="0.35">
      <c r="A815" s="83" t="s">
        <v>1092</v>
      </c>
      <c r="B815" s="148" t="s">
        <v>44</v>
      </c>
      <c r="C815" s="85"/>
      <c r="D815" s="86"/>
      <c r="E815" s="101">
        <v>6720000</v>
      </c>
      <c r="F815" s="101"/>
      <c r="G815" s="101"/>
      <c r="H815" s="101"/>
      <c r="I815" s="101">
        <f t="shared" si="42"/>
        <v>6720000</v>
      </c>
      <c r="J815" s="101">
        <v>6720000</v>
      </c>
      <c r="K815" s="101"/>
      <c r="L815" s="101"/>
      <c r="M815" s="101"/>
      <c r="N815" s="101">
        <f t="shared" si="44"/>
        <v>6720000</v>
      </c>
      <c r="O815" s="186"/>
      <c r="P815" s="186"/>
      <c r="Q815" s="168">
        <v>0.2</v>
      </c>
      <c r="R815" s="90" t="s">
        <v>1061</v>
      </c>
      <c r="S815" s="90"/>
      <c r="T815" s="91"/>
      <c r="U815" s="102"/>
    </row>
    <row r="816" spans="1:21" ht="28" outlineLevel="1" x14ac:dyDescent="0.35">
      <c r="A816" s="63" t="s">
        <v>1093</v>
      </c>
      <c r="B816" s="163" t="s">
        <v>1094</v>
      </c>
      <c r="C816" s="64"/>
      <c r="D816" s="113">
        <v>638301</v>
      </c>
      <c r="E816" s="65">
        <f>+E822</f>
        <v>960000</v>
      </c>
      <c r="F816" s="65"/>
      <c r="G816" s="65"/>
      <c r="H816" s="65"/>
      <c r="I816" s="65">
        <f>+I822</f>
        <v>960000</v>
      </c>
      <c r="J816" s="65">
        <f>+J822</f>
        <v>960000</v>
      </c>
      <c r="K816" s="65"/>
      <c r="L816" s="65"/>
      <c r="M816" s="65"/>
      <c r="N816" s="65">
        <f t="shared" si="44"/>
        <v>960000</v>
      </c>
      <c r="O816" s="185" t="s">
        <v>855</v>
      </c>
      <c r="P816" s="185" t="s">
        <v>817</v>
      </c>
      <c r="Q816" s="68"/>
      <c r="R816" s="69" t="s">
        <v>1061</v>
      </c>
      <c r="S816" s="69"/>
      <c r="T816" s="71" t="s">
        <v>473</v>
      </c>
      <c r="U816" s="147"/>
    </row>
    <row r="817" spans="1:21" ht="14" outlineLevel="1" x14ac:dyDescent="0.35">
      <c r="A817" s="83" t="s">
        <v>1095</v>
      </c>
      <c r="B817" s="148" t="s">
        <v>1063</v>
      </c>
      <c r="C817" s="85"/>
      <c r="D817" s="86"/>
      <c r="E817" s="101"/>
      <c r="F817" s="101"/>
      <c r="G817" s="101"/>
      <c r="H817" s="101"/>
      <c r="I817" s="101">
        <f t="shared" ref="I817:I837" si="45">SUM(E817:H817)</f>
        <v>0</v>
      </c>
      <c r="J817" s="101"/>
      <c r="K817" s="101"/>
      <c r="L817" s="101"/>
      <c r="M817" s="101"/>
      <c r="N817" s="101">
        <f t="shared" si="44"/>
        <v>0</v>
      </c>
      <c r="O817" s="186"/>
      <c r="P817" s="186"/>
      <c r="Q817" s="168">
        <v>0.2</v>
      </c>
      <c r="R817" s="90" t="s">
        <v>1061</v>
      </c>
      <c r="S817" s="90"/>
      <c r="T817" s="91"/>
      <c r="U817" s="102"/>
    </row>
    <row r="818" spans="1:21" s="22" customFormat="1" ht="29.15" customHeight="1" outlineLevel="1" x14ac:dyDescent="0.35">
      <c r="A818" s="83" t="s">
        <v>1096</v>
      </c>
      <c r="B818" s="148" t="s">
        <v>565</v>
      </c>
      <c r="C818" s="85"/>
      <c r="D818" s="86"/>
      <c r="E818" s="101"/>
      <c r="F818" s="101"/>
      <c r="G818" s="101"/>
      <c r="H818" s="101"/>
      <c r="I818" s="101">
        <f t="shared" si="45"/>
        <v>0</v>
      </c>
      <c r="J818" s="101"/>
      <c r="K818" s="101"/>
      <c r="L818" s="101"/>
      <c r="M818" s="101"/>
      <c r="N818" s="101">
        <f t="shared" si="44"/>
        <v>0</v>
      </c>
      <c r="O818" s="186"/>
      <c r="P818" s="186"/>
      <c r="Q818" s="168">
        <v>0.1</v>
      </c>
      <c r="R818" s="90" t="s">
        <v>1061</v>
      </c>
      <c r="S818" s="90"/>
      <c r="T818" s="91"/>
      <c r="U818" s="102"/>
    </row>
    <row r="819" spans="1:21" s="187" customFormat="1" ht="17.5" outlineLevel="1" x14ac:dyDescent="0.35">
      <c r="A819" s="83" t="s">
        <v>1097</v>
      </c>
      <c r="B819" s="184" t="s">
        <v>567</v>
      </c>
      <c r="C819" s="85"/>
      <c r="D819" s="86"/>
      <c r="E819" s="101"/>
      <c r="F819" s="101"/>
      <c r="G819" s="101"/>
      <c r="H819" s="101"/>
      <c r="I819" s="101">
        <f t="shared" si="45"/>
        <v>0</v>
      </c>
      <c r="J819" s="101"/>
      <c r="K819" s="101"/>
      <c r="L819" s="101"/>
      <c r="M819" s="101"/>
      <c r="N819" s="101">
        <f t="shared" si="44"/>
        <v>0</v>
      </c>
      <c r="O819" s="186"/>
      <c r="P819" s="186"/>
      <c r="Q819" s="168">
        <v>0.1</v>
      </c>
      <c r="R819" s="90" t="s">
        <v>1061</v>
      </c>
      <c r="S819" s="90"/>
      <c r="T819" s="91"/>
      <c r="U819" s="102"/>
    </row>
    <row r="820" spans="1:21" s="187" customFormat="1" ht="15" customHeight="1" outlineLevel="1" x14ac:dyDescent="0.35">
      <c r="A820" s="83" t="s">
        <v>1098</v>
      </c>
      <c r="B820" s="148" t="s">
        <v>40</v>
      </c>
      <c r="C820" s="85"/>
      <c r="D820" s="86"/>
      <c r="E820" s="101"/>
      <c r="F820" s="101"/>
      <c r="G820" s="101"/>
      <c r="H820" s="101"/>
      <c r="I820" s="101">
        <f t="shared" si="45"/>
        <v>0</v>
      </c>
      <c r="J820" s="101"/>
      <c r="K820" s="101"/>
      <c r="L820" s="101"/>
      <c r="M820" s="101"/>
      <c r="N820" s="101">
        <f t="shared" si="44"/>
        <v>0</v>
      </c>
      <c r="O820" s="186"/>
      <c r="P820" s="186"/>
      <c r="Q820" s="168">
        <v>0.3</v>
      </c>
      <c r="R820" s="90" t="s">
        <v>1061</v>
      </c>
      <c r="S820" s="90"/>
      <c r="T820" s="91"/>
      <c r="U820" s="102"/>
    </row>
    <row r="821" spans="1:21" s="187" customFormat="1" ht="15" customHeight="1" outlineLevel="1" x14ac:dyDescent="0.35">
      <c r="A821" s="83" t="s">
        <v>1099</v>
      </c>
      <c r="B821" s="148" t="s">
        <v>203</v>
      </c>
      <c r="C821" s="85"/>
      <c r="D821" s="86"/>
      <c r="E821" s="101"/>
      <c r="F821" s="101"/>
      <c r="G821" s="101"/>
      <c r="H821" s="101"/>
      <c r="I821" s="101">
        <f t="shared" si="45"/>
        <v>0</v>
      </c>
      <c r="J821" s="101"/>
      <c r="K821" s="101"/>
      <c r="L821" s="101"/>
      <c r="M821" s="101"/>
      <c r="N821" s="101">
        <f t="shared" si="44"/>
        <v>0</v>
      </c>
      <c r="O821" s="186"/>
      <c r="P821" s="186"/>
      <c r="Q821" s="168">
        <v>0.1</v>
      </c>
      <c r="R821" s="90" t="s">
        <v>1061</v>
      </c>
      <c r="S821" s="90"/>
      <c r="T821" s="91"/>
      <c r="U821" s="102"/>
    </row>
    <row r="822" spans="1:21" s="187" customFormat="1" ht="15" customHeight="1" outlineLevel="1" x14ac:dyDescent="0.35">
      <c r="A822" s="83" t="s">
        <v>1100</v>
      </c>
      <c r="B822" s="148" t="s">
        <v>44</v>
      </c>
      <c r="C822" s="85"/>
      <c r="D822" s="86"/>
      <c r="E822" s="101">
        <v>960000</v>
      </c>
      <c r="F822" s="101"/>
      <c r="G822" s="101"/>
      <c r="H822" s="101"/>
      <c r="I822" s="101">
        <f t="shared" si="45"/>
        <v>960000</v>
      </c>
      <c r="J822" s="101">
        <v>960000</v>
      </c>
      <c r="K822" s="101"/>
      <c r="L822" s="101"/>
      <c r="M822" s="101"/>
      <c r="N822" s="101">
        <f t="shared" si="44"/>
        <v>960000</v>
      </c>
      <c r="O822" s="186"/>
      <c r="P822" s="186"/>
      <c r="Q822" s="168">
        <v>0.2</v>
      </c>
      <c r="R822" s="90" t="s">
        <v>1061</v>
      </c>
      <c r="S822" s="90"/>
      <c r="T822" s="91"/>
      <c r="U822" s="102"/>
    </row>
    <row r="823" spans="1:21" s="187" customFormat="1" ht="29.4" customHeight="1" outlineLevel="1" x14ac:dyDescent="0.35">
      <c r="A823" s="63" t="s">
        <v>1101</v>
      </c>
      <c r="B823" s="163" t="s">
        <v>1102</v>
      </c>
      <c r="C823" s="64"/>
      <c r="D823" s="113">
        <v>632707</v>
      </c>
      <c r="E823" s="65">
        <f>+E825</f>
        <v>23000000</v>
      </c>
      <c r="F823" s="65"/>
      <c r="G823" s="65"/>
      <c r="H823" s="65"/>
      <c r="I823" s="65">
        <f t="shared" si="45"/>
        <v>23000000</v>
      </c>
      <c r="J823" s="65">
        <f>+J825</f>
        <v>23000000</v>
      </c>
      <c r="K823" s="65"/>
      <c r="L823" s="65"/>
      <c r="M823" s="65"/>
      <c r="N823" s="65">
        <f t="shared" si="44"/>
        <v>23000000</v>
      </c>
      <c r="O823" s="164" t="s">
        <v>1060</v>
      </c>
      <c r="P823" s="164" t="s">
        <v>1060</v>
      </c>
      <c r="Q823" s="68"/>
      <c r="R823" s="69" t="s">
        <v>1061</v>
      </c>
      <c r="S823" s="69" t="s">
        <v>45</v>
      </c>
      <c r="T823" s="71" t="s">
        <v>1103</v>
      </c>
      <c r="U823" s="147"/>
    </row>
    <row r="824" spans="1:21" s="187" customFormat="1" ht="15" customHeight="1" outlineLevel="1" x14ac:dyDescent="0.35">
      <c r="A824" s="83" t="s">
        <v>1104</v>
      </c>
      <c r="B824" s="148" t="s">
        <v>1105</v>
      </c>
      <c r="C824" s="85"/>
      <c r="D824" s="86"/>
      <c r="E824" s="101"/>
      <c r="F824" s="101"/>
      <c r="G824" s="101"/>
      <c r="H824" s="101"/>
      <c r="I824" s="101">
        <f t="shared" si="45"/>
        <v>0</v>
      </c>
      <c r="J824" s="101"/>
      <c r="K824" s="101"/>
      <c r="L824" s="101"/>
      <c r="M824" s="101"/>
      <c r="N824" s="101">
        <f t="shared" si="44"/>
        <v>0</v>
      </c>
      <c r="O824" s="88">
        <v>46183</v>
      </c>
      <c r="P824" s="88">
        <v>46183</v>
      </c>
      <c r="Q824" s="168">
        <v>0.25</v>
      </c>
      <c r="R824" s="90" t="s">
        <v>1061</v>
      </c>
      <c r="S824" s="90"/>
      <c r="T824" s="91"/>
      <c r="U824" s="102"/>
    </row>
    <row r="825" spans="1:21" s="187" customFormat="1" ht="15" customHeight="1" outlineLevel="1" x14ac:dyDescent="0.35">
      <c r="A825" s="83" t="s">
        <v>1106</v>
      </c>
      <c r="B825" s="152" t="s">
        <v>44</v>
      </c>
      <c r="C825" s="85"/>
      <c r="D825" s="86"/>
      <c r="E825" s="101">
        <v>23000000</v>
      </c>
      <c r="F825" s="101"/>
      <c r="G825" s="101"/>
      <c r="H825" s="101"/>
      <c r="I825" s="101">
        <f t="shared" si="45"/>
        <v>23000000</v>
      </c>
      <c r="J825" s="101">
        <v>23000000</v>
      </c>
      <c r="K825" s="101"/>
      <c r="L825" s="101"/>
      <c r="M825" s="101"/>
      <c r="N825" s="101">
        <f t="shared" si="44"/>
        <v>23000000</v>
      </c>
      <c r="O825" s="186">
        <v>46183</v>
      </c>
      <c r="P825" s="186">
        <v>46190</v>
      </c>
      <c r="Q825" s="168">
        <v>0.75</v>
      </c>
      <c r="R825" s="90" t="s">
        <v>1061</v>
      </c>
      <c r="S825" s="90"/>
      <c r="T825" s="91"/>
      <c r="U825" s="102"/>
    </row>
    <row r="826" spans="1:21" s="187" customFormat="1" ht="15" customHeight="1" outlineLevel="1" x14ac:dyDescent="0.35">
      <c r="A826" s="63" t="s">
        <v>1107</v>
      </c>
      <c r="B826" s="163" t="s">
        <v>1108</v>
      </c>
      <c r="C826" s="64"/>
      <c r="D826" s="113">
        <v>618101</v>
      </c>
      <c r="E826" s="65">
        <f>+E829</f>
        <v>4000000</v>
      </c>
      <c r="F826" s="65"/>
      <c r="G826" s="65"/>
      <c r="H826" s="65"/>
      <c r="I826" s="65">
        <f t="shared" si="45"/>
        <v>4000000</v>
      </c>
      <c r="J826" s="65">
        <f>+J829</f>
        <v>4000000</v>
      </c>
      <c r="K826" s="65"/>
      <c r="L826" s="65"/>
      <c r="M826" s="65"/>
      <c r="N826" s="65">
        <f t="shared" si="44"/>
        <v>4000000</v>
      </c>
      <c r="O826" s="164" t="s">
        <v>855</v>
      </c>
      <c r="P826" s="164" t="s">
        <v>817</v>
      </c>
      <c r="Q826" s="68"/>
      <c r="R826" s="69" t="s">
        <v>1061</v>
      </c>
      <c r="S826" s="69"/>
      <c r="T826" s="71" t="s">
        <v>473</v>
      </c>
      <c r="U826" s="147"/>
    </row>
    <row r="827" spans="1:21" s="187" customFormat="1" ht="17.5" outlineLevel="1" x14ac:dyDescent="0.35">
      <c r="A827" s="83" t="s">
        <v>1109</v>
      </c>
      <c r="B827" s="148" t="s">
        <v>1063</v>
      </c>
      <c r="C827" s="85"/>
      <c r="D827" s="86"/>
      <c r="E827" s="101"/>
      <c r="F827" s="101"/>
      <c r="G827" s="101"/>
      <c r="H827" s="101"/>
      <c r="I827" s="101">
        <f t="shared" si="45"/>
        <v>0</v>
      </c>
      <c r="J827" s="101"/>
      <c r="K827" s="101"/>
      <c r="L827" s="101"/>
      <c r="M827" s="101"/>
      <c r="N827" s="101">
        <f t="shared" si="44"/>
        <v>0</v>
      </c>
      <c r="O827" s="88"/>
      <c r="P827" s="88"/>
      <c r="Q827" s="168">
        <v>0.2</v>
      </c>
      <c r="R827" s="90" t="s">
        <v>1061</v>
      </c>
      <c r="S827" s="90"/>
      <c r="T827" s="91"/>
      <c r="U827" s="102"/>
    </row>
    <row r="828" spans="1:21" s="187" customFormat="1" ht="15" customHeight="1" outlineLevel="1" x14ac:dyDescent="0.35">
      <c r="A828" s="83" t="s">
        <v>1110</v>
      </c>
      <c r="B828" s="152" t="s">
        <v>1111</v>
      </c>
      <c r="C828" s="85"/>
      <c r="D828" s="86"/>
      <c r="E828" s="149"/>
      <c r="F828" s="101"/>
      <c r="G828" s="101"/>
      <c r="H828" s="101"/>
      <c r="I828" s="149">
        <f t="shared" si="45"/>
        <v>0</v>
      </c>
      <c r="J828" s="149"/>
      <c r="K828" s="101"/>
      <c r="L828" s="101"/>
      <c r="M828" s="101"/>
      <c r="N828" s="149">
        <f t="shared" si="44"/>
        <v>0</v>
      </c>
      <c r="O828" s="88"/>
      <c r="P828" s="88"/>
      <c r="Q828" s="168">
        <v>0.2</v>
      </c>
      <c r="R828" s="90" t="s">
        <v>1061</v>
      </c>
      <c r="S828" s="90"/>
      <c r="T828" s="91"/>
      <c r="U828" s="102"/>
    </row>
    <row r="829" spans="1:21" s="187" customFormat="1" ht="15" customHeight="1" outlineLevel="1" x14ac:dyDescent="0.35">
      <c r="A829" s="83" t="s">
        <v>1112</v>
      </c>
      <c r="B829" s="152" t="s">
        <v>1113</v>
      </c>
      <c r="C829" s="85"/>
      <c r="D829" s="86"/>
      <c r="E829" s="149">
        <v>4000000</v>
      </c>
      <c r="F829" s="101"/>
      <c r="G829" s="101"/>
      <c r="H829" s="101"/>
      <c r="I829" s="149">
        <f t="shared" si="45"/>
        <v>4000000</v>
      </c>
      <c r="J829" s="149">
        <v>4000000</v>
      </c>
      <c r="K829" s="101"/>
      <c r="L829" s="101"/>
      <c r="M829" s="101"/>
      <c r="N829" s="149">
        <f t="shared" si="44"/>
        <v>4000000</v>
      </c>
      <c r="O829" s="88"/>
      <c r="P829" s="88"/>
      <c r="Q829" s="168">
        <v>0.6</v>
      </c>
      <c r="R829" s="90" t="s">
        <v>1061</v>
      </c>
      <c r="S829" s="90"/>
      <c r="T829" s="91"/>
      <c r="U829" s="102"/>
    </row>
    <row r="830" spans="1:21" s="187" customFormat="1" ht="39.9" customHeight="1" outlineLevel="1" x14ac:dyDescent="0.35">
      <c r="A830" s="63" t="s">
        <v>1114</v>
      </c>
      <c r="B830" s="163" t="s">
        <v>1115</v>
      </c>
      <c r="C830" s="64"/>
      <c r="D830" s="113">
        <v>2445</v>
      </c>
      <c r="E830" s="65">
        <f>+E837</f>
        <v>0</v>
      </c>
      <c r="F830" s="65"/>
      <c r="G830" s="65"/>
      <c r="H830" s="65"/>
      <c r="I830" s="65">
        <f t="shared" si="45"/>
        <v>0</v>
      </c>
      <c r="J830" s="65">
        <f>+J837</f>
        <v>0</v>
      </c>
      <c r="K830" s="65"/>
      <c r="L830" s="65"/>
      <c r="M830" s="65"/>
      <c r="N830" s="65">
        <f t="shared" si="44"/>
        <v>0</v>
      </c>
      <c r="O830" s="164" t="s">
        <v>1059</v>
      </c>
      <c r="P830" s="164" t="s">
        <v>840</v>
      </c>
      <c r="Q830" s="68"/>
      <c r="R830" s="69" t="s">
        <v>1061</v>
      </c>
      <c r="S830" s="69" t="s">
        <v>1116</v>
      </c>
      <c r="T830" s="71" t="s">
        <v>1117</v>
      </c>
      <c r="U830" s="147"/>
    </row>
    <row r="831" spans="1:21" s="187" customFormat="1" ht="15" customHeight="1" outlineLevel="1" x14ac:dyDescent="0.35">
      <c r="A831" s="83" t="s">
        <v>1118</v>
      </c>
      <c r="B831" s="148" t="s">
        <v>1119</v>
      </c>
      <c r="C831" s="148"/>
      <c r="D831" s="86"/>
      <c r="E831" s="101"/>
      <c r="F831" s="101"/>
      <c r="G831" s="101"/>
      <c r="H831" s="101"/>
      <c r="I831" s="101">
        <f t="shared" si="45"/>
        <v>0</v>
      </c>
      <c r="J831" s="101"/>
      <c r="K831" s="101"/>
      <c r="L831" s="101"/>
      <c r="M831" s="101"/>
      <c r="N831" s="101">
        <f t="shared" si="44"/>
        <v>0</v>
      </c>
      <c r="O831" s="186">
        <v>46113</v>
      </c>
      <c r="P831" s="186">
        <v>46120</v>
      </c>
      <c r="Q831" s="168">
        <v>0.1</v>
      </c>
      <c r="R831" s="90" t="s">
        <v>1061</v>
      </c>
      <c r="S831" s="90"/>
      <c r="T831" s="91"/>
      <c r="U831" s="102"/>
    </row>
    <row r="832" spans="1:21" s="187" customFormat="1" ht="15" customHeight="1" outlineLevel="1" x14ac:dyDescent="0.35">
      <c r="A832" s="83" t="s">
        <v>1120</v>
      </c>
      <c r="B832" s="148" t="s">
        <v>1121</v>
      </c>
      <c r="C832" s="148"/>
      <c r="D832" s="86"/>
      <c r="E832" s="101"/>
      <c r="F832" s="101"/>
      <c r="G832" s="101"/>
      <c r="H832" s="101"/>
      <c r="I832" s="101">
        <f t="shared" si="45"/>
        <v>0</v>
      </c>
      <c r="J832" s="101"/>
      <c r="K832" s="101"/>
      <c r="L832" s="101"/>
      <c r="M832" s="101"/>
      <c r="N832" s="101">
        <f t="shared" si="44"/>
        <v>0</v>
      </c>
      <c r="O832" s="186">
        <v>46121</v>
      </c>
      <c r="P832" s="186">
        <v>46121</v>
      </c>
      <c r="Q832" s="168">
        <v>0.1</v>
      </c>
      <c r="R832" s="90" t="s">
        <v>1061</v>
      </c>
      <c r="S832" s="90"/>
      <c r="T832" s="91"/>
      <c r="U832" s="102"/>
    </row>
    <row r="833" spans="1:21" s="187" customFormat="1" ht="17.5" outlineLevel="1" x14ac:dyDescent="0.35">
      <c r="A833" s="83" t="s">
        <v>1122</v>
      </c>
      <c r="B833" s="148" t="s">
        <v>1123</v>
      </c>
      <c r="C833" s="148"/>
      <c r="D833" s="86"/>
      <c r="E833" s="101"/>
      <c r="F833" s="101"/>
      <c r="G833" s="101"/>
      <c r="H833" s="101"/>
      <c r="I833" s="101">
        <f t="shared" si="45"/>
        <v>0</v>
      </c>
      <c r="J833" s="101"/>
      <c r="K833" s="101"/>
      <c r="L833" s="101"/>
      <c r="M833" s="101"/>
      <c r="N833" s="101">
        <f t="shared" si="44"/>
        <v>0</v>
      </c>
      <c r="O833" s="186">
        <v>46122</v>
      </c>
      <c r="P833" s="186">
        <v>46152</v>
      </c>
      <c r="Q833" s="168">
        <v>0.01</v>
      </c>
      <c r="R833" s="90" t="s">
        <v>1061</v>
      </c>
      <c r="S833" s="90"/>
      <c r="T833" s="91"/>
      <c r="U833" s="102"/>
    </row>
    <row r="834" spans="1:21" s="187" customFormat="1" ht="15" customHeight="1" outlineLevel="1" x14ac:dyDescent="0.35">
      <c r="A834" s="83" t="s">
        <v>1124</v>
      </c>
      <c r="B834" s="148" t="s">
        <v>1125</v>
      </c>
      <c r="C834" s="148"/>
      <c r="D834" s="86"/>
      <c r="E834" s="149"/>
      <c r="F834" s="101"/>
      <c r="G834" s="101"/>
      <c r="H834" s="101"/>
      <c r="I834" s="149">
        <f t="shared" si="45"/>
        <v>0</v>
      </c>
      <c r="J834" s="149"/>
      <c r="K834" s="101"/>
      <c r="L834" s="101"/>
      <c r="M834" s="101"/>
      <c r="N834" s="149">
        <f t="shared" si="44"/>
        <v>0</v>
      </c>
      <c r="O834" s="88">
        <v>46153</v>
      </c>
      <c r="P834" s="88">
        <v>46160</v>
      </c>
      <c r="Q834" s="168">
        <v>0.15</v>
      </c>
      <c r="R834" s="90" t="s">
        <v>1061</v>
      </c>
      <c r="S834" s="90"/>
      <c r="T834" s="91"/>
      <c r="U834" s="102"/>
    </row>
    <row r="835" spans="1:21" s="187" customFormat="1" ht="15" customHeight="1" outlineLevel="1" x14ac:dyDescent="0.35">
      <c r="A835" s="83" t="s">
        <v>1126</v>
      </c>
      <c r="B835" s="148" t="s">
        <v>1127</v>
      </c>
      <c r="C835" s="148"/>
      <c r="D835" s="86"/>
      <c r="E835" s="101"/>
      <c r="F835" s="101"/>
      <c r="G835" s="101"/>
      <c r="H835" s="101"/>
      <c r="I835" s="101">
        <f t="shared" si="45"/>
        <v>0</v>
      </c>
      <c r="J835" s="101"/>
      <c r="K835" s="101"/>
      <c r="L835" s="101"/>
      <c r="M835" s="101"/>
      <c r="N835" s="101">
        <f t="shared" si="44"/>
        <v>0</v>
      </c>
      <c r="O835" s="88">
        <v>46161</v>
      </c>
      <c r="P835" s="88">
        <v>46192</v>
      </c>
      <c r="Q835" s="168">
        <v>0.01</v>
      </c>
      <c r="R835" s="90" t="s">
        <v>1061</v>
      </c>
      <c r="S835" s="90"/>
      <c r="T835" s="91"/>
      <c r="U835" s="102"/>
    </row>
    <row r="836" spans="1:21" s="187" customFormat="1" ht="17.5" outlineLevel="1" x14ac:dyDescent="0.35">
      <c r="A836" s="83" t="s">
        <v>1128</v>
      </c>
      <c r="B836" s="148" t="s">
        <v>1129</v>
      </c>
      <c r="C836" s="148"/>
      <c r="D836" s="86"/>
      <c r="E836" s="101"/>
      <c r="F836" s="101"/>
      <c r="G836" s="101"/>
      <c r="H836" s="101"/>
      <c r="I836" s="101">
        <f t="shared" si="45"/>
        <v>0</v>
      </c>
      <c r="J836" s="101"/>
      <c r="K836" s="101"/>
      <c r="L836" s="101"/>
      <c r="M836" s="101"/>
      <c r="N836" s="101">
        <f t="shared" si="44"/>
        <v>0</v>
      </c>
      <c r="O836" s="88">
        <v>46193</v>
      </c>
      <c r="P836" s="88">
        <v>46200</v>
      </c>
      <c r="Q836" s="168">
        <v>0.3</v>
      </c>
      <c r="R836" s="90" t="s">
        <v>1061</v>
      </c>
      <c r="S836" s="90"/>
      <c r="T836" s="91"/>
      <c r="U836" s="102"/>
    </row>
    <row r="837" spans="1:21" s="187" customFormat="1" ht="15" customHeight="1" outlineLevel="1" x14ac:dyDescent="0.35">
      <c r="A837" s="83" t="s">
        <v>1130</v>
      </c>
      <c r="B837" s="148" t="s">
        <v>852</v>
      </c>
      <c r="C837" s="148"/>
      <c r="D837" s="86"/>
      <c r="E837" s="101">
        <v>0</v>
      </c>
      <c r="F837" s="101"/>
      <c r="G837" s="101"/>
      <c r="H837" s="101"/>
      <c r="I837" s="101">
        <f t="shared" si="45"/>
        <v>0</v>
      </c>
      <c r="J837" s="101">
        <v>0</v>
      </c>
      <c r="K837" s="101"/>
      <c r="L837" s="101"/>
      <c r="M837" s="101"/>
      <c r="N837" s="101">
        <f t="shared" si="44"/>
        <v>0</v>
      </c>
      <c r="O837" s="88">
        <v>46201</v>
      </c>
      <c r="P837" s="88">
        <v>46232</v>
      </c>
      <c r="Q837" s="144">
        <v>0.1</v>
      </c>
      <c r="R837" s="90" t="s">
        <v>1061</v>
      </c>
      <c r="S837" s="90"/>
      <c r="T837" s="91"/>
      <c r="U837" s="102"/>
    </row>
    <row r="838" spans="1:21" s="187" customFormat="1" ht="15" customHeight="1" outlineLevel="1" x14ac:dyDescent="0.35">
      <c r="A838" s="63" t="s">
        <v>1131</v>
      </c>
      <c r="B838" s="163" t="s">
        <v>1132</v>
      </c>
      <c r="C838" s="64"/>
      <c r="D838" s="113">
        <v>632707</v>
      </c>
      <c r="E838" s="65">
        <v>0</v>
      </c>
      <c r="F838" s="65"/>
      <c r="G838" s="65"/>
      <c r="H838" s="65"/>
      <c r="I838" s="65"/>
      <c r="J838" s="65">
        <v>0</v>
      </c>
      <c r="K838" s="65"/>
      <c r="L838" s="65"/>
      <c r="M838" s="65"/>
      <c r="N838" s="65">
        <f t="shared" si="44"/>
        <v>0</v>
      </c>
      <c r="O838" s="67" t="s">
        <v>855</v>
      </c>
      <c r="P838" s="67" t="s">
        <v>817</v>
      </c>
      <c r="Q838" s="68"/>
      <c r="R838" s="69" t="s">
        <v>1061</v>
      </c>
      <c r="S838" s="69" t="s">
        <v>1133</v>
      </c>
      <c r="T838" s="71" t="s">
        <v>1103</v>
      </c>
      <c r="U838" s="147"/>
    </row>
    <row r="839" spans="1:21" s="187" customFormat="1" ht="17.5" outlineLevel="1" x14ac:dyDescent="0.35">
      <c r="A839" s="83" t="s">
        <v>1134</v>
      </c>
      <c r="B839" s="148" t="s">
        <v>1135</v>
      </c>
      <c r="C839" s="85"/>
      <c r="D839" s="86"/>
      <c r="E839" s="101"/>
      <c r="F839" s="101"/>
      <c r="G839" s="101"/>
      <c r="H839" s="101"/>
      <c r="I839" s="101">
        <f t="shared" ref="I839:I870" si="46">SUM(E839:H839)</f>
        <v>0</v>
      </c>
      <c r="J839" s="101"/>
      <c r="K839" s="101"/>
      <c r="L839" s="101"/>
      <c r="M839" s="101"/>
      <c r="N839" s="101">
        <f t="shared" si="44"/>
        <v>0</v>
      </c>
      <c r="O839" s="88"/>
      <c r="P839" s="88"/>
      <c r="Q839" s="144">
        <v>0.2</v>
      </c>
      <c r="R839" s="90" t="s">
        <v>1061</v>
      </c>
      <c r="S839" s="90"/>
      <c r="T839" s="91"/>
      <c r="U839" s="102"/>
    </row>
    <row r="840" spans="1:21" s="187" customFormat="1" ht="17.5" outlineLevel="1" x14ac:dyDescent="0.35">
      <c r="A840" s="83" t="s">
        <v>1136</v>
      </c>
      <c r="B840" s="148" t="s">
        <v>1132</v>
      </c>
      <c r="C840" s="85"/>
      <c r="D840" s="86"/>
      <c r="E840" s="101"/>
      <c r="F840" s="101"/>
      <c r="G840" s="101"/>
      <c r="H840" s="101"/>
      <c r="I840" s="101">
        <f t="shared" si="46"/>
        <v>0</v>
      </c>
      <c r="J840" s="101"/>
      <c r="K840" s="101"/>
      <c r="L840" s="101"/>
      <c r="M840" s="101"/>
      <c r="N840" s="101">
        <f t="shared" si="44"/>
        <v>0</v>
      </c>
      <c r="O840" s="88"/>
      <c r="P840" s="88"/>
      <c r="Q840" s="144" t="s">
        <v>1137</v>
      </c>
      <c r="R840" s="90" t="s">
        <v>1061</v>
      </c>
      <c r="S840" s="90"/>
      <c r="T840" s="91"/>
      <c r="U840" s="102"/>
    </row>
    <row r="841" spans="1:21" s="187" customFormat="1" ht="15" customHeight="1" outlineLevel="1" x14ac:dyDescent="0.35">
      <c r="A841" s="83" t="s">
        <v>1138</v>
      </c>
      <c r="B841" s="148" t="s">
        <v>1139</v>
      </c>
      <c r="C841" s="85"/>
      <c r="D841" s="86"/>
      <c r="E841" s="101"/>
      <c r="F841" s="101"/>
      <c r="G841" s="101"/>
      <c r="H841" s="101"/>
      <c r="I841" s="101">
        <f t="shared" si="46"/>
        <v>0</v>
      </c>
      <c r="J841" s="101"/>
      <c r="K841" s="101"/>
      <c r="L841" s="101"/>
      <c r="M841" s="101"/>
      <c r="N841" s="101">
        <f t="shared" si="44"/>
        <v>0</v>
      </c>
      <c r="O841" s="88"/>
      <c r="P841" s="88"/>
      <c r="Q841" s="144">
        <v>0.2</v>
      </c>
      <c r="R841" s="90" t="s">
        <v>1061</v>
      </c>
      <c r="S841" s="90"/>
      <c r="T841" s="91"/>
      <c r="U841" s="102"/>
    </row>
    <row r="842" spans="1:21" s="187" customFormat="1" ht="27" customHeight="1" outlineLevel="1" x14ac:dyDescent="0.35">
      <c r="A842" s="63" t="s">
        <v>1140</v>
      </c>
      <c r="B842" s="112" t="s">
        <v>1141</v>
      </c>
      <c r="C842" s="112"/>
      <c r="D842" s="112"/>
      <c r="E842" s="65">
        <v>0</v>
      </c>
      <c r="F842" s="189"/>
      <c r="G842" s="189"/>
      <c r="H842" s="189"/>
      <c r="I842" s="65">
        <f t="shared" si="46"/>
        <v>0</v>
      </c>
      <c r="J842" s="65">
        <v>0</v>
      </c>
      <c r="K842" s="189"/>
      <c r="L842" s="189"/>
      <c r="M842" s="189"/>
      <c r="N842" s="65">
        <f t="shared" si="44"/>
        <v>0</v>
      </c>
      <c r="O842" s="127" t="s">
        <v>855</v>
      </c>
      <c r="P842" s="127" t="s">
        <v>817</v>
      </c>
      <c r="Q842" s="68"/>
      <c r="R842" s="71" t="s">
        <v>1061</v>
      </c>
      <c r="S842" s="112"/>
      <c r="T842" s="71" t="s">
        <v>1103</v>
      </c>
      <c r="U842" s="128"/>
    </row>
    <row r="843" spans="1:21" s="187" customFormat="1" ht="36.9" customHeight="1" outlineLevel="1" x14ac:dyDescent="0.35">
      <c r="A843" s="83" t="s">
        <v>1142</v>
      </c>
      <c r="B843" s="148" t="s">
        <v>1143</v>
      </c>
      <c r="C843" s="85"/>
      <c r="D843" s="86"/>
      <c r="E843" s="101"/>
      <c r="F843" s="101"/>
      <c r="G843" s="101"/>
      <c r="H843" s="101"/>
      <c r="I843" s="101">
        <f t="shared" si="46"/>
        <v>0</v>
      </c>
      <c r="J843" s="101"/>
      <c r="K843" s="101"/>
      <c r="L843" s="101"/>
      <c r="M843" s="101"/>
      <c r="N843" s="101">
        <f t="shared" si="44"/>
        <v>0</v>
      </c>
      <c r="O843" s="88"/>
      <c r="P843" s="88">
        <v>0</v>
      </c>
      <c r="Q843" s="144">
        <v>0.6</v>
      </c>
      <c r="R843" s="90" t="s">
        <v>1061</v>
      </c>
      <c r="S843" s="90"/>
      <c r="T843" s="91"/>
      <c r="U843" s="102"/>
    </row>
    <row r="844" spans="1:21" s="187" customFormat="1" ht="15" customHeight="1" outlineLevel="1" x14ac:dyDescent="0.35">
      <c r="A844" s="83" t="s">
        <v>1144</v>
      </c>
      <c r="B844" s="148" t="s">
        <v>1145</v>
      </c>
      <c r="C844" s="85"/>
      <c r="D844" s="86"/>
      <c r="E844" s="101"/>
      <c r="F844" s="101"/>
      <c r="G844" s="101"/>
      <c r="H844" s="101"/>
      <c r="I844" s="101">
        <f t="shared" si="46"/>
        <v>0</v>
      </c>
      <c r="J844" s="101"/>
      <c r="K844" s="101"/>
      <c r="L844" s="101"/>
      <c r="M844" s="101"/>
      <c r="N844" s="101">
        <f t="shared" si="44"/>
        <v>0</v>
      </c>
      <c r="O844" s="88"/>
      <c r="P844" s="88"/>
      <c r="Q844" s="144">
        <v>0.4</v>
      </c>
      <c r="R844" s="90" t="s">
        <v>1061</v>
      </c>
      <c r="S844" s="90"/>
      <c r="T844" s="91"/>
      <c r="U844" s="102"/>
    </row>
    <row r="845" spans="1:21" s="187" customFormat="1" ht="42" outlineLevel="1" x14ac:dyDescent="0.35">
      <c r="A845" s="63" t="s">
        <v>1146</v>
      </c>
      <c r="B845" s="112" t="s">
        <v>1147</v>
      </c>
      <c r="C845" s="112"/>
      <c r="D845" s="112"/>
      <c r="E845" s="189"/>
      <c r="F845" s="189"/>
      <c r="G845" s="189"/>
      <c r="H845" s="189"/>
      <c r="I845" s="189">
        <f t="shared" si="46"/>
        <v>0</v>
      </c>
      <c r="J845" s="189"/>
      <c r="K845" s="189"/>
      <c r="L845" s="189"/>
      <c r="M845" s="189"/>
      <c r="N845" s="189">
        <f t="shared" si="44"/>
        <v>0</v>
      </c>
      <c r="O845" s="127" t="s">
        <v>855</v>
      </c>
      <c r="P845" s="127" t="s">
        <v>817</v>
      </c>
      <c r="Q845" s="68"/>
      <c r="R845" s="71" t="s">
        <v>1061</v>
      </c>
      <c r="S845" s="112"/>
      <c r="T845" s="71" t="s">
        <v>1103</v>
      </c>
      <c r="U845" s="128"/>
    </row>
    <row r="846" spans="1:21" s="190" customFormat="1" ht="18" outlineLevel="1" x14ac:dyDescent="0.35">
      <c r="A846" s="83" t="s">
        <v>1148</v>
      </c>
      <c r="B846" s="148" t="s">
        <v>1149</v>
      </c>
      <c r="C846" s="85"/>
      <c r="D846" s="86"/>
      <c r="E846" s="101"/>
      <c r="F846" s="101"/>
      <c r="G846" s="101"/>
      <c r="H846" s="101"/>
      <c r="I846" s="101">
        <f t="shared" si="46"/>
        <v>0</v>
      </c>
      <c r="J846" s="101"/>
      <c r="K846" s="101"/>
      <c r="L846" s="101"/>
      <c r="M846" s="101"/>
      <c r="N846" s="101">
        <f t="shared" si="44"/>
        <v>0</v>
      </c>
      <c r="O846" s="88"/>
      <c r="P846" s="88"/>
      <c r="Q846" s="144">
        <v>0.2</v>
      </c>
      <c r="R846" s="90" t="s">
        <v>1061</v>
      </c>
      <c r="S846" s="90"/>
      <c r="T846" s="91"/>
      <c r="U846" s="102"/>
    </row>
    <row r="847" spans="1:21" s="190" customFormat="1" ht="28" outlineLevel="1" x14ac:dyDescent="0.35">
      <c r="A847" s="83" t="s">
        <v>1150</v>
      </c>
      <c r="B847" s="148" t="s">
        <v>1151</v>
      </c>
      <c r="C847" s="85"/>
      <c r="D847" s="86"/>
      <c r="E847" s="101"/>
      <c r="F847" s="101"/>
      <c r="G847" s="101"/>
      <c r="H847" s="101"/>
      <c r="I847" s="101">
        <f t="shared" si="46"/>
        <v>0</v>
      </c>
      <c r="J847" s="101"/>
      <c r="K847" s="101"/>
      <c r="L847" s="101"/>
      <c r="M847" s="101"/>
      <c r="N847" s="101">
        <f t="shared" si="44"/>
        <v>0</v>
      </c>
      <c r="O847" s="88"/>
      <c r="P847" s="88"/>
      <c r="Q847" s="144">
        <v>0.6</v>
      </c>
      <c r="R847" s="90" t="s">
        <v>1061</v>
      </c>
      <c r="S847" s="90"/>
      <c r="T847" s="91"/>
      <c r="U847" s="102"/>
    </row>
    <row r="848" spans="1:21" s="190" customFormat="1" ht="43.4" customHeight="1" outlineLevel="1" x14ac:dyDescent="0.35">
      <c r="A848" s="83" t="s">
        <v>1152</v>
      </c>
      <c r="B848" s="148" t="s">
        <v>1153</v>
      </c>
      <c r="C848" s="85"/>
      <c r="D848" s="86"/>
      <c r="E848" s="101"/>
      <c r="F848" s="101"/>
      <c r="G848" s="101"/>
      <c r="H848" s="101"/>
      <c r="I848" s="101">
        <f t="shared" si="46"/>
        <v>0</v>
      </c>
      <c r="J848" s="101"/>
      <c r="K848" s="101"/>
      <c r="L848" s="101"/>
      <c r="M848" s="101"/>
      <c r="N848" s="101">
        <f t="shared" si="44"/>
        <v>0</v>
      </c>
      <c r="O848" s="88"/>
      <c r="P848" s="88"/>
      <c r="Q848" s="144">
        <v>0.2</v>
      </c>
      <c r="R848" s="90" t="s">
        <v>1061</v>
      </c>
      <c r="S848" s="90"/>
      <c r="T848" s="91"/>
      <c r="U848" s="102"/>
    </row>
    <row r="849" spans="1:113" s="190" customFormat="1" ht="29.15" customHeight="1" outlineLevel="1" x14ac:dyDescent="0.35">
      <c r="A849" s="63" t="s">
        <v>1154</v>
      </c>
      <c r="B849" s="163" t="s">
        <v>1155</v>
      </c>
      <c r="C849" s="64"/>
      <c r="D849" s="113"/>
      <c r="E849" s="189"/>
      <c r="F849" s="65"/>
      <c r="G849" s="65"/>
      <c r="H849" s="65"/>
      <c r="I849" s="189">
        <f t="shared" si="46"/>
        <v>0</v>
      </c>
      <c r="J849" s="189"/>
      <c r="K849" s="65"/>
      <c r="L849" s="65"/>
      <c r="M849" s="65"/>
      <c r="N849" s="189">
        <f t="shared" si="44"/>
        <v>0</v>
      </c>
      <c r="O849" s="164" t="s">
        <v>855</v>
      </c>
      <c r="P849" s="164" t="s">
        <v>817</v>
      </c>
      <c r="Q849" s="68"/>
      <c r="R849" s="71" t="s">
        <v>1061</v>
      </c>
      <c r="S849" s="71" t="s">
        <v>1133</v>
      </c>
      <c r="T849" s="71" t="s">
        <v>1103</v>
      </c>
      <c r="U849" s="147"/>
    </row>
    <row r="850" spans="1:113" s="187" customFormat="1" ht="17.5" outlineLevel="1" x14ac:dyDescent="0.35">
      <c r="A850" s="83" t="s">
        <v>1156</v>
      </c>
      <c r="B850" s="85" t="s">
        <v>1157</v>
      </c>
      <c r="C850" s="85"/>
      <c r="D850" s="122"/>
      <c r="E850" s="123"/>
      <c r="F850" s="101"/>
      <c r="G850" s="101"/>
      <c r="H850" s="101"/>
      <c r="I850" s="123">
        <f t="shared" si="46"/>
        <v>0</v>
      </c>
      <c r="J850" s="123"/>
      <c r="K850" s="101"/>
      <c r="L850" s="101"/>
      <c r="M850" s="101"/>
      <c r="N850" s="123">
        <f t="shared" si="44"/>
        <v>0</v>
      </c>
      <c r="O850" s="88"/>
      <c r="P850" s="88"/>
      <c r="Q850" s="144">
        <v>0.2</v>
      </c>
      <c r="R850" s="91" t="s">
        <v>1061</v>
      </c>
      <c r="S850" s="91"/>
      <c r="T850" s="91"/>
      <c r="U850" s="102"/>
    </row>
    <row r="851" spans="1:113" s="187" customFormat="1" ht="17.5" outlineLevel="1" x14ac:dyDescent="0.35">
      <c r="A851" s="83" t="s">
        <v>1158</v>
      </c>
      <c r="B851" s="85" t="s">
        <v>1159</v>
      </c>
      <c r="C851" s="85"/>
      <c r="D851" s="122"/>
      <c r="E851" s="123"/>
      <c r="F851" s="101"/>
      <c r="G851" s="101"/>
      <c r="H851" s="101"/>
      <c r="I851" s="123">
        <f t="shared" si="46"/>
        <v>0</v>
      </c>
      <c r="J851" s="123"/>
      <c r="K851" s="101"/>
      <c r="L851" s="101"/>
      <c r="M851" s="101"/>
      <c r="N851" s="123">
        <f t="shared" si="44"/>
        <v>0</v>
      </c>
      <c r="O851" s="88"/>
      <c r="P851" s="88"/>
      <c r="Q851" s="144">
        <v>0.6</v>
      </c>
      <c r="R851" s="91" t="s">
        <v>1061</v>
      </c>
      <c r="S851" s="91"/>
      <c r="T851" s="91"/>
      <c r="U851" s="102"/>
    </row>
    <row r="852" spans="1:113" s="187" customFormat="1" ht="17.5" outlineLevel="1" x14ac:dyDescent="0.35">
      <c r="A852" s="83" t="s">
        <v>1160</v>
      </c>
      <c r="B852" s="85" t="s">
        <v>1161</v>
      </c>
      <c r="C852" s="85"/>
      <c r="D852" s="122"/>
      <c r="E852" s="123"/>
      <c r="F852" s="101"/>
      <c r="G852" s="101"/>
      <c r="H852" s="101"/>
      <c r="I852" s="123">
        <f t="shared" si="46"/>
        <v>0</v>
      </c>
      <c r="J852" s="123"/>
      <c r="K852" s="101"/>
      <c r="L852" s="101"/>
      <c r="M852" s="101"/>
      <c r="N852" s="123">
        <f t="shared" si="44"/>
        <v>0</v>
      </c>
      <c r="O852" s="88"/>
      <c r="P852" s="88"/>
      <c r="Q852" s="144">
        <v>0.2</v>
      </c>
      <c r="R852" s="91" t="s">
        <v>1061</v>
      </c>
      <c r="S852" s="91"/>
      <c r="T852" s="91"/>
      <c r="U852" s="102"/>
    </row>
    <row r="853" spans="1:113" s="187" customFormat="1" ht="28" outlineLevel="1" x14ac:dyDescent="0.35">
      <c r="A853" s="63" t="s">
        <v>1162</v>
      </c>
      <c r="B853" s="163" t="s">
        <v>1163</v>
      </c>
      <c r="C853" s="64"/>
      <c r="D853" s="113"/>
      <c r="E853" s="191"/>
      <c r="F853" s="65"/>
      <c r="G853" s="65"/>
      <c r="H853" s="65"/>
      <c r="I853" s="191">
        <f t="shared" si="46"/>
        <v>0</v>
      </c>
      <c r="J853" s="191"/>
      <c r="K853" s="65"/>
      <c r="L853" s="65"/>
      <c r="M853" s="65"/>
      <c r="N853" s="191">
        <f t="shared" ref="N853:N861" si="47">SUM(J853:M853)</f>
        <v>0</v>
      </c>
      <c r="O853" s="164" t="s">
        <v>855</v>
      </c>
      <c r="P853" s="164" t="s">
        <v>817</v>
      </c>
      <c r="Q853" s="68"/>
      <c r="R853" s="71" t="s">
        <v>1061</v>
      </c>
      <c r="S853" s="71" t="s">
        <v>1164</v>
      </c>
      <c r="T853" s="71" t="s">
        <v>1103</v>
      </c>
      <c r="U853" s="147"/>
    </row>
    <row r="854" spans="1:113" s="187" customFormat="1" ht="17.5" outlineLevel="1" x14ac:dyDescent="0.35">
      <c r="A854" s="83" t="s">
        <v>1165</v>
      </c>
      <c r="B854" s="148" t="s">
        <v>1166</v>
      </c>
      <c r="C854" s="85"/>
      <c r="D854" s="122"/>
      <c r="E854" s="101"/>
      <c r="F854" s="101"/>
      <c r="G854" s="101"/>
      <c r="H854" s="101"/>
      <c r="I854" s="101">
        <f t="shared" si="46"/>
        <v>0</v>
      </c>
      <c r="J854" s="101"/>
      <c r="K854" s="101"/>
      <c r="L854" s="101"/>
      <c r="M854" s="101"/>
      <c r="N854" s="101">
        <f t="shared" si="47"/>
        <v>0</v>
      </c>
      <c r="O854" s="88"/>
      <c r="P854" s="88"/>
      <c r="Q854" s="144">
        <v>1</v>
      </c>
      <c r="R854" s="91" t="s">
        <v>1061</v>
      </c>
      <c r="S854" s="91"/>
      <c r="T854" s="91"/>
      <c r="U854" s="102"/>
    </row>
    <row r="855" spans="1:113" s="187" customFormat="1" ht="17.5" outlineLevel="1" x14ac:dyDescent="0.35">
      <c r="A855" s="63" t="s">
        <v>1167</v>
      </c>
      <c r="B855" s="163" t="s">
        <v>1168</v>
      </c>
      <c r="C855" s="64"/>
      <c r="D855" s="113"/>
      <c r="E855" s="66">
        <v>0</v>
      </c>
      <c r="F855" s="65"/>
      <c r="G855" s="65"/>
      <c r="H855" s="65"/>
      <c r="I855" s="66">
        <f t="shared" si="46"/>
        <v>0</v>
      </c>
      <c r="J855" s="66">
        <v>0</v>
      </c>
      <c r="K855" s="65"/>
      <c r="L855" s="65"/>
      <c r="M855" s="65"/>
      <c r="N855" s="66">
        <f t="shared" si="47"/>
        <v>0</v>
      </c>
      <c r="O855" s="164" t="s">
        <v>855</v>
      </c>
      <c r="P855" s="164" t="s">
        <v>817</v>
      </c>
      <c r="Q855" s="68"/>
      <c r="R855" s="71" t="s">
        <v>1061</v>
      </c>
      <c r="S855" s="71" t="s">
        <v>818</v>
      </c>
      <c r="T855" s="71" t="s">
        <v>1103</v>
      </c>
      <c r="U855" s="147"/>
    </row>
    <row r="856" spans="1:113" s="187" customFormat="1" ht="27.65" customHeight="1" outlineLevel="1" x14ac:dyDescent="0.35">
      <c r="A856" s="83" t="s">
        <v>1169</v>
      </c>
      <c r="B856" s="148" t="s">
        <v>1170</v>
      </c>
      <c r="C856" s="85"/>
      <c r="D856" s="122"/>
      <c r="E856" s="101"/>
      <c r="F856" s="101"/>
      <c r="G856" s="101"/>
      <c r="H856" s="101"/>
      <c r="I856" s="101">
        <f t="shared" si="46"/>
        <v>0</v>
      </c>
      <c r="J856" s="101"/>
      <c r="K856" s="101"/>
      <c r="L856" s="101"/>
      <c r="M856" s="101"/>
      <c r="N856" s="101">
        <f t="shared" si="47"/>
        <v>0</v>
      </c>
      <c r="O856" s="88"/>
      <c r="P856" s="88"/>
      <c r="Q856" s="144" t="s">
        <v>1171</v>
      </c>
      <c r="R856" s="91" t="s">
        <v>1061</v>
      </c>
      <c r="S856" s="91"/>
      <c r="T856" s="91"/>
      <c r="U856" s="102"/>
    </row>
    <row r="857" spans="1:113" s="194" customFormat="1" ht="21.75" customHeight="1" outlineLevel="1" x14ac:dyDescent="0.35">
      <c r="A857" s="83" t="s">
        <v>1172</v>
      </c>
      <c r="B857" s="184" t="s">
        <v>1173</v>
      </c>
      <c r="C857" s="85"/>
      <c r="D857" s="122"/>
      <c r="E857" s="101"/>
      <c r="F857" s="101"/>
      <c r="G857" s="101"/>
      <c r="H857" s="101"/>
      <c r="I857" s="101">
        <f t="shared" si="46"/>
        <v>0</v>
      </c>
      <c r="J857" s="101"/>
      <c r="K857" s="101"/>
      <c r="L857" s="101"/>
      <c r="M857" s="101"/>
      <c r="N857" s="101">
        <f t="shared" si="47"/>
        <v>0</v>
      </c>
      <c r="O857" s="88"/>
      <c r="P857" s="88"/>
      <c r="Q857" s="144">
        <v>0.7</v>
      </c>
      <c r="R857" s="91" t="s">
        <v>1061</v>
      </c>
      <c r="S857" s="91"/>
      <c r="T857" s="91"/>
      <c r="U857" s="102"/>
      <c r="V857" s="192"/>
      <c r="W857" s="192"/>
      <c r="X857" s="192"/>
      <c r="Y857" s="192"/>
      <c r="Z857" s="193"/>
    </row>
    <row r="858" spans="1:113" s="192" customFormat="1" ht="27" customHeight="1" outlineLevel="1" x14ac:dyDescent="0.35">
      <c r="A858" s="63" t="s">
        <v>1174</v>
      </c>
      <c r="B858" s="163" t="s">
        <v>1175</v>
      </c>
      <c r="C858" s="64"/>
      <c r="D858" s="113"/>
      <c r="E858" s="66">
        <v>0</v>
      </c>
      <c r="F858" s="65"/>
      <c r="G858" s="65"/>
      <c r="H858" s="65"/>
      <c r="I858" s="66">
        <f t="shared" si="46"/>
        <v>0</v>
      </c>
      <c r="J858" s="66">
        <v>0</v>
      </c>
      <c r="K858" s="65"/>
      <c r="L858" s="65"/>
      <c r="M858" s="65"/>
      <c r="N858" s="66">
        <f t="shared" si="47"/>
        <v>0</v>
      </c>
      <c r="O858" s="67" t="s">
        <v>855</v>
      </c>
      <c r="P858" s="67" t="s">
        <v>817</v>
      </c>
      <c r="Q858" s="68"/>
      <c r="R858" s="71" t="s">
        <v>1061</v>
      </c>
      <c r="S858" s="71" t="s">
        <v>1176</v>
      </c>
      <c r="T858" s="71" t="s">
        <v>1103</v>
      </c>
      <c r="U858" s="147"/>
    </row>
    <row r="859" spans="1:113" s="192" customFormat="1" ht="30" customHeight="1" outlineLevel="1" x14ac:dyDescent="0.35">
      <c r="A859" s="83" t="s">
        <v>1177</v>
      </c>
      <c r="B859" s="148" t="s">
        <v>1178</v>
      </c>
      <c r="C859" s="85"/>
      <c r="D859" s="122"/>
      <c r="E859" s="101"/>
      <c r="F859" s="101"/>
      <c r="G859" s="101"/>
      <c r="H859" s="101"/>
      <c r="I859" s="101">
        <f t="shared" si="46"/>
        <v>0</v>
      </c>
      <c r="J859" s="101"/>
      <c r="K859" s="101"/>
      <c r="L859" s="101"/>
      <c r="M859" s="101"/>
      <c r="N859" s="101">
        <f t="shared" si="47"/>
        <v>0</v>
      </c>
      <c r="O859" s="88"/>
      <c r="P859" s="88"/>
      <c r="Q859" s="144">
        <v>0.2</v>
      </c>
      <c r="R859" s="91" t="s">
        <v>1061</v>
      </c>
      <c r="S859" s="91"/>
      <c r="T859" s="91"/>
      <c r="U859" s="102"/>
    </row>
    <row r="860" spans="1:113" s="187" customFormat="1" ht="17.5" outlineLevel="1" x14ac:dyDescent="0.35">
      <c r="A860" s="83" t="s">
        <v>1179</v>
      </c>
      <c r="B860" s="184" t="s">
        <v>1180</v>
      </c>
      <c r="C860" s="85"/>
      <c r="D860" s="122"/>
      <c r="E860" s="101"/>
      <c r="F860" s="101"/>
      <c r="G860" s="101"/>
      <c r="H860" s="101"/>
      <c r="I860" s="101">
        <f t="shared" si="46"/>
        <v>0</v>
      </c>
      <c r="J860" s="101"/>
      <c r="K860" s="101"/>
      <c r="L860" s="101"/>
      <c r="M860" s="101"/>
      <c r="N860" s="101">
        <f t="shared" si="47"/>
        <v>0</v>
      </c>
      <c r="O860" s="88"/>
      <c r="P860" s="88"/>
      <c r="Q860" s="144">
        <v>0.6</v>
      </c>
      <c r="R860" s="91" t="s">
        <v>1061</v>
      </c>
      <c r="S860" s="91"/>
      <c r="T860" s="91"/>
      <c r="U860" s="102"/>
    </row>
    <row r="861" spans="1:113" s="195" customFormat="1" ht="17.5" outlineLevel="1" x14ac:dyDescent="0.35">
      <c r="A861" s="83" t="s">
        <v>1181</v>
      </c>
      <c r="B861" s="184" t="s">
        <v>1182</v>
      </c>
      <c r="C861" s="85"/>
      <c r="D861" s="122"/>
      <c r="E861" s="101"/>
      <c r="F861" s="101"/>
      <c r="G861" s="101"/>
      <c r="H861" s="101"/>
      <c r="I861" s="101">
        <f t="shared" si="46"/>
        <v>0</v>
      </c>
      <c r="J861" s="101"/>
      <c r="K861" s="101"/>
      <c r="L861" s="101"/>
      <c r="M861" s="101"/>
      <c r="N861" s="101">
        <f t="shared" si="47"/>
        <v>0</v>
      </c>
      <c r="O861" s="88"/>
      <c r="P861" s="88"/>
      <c r="Q861" s="144">
        <v>0.2</v>
      </c>
      <c r="R861" s="91" t="s">
        <v>1061</v>
      </c>
      <c r="S861" s="91"/>
      <c r="T861" s="91"/>
      <c r="U861" s="102"/>
      <c r="V861" s="187"/>
      <c r="W861" s="187"/>
      <c r="X861" s="187"/>
      <c r="Y861" s="187"/>
      <c r="Z861" s="187"/>
      <c r="AA861" s="187"/>
      <c r="AB861" s="187"/>
      <c r="AC861" s="187"/>
      <c r="AD861" s="187"/>
      <c r="AE861" s="187"/>
      <c r="AF861" s="187"/>
      <c r="AG861" s="187"/>
      <c r="AH861" s="187"/>
      <c r="AI861" s="187"/>
      <c r="AJ861" s="187"/>
      <c r="AK861" s="187"/>
      <c r="AL861" s="187"/>
      <c r="AM861" s="187"/>
      <c r="AN861" s="187"/>
      <c r="AO861" s="187"/>
      <c r="AP861" s="187"/>
      <c r="AQ861" s="187"/>
      <c r="AR861" s="187"/>
      <c r="AS861" s="187"/>
      <c r="AT861" s="187"/>
      <c r="AU861" s="187"/>
      <c r="AV861" s="187"/>
      <c r="AW861" s="187"/>
      <c r="AX861" s="187"/>
      <c r="AY861" s="187"/>
      <c r="AZ861" s="187"/>
      <c r="BA861" s="187"/>
      <c r="BB861" s="187"/>
      <c r="BC861" s="187"/>
      <c r="BD861" s="187"/>
      <c r="BE861" s="187"/>
      <c r="BF861" s="187"/>
      <c r="BG861" s="187"/>
      <c r="BH861" s="187"/>
      <c r="BI861" s="187"/>
      <c r="BJ861" s="187"/>
      <c r="BK861" s="187"/>
      <c r="BL861" s="187"/>
      <c r="BM861" s="187"/>
      <c r="BN861" s="187"/>
      <c r="BO861" s="187"/>
      <c r="BP861" s="187"/>
      <c r="BQ861" s="187"/>
      <c r="BR861" s="187"/>
      <c r="BS861" s="187"/>
      <c r="BT861" s="187"/>
      <c r="BU861" s="187"/>
      <c r="BV861" s="187"/>
      <c r="BW861" s="187"/>
      <c r="BX861" s="187"/>
      <c r="BY861" s="187"/>
      <c r="BZ861" s="187"/>
      <c r="CA861" s="187"/>
      <c r="CB861" s="187"/>
      <c r="CC861" s="187"/>
      <c r="CD861" s="187"/>
      <c r="CE861" s="187"/>
      <c r="CF861" s="187"/>
      <c r="CG861" s="187"/>
      <c r="CH861" s="187"/>
      <c r="CI861" s="187"/>
      <c r="CJ861" s="187"/>
      <c r="CK861" s="187"/>
      <c r="CL861" s="187"/>
      <c r="CM861" s="187"/>
      <c r="CN861" s="187"/>
      <c r="CO861" s="187"/>
      <c r="CP861" s="187"/>
      <c r="CQ861" s="187"/>
      <c r="CR861" s="187"/>
      <c r="CS861" s="187"/>
      <c r="CT861" s="187"/>
      <c r="CU861" s="187"/>
      <c r="CV861" s="187"/>
      <c r="CW861" s="187"/>
      <c r="CX861" s="187"/>
      <c r="CY861" s="187"/>
      <c r="CZ861" s="187"/>
      <c r="DA861" s="187"/>
      <c r="DB861" s="187"/>
      <c r="DC861" s="187"/>
      <c r="DD861" s="187"/>
      <c r="DE861" s="187"/>
      <c r="DF861" s="187"/>
      <c r="DG861" s="187"/>
      <c r="DH861" s="187"/>
      <c r="DI861" s="187"/>
    </row>
    <row r="862" spans="1:113" s="187" customFormat="1" ht="28" outlineLevel="1" x14ac:dyDescent="0.35">
      <c r="A862" s="63" t="s">
        <v>1183</v>
      </c>
      <c r="B862" s="163" t="s">
        <v>1184</v>
      </c>
      <c r="C862" s="64"/>
      <c r="D862" s="113">
        <v>632707</v>
      </c>
      <c r="E862" s="70">
        <f>200000*7*2+2*10*117000</f>
        <v>5140000</v>
      </c>
      <c r="F862" s="159"/>
      <c r="G862" s="159"/>
      <c r="H862" s="159"/>
      <c r="I862" s="70">
        <f t="shared" si="46"/>
        <v>5140000</v>
      </c>
      <c r="J862" s="70">
        <f>200000*7*2+2*10*117000</f>
        <v>5140000</v>
      </c>
      <c r="K862" s="159"/>
      <c r="L862" s="159"/>
      <c r="M862" s="159"/>
      <c r="N862" s="70">
        <v>5140000</v>
      </c>
      <c r="O862" s="67">
        <v>46082</v>
      </c>
      <c r="P862" s="67">
        <v>46234</v>
      </c>
      <c r="Q862" s="68"/>
      <c r="R862" s="196" t="s">
        <v>1061</v>
      </c>
      <c r="S862" s="71"/>
      <c r="T862" s="71" t="s">
        <v>34</v>
      </c>
      <c r="U862" s="157"/>
    </row>
    <row r="863" spans="1:113" s="187" customFormat="1" ht="17.5" outlineLevel="1" x14ac:dyDescent="0.35">
      <c r="A863" s="83" t="s">
        <v>1185</v>
      </c>
      <c r="B863" s="148" t="s">
        <v>61</v>
      </c>
      <c r="C863" s="85"/>
      <c r="D863" s="122"/>
      <c r="E863" s="143"/>
      <c r="F863" s="87"/>
      <c r="G863" s="87"/>
      <c r="H863" s="87"/>
      <c r="I863" s="143">
        <f t="shared" si="46"/>
        <v>0</v>
      </c>
      <c r="J863" s="143"/>
      <c r="K863" s="87"/>
      <c r="L863" s="87"/>
      <c r="M863" s="87"/>
      <c r="N863" s="143"/>
      <c r="O863" s="88">
        <v>46082</v>
      </c>
      <c r="P863" s="88">
        <v>46087</v>
      </c>
      <c r="Q863" s="144">
        <v>0.15</v>
      </c>
      <c r="R863" s="91" t="s">
        <v>1061</v>
      </c>
      <c r="S863" s="91"/>
      <c r="T863" s="91"/>
      <c r="U863" s="92"/>
    </row>
    <row r="864" spans="1:113" s="187" customFormat="1" ht="17.5" outlineLevel="1" x14ac:dyDescent="0.35">
      <c r="A864" s="83" t="s">
        <v>1186</v>
      </c>
      <c r="B864" s="148" t="s">
        <v>63</v>
      </c>
      <c r="C864" s="85"/>
      <c r="D864" s="122"/>
      <c r="E864" s="143"/>
      <c r="F864" s="87"/>
      <c r="G864" s="87"/>
      <c r="H864" s="87"/>
      <c r="I864" s="143">
        <f t="shared" si="46"/>
        <v>0</v>
      </c>
      <c r="J864" s="143"/>
      <c r="K864" s="87"/>
      <c r="L864" s="87"/>
      <c r="M864" s="87"/>
      <c r="N864" s="143"/>
      <c r="O864" s="88">
        <v>44992</v>
      </c>
      <c r="P864" s="88">
        <v>44996</v>
      </c>
      <c r="Q864" s="144">
        <v>0.03</v>
      </c>
      <c r="R864" s="91" t="s">
        <v>1061</v>
      </c>
      <c r="S864" s="91"/>
      <c r="T864" s="91"/>
      <c r="U864" s="92"/>
    </row>
    <row r="865" spans="1:113" s="187" customFormat="1" ht="17.5" outlineLevel="1" x14ac:dyDescent="0.35">
      <c r="A865" s="83" t="s">
        <v>1187</v>
      </c>
      <c r="B865" s="148" t="s">
        <v>90</v>
      </c>
      <c r="C865" s="85"/>
      <c r="D865" s="122"/>
      <c r="E865" s="143"/>
      <c r="F865" s="87"/>
      <c r="G865" s="87"/>
      <c r="H865" s="87"/>
      <c r="I865" s="143">
        <f t="shared" si="46"/>
        <v>0</v>
      </c>
      <c r="J865" s="143"/>
      <c r="K865" s="87"/>
      <c r="L865" s="87"/>
      <c r="M865" s="87"/>
      <c r="N865" s="143"/>
      <c r="O865" s="88">
        <v>46093</v>
      </c>
      <c r="P865" s="88">
        <v>46097</v>
      </c>
      <c r="Q865" s="144">
        <v>0.5</v>
      </c>
      <c r="R865" s="91" t="s">
        <v>1061</v>
      </c>
      <c r="S865" s="91"/>
      <c r="T865" s="91"/>
      <c r="U865" s="92"/>
    </row>
    <row r="866" spans="1:113" s="195" customFormat="1" ht="17.5" outlineLevel="1" x14ac:dyDescent="0.35">
      <c r="A866" s="83" t="s">
        <v>1188</v>
      </c>
      <c r="B866" s="148" t="s">
        <v>92</v>
      </c>
      <c r="C866" s="85"/>
      <c r="D866" s="122"/>
      <c r="E866" s="143"/>
      <c r="F866" s="87"/>
      <c r="G866" s="87"/>
      <c r="H866" s="87"/>
      <c r="I866" s="143">
        <f t="shared" si="46"/>
        <v>0</v>
      </c>
      <c r="J866" s="143"/>
      <c r="K866" s="87"/>
      <c r="L866" s="87"/>
      <c r="M866" s="87"/>
      <c r="N866" s="143"/>
      <c r="O866" s="88">
        <v>46098</v>
      </c>
      <c r="P866" s="88">
        <v>46104</v>
      </c>
      <c r="Q866" s="144">
        <v>0.03</v>
      </c>
      <c r="R866" s="91" t="s">
        <v>1061</v>
      </c>
      <c r="S866" s="91"/>
      <c r="T866" s="91"/>
      <c r="U866" s="92"/>
      <c r="V866" s="187"/>
      <c r="W866" s="187"/>
      <c r="X866" s="187"/>
      <c r="Y866" s="187"/>
      <c r="Z866" s="187"/>
      <c r="AA866" s="187"/>
      <c r="AB866" s="187"/>
      <c r="AC866" s="187"/>
      <c r="AD866" s="187"/>
      <c r="AE866" s="187"/>
      <c r="AF866" s="187"/>
      <c r="AG866" s="187"/>
      <c r="AH866" s="187"/>
      <c r="AI866" s="187"/>
      <c r="AJ866" s="187"/>
      <c r="AK866" s="187"/>
      <c r="AL866" s="187"/>
      <c r="AM866" s="187"/>
      <c r="AN866" s="187"/>
      <c r="AO866" s="187"/>
      <c r="AP866" s="187"/>
      <c r="AQ866" s="187"/>
      <c r="AR866" s="187"/>
      <c r="AS866" s="187"/>
      <c r="AT866" s="187"/>
      <c r="AU866" s="187"/>
      <c r="AV866" s="187"/>
      <c r="AW866" s="187"/>
      <c r="AX866" s="187"/>
      <c r="AY866" s="187"/>
      <c r="AZ866" s="187"/>
      <c r="BA866" s="187"/>
      <c r="BB866" s="187"/>
      <c r="BC866" s="187"/>
      <c r="BD866" s="187"/>
      <c r="BE866" s="187"/>
      <c r="BF866" s="187"/>
      <c r="BG866" s="187"/>
      <c r="BH866" s="187"/>
      <c r="BI866" s="187"/>
      <c r="BJ866" s="187"/>
      <c r="BK866" s="187"/>
      <c r="BL866" s="187"/>
      <c r="BM866" s="187"/>
      <c r="BN866" s="187"/>
      <c r="BO866" s="187"/>
      <c r="BP866" s="187"/>
      <c r="BQ866" s="187"/>
      <c r="BR866" s="187"/>
      <c r="BS866" s="187"/>
      <c r="BT866" s="187"/>
      <c r="BU866" s="187"/>
      <c r="BV866" s="187"/>
      <c r="BW866" s="187"/>
      <c r="BX866" s="187"/>
      <c r="BY866" s="187"/>
      <c r="BZ866" s="187"/>
      <c r="CA866" s="187"/>
      <c r="CB866" s="187"/>
      <c r="CC866" s="187"/>
      <c r="CD866" s="187"/>
      <c r="CE866" s="187"/>
      <c r="CF866" s="187"/>
      <c r="CG866" s="187"/>
      <c r="CH866" s="187"/>
      <c r="CI866" s="187"/>
      <c r="CJ866" s="187"/>
      <c r="CK866" s="187"/>
      <c r="CL866" s="187"/>
      <c r="CM866" s="187"/>
      <c r="CN866" s="187"/>
      <c r="CO866" s="187"/>
      <c r="CP866" s="187"/>
      <c r="CQ866" s="187"/>
      <c r="CR866" s="187"/>
      <c r="CS866" s="187"/>
      <c r="CT866" s="187"/>
      <c r="CU866" s="187"/>
      <c r="CV866" s="187"/>
      <c r="CW866" s="187"/>
      <c r="CX866" s="187"/>
      <c r="CY866" s="187"/>
      <c r="CZ866" s="187"/>
      <c r="DA866" s="187"/>
      <c r="DB866" s="187"/>
      <c r="DC866" s="187"/>
      <c r="DD866" s="187"/>
      <c r="DE866" s="187"/>
      <c r="DF866" s="187"/>
      <c r="DG866" s="187"/>
      <c r="DH866" s="187"/>
      <c r="DI866" s="187"/>
    </row>
    <row r="867" spans="1:113" s="187" customFormat="1" ht="17.5" outlineLevel="1" x14ac:dyDescent="0.35">
      <c r="A867" s="83" t="s">
        <v>1189</v>
      </c>
      <c r="B867" s="148" t="s">
        <v>73</v>
      </c>
      <c r="C867" s="85"/>
      <c r="D867" s="122"/>
      <c r="E867" s="143"/>
      <c r="F867" s="87"/>
      <c r="G867" s="87"/>
      <c r="H867" s="87"/>
      <c r="I867" s="143">
        <f t="shared" si="46"/>
        <v>0</v>
      </c>
      <c r="J867" s="143"/>
      <c r="K867" s="87"/>
      <c r="L867" s="87"/>
      <c r="M867" s="87"/>
      <c r="N867" s="143"/>
      <c r="O867" s="88">
        <v>46105</v>
      </c>
      <c r="P867" s="88">
        <v>46107</v>
      </c>
      <c r="Q867" s="144">
        <v>0.06</v>
      </c>
      <c r="R867" s="91" t="s">
        <v>1061</v>
      </c>
      <c r="S867" s="91"/>
      <c r="T867" s="91"/>
      <c r="U867" s="92"/>
    </row>
    <row r="868" spans="1:113" s="187" customFormat="1" ht="17.5" outlineLevel="1" x14ac:dyDescent="0.35">
      <c r="A868" s="83" t="s">
        <v>1190</v>
      </c>
      <c r="B868" s="148" t="s">
        <v>76</v>
      </c>
      <c r="C868" s="85"/>
      <c r="D868" s="122"/>
      <c r="E868" s="143"/>
      <c r="F868" s="87"/>
      <c r="G868" s="87"/>
      <c r="H868" s="87"/>
      <c r="I868" s="143">
        <f t="shared" si="46"/>
        <v>0</v>
      </c>
      <c r="J868" s="143"/>
      <c r="K868" s="87"/>
      <c r="L868" s="87"/>
      <c r="M868" s="87"/>
      <c r="N868" s="143"/>
      <c r="O868" s="88">
        <v>46107</v>
      </c>
      <c r="P868" s="88">
        <v>46109</v>
      </c>
      <c r="Q868" s="144">
        <v>0.03</v>
      </c>
      <c r="R868" s="91" t="s">
        <v>1061</v>
      </c>
      <c r="S868" s="91"/>
      <c r="T868" s="91"/>
      <c r="U868" s="92"/>
    </row>
    <row r="869" spans="1:113" s="187" customFormat="1" ht="17.5" outlineLevel="1" x14ac:dyDescent="0.35">
      <c r="A869" s="83" t="s">
        <v>1191</v>
      </c>
      <c r="B869" s="148" t="s">
        <v>1192</v>
      </c>
      <c r="C869" s="85"/>
      <c r="D869" s="122"/>
      <c r="E869" s="143"/>
      <c r="F869" s="87"/>
      <c r="G869" s="87"/>
      <c r="H869" s="87"/>
      <c r="I869" s="143">
        <f t="shared" si="46"/>
        <v>0</v>
      </c>
      <c r="J869" s="143"/>
      <c r="K869" s="87"/>
      <c r="L869" s="87"/>
      <c r="M869" s="87"/>
      <c r="N869" s="143"/>
      <c r="O869" s="88">
        <v>46110</v>
      </c>
      <c r="P869" s="88">
        <v>46202</v>
      </c>
      <c r="Q869" s="144">
        <v>0.05</v>
      </c>
      <c r="R869" s="91" t="s">
        <v>1061</v>
      </c>
      <c r="S869" s="91"/>
      <c r="T869" s="91"/>
      <c r="U869" s="92"/>
    </row>
    <row r="870" spans="1:113" s="187" customFormat="1" ht="17.5" outlineLevel="1" x14ac:dyDescent="0.35">
      <c r="A870" s="83" t="s">
        <v>1193</v>
      </c>
      <c r="B870" s="148" t="s">
        <v>1194</v>
      </c>
      <c r="C870" s="85"/>
      <c r="D870" s="122"/>
      <c r="E870" s="143"/>
      <c r="F870" s="87"/>
      <c r="G870" s="87"/>
      <c r="H870" s="87"/>
      <c r="I870" s="143">
        <f t="shared" si="46"/>
        <v>0</v>
      </c>
      <c r="J870" s="143"/>
      <c r="K870" s="87"/>
      <c r="L870" s="87"/>
      <c r="M870" s="87"/>
      <c r="N870" s="143"/>
      <c r="O870" s="88">
        <v>46203</v>
      </c>
      <c r="P870" s="88">
        <v>46203</v>
      </c>
      <c r="Q870" s="144">
        <v>7.0000000000000007E-2</v>
      </c>
      <c r="R870" s="91" t="s">
        <v>1061</v>
      </c>
      <c r="S870" s="91"/>
      <c r="T870" s="91"/>
      <c r="U870" s="92"/>
    </row>
    <row r="871" spans="1:113" s="187" customFormat="1" ht="17.5" outlineLevel="1" x14ac:dyDescent="0.35">
      <c r="A871" s="83" t="s">
        <v>1195</v>
      </c>
      <c r="B871" s="148" t="s">
        <v>44</v>
      </c>
      <c r="C871" s="85"/>
      <c r="D871" s="122"/>
      <c r="E871" s="143">
        <v>5140000</v>
      </c>
      <c r="F871" s="87"/>
      <c r="G871" s="87"/>
      <c r="H871" s="87"/>
      <c r="I871" s="143">
        <f t="shared" ref="I871:I902" si="48">SUM(E871:H871)</f>
        <v>5140000</v>
      </c>
      <c r="J871" s="143">
        <v>5140000</v>
      </c>
      <c r="K871" s="87"/>
      <c r="L871" s="87"/>
      <c r="M871" s="87"/>
      <c r="N871" s="143">
        <v>5140000</v>
      </c>
      <c r="O871" s="88">
        <v>46204</v>
      </c>
      <c r="P871" s="88">
        <v>46234</v>
      </c>
      <c r="Q871" s="144">
        <v>0.03</v>
      </c>
      <c r="R871" s="91" t="s">
        <v>1061</v>
      </c>
      <c r="S871" s="91"/>
      <c r="T871" s="91"/>
      <c r="U871" s="92"/>
    </row>
    <row r="872" spans="1:113" s="187" customFormat="1" ht="28" outlineLevel="1" x14ac:dyDescent="0.35">
      <c r="A872" s="161" t="s">
        <v>1196</v>
      </c>
      <c r="B872" s="163" t="s">
        <v>1197</v>
      </c>
      <c r="C872" s="64"/>
      <c r="D872" s="113"/>
      <c r="E872" s="70"/>
      <c r="F872" s="159"/>
      <c r="G872" s="159"/>
      <c r="H872" s="159"/>
      <c r="I872" s="70">
        <f t="shared" si="48"/>
        <v>0</v>
      </c>
      <c r="J872" s="70"/>
      <c r="K872" s="159"/>
      <c r="L872" s="159"/>
      <c r="M872" s="159"/>
      <c r="N872" s="70"/>
      <c r="O872" s="67">
        <v>46023</v>
      </c>
      <c r="P872" s="67">
        <v>46387</v>
      </c>
      <c r="Q872" s="68"/>
      <c r="R872" s="196" t="s">
        <v>1061</v>
      </c>
      <c r="S872" s="71" t="s">
        <v>1198</v>
      </c>
      <c r="T872" s="71"/>
      <c r="U872" s="157"/>
    </row>
    <row r="873" spans="1:113" s="195" customFormat="1" ht="17.5" outlineLevel="1" x14ac:dyDescent="0.35">
      <c r="A873" s="83" t="s">
        <v>1199</v>
      </c>
      <c r="B873" s="148" t="s">
        <v>1200</v>
      </c>
      <c r="C873" s="85"/>
      <c r="D873" s="122"/>
      <c r="E873" s="143"/>
      <c r="F873" s="87"/>
      <c r="G873" s="87"/>
      <c r="H873" s="87"/>
      <c r="I873" s="143">
        <f t="shared" si="48"/>
        <v>0</v>
      </c>
      <c r="J873" s="143"/>
      <c r="K873" s="87"/>
      <c r="L873" s="87"/>
      <c r="M873" s="87"/>
      <c r="N873" s="143"/>
      <c r="O873" s="88">
        <v>46023</v>
      </c>
      <c r="P873" s="88">
        <v>46387</v>
      </c>
      <c r="Q873" s="144">
        <v>0.1</v>
      </c>
      <c r="R873" s="91" t="s">
        <v>1061</v>
      </c>
      <c r="S873" s="91"/>
      <c r="T873" s="91"/>
      <c r="U873" s="92"/>
      <c r="V873" s="187"/>
      <c r="W873" s="187"/>
      <c r="X873" s="187"/>
      <c r="Y873" s="187"/>
      <c r="Z873" s="187"/>
      <c r="AA873" s="187"/>
      <c r="AB873" s="187"/>
      <c r="AC873" s="187"/>
      <c r="AD873" s="187"/>
      <c r="AE873" s="187"/>
      <c r="AF873" s="187"/>
      <c r="AG873" s="187"/>
      <c r="AH873" s="187"/>
      <c r="AI873" s="187"/>
      <c r="AJ873" s="187"/>
      <c r="AK873" s="187"/>
      <c r="AL873" s="187"/>
      <c r="AM873" s="187"/>
      <c r="AN873" s="187"/>
      <c r="AO873" s="187"/>
      <c r="AP873" s="187"/>
      <c r="AQ873" s="187"/>
      <c r="AR873" s="187"/>
      <c r="AS873" s="187"/>
      <c r="AT873" s="187"/>
      <c r="AU873" s="187"/>
      <c r="AV873" s="187"/>
      <c r="AW873" s="187"/>
      <c r="AX873" s="187"/>
      <c r="AY873" s="187"/>
      <c r="AZ873" s="187"/>
      <c r="BA873" s="187"/>
      <c r="BB873" s="187"/>
      <c r="BC873" s="187"/>
      <c r="BD873" s="187"/>
      <c r="BE873" s="187"/>
      <c r="BF873" s="187"/>
      <c r="BG873" s="187"/>
      <c r="BH873" s="187"/>
      <c r="BI873" s="187"/>
      <c r="BJ873" s="187"/>
      <c r="BK873" s="187"/>
      <c r="BL873" s="187"/>
      <c r="BM873" s="187"/>
      <c r="BN873" s="187"/>
      <c r="BO873" s="187"/>
      <c r="BP873" s="187"/>
      <c r="BQ873" s="187"/>
      <c r="BR873" s="187"/>
      <c r="BS873" s="187"/>
      <c r="BT873" s="187"/>
      <c r="BU873" s="187"/>
      <c r="BV873" s="187"/>
      <c r="BW873" s="187"/>
      <c r="BX873" s="187"/>
      <c r="BY873" s="187"/>
      <c r="BZ873" s="187"/>
      <c r="CA873" s="187"/>
      <c r="CB873" s="187"/>
      <c r="CC873" s="187"/>
      <c r="CD873" s="187"/>
      <c r="CE873" s="187"/>
      <c r="CF873" s="187"/>
      <c r="CG873" s="187"/>
      <c r="CH873" s="187"/>
      <c r="CI873" s="187"/>
      <c r="CJ873" s="187"/>
      <c r="CK873" s="187"/>
      <c r="CL873" s="187"/>
      <c r="CM873" s="187"/>
      <c r="CN873" s="187"/>
      <c r="CO873" s="187"/>
      <c r="CP873" s="187"/>
      <c r="CQ873" s="187"/>
      <c r="CR873" s="187"/>
      <c r="CS873" s="187"/>
      <c r="CT873" s="187"/>
      <c r="CU873" s="187"/>
      <c r="CV873" s="187"/>
      <c r="CW873" s="187"/>
      <c r="CX873" s="187"/>
      <c r="CY873" s="187"/>
      <c r="CZ873" s="187"/>
      <c r="DA873" s="187"/>
      <c r="DB873" s="187"/>
      <c r="DC873" s="187"/>
      <c r="DD873" s="187"/>
      <c r="DE873" s="187"/>
      <c r="DF873" s="187"/>
      <c r="DG873" s="187"/>
      <c r="DH873" s="187"/>
      <c r="DI873" s="187"/>
    </row>
    <row r="874" spans="1:113" s="187" customFormat="1" ht="17.5" outlineLevel="1" x14ac:dyDescent="0.35">
      <c r="A874" s="83" t="s">
        <v>1201</v>
      </c>
      <c r="B874" s="148" t="s">
        <v>1202</v>
      </c>
      <c r="C874" s="85"/>
      <c r="D874" s="122"/>
      <c r="E874" s="143"/>
      <c r="F874" s="87"/>
      <c r="G874" s="87"/>
      <c r="H874" s="87"/>
      <c r="I874" s="143">
        <f t="shared" si="48"/>
        <v>0</v>
      </c>
      <c r="J874" s="143"/>
      <c r="K874" s="87"/>
      <c r="L874" s="87"/>
      <c r="M874" s="87"/>
      <c r="N874" s="143"/>
      <c r="O874" s="88">
        <v>46023</v>
      </c>
      <c r="P874" s="88">
        <v>46387</v>
      </c>
      <c r="Q874" s="144">
        <v>0.1</v>
      </c>
      <c r="R874" s="91" t="s">
        <v>1061</v>
      </c>
      <c r="S874" s="91"/>
      <c r="T874" s="91"/>
      <c r="U874" s="92"/>
    </row>
    <row r="875" spans="1:113" s="187" customFormat="1" ht="17.5" outlineLevel="1" x14ac:dyDescent="0.35">
      <c r="A875" s="83" t="s">
        <v>1203</v>
      </c>
      <c r="B875" s="148" t="s">
        <v>1204</v>
      </c>
      <c r="C875" s="85"/>
      <c r="D875" s="122"/>
      <c r="E875" s="143"/>
      <c r="F875" s="87"/>
      <c r="G875" s="87"/>
      <c r="H875" s="87"/>
      <c r="I875" s="143">
        <f t="shared" si="48"/>
        <v>0</v>
      </c>
      <c r="J875" s="143"/>
      <c r="K875" s="87"/>
      <c r="L875" s="87"/>
      <c r="M875" s="87"/>
      <c r="N875" s="143"/>
      <c r="O875" s="88">
        <v>46023</v>
      </c>
      <c r="P875" s="88">
        <v>46387</v>
      </c>
      <c r="Q875" s="144">
        <v>0.35</v>
      </c>
      <c r="R875" s="91" t="s">
        <v>1061</v>
      </c>
      <c r="S875" s="91"/>
      <c r="T875" s="91"/>
      <c r="U875" s="92"/>
    </row>
    <row r="876" spans="1:113" s="187" customFormat="1" ht="17.5" outlineLevel="1" x14ac:dyDescent="0.35">
      <c r="A876" s="83" t="s">
        <v>1205</v>
      </c>
      <c r="B876" s="148" t="s">
        <v>1206</v>
      </c>
      <c r="C876" s="85"/>
      <c r="D876" s="122"/>
      <c r="E876" s="143"/>
      <c r="F876" s="87"/>
      <c r="G876" s="87"/>
      <c r="H876" s="87"/>
      <c r="I876" s="143">
        <f t="shared" si="48"/>
        <v>0</v>
      </c>
      <c r="J876" s="143"/>
      <c r="K876" s="87"/>
      <c r="L876" s="87"/>
      <c r="M876" s="87"/>
      <c r="N876" s="143"/>
      <c r="O876" s="88">
        <v>46023</v>
      </c>
      <c r="P876" s="88">
        <v>46387</v>
      </c>
      <c r="Q876" s="144">
        <v>0.05</v>
      </c>
      <c r="R876" s="91" t="s">
        <v>1061</v>
      </c>
      <c r="S876" s="91"/>
      <c r="T876" s="91"/>
      <c r="U876" s="92"/>
    </row>
    <row r="877" spans="1:113" s="187" customFormat="1" ht="17.5" outlineLevel="1" x14ac:dyDescent="0.35">
      <c r="A877" s="83" t="s">
        <v>1207</v>
      </c>
      <c r="B877" s="148" t="s">
        <v>1208</v>
      </c>
      <c r="C877" s="85"/>
      <c r="D877" s="122"/>
      <c r="E877" s="143"/>
      <c r="F877" s="87"/>
      <c r="G877" s="87"/>
      <c r="H877" s="87"/>
      <c r="I877" s="143">
        <f t="shared" si="48"/>
        <v>0</v>
      </c>
      <c r="J877" s="143"/>
      <c r="K877" s="87"/>
      <c r="L877" s="87"/>
      <c r="M877" s="87"/>
      <c r="N877" s="143"/>
      <c r="O877" s="88">
        <v>46023</v>
      </c>
      <c r="P877" s="88">
        <v>46387</v>
      </c>
      <c r="Q877" s="144">
        <v>0.1</v>
      </c>
      <c r="R877" s="91" t="s">
        <v>1061</v>
      </c>
      <c r="S877" s="91"/>
      <c r="T877" s="91"/>
      <c r="U877" s="92"/>
    </row>
    <row r="878" spans="1:113" s="187" customFormat="1" ht="17.5" outlineLevel="1" x14ac:dyDescent="0.35">
      <c r="A878" s="83" t="s">
        <v>1209</v>
      </c>
      <c r="B878" s="148" t="s">
        <v>1210</v>
      </c>
      <c r="C878" s="85"/>
      <c r="D878" s="122"/>
      <c r="E878" s="143"/>
      <c r="F878" s="87"/>
      <c r="G878" s="87"/>
      <c r="H878" s="87"/>
      <c r="I878" s="143">
        <f t="shared" si="48"/>
        <v>0</v>
      </c>
      <c r="J878" s="143"/>
      <c r="K878" s="87"/>
      <c r="L878" s="87"/>
      <c r="M878" s="87"/>
      <c r="N878" s="143"/>
      <c r="O878" s="88">
        <v>46023</v>
      </c>
      <c r="P878" s="88">
        <v>46387</v>
      </c>
      <c r="Q878" s="144">
        <v>0.15</v>
      </c>
      <c r="R878" s="91" t="s">
        <v>1061</v>
      </c>
      <c r="S878" s="91"/>
      <c r="T878" s="91"/>
      <c r="U878" s="92"/>
    </row>
    <row r="879" spans="1:113" s="187" customFormat="1" ht="17.5" outlineLevel="1" x14ac:dyDescent="0.35">
      <c r="A879" s="83" t="s">
        <v>1211</v>
      </c>
      <c r="B879" s="148" t="s">
        <v>1212</v>
      </c>
      <c r="C879" s="85"/>
      <c r="D879" s="122"/>
      <c r="E879" s="143"/>
      <c r="F879" s="87"/>
      <c r="G879" s="87"/>
      <c r="H879" s="87"/>
      <c r="I879" s="143">
        <f t="shared" si="48"/>
        <v>0</v>
      </c>
      <c r="J879" s="143"/>
      <c r="K879" s="87"/>
      <c r="L879" s="87"/>
      <c r="M879" s="87"/>
      <c r="N879" s="143"/>
      <c r="O879" s="88">
        <v>46023</v>
      </c>
      <c r="P879" s="88">
        <v>46387</v>
      </c>
      <c r="Q879" s="144">
        <v>0.05</v>
      </c>
      <c r="R879" s="91" t="s">
        <v>1061</v>
      </c>
      <c r="S879" s="91"/>
      <c r="T879" s="91"/>
      <c r="U879" s="92"/>
    </row>
    <row r="880" spans="1:113" s="195" customFormat="1" ht="36" customHeight="1" outlineLevel="1" x14ac:dyDescent="0.35">
      <c r="A880" s="161" t="s">
        <v>1213</v>
      </c>
      <c r="B880" s="163" t="s">
        <v>1214</v>
      </c>
      <c r="C880" s="64"/>
      <c r="D880" s="113">
        <v>632707</v>
      </c>
      <c r="E880" s="70">
        <f>E889</f>
        <v>8628480</v>
      </c>
      <c r="F880" s="159"/>
      <c r="G880" s="159"/>
      <c r="H880" s="159"/>
      <c r="I880" s="70">
        <f t="shared" si="48"/>
        <v>8628480</v>
      </c>
      <c r="J880" s="70">
        <f>J889</f>
        <v>8628480</v>
      </c>
      <c r="K880" s="159"/>
      <c r="L880" s="159"/>
      <c r="M880" s="159"/>
      <c r="N880" s="70">
        <f>10*862848</f>
        <v>8628480</v>
      </c>
      <c r="O880" s="67">
        <v>46122</v>
      </c>
      <c r="P880" s="67">
        <v>46231</v>
      </c>
      <c r="Q880" s="68"/>
      <c r="R880" s="196" t="s">
        <v>1061</v>
      </c>
      <c r="S880" s="71" t="s">
        <v>1215</v>
      </c>
      <c r="T880" s="71" t="s">
        <v>34</v>
      </c>
      <c r="U880" s="157"/>
      <c r="V880" s="187"/>
      <c r="W880" s="187"/>
      <c r="X880" s="187"/>
      <c r="Y880" s="187"/>
      <c r="Z880" s="187"/>
      <c r="AA880" s="187"/>
      <c r="AB880" s="187"/>
      <c r="AC880" s="187"/>
      <c r="AD880" s="187"/>
      <c r="AE880" s="187"/>
      <c r="AF880" s="187"/>
      <c r="AG880" s="187"/>
      <c r="AH880" s="187"/>
      <c r="AI880" s="187"/>
      <c r="AJ880" s="187"/>
      <c r="AK880" s="187"/>
      <c r="AL880" s="187"/>
      <c r="AM880" s="187"/>
      <c r="AN880" s="187"/>
      <c r="AO880" s="187"/>
      <c r="AP880" s="187"/>
      <c r="AQ880" s="187"/>
      <c r="AR880" s="187"/>
      <c r="AS880" s="187"/>
      <c r="AT880" s="187"/>
      <c r="AU880" s="187"/>
      <c r="AV880" s="187"/>
      <c r="AW880" s="187"/>
      <c r="AX880" s="187"/>
      <c r="AY880" s="187"/>
      <c r="AZ880" s="187"/>
      <c r="BA880" s="187"/>
      <c r="BB880" s="187"/>
      <c r="BC880" s="187"/>
      <c r="BD880" s="187"/>
      <c r="BE880" s="187"/>
      <c r="BF880" s="187"/>
      <c r="BG880" s="187"/>
      <c r="BH880" s="187"/>
      <c r="BI880" s="187"/>
      <c r="BJ880" s="187"/>
      <c r="BK880" s="187"/>
      <c r="BL880" s="187"/>
      <c r="BM880" s="187"/>
      <c r="BN880" s="187"/>
      <c r="BO880" s="187"/>
      <c r="BP880" s="187"/>
      <c r="BQ880" s="187"/>
      <c r="BR880" s="187"/>
      <c r="BS880" s="187"/>
      <c r="BT880" s="187"/>
      <c r="BU880" s="187"/>
      <c r="BV880" s="187"/>
      <c r="BW880" s="187"/>
      <c r="BX880" s="187"/>
      <c r="BY880" s="187"/>
      <c r="BZ880" s="187"/>
      <c r="CA880" s="187"/>
      <c r="CB880" s="187"/>
      <c r="CC880" s="187"/>
      <c r="CD880" s="187"/>
      <c r="CE880" s="187"/>
      <c r="CF880" s="187"/>
      <c r="CG880" s="187"/>
      <c r="CH880" s="187"/>
      <c r="CI880" s="187"/>
      <c r="CJ880" s="187"/>
      <c r="CK880" s="187"/>
      <c r="CL880" s="187"/>
      <c r="CM880" s="187"/>
      <c r="CN880" s="187"/>
      <c r="CO880" s="187"/>
      <c r="CP880" s="187"/>
      <c r="CQ880" s="187"/>
      <c r="CR880" s="187"/>
      <c r="CS880" s="187"/>
      <c r="CT880" s="187"/>
      <c r="CU880" s="187"/>
      <c r="CV880" s="187"/>
      <c r="CW880" s="187"/>
      <c r="CX880" s="187"/>
      <c r="CY880" s="187"/>
      <c r="CZ880" s="187"/>
      <c r="DA880" s="187"/>
      <c r="DB880" s="187"/>
      <c r="DC880" s="187"/>
      <c r="DD880" s="187"/>
      <c r="DE880" s="187"/>
      <c r="DF880" s="187"/>
      <c r="DG880" s="187"/>
      <c r="DH880" s="187"/>
      <c r="DI880" s="187"/>
    </row>
    <row r="881" spans="1:113" s="187" customFormat="1" ht="17.5" outlineLevel="1" x14ac:dyDescent="0.35">
      <c r="A881" s="83" t="s">
        <v>1216</v>
      </c>
      <c r="B881" s="148" t="s">
        <v>61</v>
      </c>
      <c r="C881" s="85"/>
      <c r="D881" s="122"/>
      <c r="E881" s="143"/>
      <c r="F881" s="87"/>
      <c r="G881" s="87"/>
      <c r="H881" s="87"/>
      <c r="I881" s="143">
        <f t="shared" si="48"/>
        <v>0</v>
      </c>
      <c r="J881" s="143"/>
      <c r="K881" s="87"/>
      <c r="L881" s="87"/>
      <c r="M881" s="87"/>
      <c r="N881" s="143"/>
      <c r="O881" s="88">
        <v>46122</v>
      </c>
      <c r="P881" s="88">
        <v>46122</v>
      </c>
      <c r="Q881" s="144">
        <v>0.15</v>
      </c>
      <c r="R881" s="91" t="s">
        <v>1061</v>
      </c>
      <c r="S881" s="91"/>
      <c r="T881" s="91"/>
      <c r="U881" s="92"/>
    </row>
    <row r="882" spans="1:113" s="187" customFormat="1" ht="17.5" outlineLevel="1" x14ac:dyDescent="0.35">
      <c r="A882" s="83" t="s">
        <v>1217</v>
      </c>
      <c r="B882" s="148" t="s">
        <v>63</v>
      </c>
      <c r="C882" s="85"/>
      <c r="D882" s="122"/>
      <c r="E882" s="143"/>
      <c r="F882" s="87"/>
      <c r="G882" s="87"/>
      <c r="H882" s="87"/>
      <c r="I882" s="143">
        <f t="shared" si="48"/>
        <v>0</v>
      </c>
      <c r="J882" s="143"/>
      <c r="K882" s="87"/>
      <c r="L882" s="87"/>
      <c r="M882" s="87"/>
      <c r="N882" s="143"/>
      <c r="O882" s="88">
        <v>46123</v>
      </c>
      <c r="P882" s="88">
        <v>46123</v>
      </c>
      <c r="Q882" s="144">
        <v>0.03</v>
      </c>
      <c r="R882" s="91" t="s">
        <v>1061</v>
      </c>
      <c r="S882" s="91"/>
      <c r="T882" s="91"/>
      <c r="U882" s="92"/>
    </row>
    <row r="883" spans="1:113" s="187" customFormat="1" ht="17.5" outlineLevel="1" x14ac:dyDescent="0.35">
      <c r="A883" s="83" t="s">
        <v>1218</v>
      </c>
      <c r="B883" s="148" t="s">
        <v>90</v>
      </c>
      <c r="C883" s="85"/>
      <c r="D883" s="122"/>
      <c r="E883" s="143"/>
      <c r="F883" s="87"/>
      <c r="G883" s="87"/>
      <c r="H883" s="87"/>
      <c r="I883" s="143">
        <f t="shared" si="48"/>
        <v>0</v>
      </c>
      <c r="J883" s="143"/>
      <c r="K883" s="87"/>
      <c r="L883" s="87"/>
      <c r="M883" s="87"/>
      <c r="N883" s="143"/>
      <c r="O883" s="88">
        <v>46124</v>
      </c>
      <c r="P883" s="88">
        <v>46125</v>
      </c>
      <c r="Q883" s="144">
        <v>0.05</v>
      </c>
      <c r="R883" s="91" t="s">
        <v>1061</v>
      </c>
      <c r="S883" s="91"/>
      <c r="T883" s="91"/>
      <c r="U883" s="92"/>
    </row>
    <row r="884" spans="1:113" s="187" customFormat="1" ht="17.5" outlineLevel="1" x14ac:dyDescent="0.35">
      <c r="A884" s="83" t="s">
        <v>1219</v>
      </c>
      <c r="B884" s="148" t="s">
        <v>92</v>
      </c>
      <c r="C884" s="85"/>
      <c r="D884" s="122"/>
      <c r="E884" s="143"/>
      <c r="F884" s="87"/>
      <c r="G884" s="87"/>
      <c r="H884" s="87"/>
      <c r="I884" s="143">
        <f t="shared" si="48"/>
        <v>0</v>
      </c>
      <c r="J884" s="143"/>
      <c r="K884" s="87"/>
      <c r="L884" s="87"/>
      <c r="M884" s="87"/>
      <c r="N884" s="143"/>
      <c r="O884" s="88">
        <v>46126</v>
      </c>
      <c r="P884" s="88">
        <v>46131</v>
      </c>
      <c r="Q884" s="144">
        <v>0.03</v>
      </c>
      <c r="R884" s="91" t="s">
        <v>1061</v>
      </c>
      <c r="S884" s="91"/>
      <c r="T884" s="91"/>
      <c r="U884" s="92"/>
    </row>
    <row r="885" spans="1:113" s="187" customFormat="1" ht="17.5" outlineLevel="1" x14ac:dyDescent="0.35">
      <c r="A885" s="83" t="s">
        <v>1220</v>
      </c>
      <c r="B885" s="148" t="s">
        <v>73</v>
      </c>
      <c r="C885" s="85"/>
      <c r="D885" s="122"/>
      <c r="E885" s="143"/>
      <c r="F885" s="87"/>
      <c r="G885" s="87"/>
      <c r="H885" s="87"/>
      <c r="I885" s="143">
        <f t="shared" si="48"/>
        <v>0</v>
      </c>
      <c r="J885" s="143"/>
      <c r="K885" s="87"/>
      <c r="L885" s="87"/>
      <c r="M885" s="87"/>
      <c r="N885" s="143"/>
      <c r="O885" s="88">
        <v>46132</v>
      </c>
      <c r="P885" s="88">
        <v>46133</v>
      </c>
      <c r="Q885" s="144">
        <v>0.06</v>
      </c>
      <c r="R885" s="91" t="s">
        <v>1061</v>
      </c>
      <c r="S885" s="91"/>
      <c r="T885" s="91"/>
      <c r="U885" s="92"/>
    </row>
    <row r="886" spans="1:113" s="187" customFormat="1" ht="17.5" outlineLevel="1" x14ac:dyDescent="0.35">
      <c r="A886" s="83" t="s">
        <v>1221</v>
      </c>
      <c r="B886" s="148" t="s">
        <v>76</v>
      </c>
      <c r="C886" s="85"/>
      <c r="D886" s="122"/>
      <c r="E886" s="143"/>
      <c r="F886" s="87"/>
      <c r="G886" s="87"/>
      <c r="H886" s="87"/>
      <c r="I886" s="143">
        <f t="shared" si="48"/>
        <v>0</v>
      </c>
      <c r="J886" s="143"/>
      <c r="K886" s="87"/>
      <c r="L886" s="87"/>
      <c r="M886" s="87"/>
      <c r="N886" s="143"/>
      <c r="O886" s="88">
        <v>46133</v>
      </c>
      <c r="P886" s="88">
        <v>46135</v>
      </c>
      <c r="Q886" s="144">
        <v>0.03</v>
      </c>
      <c r="R886" s="91" t="s">
        <v>1061</v>
      </c>
      <c r="S886" s="91"/>
      <c r="T886" s="91"/>
      <c r="U886" s="92"/>
    </row>
    <row r="887" spans="1:113" s="195" customFormat="1" ht="31.4" customHeight="1" outlineLevel="1" x14ac:dyDescent="0.35">
      <c r="A887" s="83" t="s">
        <v>1222</v>
      </c>
      <c r="B887" s="148" t="s">
        <v>1192</v>
      </c>
      <c r="C887" s="85"/>
      <c r="D887" s="122"/>
      <c r="E887" s="143"/>
      <c r="F887" s="87"/>
      <c r="G887" s="87"/>
      <c r="H887" s="87"/>
      <c r="I887" s="143">
        <f t="shared" si="48"/>
        <v>0</v>
      </c>
      <c r="J887" s="143"/>
      <c r="K887" s="87"/>
      <c r="L887" s="87"/>
      <c r="M887" s="87"/>
      <c r="N887" s="143"/>
      <c r="O887" s="88">
        <v>46136</v>
      </c>
      <c r="P887" s="88">
        <v>46196</v>
      </c>
      <c r="Q887" s="144">
        <v>0.55000000000000004</v>
      </c>
      <c r="R887" s="91" t="s">
        <v>1061</v>
      </c>
      <c r="S887" s="91"/>
      <c r="T887" s="91"/>
      <c r="U887" s="92"/>
      <c r="V887" s="187"/>
      <c r="W887" s="187"/>
      <c r="X887" s="187"/>
      <c r="Y887" s="187"/>
      <c r="Z887" s="187"/>
      <c r="AA887" s="187"/>
      <c r="AB887" s="187"/>
      <c r="AC887" s="187"/>
      <c r="AD887" s="187"/>
      <c r="AE887" s="187"/>
      <c r="AF887" s="187"/>
      <c r="AG887" s="187"/>
      <c r="AH887" s="187"/>
      <c r="AI887" s="187"/>
      <c r="AJ887" s="187"/>
      <c r="AK887" s="187"/>
      <c r="AL887" s="187"/>
      <c r="AM887" s="187"/>
      <c r="AN887" s="187"/>
      <c r="AO887" s="187"/>
      <c r="AP887" s="187"/>
      <c r="AQ887" s="187"/>
      <c r="AR887" s="187"/>
      <c r="AS887" s="187"/>
      <c r="AT887" s="187"/>
      <c r="AU887" s="187"/>
      <c r="AV887" s="187"/>
      <c r="AW887" s="187"/>
      <c r="AX887" s="187"/>
      <c r="AY887" s="187"/>
      <c r="AZ887" s="187"/>
      <c r="BA887" s="187"/>
      <c r="BB887" s="187"/>
      <c r="BC887" s="187"/>
      <c r="BD887" s="187"/>
      <c r="BE887" s="187"/>
      <c r="BF887" s="187"/>
      <c r="BG887" s="187"/>
      <c r="BH887" s="187"/>
      <c r="BI887" s="187"/>
      <c r="BJ887" s="187"/>
      <c r="BK887" s="187"/>
      <c r="BL887" s="187"/>
      <c r="BM887" s="187"/>
      <c r="BN887" s="187"/>
      <c r="BO887" s="187"/>
      <c r="BP887" s="187"/>
      <c r="BQ887" s="187"/>
      <c r="BR887" s="187"/>
      <c r="BS887" s="187"/>
      <c r="BT887" s="187"/>
      <c r="BU887" s="187"/>
      <c r="BV887" s="187"/>
      <c r="BW887" s="187"/>
      <c r="BX887" s="187"/>
      <c r="BY887" s="187"/>
      <c r="BZ887" s="187"/>
      <c r="CA887" s="187"/>
      <c r="CB887" s="187"/>
      <c r="CC887" s="187"/>
      <c r="CD887" s="187"/>
      <c r="CE887" s="187"/>
      <c r="CF887" s="187"/>
      <c r="CG887" s="187"/>
      <c r="CH887" s="187"/>
      <c r="CI887" s="187"/>
      <c r="CJ887" s="187"/>
      <c r="CK887" s="187"/>
      <c r="CL887" s="187"/>
      <c r="CM887" s="187"/>
      <c r="CN887" s="187"/>
      <c r="CO887" s="187"/>
      <c r="CP887" s="187"/>
      <c r="CQ887" s="187"/>
      <c r="CR887" s="187"/>
      <c r="CS887" s="187"/>
      <c r="CT887" s="187"/>
      <c r="CU887" s="187"/>
      <c r="CV887" s="187"/>
      <c r="CW887" s="187"/>
      <c r="CX887" s="187"/>
      <c r="CY887" s="187"/>
      <c r="CZ887" s="187"/>
      <c r="DA887" s="187"/>
      <c r="DB887" s="187"/>
      <c r="DC887" s="187"/>
      <c r="DD887" s="187"/>
      <c r="DE887" s="187"/>
      <c r="DF887" s="187"/>
      <c r="DG887" s="187"/>
      <c r="DH887" s="187"/>
      <c r="DI887" s="187"/>
    </row>
    <row r="888" spans="1:113" s="187" customFormat="1" ht="17.5" outlineLevel="1" x14ac:dyDescent="0.35">
      <c r="A888" s="83" t="s">
        <v>1223</v>
      </c>
      <c r="B888" s="148" t="s">
        <v>1194</v>
      </c>
      <c r="C888" s="85"/>
      <c r="D888" s="122"/>
      <c r="E888" s="143"/>
      <c r="F888" s="87"/>
      <c r="G888" s="87"/>
      <c r="H888" s="87"/>
      <c r="I888" s="143">
        <f t="shared" si="48"/>
        <v>0</v>
      </c>
      <c r="J888" s="143"/>
      <c r="K888" s="87"/>
      <c r="L888" s="87"/>
      <c r="M888" s="87"/>
      <c r="N888" s="143"/>
      <c r="O888" s="88">
        <v>46197</v>
      </c>
      <c r="P888" s="88">
        <v>46201</v>
      </c>
      <c r="Q888" s="144">
        <v>7.0000000000000007E-2</v>
      </c>
      <c r="R888" s="91" t="s">
        <v>1061</v>
      </c>
      <c r="S888" s="91"/>
      <c r="T888" s="91"/>
      <c r="U888" s="92"/>
    </row>
    <row r="889" spans="1:113" s="187" customFormat="1" ht="17.5" outlineLevel="1" x14ac:dyDescent="0.35">
      <c r="A889" s="83" t="s">
        <v>1224</v>
      </c>
      <c r="B889" s="148" t="s">
        <v>44</v>
      </c>
      <c r="C889" s="85"/>
      <c r="D889" s="122"/>
      <c r="E889" s="143">
        <v>8628480</v>
      </c>
      <c r="F889" s="87"/>
      <c r="G889" s="87"/>
      <c r="H889" s="87"/>
      <c r="I889" s="143">
        <f t="shared" si="48"/>
        <v>8628480</v>
      </c>
      <c r="J889" s="143">
        <v>8628480</v>
      </c>
      <c r="K889" s="87"/>
      <c r="L889" s="87"/>
      <c r="M889" s="87"/>
      <c r="N889" s="143">
        <v>8628480</v>
      </c>
      <c r="O889" s="88">
        <v>46202</v>
      </c>
      <c r="P889" s="88">
        <v>46231</v>
      </c>
      <c r="Q889" s="144">
        <v>0.03</v>
      </c>
      <c r="R889" s="91" t="s">
        <v>1061</v>
      </c>
      <c r="S889" s="91"/>
      <c r="T889" s="91"/>
      <c r="U889" s="92"/>
    </row>
    <row r="890" spans="1:113" s="187" customFormat="1" ht="17.5" outlineLevel="1" x14ac:dyDescent="0.35">
      <c r="A890" s="161" t="s">
        <v>1225</v>
      </c>
      <c r="B890" s="163" t="s">
        <v>1226</v>
      </c>
      <c r="C890" s="64"/>
      <c r="D890" s="113">
        <v>632707</v>
      </c>
      <c r="E890" s="70">
        <v>6000000</v>
      </c>
      <c r="F890" s="159"/>
      <c r="G890" s="159"/>
      <c r="H890" s="159"/>
      <c r="I890" s="70">
        <f t="shared" si="48"/>
        <v>6000000</v>
      </c>
      <c r="J890" s="70">
        <v>6000000</v>
      </c>
      <c r="K890" s="159"/>
      <c r="L890" s="159"/>
      <c r="M890" s="159"/>
      <c r="N890" s="70">
        <v>6000000</v>
      </c>
      <c r="O890" s="67"/>
      <c r="P890" s="67"/>
      <c r="Q890" s="68"/>
      <c r="R890" s="196" t="s">
        <v>1061</v>
      </c>
      <c r="S890" s="71" t="s">
        <v>1215</v>
      </c>
      <c r="T890" s="71" t="s">
        <v>34</v>
      </c>
      <c r="U890" s="157"/>
    </row>
    <row r="891" spans="1:113" s="190" customFormat="1" ht="29.15" customHeight="1" outlineLevel="1" x14ac:dyDescent="0.35">
      <c r="A891" s="83" t="s">
        <v>1227</v>
      </c>
      <c r="B891" s="148" t="s">
        <v>1228</v>
      </c>
      <c r="C891" s="85"/>
      <c r="D891" s="122"/>
      <c r="E891" s="143"/>
      <c r="F891" s="87"/>
      <c r="G891" s="87"/>
      <c r="H891" s="87"/>
      <c r="I891" s="143">
        <f t="shared" si="48"/>
        <v>0</v>
      </c>
      <c r="J891" s="143"/>
      <c r="K891" s="87"/>
      <c r="L891" s="87"/>
      <c r="M891" s="87"/>
      <c r="N891" s="143"/>
      <c r="O891" s="88">
        <v>45813</v>
      </c>
      <c r="P891" s="88">
        <v>46179</v>
      </c>
      <c r="Q891" s="168">
        <v>0.1</v>
      </c>
      <c r="R891" s="91" t="s">
        <v>1061</v>
      </c>
      <c r="S891" s="91"/>
      <c r="T891" s="91"/>
      <c r="U891" s="92"/>
    </row>
    <row r="892" spans="1:113" s="187" customFormat="1" ht="17.5" outlineLevel="1" x14ac:dyDescent="0.35">
      <c r="A892" s="83" t="s">
        <v>1229</v>
      </c>
      <c r="B892" s="148" t="s">
        <v>1230</v>
      </c>
      <c r="C892" s="85"/>
      <c r="D892" s="122"/>
      <c r="E892" s="143"/>
      <c r="F892" s="87"/>
      <c r="G892" s="87"/>
      <c r="H892" s="87"/>
      <c r="I892" s="143">
        <f t="shared" si="48"/>
        <v>0</v>
      </c>
      <c r="J892" s="143"/>
      <c r="K892" s="87"/>
      <c r="L892" s="87"/>
      <c r="M892" s="87"/>
      <c r="N892" s="143"/>
      <c r="O892" s="88">
        <v>46179</v>
      </c>
      <c r="P892" s="88">
        <v>46180</v>
      </c>
      <c r="Q892" s="168">
        <v>0.1</v>
      </c>
      <c r="R892" s="91" t="s">
        <v>1061</v>
      </c>
      <c r="S892" s="91"/>
      <c r="T892" s="91"/>
      <c r="U892" s="92"/>
    </row>
    <row r="893" spans="1:113" s="187" customFormat="1" ht="17.5" outlineLevel="1" x14ac:dyDescent="0.35">
      <c r="A893" s="83" t="s">
        <v>1231</v>
      </c>
      <c r="B893" s="148" t="s">
        <v>1232</v>
      </c>
      <c r="C893" s="85"/>
      <c r="D893" s="122"/>
      <c r="E893" s="143"/>
      <c r="F893" s="87"/>
      <c r="G893" s="87"/>
      <c r="H893" s="87"/>
      <c r="I893" s="143">
        <f t="shared" si="48"/>
        <v>0</v>
      </c>
      <c r="J893" s="143"/>
      <c r="K893" s="87"/>
      <c r="L893" s="87"/>
      <c r="M893" s="87"/>
      <c r="N893" s="143"/>
      <c r="O893" s="88">
        <v>46183</v>
      </c>
      <c r="P893" s="88">
        <v>46193</v>
      </c>
      <c r="Q893" s="168">
        <v>0.55000000000000004</v>
      </c>
      <c r="R893" s="91" t="s">
        <v>1061</v>
      </c>
      <c r="S893" s="91"/>
      <c r="T893" s="91"/>
      <c r="U893" s="92"/>
    </row>
    <row r="894" spans="1:113" s="187" customFormat="1" ht="21.65" customHeight="1" outlineLevel="1" x14ac:dyDescent="0.35">
      <c r="A894" s="83" t="s">
        <v>1233</v>
      </c>
      <c r="B894" s="148" t="s">
        <v>1234</v>
      </c>
      <c r="C894" s="85"/>
      <c r="D894" s="122"/>
      <c r="E894" s="143"/>
      <c r="F894" s="87"/>
      <c r="G894" s="87"/>
      <c r="H894" s="87"/>
      <c r="I894" s="143">
        <f t="shared" si="48"/>
        <v>0</v>
      </c>
      <c r="J894" s="143"/>
      <c r="K894" s="87"/>
      <c r="L894" s="87"/>
      <c r="M894" s="87"/>
      <c r="N894" s="143"/>
      <c r="O894" s="88">
        <v>46194</v>
      </c>
      <c r="P894" s="88">
        <v>46223</v>
      </c>
      <c r="Q894" s="168">
        <v>0.2</v>
      </c>
      <c r="R894" s="91" t="s">
        <v>1061</v>
      </c>
      <c r="S894" s="91"/>
      <c r="T894" s="91"/>
      <c r="U894" s="92"/>
    </row>
    <row r="895" spans="1:113" s="195" customFormat="1" ht="39.65" customHeight="1" outlineLevel="1" x14ac:dyDescent="0.35">
      <c r="A895" s="83" t="s">
        <v>1235</v>
      </c>
      <c r="B895" s="148" t="s">
        <v>44</v>
      </c>
      <c r="C895" s="85"/>
      <c r="D895" s="122"/>
      <c r="E895" s="143">
        <v>6000000</v>
      </c>
      <c r="F895" s="87"/>
      <c r="G895" s="87"/>
      <c r="H895" s="87"/>
      <c r="I895" s="143">
        <f t="shared" si="48"/>
        <v>6000000</v>
      </c>
      <c r="J895" s="143">
        <v>6000000</v>
      </c>
      <c r="K895" s="87"/>
      <c r="L895" s="87"/>
      <c r="M895" s="87"/>
      <c r="N895" s="143">
        <v>6000000</v>
      </c>
      <c r="O895" s="88">
        <v>46194</v>
      </c>
      <c r="P895" s="88">
        <v>46223</v>
      </c>
      <c r="Q895" s="168">
        <v>0.05</v>
      </c>
      <c r="R895" s="91" t="s">
        <v>1061</v>
      </c>
      <c r="S895" s="91"/>
      <c r="T895" s="91"/>
      <c r="U895" s="92"/>
      <c r="V895" s="187"/>
      <c r="W895" s="187"/>
      <c r="X895" s="187"/>
      <c r="Y895" s="187"/>
      <c r="Z895" s="187"/>
      <c r="AA895" s="187"/>
      <c r="AB895" s="187"/>
      <c r="AC895" s="187"/>
      <c r="AD895" s="187"/>
      <c r="AE895" s="187"/>
      <c r="AF895" s="187"/>
      <c r="AG895" s="187"/>
      <c r="AH895" s="187"/>
      <c r="AI895" s="187"/>
      <c r="AJ895" s="187"/>
      <c r="AK895" s="187"/>
      <c r="AL895" s="187"/>
      <c r="AM895" s="187"/>
      <c r="AN895" s="187"/>
      <c r="AO895" s="187"/>
      <c r="AP895" s="187"/>
      <c r="AQ895" s="187"/>
      <c r="AR895" s="187"/>
      <c r="AS895" s="187"/>
      <c r="AT895" s="187"/>
      <c r="AU895" s="187"/>
      <c r="AV895" s="187"/>
      <c r="AW895" s="187"/>
      <c r="AX895" s="187"/>
      <c r="AY895" s="187"/>
      <c r="AZ895" s="187"/>
      <c r="BA895" s="187"/>
      <c r="BB895" s="187"/>
      <c r="BC895" s="187"/>
      <c r="BD895" s="187"/>
      <c r="BE895" s="187"/>
      <c r="BF895" s="187"/>
      <c r="BG895" s="187"/>
      <c r="BH895" s="187"/>
      <c r="BI895" s="187"/>
      <c r="BJ895" s="187"/>
      <c r="BK895" s="187"/>
      <c r="BL895" s="187"/>
      <c r="BM895" s="187"/>
      <c r="BN895" s="187"/>
      <c r="BO895" s="187"/>
      <c r="BP895" s="187"/>
      <c r="BQ895" s="187"/>
      <c r="BR895" s="187"/>
      <c r="BS895" s="187"/>
      <c r="BT895" s="187"/>
      <c r="BU895" s="187"/>
      <c r="BV895" s="187"/>
      <c r="BW895" s="187"/>
      <c r="BX895" s="187"/>
      <c r="BY895" s="187"/>
      <c r="BZ895" s="187"/>
      <c r="CA895" s="187"/>
      <c r="CB895" s="187"/>
      <c r="CC895" s="187"/>
      <c r="CD895" s="187"/>
      <c r="CE895" s="187"/>
      <c r="CF895" s="187"/>
      <c r="CG895" s="187"/>
      <c r="CH895" s="187"/>
      <c r="CI895" s="187"/>
      <c r="CJ895" s="187"/>
      <c r="CK895" s="187"/>
      <c r="CL895" s="187"/>
      <c r="CM895" s="187"/>
      <c r="CN895" s="187"/>
      <c r="CO895" s="187"/>
      <c r="CP895" s="187"/>
      <c r="CQ895" s="187"/>
      <c r="CR895" s="187"/>
      <c r="CS895" s="187"/>
      <c r="CT895" s="187"/>
      <c r="CU895" s="187"/>
      <c r="CV895" s="187"/>
      <c r="CW895" s="187"/>
      <c r="CX895" s="187"/>
      <c r="CY895" s="187"/>
      <c r="CZ895" s="187"/>
      <c r="DA895" s="187"/>
      <c r="DB895" s="187"/>
      <c r="DC895" s="187"/>
      <c r="DD895" s="187"/>
      <c r="DE895" s="187"/>
      <c r="DF895" s="187"/>
      <c r="DG895" s="187"/>
      <c r="DH895" s="187"/>
      <c r="DI895" s="187"/>
    </row>
    <row r="896" spans="1:113" s="195" customFormat="1" ht="39.65" customHeight="1" outlineLevel="1" x14ac:dyDescent="0.35">
      <c r="A896" s="161" t="s">
        <v>1236</v>
      </c>
      <c r="B896" s="163" t="s">
        <v>1237</v>
      </c>
      <c r="C896" s="64"/>
      <c r="D896" s="113"/>
      <c r="E896" s="70"/>
      <c r="F896" s="159"/>
      <c r="G896" s="159"/>
      <c r="H896" s="159"/>
      <c r="I896" s="70">
        <f t="shared" si="48"/>
        <v>0</v>
      </c>
      <c r="J896" s="70"/>
      <c r="K896" s="159"/>
      <c r="L896" s="159"/>
      <c r="M896" s="159"/>
      <c r="N896" s="70"/>
      <c r="O896" s="67">
        <v>46023</v>
      </c>
      <c r="P896" s="67">
        <v>46387</v>
      </c>
      <c r="Q896" s="68"/>
      <c r="R896" s="196" t="s">
        <v>1061</v>
      </c>
      <c r="S896" s="71" t="s">
        <v>1198</v>
      </c>
      <c r="T896" s="71"/>
      <c r="U896" s="157"/>
      <c r="V896" s="187"/>
      <c r="W896" s="187"/>
      <c r="X896" s="187"/>
      <c r="Y896" s="187"/>
      <c r="Z896" s="187"/>
      <c r="AA896" s="187"/>
      <c r="AB896" s="187"/>
      <c r="AC896" s="187"/>
      <c r="AD896" s="187"/>
      <c r="AE896" s="187"/>
      <c r="AF896" s="187"/>
      <c r="AG896" s="187"/>
      <c r="AH896" s="187"/>
      <c r="AI896" s="187"/>
      <c r="AJ896" s="187"/>
      <c r="AK896" s="187"/>
      <c r="AL896" s="187"/>
      <c r="AM896" s="187"/>
      <c r="AN896" s="187"/>
      <c r="AO896" s="187"/>
      <c r="AP896" s="187"/>
      <c r="AQ896" s="187"/>
      <c r="AR896" s="187"/>
      <c r="AS896" s="187"/>
      <c r="AT896" s="187"/>
      <c r="AU896" s="187"/>
      <c r="AV896" s="187"/>
      <c r="AW896" s="187"/>
      <c r="AX896" s="187"/>
      <c r="AY896" s="187"/>
      <c r="AZ896" s="187"/>
      <c r="BA896" s="187"/>
      <c r="BB896" s="187"/>
      <c r="BC896" s="187"/>
      <c r="BD896" s="187"/>
      <c r="BE896" s="187"/>
      <c r="BF896" s="187"/>
      <c r="BG896" s="187"/>
      <c r="BH896" s="187"/>
      <c r="BI896" s="187"/>
      <c r="BJ896" s="187"/>
      <c r="BK896" s="187"/>
      <c r="BL896" s="187"/>
      <c r="BM896" s="187"/>
      <c r="BN896" s="187"/>
      <c r="BO896" s="187"/>
      <c r="BP896" s="187"/>
      <c r="BQ896" s="187"/>
      <c r="BR896" s="187"/>
      <c r="BS896" s="187"/>
      <c r="BT896" s="187"/>
      <c r="BU896" s="187"/>
      <c r="BV896" s="187"/>
      <c r="BW896" s="187"/>
      <c r="BX896" s="187"/>
      <c r="BY896" s="187"/>
      <c r="BZ896" s="187"/>
      <c r="CA896" s="187"/>
      <c r="CB896" s="187"/>
      <c r="CC896" s="187"/>
      <c r="CD896" s="187"/>
      <c r="CE896" s="187"/>
      <c r="CF896" s="187"/>
      <c r="CG896" s="187"/>
      <c r="CH896" s="187"/>
      <c r="CI896" s="187"/>
      <c r="CJ896" s="187"/>
      <c r="CK896" s="187"/>
      <c r="CL896" s="187"/>
      <c r="CM896" s="187"/>
      <c r="CN896" s="187"/>
      <c r="CO896" s="187"/>
      <c r="CP896" s="187"/>
      <c r="CQ896" s="187"/>
      <c r="CR896" s="187"/>
      <c r="CS896" s="187"/>
      <c r="CT896" s="187"/>
      <c r="CU896" s="187"/>
      <c r="CV896" s="187"/>
      <c r="CW896" s="187"/>
      <c r="CX896" s="187"/>
      <c r="CY896" s="187"/>
      <c r="CZ896" s="187"/>
      <c r="DA896" s="187"/>
      <c r="DB896" s="187"/>
      <c r="DC896" s="187"/>
      <c r="DD896" s="187"/>
      <c r="DE896" s="187"/>
      <c r="DF896" s="187"/>
      <c r="DG896" s="187"/>
      <c r="DH896" s="187"/>
      <c r="DI896" s="187"/>
    </row>
    <row r="897" spans="1:113" s="187" customFormat="1" ht="17.5" outlineLevel="1" x14ac:dyDescent="0.35">
      <c r="A897" s="83" t="s">
        <v>1238</v>
      </c>
      <c r="B897" s="148" t="s">
        <v>1239</v>
      </c>
      <c r="C897" s="85"/>
      <c r="D897" s="122"/>
      <c r="E897" s="143"/>
      <c r="F897" s="87"/>
      <c r="G897" s="87"/>
      <c r="H897" s="87"/>
      <c r="I897" s="143">
        <f t="shared" si="48"/>
        <v>0</v>
      </c>
      <c r="J897" s="143"/>
      <c r="K897" s="87"/>
      <c r="L897" s="87"/>
      <c r="M897" s="87"/>
      <c r="N897" s="143"/>
      <c r="O897" s="88">
        <v>46023</v>
      </c>
      <c r="P897" s="88">
        <v>46387</v>
      </c>
      <c r="Q897" s="168">
        <v>0.1</v>
      </c>
      <c r="R897" s="91" t="s">
        <v>1061</v>
      </c>
      <c r="S897" s="91"/>
      <c r="T897" s="91"/>
      <c r="U897" s="92"/>
    </row>
    <row r="898" spans="1:113" s="187" customFormat="1" ht="17.5" outlineLevel="1" x14ac:dyDescent="0.35">
      <c r="A898" s="83" t="s">
        <v>1240</v>
      </c>
      <c r="B898" s="148" t="s">
        <v>1241</v>
      </c>
      <c r="C898" s="85"/>
      <c r="D898" s="122"/>
      <c r="E898" s="143"/>
      <c r="F898" s="87"/>
      <c r="G898" s="87"/>
      <c r="H898" s="87"/>
      <c r="I898" s="143">
        <f t="shared" si="48"/>
        <v>0</v>
      </c>
      <c r="J898" s="143"/>
      <c r="K898" s="87"/>
      <c r="L898" s="87"/>
      <c r="M898" s="87"/>
      <c r="N898" s="143"/>
      <c r="O898" s="88">
        <v>46023</v>
      </c>
      <c r="P898" s="88">
        <v>46387</v>
      </c>
      <c r="Q898" s="168">
        <v>0.1</v>
      </c>
      <c r="R898" s="91" t="s">
        <v>1061</v>
      </c>
      <c r="S898" s="91"/>
      <c r="T898" s="91"/>
      <c r="U898" s="92"/>
    </row>
    <row r="899" spans="1:113" s="190" customFormat="1" ht="29.15" customHeight="1" outlineLevel="1" x14ac:dyDescent="0.35">
      <c r="A899" s="83" t="s">
        <v>1242</v>
      </c>
      <c r="B899" s="148" t="s">
        <v>1239</v>
      </c>
      <c r="C899" s="85"/>
      <c r="D899" s="122"/>
      <c r="E899" s="143"/>
      <c r="F899" s="87"/>
      <c r="G899" s="87"/>
      <c r="H899" s="87"/>
      <c r="I899" s="143">
        <f t="shared" si="48"/>
        <v>0</v>
      </c>
      <c r="J899" s="143"/>
      <c r="K899" s="87"/>
      <c r="L899" s="87"/>
      <c r="M899" s="87"/>
      <c r="N899" s="143"/>
      <c r="O899" s="88">
        <v>46023</v>
      </c>
      <c r="P899" s="88">
        <v>46387</v>
      </c>
      <c r="Q899" s="168">
        <v>0.1</v>
      </c>
      <c r="R899" s="91" t="s">
        <v>1061</v>
      </c>
      <c r="S899" s="91"/>
      <c r="T899" s="91"/>
      <c r="U899" s="92"/>
    </row>
    <row r="900" spans="1:113" s="187" customFormat="1" ht="17.5" outlineLevel="1" x14ac:dyDescent="0.35">
      <c r="A900" s="83" t="s">
        <v>1243</v>
      </c>
      <c r="B900" s="148" t="s">
        <v>1241</v>
      </c>
      <c r="C900" s="85"/>
      <c r="D900" s="122"/>
      <c r="E900" s="143"/>
      <c r="F900" s="87"/>
      <c r="G900" s="87"/>
      <c r="H900" s="87"/>
      <c r="I900" s="143">
        <f t="shared" si="48"/>
        <v>0</v>
      </c>
      <c r="J900" s="143"/>
      <c r="K900" s="87"/>
      <c r="L900" s="87"/>
      <c r="M900" s="87"/>
      <c r="N900" s="143"/>
      <c r="O900" s="88">
        <v>46023</v>
      </c>
      <c r="P900" s="88">
        <v>46387</v>
      </c>
      <c r="Q900" s="168">
        <v>0.1</v>
      </c>
      <c r="R900" s="91" t="s">
        <v>1061</v>
      </c>
      <c r="S900" s="91"/>
      <c r="T900" s="91"/>
      <c r="U900" s="92"/>
    </row>
    <row r="901" spans="1:113" s="187" customFormat="1" ht="17.5" outlineLevel="1" x14ac:dyDescent="0.35">
      <c r="A901" s="83" t="s">
        <v>1244</v>
      </c>
      <c r="B901" s="148" t="s">
        <v>1239</v>
      </c>
      <c r="C901" s="85"/>
      <c r="D901" s="122"/>
      <c r="E901" s="143"/>
      <c r="F901" s="87"/>
      <c r="G901" s="87"/>
      <c r="H901" s="87"/>
      <c r="I901" s="143">
        <f t="shared" si="48"/>
        <v>0</v>
      </c>
      <c r="J901" s="143"/>
      <c r="K901" s="87"/>
      <c r="L901" s="87"/>
      <c r="M901" s="87"/>
      <c r="N901" s="143"/>
      <c r="O901" s="88">
        <v>46023</v>
      </c>
      <c r="P901" s="88">
        <v>46387</v>
      </c>
      <c r="Q901" s="168">
        <v>0.1</v>
      </c>
      <c r="R901" s="91" t="s">
        <v>1061</v>
      </c>
      <c r="S901" s="91"/>
      <c r="T901" s="91"/>
      <c r="U901" s="92"/>
    </row>
    <row r="902" spans="1:113" s="195" customFormat="1" ht="39.65" customHeight="1" outlineLevel="1" x14ac:dyDescent="0.35">
      <c r="A902" s="83" t="s">
        <v>1245</v>
      </c>
      <c r="B902" s="148" t="s">
        <v>1241</v>
      </c>
      <c r="C902" s="85"/>
      <c r="D902" s="122"/>
      <c r="E902" s="143"/>
      <c r="F902" s="87"/>
      <c r="G902" s="87"/>
      <c r="H902" s="87"/>
      <c r="I902" s="143">
        <f t="shared" si="48"/>
        <v>0</v>
      </c>
      <c r="J902" s="143"/>
      <c r="K902" s="87"/>
      <c r="L902" s="87"/>
      <c r="M902" s="87"/>
      <c r="N902" s="143"/>
      <c r="O902" s="88">
        <v>46023</v>
      </c>
      <c r="P902" s="88">
        <v>46387</v>
      </c>
      <c r="Q902" s="168">
        <v>0.1</v>
      </c>
      <c r="R902" s="91" t="s">
        <v>1061</v>
      </c>
      <c r="S902" s="91"/>
      <c r="T902" s="91"/>
      <c r="U902" s="92"/>
      <c r="V902" s="187"/>
      <c r="W902" s="187"/>
      <c r="X902" s="187"/>
      <c r="Y902" s="187"/>
      <c r="Z902" s="187"/>
      <c r="AA902" s="187"/>
      <c r="AB902" s="187"/>
      <c r="AC902" s="187"/>
      <c r="AD902" s="187"/>
      <c r="AE902" s="187"/>
      <c r="AF902" s="187"/>
      <c r="AG902" s="187"/>
      <c r="AH902" s="187"/>
      <c r="AI902" s="187"/>
      <c r="AJ902" s="187"/>
      <c r="AK902" s="187"/>
      <c r="AL902" s="187"/>
      <c r="AM902" s="187"/>
      <c r="AN902" s="187"/>
      <c r="AO902" s="187"/>
      <c r="AP902" s="187"/>
      <c r="AQ902" s="187"/>
      <c r="AR902" s="187"/>
      <c r="AS902" s="187"/>
      <c r="AT902" s="187"/>
      <c r="AU902" s="187"/>
      <c r="AV902" s="187"/>
      <c r="AW902" s="187"/>
      <c r="AX902" s="187"/>
      <c r="AY902" s="187"/>
      <c r="AZ902" s="187"/>
      <c r="BA902" s="187"/>
      <c r="BB902" s="187"/>
      <c r="BC902" s="187"/>
      <c r="BD902" s="187"/>
      <c r="BE902" s="187"/>
      <c r="BF902" s="187"/>
      <c r="BG902" s="187"/>
      <c r="BH902" s="187"/>
      <c r="BI902" s="187"/>
      <c r="BJ902" s="187"/>
      <c r="BK902" s="187"/>
      <c r="BL902" s="187"/>
      <c r="BM902" s="187"/>
      <c r="BN902" s="187"/>
      <c r="BO902" s="187"/>
      <c r="BP902" s="187"/>
      <c r="BQ902" s="187"/>
      <c r="BR902" s="187"/>
      <c r="BS902" s="187"/>
      <c r="BT902" s="187"/>
      <c r="BU902" s="187"/>
      <c r="BV902" s="187"/>
      <c r="BW902" s="187"/>
      <c r="BX902" s="187"/>
      <c r="BY902" s="187"/>
      <c r="BZ902" s="187"/>
      <c r="CA902" s="187"/>
      <c r="CB902" s="187"/>
      <c r="CC902" s="187"/>
      <c r="CD902" s="187"/>
      <c r="CE902" s="187"/>
      <c r="CF902" s="187"/>
      <c r="CG902" s="187"/>
      <c r="CH902" s="187"/>
      <c r="CI902" s="187"/>
      <c r="CJ902" s="187"/>
      <c r="CK902" s="187"/>
      <c r="CL902" s="187"/>
      <c r="CM902" s="187"/>
      <c r="CN902" s="187"/>
      <c r="CO902" s="187"/>
      <c r="CP902" s="187"/>
      <c r="CQ902" s="187"/>
      <c r="CR902" s="187"/>
      <c r="CS902" s="187"/>
      <c r="CT902" s="187"/>
      <c r="CU902" s="187"/>
      <c r="CV902" s="187"/>
      <c r="CW902" s="187"/>
      <c r="CX902" s="187"/>
      <c r="CY902" s="187"/>
      <c r="CZ902" s="187"/>
      <c r="DA902" s="187"/>
      <c r="DB902" s="187"/>
      <c r="DC902" s="187"/>
      <c r="DD902" s="187"/>
      <c r="DE902" s="187"/>
      <c r="DF902" s="187"/>
      <c r="DG902" s="187"/>
      <c r="DH902" s="187"/>
      <c r="DI902" s="187"/>
    </row>
    <row r="903" spans="1:113" s="187" customFormat="1" ht="17.5" outlineLevel="1" x14ac:dyDescent="0.35">
      <c r="A903" s="83" t="s">
        <v>1246</v>
      </c>
      <c r="B903" s="148" t="s">
        <v>1239</v>
      </c>
      <c r="C903" s="85"/>
      <c r="D903" s="122"/>
      <c r="E903" s="143"/>
      <c r="F903" s="87"/>
      <c r="G903" s="87"/>
      <c r="H903" s="87"/>
      <c r="I903" s="143">
        <f t="shared" ref="I903:I934" si="49">SUM(E903:H903)</f>
        <v>0</v>
      </c>
      <c r="J903" s="143"/>
      <c r="K903" s="87"/>
      <c r="L903" s="87"/>
      <c r="M903" s="87"/>
      <c r="N903" s="143"/>
      <c r="O903" s="88">
        <v>46023</v>
      </c>
      <c r="P903" s="88">
        <v>46387</v>
      </c>
      <c r="Q903" s="168">
        <v>0.1</v>
      </c>
      <c r="R903" s="91" t="s">
        <v>1061</v>
      </c>
      <c r="S903" s="91"/>
      <c r="T903" s="91"/>
      <c r="U903" s="92"/>
    </row>
    <row r="904" spans="1:113" s="187" customFormat="1" ht="17.5" outlineLevel="1" x14ac:dyDescent="0.35">
      <c r="A904" s="83" t="s">
        <v>1247</v>
      </c>
      <c r="B904" s="148" t="s">
        <v>1241</v>
      </c>
      <c r="C904" s="85"/>
      <c r="D904" s="122"/>
      <c r="E904" s="143"/>
      <c r="F904" s="87"/>
      <c r="G904" s="87"/>
      <c r="H904" s="87"/>
      <c r="I904" s="143">
        <f t="shared" si="49"/>
        <v>0</v>
      </c>
      <c r="J904" s="143"/>
      <c r="K904" s="87"/>
      <c r="L904" s="87"/>
      <c r="M904" s="87"/>
      <c r="N904" s="143"/>
      <c r="O904" s="88">
        <v>46023</v>
      </c>
      <c r="P904" s="88">
        <v>46387</v>
      </c>
      <c r="Q904" s="168">
        <v>0.1</v>
      </c>
      <c r="R904" s="91" t="s">
        <v>1061</v>
      </c>
      <c r="S904" s="91"/>
      <c r="T904" s="91"/>
      <c r="U904" s="92"/>
    </row>
    <row r="905" spans="1:113" s="187" customFormat="1" ht="17.5" outlineLevel="1" x14ac:dyDescent="0.35">
      <c r="A905" s="83" t="s">
        <v>1248</v>
      </c>
      <c r="B905" s="148" t="s">
        <v>921</v>
      </c>
      <c r="C905" s="85"/>
      <c r="D905" s="122"/>
      <c r="E905" s="143"/>
      <c r="F905" s="87"/>
      <c r="G905" s="87"/>
      <c r="H905" s="87"/>
      <c r="I905" s="143">
        <f t="shared" si="49"/>
        <v>0</v>
      </c>
      <c r="J905" s="143"/>
      <c r="K905" s="87"/>
      <c r="L905" s="87"/>
      <c r="M905" s="87"/>
      <c r="N905" s="143"/>
      <c r="O905" s="88">
        <v>46023</v>
      </c>
      <c r="P905" s="88">
        <v>46387</v>
      </c>
      <c r="Q905" s="168">
        <v>0.2</v>
      </c>
      <c r="R905" s="91" t="s">
        <v>1061</v>
      </c>
      <c r="S905" s="91"/>
      <c r="T905" s="91"/>
      <c r="U905" s="92"/>
    </row>
    <row r="906" spans="1:113" s="187" customFormat="1" ht="36" customHeight="1" outlineLevel="1" x14ac:dyDescent="0.35">
      <c r="A906" s="161" t="s">
        <v>1249</v>
      </c>
      <c r="B906" s="163" t="s">
        <v>1250</v>
      </c>
      <c r="C906" s="64"/>
      <c r="D906" s="113">
        <v>632707</v>
      </c>
      <c r="E906" s="70">
        <f>E915</f>
        <v>5918000</v>
      </c>
      <c r="F906" s="159"/>
      <c r="G906" s="159"/>
      <c r="H906" s="159"/>
      <c r="I906" s="70">
        <f t="shared" si="49"/>
        <v>5918000</v>
      </c>
      <c r="J906" s="70">
        <f>J915</f>
        <v>5918000</v>
      </c>
      <c r="K906" s="159"/>
      <c r="L906" s="159"/>
      <c r="M906" s="159"/>
      <c r="N906" s="70">
        <f>200000*10*2+137000*7*2</f>
        <v>5918000</v>
      </c>
      <c r="O906" s="67">
        <v>46174</v>
      </c>
      <c r="P906" s="67">
        <v>46356</v>
      </c>
      <c r="Q906" s="68"/>
      <c r="R906" s="196" t="s">
        <v>1061</v>
      </c>
      <c r="S906" s="71"/>
      <c r="T906" s="71"/>
      <c r="U906" s="157"/>
    </row>
    <row r="907" spans="1:113" s="187" customFormat="1" ht="15.75" customHeight="1" outlineLevel="1" x14ac:dyDescent="0.35">
      <c r="A907" s="83" t="s">
        <v>1251</v>
      </c>
      <c r="B907" s="148" t="s">
        <v>61</v>
      </c>
      <c r="C907" s="85"/>
      <c r="D907" s="122"/>
      <c r="E907" s="143"/>
      <c r="F907" s="87"/>
      <c r="G907" s="87"/>
      <c r="H907" s="87"/>
      <c r="I907" s="143">
        <f t="shared" si="49"/>
        <v>0</v>
      </c>
      <c r="J907" s="143"/>
      <c r="K907" s="87"/>
      <c r="L907" s="87"/>
      <c r="M907" s="87"/>
      <c r="N907" s="143"/>
      <c r="O907" s="88">
        <v>46174</v>
      </c>
      <c r="P907" s="88">
        <v>46179</v>
      </c>
      <c r="Q907" s="144">
        <v>0.15</v>
      </c>
      <c r="R907" s="91" t="s">
        <v>1061</v>
      </c>
      <c r="S907" s="91"/>
      <c r="T907" s="91"/>
      <c r="U907" s="92"/>
    </row>
    <row r="908" spans="1:113" s="187" customFormat="1" ht="17.5" outlineLevel="1" x14ac:dyDescent="0.35">
      <c r="A908" s="83" t="s">
        <v>1252</v>
      </c>
      <c r="B908" s="148" t="s">
        <v>63</v>
      </c>
      <c r="C908" s="85"/>
      <c r="D908" s="122"/>
      <c r="E908" s="143"/>
      <c r="F908" s="87"/>
      <c r="G908" s="87"/>
      <c r="H908" s="87"/>
      <c r="I908" s="143">
        <f t="shared" si="49"/>
        <v>0</v>
      </c>
      <c r="J908" s="143"/>
      <c r="K908" s="87"/>
      <c r="L908" s="87"/>
      <c r="M908" s="87"/>
      <c r="N908" s="143"/>
      <c r="O908" s="88">
        <v>46180</v>
      </c>
      <c r="P908" s="88">
        <v>46184</v>
      </c>
      <c r="Q908" s="144">
        <v>0.03</v>
      </c>
      <c r="R908" s="91" t="s">
        <v>1061</v>
      </c>
      <c r="S908" s="91"/>
      <c r="T908" s="91"/>
      <c r="U908" s="92"/>
    </row>
    <row r="909" spans="1:113" s="187" customFormat="1" ht="17.5" outlineLevel="1" x14ac:dyDescent="0.35">
      <c r="A909" s="83" t="s">
        <v>1253</v>
      </c>
      <c r="B909" s="148" t="s">
        <v>90</v>
      </c>
      <c r="C909" s="85"/>
      <c r="D909" s="122"/>
      <c r="E909" s="143"/>
      <c r="F909" s="87"/>
      <c r="G909" s="87"/>
      <c r="H909" s="87"/>
      <c r="I909" s="143">
        <f t="shared" si="49"/>
        <v>0</v>
      </c>
      <c r="J909" s="143"/>
      <c r="K909" s="87"/>
      <c r="L909" s="87"/>
      <c r="M909" s="87"/>
      <c r="N909" s="143"/>
      <c r="O909" s="88">
        <v>46185</v>
      </c>
      <c r="P909" s="88">
        <v>46189</v>
      </c>
      <c r="Q909" s="144">
        <v>0.05</v>
      </c>
      <c r="R909" s="91" t="s">
        <v>1061</v>
      </c>
      <c r="S909" s="91"/>
      <c r="T909" s="91"/>
      <c r="U909" s="92"/>
    </row>
    <row r="910" spans="1:113" s="195" customFormat="1" ht="39.65" customHeight="1" outlineLevel="1" x14ac:dyDescent="0.35">
      <c r="A910" s="83" t="s">
        <v>1254</v>
      </c>
      <c r="B910" s="148" t="s">
        <v>92</v>
      </c>
      <c r="C910" s="85"/>
      <c r="D910" s="122"/>
      <c r="E910" s="143"/>
      <c r="F910" s="87"/>
      <c r="G910" s="87"/>
      <c r="H910" s="87"/>
      <c r="I910" s="143">
        <f t="shared" si="49"/>
        <v>0</v>
      </c>
      <c r="J910" s="143"/>
      <c r="K910" s="87"/>
      <c r="L910" s="87"/>
      <c r="M910" s="87"/>
      <c r="N910" s="143"/>
      <c r="O910" s="88">
        <v>46190</v>
      </c>
      <c r="P910" s="88">
        <v>46196</v>
      </c>
      <c r="Q910" s="144">
        <v>0.03</v>
      </c>
      <c r="R910" s="91" t="s">
        <v>1061</v>
      </c>
      <c r="S910" s="91"/>
      <c r="T910" s="91"/>
      <c r="U910" s="92"/>
      <c r="V910" s="187"/>
      <c r="W910" s="187"/>
      <c r="X910" s="187"/>
      <c r="Y910" s="187"/>
      <c r="Z910" s="187"/>
      <c r="AA910" s="187"/>
      <c r="AB910" s="187"/>
      <c r="AC910" s="187"/>
      <c r="AD910" s="187"/>
      <c r="AE910" s="187"/>
      <c r="AF910" s="187"/>
      <c r="AG910" s="187"/>
      <c r="AH910" s="187"/>
      <c r="AI910" s="187"/>
      <c r="AJ910" s="187"/>
      <c r="AK910" s="187"/>
      <c r="AL910" s="187"/>
      <c r="AM910" s="187"/>
      <c r="AN910" s="187"/>
      <c r="AO910" s="187"/>
      <c r="AP910" s="187"/>
      <c r="AQ910" s="187"/>
      <c r="AR910" s="187"/>
      <c r="AS910" s="187"/>
      <c r="AT910" s="187"/>
      <c r="AU910" s="187"/>
      <c r="AV910" s="187"/>
      <c r="AW910" s="187"/>
      <c r="AX910" s="187"/>
      <c r="AY910" s="187"/>
      <c r="AZ910" s="187"/>
      <c r="BA910" s="187"/>
      <c r="BB910" s="187"/>
      <c r="BC910" s="187"/>
      <c r="BD910" s="187"/>
      <c r="BE910" s="187"/>
      <c r="BF910" s="187"/>
      <c r="BG910" s="187"/>
      <c r="BH910" s="187"/>
      <c r="BI910" s="187"/>
      <c r="BJ910" s="187"/>
      <c r="BK910" s="187"/>
      <c r="BL910" s="187"/>
      <c r="BM910" s="187"/>
      <c r="BN910" s="187"/>
      <c r="BO910" s="187"/>
      <c r="BP910" s="187"/>
      <c r="BQ910" s="187"/>
      <c r="BR910" s="187"/>
      <c r="BS910" s="187"/>
      <c r="BT910" s="187"/>
      <c r="BU910" s="187"/>
      <c r="BV910" s="187"/>
      <c r="BW910" s="187"/>
      <c r="BX910" s="187"/>
      <c r="BY910" s="187"/>
      <c r="BZ910" s="187"/>
      <c r="CA910" s="187"/>
      <c r="CB910" s="187"/>
      <c r="CC910" s="187"/>
      <c r="CD910" s="187"/>
      <c r="CE910" s="187"/>
      <c r="CF910" s="187"/>
      <c r="CG910" s="187"/>
      <c r="CH910" s="187"/>
      <c r="CI910" s="187"/>
      <c r="CJ910" s="187"/>
      <c r="CK910" s="187"/>
      <c r="CL910" s="187"/>
      <c r="CM910" s="187"/>
      <c r="CN910" s="187"/>
      <c r="CO910" s="187"/>
      <c r="CP910" s="187"/>
      <c r="CQ910" s="187"/>
      <c r="CR910" s="187"/>
      <c r="CS910" s="187"/>
      <c r="CT910" s="187"/>
      <c r="CU910" s="187"/>
      <c r="CV910" s="187"/>
      <c r="CW910" s="187"/>
      <c r="CX910" s="187"/>
      <c r="CY910" s="187"/>
      <c r="CZ910" s="187"/>
      <c r="DA910" s="187"/>
      <c r="DB910" s="187"/>
      <c r="DC910" s="187"/>
      <c r="DD910" s="187"/>
      <c r="DE910" s="187"/>
      <c r="DF910" s="187"/>
      <c r="DG910" s="187"/>
      <c r="DH910" s="187"/>
      <c r="DI910" s="187"/>
    </row>
    <row r="911" spans="1:113" s="187" customFormat="1" ht="17.5" outlineLevel="1" x14ac:dyDescent="0.35">
      <c r="A911" s="83" t="s">
        <v>1255</v>
      </c>
      <c r="B911" s="148" t="s">
        <v>73</v>
      </c>
      <c r="C911" s="85"/>
      <c r="D911" s="122"/>
      <c r="E911" s="143"/>
      <c r="F911" s="87"/>
      <c r="G911" s="87"/>
      <c r="H911" s="87"/>
      <c r="I911" s="143">
        <f t="shared" si="49"/>
        <v>0</v>
      </c>
      <c r="J911" s="143"/>
      <c r="K911" s="87"/>
      <c r="L911" s="87"/>
      <c r="M911" s="87"/>
      <c r="N911" s="143"/>
      <c r="O911" s="88">
        <v>46197</v>
      </c>
      <c r="P911" s="88">
        <v>46199</v>
      </c>
      <c r="Q911" s="144">
        <v>0.06</v>
      </c>
      <c r="R911" s="91" t="s">
        <v>1061</v>
      </c>
      <c r="S911" s="91"/>
      <c r="T911" s="91"/>
      <c r="U911" s="92"/>
    </row>
    <row r="912" spans="1:113" s="187" customFormat="1" ht="17.5" outlineLevel="1" x14ac:dyDescent="0.35">
      <c r="A912" s="83" t="s">
        <v>1256</v>
      </c>
      <c r="B912" s="148" t="s">
        <v>76</v>
      </c>
      <c r="C912" s="85"/>
      <c r="D912" s="122"/>
      <c r="E912" s="143"/>
      <c r="F912" s="87"/>
      <c r="G912" s="87"/>
      <c r="H912" s="87"/>
      <c r="I912" s="143">
        <f t="shared" si="49"/>
        <v>0</v>
      </c>
      <c r="J912" s="143"/>
      <c r="K912" s="87"/>
      <c r="L912" s="87"/>
      <c r="M912" s="87"/>
      <c r="N912" s="143"/>
      <c r="O912" s="88">
        <v>46199</v>
      </c>
      <c r="P912" s="88">
        <v>46201</v>
      </c>
      <c r="Q912" s="144">
        <v>0.03</v>
      </c>
      <c r="R912" s="91" t="s">
        <v>1061</v>
      </c>
      <c r="S912" s="91"/>
      <c r="T912" s="91"/>
      <c r="U912" s="92"/>
    </row>
    <row r="913" spans="1:113" s="187" customFormat="1" ht="15.75" customHeight="1" outlineLevel="1" x14ac:dyDescent="0.35">
      <c r="A913" s="83" t="s">
        <v>1257</v>
      </c>
      <c r="B913" s="148" t="s">
        <v>1192</v>
      </c>
      <c r="C913" s="85"/>
      <c r="D913" s="122"/>
      <c r="E913" s="143"/>
      <c r="F913" s="87"/>
      <c r="G913" s="87"/>
      <c r="H913" s="87"/>
      <c r="I913" s="143">
        <f t="shared" si="49"/>
        <v>0</v>
      </c>
      <c r="J913" s="143"/>
      <c r="K913" s="87"/>
      <c r="L913" s="87"/>
      <c r="M913" s="87"/>
      <c r="N913" s="143"/>
      <c r="O913" s="88">
        <v>46202</v>
      </c>
      <c r="P913" s="88">
        <v>46324</v>
      </c>
      <c r="Q913" s="144">
        <v>0.55000000000000004</v>
      </c>
      <c r="R913" s="91" t="s">
        <v>1061</v>
      </c>
      <c r="S913" s="91"/>
      <c r="T913" s="91"/>
      <c r="U913" s="92"/>
    </row>
    <row r="914" spans="1:113" s="187" customFormat="1" ht="17.5" outlineLevel="1" x14ac:dyDescent="0.35">
      <c r="A914" s="83" t="s">
        <v>1258</v>
      </c>
      <c r="B914" s="148" t="s">
        <v>456</v>
      </c>
      <c r="C914" s="85"/>
      <c r="D914" s="122"/>
      <c r="E914" s="143"/>
      <c r="F914" s="87"/>
      <c r="G914" s="87"/>
      <c r="H914" s="87"/>
      <c r="I914" s="143">
        <f t="shared" si="49"/>
        <v>0</v>
      </c>
      <c r="J914" s="143"/>
      <c r="K914" s="87"/>
      <c r="L914" s="87"/>
      <c r="M914" s="87"/>
      <c r="N914" s="143"/>
      <c r="O914" s="88">
        <v>46325</v>
      </c>
      <c r="P914" s="88">
        <v>46325</v>
      </c>
      <c r="Q914" s="144">
        <v>7.0000000000000007E-2</v>
      </c>
      <c r="R914" s="91" t="s">
        <v>1061</v>
      </c>
      <c r="S914" s="91"/>
      <c r="T914" s="91"/>
      <c r="U914" s="92"/>
    </row>
    <row r="915" spans="1:113" s="187" customFormat="1" ht="17.5" outlineLevel="1" x14ac:dyDescent="0.35">
      <c r="A915" s="83" t="s">
        <v>1259</v>
      </c>
      <c r="B915" s="148" t="s">
        <v>44</v>
      </c>
      <c r="C915" s="85"/>
      <c r="D915" s="122"/>
      <c r="E915" s="143">
        <v>5918000</v>
      </c>
      <c r="F915" s="87"/>
      <c r="G915" s="87"/>
      <c r="H915" s="87"/>
      <c r="I915" s="143">
        <f t="shared" si="49"/>
        <v>5918000</v>
      </c>
      <c r="J915" s="143">
        <v>5918000</v>
      </c>
      <c r="K915" s="87"/>
      <c r="L915" s="87"/>
      <c r="M915" s="87"/>
      <c r="N915" s="143">
        <v>5918000</v>
      </c>
      <c r="O915" s="88">
        <v>46327</v>
      </c>
      <c r="P915" s="88">
        <v>46356</v>
      </c>
      <c r="Q915" s="144">
        <v>0.03</v>
      </c>
      <c r="R915" s="91" t="s">
        <v>1061</v>
      </c>
      <c r="S915" s="91"/>
      <c r="T915" s="91"/>
      <c r="U915" s="92"/>
    </row>
    <row r="916" spans="1:113" s="195" customFormat="1" ht="39.65" customHeight="1" outlineLevel="1" x14ac:dyDescent="0.35">
      <c r="A916" s="161" t="s">
        <v>1260</v>
      </c>
      <c r="B916" s="163" t="s">
        <v>1261</v>
      </c>
      <c r="C916" s="64"/>
      <c r="D916" s="113">
        <v>632707</v>
      </c>
      <c r="E916" s="70">
        <v>12000000</v>
      </c>
      <c r="F916" s="159"/>
      <c r="G916" s="159"/>
      <c r="H916" s="159"/>
      <c r="I916" s="70">
        <f t="shared" si="49"/>
        <v>12000000</v>
      </c>
      <c r="J916" s="70">
        <v>12000000</v>
      </c>
      <c r="K916" s="159"/>
      <c r="L916" s="159"/>
      <c r="M916" s="159"/>
      <c r="N916" s="70">
        <v>12000000</v>
      </c>
      <c r="O916" s="197">
        <v>46048</v>
      </c>
      <c r="P916" s="198">
        <v>46356</v>
      </c>
      <c r="Q916" s="68"/>
      <c r="R916" s="196" t="s">
        <v>1061</v>
      </c>
      <c r="S916" s="71"/>
      <c r="T916" s="71"/>
      <c r="U916" s="157"/>
      <c r="V916" s="187"/>
      <c r="W916" s="187"/>
      <c r="X916" s="187"/>
      <c r="Y916" s="187"/>
      <c r="Z916" s="187"/>
      <c r="AA916" s="187"/>
      <c r="AB916" s="187"/>
      <c r="AC916" s="187"/>
      <c r="AD916" s="187"/>
      <c r="AE916" s="187"/>
      <c r="AF916" s="187"/>
      <c r="AG916" s="187"/>
      <c r="AH916" s="187"/>
      <c r="AI916" s="187"/>
      <c r="AJ916" s="187"/>
      <c r="AK916" s="187"/>
      <c r="AL916" s="187"/>
      <c r="AM916" s="187"/>
      <c r="AN916" s="187"/>
      <c r="AO916" s="187"/>
      <c r="AP916" s="187"/>
      <c r="AQ916" s="187"/>
      <c r="AR916" s="187"/>
      <c r="AS916" s="187"/>
      <c r="AT916" s="187"/>
      <c r="AU916" s="187"/>
      <c r="AV916" s="187"/>
      <c r="AW916" s="187"/>
      <c r="AX916" s="187"/>
      <c r="AY916" s="187"/>
      <c r="AZ916" s="187"/>
      <c r="BA916" s="187"/>
      <c r="BB916" s="187"/>
      <c r="BC916" s="187"/>
      <c r="BD916" s="187"/>
      <c r="BE916" s="187"/>
      <c r="BF916" s="187"/>
      <c r="BG916" s="187"/>
      <c r="BH916" s="187"/>
      <c r="BI916" s="187"/>
      <c r="BJ916" s="187"/>
      <c r="BK916" s="187"/>
      <c r="BL916" s="187"/>
      <c r="BM916" s="187"/>
      <c r="BN916" s="187"/>
      <c r="BO916" s="187"/>
      <c r="BP916" s="187"/>
      <c r="BQ916" s="187"/>
      <c r="BR916" s="187"/>
      <c r="BS916" s="187"/>
      <c r="BT916" s="187"/>
      <c r="BU916" s="187"/>
      <c r="BV916" s="187"/>
      <c r="BW916" s="187"/>
      <c r="BX916" s="187"/>
      <c r="BY916" s="187"/>
      <c r="BZ916" s="187"/>
      <c r="CA916" s="187"/>
      <c r="CB916" s="187"/>
      <c r="CC916" s="187"/>
      <c r="CD916" s="187"/>
      <c r="CE916" s="187"/>
      <c r="CF916" s="187"/>
      <c r="CG916" s="187"/>
      <c r="CH916" s="187"/>
      <c r="CI916" s="187"/>
      <c r="CJ916" s="187"/>
      <c r="CK916" s="187"/>
      <c r="CL916" s="187"/>
      <c r="CM916" s="187"/>
      <c r="CN916" s="187"/>
      <c r="CO916" s="187"/>
      <c r="CP916" s="187"/>
      <c r="CQ916" s="187"/>
      <c r="CR916" s="187"/>
      <c r="CS916" s="187"/>
      <c r="CT916" s="187"/>
      <c r="CU916" s="187"/>
      <c r="CV916" s="187"/>
      <c r="CW916" s="187"/>
      <c r="CX916" s="187"/>
      <c r="CY916" s="187"/>
      <c r="CZ916" s="187"/>
      <c r="DA916" s="187"/>
      <c r="DB916" s="187"/>
      <c r="DC916" s="187"/>
      <c r="DD916" s="187"/>
      <c r="DE916" s="187"/>
      <c r="DF916" s="187"/>
      <c r="DG916" s="187"/>
      <c r="DH916" s="187"/>
      <c r="DI916" s="187"/>
    </row>
    <row r="917" spans="1:113" s="190" customFormat="1" ht="43.4" customHeight="1" outlineLevel="1" x14ac:dyDescent="0.35">
      <c r="A917" s="83" t="s">
        <v>1262</v>
      </c>
      <c r="B917" s="148" t="s">
        <v>61</v>
      </c>
      <c r="C917" s="85"/>
      <c r="D917" s="122"/>
      <c r="E917" s="143"/>
      <c r="F917" s="87"/>
      <c r="G917" s="87"/>
      <c r="H917" s="87"/>
      <c r="I917" s="143">
        <f t="shared" si="49"/>
        <v>0</v>
      </c>
      <c r="J917" s="143"/>
      <c r="K917" s="87"/>
      <c r="L917" s="87"/>
      <c r="M917" s="87"/>
      <c r="N917" s="143"/>
      <c r="O917" s="199">
        <v>46048</v>
      </c>
      <c r="P917" s="200">
        <v>46052</v>
      </c>
      <c r="Q917" s="144">
        <v>0.15</v>
      </c>
      <c r="R917" s="91" t="s">
        <v>1061</v>
      </c>
      <c r="S917" s="91"/>
      <c r="T917" s="91"/>
      <c r="U917" s="92"/>
    </row>
    <row r="918" spans="1:113" s="190" customFormat="1" ht="32.15" customHeight="1" outlineLevel="1" x14ac:dyDescent="0.35">
      <c r="A918" s="83" t="s">
        <v>1263</v>
      </c>
      <c r="B918" s="148" t="s">
        <v>63</v>
      </c>
      <c r="C918" s="85"/>
      <c r="D918" s="122"/>
      <c r="E918" s="143"/>
      <c r="F918" s="87"/>
      <c r="G918" s="87"/>
      <c r="H918" s="87"/>
      <c r="I918" s="143">
        <f t="shared" si="49"/>
        <v>0</v>
      </c>
      <c r="J918" s="143"/>
      <c r="K918" s="87"/>
      <c r="L918" s="87"/>
      <c r="M918" s="87"/>
      <c r="N918" s="143"/>
      <c r="O918" s="199">
        <v>46055</v>
      </c>
      <c r="P918" s="200">
        <v>46056</v>
      </c>
      <c r="Q918" s="144">
        <v>0.03</v>
      </c>
      <c r="R918" s="91" t="s">
        <v>1061</v>
      </c>
      <c r="S918" s="91"/>
      <c r="T918" s="91"/>
      <c r="U918" s="92"/>
    </row>
    <row r="919" spans="1:113" s="190" customFormat="1" ht="29.15" customHeight="1" outlineLevel="1" x14ac:dyDescent="0.35">
      <c r="A919" s="83" t="s">
        <v>1264</v>
      </c>
      <c r="B919" s="148" t="s">
        <v>507</v>
      </c>
      <c r="C919" s="85"/>
      <c r="D919" s="122"/>
      <c r="E919" s="143"/>
      <c r="F919" s="87"/>
      <c r="G919" s="87"/>
      <c r="H919" s="87"/>
      <c r="I919" s="143">
        <f t="shared" si="49"/>
        <v>0</v>
      </c>
      <c r="J919" s="143"/>
      <c r="K919" s="87"/>
      <c r="L919" s="87"/>
      <c r="M919" s="87"/>
      <c r="N919" s="143"/>
      <c r="O919" s="199">
        <v>46057</v>
      </c>
      <c r="P919" s="200">
        <v>46064</v>
      </c>
      <c r="Q919" s="144">
        <v>0.05</v>
      </c>
      <c r="R919" s="91" t="s">
        <v>1061</v>
      </c>
      <c r="S919" s="91"/>
      <c r="T919" s="91"/>
      <c r="U919" s="92"/>
    </row>
    <row r="920" spans="1:113" s="187" customFormat="1" ht="17.5" outlineLevel="1" x14ac:dyDescent="0.35">
      <c r="A920" s="83" t="s">
        <v>1265</v>
      </c>
      <c r="B920" s="148" t="s">
        <v>1266</v>
      </c>
      <c r="C920" s="85"/>
      <c r="D920" s="122"/>
      <c r="E920" s="143"/>
      <c r="F920" s="87"/>
      <c r="G920" s="87"/>
      <c r="H920" s="87"/>
      <c r="I920" s="143">
        <f t="shared" si="49"/>
        <v>0</v>
      </c>
      <c r="J920" s="143"/>
      <c r="K920" s="87"/>
      <c r="L920" s="87"/>
      <c r="M920" s="87"/>
      <c r="N920" s="143"/>
      <c r="O920" s="199">
        <v>46065</v>
      </c>
      <c r="P920" s="200">
        <v>46079</v>
      </c>
      <c r="Q920" s="144">
        <v>0.03</v>
      </c>
      <c r="R920" s="91" t="s">
        <v>1061</v>
      </c>
      <c r="S920" s="91"/>
      <c r="T920" s="91"/>
      <c r="U920" s="92"/>
    </row>
    <row r="921" spans="1:113" s="187" customFormat="1" ht="17.5" outlineLevel="1" x14ac:dyDescent="0.35">
      <c r="A921" s="83" t="s">
        <v>1267</v>
      </c>
      <c r="B921" s="148" t="s">
        <v>73</v>
      </c>
      <c r="C921" s="85"/>
      <c r="D921" s="122"/>
      <c r="E921" s="143"/>
      <c r="F921" s="87"/>
      <c r="G921" s="87"/>
      <c r="H921" s="87"/>
      <c r="I921" s="143">
        <f t="shared" si="49"/>
        <v>0</v>
      </c>
      <c r="J921" s="143"/>
      <c r="K921" s="87"/>
      <c r="L921" s="87"/>
      <c r="M921" s="87"/>
      <c r="N921" s="143"/>
      <c r="O921" s="199">
        <v>46079</v>
      </c>
      <c r="P921" s="200">
        <v>46087</v>
      </c>
      <c r="Q921" s="144">
        <v>0.06</v>
      </c>
      <c r="R921" s="91" t="s">
        <v>1061</v>
      </c>
      <c r="S921" s="91"/>
      <c r="T921" s="91"/>
      <c r="U921" s="92"/>
    </row>
    <row r="922" spans="1:113" s="195" customFormat="1" ht="39.65" customHeight="1" outlineLevel="1" x14ac:dyDescent="0.35">
      <c r="A922" s="83" t="s">
        <v>1268</v>
      </c>
      <c r="B922" s="148" t="s">
        <v>76</v>
      </c>
      <c r="C922" s="85"/>
      <c r="D922" s="122"/>
      <c r="E922" s="143"/>
      <c r="F922" s="87"/>
      <c r="G922" s="87"/>
      <c r="H922" s="87"/>
      <c r="I922" s="143">
        <f t="shared" si="49"/>
        <v>0</v>
      </c>
      <c r="J922" s="143"/>
      <c r="K922" s="87"/>
      <c r="L922" s="87"/>
      <c r="M922" s="87"/>
      <c r="N922" s="143"/>
      <c r="O922" s="199">
        <v>46087</v>
      </c>
      <c r="P922" s="200">
        <v>46093</v>
      </c>
      <c r="Q922" s="144">
        <v>0.03</v>
      </c>
      <c r="R922" s="91" t="s">
        <v>1061</v>
      </c>
      <c r="S922" s="91"/>
      <c r="T922" s="91"/>
      <c r="U922" s="92"/>
      <c r="V922" s="187"/>
      <c r="W922" s="187"/>
      <c r="X922" s="187"/>
      <c r="Y922" s="187"/>
      <c r="Z922" s="187"/>
      <c r="AA922" s="187"/>
      <c r="AB922" s="187"/>
      <c r="AC922" s="187"/>
      <c r="AD922" s="187"/>
      <c r="AE922" s="187"/>
      <c r="AF922" s="187"/>
      <c r="AG922" s="187"/>
      <c r="AH922" s="187"/>
      <c r="AI922" s="187"/>
      <c r="AJ922" s="187"/>
      <c r="AK922" s="187"/>
      <c r="AL922" s="187"/>
      <c r="AM922" s="187"/>
      <c r="AN922" s="187"/>
      <c r="AO922" s="187"/>
      <c r="AP922" s="187"/>
      <c r="AQ922" s="187"/>
      <c r="AR922" s="187"/>
      <c r="AS922" s="187"/>
      <c r="AT922" s="187"/>
      <c r="AU922" s="187"/>
      <c r="AV922" s="187"/>
      <c r="AW922" s="187"/>
      <c r="AX922" s="187"/>
      <c r="AY922" s="187"/>
      <c r="AZ922" s="187"/>
      <c r="BA922" s="187"/>
      <c r="BB922" s="187"/>
      <c r="BC922" s="187"/>
      <c r="BD922" s="187"/>
      <c r="BE922" s="187"/>
      <c r="BF922" s="187"/>
      <c r="BG922" s="187"/>
      <c r="BH922" s="187"/>
      <c r="BI922" s="187"/>
      <c r="BJ922" s="187"/>
      <c r="BK922" s="187"/>
      <c r="BL922" s="187"/>
      <c r="BM922" s="187"/>
      <c r="BN922" s="187"/>
      <c r="BO922" s="187"/>
      <c r="BP922" s="187"/>
      <c r="BQ922" s="187"/>
      <c r="BR922" s="187"/>
      <c r="BS922" s="187"/>
      <c r="BT922" s="187"/>
      <c r="BU922" s="187"/>
      <c r="BV922" s="187"/>
      <c r="BW922" s="187"/>
      <c r="BX922" s="187"/>
      <c r="BY922" s="187"/>
      <c r="BZ922" s="187"/>
      <c r="CA922" s="187"/>
      <c r="CB922" s="187"/>
      <c r="CC922" s="187"/>
      <c r="CD922" s="187"/>
      <c r="CE922" s="187"/>
      <c r="CF922" s="187"/>
      <c r="CG922" s="187"/>
      <c r="CH922" s="187"/>
      <c r="CI922" s="187"/>
      <c r="CJ922" s="187"/>
      <c r="CK922" s="187"/>
      <c r="CL922" s="187"/>
      <c r="CM922" s="187"/>
      <c r="CN922" s="187"/>
      <c r="CO922" s="187"/>
      <c r="CP922" s="187"/>
      <c r="CQ922" s="187"/>
      <c r="CR922" s="187"/>
      <c r="CS922" s="187"/>
      <c r="CT922" s="187"/>
      <c r="CU922" s="187"/>
      <c r="CV922" s="187"/>
      <c r="CW922" s="187"/>
      <c r="CX922" s="187"/>
      <c r="CY922" s="187"/>
      <c r="CZ922" s="187"/>
      <c r="DA922" s="187"/>
      <c r="DB922" s="187"/>
      <c r="DC922" s="187"/>
      <c r="DD922" s="187"/>
      <c r="DE922" s="187"/>
      <c r="DF922" s="187"/>
      <c r="DG922" s="187"/>
      <c r="DH922" s="187"/>
      <c r="DI922" s="187"/>
    </row>
    <row r="923" spans="1:113" s="187" customFormat="1" ht="15.75" customHeight="1" outlineLevel="1" x14ac:dyDescent="0.35">
      <c r="A923" s="83" t="s">
        <v>1269</v>
      </c>
      <c r="B923" s="148" t="s">
        <v>1192</v>
      </c>
      <c r="C923" s="85"/>
      <c r="D923" s="122"/>
      <c r="E923" s="143"/>
      <c r="F923" s="87"/>
      <c r="G923" s="87"/>
      <c r="H923" s="87"/>
      <c r="I923" s="143">
        <f t="shared" si="49"/>
        <v>0</v>
      </c>
      <c r="J923" s="143"/>
      <c r="K923" s="87"/>
      <c r="L923" s="87"/>
      <c r="M923" s="87"/>
      <c r="N923" s="143"/>
      <c r="O923" s="199">
        <v>46094</v>
      </c>
      <c r="P923" s="200">
        <v>46206</v>
      </c>
      <c r="Q923" s="144">
        <v>0.05</v>
      </c>
      <c r="R923" s="91" t="s">
        <v>1061</v>
      </c>
      <c r="S923" s="91"/>
      <c r="T923" s="91"/>
      <c r="U923" s="92"/>
    </row>
    <row r="924" spans="1:113" s="187" customFormat="1" ht="17.5" outlineLevel="1" x14ac:dyDescent="0.35">
      <c r="A924" s="83" t="s">
        <v>1270</v>
      </c>
      <c r="B924" s="148" t="s">
        <v>456</v>
      </c>
      <c r="C924" s="85"/>
      <c r="D924" s="122"/>
      <c r="E924" s="143"/>
      <c r="F924" s="87"/>
      <c r="G924" s="87"/>
      <c r="H924" s="87"/>
      <c r="I924" s="143">
        <f t="shared" si="49"/>
        <v>0</v>
      </c>
      <c r="J924" s="143"/>
      <c r="K924" s="87"/>
      <c r="L924" s="87"/>
      <c r="M924" s="87"/>
      <c r="N924" s="143"/>
      <c r="O924" s="199">
        <v>46209</v>
      </c>
      <c r="P924" s="200">
        <v>46209</v>
      </c>
      <c r="Q924" s="144">
        <v>7.0000000000000007E-2</v>
      </c>
      <c r="R924" s="91" t="s">
        <v>1061</v>
      </c>
      <c r="S924" s="91"/>
      <c r="T924" s="91"/>
      <c r="U924" s="92"/>
    </row>
    <row r="925" spans="1:113" s="187" customFormat="1" ht="17.5" outlineLevel="1" x14ac:dyDescent="0.35">
      <c r="A925" s="83" t="s">
        <v>1271</v>
      </c>
      <c r="B925" s="148" t="s">
        <v>44</v>
      </c>
      <c r="C925" s="85"/>
      <c r="D925" s="122"/>
      <c r="E925" s="143">
        <v>12000000</v>
      </c>
      <c r="F925" s="87"/>
      <c r="G925" s="87"/>
      <c r="H925" s="87"/>
      <c r="I925" s="143">
        <f t="shared" si="49"/>
        <v>12000000</v>
      </c>
      <c r="J925" s="143">
        <v>12000000</v>
      </c>
      <c r="K925" s="87"/>
      <c r="L925" s="87"/>
      <c r="M925" s="87"/>
      <c r="N925" s="143">
        <v>12000000</v>
      </c>
      <c r="O925" s="199">
        <v>46210</v>
      </c>
      <c r="P925" s="200">
        <v>46241</v>
      </c>
      <c r="Q925" s="144">
        <v>0.03</v>
      </c>
      <c r="R925" s="91" t="s">
        <v>1061</v>
      </c>
      <c r="S925" s="91"/>
      <c r="T925" s="91"/>
      <c r="U925" s="92"/>
    </row>
    <row r="926" spans="1:113" s="187" customFormat="1" ht="28" outlineLevel="1" x14ac:dyDescent="0.35">
      <c r="A926" s="161" t="s">
        <v>1272</v>
      </c>
      <c r="B926" s="163" t="s">
        <v>1273</v>
      </c>
      <c r="C926" s="64"/>
      <c r="D926" s="113">
        <v>604302</v>
      </c>
      <c r="E926" s="70">
        <f>E931</f>
        <v>0</v>
      </c>
      <c r="F926" s="159"/>
      <c r="G926" s="159"/>
      <c r="H926" s="159"/>
      <c r="I926" s="70">
        <f t="shared" si="49"/>
        <v>0</v>
      </c>
      <c r="J926" s="70">
        <f>J931</f>
        <v>0</v>
      </c>
      <c r="K926" s="159"/>
      <c r="L926" s="159"/>
      <c r="M926" s="159"/>
      <c r="N926" s="70">
        <f>N931</f>
        <v>0</v>
      </c>
      <c r="O926" s="67">
        <v>46174</v>
      </c>
      <c r="P926" s="67">
        <v>46260</v>
      </c>
      <c r="Q926" s="68"/>
      <c r="R926" s="196" t="s">
        <v>1061</v>
      </c>
      <c r="S926" s="71"/>
      <c r="T926" s="71"/>
      <c r="U926" s="157"/>
    </row>
    <row r="927" spans="1:113" s="187" customFormat="1" ht="17.5" outlineLevel="1" x14ac:dyDescent="0.35">
      <c r="A927" s="83" t="s">
        <v>1274</v>
      </c>
      <c r="B927" s="148" t="s">
        <v>1275</v>
      </c>
      <c r="C927" s="85"/>
      <c r="D927" s="122"/>
      <c r="E927" s="143"/>
      <c r="F927" s="87"/>
      <c r="G927" s="87"/>
      <c r="H927" s="87"/>
      <c r="I927" s="143">
        <f t="shared" si="49"/>
        <v>0</v>
      </c>
      <c r="J927" s="143"/>
      <c r="K927" s="87"/>
      <c r="L927" s="87"/>
      <c r="M927" s="87"/>
      <c r="N927" s="143"/>
      <c r="O927" s="88">
        <v>46174</v>
      </c>
      <c r="P927" s="88">
        <v>46175</v>
      </c>
      <c r="Q927" s="144">
        <v>0.15</v>
      </c>
      <c r="R927" s="91" t="s">
        <v>1061</v>
      </c>
      <c r="S927" s="91"/>
      <c r="T927" s="91"/>
      <c r="U927" s="92"/>
    </row>
    <row r="928" spans="1:113" s="195" customFormat="1" ht="39.65" customHeight="1" outlineLevel="1" x14ac:dyDescent="0.35">
      <c r="A928" s="83" t="s">
        <v>1276</v>
      </c>
      <c r="B928" s="148" t="s">
        <v>1277</v>
      </c>
      <c r="C928" s="85"/>
      <c r="D928" s="122"/>
      <c r="E928" s="143"/>
      <c r="F928" s="87"/>
      <c r="G928" s="87"/>
      <c r="H928" s="87"/>
      <c r="I928" s="143">
        <f t="shared" si="49"/>
        <v>0</v>
      </c>
      <c r="J928" s="143"/>
      <c r="K928" s="87"/>
      <c r="L928" s="87"/>
      <c r="M928" s="87"/>
      <c r="N928" s="143"/>
      <c r="O928" s="88">
        <v>46176</v>
      </c>
      <c r="P928" s="88">
        <v>46181</v>
      </c>
      <c r="Q928" s="144">
        <v>0.15</v>
      </c>
      <c r="R928" s="91" t="s">
        <v>1061</v>
      </c>
      <c r="S928" s="91"/>
      <c r="T928" s="91"/>
      <c r="U928" s="92"/>
      <c r="V928" s="187"/>
      <c r="W928" s="187"/>
      <c r="X928" s="187"/>
      <c r="Y928" s="187"/>
      <c r="Z928" s="187"/>
      <c r="AA928" s="187"/>
      <c r="AB928" s="187"/>
      <c r="AC928" s="187"/>
      <c r="AD928" s="187"/>
      <c r="AE928" s="187"/>
      <c r="AF928" s="187"/>
      <c r="AG928" s="187"/>
      <c r="AH928" s="187"/>
      <c r="AI928" s="187"/>
      <c r="AJ928" s="187"/>
      <c r="AK928" s="187"/>
      <c r="AL928" s="187"/>
      <c r="AM928" s="187"/>
      <c r="AN928" s="187"/>
      <c r="AO928" s="187"/>
      <c r="AP928" s="187"/>
      <c r="AQ928" s="187"/>
      <c r="AR928" s="187"/>
      <c r="AS928" s="187"/>
      <c r="AT928" s="187"/>
      <c r="AU928" s="187"/>
      <c r="AV928" s="187"/>
      <c r="AW928" s="187"/>
      <c r="AX928" s="187"/>
      <c r="AY928" s="187"/>
      <c r="AZ928" s="187"/>
      <c r="BA928" s="187"/>
      <c r="BB928" s="187"/>
      <c r="BC928" s="187"/>
      <c r="BD928" s="187"/>
      <c r="BE928" s="187"/>
      <c r="BF928" s="187"/>
      <c r="BG928" s="187"/>
      <c r="BH928" s="187"/>
      <c r="BI928" s="187"/>
      <c r="BJ928" s="187"/>
      <c r="BK928" s="187"/>
      <c r="BL928" s="187"/>
      <c r="BM928" s="187"/>
      <c r="BN928" s="187"/>
      <c r="BO928" s="187"/>
      <c r="BP928" s="187"/>
      <c r="BQ928" s="187"/>
      <c r="BR928" s="187"/>
      <c r="BS928" s="187"/>
      <c r="BT928" s="187"/>
      <c r="BU928" s="187"/>
      <c r="BV928" s="187"/>
      <c r="BW928" s="187"/>
      <c r="BX928" s="187"/>
      <c r="BY928" s="187"/>
      <c r="BZ928" s="187"/>
      <c r="CA928" s="187"/>
      <c r="CB928" s="187"/>
      <c r="CC928" s="187"/>
      <c r="CD928" s="187"/>
      <c r="CE928" s="187"/>
      <c r="CF928" s="187"/>
      <c r="CG928" s="187"/>
      <c r="CH928" s="187"/>
      <c r="CI928" s="187"/>
      <c r="CJ928" s="187"/>
      <c r="CK928" s="187"/>
      <c r="CL928" s="187"/>
      <c r="CM928" s="187"/>
      <c r="CN928" s="187"/>
      <c r="CO928" s="187"/>
      <c r="CP928" s="187"/>
      <c r="CQ928" s="187"/>
      <c r="CR928" s="187"/>
      <c r="CS928" s="187"/>
      <c r="CT928" s="187"/>
      <c r="CU928" s="187"/>
      <c r="CV928" s="187"/>
      <c r="CW928" s="187"/>
      <c r="CX928" s="187"/>
      <c r="CY928" s="187"/>
      <c r="CZ928" s="187"/>
      <c r="DA928" s="187"/>
      <c r="DB928" s="187"/>
      <c r="DC928" s="187"/>
      <c r="DD928" s="187"/>
      <c r="DE928" s="187"/>
      <c r="DF928" s="187"/>
      <c r="DG928" s="187"/>
      <c r="DH928" s="187"/>
      <c r="DI928" s="187"/>
    </row>
    <row r="929" spans="1:21" s="187" customFormat="1" ht="17.5" outlineLevel="1" x14ac:dyDescent="0.35">
      <c r="A929" s="83" t="s">
        <v>1278</v>
      </c>
      <c r="B929" s="148" t="s">
        <v>1279</v>
      </c>
      <c r="C929" s="85"/>
      <c r="D929" s="122"/>
      <c r="E929" s="143"/>
      <c r="F929" s="87"/>
      <c r="G929" s="87"/>
      <c r="H929" s="87"/>
      <c r="I929" s="143">
        <f t="shared" si="49"/>
        <v>0</v>
      </c>
      <c r="J929" s="143"/>
      <c r="K929" s="87"/>
      <c r="L929" s="87"/>
      <c r="M929" s="87"/>
      <c r="N929" s="143"/>
      <c r="O929" s="88">
        <v>46182</v>
      </c>
      <c r="P929" s="88">
        <v>46193</v>
      </c>
      <c r="Q929" s="144">
        <v>0.25</v>
      </c>
      <c r="R929" s="91" t="s">
        <v>1061</v>
      </c>
      <c r="S929" s="91"/>
      <c r="T929" s="91"/>
      <c r="U929" s="92"/>
    </row>
    <row r="930" spans="1:21" s="187" customFormat="1" ht="17.5" outlineLevel="1" x14ac:dyDescent="0.35">
      <c r="A930" s="83" t="s">
        <v>1280</v>
      </c>
      <c r="B930" s="148" t="s">
        <v>1281</v>
      </c>
      <c r="C930" s="85"/>
      <c r="D930" s="122"/>
      <c r="E930" s="143"/>
      <c r="F930" s="87"/>
      <c r="G930" s="87"/>
      <c r="H930" s="87"/>
      <c r="I930" s="143">
        <f t="shared" si="49"/>
        <v>0</v>
      </c>
      <c r="J930" s="143"/>
      <c r="K930" s="87"/>
      <c r="L930" s="87"/>
      <c r="M930" s="87"/>
      <c r="N930" s="143"/>
      <c r="O930" s="88">
        <v>46223</v>
      </c>
      <c r="P930" s="88">
        <v>46228</v>
      </c>
      <c r="Q930" s="144">
        <v>0.42</v>
      </c>
      <c r="R930" s="91" t="s">
        <v>1061</v>
      </c>
      <c r="S930" s="91"/>
      <c r="T930" s="91"/>
      <c r="U930" s="92"/>
    </row>
    <row r="931" spans="1:21" s="190" customFormat="1" ht="29.15" customHeight="1" outlineLevel="1" x14ac:dyDescent="0.35">
      <c r="A931" s="83" t="s">
        <v>1282</v>
      </c>
      <c r="B931" s="148" t="s">
        <v>44</v>
      </c>
      <c r="C931" s="85"/>
      <c r="D931" s="122"/>
      <c r="E931" s="143">
        <v>0</v>
      </c>
      <c r="F931" s="87"/>
      <c r="G931" s="87"/>
      <c r="H931" s="87"/>
      <c r="I931" s="143">
        <f t="shared" si="49"/>
        <v>0</v>
      </c>
      <c r="J931" s="143">
        <v>0</v>
      </c>
      <c r="K931" s="87"/>
      <c r="L931" s="87"/>
      <c r="M931" s="87"/>
      <c r="N931" s="143">
        <v>0</v>
      </c>
      <c r="O931" s="88">
        <v>46229</v>
      </c>
      <c r="P931" s="88">
        <v>46260</v>
      </c>
      <c r="Q931" s="144">
        <v>0.03</v>
      </c>
      <c r="R931" s="91" t="s">
        <v>1061</v>
      </c>
      <c r="S931" s="91"/>
      <c r="T931" s="91"/>
      <c r="U931" s="92"/>
    </row>
    <row r="932" spans="1:21" s="201" customFormat="1" ht="27" customHeight="1" outlineLevel="1" x14ac:dyDescent="0.35">
      <c r="A932" s="161" t="s">
        <v>1283</v>
      </c>
      <c r="B932" s="163" t="s">
        <v>1284</v>
      </c>
      <c r="C932" s="64"/>
      <c r="D932" s="113">
        <v>626601</v>
      </c>
      <c r="E932" s="70">
        <v>0</v>
      </c>
      <c r="F932" s="159"/>
      <c r="G932" s="159"/>
      <c r="H932" s="159"/>
      <c r="I932" s="70">
        <f t="shared" si="49"/>
        <v>0</v>
      </c>
      <c r="J932" s="70">
        <v>0</v>
      </c>
      <c r="K932" s="159"/>
      <c r="L932" s="159"/>
      <c r="M932" s="159"/>
      <c r="N932" s="70">
        <v>0</v>
      </c>
      <c r="O932" s="67">
        <v>46054</v>
      </c>
      <c r="P932" s="67">
        <v>46122</v>
      </c>
      <c r="Q932" s="68"/>
      <c r="R932" s="196" t="s">
        <v>1061</v>
      </c>
      <c r="S932" s="71" t="s">
        <v>1215</v>
      </c>
      <c r="T932" s="71"/>
      <c r="U932" s="157"/>
    </row>
    <row r="933" spans="1:21" s="202" customFormat="1" ht="17.5" outlineLevel="1" x14ac:dyDescent="0.35">
      <c r="A933" s="83" t="s">
        <v>1285</v>
      </c>
      <c r="B933" s="148" t="s">
        <v>61</v>
      </c>
      <c r="C933" s="85"/>
      <c r="D933" s="122"/>
      <c r="E933" s="143"/>
      <c r="F933" s="87"/>
      <c r="G933" s="87"/>
      <c r="H933" s="87"/>
      <c r="I933" s="143">
        <f t="shared" si="49"/>
        <v>0</v>
      </c>
      <c r="J933" s="143"/>
      <c r="K933" s="87"/>
      <c r="L933" s="87"/>
      <c r="M933" s="87"/>
      <c r="N933" s="143"/>
      <c r="O933" s="88">
        <v>46054</v>
      </c>
      <c r="P933" s="88">
        <v>46055</v>
      </c>
      <c r="Q933" s="144">
        <v>0.1</v>
      </c>
      <c r="R933" s="91" t="s">
        <v>1061</v>
      </c>
      <c r="S933" s="91"/>
      <c r="T933" s="91"/>
      <c r="U933" s="92"/>
    </row>
    <row r="934" spans="1:21" s="203" customFormat="1" ht="17.5" outlineLevel="1" x14ac:dyDescent="0.35">
      <c r="A934" s="83" t="s">
        <v>1286</v>
      </c>
      <c r="B934" s="148" t="s">
        <v>1287</v>
      </c>
      <c r="C934" s="85"/>
      <c r="D934" s="122"/>
      <c r="E934" s="143"/>
      <c r="F934" s="87"/>
      <c r="G934" s="87"/>
      <c r="H934" s="87"/>
      <c r="I934" s="143">
        <f t="shared" si="49"/>
        <v>0</v>
      </c>
      <c r="J934" s="143"/>
      <c r="K934" s="87"/>
      <c r="L934" s="87"/>
      <c r="M934" s="87"/>
      <c r="N934" s="143"/>
      <c r="O934" s="88">
        <v>46055</v>
      </c>
      <c r="P934" s="88">
        <v>46055</v>
      </c>
      <c r="Q934" s="144">
        <v>0.05</v>
      </c>
      <c r="R934" s="91" t="s">
        <v>1061</v>
      </c>
      <c r="S934" s="91"/>
      <c r="T934" s="91"/>
      <c r="U934" s="92"/>
    </row>
    <row r="935" spans="1:21" s="203" customFormat="1" ht="17.5" outlineLevel="1" x14ac:dyDescent="0.35">
      <c r="A935" s="83" t="s">
        <v>1288</v>
      </c>
      <c r="B935" s="148" t="s">
        <v>1289</v>
      </c>
      <c r="C935" s="85"/>
      <c r="D935" s="122"/>
      <c r="E935" s="143"/>
      <c r="F935" s="87"/>
      <c r="G935" s="87"/>
      <c r="H935" s="87"/>
      <c r="I935" s="143">
        <f t="shared" ref="I935:I946" si="50">SUM(E935:H935)</f>
        <v>0</v>
      </c>
      <c r="J935" s="143"/>
      <c r="K935" s="87"/>
      <c r="L935" s="87"/>
      <c r="M935" s="87"/>
      <c r="N935" s="143"/>
      <c r="O935" s="88">
        <v>46056</v>
      </c>
      <c r="P935" s="88">
        <v>46060</v>
      </c>
      <c r="Q935" s="144">
        <v>0.05</v>
      </c>
      <c r="R935" s="91" t="s">
        <v>1061</v>
      </c>
      <c r="S935" s="91"/>
      <c r="T935" s="91"/>
      <c r="U935" s="92"/>
    </row>
    <row r="936" spans="1:21" s="203" customFormat="1" ht="17.5" outlineLevel="1" x14ac:dyDescent="0.35">
      <c r="A936" s="83" t="s">
        <v>1290</v>
      </c>
      <c r="B936" s="148" t="s">
        <v>73</v>
      </c>
      <c r="C936" s="85"/>
      <c r="D936" s="122"/>
      <c r="E936" s="143"/>
      <c r="F936" s="87"/>
      <c r="G936" s="87"/>
      <c r="H936" s="87"/>
      <c r="I936" s="143">
        <f t="shared" si="50"/>
        <v>0</v>
      </c>
      <c r="J936" s="143"/>
      <c r="K936" s="87"/>
      <c r="L936" s="87"/>
      <c r="M936" s="87"/>
      <c r="N936" s="143"/>
      <c r="O936" s="88">
        <v>46061</v>
      </c>
      <c r="P936" s="88">
        <v>46062</v>
      </c>
      <c r="Q936" s="144">
        <v>0.06</v>
      </c>
      <c r="R936" s="91" t="s">
        <v>1061</v>
      </c>
      <c r="S936" s="91"/>
      <c r="T936" s="91"/>
      <c r="U936" s="92"/>
    </row>
    <row r="937" spans="1:21" s="203" customFormat="1" ht="17.5" outlineLevel="1" x14ac:dyDescent="0.35">
      <c r="A937" s="83" t="s">
        <v>1291</v>
      </c>
      <c r="B937" s="148" t="s">
        <v>1292</v>
      </c>
      <c r="C937" s="85"/>
      <c r="D937" s="122"/>
      <c r="E937" s="143"/>
      <c r="F937" s="87"/>
      <c r="G937" s="87"/>
      <c r="H937" s="87"/>
      <c r="I937" s="143">
        <f t="shared" si="50"/>
        <v>0</v>
      </c>
      <c r="J937" s="143"/>
      <c r="K937" s="87"/>
      <c r="L937" s="87"/>
      <c r="M937" s="87"/>
      <c r="N937" s="143"/>
      <c r="O937" s="88">
        <v>46062</v>
      </c>
      <c r="P937" s="88">
        <v>46062</v>
      </c>
      <c r="Q937" s="144">
        <v>0.06</v>
      </c>
      <c r="R937" s="91" t="s">
        <v>1061</v>
      </c>
      <c r="S937" s="91"/>
      <c r="T937" s="91"/>
      <c r="U937" s="92"/>
    </row>
    <row r="938" spans="1:21" s="203" customFormat="1" ht="17.5" outlineLevel="1" x14ac:dyDescent="0.35">
      <c r="A938" s="83" t="s">
        <v>1293</v>
      </c>
      <c r="B938" s="148" t="s">
        <v>1294</v>
      </c>
      <c r="C938" s="85"/>
      <c r="D938" s="122"/>
      <c r="E938" s="143"/>
      <c r="F938" s="87"/>
      <c r="G938" s="87"/>
      <c r="H938" s="87"/>
      <c r="I938" s="143">
        <f t="shared" si="50"/>
        <v>0</v>
      </c>
      <c r="J938" s="143"/>
      <c r="K938" s="87"/>
      <c r="L938" s="87"/>
      <c r="M938" s="87"/>
      <c r="N938" s="143"/>
      <c r="O938" s="88">
        <v>46063</v>
      </c>
      <c r="P938" s="88">
        <v>46091</v>
      </c>
      <c r="Q938" s="144">
        <v>0.55000000000000004</v>
      </c>
      <c r="R938" s="91" t="s">
        <v>1061</v>
      </c>
      <c r="S938" s="91"/>
      <c r="T938" s="91"/>
      <c r="U938" s="92"/>
    </row>
    <row r="939" spans="1:21" s="203" customFormat="1" ht="17.5" outlineLevel="1" x14ac:dyDescent="0.35">
      <c r="A939" s="83" t="s">
        <v>1295</v>
      </c>
      <c r="B939" s="148" t="s">
        <v>1296</v>
      </c>
      <c r="C939" s="85"/>
      <c r="D939" s="122"/>
      <c r="E939" s="143"/>
      <c r="F939" s="87"/>
      <c r="G939" s="87"/>
      <c r="H939" s="87"/>
      <c r="I939" s="143">
        <f t="shared" si="50"/>
        <v>0</v>
      </c>
      <c r="J939" s="143"/>
      <c r="K939" s="87"/>
      <c r="L939" s="87"/>
      <c r="M939" s="87"/>
      <c r="N939" s="143"/>
      <c r="O939" s="88">
        <v>46091</v>
      </c>
      <c r="P939" s="88">
        <v>46091</v>
      </c>
      <c r="Q939" s="144">
        <v>0.1</v>
      </c>
      <c r="R939" s="91" t="s">
        <v>1061</v>
      </c>
      <c r="S939" s="91"/>
      <c r="T939" s="91"/>
      <c r="U939" s="92"/>
    </row>
    <row r="940" spans="1:21" s="187" customFormat="1" ht="17.5" outlineLevel="1" x14ac:dyDescent="0.35">
      <c r="A940" s="83" t="s">
        <v>1297</v>
      </c>
      <c r="B940" s="148" t="s">
        <v>44</v>
      </c>
      <c r="C940" s="85"/>
      <c r="D940" s="122"/>
      <c r="E940" s="143">
        <v>0</v>
      </c>
      <c r="F940" s="87"/>
      <c r="G940" s="87"/>
      <c r="H940" s="87"/>
      <c r="I940" s="143">
        <f t="shared" si="50"/>
        <v>0</v>
      </c>
      <c r="J940" s="143">
        <v>0</v>
      </c>
      <c r="K940" s="87"/>
      <c r="L940" s="87"/>
      <c r="M940" s="87"/>
      <c r="N940" s="143">
        <v>0</v>
      </c>
      <c r="O940" s="88">
        <v>46092</v>
      </c>
      <c r="P940" s="88">
        <v>46122</v>
      </c>
      <c r="Q940" s="144">
        <v>0.03</v>
      </c>
      <c r="R940" s="91" t="s">
        <v>1061</v>
      </c>
      <c r="S940" s="91"/>
      <c r="T940" s="91"/>
      <c r="U940" s="92"/>
    </row>
    <row r="941" spans="1:21" s="187" customFormat="1" ht="15" customHeight="1" outlineLevel="1" x14ac:dyDescent="0.35">
      <c r="A941" s="161" t="s">
        <v>1298</v>
      </c>
      <c r="B941" s="163" t="s">
        <v>1299</v>
      </c>
      <c r="C941" s="64"/>
      <c r="D941" s="113">
        <v>638401</v>
      </c>
      <c r="E941" s="70">
        <v>2350000</v>
      </c>
      <c r="F941" s="159"/>
      <c r="G941" s="159"/>
      <c r="H941" s="159"/>
      <c r="I941" s="70">
        <f t="shared" si="50"/>
        <v>2350000</v>
      </c>
      <c r="J941" s="70">
        <v>2350000</v>
      </c>
      <c r="K941" s="159"/>
      <c r="L941" s="159"/>
      <c r="M941" s="159"/>
      <c r="N941" s="70">
        <v>2350000</v>
      </c>
      <c r="O941" s="67"/>
      <c r="P941" s="67"/>
      <c r="Q941" s="68"/>
      <c r="R941" s="196" t="s">
        <v>1061</v>
      </c>
      <c r="S941" s="196"/>
      <c r="T941" s="71"/>
      <c r="U941" s="157"/>
    </row>
    <row r="942" spans="1:21" s="187" customFormat="1" ht="15" customHeight="1" outlineLevel="1" x14ac:dyDescent="0.35">
      <c r="A942" s="83" t="s">
        <v>1300</v>
      </c>
      <c r="B942" s="148" t="s">
        <v>1301</v>
      </c>
      <c r="C942" s="85"/>
      <c r="D942" s="122"/>
      <c r="E942" s="143"/>
      <c r="F942" s="87"/>
      <c r="G942" s="87"/>
      <c r="H942" s="87"/>
      <c r="I942" s="143">
        <f t="shared" si="50"/>
        <v>0</v>
      </c>
      <c r="J942" s="143"/>
      <c r="K942" s="87"/>
      <c r="L942" s="87"/>
      <c r="M942" s="87"/>
      <c r="N942" s="143"/>
      <c r="O942" s="88">
        <v>46316</v>
      </c>
      <c r="P942" s="88">
        <v>46317</v>
      </c>
      <c r="Q942" s="144">
        <v>0.1</v>
      </c>
      <c r="R942" s="91" t="s">
        <v>1061</v>
      </c>
      <c r="S942" s="91"/>
      <c r="T942" s="91"/>
      <c r="U942" s="92"/>
    </row>
    <row r="943" spans="1:21" s="187" customFormat="1" ht="15" customHeight="1" outlineLevel="1" x14ac:dyDescent="0.35">
      <c r="A943" s="83" t="s">
        <v>1302</v>
      </c>
      <c r="B943" s="148" t="s">
        <v>1303</v>
      </c>
      <c r="C943" s="85"/>
      <c r="D943" s="122"/>
      <c r="E943" s="143"/>
      <c r="F943" s="87"/>
      <c r="G943" s="87"/>
      <c r="H943" s="87"/>
      <c r="I943" s="143">
        <f t="shared" si="50"/>
        <v>0</v>
      </c>
      <c r="J943" s="143"/>
      <c r="K943" s="87"/>
      <c r="L943" s="87"/>
      <c r="M943" s="87"/>
      <c r="N943" s="143"/>
      <c r="O943" s="88">
        <v>46318</v>
      </c>
      <c r="P943" s="88">
        <v>46329</v>
      </c>
      <c r="Q943" s="144">
        <v>0.2</v>
      </c>
      <c r="R943" s="91" t="s">
        <v>1061</v>
      </c>
      <c r="S943" s="91"/>
      <c r="T943" s="91"/>
      <c r="U943" s="92"/>
    </row>
    <row r="944" spans="1:21" s="187" customFormat="1" ht="15" customHeight="1" outlineLevel="1" x14ac:dyDescent="0.35">
      <c r="A944" s="83" t="s">
        <v>1304</v>
      </c>
      <c r="B944" s="148" t="s">
        <v>1192</v>
      </c>
      <c r="C944" s="85"/>
      <c r="D944" s="122"/>
      <c r="E944" s="143"/>
      <c r="F944" s="87"/>
      <c r="G944" s="87"/>
      <c r="H944" s="87"/>
      <c r="I944" s="143">
        <f t="shared" si="50"/>
        <v>0</v>
      </c>
      <c r="J944" s="143"/>
      <c r="K944" s="87"/>
      <c r="L944" s="87"/>
      <c r="M944" s="87"/>
      <c r="N944" s="143"/>
      <c r="O944" s="88">
        <v>46330</v>
      </c>
      <c r="P944" s="88">
        <v>46340</v>
      </c>
      <c r="Q944" s="144">
        <v>0.5</v>
      </c>
      <c r="R944" s="91" t="s">
        <v>1061</v>
      </c>
      <c r="S944" s="91"/>
      <c r="T944" s="91"/>
      <c r="U944" s="92"/>
    </row>
    <row r="945" spans="1:21" s="187" customFormat="1" ht="15" customHeight="1" outlineLevel="1" x14ac:dyDescent="0.35">
      <c r="A945" s="83" t="s">
        <v>1305</v>
      </c>
      <c r="B945" s="148" t="s">
        <v>1306</v>
      </c>
      <c r="C945" s="85"/>
      <c r="D945" s="122"/>
      <c r="E945" s="143">
        <v>2350000</v>
      </c>
      <c r="F945" s="87"/>
      <c r="G945" s="87"/>
      <c r="H945" s="87"/>
      <c r="I945" s="143">
        <f t="shared" si="50"/>
        <v>2350000</v>
      </c>
      <c r="J945" s="143">
        <v>2350000</v>
      </c>
      <c r="K945" s="87"/>
      <c r="L945" s="87"/>
      <c r="M945" s="87"/>
      <c r="N945" s="143">
        <v>2350000</v>
      </c>
      <c r="O945" s="88">
        <v>46341</v>
      </c>
      <c r="P945" s="88">
        <v>46341</v>
      </c>
      <c r="Q945" s="144">
        <v>0.2</v>
      </c>
      <c r="R945" s="91" t="s">
        <v>1061</v>
      </c>
      <c r="S945" s="91"/>
      <c r="T945" s="91"/>
      <c r="U945" s="92"/>
    </row>
    <row r="946" spans="1:21" ht="33" customHeight="1" outlineLevel="1" x14ac:dyDescent="0.35">
      <c r="A946" s="161" t="s">
        <v>1307</v>
      </c>
      <c r="B946" s="163" t="s">
        <v>1308</v>
      </c>
      <c r="C946" s="64"/>
      <c r="D946" s="113" t="s">
        <v>1309</v>
      </c>
      <c r="E946" s="70">
        <f>E950</f>
        <v>1000000</v>
      </c>
      <c r="F946" s="159"/>
      <c r="G946" s="159"/>
      <c r="H946" s="159"/>
      <c r="I946" s="159">
        <f t="shared" si="50"/>
        <v>1000000</v>
      </c>
      <c r="J946" s="159">
        <f>J950</f>
        <v>1000000</v>
      </c>
      <c r="K946" s="159"/>
      <c r="L946" s="159"/>
      <c r="M946" s="159"/>
      <c r="N946" s="159">
        <f>SUM(J946:M946)</f>
        <v>1000000</v>
      </c>
      <c r="O946" s="164" t="s">
        <v>840</v>
      </c>
      <c r="P946" s="164" t="s">
        <v>817</v>
      </c>
      <c r="Q946" s="68"/>
      <c r="R946" s="69" t="s">
        <v>1061</v>
      </c>
      <c r="S946" s="69"/>
      <c r="T946" s="71"/>
      <c r="U946" s="157"/>
    </row>
    <row r="947" spans="1:21" ht="15" customHeight="1" outlineLevel="1" x14ac:dyDescent="0.35">
      <c r="A947" s="83" t="s">
        <v>1310</v>
      </c>
      <c r="B947" s="148" t="s">
        <v>1311</v>
      </c>
      <c r="C947" s="85"/>
      <c r="D947" s="86"/>
      <c r="E947" s="87"/>
      <c r="F947" s="87"/>
      <c r="G947" s="87"/>
      <c r="H947" s="87"/>
      <c r="I947" s="87"/>
      <c r="J947" s="87"/>
      <c r="K947" s="87"/>
      <c r="L947" s="87"/>
      <c r="M947" s="87"/>
      <c r="N947" s="87"/>
      <c r="O947" s="85"/>
      <c r="P947" s="85"/>
      <c r="Q947" s="168">
        <v>0.4</v>
      </c>
      <c r="R947" s="90" t="s">
        <v>1061</v>
      </c>
      <c r="S947" s="90"/>
      <c r="T947" s="91"/>
      <c r="U947" s="92"/>
    </row>
    <row r="948" spans="1:21" ht="15" customHeight="1" outlineLevel="1" x14ac:dyDescent="0.35">
      <c r="A948" s="83" t="s">
        <v>1312</v>
      </c>
      <c r="B948" s="148" t="s">
        <v>1303</v>
      </c>
      <c r="C948" s="85"/>
      <c r="D948" s="86"/>
      <c r="E948" s="87"/>
      <c r="F948" s="87"/>
      <c r="G948" s="87"/>
      <c r="H948" s="87"/>
      <c r="I948" s="87"/>
      <c r="J948" s="87"/>
      <c r="K948" s="87"/>
      <c r="L948" s="87"/>
      <c r="M948" s="87"/>
      <c r="N948" s="87"/>
      <c r="O948" s="85"/>
      <c r="P948" s="85"/>
      <c r="Q948" s="168">
        <v>0.1</v>
      </c>
      <c r="R948" s="90" t="s">
        <v>1061</v>
      </c>
      <c r="S948" s="90"/>
      <c r="T948" s="91"/>
      <c r="U948" s="92"/>
    </row>
    <row r="949" spans="1:21" ht="15" customHeight="1" outlineLevel="1" x14ac:dyDescent="0.35">
      <c r="A949" s="83" t="s">
        <v>1313</v>
      </c>
      <c r="B949" s="148" t="s">
        <v>1192</v>
      </c>
      <c r="C949" s="85"/>
      <c r="D949" s="86"/>
      <c r="E949" s="87"/>
      <c r="F949" s="87"/>
      <c r="G949" s="87"/>
      <c r="H949" s="87"/>
      <c r="I949" s="87"/>
      <c r="J949" s="87"/>
      <c r="K949" s="87"/>
      <c r="L949" s="87"/>
      <c r="M949" s="87"/>
      <c r="N949" s="87"/>
      <c r="O949" s="85"/>
      <c r="P949" s="85"/>
      <c r="Q949" s="168">
        <v>0.4</v>
      </c>
      <c r="R949" s="90" t="s">
        <v>1061</v>
      </c>
      <c r="S949" s="90"/>
      <c r="T949" s="91"/>
      <c r="U949" s="92"/>
    </row>
    <row r="950" spans="1:21" ht="15" customHeight="1" outlineLevel="1" x14ac:dyDescent="0.35">
      <c r="A950" s="83" t="s">
        <v>1314</v>
      </c>
      <c r="B950" s="148" t="s">
        <v>1306</v>
      </c>
      <c r="C950" s="85"/>
      <c r="D950" s="86"/>
      <c r="E950" s="87">
        <v>1000000</v>
      </c>
      <c r="F950" s="87"/>
      <c r="G950" s="87"/>
      <c r="H950" s="87"/>
      <c r="I950" s="87">
        <v>1000000</v>
      </c>
      <c r="J950" s="87">
        <v>1000000</v>
      </c>
      <c r="K950" s="87"/>
      <c r="L950" s="87"/>
      <c r="M950" s="87"/>
      <c r="N950" s="87">
        <v>1000000</v>
      </c>
      <c r="O950" s="85"/>
      <c r="P950" s="85"/>
      <c r="Q950" s="168">
        <v>0.1</v>
      </c>
      <c r="R950" s="90" t="s">
        <v>1061</v>
      </c>
      <c r="S950" s="90"/>
      <c r="T950" s="91"/>
      <c r="U950" s="92"/>
    </row>
    <row r="951" spans="1:21" s="95" customFormat="1" ht="31.4" customHeight="1" outlineLevel="1" x14ac:dyDescent="0.35">
      <c r="A951" s="161" t="s">
        <v>1315</v>
      </c>
      <c r="B951" s="163" t="s">
        <v>1308</v>
      </c>
      <c r="C951" s="64"/>
      <c r="D951" s="113" t="s">
        <v>1309</v>
      </c>
      <c r="E951" s="70">
        <f>E955</f>
        <v>4000000</v>
      </c>
      <c r="F951" s="205"/>
      <c r="G951" s="205"/>
      <c r="H951" s="205"/>
      <c r="I951" s="159">
        <f>SUM(E951:H951)</f>
        <v>4000000</v>
      </c>
      <c r="J951" s="205">
        <f>J955</f>
        <v>4000000</v>
      </c>
      <c r="K951" s="205"/>
      <c r="L951" s="205"/>
      <c r="M951" s="205"/>
      <c r="N951" s="159">
        <f>SUM(J951:M951)</f>
        <v>4000000</v>
      </c>
      <c r="O951" s="206" t="s">
        <v>816</v>
      </c>
      <c r="P951" s="206" t="s">
        <v>1060</v>
      </c>
      <c r="Q951" s="207"/>
      <c r="R951" s="208" t="s">
        <v>1061</v>
      </c>
      <c r="S951" s="208"/>
      <c r="T951" s="209"/>
      <c r="U951" s="210"/>
    </row>
    <row r="952" spans="1:21" s="95" customFormat="1" ht="15" customHeight="1" outlineLevel="1" x14ac:dyDescent="0.35">
      <c r="A952" s="83" t="s">
        <v>1316</v>
      </c>
      <c r="B952" s="173" t="s">
        <v>1317</v>
      </c>
      <c r="C952" s="174"/>
      <c r="D952" s="175"/>
      <c r="E952" s="211"/>
      <c r="F952" s="211"/>
      <c r="G952" s="211"/>
      <c r="H952" s="211"/>
      <c r="I952" s="211"/>
      <c r="J952" s="211"/>
      <c r="K952" s="211"/>
      <c r="L952" s="211"/>
      <c r="M952" s="211"/>
      <c r="N952" s="211"/>
      <c r="O952" s="174"/>
      <c r="P952" s="174"/>
      <c r="Q952" s="168">
        <v>0.4</v>
      </c>
      <c r="R952" s="177" t="s">
        <v>1061</v>
      </c>
      <c r="S952" s="177"/>
      <c r="T952" s="178"/>
      <c r="U952" s="212"/>
    </row>
    <row r="953" spans="1:21" s="95" customFormat="1" ht="15" customHeight="1" outlineLevel="1" x14ac:dyDescent="0.35">
      <c r="A953" s="83" t="s">
        <v>1318</v>
      </c>
      <c r="B953" s="173" t="s">
        <v>1319</v>
      </c>
      <c r="C953" s="174"/>
      <c r="D953" s="175"/>
      <c r="E953" s="211"/>
      <c r="F953" s="211"/>
      <c r="G953" s="211"/>
      <c r="H953" s="211"/>
      <c r="I953" s="211"/>
      <c r="J953" s="211"/>
      <c r="K953" s="211"/>
      <c r="L953" s="211"/>
      <c r="M953" s="211"/>
      <c r="N953" s="211"/>
      <c r="O953" s="174"/>
      <c r="P953" s="174"/>
      <c r="Q953" s="168">
        <v>0.1</v>
      </c>
      <c r="R953" s="177" t="s">
        <v>1061</v>
      </c>
      <c r="S953" s="177"/>
      <c r="T953" s="178"/>
      <c r="U953" s="212"/>
    </row>
    <row r="954" spans="1:21" s="95" customFormat="1" ht="15" customHeight="1" outlineLevel="1" x14ac:dyDescent="0.35">
      <c r="A954" s="83" t="s">
        <v>1320</v>
      </c>
      <c r="B954" s="173" t="s">
        <v>881</v>
      </c>
      <c r="C954" s="174"/>
      <c r="D954" s="175"/>
      <c r="E954" s="211"/>
      <c r="F954" s="211"/>
      <c r="G954" s="211"/>
      <c r="H954" s="211"/>
      <c r="I954" s="211"/>
      <c r="J954" s="211"/>
      <c r="K954" s="211"/>
      <c r="L954" s="211"/>
      <c r="M954" s="211"/>
      <c r="N954" s="211"/>
      <c r="O954" s="174"/>
      <c r="P954" s="174"/>
      <c r="Q954" s="168">
        <v>0.4</v>
      </c>
      <c r="R954" s="177" t="s">
        <v>1061</v>
      </c>
      <c r="S954" s="177"/>
      <c r="T954" s="178"/>
      <c r="U954" s="212"/>
    </row>
    <row r="955" spans="1:21" s="95" customFormat="1" ht="15" customHeight="1" outlineLevel="1" x14ac:dyDescent="0.35">
      <c r="A955" s="83" t="s">
        <v>1321</v>
      </c>
      <c r="B955" s="173" t="s">
        <v>44</v>
      </c>
      <c r="C955" s="174"/>
      <c r="D955" s="175"/>
      <c r="E955" s="211">
        <v>4000000</v>
      </c>
      <c r="F955" s="211"/>
      <c r="G955" s="211"/>
      <c r="H955" s="211"/>
      <c r="I955" s="211">
        <f>SUM(E955:H955)</f>
        <v>4000000</v>
      </c>
      <c r="J955" s="211">
        <v>4000000</v>
      </c>
      <c r="K955" s="211"/>
      <c r="L955" s="211"/>
      <c r="M955" s="211"/>
      <c r="N955" s="211">
        <f>SUM(J955:M955)</f>
        <v>4000000</v>
      </c>
      <c r="O955" s="174"/>
      <c r="P955" s="174"/>
      <c r="Q955" s="168">
        <v>0.1</v>
      </c>
      <c r="R955" s="177" t="s">
        <v>1061</v>
      </c>
      <c r="S955" s="177"/>
      <c r="T955" s="178"/>
      <c r="U955" s="212"/>
    </row>
    <row r="956" spans="1:21" s="187" customFormat="1" ht="28.5" customHeight="1" outlineLevel="1" x14ac:dyDescent="0.35">
      <c r="A956" s="53" t="s">
        <v>1322</v>
      </c>
      <c r="B956" s="54" t="s">
        <v>1323</v>
      </c>
      <c r="C956" s="55"/>
      <c r="D956" s="56"/>
      <c r="E956" s="57">
        <f>E957+E1024+E1097+E1104+E1111+E1119+E1142+E1153+E1160+E1183+E1197+E1202+E1208+E1221+E1236+E1241+E1030+E1126+E1238</f>
        <v>92057058.823529407</v>
      </c>
      <c r="F956" s="57">
        <f>F957+F1024+F1097+F1104+F1111+F1119+F1142+F1153+F1160+F1183+F1197+F1202+F1208+F1221+F1236+F1241</f>
        <v>0</v>
      </c>
      <c r="G956" s="57">
        <f>G957+G1024+G1097+G1104+G1111+G1119+G1142+G1153+G1160+G1183+G1197+G1202+G1208+G1221+G1236+G1241</f>
        <v>0</v>
      </c>
      <c r="H956" s="57">
        <f>H957+H1024+H1097+H1104+H1111+H1119+H1142+H1153+H1160+H1183+H1197+H1202+H1208+H1221+H1236+H1241</f>
        <v>0</v>
      </c>
      <c r="I956" s="57">
        <f t="shared" ref="I956:I1019" si="51">SUM(E956:H956)</f>
        <v>92057058.823529407</v>
      </c>
      <c r="J956" s="57">
        <f>J957+J1024+J1097+J1104+J1111+J1119+J1142+J1153+J1160+J1183+J1197+J1202+J1208+J1221+J1236+J1241+J1030+J1126+J1238</f>
        <v>92057058.823529407</v>
      </c>
      <c r="K956" s="57">
        <f>K957+K1024+K1097+K1104+K1111+K1119+K1142+K1153+K1160+K1183+K1197+K1202+K1208+K1221+K1236+K1241</f>
        <v>0</v>
      </c>
      <c r="L956" s="57">
        <f>L957+L1024+L1097+L1104+L1111+L1119+L1142+L1153+L1160+L1183+L1197+L1202+L1208+L1221+L1236+L1241</f>
        <v>0</v>
      </c>
      <c r="M956" s="57">
        <f>M957+M1024+M1097+M1104+M1111+M1119+M1142+M1153+M1160+M1183+M1197+M1202+M1208+M1221+M1236+M1241</f>
        <v>0</v>
      </c>
      <c r="N956" s="57">
        <f t="shared" ref="N956:N1019" si="52">SUM(J956:M956)</f>
        <v>92057058.823529407</v>
      </c>
      <c r="O956" s="58"/>
      <c r="P956" s="58"/>
      <c r="Q956" s="59">
        <v>0.1</v>
      </c>
      <c r="R956" s="60" t="s">
        <v>22</v>
      </c>
      <c r="S956" s="61"/>
      <c r="T956" s="61"/>
      <c r="U956" s="62"/>
    </row>
    <row r="957" spans="1:21" s="218" customFormat="1" ht="116.15" customHeight="1" outlineLevel="1" x14ac:dyDescent="0.35">
      <c r="A957" s="63" t="s">
        <v>1324</v>
      </c>
      <c r="B957" s="163" t="s">
        <v>1325</v>
      </c>
      <c r="C957" s="64"/>
      <c r="D957" s="113">
        <v>627801</v>
      </c>
      <c r="E957" s="70">
        <f>E965+E971+E977+E983+E989+E996+E1003+E1010+E1017</f>
        <v>37000000</v>
      </c>
      <c r="F957" s="65"/>
      <c r="G957" s="65"/>
      <c r="H957" s="65"/>
      <c r="I957" s="126">
        <f t="shared" si="51"/>
        <v>37000000</v>
      </c>
      <c r="J957" s="66">
        <f>J965+J971+J977+J983+J989+J996+J1003+J1010+J1017</f>
        <v>37000000</v>
      </c>
      <c r="K957" s="65"/>
      <c r="L957" s="65"/>
      <c r="M957" s="65"/>
      <c r="N957" s="126">
        <f t="shared" si="52"/>
        <v>37000000</v>
      </c>
      <c r="O957" s="213">
        <v>46024</v>
      </c>
      <c r="P957" s="213">
        <v>46387</v>
      </c>
      <c r="Q957" s="214"/>
      <c r="R957" s="215" t="s">
        <v>1326</v>
      </c>
      <c r="S957" s="216" t="s">
        <v>66</v>
      </c>
      <c r="T957" s="216" t="s">
        <v>1327</v>
      </c>
      <c r="U957" s="217"/>
    </row>
    <row r="958" spans="1:21" s="218" customFormat="1" ht="14" outlineLevel="1" x14ac:dyDescent="0.35">
      <c r="A958" s="83" t="s">
        <v>1328</v>
      </c>
      <c r="B958" s="219" t="s">
        <v>1329</v>
      </c>
      <c r="C958" s="91"/>
      <c r="D958" s="86"/>
      <c r="E958" s="220"/>
      <c r="F958" s="101"/>
      <c r="G958" s="101"/>
      <c r="H958" s="101"/>
      <c r="I958" s="220">
        <f t="shared" si="51"/>
        <v>0</v>
      </c>
      <c r="J958" s="220"/>
      <c r="K958" s="101"/>
      <c r="L958" s="101"/>
      <c r="M958" s="101"/>
      <c r="N958" s="220">
        <f t="shared" si="52"/>
        <v>0</v>
      </c>
      <c r="O958" s="221">
        <v>46024</v>
      </c>
      <c r="P958" s="221">
        <v>46112</v>
      </c>
      <c r="Q958" s="222">
        <v>0.25</v>
      </c>
      <c r="R958" s="223" t="s">
        <v>1326</v>
      </c>
      <c r="S958" s="223"/>
      <c r="T958" s="223"/>
      <c r="U958" s="224"/>
    </row>
    <row r="959" spans="1:21" s="218" customFormat="1" ht="15" customHeight="1" outlineLevel="1" x14ac:dyDescent="0.25">
      <c r="A959" s="83" t="s">
        <v>1330</v>
      </c>
      <c r="B959" s="225" t="s">
        <v>1331</v>
      </c>
      <c r="C959" s="91"/>
      <c r="D959" s="86"/>
      <c r="E959" s="220"/>
      <c r="F959" s="101"/>
      <c r="G959" s="101"/>
      <c r="H959" s="101"/>
      <c r="I959" s="220">
        <f t="shared" si="51"/>
        <v>0</v>
      </c>
      <c r="J959" s="220"/>
      <c r="K959" s="101"/>
      <c r="L959" s="101"/>
      <c r="M959" s="101"/>
      <c r="N959" s="220">
        <f t="shared" si="52"/>
        <v>0</v>
      </c>
      <c r="O959" s="221">
        <v>46024</v>
      </c>
      <c r="P959" s="221">
        <v>46112</v>
      </c>
      <c r="Q959" s="222">
        <v>0.12</v>
      </c>
      <c r="R959" s="223" t="s">
        <v>1326</v>
      </c>
      <c r="S959" s="223"/>
      <c r="T959" s="223"/>
      <c r="U959" s="224"/>
    </row>
    <row r="960" spans="1:21" s="218" customFormat="1" ht="15" customHeight="1" outlineLevel="1" x14ac:dyDescent="0.25">
      <c r="A960" s="83" t="s">
        <v>1332</v>
      </c>
      <c r="B960" s="225" t="s">
        <v>1333</v>
      </c>
      <c r="C960" s="91"/>
      <c r="D960" s="91"/>
      <c r="E960" s="220"/>
      <c r="F960" s="101"/>
      <c r="G960" s="101"/>
      <c r="H960" s="101"/>
      <c r="I960" s="220">
        <f t="shared" si="51"/>
        <v>0</v>
      </c>
      <c r="J960" s="220"/>
      <c r="K960" s="101"/>
      <c r="L960" s="101"/>
      <c r="M960" s="101"/>
      <c r="N960" s="220">
        <f t="shared" si="52"/>
        <v>0</v>
      </c>
      <c r="O960" s="221">
        <v>46024</v>
      </c>
      <c r="P960" s="221">
        <v>46112</v>
      </c>
      <c r="Q960" s="222">
        <v>0.12</v>
      </c>
      <c r="R960" s="223" t="s">
        <v>1326</v>
      </c>
      <c r="S960" s="223"/>
      <c r="T960" s="223"/>
      <c r="U960" s="224"/>
    </row>
    <row r="961" spans="1:113" s="218" customFormat="1" ht="15" customHeight="1" outlineLevel="1" x14ac:dyDescent="0.25">
      <c r="A961" s="83" t="s">
        <v>1334</v>
      </c>
      <c r="B961" s="225" t="s">
        <v>1335</v>
      </c>
      <c r="C961" s="91"/>
      <c r="D961" s="91"/>
      <c r="E961" s="220"/>
      <c r="F961" s="101"/>
      <c r="G961" s="101"/>
      <c r="H961" s="101"/>
      <c r="I961" s="220">
        <f t="shared" si="51"/>
        <v>0</v>
      </c>
      <c r="J961" s="220"/>
      <c r="K961" s="101"/>
      <c r="L961" s="101"/>
      <c r="M961" s="101"/>
      <c r="N961" s="220">
        <f t="shared" si="52"/>
        <v>0</v>
      </c>
      <c r="O961" s="221">
        <v>46024</v>
      </c>
      <c r="P961" s="221">
        <v>46112</v>
      </c>
      <c r="Q961" s="222">
        <v>0.12</v>
      </c>
      <c r="R961" s="223" t="s">
        <v>1326</v>
      </c>
      <c r="S961" s="223"/>
      <c r="T961" s="223"/>
      <c r="U961" s="224"/>
    </row>
    <row r="962" spans="1:113" s="218" customFormat="1" ht="15" customHeight="1" outlineLevel="1" x14ac:dyDescent="0.25">
      <c r="A962" s="83" t="s">
        <v>1336</v>
      </c>
      <c r="B962" s="225" t="s">
        <v>68</v>
      </c>
      <c r="C962" s="91"/>
      <c r="D962" s="91"/>
      <c r="E962" s="220"/>
      <c r="F962" s="101"/>
      <c r="G962" s="101"/>
      <c r="H962" s="101"/>
      <c r="I962" s="220">
        <f t="shared" si="51"/>
        <v>0</v>
      </c>
      <c r="J962" s="220"/>
      <c r="K962" s="101"/>
      <c r="L962" s="101"/>
      <c r="M962" s="101"/>
      <c r="N962" s="220">
        <f t="shared" si="52"/>
        <v>0</v>
      </c>
      <c r="O962" s="221">
        <v>46024</v>
      </c>
      <c r="P962" s="221">
        <v>46112</v>
      </c>
      <c r="Q962" s="222">
        <v>0.12</v>
      </c>
      <c r="R962" s="223" t="s">
        <v>1326</v>
      </c>
      <c r="S962" s="223"/>
      <c r="T962" s="223"/>
      <c r="U962" s="224"/>
    </row>
    <row r="963" spans="1:113" s="218" customFormat="1" ht="15" customHeight="1" outlineLevel="1" x14ac:dyDescent="0.25">
      <c r="A963" s="83" t="s">
        <v>1337</v>
      </c>
      <c r="B963" s="225" t="s">
        <v>1338</v>
      </c>
      <c r="C963" s="91"/>
      <c r="D963" s="91"/>
      <c r="E963" s="220"/>
      <c r="F963" s="101"/>
      <c r="G963" s="101"/>
      <c r="H963" s="101"/>
      <c r="I963" s="220">
        <f t="shared" si="51"/>
        <v>0</v>
      </c>
      <c r="J963" s="220"/>
      <c r="K963" s="101"/>
      <c r="L963" s="101"/>
      <c r="M963" s="101"/>
      <c r="N963" s="220">
        <f t="shared" si="52"/>
        <v>0</v>
      </c>
      <c r="O963" s="221">
        <v>46024</v>
      </c>
      <c r="P963" s="221">
        <v>46112</v>
      </c>
      <c r="Q963" s="222">
        <v>0.12</v>
      </c>
      <c r="R963" s="223" t="s">
        <v>1326</v>
      </c>
      <c r="S963" s="223"/>
      <c r="T963" s="223"/>
      <c r="U963" s="224"/>
    </row>
    <row r="964" spans="1:113" s="218" customFormat="1" ht="15" customHeight="1" outlineLevel="1" x14ac:dyDescent="0.25">
      <c r="A964" s="83" t="s">
        <v>1339</v>
      </c>
      <c r="B964" s="225" t="s">
        <v>1340</v>
      </c>
      <c r="C964" s="226"/>
      <c r="D964" s="91"/>
      <c r="E964" s="227"/>
      <c r="F964" s="101"/>
      <c r="G964" s="101"/>
      <c r="H964" s="101"/>
      <c r="I964" s="227">
        <f t="shared" si="51"/>
        <v>0</v>
      </c>
      <c r="J964" s="227"/>
      <c r="K964" s="101"/>
      <c r="L964" s="227"/>
      <c r="M964" s="227"/>
      <c r="N964" s="227">
        <f t="shared" si="52"/>
        <v>0</v>
      </c>
      <c r="O964" s="221">
        <v>46024</v>
      </c>
      <c r="P964" s="221">
        <v>46112</v>
      </c>
      <c r="Q964" s="222">
        <v>0.15</v>
      </c>
      <c r="R964" s="223" t="s">
        <v>1326</v>
      </c>
      <c r="S964" s="223"/>
      <c r="T964" s="223"/>
      <c r="U964" s="224"/>
    </row>
    <row r="965" spans="1:113" s="218" customFormat="1" ht="25" outlineLevel="1" x14ac:dyDescent="0.35">
      <c r="A965" s="228" t="s">
        <v>1328</v>
      </c>
      <c r="B965" s="229" t="s">
        <v>1341</v>
      </c>
      <c r="C965" s="230">
        <v>1</v>
      </c>
      <c r="D965" s="230"/>
      <c r="E965" s="131">
        <f>E970</f>
        <v>5000000</v>
      </c>
      <c r="F965" s="132"/>
      <c r="G965" s="132"/>
      <c r="H965" s="132"/>
      <c r="I965" s="131">
        <f t="shared" si="51"/>
        <v>5000000</v>
      </c>
      <c r="J965" s="131">
        <f>J970</f>
        <v>5000000</v>
      </c>
      <c r="K965" s="132"/>
      <c r="L965" s="132"/>
      <c r="M965" s="132"/>
      <c r="N965" s="131">
        <f t="shared" si="52"/>
        <v>5000000</v>
      </c>
      <c r="O965" s="231">
        <v>46143</v>
      </c>
      <c r="P965" s="231">
        <v>46173</v>
      </c>
      <c r="Q965" s="232"/>
      <c r="R965" s="233" t="s">
        <v>1326</v>
      </c>
      <c r="S965" s="229" t="s">
        <v>1342</v>
      </c>
      <c r="T965" s="229" t="s">
        <v>473</v>
      </c>
      <c r="U965" s="234"/>
    </row>
    <row r="966" spans="1:113" s="243" customFormat="1" ht="31.4" customHeight="1" outlineLevel="1" x14ac:dyDescent="0.35">
      <c r="A966" s="83" t="s">
        <v>1343</v>
      </c>
      <c r="B966" s="235" t="s">
        <v>1344</v>
      </c>
      <c r="C966" s="236"/>
      <c r="D966" s="236"/>
      <c r="E966" s="237"/>
      <c r="F966" s="238"/>
      <c r="G966" s="238"/>
      <c r="H966" s="238"/>
      <c r="I966" s="237">
        <f t="shared" si="51"/>
        <v>0</v>
      </c>
      <c r="J966" s="237"/>
      <c r="K966" s="238"/>
      <c r="L966" s="238"/>
      <c r="M966" s="238"/>
      <c r="N966" s="237">
        <f t="shared" si="52"/>
        <v>0</v>
      </c>
      <c r="O966" s="239">
        <v>46113</v>
      </c>
      <c r="P966" s="239">
        <v>46113</v>
      </c>
      <c r="Q966" s="240">
        <v>0.2</v>
      </c>
      <c r="R966" s="223" t="s">
        <v>1326</v>
      </c>
      <c r="S966" s="241"/>
      <c r="T966" s="241"/>
      <c r="U966" s="242"/>
      <c r="V966" s="218"/>
      <c r="W966" s="218"/>
      <c r="X966" s="218"/>
      <c r="Y966" s="218"/>
      <c r="Z966" s="218"/>
      <c r="AA966" s="218"/>
      <c r="AB966" s="218"/>
      <c r="AC966" s="218"/>
      <c r="AD966" s="218"/>
      <c r="AE966" s="218"/>
      <c r="AF966" s="218"/>
      <c r="AG966" s="218"/>
      <c r="AH966" s="218"/>
      <c r="AI966" s="218"/>
      <c r="AJ966" s="218"/>
      <c r="AK966" s="218"/>
      <c r="AL966" s="218"/>
      <c r="AM966" s="218"/>
      <c r="AN966" s="218"/>
      <c r="AO966" s="218"/>
      <c r="AP966" s="218"/>
      <c r="AQ966" s="218"/>
      <c r="AR966" s="218"/>
      <c r="AS966" s="218"/>
      <c r="AT966" s="218"/>
      <c r="AU966" s="218"/>
      <c r="AV966" s="218"/>
      <c r="AW966" s="218"/>
      <c r="AX966" s="218"/>
      <c r="AY966" s="218"/>
      <c r="AZ966" s="218"/>
      <c r="BA966" s="218"/>
      <c r="BB966" s="218"/>
      <c r="BC966" s="218"/>
      <c r="BD966" s="218"/>
      <c r="BE966" s="218"/>
      <c r="BF966" s="218"/>
      <c r="BG966" s="218"/>
      <c r="BH966" s="218"/>
      <c r="BI966" s="218"/>
      <c r="BJ966" s="218"/>
      <c r="BK966" s="218"/>
      <c r="BL966" s="218"/>
      <c r="BM966" s="218"/>
      <c r="BN966" s="218"/>
      <c r="BO966" s="218"/>
      <c r="BP966" s="218"/>
      <c r="BQ966" s="218"/>
      <c r="BR966" s="218"/>
      <c r="BS966" s="218"/>
      <c r="BT966" s="218"/>
      <c r="BU966" s="218"/>
      <c r="BV966" s="218"/>
      <c r="BW966" s="218"/>
      <c r="BX966" s="218"/>
      <c r="BY966" s="218"/>
      <c r="BZ966" s="218"/>
      <c r="CA966" s="218"/>
      <c r="CB966" s="218"/>
      <c r="CC966" s="218"/>
      <c r="CD966" s="218"/>
      <c r="CE966" s="218"/>
      <c r="CF966" s="218"/>
      <c r="CG966" s="218"/>
      <c r="CH966" s="218"/>
      <c r="CI966" s="218"/>
      <c r="CJ966" s="218"/>
      <c r="CK966" s="218"/>
      <c r="CL966" s="218"/>
      <c r="CM966" s="218"/>
      <c r="CN966" s="218"/>
      <c r="CO966" s="218"/>
      <c r="CP966" s="218"/>
      <c r="CQ966" s="218"/>
      <c r="CR966" s="218"/>
      <c r="CS966" s="218"/>
      <c r="CT966" s="218"/>
      <c r="CU966" s="218"/>
      <c r="CV966" s="218"/>
      <c r="CW966" s="218"/>
      <c r="CX966" s="218"/>
      <c r="CY966" s="218"/>
      <c r="CZ966" s="218"/>
      <c r="DA966" s="218"/>
      <c r="DB966" s="218"/>
      <c r="DC966" s="218"/>
      <c r="DD966" s="218"/>
      <c r="DE966" s="218"/>
      <c r="DF966" s="218"/>
      <c r="DG966" s="218"/>
      <c r="DH966" s="218"/>
      <c r="DI966" s="218"/>
    </row>
    <row r="967" spans="1:113" s="218" customFormat="1" ht="15" customHeight="1" outlineLevel="1" x14ac:dyDescent="0.35">
      <c r="A967" s="83" t="s">
        <v>1345</v>
      </c>
      <c r="B967" s="235" t="s">
        <v>1346</v>
      </c>
      <c r="C967" s="236"/>
      <c r="D967" s="236"/>
      <c r="E967" s="237"/>
      <c r="F967" s="238"/>
      <c r="G967" s="238"/>
      <c r="H967" s="238"/>
      <c r="I967" s="237">
        <f t="shared" si="51"/>
        <v>0</v>
      </c>
      <c r="J967" s="237"/>
      <c r="K967" s="238"/>
      <c r="L967" s="238"/>
      <c r="M967" s="238"/>
      <c r="N967" s="237">
        <f t="shared" si="52"/>
        <v>0</v>
      </c>
      <c r="O967" s="239">
        <v>46121</v>
      </c>
      <c r="P967" s="239">
        <v>46121</v>
      </c>
      <c r="Q967" s="240">
        <v>0.2</v>
      </c>
      <c r="R967" s="223" t="s">
        <v>1326</v>
      </c>
      <c r="S967" s="241"/>
      <c r="T967" s="241"/>
      <c r="U967" s="242"/>
    </row>
    <row r="968" spans="1:113" s="218" customFormat="1" ht="15" customHeight="1" outlineLevel="1" x14ac:dyDescent="0.35">
      <c r="A968" s="83" t="s">
        <v>1347</v>
      </c>
      <c r="B968" s="235" t="s">
        <v>1348</v>
      </c>
      <c r="C968" s="236"/>
      <c r="D968" s="236"/>
      <c r="E968" s="237"/>
      <c r="F968" s="238"/>
      <c r="G968" s="238"/>
      <c r="H968" s="238"/>
      <c r="I968" s="237">
        <f t="shared" si="51"/>
        <v>0</v>
      </c>
      <c r="J968" s="237"/>
      <c r="K968" s="238"/>
      <c r="L968" s="238"/>
      <c r="M968" s="238"/>
      <c r="N968" s="237">
        <f t="shared" si="52"/>
        <v>0</v>
      </c>
      <c r="O968" s="239">
        <v>46128</v>
      </c>
      <c r="P968" s="239">
        <v>46135</v>
      </c>
      <c r="Q968" s="240">
        <v>0.2</v>
      </c>
      <c r="R968" s="223" t="s">
        <v>1326</v>
      </c>
      <c r="S968" s="241"/>
      <c r="T968" s="241"/>
      <c r="U968" s="242"/>
    </row>
    <row r="969" spans="1:113" s="218" customFormat="1" ht="15" customHeight="1" outlineLevel="1" x14ac:dyDescent="0.35">
      <c r="A969" s="83" t="s">
        <v>1349</v>
      </c>
      <c r="B969" s="235" t="s">
        <v>1350</v>
      </c>
      <c r="C969" s="236"/>
      <c r="D969" s="236"/>
      <c r="E969" s="237"/>
      <c r="F969" s="238"/>
      <c r="G969" s="238"/>
      <c r="H969" s="238"/>
      <c r="I969" s="237">
        <f t="shared" si="51"/>
        <v>0</v>
      </c>
      <c r="J969" s="237"/>
      <c r="K969" s="238"/>
      <c r="L969" s="238"/>
      <c r="M969" s="238"/>
      <c r="N969" s="237">
        <f t="shared" si="52"/>
        <v>0</v>
      </c>
      <c r="O969" s="239">
        <v>46143</v>
      </c>
      <c r="P969" s="239">
        <v>46173</v>
      </c>
      <c r="Q969" s="240">
        <v>0.35</v>
      </c>
      <c r="R969" s="223" t="s">
        <v>1326</v>
      </c>
      <c r="S969" s="241"/>
      <c r="T969" s="241"/>
      <c r="U969" s="242"/>
    </row>
    <row r="970" spans="1:113" s="218" customFormat="1" ht="15" customHeight="1" outlineLevel="1" x14ac:dyDescent="0.35">
      <c r="A970" s="83" t="s">
        <v>1351</v>
      </c>
      <c r="B970" s="235" t="s">
        <v>458</v>
      </c>
      <c r="C970" s="236"/>
      <c r="D970" s="236"/>
      <c r="E970" s="237">
        <v>5000000</v>
      </c>
      <c r="F970" s="238"/>
      <c r="G970" s="238"/>
      <c r="H970" s="238"/>
      <c r="I970" s="237">
        <f t="shared" si="51"/>
        <v>5000000</v>
      </c>
      <c r="J970" s="237">
        <v>5000000</v>
      </c>
      <c r="K970" s="238"/>
      <c r="L970" s="238"/>
      <c r="M970" s="238"/>
      <c r="N970" s="237">
        <f t="shared" si="52"/>
        <v>5000000</v>
      </c>
      <c r="O970" s="239">
        <v>46186</v>
      </c>
      <c r="P970" s="239">
        <v>46194</v>
      </c>
      <c r="Q970" s="240">
        <v>0.05</v>
      </c>
      <c r="R970" s="223" t="s">
        <v>1326</v>
      </c>
      <c r="S970" s="241"/>
      <c r="T970" s="241"/>
      <c r="U970" s="242"/>
    </row>
    <row r="971" spans="1:113" s="218" customFormat="1" ht="25" outlineLevel="1" x14ac:dyDescent="0.35">
      <c r="A971" s="228" t="s">
        <v>1330</v>
      </c>
      <c r="B971" s="229" t="s">
        <v>1352</v>
      </c>
      <c r="C971" s="230">
        <v>1</v>
      </c>
      <c r="D971" s="230"/>
      <c r="E971" s="131">
        <f>E976</f>
        <v>5000000</v>
      </c>
      <c r="F971" s="132"/>
      <c r="G971" s="132"/>
      <c r="H971" s="132"/>
      <c r="I971" s="131">
        <f t="shared" si="51"/>
        <v>5000000</v>
      </c>
      <c r="J971" s="131">
        <f>J976</f>
        <v>5000000</v>
      </c>
      <c r="K971" s="132"/>
      <c r="L971" s="132"/>
      <c r="M971" s="132"/>
      <c r="N971" s="131">
        <f t="shared" si="52"/>
        <v>5000000</v>
      </c>
      <c r="O971" s="231">
        <v>46357</v>
      </c>
      <c r="P971" s="231">
        <v>46387</v>
      </c>
      <c r="Q971" s="232"/>
      <c r="R971" s="233" t="s">
        <v>1326</v>
      </c>
      <c r="S971" s="229" t="s">
        <v>1342</v>
      </c>
      <c r="T971" s="229" t="s">
        <v>473</v>
      </c>
      <c r="U971" s="234"/>
    </row>
    <row r="972" spans="1:113" s="195" customFormat="1" ht="31.4" customHeight="1" outlineLevel="1" x14ac:dyDescent="0.35">
      <c r="A972" s="83" t="s">
        <v>1353</v>
      </c>
      <c r="B972" s="244" t="s">
        <v>1344</v>
      </c>
      <c r="C972" s="245">
        <v>1</v>
      </c>
      <c r="D972" s="245"/>
      <c r="E972" s="220"/>
      <c r="F972" s="227"/>
      <c r="G972" s="227"/>
      <c r="H972" s="227"/>
      <c r="I972" s="220">
        <f t="shared" si="51"/>
        <v>0</v>
      </c>
      <c r="J972" s="220"/>
      <c r="K972" s="227"/>
      <c r="L972" s="227"/>
      <c r="M972" s="227"/>
      <c r="N972" s="220">
        <f t="shared" si="52"/>
        <v>0</v>
      </c>
      <c r="O972" s="246">
        <v>46328</v>
      </c>
      <c r="P972" s="246">
        <v>46328</v>
      </c>
      <c r="Q972" s="247">
        <v>0.2</v>
      </c>
      <c r="R972" s="91"/>
      <c r="S972" s="248"/>
      <c r="T972" s="248"/>
      <c r="U972" s="249"/>
      <c r="V972" s="187"/>
      <c r="W972" s="187"/>
      <c r="X972" s="187"/>
      <c r="Y972" s="187"/>
      <c r="Z972" s="187"/>
      <c r="AA972" s="187"/>
      <c r="AB972" s="187"/>
      <c r="AC972" s="187"/>
      <c r="AD972" s="187"/>
      <c r="AE972" s="187"/>
      <c r="AF972" s="187"/>
      <c r="AG972" s="187"/>
      <c r="AH972" s="187"/>
      <c r="AI972" s="187"/>
      <c r="AJ972" s="187"/>
      <c r="AK972" s="187"/>
      <c r="AL972" s="187"/>
      <c r="AM972" s="187"/>
      <c r="AN972" s="187"/>
      <c r="AO972" s="187"/>
      <c r="AP972" s="187"/>
      <c r="AQ972" s="187"/>
      <c r="AR972" s="187"/>
      <c r="AS972" s="187"/>
      <c r="AT972" s="187"/>
      <c r="AU972" s="187"/>
      <c r="AV972" s="187"/>
      <c r="AW972" s="187"/>
      <c r="AX972" s="187"/>
      <c r="AY972" s="187"/>
      <c r="AZ972" s="187"/>
      <c r="BA972" s="187"/>
      <c r="BB972" s="187"/>
      <c r="BC972" s="187"/>
      <c r="BD972" s="187"/>
      <c r="BE972" s="187"/>
      <c r="BF972" s="187"/>
      <c r="BG972" s="187"/>
      <c r="BH972" s="187"/>
      <c r="BI972" s="187"/>
      <c r="BJ972" s="187"/>
      <c r="BK972" s="187"/>
      <c r="BL972" s="187"/>
      <c r="BM972" s="187"/>
      <c r="BN972" s="187"/>
      <c r="BO972" s="187"/>
      <c r="BP972" s="187"/>
      <c r="BQ972" s="187"/>
      <c r="BR972" s="187"/>
      <c r="BS972" s="187"/>
      <c r="BT972" s="187"/>
      <c r="BU972" s="187"/>
      <c r="BV972" s="187"/>
      <c r="BW972" s="187"/>
      <c r="BX972" s="187"/>
      <c r="BY972" s="187"/>
      <c r="BZ972" s="187"/>
      <c r="CA972" s="187"/>
      <c r="CB972" s="187"/>
      <c r="CC972" s="187"/>
      <c r="CD972" s="187"/>
      <c r="CE972" s="187"/>
      <c r="CF972" s="187"/>
      <c r="CG972" s="187"/>
      <c r="CH972" s="187"/>
      <c r="CI972" s="187"/>
      <c r="CJ972" s="187"/>
      <c r="CK972" s="187"/>
      <c r="CL972" s="187"/>
      <c r="CM972" s="187"/>
      <c r="CN972" s="187"/>
      <c r="CO972" s="187"/>
      <c r="CP972" s="187"/>
      <c r="CQ972" s="187"/>
      <c r="CR972" s="187"/>
      <c r="CS972" s="187"/>
      <c r="CT972" s="187"/>
      <c r="CU972" s="187"/>
      <c r="CV972" s="187"/>
      <c r="CW972" s="187"/>
      <c r="CX972" s="187"/>
      <c r="CY972" s="187"/>
      <c r="CZ972" s="187"/>
      <c r="DA972" s="187"/>
      <c r="DB972" s="187"/>
      <c r="DC972" s="187"/>
      <c r="DD972" s="187"/>
      <c r="DE972" s="187"/>
      <c r="DF972" s="187"/>
      <c r="DG972" s="187"/>
      <c r="DH972" s="187"/>
      <c r="DI972" s="187"/>
    </row>
    <row r="973" spans="1:113" s="218" customFormat="1" ht="15" customHeight="1" outlineLevel="1" x14ac:dyDescent="0.35">
      <c r="A973" s="83" t="s">
        <v>1354</v>
      </c>
      <c r="B973" s="235" t="s">
        <v>1346</v>
      </c>
      <c r="C973" s="248"/>
      <c r="D973" s="248"/>
      <c r="E973" s="220"/>
      <c r="F973" s="227"/>
      <c r="G973" s="227"/>
      <c r="H973" s="227"/>
      <c r="I973" s="220">
        <f t="shared" si="51"/>
        <v>0</v>
      </c>
      <c r="J973" s="220"/>
      <c r="K973" s="227"/>
      <c r="L973" s="227"/>
      <c r="M973" s="227"/>
      <c r="N973" s="220">
        <f t="shared" si="52"/>
        <v>0</v>
      </c>
      <c r="O973" s="221">
        <v>46342</v>
      </c>
      <c r="P973" s="221">
        <v>46342</v>
      </c>
      <c r="Q973" s="240">
        <v>0.2</v>
      </c>
      <c r="R973" s="223" t="s">
        <v>1326</v>
      </c>
      <c r="S973" s="250"/>
      <c r="T973" s="250"/>
      <c r="U973" s="251"/>
    </row>
    <row r="974" spans="1:113" s="218" customFormat="1" ht="15" customHeight="1" outlineLevel="1" x14ac:dyDescent="0.35">
      <c r="A974" s="83" t="s">
        <v>1355</v>
      </c>
      <c r="B974" s="235" t="s">
        <v>1356</v>
      </c>
      <c r="C974" s="248"/>
      <c r="D974" s="248"/>
      <c r="E974" s="220"/>
      <c r="F974" s="227"/>
      <c r="G974" s="227"/>
      <c r="H974" s="227"/>
      <c r="I974" s="220">
        <f t="shared" si="51"/>
        <v>0</v>
      </c>
      <c r="J974" s="220"/>
      <c r="K974" s="227"/>
      <c r="L974" s="227"/>
      <c r="M974" s="227"/>
      <c r="N974" s="220">
        <f t="shared" si="52"/>
        <v>0</v>
      </c>
      <c r="O974" s="221">
        <v>46349</v>
      </c>
      <c r="P974" s="221">
        <v>46356</v>
      </c>
      <c r="Q974" s="240">
        <v>0.2</v>
      </c>
      <c r="R974" s="223" t="s">
        <v>1326</v>
      </c>
      <c r="S974" s="250"/>
      <c r="T974" s="250"/>
      <c r="U974" s="251"/>
    </row>
    <row r="975" spans="1:113" s="243" customFormat="1" ht="31.4" customHeight="1" outlineLevel="1" x14ac:dyDescent="0.35">
      <c r="A975" s="83" t="s">
        <v>1357</v>
      </c>
      <c r="B975" s="235" t="s">
        <v>1350</v>
      </c>
      <c r="C975" s="248"/>
      <c r="D975" s="248"/>
      <c r="E975" s="220"/>
      <c r="F975" s="227"/>
      <c r="G975" s="227"/>
      <c r="H975" s="227"/>
      <c r="I975" s="220">
        <f t="shared" si="51"/>
        <v>0</v>
      </c>
      <c r="J975" s="220"/>
      <c r="K975" s="227"/>
      <c r="L975" s="227"/>
      <c r="M975" s="227"/>
      <c r="N975" s="220">
        <f t="shared" si="52"/>
        <v>0</v>
      </c>
      <c r="O975" s="221">
        <v>46357</v>
      </c>
      <c r="P975" s="221">
        <v>46387</v>
      </c>
      <c r="Q975" s="240">
        <v>0.35</v>
      </c>
      <c r="R975" s="223" t="s">
        <v>1326</v>
      </c>
      <c r="S975" s="250"/>
      <c r="T975" s="250"/>
      <c r="U975" s="251"/>
      <c r="V975" s="218"/>
      <c r="W975" s="218"/>
      <c r="X975" s="218"/>
      <c r="Y975" s="218"/>
      <c r="Z975" s="218"/>
      <c r="AA975" s="218"/>
      <c r="AB975" s="218"/>
      <c r="AC975" s="218"/>
      <c r="AD975" s="218"/>
      <c r="AE975" s="218"/>
      <c r="AF975" s="218"/>
      <c r="AG975" s="218"/>
      <c r="AH975" s="218"/>
      <c r="AI975" s="218"/>
      <c r="AJ975" s="218"/>
      <c r="AK975" s="218"/>
      <c r="AL975" s="218"/>
      <c r="AM975" s="218"/>
      <c r="AN975" s="218"/>
      <c r="AO975" s="218"/>
      <c r="AP975" s="218"/>
      <c r="AQ975" s="218"/>
      <c r="AR975" s="218"/>
      <c r="AS975" s="218"/>
      <c r="AT975" s="218"/>
      <c r="AU975" s="218"/>
      <c r="AV975" s="218"/>
      <c r="AW975" s="218"/>
      <c r="AX975" s="218"/>
      <c r="AY975" s="218"/>
      <c r="AZ975" s="218"/>
      <c r="BA975" s="218"/>
      <c r="BB975" s="218"/>
      <c r="BC975" s="218"/>
      <c r="BD975" s="218"/>
      <c r="BE975" s="218"/>
      <c r="BF975" s="218"/>
      <c r="BG975" s="218"/>
      <c r="BH975" s="218"/>
      <c r="BI975" s="218"/>
      <c r="BJ975" s="218"/>
      <c r="BK975" s="218"/>
      <c r="BL975" s="218"/>
      <c r="BM975" s="218"/>
      <c r="BN975" s="218"/>
      <c r="BO975" s="218"/>
      <c r="BP975" s="218"/>
      <c r="BQ975" s="218"/>
      <c r="BR975" s="218"/>
      <c r="BS975" s="218"/>
      <c r="BT975" s="218"/>
      <c r="BU975" s="218"/>
      <c r="BV975" s="218"/>
      <c r="BW975" s="218"/>
      <c r="BX975" s="218"/>
      <c r="BY975" s="218"/>
      <c r="BZ975" s="218"/>
      <c r="CA975" s="218"/>
      <c r="CB975" s="218"/>
      <c r="CC975" s="218"/>
      <c r="CD975" s="218"/>
      <c r="CE975" s="218"/>
      <c r="CF975" s="218"/>
      <c r="CG975" s="218"/>
      <c r="CH975" s="218"/>
      <c r="CI975" s="218"/>
      <c r="CJ975" s="218"/>
      <c r="CK975" s="218"/>
      <c r="CL975" s="218"/>
      <c r="CM975" s="218"/>
      <c r="CN975" s="218"/>
      <c r="CO975" s="218"/>
      <c r="CP975" s="218"/>
      <c r="CQ975" s="218"/>
      <c r="CR975" s="218"/>
      <c r="CS975" s="218"/>
      <c r="CT975" s="218"/>
      <c r="CU975" s="218"/>
      <c r="CV975" s="218"/>
      <c r="CW975" s="218"/>
      <c r="CX975" s="218"/>
      <c r="CY975" s="218"/>
      <c r="CZ975" s="218"/>
      <c r="DA975" s="218"/>
      <c r="DB975" s="218"/>
      <c r="DC975" s="218"/>
      <c r="DD975" s="218"/>
      <c r="DE975" s="218"/>
      <c r="DF975" s="218"/>
      <c r="DG975" s="218"/>
      <c r="DH975" s="218"/>
      <c r="DI975" s="218"/>
    </row>
    <row r="976" spans="1:113" s="218" customFormat="1" ht="15" customHeight="1" outlineLevel="1" x14ac:dyDescent="0.35">
      <c r="A976" s="83" t="s">
        <v>1358</v>
      </c>
      <c r="B976" s="235" t="s">
        <v>458</v>
      </c>
      <c r="C976" s="248"/>
      <c r="D976" s="248"/>
      <c r="E976" s="220">
        <v>5000000</v>
      </c>
      <c r="F976" s="227"/>
      <c r="G976" s="227"/>
      <c r="H976" s="227"/>
      <c r="I976" s="220">
        <f t="shared" si="51"/>
        <v>5000000</v>
      </c>
      <c r="J976" s="220">
        <v>5000000</v>
      </c>
      <c r="K976" s="227"/>
      <c r="L976" s="227"/>
      <c r="M976" s="227"/>
      <c r="N976" s="220">
        <f t="shared" si="52"/>
        <v>5000000</v>
      </c>
      <c r="O976" s="221">
        <v>46401</v>
      </c>
      <c r="P976" s="221">
        <v>46408</v>
      </c>
      <c r="Q976" s="240">
        <v>0.05</v>
      </c>
      <c r="R976" s="223" t="s">
        <v>1326</v>
      </c>
      <c r="S976" s="250"/>
      <c r="T976" s="250"/>
      <c r="U976" s="251"/>
    </row>
    <row r="977" spans="1:21" s="218" customFormat="1" ht="25" outlineLevel="1" x14ac:dyDescent="0.35">
      <c r="A977" s="228" t="s">
        <v>1332</v>
      </c>
      <c r="B977" s="229" t="s">
        <v>1359</v>
      </c>
      <c r="C977" s="230">
        <v>1</v>
      </c>
      <c r="D977" s="230"/>
      <c r="E977" s="131">
        <f>E982</f>
        <v>1000000</v>
      </c>
      <c r="F977" s="132"/>
      <c r="G977" s="132"/>
      <c r="H977" s="132"/>
      <c r="I977" s="131">
        <f t="shared" si="51"/>
        <v>1000000</v>
      </c>
      <c r="J977" s="131">
        <f>J982</f>
        <v>1000000</v>
      </c>
      <c r="K977" s="132"/>
      <c r="L977" s="132"/>
      <c r="M977" s="132"/>
      <c r="N977" s="131">
        <f t="shared" si="52"/>
        <v>1000000</v>
      </c>
      <c r="O977" s="231">
        <v>46387</v>
      </c>
      <c r="P977" s="231">
        <v>46387</v>
      </c>
      <c r="Q977" s="232"/>
      <c r="R977" s="233" t="s">
        <v>1326</v>
      </c>
      <c r="S977" s="229" t="s">
        <v>1342</v>
      </c>
      <c r="T977" s="229" t="s">
        <v>473</v>
      </c>
      <c r="U977" s="234"/>
    </row>
    <row r="978" spans="1:21" s="218" customFormat="1" ht="15" customHeight="1" outlineLevel="1" x14ac:dyDescent="0.35">
      <c r="A978" s="83" t="s">
        <v>1360</v>
      </c>
      <c r="B978" s="235" t="s">
        <v>1344</v>
      </c>
      <c r="C978" s="236"/>
      <c r="D978" s="236"/>
      <c r="E978" s="237"/>
      <c r="F978" s="238"/>
      <c r="G978" s="238"/>
      <c r="H978" s="238"/>
      <c r="I978" s="237">
        <f t="shared" si="51"/>
        <v>0</v>
      </c>
      <c r="J978" s="237"/>
      <c r="K978" s="238"/>
      <c r="L978" s="238"/>
      <c r="M978" s="238"/>
      <c r="N978" s="237">
        <f t="shared" si="52"/>
        <v>0</v>
      </c>
      <c r="O978" s="239">
        <v>46328</v>
      </c>
      <c r="P978" s="239">
        <v>46328</v>
      </c>
      <c r="Q978" s="240">
        <v>0.3</v>
      </c>
      <c r="R978" s="223" t="s">
        <v>1326</v>
      </c>
      <c r="S978" s="241"/>
      <c r="T978" s="241"/>
      <c r="U978" s="242"/>
    </row>
    <row r="979" spans="1:21" s="218" customFormat="1" ht="15" customHeight="1" outlineLevel="1" x14ac:dyDescent="0.35">
      <c r="A979" s="83" t="s">
        <v>1361</v>
      </c>
      <c r="B979" s="235" t="s">
        <v>1346</v>
      </c>
      <c r="C979" s="236"/>
      <c r="D979" s="236"/>
      <c r="E979" s="237"/>
      <c r="F979" s="238"/>
      <c r="G979" s="238"/>
      <c r="H979" s="238"/>
      <c r="I979" s="237">
        <f t="shared" si="51"/>
        <v>0</v>
      </c>
      <c r="J979" s="237"/>
      <c r="K979" s="238"/>
      <c r="L979" s="238"/>
      <c r="M979" s="238"/>
      <c r="N979" s="237">
        <f t="shared" si="52"/>
        <v>0</v>
      </c>
      <c r="O979" s="239">
        <v>46342</v>
      </c>
      <c r="P979" s="239">
        <v>46342</v>
      </c>
      <c r="Q979" s="240">
        <v>0.3</v>
      </c>
      <c r="R979" s="223" t="s">
        <v>1326</v>
      </c>
      <c r="S979" s="241"/>
      <c r="T979" s="241"/>
      <c r="U979" s="242"/>
    </row>
    <row r="980" spans="1:21" s="218" customFormat="1" ht="15" customHeight="1" outlineLevel="1" x14ac:dyDescent="0.35">
      <c r="A980" s="83" t="s">
        <v>1362</v>
      </c>
      <c r="B980" s="235" t="s">
        <v>1356</v>
      </c>
      <c r="C980" s="236"/>
      <c r="D980" s="236"/>
      <c r="E980" s="237"/>
      <c r="F980" s="238"/>
      <c r="G980" s="238"/>
      <c r="H980" s="238"/>
      <c r="I980" s="237">
        <f t="shared" si="51"/>
        <v>0</v>
      </c>
      <c r="J980" s="237"/>
      <c r="K980" s="238"/>
      <c r="L980" s="238"/>
      <c r="M980" s="238"/>
      <c r="N980" s="237">
        <f t="shared" si="52"/>
        <v>0</v>
      </c>
      <c r="O980" s="221">
        <v>46349</v>
      </c>
      <c r="P980" s="221">
        <v>46356</v>
      </c>
      <c r="Q980" s="240">
        <v>0.1</v>
      </c>
      <c r="R980" s="223" t="s">
        <v>1326</v>
      </c>
      <c r="S980" s="241"/>
      <c r="T980" s="241"/>
      <c r="U980" s="242"/>
    </row>
    <row r="981" spans="1:21" s="218" customFormat="1" ht="17.5" outlineLevel="1" x14ac:dyDescent="0.35">
      <c r="A981" s="83" t="s">
        <v>1363</v>
      </c>
      <c r="B981" s="235" t="s">
        <v>1350</v>
      </c>
      <c r="C981" s="236"/>
      <c r="D981" s="236"/>
      <c r="E981" s="237"/>
      <c r="F981" s="238"/>
      <c r="G981" s="238"/>
      <c r="H981" s="238"/>
      <c r="I981" s="237">
        <f t="shared" si="51"/>
        <v>0</v>
      </c>
      <c r="J981" s="237"/>
      <c r="K981" s="238"/>
      <c r="L981" s="238"/>
      <c r="M981" s="238"/>
      <c r="N981" s="237">
        <f t="shared" si="52"/>
        <v>0</v>
      </c>
      <c r="O981" s="221">
        <v>46387</v>
      </c>
      <c r="P981" s="221">
        <v>46387</v>
      </c>
      <c r="Q981" s="240">
        <v>0.25</v>
      </c>
      <c r="R981" s="223" t="s">
        <v>1326</v>
      </c>
      <c r="S981" s="241"/>
      <c r="T981" s="241"/>
      <c r="U981" s="242"/>
    </row>
    <row r="982" spans="1:21" s="218" customFormat="1" ht="21" customHeight="1" outlineLevel="1" x14ac:dyDescent="0.35">
      <c r="A982" s="83" t="s">
        <v>1364</v>
      </c>
      <c r="B982" s="235" t="s">
        <v>458</v>
      </c>
      <c r="C982" s="236"/>
      <c r="D982" s="236"/>
      <c r="E982" s="237">
        <v>1000000</v>
      </c>
      <c r="F982" s="238"/>
      <c r="G982" s="238"/>
      <c r="H982" s="238"/>
      <c r="I982" s="237">
        <f t="shared" si="51"/>
        <v>1000000</v>
      </c>
      <c r="J982" s="237">
        <v>1000000</v>
      </c>
      <c r="K982" s="238"/>
      <c r="L982" s="238"/>
      <c r="M982" s="238"/>
      <c r="N982" s="237">
        <f t="shared" si="52"/>
        <v>1000000</v>
      </c>
      <c r="O982" s="221">
        <v>46401</v>
      </c>
      <c r="P982" s="221">
        <v>46408</v>
      </c>
      <c r="Q982" s="240">
        <v>0.05</v>
      </c>
      <c r="R982" s="223" t="s">
        <v>1326</v>
      </c>
      <c r="S982" s="241"/>
      <c r="T982" s="241"/>
      <c r="U982" s="242"/>
    </row>
    <row r="983" spans="1:21" s="218" customFormat="1" ht="25" outlineLevel="1" x14ac:dyDescent="0.35">
      <c r="A983" s="228" t="s">
        <v>1334</v>
      </c>
      <c r="B983" s="229" t="s">
        <v>1365</v>
      </c>
      <c r="C983" s="230">
        <v>6</v>
      </c>
      <c r="D983" s="230"/>
      <c r="E983" s="131">
        <f>E988</f>
        <v>6000000</v>
      </c>
      <c r="F983" s="132"/>
      <c r="G983" s="132"/>
      <c r="H983" s="132"/>
      <c r="I983" s="131">
        <f t="shared" si="51"/>
        <v>6000000</v>
      </c>
      <c r="J983" s="131">
        <f>J988</f>
        <v>6000000</v>
      </c>
      <c r="K983" s="132"/>
      <c r="L983" s="132"/>
      <c r="M983" s="132"/>
      <c r="N983" s="131">
        <f t="shared" si="52"/>
        <v>6000000</v>
      </c>
      <c r="O983" s="231">
        <v>46300</v>
      </c>
      <c r="P983" s="231">
        <v>46304</v>
      </c>
      <c r="Q983" s="232"/>
      <c r="R983" s="233" t="s">
        <v>1326</v>
      </c>
      <c r="S983" s="229" t="s">
        <v>1342</v>
      </c>
      <c r="T983" s="229" t="s">
        <v>473</v>
      </c>
      <c r="U983" s="234"/>
    </row>
    <row r="984" spans="1:21" s="218" customFormat="1" ht="37.5" customHeight="1" outlineLevel="1" x14ac:dyDescent="0.35">
      <c r="A984" s="83" t="s">
        <v>1366</v>
      </c>
      <c r="B984" s="219" t="s">
        <v>1344</v>
      </c>
      <c r="C984" s="252"/>
      <c r="D984" s="252"/>
      <c r="E984" s="237"/>
      <c r="F984" s="238"/>
      <c r="G984" s="238"/>
      <c r="H984" s="238"/>
      <c r="I984" s="237">
        <f t="shared" si="51"/>
        <v>0</v>
      </c>
      <c r="J984" s="237"/>
      <c r="K984" s="238"/>
      <c r="L984" s="238"/>
      <c r="M984" s="238"/>
      <c r="N984" s="237">
        <f t="shared" si="52"/>
        <v>0</v>
      </c>
      <c r="O984" s="239">
        <v>46204</v>
      </c>
      <c r="P984" s="239">
        <v>46204</v>
      </c>
      <c r="Q984" s="240">
        <v>0.3</v>
      </c>
      <c r="R984" s="223" t="s">
        <v>1326</v>
      </c>
      <c r="S984" s="241"/>
      <c r="T984" s="241"/>
      <c r="U984" s="242"/>
    </row>
    <row r="985" spans="1:21" s="218" customFormat="1" ht="15" customHeight="1" outlineLevel="1" x14ac:dyDescent="0.35">
      <c r="A985" s="83" t="s">
        <v>1367</v>
      </c>
      <c r="B985" s="235" t="s">
        <v>1346</v>
      </c>
      <c r="C985" s="252"/>
      <c r="D985" s="252"/>
      <c r="E985" s="237"/>
      <c r="F985" s="238"/>
      <c r="G985" s="238"/>
      <c r="H985" s="238"/>
      <c r="I985" s="237">
        <f t="shared" si="51"/>
        <v>0</v>
      </c>
      <c r="J985" s="237"/>
      <c r="K985" s="238"/>
      <c r="L985" s="238"/>
      <c r="M985" s="238"/>
      <c r="N985" s="237">
        <f t="shared" si="52"/>
        <v>0</v>
      </c>
      <c r="O985" s="239">
        <v>46212</v>
      </c>
      <c r="P985" s="239">
        <v>46212</v>
      </c>
      <c r="Q985" s="240">
        <v>0.3</v>
      </c>
      <c r="R985" s="223" t="s">
        <v>1326</v>
      </c>
      <c r="S985" s="241"/>
      <c r="T985" s="241"/>
      <c r="U985" s="242"/>
    </row>
    <row r="986" spans="1:21" s="218" customFormat="1" ht="17.5" outlineLevel="1" x14ac:dyDescent="0.35">
      <c r="A986" s="83" t="s">
        <v>1368</v>
      </c>
      <c r="B986" s="235" t="s">
        <v>1356</v>
      </c>
      <c r="C986" s="252"/>
      <c r="D986" s="252"/>
      <c r="E986" s="237"/>
      <c r="F986" s="238"/>
      <c r="G986" s="238"/>
      <c r="H986" s="238"/>
      <c r="I986" s="237">
        <f t="shared" si="51"/>
        <v>0</v>
      </c>
      <c r="J986" s="237"/>
      <c r="K986" s="238"/>
      <c r="L986" s="238"/>
      <c r="M986" s="238"/>
      <c r="N986" s="237">
        <f t="shared" si="52"/>
        <v>0</v>
      </c>
      <c r="O986" s="239">
        <v>46219</v>
      </c>
      <c r="P986" s="239">
        <v>46226</v>
      </c>
      <c r="Q986" s="240">
        <v>0.1</v>
      </c>
      <c r="R986" s="223" t="s">
        <v>1326</v>
      </c>
      <c r="S986" s="241"/>
      <c r="T986" s="241"/>
      <c r="U986" s="242"/>
    </row>
    <row r="987" spans="1:21" s="218" customFormat="1" ht="17.5" outlineLevel="1" x14ac:dyDescent="0.35">
      <c r="A987" s="83" t="s">
        <v>1369</v>
      </c>
      <c r="B987" s="219" t="s">
        <v>1370</v>
      </c>
      <c r="C987" s="236"/>
      <c r="D987" s="236"/>
      <c r="E987" s="237"/>
      <c r="F987" s="238"/>
      <c r="G987" s="238"/>
      <c r="H987" s="238"/>
      <c r="I987" s="237">
        <f t="shared" si="51"/>
        <v>0</v>
      </c>
      <c r="J987" s="237"/>
      <c r="K987" s="238"/>
      <c r="L987" s="238"/>
      <c r="M987" s="238"/>
      <c r="N987" s="237">
        <f t="shared" si="52"/>
        <v>0</v>
      </c>
      <c r="O987" s="221">
        <v>46300</v>
      </c>
      <c r="P987" s="221">
        <v>46304</v>
      </c>
      <c r="Q987" s="240">
        <v>0.25</v>
      </c>
      <c r="R987" s="223" t="s">
        <v>1326</v>
      </c>
      <c r="S987" s="241"/>
      <c r="T987" s="241"/>
      <c r="U987" s="242"/>
    </row>
    <row r="988" spans="1:21" s="218" customFormat="1" ht="17.5" outlineLevel="1" x14ac:dyDescent="0.35">
      <c r="A988" s="83" t="s">
        <v>1371</v>
      </c>
      <c r="B988" s="219" t="s">
        <v>1372</v>
      </c>
      <c r="C988" s="236"/>
      <c r="D988" s="236"/>
      <c r="E988" s="237">
        <v>6000000</v>
      </c>
      <c r="F988" s="238"/>
      <c r="G988" s="238"/>
      <c r="H988" s="238"/>
      <c r="I988" s="237">
        <f t="shared" si="51"/>
        <v>6000000</v>
      </c>
      <c r="J988" s="237">
        <v>6000000</v>
      </c>
      <c r="K988" s="238"/>
      <c r="L988" s="238"/>
      <c r="M988" s="238"/>
      <c r="N988" s="237">
        <f t="shared" si="52"/>
        <v>6000000</v>
      </c>
      <c r="O988" s="239">
        <v>46314</v>
      </c>
      <c r="P988" s="239">
        <v>46321</v>
      </c>
      <c r="Q988" s="240">
        <v>0.05</v>
      </c>
      <c r="R988" s="223" t="s">
        <v>1326</v>
      </c>
      <c r="S988" s="241"/>
      <c r="T988" s="241"/>
      <c r="U988" s="242"/>
    </row>
    <row r="989" spans="1:21" s="218" customFormat="1" ht="17.5" outlineLevel="1" x14ac:dyDescent="0.35">
      <c r="A989" s="228" t="s">
        <v>1336</v>
      </c>
      <c r="B989" s="229" t="s">
        <v>1373</v>
      </c>
      <c r="C989" s="230"/>
      <c r="D989" s="230"/>
      <c r="E989" s="131">
        <f>+E995</f>
        <v>4000000</v>
      </c>
      <c r="F989" s="132"/>
      <c r="G989" s="132"/>
      <c r="H989" s="132"/>
      <c r="I989" s="131">
        <f t="shared" si="51"/>
        <v>4000000</v>
      </c>
      <c r="J989" s="131">
        <f>+J995</f>
        <v>4000000</v>
      </c>
      <c r="K989" s="132"/>
      <c r="L989" s="132"/>
      <c r="M989" s="132"/>
      <c r="N989" s="131">
        <f t="shared" si="52"/>
        <v>4000000</v>
      </c>
      <c r="O989" s="231">
        <v>46235</v>
      </c>
      <c r="P989" s="231">
        <v>46264</v>
      </c>
      <c r="Q989" s="232"/>
      <c r="R989" s="233" t="s">
        <v>1326</v>
      </c>
      <c r="S989" s="229"/>
      <c r="T989" s="229"/>
      <c r="U989" s="234"/>
    </row>
    <row r="990" spans="1:21" s="218" customFormat="1" ht="17.5" outlineLevel="1" x14ac:dyDescent="0.35">
      <c r="A990" s="83" t="s">
        <v>1374</v>
      </c>
      <c r="B990" s="241" t="s">
        <v>1329</v>
      </c>
      <c r="C990" s="248"/>
      <c r="D990" s="248"/>
      <c r="E990" s="220"/>
      <c r="F990" s="149"/>
      <c r="G990" s="149"/>
      <c r="H990" s="149"/>
      <c r="I990" s="220">
        <f t="shared" si="51"/>
        <v>0</v>
      </c>
      <c r="J990" s="220"/>
      <c r="K990" s="149"/>
      <c r="L990" s="149"/>
      <c r="M990" s="149"/>
      <c r="N990" s="220">
        <f t="shared" si="52"/>
        <v>0</v>
      </c>
      <c r="O990" s="221">
        <v>46204</v>
      </c>
      <c r="P990" s="221">
        <v>46204</v>
      </c>
      <c r="Q990" s="240">
        <v>0.06</v>
      </c>
      <c r="R990" s="223" t="s">
        <v>1326</v>
      </c>
      <c r="S990" s="223"/>
      <c r="T990" s="223"/>
      <c r="U990" s="224"/>
    </row>
    <row r="991" spans="1:21" s="218" customFormat="1" ht="15" customHeight="1" outlineLevel="1" x14ac:dyDescent="0.35">
      <c r="A991" s="83" t="s">
        <v>1375</v>
      </c>
      <c r="B991" s="235" t="s">
        <v>1346</v>
      </c>
      <c r="C991" s="248"/>
      <c r="D991" s="248"/>
      <c r="E991" s="220"/>
      <c r="F991" s="149"/>
      <c r="G991" s="149"/>
      <c r="H991" s="149"/>
      <c r="I991" s="220">
        <f t="shared" si="51"/>
        <v>0</v>
      </c>
      <c r="J991" s="220"/>
      <c r="K991" s="149"/>
      <c r="L991" s="149"/>
      <c r="M991" s="149"/>
      <c r="N991" s="220">
        <f t="shared" si="52"/>
        <v>0</v>
      </c>
      <c r="O991" s="221">
        <v>46206</v>
      </c>
      <c r="P991" s="221">
        <v>46206</v>
      </c>
      <c r="Q991" s="240">
        <v>0.03</v>
      </c>
      <c r="R991" s="223" t="s">
        <v>1326</v>
      </c>
      <c r="S991" s="223"/>
      <c r="T991" s="223"/>
      <c r="U991" s="224"/>
    </row>
    <row r="992" spans="1:21" s="218" customFormat="1" ht="15" customHeight="1" outlineLevel="1" x14ac:dyDescent="0.35">
      <c r="A992" s="83" t="s">
        <v>1376</v>
      </c>
      <c r="B992" s="235" t="s">
        <v>1356</v>
      </c>
      <c r="C992" s="248"/>
      <c r="D992" s="248"/>
      <c r="E992" s="220"/>
      <c r="F992" s="149"/>
      <c r="G992" s="149"/>
      <c r="H992" s="149"/>
      <c r="I992" s="220">
        <f t="shared" si="51"/>
        <v>0</v>
      </c>
      <c r="J992" s="220"/>
      <c r="K992" s="149"/>
      <c r="L992" s="149"/>
      <c r="M992" s="149"/>
      <c r="N992" s="220">
        <f t="shared" si="52"/>
        <v>0</v>
      </c>
      <c r="O992" s="221">
        <v>46213</v>
      </c>
      <c r="P992" s="221">
        <v>46220</v>
      </c>
      <c r="Q992" s="240">
        <v>0.02</v>
      </c>
      <c r="R992" s="223" t="s">
        <v>1326</v>
      </c>
      <c r="S992" s="223"/>
      <c r="T992" s="223"/>
      <c r="U992" s="224"/>
    </row>
    <row r="993" spans="1:113" s="218" customFormat="1" ht="15" customHeight="1" outlineLevel="1" x14ac:dyDescent="0.35">
      <c r="A993" s="83" t="s">
        <v>1377</v>
      </c>
      <c r="B993" s="219" t="s">
        <v>1378</v>
      </c>
      <c r="C993" s="248"/>
      <c r="D993" s="248"/>
      <c r="E993" s="220"/>
      <c r="F993" s="149"/>
      <c r="G993" s="149"/>
      <c r="H993" s="149"/>
      <c r="I993" s="220">
        <f t="shared" si="51"/>
        <v>0</v>
      </c>
      <c r="J993" s="220"/>
      <c r="K993" s="149"/>
      <c r="L993" s="149"/>
      <c r="M993" s="149"/>
      <c r="N993" s="220">
        <f t="shared" si="52"/>
        <v>0</v>
      </c>
      <c r="O993" s="221">
        <v>46230</v>
      </c>
      <c r="P993" s="221">
        <v>46234</v>
      </c>
      <c r="Q993" s="240">
        <v>0.03</v>
      </c>
      <c r="R993" s="223" t="s">
        <v>1326</v>
      </c>
      <c r="S993" s="223"/>
      <c r="T993" s="223"/>
      <c r="U993" s="224"/>
    </row>
    <row r="994" spans="1:113" s="243" customFormat="1" ht="31.4" customHeight="1" outlineLevel="1" x14ac:dyDescent="0.35">
      <c r="A994" s="83" t="s">
        <v>1379</v>
      </c>
      <c r="B994" s="219" t="s">
        <v>1380</v>
      </c>
      <c r="C994" s="248"/>
      <c r="D994" s="248"/>
      <c r="E994" s="220"/>
      <c r="F994" s="149"/>
      <c r="G994" s="149"/>
      <c r="H994" s="149"/>
      <c r="I994" s="220">
        <f t="shared" si="51"/>
        <v>0</v>
      </c>
      <c r="J994" s="220"/>
      <c r="K994" s="149"/>
      <c r="L994" s="149"/>
      <c r="M994" s="149"/>
      <c r="N994" s="220">
        <f t="shared" si="52"/>
        <v>0</v>
      </c>
      <c r="O994" s="221">
        <v>46238</v>
      </c>
      <c r="P994" s="221">
        <v>46238</v>
      </c>
      <c r="Q994" s="240">
        <v>0.01</v>
      </c>
      <c r="R994" s="223" t="s">
        <v>1326</v>
      </c>
      <c r="S994" s="223"/>
      <c r="T994" s="223"/>
      <c r="U994" s="224"/>
      <c r="V994" s="218"/>
      <c r="W994" s="218"/>
      <c r="X994" s="218"/>
      <c r="Y994" s="218"/>
      <c r="Z994" s="218"/>
      <c r="AA994" s="218"/>
      <c r="AB994" s="218"/>
      <c r="AC994" s="218"/>
      <c r="AD994" s="218"/>
      <c r="AE994" s="218"/>
      <c r="AF994" s="218"/>
      <c r="AG994" s="218"/>
      <c r="AH994" s="218"/>
      <c r="AI994" s="218"/>
      <c r="AJ994" s="218"/>
      <c r="AK994" s="218"/>
      <c r="AL994" s="218"/>
      <c r="AM994" s="218"/>
      <c r="AN994" s="218"/>
      <c r="AO994" s="218"/>
      <c r="AP994" s="218"/>
      <c r="AQ994" s="218"/>
      <c r="AR994" s="218"/>
      <c r="AS994" s="218"/>
      <c r="AT994" s="218"/>
      <c r="AU994" s="218"/>
      <c r="AV994" s="218"/>
      <c r="AW994" s="218"/>
      <c r="AX994" s="218"/>
      <c r="AY994" s="218"/>
      <c r="AZ994" s="218"/>
      <c r="BA994" s="218"/>
      <c r="BB994" s="218"/>
      <c r="BC994" s="218"/>
      <c r="BD994" s="218"/>
      <c r="BE994" s="218"/>
      <c r="BF994" s="218"/>
      <c r="BG994" s="218"/>
      <c r="BH994" s="218"/>
      <c r="BI994" s="218"/>
      <c r="BJ994" s="218"/>
      <c r="BK994" s="218"/>
      <c r="BL994" s="218"/>
      <c r="BM994" s="218"/>
      <c r="BN994" s="218"/>
      <c r="BO994" s="218"/>
      <c r="BP994" s="218"/>
      <c r="BQ994" s="218"/>
      <c r="BR994" s="218"/>
      <c r="BS994" s="218"/>
      <c r="BT994" s="218"/>
      <c r="BU994" s="218"/>
      <c r="BV994" s="218"/>
      <c r="BW994" s="218"/>
      <c r="BX994" s="218"/>
      <c r="BY994" s="218"/>
      <c r="BZ994" s="218"/>
      <c r="CA994" s="218"/>
      <c r="CB994" s="218"/>
      <c r="CC994" s="218"/>
      <c r="CD994" s="218"/>
      <c r="CE994" s="218"/>
      <c r="CF994" s="218"/>
      <c r="CG994" s="218"/>
      <c r="CH994" s="218"/>
      <c r="CI994" s="218"/>
      <c r="CJ994" s="218"/>
      <c r="CK994" s="218"/>
      <c r="CL994" s="218"/>
      <c r="CM994" s="218"/>
      <c r="CN994" s="218"/>
      <c r="CO994" s="218"/>
      <c r="CP994" s="218"/>
      <c r="CQ994" s="218"/>
      <c r="CR994" s="218"/>
      <c r="CS994" s="218"/>
      <c r="CT994" s="218"/>
      <c r="CU994" s="218"/>
      <c r="CV994" s="218"/>
      <c r="CW994" s="218"/>
      <c r="CX994" s="218"/>
      <c r="CY994" s="218"/>
      <c r="CZ994" s="218"/>
      <c r="DA994" s="218"/>
      <c r="DB994" s="218"/>
      <c r="DC994" s="218"/>
      <c r="DD994" s="218"/>
      <c r="DE994" s="218"/>
      <c r="DF994" s="218"/>
      <c r="DG994" s="218"/>
      <c r="DH994" s="218"/>
      <c r="DI994" s="218"/>
    </row>
    <row r="995" spans="1:113" s="218" customFormat="1" ht="17.5" outlineLevel="1" x14ac:dyDescent="0.35">
      <c r="A995" s="83" t="s">
        <v>1381</v>
      </c>
      <c r="B995" s="219" t="s">
        <v>1372</v>
      </c>
      <c r="C995" s="248"/>
      <c r="D995" s="248"/>
      <c r="E995" s="220">
        <v>4000000</v>
      </c>
      <c r="F995" s="149"/>
      <c r="G995" s="149"/>
      <c r="H995" s="149"/>
      <c r="I995" s="220">
        <f t="shared" si="51"/>
        <v>4000000</v>
      </c>
      <c r="J995" s="220">
        <v>4000000</v>
      </c>
      <c r="K995" s="149"/>
      <c r="L995" s="149"/>
      <c r="M995" s="149"/>
      <c r="N995" s="220">
        <f t="shared" si="52"/>
        <v>4000000</v>
      </c>
      <c r="O995" s="221">
        <v>46245</v>
      </c>
      <c r="P995" s="221">
        <v>46252</v>
      </c>
      <c r="Q995" s="240">
        <v>0.01</v>
      </c>
      <c r="R995" s="223" t="s">
        <v>1326</v>
      </c>
      <c r="S995" s="223"/>
      <c r="T995" s="223"/>
      <c r="U995" s="224"/>
    </row>
    <row r="996" spans="1:113" s="218" customFormat="1" ht="15" customHeight="1" outlineLevel="1" x14ac:dyDescent="0.35">
      <c r="A996" s="228" t="s">
        <v>1337</v>
      </c>
      <c r="B996" s="229" t="s">
        <v>1382</v>
      </c>
      <c r="C996" s="230"/>
      <c r="D996" s="230"/>
      <c r="E996" s="131">
        <f>+E1002</f>
        <v>2000000</v>
      </c>
      <c r="F996" s="132"/>
      <c r="G996" s="132"/>
      <c r="H996" s="132"/>
      <c r="I996" s="131">
        <f t="shared" si="51"/>
        <v>2000000</v>
      </c>
      <c r="J996" s="131">
        <f>+J1002</f>
        <v>2000000</v>
      </c>
      <c r="K996" s="132"/>
      <c r="L996" s="132"/>
      <c r="M996" s="132"/>
      <c r="N996" s="131">
        <f t="shared" si="52"/>
        <v>2000000</v>
      </c>
      <c r="O996" s="231">
        <v>46296</v>
      </c>
      <c r="P996" s="231">
        <v>46326</v>
      </c>
      <c r="Q996" s="232"/>
      <c r="R996" s="233" t="s">
        <v>1326</v>
      </c>
      <c r="S996" s="229"/>
      <c r="T996" s="229"/>
      <c r="U996" s="234"/>
    </row>
    <row r="997" spans="1:113" s="218" customFormat="1" ht="15" customHeight="1" outlineLevel="1" x14ac:dyDescent="0.35">
      <c r="A997" s="83" t="s">
        <v>1383</v>
      </c>
      <c r="B997" s="241" t="s">
        <v>1329</v>
      </c>
      <c r="C997" s="248"/>
      <c r="D997" s="248"/>
      <c r="E997" s="220"/>
      <c r="F997" s="149"/>
      <c r="G997" s="149"/>
      <c r="H997" s="149"/>
      <c r="I997" s="220">
        <f t="shared" si="51"/>
        <v>0</v>
      </c>
      <c r="J997" s="220"/>
      <c r="K997" s="149"/>
      <c r="L997" s="149"/>
      <c r="M997" s="149"/>
      <c r="N997" s="220">
        <f t="shared" si="52"/>
        <v>0</v>
      </c>
      <c r="O997" s="221">
        <v>46272</v>
      </c>
      <c r="P997" s="221">
        <v>46272</v>
      </c>
      <c r="Q997" s="240">
        <v>0.06</v>
      </c>
      <c r="R997" s="223" t="s">
        <v>1326</v>
      </c>
      <c r="S997" s="223"/>
      <c r="T997" s="223"/>
      <c r="U997" s="224"/>
    </row>
    <row r="998" spans="1:113" s="218" customFormat="1" ht="15" customHeight="1" outlineLevel="1" x14ac:dyDescent="0.35">
      <c r="A998" s="83" t="s">
        <v>1384</v>
      </c>
      <c r="B998" s="235" t="s">
        <v>1346</v>
      </c>
      <c r="C998" s="248"/>
      <c r="D998" s="248"/>
      <c r="E998" s="220"/>
      <c r="F998" s="149"/>
      <c r="G998" s="149"/>
      <c r="H998" s="149"/>
      <c r="I998" s="220">
        <f t="shared" si="51"/>
        <v>0</v>
      </c>
      <c r="J998" s="220"/>
      <c r="K998" s="149"/>
      <c r="L998" s="149"/>
      <c r="M998" s="149"/>
      <c r="N998" s="220">
        <f t="shared" si="52"/>
        <v>0</v>
      </c>
      <c r="O998" s="221">
        <v>46274</v>
      </c>
      <c r="P998" s="221">
        <v>46274</v>
      </c>
      <c r="Q998" s="240">
        <v>0.03</v>
      </c>
      <c r="R998" s="223" t="s">
        <v>1326</v>
      </c>
      <c r="S998" s="223"/>
      <c r="T998" s="223"/>
      <c r="U998" s="224"/>
    </row>
    <row r="999" spans="1:113" s="243" customFormat="1" ht="31.4" customHeight="1" outlineLevel="1" x14ac:dyDescent="0.35">
      <c r="A999" s="83" t="s">
        <v>1385</v>
      </c>
      <c r="B999" s="235" t="s">
        <v>1356</v>
      </c>
      <c r="C999" s="248"/>
      <c r="D999" s="248"/>
      <c r="E999" s="220"/>
      <c r="F999" s="149"/>
      <c r="G999" s="149"/>
      <c r="H999" s="149"/>
      <c r="I999" s="220">
        <f t="shared" si="51"/>
        <v>0</v>
      </c>
      <c r="J999" s="220"/>
      <c r="K999" s="149"/>
      <c r="L999" s="149"/>
      <c r="M999" s="149"/>
      <c r="N999" s="220">
        <f t="shared" si="52"/>
        <v>0</v>
      </c>
      <c r="O999" s="221">
        <v>46281</v>
      </c>
      <c r="P999" s="221">
        <v>46288</v>
      </c>
      <c r="Q999" s="240">
        <v>0.02</v>
      </c>
      <c r="R999" s="223" t="s">
        <v>1326</v>
      </c>
      <c r="S999" s="223"/>
      <c r="T999" s="223"/>
      <c r="U999" s="224"/>
      <c r="V999" s="218"/>
      <c r="W999" s="218"/>
      <c r="X999" s="218"/>
      <c r="Y999" s="218"/>
      <c r="Z999" s="218"/>
      <c r="AA999" s="218"/>
      <c r="AB999" s="218"/>
      <c r="AC999" s="218"/>
      <c r="AD999" s="218"/>
      <c r="AE999" s="218"/>
      <c r="AF999" s="218"/>
      <c r="AG999" s="218"/>
      <c r="AH999" s="218"/>
      <c r="AI999" s="218"/>
      <c r="AJ999" s="218"/>
      <c r="AK999" s="218"/>
      <c r="AL999" s="218"/>
      <c r="AM999" s="218"/>
      <c r="AN999" s="218"/>
      <c r="AO999" s="218"/>
      <c r="AP999" s="218"/>
      <c r="AQ999" s="218"/>
      <c r="AR999" s="218"/>
      <c r="AS999" s="218"/>
      <c r="AT999" s="218"/>
      <c r="AU999" s="218"/>
      <c r="AV999" s="218"/>
      <c r="AW999" s="218"/>
      <c r="AX999" s="218"/>
      <c r="AY999" s="218"/>
      <c r="AZ999" s="218"/>
      <c r="BA999" s="218"/>
      <c r="BB999" s="218"/>
      <c r="BC999" s="218"/>
      <c r="BD999" s="218"/>
      <c r="BE999" s="218"/>
      <c r="BF999" s="218"/>
      <c r="BG999" s="218"/>
      <c r="BH999" s="218"/>
      <c r="BI999" s="218"/>
      <c r="BJ999" s="218"/>
      <c r="BK999" s="218"/>
      <c r="BL999" s="218"/>
      <c r="BM999" s="218"/>
      <c r="BN999" s="218"/>
      <c r="BO999" s="218"/>
      <c r="BP999" s="218"/>
      <c r="BQ999" s="218"/>
      <c r="BR999" s="218"/>
      <c r="BS999" s="218"/>
      <c r="BT999" s="218"/>
      <c r="BU999" s="218"/>
      <c r="BV999" s="218"/>
      <c r="BW999" s="218"/>
      <c r="BX999" s="218"/>
      <c r="BY999" s="218"/>
      <c r="BZ999" s="218"/>
      <c r="CA999" s="218"/>
      <c r="CB999" s="218"/>
      <c r="CC999" s="218"/>
      <c r="CD999" s="218"/>
      <c r="CE999" s="218"/>
      <c r="CF999" s="218"/>
      <c r="CG999" s="218"/>
      <c r="CH999" s="218"/>
      <c r="CI999" s="218"/>
      <c r="CJ999" s="218"/>
      <c r="CK999" s="218"/>
      <c r="CL999" s="218"/>
      <c r="CM999" s="218"/>
      <c r="CN999" s="218"/>
      <c r="CO999" s="218"/>
      <c r="CP999" s="218"/>
      <c r="CQ999" s="218"/>
      <c r="CR999" s="218"/>
      <c r="CS999" s="218"/>
      <c r="CT999" s="218"/>
      <c r="CU999" s="218"/>
      <c r="CV999" s="218"/>
      <c r="CW999" s="218"/>
      <c r="CX999" s="218"/>
      <c r="CY999" s="218"/>
      <c r="CZ999" s="218"/>
      <c r="DA999" s="218"/>
      <c r="DB999" s="218"/>
      <c r="DC999" s="218"/>
      <c r="DD999" s="218"/>
      <c r="DE999" s="218"/>
      <c r="DF999" s="218"/>
      <c r="DG999" s="218"/>
      <c r="DH999" s="218"/>
      <c r="DI999" s="218"/>
    </row>
    <row r="1000" spans="1:113" s="218" customFormat="1" ht="15" customHeight="1" outlineLevel="1" x14ac:dyDescent="0.35">
      <c r="A1000" s="83" t="s">
        <v>1386</v>
      </c>
      <c r="B1000" s="219" t="s">
        <v>1378</v>
      </c>
      <c r="C1000" s="248"/>
      <c r="D1000" s="248"/>
      <c r="E1000" s="220"/>
      <c r="F1000" s="149"/>
      <c r="G1000" s="149"/>
      <c r="H1000" s="149"/>
      <c r="I1000" s="220">
        <f t="shared" si="51"/>
        <v>0</v>
      </c>
      <c r="J1000" s="220"/>
      <c r="K1000" s="149"/>
      <c r="L1000" s="149"/>
      <c r="M1000" s="149"/>
      <c r="N1000" s="220">
        <f t="shared" si="52"/>
        <v>0</v>
      </c>
      <c r="O1000" s="221">
        <v>46290</v>
      </c>
      <c r="P1000" s="221">
        <v>46295</v>
      </c>
      <c r="Q1000" s="240">
        <v>0.03</v>
      </c>
      <c r="R1000" s="223" t="s">
        <v>1326</v>
      </c>
      <c r="S1000" s="223"/>
      <c r="T1000" s="223"/>
      <c r="U1000" s="224"/>
    </row>
    <row r="1001" spans="1:113" s="218" customFormat="1" ht="15" customHeight="1" outlineLevel="1" x14ac:dyDescent="0.35">
      <c r="A1001" s="83" t="s">
        <v>1387</v>
      </c>
      <c r="B1001" s="219" t="s">
        <v>1380</v>
      </c>
      <c r="C1001" s="248"/>
      <c r="D1001" s="248"/>
      <c r="E1001" s="220"/>
      <c r="F1001" s="149"/>
      <c r="G1001" s="149"/>
      <c r="H1001" s="149"/>
      <c r="I1001" s="220">
        <f t="shared" si="51"/>
        <v>0</v>
      </c>
      <c r="J1001" s="220"/>
      <c r="K1001" s="149"/>
      <c r="L1001" s="149"/>
      <c r="M1001" s="149"/>
      <c r="N1001" s="220">
        <f t="shared" si="52"/>
        <v>0</v>
      </c>
      <c r="O1001" s="221">
        <v>46300</v>
      </c>
      <c r="P1001" s="221">
        <v>46300</v>
      </c>
      <c r="Q1001" s="240">
        <v>0.01</v>
      </c>
      <c r="R1001" s="223" t="s">
        <v>1326</v>
      </c>
      <c r="S1001" s="223"/>
      <c r="T1001" s="223"/>
      <c r="U1001" s="224"/>
    </row>
    <row r="1002" spans="1:113" s="218" customFormat="1" ht="15" customHeight="1" outlineLevel="1" x14ac:dyDescent="0.35">
      <c r="A1002" s="83" t="s">
        <v>1388</v>
      </c>
      <c r="B1002" s="219" t="s">
        <v>1372</v>
      </c>
      <c r="C1002" s="248"/>
      <c r="D1002" s="248"/>
      <c r="E1002" s="220">
        <v>2000000</v>
      </c>
      <c r="F1002" s="149"/>
      <c r="G1002" s="149"/>
      <c r="H1002" s="149"/>
      <c r="I1002" s="220">
        <f t="shared" si="51"/>
        <v>2000000</v>
      </c>
      <c r="J1002" s="220">
        <v>2000000</v>
      </c>
      <c r="K1002" s="149"/>
      <c r="L1002" s="149"/>
      <c r="M1002" s="149"/>
      <c r="N1002" s="220">
        <f t="shared" si="52"/>
        <v>2000000</v>
      </c>
      <c r="O1002" s="221">
        <v>46307</v>
      </c>
      <c r="P1002" s="221">
        <v>46314</v>
      </c>
      <c r="Q1002" s="240">
        <v>0.01</v>
      </c>
      <c r="R1002" s="223" t="s">
        <v>1326</v>
      </c>
      <c r="S1002" s="223"/>
      <c r="T1002" s="223"/>
      <c r="U1002" s="224"/>
    </row>
    <row r="1003" spans="1:113" s="218" customFormat="1" ht="15" customHeight="1" outlineLevel="1" x14ac:dyDescent="0.35">
      <c r="A1003" s="228" t="s">
        <v>1339</v>
      </c>
      <c r="B1003" s="229" t="s">
        <v>1389</v>
      </c>
      <c r="C1003" s="230"/>
      <c r="D1003" s="230"/>
      <c r="E1003" s="131">
        <f>+E1009</f>
        <v>2000000</v>
      </c>
      <c r="F1003" s="132"/>
      <c r="G1003" s="132"/>
      <c r="H1003" s="132"/>
      <c r="I1003" s="131">
        <f t="shared" si="51"/>
        <v>2000000</v>
      </c>
      <c r="J1003" s="131">
        <f>+J1009</f>
        <v>2000000</v>
      </c>
      <c r="K1003" s="132"/>
      <c r="L1003" s="132"/>
      <c r="M1003" s="132"/>
      <c r="N1003" s="131">
        <f t="shared" si="52"/>
        <v>2000000</v>
      </c>
      <c r="O1003" s="231">
        <v>46327</v>
      </c>
      <c r="P1003" s="231">
        <v>46356</v>
      </c>
      <c r="Q1003" s="232"/>
      <c r="R1003" s="233" t="s">
        <v>1326</v>
      </c>
      <c r="S1003" s="229"/>
      <c r="T1003" s="229"/>
      <c r="U1003" s="234"/>
    </row>
    <row r="1004" spans="1:113" s="218" customFormat="1" ht="15" customHeight="1" outlineLevel="1" x14ac:dyDescent="0.35">
      <c r="A1004" s="83" t="s">
        <v>1390</v>
      </c>
      <c r="B1004" s="241" t="s">
        <v>1329</v>
      </c>
      <c r="C1004" s="248"/>
      <c r="D1004" s="248"/>
      <c r="E1004" s="220"/>
      <c r="F1004" s="227"/>
      <c r="G1004" s="227"/>
      <c r="H1004" s="227"/>
      <c r="I1004" s="220">
        <f t="shared" si="51"/>
        <v>0</v>
      </c>
      <c r="J1004" s="220"/>
      <c r="K1004" s="227"/>
      <c r="L1004" s="227"/>
      <c r="M1004" s="227"/>
      <c r="N1004" s="220">
        <f t="shared" si="52"/>
        <v>0</v>
      </c>
      <c r="O1004" s="221">
        <v>46272</v>
      </c>
      <c r="P1004" s="221">
        <v>46272</v>
      </c>
      <c r="Q1004" s="240">
        <v>0.06</v>
      </c>
      <c r="R1004" s="223" t="s">
        <v>1326</v>
      </c>
      <c r="S1004" s="250"/>
      <c r="T1004" s="250"/>
      <c r="U1004" s="251"/>
    </row>
    <row r="1005" spans="1:113" s="218" customFormat="1" ht="17.5" outlineLevel="1" x14ac:dyDescent="0.35">
      <c r="A1005" s="83" t="s">
        <v>1391</v>
      </c>
      <c r="B1005" s="235" t="s">
        <v>1346</v>
      </c>
      <c r="C1005" s="248"/>
      <c r="D1005" s="248"/>
      <c r="E1005" s="220"/>
      <c r="F1005" s="227"/>
      <c r="G1005" s="227"/>
      <c r="H1005" s="227"/>
      <c r="I1005" s="220">
        <f t="shared" si="51"/>
        <v>0</v>
      </c>
      <c r="J1005" s="220"/>
      <c r="K1005" s="227"/>
      <c r="L1005" s="227"/>
      <c r="M1005" s="227"/>
      <c r="N1005" s="220">
        <f t="shared" si="52"/>
        <v>0</v>
      </c>
      <c r="O1005" s="221">
        <v>46274</v>
      </c>
      <c r="P1005" s="221">
        <v>46274</v>
      </c>
      <c r="Q1005" s="240">
        <v>0.03</v>
      </c>
      <c r="R1005" s="223" t="s">
        <v>1326</v>
      </c>
      <c r="S1005" s="250"/>
      <c r="T1005" s="250"/>
      <c r="U1005" s="251"/>
    </row>
    <row r="1006" spans="1:113" s="243" customFormat="1" ht="31.4" customHeight="1" outlineLevel="1" x14ac:dyDescent="0.35">
      <c r="A1006" s="83" t="s">
        <v>1392</v>
      </c>
      <c r="B1006" s="235" t="s">
        <v>1356</v>
      </c>
      <c r="C1006" s="248"/>
      <c r="D1006" s="248"/>
      <c r="E1006" s="220"/>
      <c r="F1006" s="227"/>
      <c r="G1006" s="227"/>
      <c r="H1006" s="227"/>
      <c r="I1006" s="220">
        <f t="shared" si="51"/>
        <v>0</v>
      </c>
      <c r="J1006" s="220"/>
      <c r="K1006" s="227"/>
      <c r="L1006" s="227"/>
      <c r="M1006" s="227"/>
      <c r="N1006" s="220">
        <f t="shared" si="52"/>
        <v>0</v>
      </c>
      <c r="O1006" s="221">
        <v>46281</v>
      </c>
      <c r="P1006" s="221">
        <v>46288</v>
      </c>
      <c r="Q1006" s="240">
        <v>0.02</v>
      </c>
      <c r="R1006" s="223" t="s">
        <v>1326</v>
      </c>
      <c r="S1006" s="250"/>
      <c r="T1006" s="250"/>
      <c r="U1006" s="251"/>
      <c r="V1006" s="218"/>
      <c r="W1006" s="218"/>
      <c r="X1006" s="218"/>
      <c r="Y1006" s="218"/>
      <c r="Z1006" s="218"/>
      <c r="AA1006" s="218"/>
      <c r="AB1006" s="218"/>
      <c r="AC1006" s="218"/>
      <c r="AD1006" s="218"/>
      <c r="AE1006" s="218"/>
      <c r="AF1006" s="218"/>
      <c r="AG1006" s="218"/>
      <c r="AH1006" s="218"/>
      <c r="AI1006" s="218"/>
      <c r="AJ1006" s="218"/>
      <c r="AK1006" s="218"/>
      <c r="AL1006" s="218"/>
      <c r="AM1006" s="218"/>
      <c r="AN1006" s="218"/>
      <c r="AO1006" s="218"/>
      <c r="AP1006" s="218"/>
      <c r="AQ1006" s="218"/>
      <c r="AR1006" s="218"/>
      <c r="AS1006" s="218"/>
      <c r="AT1006" s="218"/>
      <c r="AU1006" s="218"/>
      <c r="AV1006" s="218"/>
      <c r="AW1006" s="218"/>
      <c r="AX1006" s="218"/>
      <c r="AY1006" s="218"/>
      <c r="AZ1006" s="218"/>
      <c r="BA1006" s="218"/>
      <c r="BB1006" s="218"/>
      <c r="BC1006" s="218"/>
      <c r="BD1006" s="218"/>
      <c r="BE1006" s="218"/>
      <c r="BF1006" s="218"/>
      <c r="BG1006" s="218"/>
      <c r="BH1006" s="218"/>
      <c r="BI1006" s="218"/>
      <c r="BJ1006" s="218"/>
      <c r="BK1006" s="218"/>
      <c r="BL1006" s="218"/>
      <c r="BM1006" s="218"/>
      <c r="BN1006" s="218"/>
      <c r="BO1006" s="218"/>
      <c r="BP1006" s="218"/>
      <c r="BQ1006" s="218"/>
      <c r="BR1006" s="218"/>
      <c r="BS1006" s="218"/>
      <c r="BT1006" s="218"/>
      <c r="BU1006" s="218"/>
      <c r="BV1006" s="218"/>
      <c r="BW1006" s="218"/>
      <c r="BX1006" s="218"/>
      <c r="BY1006" s="218"/>
      <c r="BZ1006" s="218"/>
      <c r="CA1006" s="218"/>
      <c r="CB1006" s="218"/>
      <c r="CC1006" s="218"/>
      <c r="CD1006" s="218"/>
      <c r="CE1006" s="218"/>
      <c r="CF1006" s="218"/>
      <c r="CG1006" s="218"/>
      <c r="CH1006" s="218"/>
      <c r="CI1006" s="218"/>
      <c r="CJ1006" s="218"/>
      <c r="CK1006" s="218"/>
      <c r="CL1006" s="218"/>
      <c r="CM1006" s="218"/>
      <c r="CN1006" s="218"/>
      <c r="CO1006" s="218"/>
      <c r="CP1006" s="218"/>
      <c r="CQ1006" s="218"/>
      <c r="CR1006" s="218"/>
      <c r="CS1006" s="218"/>
      <c r="CT1006" s="218"/>
      <c r="CU1006" s="218"/>
      <c r="CV1006" s="218"/>
      <c r="CW1006" s="218"/>
      <c r="CX1006" s="218"/>
      <c r="CY1006" s="218"/>
      <c r="CZ1006" s="218"/>
      <c r="DA1006" s="218"/>
      <c r="DB1006" s="218"/>
      <c r="DC1006" s="218"/>
      <c r="DD1006" s="218"/>
      <c r="DE1006" s="218"/>
      <c r="DF1006" s="218"/>
      <c r="DG1006" s="218"/>
      <c r="DH1006" s="218"/>
      <c r="DI1006" s="218"/>
    </row>
    <row r="1007" spans="1:113" s="218" customFormat="1" ht="15" customHeight="1" outlineLevel="1" x14ac:dyDescent="0.35">
      <c r="A1007" s="83" t="s">
        <v>1393</v>
      </c>
      <c r="B1007" s="219" t="s">
        <v>1378</v>
      </c>
      <c r="C1007" s="248"/>
      <c r="D1007" s="248"/>
      <c r="E1007" s="220"/>
      <c r="F1007" s="227"/>
      <c r="G1007" s="227"/>
      <c r="H1007" s="227"/>
      <c r="I1007" s="220">
        <f t="shared" si="51"/>
        <v>0</v>
      </c>
      <c r="J1007" s="220"/>
      <c r="K1007" s="227"/>
      <c r="L1007" s="227"/>
      <c r="M1007" s="227"/>
      <c r="N1007" s="220">
        <f t="shared" si="52"/>
        <v>0</v>
      </c>
      <c r="O1007" s="221">
        <v>46320</v>
      </c>
      <c r="P1007" s="221">
        <v>46325</v>
      </c>
      <c r="Q1007" s="240">
        <v>0.03</v>
      </c>
      <c r="R1007" s="223" t="s">
        <v>1326</v>
      </c>
      <c r="S1007" s="250"/>
      <c r="T1007" s="250"/>
      <c r="U1007" s="251"/>
    </row>
    <row r="1008" spans="1:113" s="218" customFormat="1" ht="17.5" outlineLevel="1" x14ac:dyDescent="0.35">
      <c r="A1008" s="83" t="s">
        <v>1394</v>
      </c>
      <c r="B1008" s="219" t="s">
        <v>1380</v>
      </c>
      <c r="C1008" s="248"/>
      <c r="D1008" s="248"/>
      <c r="E1008" s="220"/>
      <c r="F1008" s="227"/>
      <c r="G1008" s="227"/>
      <c r="H1008" s="227"/>
      <c r="I1008" s="220">
        <f t="shared" si="51"/>
        <v>0</v>
      </c>
      <c r="J1008" s="220"/>
      <c r="K1008" s="227"/>
      <c r="L1008" s="227"/>
      <c r="M1008" s="227"/>
      <c r="N1008" s="220">
        <f t="shared" si="52"/>
        <v>0</v>
      </c>
      <c r="O1008" s="221">
        <v>46331</v>
      </c>
      <c r="P1008" s="221">
        <v>46331</v>
      </c>
      <c r="Q1008" s="240">
        <v>0.01</v>
      </c>
      <c r="R1008" s="223" t="s">
        <v>1326</v>
      </c>
      <c r="S1008" s="250"/>
      <c r="T1008" s="250"/>
      <c r="U1008" s="251"/>
    </row>
    <row r="1009" spans="1:113" s="218" customFormat="1" ht="15" customHeight="1" outlineLevel="1" x14ac:dyDescent="0.35">
      <c r="A1009" s="83" t="s">
        <v>1395</v>
      </c>
      <c r="B1009" s="219" t="s">
        <v>1372</v>
      </c>
      <c r="C1009" s="248"/>
      <c r="D1009" s="248"/>
      <c r="E1009" s="220">
        <v>2000000</v>
      </c>
      <c r="F1009" s="227"/>
      <c r="G1009" s="227"/>
      <c r="H1009" s="227"/>
      <c r="I1009" s="220">
        <f t="shared" si="51"/>
        <v>2000000</v>
      </c>
      <c r="J1009" s="220">
        <v>2000000</v>
      </c>
      <c r="K1009" s="227"/>
      <c r="L1009" s="227"/>
      <c r="M1009" s="227"/>
      <c r="N1009" s="220">
        <f t="shared" si="52"/>
        <v>2000000</v>
      </c>
      <c r="O1009" s="221">
        <v>46338</v>
      </c>
      <c r="P1009" s="221">
        <v>46345</v>
      </c>
      <c r="Q1009" s="240">
        <v>0.01</v>
      </c>
      <c r="R1009" s="223" t="s">
        <v>1326</v>
      </c>
      <c r="S1009" s="250"/>
      <c r="T1009" s="250"/>
      <c r="U1009" s="251"/>
    </row>
    <row r="1010" spans="1:113" s="218" customFormat="1" ht="15" customHeight="1" outlineLevel="1" x14ac:dyDescent="0.35">
      <c r="A1010" s="228" t="s">
        <v>1396</v>
      </c>
      <c r="B1010" s="229" t="s">
        <v>1397</v>
      </c>
      <c r="C1010" s="230"/>
      <c r="D1010" s="230"/>
      <c r="E1010" s="131">
        <f>+E1016</f>
        <v>10000000</v>
      </c>
      <c r="F1010" s="132"/>
      <c r="G1010" s="132"/>
      <c r="H1010" s="132"/>
      <c r="I1010" s="131">
        <f t="shared" si="51"/>
        <v>10000000</v>
      </c>
      <c r="J1010" s="131">
        <f>+J1016</f>
        <v>10000000</v>
      </c>
      <c r="K1010" s="132"/>
      <c r="L1010" s="132"/>
      <c r="M1010" s="132"/>
      <c r="N1010" s="131">
        <f t="shared" si="52"/>
        <v>10000000</v>
      </c>
      <c r="O1010" s="231">
        <v>46381</v>
      </c>
      <c r="P1010" s="231">
        <v>46402</v>
      </c>
      <c r="Q1010" s="232"/>
      <c r="R1010" s="233" t="s">
        <v>1326</v>
      </c>
      <c r="S1010" s="229"/>
      <c r="T1010" s="229"/>
      <c r="U1010" s="234"/>
    </row>
    <row r="1011" spans="1:113" s="218" customFormat="1" ht="15" customHeight="1" outlineLevel="1" x14ac:dyDescent="0.35">
      <c r="A1011" s="83" t="s">
        <v>1398</v>
      </c>
      <c r="B1011" s="235" t="s">
        <v>1329</v>
      </c>
      <c r="C1011" s="248"/>
      <c r="D1011" s="248"/>
      <c r="E1011" s="220"/>
      <c r="F1011" s="227"/>
      <c r="G1011" s="227"/>
      <c r="H1011" s="227"/>
      <c r="I1011" s="220">
        <f t="shared" si="51"/>
        <v>0</v>
      </c>
      <c r="J1011" s="220"/>
      <c r="K1011" s="227"/>
      <c r="L1011" s="227"/>
      <c r="M1011" s="227"/>
      <c r="N1011" s="220">
        <f t="shared" si="52"/>
        <v>0</v>
      </c>
      <c r="O1011" s="221">
        <v>46328</v>
      </c>
      <c r="P1011" s="221">
        <v>46328</v>
      </c>
      <c r="Q1011" s="240">
        <v>0.09</v>
      </c>
      <c r="R1011" s="223" t="s">
        <v>1326</v>
      </c>
      <c r="S1011" s="250"/>
      <c r="T1011" s="250"/>
      <c r="U1011" s="251"/>
    </row>
    <row r="1012" spans="1:113" s="243" customFormat="1" ht="31.4" customHeight="1" outlineLevel="1" x14ac:dyDescent="0.35">
      <c r="A1012" s="83" t="s">
        <v>1399</v>
      </c>
      <c r="B1012" s="235" t="s">
        <v>1346</v>
      </c>
      <c r="C1012" s="248"/>
      <c r="D1012" s="248"/>
      <c r="E1012" s="220"/>
      <c r="F1012" s="227"/>
      <c r="G1012" s="227"/>
      <c r="H1012" s="227"/>
      <c r="I1012" s="220">
        <f t="shared" si="51"/>
        <v>0</v>
      </c>
      <c r="J1012" s="220"/>
      <c r="K1012" s="227"/>
      <c r="L1012" s="227"/>
      <c r="M1012" s="227"/>
      <c r="N1012" s="220">
        <f t="shared" si="52"/>
        <v>0</v>
      </c>
      <c r="O1012" s="221">
        <v>46331</v>
      </c>
      <c r="P1012" s="221">
        <v>46331</v>
      </c>
      <c r="Q1012" s="240">
        <v>0.03</v>
      </c>
      <c r="R1012" s="223" t="s">
        <v>1326</v>
      </c>
      <c r="S1012" s="250"/>
      <c r="T1012" s="250"/>
      <c r="U1012" s="251"/>
      <c r="V1012" s="218"/>
      <c r="W1012" s="218"/>
      <c r="X1012" s="218"/>
      <c r="Y1012" s="218"/>
      <c r="Z1012" s="218"/>
      <c r="AA1012" s="218"/>
      <c r="AB1012" s="218"/>
      <c r="AC1012" s="218"/>
      <c r="AD1012" s="218"/>
      <c r="AE1012" s="218"/>
      <c r="AF1012" s="218"/>
      <c r="AG1012" s="218"/>
      <c r="AH1012" s="218"/>
      <c r="AI1012" s="218"/>
      <c r="AJ1012" s="218"/>
      <c r="AK1012" s="218"/>
      <c r="AL1012" s="218"/>
      <c r="AM1012" s="218"/>
      <c r="AN1012" s="218"/>
      <c r="AO1012" s="218"/>
      <c r="AP1012" s="218"/>
      <c r="AQ1012" s="218"/>
      <c r="AR1012" s="218"/>
      <c r="AS1012" s="218"/>
      <c r="AT1012" s="218"/>
      <c r="AU1012" s="218"/>
      <c r="AV1012" s="218"/>
      <c r="AW1012" s="218"/>
      <c r="AX1012" s="218"/>
      <c r="AY1012" s="218"/>
      <c r="AZ1012" s="218"/>
      <c r="BA1012" s="218"/>
      <c r="BB1012" s="218"/>
      <c r="BC1012" s="218"/>
      <c r="BD1012" s="218"/>
      <c r="BE1012" s="218"/>
      <c r="BF1012" s="218"/>
      <c r="BG1012" s="218"/>
      <c r="BH1012" s="218"/>
      <c r="BI1012" s="218"/>
      <c r="BJ1012" s="218"/>
      <c r="BK1012" s="218"/>
      <c r="BL1012" s="218"/>
      <c r="BM1012" s="218"/>
      <c r="BN1012" s="218"/>
      <c r="BO1012" s="218"/>
      <c r="BP1012" s="218"/>
      <c r="BQ1012" s="218"/>
      <c r="BR1012" s="218"/>
      <c r="BS1012" s="218"/>
      <c r="BT1012" s="218"/>
      <c r="BU1012" s="218"/>
      <c r="BV1012" s="218"/>
      <c r="BW1012" s="218"/>
      <c r="BX1012" s="218"/>
      <c r="BY1012" s="218"/>
      <c r="BZ1012" s="218"/>
      <c r="CA1012" s="218"/>
      <c r="CB1012" s="218"/>
      <c r="CC1012" s="218"/>
      <c r="CD1012" s="218"/>
      <c r="CE1012" s="218"/>
      <c r="CF1012" s="218"/>
      <c r="CG1012" s="218"/>
      <c r="CH1012" s="218"/>
      <c r="CI1012" s="218"/>
      <c r="CJ1012" s="218"/>
      <c r="CK1012" s="218"/>
      <c r="CL1012" s="218"/>
      <c r="CM1012" s="218"/>
      <c r="CN1012" s="218"/>
      <c r="CO1012" s="218"/>
      <c r="CP1012" s="218"/>
      <c r="CQ1012" s="218"/>
      <c r="CR1012" s="218"/>
      <c r="CS1012" s="218"/>
      <c r="CT1012" s="218"/>
      <c r="CU1012" s="218"/>
      <c r="CV1012" s="218"/>
      <c r="CW1012" s="218"/>
      <c r="CX1012" s="218"/>
      <c r="CY1012" s="218"/>
      <c r="CZ1012" s="218"/>
      <c r="DA1012" s="218"/>
      <c r="DB1012" s="218"/>
      <c r="DC1012" s="218"/>
      <c r="DD1012" s="218"/>
      <c r="DE1012" s="218"/>
      <c r="DF1012" s="218"/>
      <c r="DG1012" s="218"/>
      <c r="DH1012" s="218"/>
      <c r="DI1012" s="218"/>
    </row>
    <row r="1013" spans="1:113" s="218" customFormat="1" ht="15" customHeight="1" outlineLevel="1" x14ac:dyDescent="0.35">
      <c r="A1013" s="83" t="s">
        <v>1400</v>
      </c>
      <c r="B1013" s="235" t="s">
        <v>1356</v>
      </c>
      <c r="C1013" s="248"/>
      <c r="D1013" s="248"/>
      <c r="E1013" s="220"/>
      <c r="F1013" s="227"/>
      <c r="G1013" s="227"/>
      <c r="H1013" s="227"/>
      <c r="I1013" s="220">
        <f t="shared" si="51"/>
        <v>0</v>
      </c>
      <c r="J1013" s="220"/>
      <c r="K1013" s="227"/>
      <c r="L1013" s="227"/>
      <c r="M1013" s="227"/>
      <c r="N1013" s="220">
        <f t="shared" si="52"/>
        <v>0</v>
      </c>
      <c r="O1013" s="221">
        <v>46338</v>
      </c>
      <c r="P1013" s="221">
        <v>46345</v>
      </c>
      <c r="Q1013" s="240">
        <v>0.02</v>
      </c>
      <c r="R1013" s="223" t="s">
        <v>1326</v>
      </c>
      <c r="S1013" s="250"/>
      <c r="T1013" s="250"/>
      <c r="U1013" s="251"/>
    </row>
    <row r="1014" spans="1:113" s="218" customFormat="1" ht="15" customHeight="1" outlineLevel="1" x14ac:dyDescent="0.35">
      <c r="A1014" s="83" t="s">
        <v>1401</v>
      </c>
      <c r="B1014" s="219" t="s">
        <v>1378</v>
      </c>
      <c r="C1014" s="248"/>
      <c r="D1014" s="248"/>
      <c r="E1014" s="220"/>
      <c r="F1014" s="227"/>
      <c r="G1014" s="227"/>
      <c r="H1014" s="227"/>
      <c r="I1014" s="220">
        <f t="shared" si="51"/>
        <v>0</v>
      </c>
      <c r="J1014" s="220"/>
      <c r="K1014" s="227"/>
      <c r="L1014" s="227"/>
      <c r="M1014" s="227"/>
      <c r="N1014" s="220">
        <f t="shared" si="52"/>
        <v>0</v>
      </c>
      <c r="O1014" s="221">
        <v>46357</v>
      </c>
      <c r="P1014" s="221">
        <v>46377</v>
      </c>
      <c r="Q1014" s="240">
        <v>0.03</v>
      </c>
      <c r="R1014" s="223" t="s">
        <v>1326</v>
      </c>
      <c r="S1014" s="250"/>
      <c r="T1014" s="250"/>
      <c r="U1014" s="251"/>
    </row>
    <row r="1015" spans="1:113" s="218" customFormat="1" ht="15" customHeight="1" outlineLevel="1" x14ac:dyDescent="0.35">
      <c r="A1015" s="83" t="s">
        <v>1402</v>
      </c>
      <c r="B1015" s="219" t="s">
        <v>1380</v>
      </c>
      <c r="C1015" s="248"/>
      <c r="D1015" s="248"/>
      <c r="E1015" s="220"/>
      <c r="F1015" s="227"/>
      <c r="G1015" s="227"/>
      <c r="H1015" s="227"/>
      <c r="I1015" s="220">
        <f t="shared" si="51"/>
        <v>0</v>
      </c>
      <c r="J1015" s="220"/>
      <c r="K1015" s="227"/>
      <c r="L1015" s="227"/>
      <c r="M1015" s="227"/>
      <c r="N1015" s="220">
        <f t="shared" si="52"/>
        <v>0</v>
      </c>
      <c r="O1015" s="221">
        <v>46380</v>
      </c>
      <c r="P1015" s="221">
        <v>46380</v>
      </c>
      <c r="Q1015" s="240">
        <v>0.01</v>
      </c>
      <c r="R1015" s="223" t="s">
        <v>1326</v>
      </c>
      <c r="S1015" s="250"/>
      <c r="T1015" s="250"/>
      <c r="U1015" s="251"/>
    </row>
    <row r="1016" spans="1:113" s="218" customFormat="1" ht="15" customHeight="1" outlineLevel="1" x14ac:dyDescent="0.35">
      <c r="A1016" s="83" t="s">
        <v>1403</v>
      </c>
      <c r="B1016" s="219" t="s">
        <v>1372</v>
      </c>
      <c r="C1016" s="248"/>
      <c r="D1016" s="248"/>
      <c r="E1016" s="220">
        <v>10000000</v>
      </c>
      <c r="F1016" s="227"/>
      <c r="G1016" s="227"/>
      <c r="H1016" s="227"/>
      <c r="I1016" s="220">
        <f t="shared" si="51"/>
        <v>10000000</v>
      </c>
      <c r="J1016" s="220">
        <v>10000000</v>
      </c>
      <c r="K1016" s="227"/>
      <c r="L1016" s="227"/>
      <c r="M1016" s="227"/>
      <c r="N1016" s="220">
        <f t="shared" si="52"/>
        <v>10000000</v>
      </c>
      <c r="O1016" s="221">
        <v>46386</v>
      </c>
      <c r="P1016" s="221">
        <v>46393</v>
      </c>
      <c r="Q1016" s="240">
        <v>0.01</v>
      </c>
      <c r="R1016" s="223" t="s">
        <v>1326</v>
      </c>
      <c r="S1016" s="250"/>
      <c r="T1016" s="250"/>
      <c r="U1016" s="251"/>
    </row>
    <row r="1017" spans="1:113" s="218" customFormat="1" ht="15" customHeight="1" outlineLevel="1" x14ac:dyDescent="0.35">
      <c r="A1017" s="228" t="s">
        <v>1404</v>
      </c>
      <c r="B1017" s="229" t="s">
        <v>1405</v>
      </c>
      <c r="C1017" s="230"/>
      <c r="D1017" s="230"/>
      <c r="E1017" s="131">
        <f>+E1023</f>
        <v>2000000</v>
      </c>
      <c r="F1017" s="132"/>
      <c r="G1017" s="132"/>
      <c r="H1017" s="132"/>
      <c r="I1017" s="131">
        <f t="shared" si="51"/>
        <v>2000000</v>
      </c>
      <c r="J1017" s="131">
        <f>+J1023</f>
        <v>2000000</v>
      </c>
      <c r="K1017" s="132"/>
      <c r="L1017" s="132"/>
      <c r="M1017" s="132"/>
      <c r="N1017" s="131">
        <f t="shared" si="52"/>
        <v>2000000</v>
      </c>
      <c r="O1017" s="231">
        <v>46023</v>
      </c>
      <c r="P1017" s="231">
        <v>46387</v>
      </c>
      <c r="Q1017" s="232"/>
      <c r="R1017" s="233" t="s">
        <v>1326</v>
      </c>
      <c r="S1017" s="229"/>
      <c r="T1017" s="229"/>
      <c r="U1017" s="234"/>
    </row>
    <row r="1018" spans="1:113" s="218" customFormat="1" ht="15" customHeight="1" outlineLevel="1" x14ac:dyDescent="0.35">
      <c r="A1018" s="83" t="s">
        <v>1406</v>
      </c>
      <c r="B1018" s="241" t="s">
        <v>1329</v>
      </c>
      <c r="C1018" s="248"/>
      <c r="D1018" s="248"/>
      <c r="E1018" s="220"/>
      <c r="F1018" s="227"/>
      <c r="G1018" s="227"/>
      <c r="H1018" s="227"/>
      <c r="I1018" s="220">
        <f t="shared" si="51"/>
        <v>0</v>
      </c>
      <c r="J1018" s="220"/>
      <c r="K1018" s="227"/>
      <c r="L1018" s="227"/>
      <c r="M1018" s="227"/>
      <c r="N1018" s="220">
        <f t="shared" si="52"/>
        <v>0</v>
      </c>
      <c r="O1018" s="221">
        <v>46023</v>
      </c>
      <c r="P1018" s="221">
        <v>46387</v>
      </c>
      <c r="Q1018" s="240">
        <v>7.0000000000000007E-2</v>
      </c>
      <c r="R1018" s="223" t="s">
        <v>1326</v>
      </c>
      <c r="S1018" s="250"/>
      <c r="T1018" s="250"/>
      <c r="U1018" s="251"/>
    </row>
    <row r="1019" spans="1:113" s="218" customFormat="1" ht="17.5" outlineLevel="1" x14ac:dyDescent="0.35">
      <c r="A1019" s="83" t="s">
        <v>1407</v>
      </c>
      <c r="B1019" s="235" t="s">
        <v>1346</v>
      </c>
      <c r="C1019" s="248"/>
      <c r="D1019" s="248"/>
      <c r="E1019" s="220"/>
      <c r="F1019" s="227"/>
      <c r="G1019" s="227"/>
      <c r="H1019" s="227"/>
      <c r="I1019" s="220">
        <f t="shared" si="51"/>
        <v>0</v>
      </c>
      <c r="J1019" s="220"/>
      <c r="K1019" s="227"/>
      <c r="L1019" s="227"/>
      <c r="M1019" s="227"/>
      <c r="N1019" s="220">
        <f t="shared" si="52"/>
        <v>0</v>
      </c>
      <c r="O1019" s="221">
        <v>46023</v>
      </c>
      <c r="P1019" s="221">
        <v>46387</v>
      </c>
      <c r="Q1019" s="240">
        <v>0.03</v>
      </c>
      <c r="R1019" s="223" t="s">
        <v>1326</v>
      </c>
      <c r="S1019" s="250"/>
      <c r="T1019" s="250"/>
      <c r="U1019" s="251"/>
    </row>
    <row r="1020" spans="1:113" s="218" customFormat="1" ht="15" customHeight="1" outlineLevel="1" x14ac:dyDescent="0.35">
      <c r="A1020" s="83" t="s">
        <v>1408</v>
      </c>
      <c r="B1020" s="235" t="s">
        <v>1356</v>
      </c>
      <c r="C1020" s="248"/>
      <c r="D1020" s="248"/>
      <c r="E1020" s="220"/>
      <c r="F1020" s="227"/>
      <c r="G1020" s="227"/>
      <c r="H1020" s="227"/>
      <c r="I1020" s="220">
        <f t="shared" ref="I1020:I1083" si="53">SUM(E1020:H1020)</f>
        <v>0</v>
      </c>
      <c r="J1020" s="220"/>
      <c r="K1020" s="227"/>
      <c r="L1020" s="227"/>
      <c r="M1020" s="227"/>
      <c r="N1020" s="220">
        <f t="shared" ref="N1020:N1083" si="54">SUM(J1020:M1020)</f>
        <v>0</v>
      </c>
      <c r="O1020" s="221">
        <v>46023</v>
      </c>
      <c r="P1020" s="221">
        <v>46387</v>
      </c>
      <c r="Q1020" s="240">
        <v>0.02</v>
      </c>
      <c r="R1020" s="223" t="s">
        <v>1326</v>
      </c>
      <c r="S1020" s="250"/>
      <c r="T1020" s="250"/>
      <c r="U1020" s="251"/>
    </row>
    <row r="1021" spans="1:113" s="218" customFormat="1" ht="15" customHeight="1" outlineLevel="1" x14ac:dyDescent="0.35">
      <c r="A1021" s="83" t="s">
        <v>1409</v>
      </c>
      <c r="B1021" s="219" t="s">
        <v>1378</v>
      </c>
      <c r="C1021" s="248"/>
      <c r="D1021" s="248"/>
      <c r="E1021" s="220"/>
      <c r="F1021" s="227"/>
      <c r="G1021" s="227"/>
      <c r="H1021" s="227"/>
      <c r="I1021" s="220">
        <f t="shared" si="53"/>
        <v>0</v>
      </c>
      <c r="J1021" s="220"/>
      <c r="K1021" s="227"/>
      <c r="L1021" s="227"/>
      <c r="M1021" s="227"/>
      <c r="N1021" s="220">
        <f t="shared" si="54"/>
        <v>0</v>
      </c>
      <c r="O1021" s="221">
        <v>46023</v>
      </c>
      <c r="P1021" s="221">
        <v>46387</v>
      </c>
      <c r="Q1021" s="240">
        <v>0.03</v>
      </c>
      <c r="R1021" s="223" t="s">
        <v>1326</v>
      </c>
      <c r="S1021" s="250"/>
      <c r="T1021" s="250"/>
      <c r="U1021" s="251"/>
    </row>
    <row r="1022" spans="1:113" s="218" customFormat="1" ht="15" customHeight="1" outlineLevel="1" x14ac:dyDescent="0.35">
      <c r="A1022" s="83" t="s">
        <v>1410</v>
      </c>
      <c r="B1022" s="219" t="s">
        <v>1380</v>
      </c>
      <c r="C1022" s="248"/>
      <c r="D1022" s="248"/>
      <c r="E1022" s="220"/>
      <c r="F1022" s="227"/>
      <c r="G1022" s="227"/>
      <c r="H1022" s="227"/>
      <c r="I1022" s="220">
        <f t="shared" si="53"/>
        <v>0</v>
      </c>
      <c r="J1022" s="220"/>
      <c r="K1022" s="227"/>
      <c r="L1022" s="227"/>
      <c r="M1022" s="227"/>
      <c r="N1022" s="220">
        <f t="shared" si="54"/>
        <v>0</v>
      </c>
      <c r="O1022" s="221">
        <v>46023</v>
      </c>
      <c r="P1022" s="221">
        <v>46387</v>
      </c>
      <c r="Q1022" s="240">
        <v>0.01</v>
      </c>
      <c r="R1022" s="223" t="s">
        <v>1326</v>
      </c>
      <c r="S1022" s="250"/>
      <c r="T1022" s="250"/>
      <c r="U1022" s="251"/>
    </row>
    <row r="1023" spans="1:113" s="218" customFormat="1" ht="15" customHeight="1" outlineLevel="1" x14ac:dyDescent="0.35">
      <c r="A1023" s="83" t="s">
        <v>1411</v>
      </c>
      <c r="B1023" s="219" t="s">
        <v>1372</v>
      </c>
      <c r="C1023" s="248"/>
      <c r="D1023" s="248"/>
      <c r="E1023" s="220">
        <v>2000000</v>
      </c>
      <c r="F1023" s="227"/>
      <c r="G1023" s="227"/>
      <c r="H1023" s="227"/>
      <c r="I1023" s="220">
        <f t="shared" si="53"/>
        <v>2000000</v>
      </c>
      <c r="J1023" s="220">
        <v>2000000</v>
      </c>
      <c r="K1023" s="227"/>
      <c r="L1023" s="227"/>
      <c r="M1023" s="227"/>
      <c r="N1023" s="220">
        <f t="shared" si="54"/>
        <v>2000000</v>
      </c>
      <c r="O1023" s="221">
        <v>46023</v>
      </c>
      <c r="P1023" s="221">
        <v>46387</v>
      </c>
      <c r="Q1023" s="240">
        <v>0.01</v>
      </c>
      <c r="R1023" s="223" t="s">
        <v>1326</v>
      </c>
      <c r="S1023" s="250"/>
      <c r="T1023" s="250"/>
      <c r="U1023" s="251"/>
    </row>
    <row r="1024" spans="1:113" s="218" customFormat="1" ht="50" outlineLevel="1" x14ac:dyDescent="0.35">
      <c r="A1024" s="63" t="s">
        <v>1412</v>
      </c>
      <c r="B1024" s="253" t="s">
        <v>1413</v>
      </c>
      <c r="C1024" s="254">
        <v>1</v>
      </c>
      <c r="D1024" s="71">
        <v>2341</v>
      </c>
      <c r="E1024" s="65">
        <v>0</v>
      </c>
      <c r="F1024" s="189"/>
      <c r="G1024" s="189"/>
      <c r="H1024" s="189"/>
      <c r="I1024" s="126">
        <f t="shared" si="53"/>
        <v>0</v>
      </c>
      <c r="J1024" s="65">
        <f>+J1029</f>
        <v>0</v>
      </c>
      <c r="K1024" s="189"/>
      <c r="L1024" s="189"/>
      <c r="M1024" s="189"/>
      <c r="N1024" s="126">
        <f t="shared" si="54"/>
        <v>0</v>
      </c>
      <c r="O1024" s="255">
        <v>46174</v>
      </c>
      <c r="P1024" s="255">
        <v>46203</v>
      </c>
      <c r="Q1024" s="214">
        <v>1</v>
      </c>
      <c r="R1024" s="215" t="s">
        <v>1326</v>
      </c>
      <c r="S1024" s="216" t="s">
        <v>1342</v>
      </c>
      <c r="T1024" s="216" t="s">
        <v>473</v>
      </c>
      <c r="U1024" s="256"/>
    </row>
    <row r="1025" spans="1:113" s="218" customFormat="1" ht="15" customHeight="1" outlineLevel="1" x14ac:dyDescent="0.35">
      <c r="A1025" s="257" t="s">
        <v>1414</v>
      </c>
      <c r="B1025" s="235" t="s">
        <v>1344</v>
      </c>
      <c r="C1025" s="236"/>
      <c r="D1025" s="236"/>
      <c r="E1025" s="237"/>
      <c r="F1025" s="238"/>
      <c r="G1025" s="238"/>
      <c r="H1025" s="238"/>
      <c r="I1025" s="237">
        <f t="shared" si="53"/>
        <v>0</v>
      </c>
      <c r="J1025" s="237"/>
      <c r="K1025" s="238"/>
      <c r="L1025" s="238"/>
      <c r="M1025" s="238"/>
      <c r="N1025" s="237">
        <f t="shared" si="54"/>
        <v>0</v>
      </c>
      <c r="O1025" s="239">
        <v>46128</v>
      </c>
      <c r="P1025" s="239">
        <v>46128</v>
      </c>
      <c r="Q1025" s="240">
        <v>0.3</v>
      </c>
      <c r="R1025" s="223" t="s">
        <v>1326</v>
      </c>
      <c r="S1025" s="241"/>
      <c r="T1025" s="241"/>
      <c r="U1025" s="242"/>
    </row>
    <row r="1026" spans="1:113" s="243" customFormat="1" ht="31.4" customHeight="1" outlineLevel="1" x14ac:dyDescent="0.35">
      <c r="A1026" s="257" t="s">
        <v>1415</v>
      </c>
      <c r="B1026" s="235" t="s">
        <v>1346</v>
      </c>
      <c r="C1026" s="236"/>
      <c r="D1026" s="236"/>
      <c r="E1026" s="237"/>
      <c r="F1026" s="238"/>
      <c r="G1026" s="238"/>
      <c r="H1026" s="238"/>
      <c r="I1026" s="237">
        <f t="shared" si="53"/>
        <v>0</v>
      </c>
      <c r="J1026" s="237"/>
      <c r="K1026" s="238"/>
      <c r="L1026" s="238"/>
      <c r="M1026" s="238"/>
      <c r="N1026" s="237">
        <f t="shared" si="54"/>
        <v>0</v>
      </c>
      <c r="O1026" s="239">
        <v>46135</v>
      </c>
      <c r="P1026" s="239">
        <v>46135</v>
      </c>
      <c r="Q1026" s="240">
        <v>0.3</v>
      </c>
      <c r="R1026" s="223" t="s">
        <v>1326</v>
      </c>
      <c r="S1026" s="241"/>
      <c r="T1026" s="241"/>
      <c r="U1026" s="242"/>
      <c r="V1026" s="218"/>
      <c r="W1026" s="218"/>
      <c r="X1026" s="218"/>
      <c r="Y1026" s="218"/>
      <c r="Z1026" s="218"/>
      <c r="AA1026" s="218"/>
      <c r="AB1026" s="218"/>
      <c r="AC1026" s="218"/>
      <c r="AD1026" s="218"/>
      <c r="AE1026" s="218"/>
      <c r="AF1026" s="218"/>
      <c r="AG1026" s="218"/>
      <c r="AH1026" s="218"/>
      <c r="AI1026" s="218"/>
      <c r="AJ1026" s="218"/>
      <c r="AK1026" s="218"/>
      <c r="AL1026" s="218"/>
      <c r="AM1026" s="218"/>
      <c r="AN1026" s="218"/>
      <c r="AO1026" s="218"/>
      <c r="AP1026" s="218"/>
      <c r="AQ1026" s="218"/>
      <c r="AR1026" s="218"/>
      <c r="AS1026" s="218"/>
      <c r="AT1026" s="218"/>
      <c r="AU1026" s="218"/>
      <c r="AV1026" s="218"/>
      <c r="AW1026" s="218"/>
      <c r="AX1026" s="218"/>
      <c r="AY1026" s="218"/>
      <c r="AZ1026" s="218"/>
      <c r="BA1026" s="218"/>
      <c r="BB1026" s="218"/>
      <c r="BC1026" s="218"/>
      <c r="BD1026" s="218"/>
      <c r="BE1026" s="218"/>
      <c r="BF1026" s="218"/>
      <c r="BG1026" s="218"/>
      <c r="BH1026" s="218"/>
      <c r="BI1026" s="218"/>
      <c r="BJ1026" s="218"/>
      <c r="BK1026" s="218"/>
      <c r="BL1026" s="218"/>
      <c r="BM1026" s="218"/>
      <c r="BN1026" s="218"/>
      <c r="BO1026" s="218"/>
      <c r="BP1026" s="218"/>
      <c r="BQ1026" s="218"/>
      <c r="BR1026" s="218"/>
      <c r="BS1026" s="218"/>
      <c r="BT1026" s="218"/>
      <c r="BU1026" s="218"/>
      <c r="BV1026" s="218"/>
      <c r="BW1026" s="218"/>
      <c r="BX1026" s="218"/>
      <c r="BY1026" s="218"/>
      <c r="BZ1026" s="218"/>
      <c r="CA1026" s="218"/>
      <c r="CB1026" s="218"/>
      <c r="CC1026" s="218"/>
      <c r="CD1026" s="218"/>
      <c r="CE1026" s="218"/>
      <c r="CF1026" s="218"/>
      <c r="CG1026" s="218"/>
      <c r="CH1026" s="218"/>
      <c r="CI1026" s="218"/>
      <c r="CJ1026" s="218"/>
      <c r="CK1026" s="218"/>
      <c r="CL1026" s="218"/>
      <c r="CM1026" s="218"/>
      <c r="CN1026" s="218"/>
      <c r="CO1026" s="218"/>
      <c r="CP1026" s="218"/>
      <c r="CQ1026" s="218"/>
      <c r="CR1026" s="218"/>
      <c r="CS1026" s="218"/>
      <c r="CT1026" s="218"/>
      <c r="CU1026" s="218"/>
      <c r="CV1026" s="218"/>
      <c r="CW1026" s="218"/>
      <c r="CX1026" s="218"/>
      <c r="CY1026" s="218"/>
      <c r="CZ1026" s="218"/>
      <c r="DA1026" s="218"/>
      <c r="DB1026" s="218"/>
      <c r="DC1026" s="218"/>
      <c r="DD1026" s="218"/>
      <c r="DE1026" s="218"/>
      <c r="DF1026" s="218"/>
      <c r="DG1026" s="218"/>
      <c r="DH1026" s="218"/>
      <c r="DI1026" s="218"/>
    </row>
    <row r="1027" spans="1:113" s="218" customFormat="1" ht="17.5" outlineLevel="1" x14ac:dyDescent="0.35">
      <c r="A1027" s="257" t="s">
        <v>1416</v>
      </c>
      <c r="B1027" s="235" t="s">
        <v>1356</v>
      </c>
      <c r="C1027" s="236"/>
      <c r="D1027" s="236"/>
      <c r="E1027" s="237"/>
      <c r="F1027" s="238"/>
      <c r="G1027" s="238"/>
      <c r="H1027" s="238"/>
      <c r="I1027" s="237">
        <f t="shared" si="53"/>
        <v>0</v>
      </c>
      <c r="J1027" s="237"/>
      <c r="K1027" s="238"/>
      <c r="L1027" s="238"/>
      <c r="M1027" s="238"/>
      <c r="N1027" s="237">
        <f t="shared" si="54"/>
        <v>0</v>
      </c>
      <c r="O1027" s="239">
        <v>46149</v>
      </c>
      <c r="P1027" s="239">
        <v>46156</v>
      </c>
      <c r="Q1027" s="240">
        <v>0.1</v>
      </c>
      <c r="R1027" s="223" t="s">
        <v>1326</v>
      </c>
      <c r="S1027" s="241"/>
      <c r="T1027" s="241"/>
      <c r="U1027" s="242"/>
    </row>
    <row r="1028" spans="1:113" s="218" customFormat="1" ht="17.5" outlineLevel="1" x14ac:dyDescent="0.35">
      <c r="A1028" s="257" t="s">
        <v>1417</v>
      </c>
      <c r="B1028" s="235" t="s">
        <v>1350</v>
      </c>
      <c r="C1028" s="236"/>
      <c r="D1028" s="236"/>
      <c r="E1028" s="237"/>
      <c r="F1028" s="238"/>
      <c r="G1028" s="238"/>
      <c r="H1028" s="238"/>
      <c r="I1028" s="237">
        <f t="shared" si="53"/>
        <v>0</v>
      </c>
      <c r="J1028" s="237"/>
      <c r="K1028" s="238"/>
      <c r="L1028" s="238"/>
      <c r="M1028" s="238"/>
      <c r="N1028" s="237">
        <f t="shared" si="54"/>
        <v>0</v>
      </c>
      <c r="O1028" s="221">
        <v>46174</v>
      </c>
      <c r="P1028" s="221">
        <v>46203</v>
      </c>
      <c r="Q1028" s="240">
        <v>0.25</v>
      </c>
      <c r="R1028" s="223" t="s">
        <v>1326</v>
      </c>
      <c r="S1028" s="241"/>
      <c r="T1028" s="241"/>
      <c r="U1028" s="242"/>
    </row>
    <row r="1029" spans="1:113" s="218" customFormat="1" ht="38.9" customHeight="1" outlineLevel="1" x14ac:dyDescent="0.35">
      <c r="A1029" s="257" t="s">
        <v>1418</v>
      </c>
      <c r="B1029" s="235" t="s">
        <v>458</v>
      </c>
      <c r="C1029" s="236"/>
      <c r="D1029" s="236"/>
      <c r="E1029" s="237">
        <v>0</v>
      </c>
      <c r="F1029" s="238"/>
      <c r="G1029" s="238"/>
      <c r="H1029" s="238"/>
      <c r="I1029" s="237">
        <f t="shared" si="53"/>
        <v>0</v>
      </c>
      <c r="J1029" s="237">
        <v>0</v>
      </c>
      <c r="K1029" s="238"/>
      <c r="L1029" s="238"/>
      <c r="M1029" s="238"/>
      <c r="N1029" s="237">
        <f t="shared" ref="N1029" si="55">SUM(J1029:M1029)</f>
        <v>0</v>
      </c>
      <c r="O1029" s="239">
        <v>46211</v>
      </c>
      <c r="P1029" s="239">
        <v>46218</v>
      </c>
      <c r="Q1029" s="240">
        <v>0.05</v>
      </c>
      <c r="R1029" s="223" t="s">
        <v>1326</v>
      </c>
      <c r="S1029" s="241"/>
      <c r="T1029" s="241"/>
      <c r="U1029" s="242"/>
    </row>
    <row r="1030" spans="1:113" s="218" customFormat="1" ht="17.5" outlineLevel="1" x14ac:dyDescent="0.35">
      <c r="A1030" s="63" t="s">
        <v>1419</v>
      </c>
      <c r="B1030" s="253" t="s">
        <v>1420</v>
      </c>
      <c r="C1030" s="254"/>
      <c r="D1030" s="71">
        <v>627801</v>
      </c>
      <c r="E1030" s="65">
        <f>E1031+E1037+E1043+E1049+E1055+E1061+E1067+E1073+E1079+E1091+E1085</f>
        <v>3847058.823529412</v>
      </c>
      <c r="F1030" s="189"/>
      <c r="G1030" s="189"/>
      <c r="H1030" s="189"/>
      <c r="I1030" s="126">
        <f t="shared" si="53"/>
        <v>3847058.823529412</v>
      </c>
      <c r="J1030" s="65">
        <f>J1031+J1037+J1043+J1049+J1055+J1061+J1067+J1073+J1079+J1091+J1085</f>
        <v>3847058.823529412</v>
      </c>
      <c r="K1030" s="189"/>
      <c r="L1030" s="189"/>
      <c r="M1030" s="189"/>
      <c r="N1030" s="126">
        <f t="shared" si="54"/>
        <v>3847058.823529412</v>
      </c>
      <c r="O1030" s="255">
        <v>46054</v>
      </c>
      <c r="P1030" s="255">
        <v>46387</v>
      </c>
      <c r="Q1030" s="214"/>
      <c r="R1030" s="215" t="s">
        <v>1326</v>
      </c>
      <c r="S1030" s="216" t="s">
        <v>1421</v>
      </c>
      <c r="T1030" s="216" t="s">
        <v>473</v>
      </c>
      <c r="U1030" s="256"/>
    </row>
    <row r="1031" spans="1:113" s="218" customFormat="1" ht="15" customHeight="1" outlineLevel="1" x14ac:dyDescent="0.35">
      <c r="A1031" s="228" t="s">
        <v>1422</v>
      </c>
      <c r="B1031" s="229" t="s">
        <v>1423</v>
      </c>
      <c r="C1031" s="230">
        <v>5</v>
      </c>
      <c r="D1031" s="230"/>
      <c r="E1031" s="131">
        <f>+E1036</f>
        <v>847058.82352941181</v>
      </c>
      <c r="F1031" s="132"/>
      <c r="G1031" s="132"/>
      <c r="H1031" s="132"/>
      <c r="I1031" s="131">
        <f t="shared" si="53"/>
        <v>847058.82352941181</v>
      </c>
      <c r="J1031" s="131">
        <f>+J1036</f>
        <v>847058.82352941181</v>
      </c>
      <c r="K1031" s="132"/>
      <c r="L1031" s="132"/>
      <c r="M1031" s="132"/>
      <c r="N1031" s="131">
        <f t="shared" si="54"/>
        <v>847058.82352941181</v>
      </c>
      <c r="O1031" s="231">
        <v>46054</v>
      </c>
      <c r="P1031" s="231">
        <v>46142</v>
      </c>
      <c r="Q1031" s="232">
        <v>0.1</v>
      </c>
      <c r="R1031" s="233" t="s">
        <v>1326</v>
      </c>
      <c r="S1031" s="229"/>
      <c r="T1031" s="229"/>
      <c r="U1031" s="234"/>
    </row>
    <row r="1032" spans="1:113" s="218" customFormat="1" ht="17.5" outlineLevel="1" x14ac:dyDescent="0.35">
      <c r="A1032" s="83" t="s">
        <v>1424</v>
      </c>
      <c r="B1032" s="219" t="s">
        <v>1344</v>
      </c>
      <c r="C1032" s="248"/>
      <c r="D1032" s="248"/>
      <c r="E1032" s="220"/>
      <c r="F1032" s="149"/>
      <c r="G1032" s="149"/>
      <c r="H1032" s="149"/>
      <c r="I1032" s="220">
        <f t="shared" si="53"/>
        <v>0</v>
      </c>
      <c r="J1032" s="220"/>
      <c r="K1032" s="149"/>
      <c r="L1032" s="149"/>
      <c r="M1032" s="149"/>
      <c r="N1032" s="220">
        <f t="shared" si="54"/>
        <v>0</v>
      </c>
      <c r="O1032" s="221">
        <v>46027</v>
      </c>
      <c r="P1032" s="221">
        <v>46027</v>
      </c>
      <c r="Q1032" s="222">
        <v>0.03</v>
      </c>
      <c r="R1032" s="223" t="s">
        <v>1326</v>
      </c>
      <c r="S1032" s="223"/>
      <c r="T1032" s="223"/>
      <c r="U1032" s="224"/>
    </row>
    <row r="1033" spans="1:113" s="218" customFormat="1" ht="17.5" outlineLevel="1" x14ac:dyDescent="0.35">
      <c r="A1033" s="83" t="s">
        <v>1425</v>
      </c>
      <c r="B1033" s="219" t="s">
        <v>1426</v>
      </c>
      <c r="C1033" s="248"/>
      <c r="D1033" s="248"/>
      <c r="E1033" s="220"/>
      <c r="F1033" s="149"/>
      <c r="G1033" s="149"/>
      <c r="H1033" s="149"/>
      <c r="I1033" s="220">
        <f t="shared" si="53"/>
        <v>0</v>
      </c>
      <c r="J1033" s="220"/>
      <c r="K1033" s="149"/>
      <c r="L1033" s="149"/>
      <c r="M1033" s="149"/>
      <c r="N1033" s="220">
        <f t="shared" si="54"/>
        <v>0</v>
      </c>
      <c r="O1033" s="221">
        <v>46029</v>
      </c>
      <c r="P1033" s="221">
        <v>46029</v>
      </c>
      <c r="Q1033" s="222">
        <v>0.03</v>
      </c>
      <c r="R1033" s="223" t="s">
        <v>1326</v>
      </c>
      <c r="S1033" s="223"/>
      <c r="T1033" s="223"/>
      <c r="U1033" s="224"/>
    </row>
    <row r="1034" spans="1:113" s="218" customFormat="1" ht="17.5" outlineLevel="1" x14ac:dyDescent="0.35">
      <c r="A1034" s="83" t="s">
        <v>1427</v>
      </c>
      <c r="B1034" s="219" t="s">
        <v>1350</v>
      </c>
      <c r="C1034" s="248"/>
      <c r="D1034" s="248"/>
      <c r="E1034" s="220"/>
      <c r="F1034" s="149"/>
      <c r="G1034" s="149"/>
      <c r="H1034" s="149"/>
      <c r="I1034" s="220">
        <f t="shared" si="53"/>
        <v>0</v>
      </c>
      <c r="J1034" s="220"/>
      <c r="K1034" s="149"/>
      <c r="L1034" s="149"/>
      <c r="M1034" s="149"/>
      <c r="N1034" s="220">
        <f t="shared" si="54"/>
        <v>0</v>
      </c>
      <c r="O1034" s="221">
        <v>46054</v>
      </c>
      <c r="P1034" s="221">
        <v>46142</v>
      </c>
      <c r="Q1034" s="222">
        <v>0.02</v>
      </c>
      <c r="R1034" s="223" t="s">
        <v>1326</v>
      </c>
      <c r="S1034" s="223"/>
      <c r="T1034" s="223"/>
      <c r="U1034" s="224"/>
    </row>
    <row r="1035" spans="1:113" s="218" customFormat="1" ht="15" customHeight="1" outlineLevel="1" x14ac:dyDescent="0.35">
      <c r="A1035" s="83" t="s">
        <v>1428</v>
      </c>
      <c r="B1035" s="219" t="s">
        <v>1380</v>
      </c>
      <c r="C1035" s="248"/>
      <c r="D1035" s="248"/>
      <c r="E1035" s="220"/>
      <c r="F1035" s="149"/>
      <c r="G1035" s="149"/>
      <c r="H1035" s="149"/>
      <c r="I1035" s="220">
        <f t="shared" si="53"/>
        <v>0</v>
      </c>
      <c r="J1035" s="220"/>
      <c r="K1035" s="149"/>
      <c r="L1035" s="149"/>
      <c r="M1035" s="149"/>
      <c r="N1035" s="220">
        <f t="shared" si="54"/>
        <v>0</v>
      </c>
      <c r="O1035" s="221">
        <v>46146</v>
      </c>
      <c r="P1035" s="221">
        <v>46146</v>
      </c>
      <c r="Q1035" s="222">
        <v>0.01</v>
      </c>
      <c r="R1035" s="223" t="s">
        <v>1326</v>
      </c>
      <c r="S1035" s="223"/>
      <c r="T1035" s="223"/>
      <c r="U1035" s="224"/>
    </row>
    <row r="1036" spans="1:113" s="260" customFormat="1" ht="28.5" customHeight="1" outlineLevel="1" x14ac:dyDescent="0.35">
      <c r="A1036" s="83" t="s">
        <v>1429</v>
      </c>
      <c r="B1036" s="219" t="s">
        <v>1372</v>
      </c>
      <c r="C1036" s="248"/>
      <c r="D1036" s="248"/>
      <c r="E1036" s="220">
        <v>847058.82352941181</v>
      </c>
      <c r="F1036" s="149"/>
      <c r="G1036" s="149"/>
      <c r="H1036" s="149"/>
      <c r="I1036" s="220">
        <f t="shared" si="53"/>
        <v>847058.82352941181</v>
      </c>
      <c r="J1036" s="220">
        <v>847058.82352941181</v>
      </c>
      <c r="K1036" s="149"/>
      <c r="L1036" s="149"/>
      <c r="M1036" s="149"/>
      <c r="N1036" s="220">
        <f t="shared" si="54"/>
        <v>847058.82352941181</v>
      </c>
      <c r="O1036" s="221">
        <v>46153</v>
      </c>
      <c r="P1036" s="221">
        <v>46160</v>
      </c>
      <c r="Q1036" s="222">
        <v>0.01</v>
      </c>
      <c r="R1036" s="223" t="s">
        <v>1326</v>
      </c>
      <c r="S1036" s="223"/>
      <c r="T1036" s="223"/>
      <c r="U1036" s="224"/>
      <c r="V1036" s="258"/>
      <c r="W1036" s="258"/>
      <c r="X1036" s="258"/>
      <c r="Y1036" s="258"/>
      <c r="Z1036" s="258"/>
      <c r="AA1036" s="258"/>
      <c r="AB1036" s="258"/>
      <c r="AC1036" s="258"/>
      <c r="AD1036" s="258"/>
      <c r="AE1036" s="258"/>
      <c r="AF1036" s="258"/>
      <c r="AG1036" s="258"/>
      <c r="AH1036" s="258"/>
      <c r="AI1036" s="258"/>
      <c r="AJ1036" s="258"/>
      <c r="AK1036" s="258"/>
      <c r="AL1036" s="259"/>
    </row>
    <row r="1037" spans="1:113" s="262" customFormat="1" ht="28.5" customHeight="1" outlineLevel="1" x14ac:dyDescent="0.35">
      <c r="A1037" s="228" t="s">
        <v>1430</v>
      </c>
      <c r="B1037" s="229" t="s">
        <v>1431</v>
      </c>
      <c r="C1037" s="230">
        <v>12</v>
      </c>
      <c r="D1037" s="230"/>
      <c r="E1037" s="131">
        <f>+E1042</f>
        <v>0</v>
      </c>
      <c r="F1037" s="132"/>
      <c r="G1037" s="132"/>
      <c r="H1037" s="132"/>
      <c r="I1037" s="131">
        <f t="shared" si="53"/>
        <v>0</v>
      </c>
      <c r="J1037" s="131">
        <f>+J1042</f>
        <v>0</v>
      </c>
      <c r="K1037" s="132"/>
      <c r="L1037" s="132"/>
      <c r="M1037" s="132"/>
      <c r="N1037" s="131">
        <f t="shared" si="54"/>
        <v>0</v>
      </c>
      <c r="O1037" s="231">
        <v>46023</v>
      </c>
      <c r="P1037" s="231">
        <v>46112</v>
      </c>
      <c r="Q1037" s="232"/>
      <c r="R1037" s="233" t="s">
        <v>1326</v>
      </c>
      <c r="S1037" s="229"/>
      <c r="T1037" s="229"/>
      <c r="U1037" s="234"/>
      <c r="V1037" s="258"/>
      <c r="W1037" s="258"/>
      <c r="X1037" s="258"/>
      <c r="Y1037" s="258"/>
      <c r="Z1037" s="258"/>
      <c r="AA1037" s="258"/>
      <c r="AB1037" s="258"/>
      <c r="AC1037" s="258"/>
      <c r="AD1037" s="258"/>
      <c r="AE1037" s="258"/>
      <c r="AF1037" s="258"/>
      <c r="AG1037" s="258"/>
      <c r="AH1037" s="258"/>
      <c r="AI1037" s="258"/>
      <c r="AJ1037" s="258"/>
      <c r="AK1037" s="258"/>
      <c r="AL1037" s="261"/>
    </row>
    <row r="1038" spans="1:113" s="262" customFormat="1" ht="28.5" customHeight="1" outlineLevel="1" x14ac:dyDescent="0.35">
      <c r="A1038" s="83" t="s">
        <v>1432</v>
      </c>
      <c r="B1038" s="219" t="s">
        <v>1344</v>
      </c>
      <c r="C1038" s="248"/>
      <c r="D1038" s="248"/>
      <c r="E1038" s="220"/>
      <c r="F1038" s="227"/>
      <c r="G1038" s="227"/>
      <c r="H1038" s="227"/>
      <c r="I1038" s="220">
        <f t="shared" si="53"/>
        <v>0</v>
      </c>
      <c r="J1038" s="220"/>
      <c r="K1038" s="227"/>
      <c r="L1038" s="227"/>
      <c r="M1038" s="227"/>
      <c r="N1038" s="220">
        <f t="shared" si="54"/>
        <v>0</v>
      </c>
      <c r="O1038" s="221">
        <v>46023</v>
      </c>
      <c r="P1038" s="221">
        <v>46112</v>
      </c>
      <c r="Q1038" s="222">
        <v>0.03</v>
      </c>
      <c r="R1038" s="223" t="s">
        <v>1326</v>
      </c>
      <c r="S1038" s="250"/>
      <c r="T1038" s="250"/>
      <c r="U1038" s="251"/>
      <c r="V1038" s="258"/>
      <c r="W1038" s="258"/>
      <c r="X1038" s="258"/>
      <c r="Y1038" s="258"/>
      <c r="Z1038" s="258"/>
      <c r="AA1038" s="258"/>
      <c r="AB1038" s="258"/>
      <c r="AC1038" s="258"/>
      <c r="AD1038" s="258"/>
      <c r="AE1038" s="258"/>
      <c r="AF1038" s="258"/>
      <c r="AG1038" s="258"/>
      <c r="AH1038" s="258"/>
      <c r="AI1038" s="258"/>
      <c r="AJ1038" s="258"/>
      <c r="AK1038" s="258"/>
      <c r="AL1038" s="261"/>
    </row>
    <row r="1039" spans="1:113" s="262" customFormat="1" ht="28.5" customHeight="1" outlineLevel="1" x14ac:dyDescent="0.35">
      <c r="A1039" s="83" t="s">
        <v>1433</v>
      </c>
      <c r="B1039" s="219" t="s">
        <v>1434</v>
      </c>
      <c r="C1039" s="248"/>
      <c r="D1039" s="248"/>
      <c r="E1039" s="220"/>
      <c r="F1039" s="227"/>
      <c r="G1039" s="227"/>
      <c r="H1039" s="227"/>
      <c r="I1039" s="220">
        <f t="shared" si="53"/>
        <v>0</v>
      </c>
      <c r="J1039" s="220"/>
      <c r="K1039" s="227"/>
      <c r="L1039" s="227"/>
      <c r="M1039" s="227"/>
      <c r="N1039" s="220">
        <f t="shared" si="54"/>
        <v>0</v>
      </c>
      <c r="O1039" s="221">
        <v>46023</v>
      </c>
      <c r="P1039" s="221">
        <v>46112</v>
      </c>
      <c r="Q1039" s="222">
        <v>0.02</v>
      </c>
      <c r="R1039" s="223" t="s">
        <v>1326</v>
      </c>
      <c r="S1039" s="250"/>
      <c r="T1039" s="250"/>
      <c r="U1039" s="251"/>
      <c r="V1039" s="258"/>
      <c r="W1039" s="258"/>
      <c r="X1039" s="258"/>
      <c r="Y1039" s="258"/>
      <c r="Z1039" s="258"/>
      <c r="AA1039" s="258"/>
      <c r="AB1039" s="258"/>
      <c r="AC1039" s="258"/>
      <c r="AD1039" s="258"/>
      <c r="AE1039" s="258"/>
      <c r="AF1039" s="258"/>
      <c r="AG1039" s="258"/>
      <c r="AH1039" s="258"/>
      <c r="AI1039" s="258"/>
      <c r="AJ1039" s="258"/>
      <c r="AK1039" s="258"/>
      <c r="AL1039" s="261"/>
    </row>
    <row r="1040" spans="1:113" s="262" customFormat="1" ht="28.5" customHeight="1" outlineLevel="1" x14ac:dyDescent="0.35">
      <c r="A1040" s="83" t="s">
        <v>1435</v>
      </c>
      <c r="B1040" s="219" t="s">
        <v>1436</v>
      </c>
      <c r="C1040" s="248"/>
      <c r="D1040" s="248"/>
      <c r="E1040" s="220"/>
      <c r="F1040" s="227"/>
      <c r="G1040" s="227"/>
      <c r="H1040" s="227"/>
      <c r="I1040" s="220">
        <f t="shared" si="53"/>
        <v>0</v>
      </c>
      <c r="J1040" s="220"/>
      <c r="K1040" s="227"/>
      <c r="L1040" s="227"/>
      <c r="M1040" s="227"/>
      <c r="N1040" s="220">
        <f t="shared" si="54"/>
        <v>0</v>
      </c>
      <c r="O1040" s="221">
        <v>46023</v>
      </c>
      <c r="P1040" s="221">
        <v>46112</v>
      </c>
      <c r="Q1040" s="222">
        <v>0.02</v>
      </c>
      <c r="R1040" s="223" t="s">
        <v>1326</v>
      </c>
      <c r="S1040" s="250"/>
      <c r="T1040" s="250"/>
      <c r="U1040" s="251"/>
      <c r="V1040" s="258"/>
      <c r="W1040" s="258"/>
      <c r="X1040" s="258"/>
      <c r="Y1040" s="258"/>
      <c r="Z1040" s="258"/>
      <c r="AA1040" s="258"/>
      <c r="AB1040" s="258"/>
      <c r="AC1040" s="258"/>
      <c r="AD1040" s="258"/>
      <c r="AE1040" s="258"/>
      <c r="AF1040" s="258"/>
      <c r="AG1040" s="258"/>
      <c r="AH1040" s="258"/>
      <c r="AI1040" s="258"/>
      <c r="AJ1040" s="258"/>
      <c r="AK1040" s="258"/>
      <c r="AL1040" s="261"/>
    </row>
    <row r="1041" spans="1:41" s="262" customFormat="1" ht="28.5" customHeight="1" outlineLevel="1" x14ac:dyDescent="0.35">
      <c r="A1041" s="83" t="s">
        <v>1437</v>
      </c>
      <c r="B1041" s="219" t="s">
        <v>1380</v>
      </c>
      <c r="C1041" s="248"/>
      <c r="D1041" s="248"/>
      <c r="E1041" s="220"/>
      <c r="F1041" s="227"/>
      <c r="G1041" s="227"/>
      <c r="H1041" s="227"/>
      <c r="I1041" s="220">
        <f t="shared" si="53"/>
        <v>0</v>
      </c>
      <c r="J1041" s="220"/>
      <c r="K1041" s="227"/>
      <c r="L1041" s="227"/>
      <c r="M1041" s="227"/>
      <c r="N1041" s="220">
        <f t="shared" si="54"/>
        <v>0</v>
      </c>
      <c r="O1041" s="221">
        <v>46023</v>
      </c>
      <c r="P1041" s="221">
        <v>46112</v>
      </c>
      <c r="Q1041" s="222">
        <v>0.01</v>
      </c>
      <c r="R1041" s="223" t="s">
        <v>1326</v>
      </c>
      <c r="S1041" s="250"/>
      <c r="T1041" s="250"/>
      <c r="U1041" s="251"/>
      <c r="V1041" s="258"/>
      <c r="W1041" s="258"/>
      <c r="X1041" s="258"/>
      <c r="Y1041" s="258"/>
      <c r="Z1041" s="258"/>
      <c r="AA1041" s="258"/>
      <c r="AB1041" s="258"/>
      <c r="AC1041" s="258"/>
      <c r="AD1041" s="258"/>
      <c r="AE1041" s="258"/>
      <c r="AF1041" s="258"/>
      <c r="AG1041" s="258"/>
      <c r="AH1041" s="258"/>
      <c r="AI1041" s="258"/>
      <c r="AJ1041" s="258"/>
      <c r="AK1041" s="258"/>
      <c r="AL1041" s="261"/>
    </row>
    <row r="1042" spans="1:41" s="262" customFormat="1" ht="28.5" customHeight="1" outlineLevel="1" x14ac:dyDescent="0.35">
      <c r="A1042" s="83" t="s">
        <v>1438</v>
      </c>
      <c r="B1042" s="219" t="s">
        <v>1372</v>
      </c>
      <c r="C1042" s="248"/>
      <c r="D1042" s="248"/>
      <c r="E1042" s="220"/>
      <c r="F1042" s="227"/>
      <c r="G1042" s="227"/>
      <c r="H1042" s="227"/>
      <c r="I1042" s="220">
        <f t="shared" si="53"/>
        <v>0</v>
      </c>
      <c r="J1042" s="220"/>
      <c r="K1042" s="227"/>
      <c r="L1042" s="227"/>
      <c r="M1042" s="227"/>
      <c r="N1042" s="220">
        <f t="shared" si="54"/>
        <v>0</v>
      </c>
      <c r="O1042" s="221">
        <v>46119</v>
      </c>
      <c r="P1042" s="221">
        <v>46126</v>
      </c>
      <c r="Q1042" s="222">
        <v>0.01</v>
      </c>
      <c r="R1042" s="223" t="s">
        <v>1326</v>
      </c>
      <c r="S1042" s="250"/>
      <c r="T1042" s="250"/>
      <c r="U1042" s="251"/>
      <c r="V1042" s="258"/>
      <c r="W1042" s="258"/>
      <c r="X1042" s="258"/>
      <c r="Y1042" s="258"/>
      <c r="Z1042" s="258"/>
      <c r="AA1042" s="258"/>
      <c r="AB1042" s="258"/>
      <c r="AC1042" s="258"/>
      <c r="AD1042" s="258"/>
      <c r="AE1042" s="258"/>
      <c r="AF1042" s="258"/>
      <c r="AG1042" s="258"/>
      <c r="AH1042" s="258"/>
      <c r="AI1042" s="258"/>
      <c r="AJ1042" s="258"/>
      <c r="AK1042" s="258"/>
      <c r="AL1042" s="261"/>
    </row>
    <row r="1043" spans="1:41" s="262" customFormat="1" ht="39.9" customHeight="1" outlineLevel="1" x14ac:dyDescent="0.35">
      <c r="A1043" s="228" t="s">
        <v>1439</v>
      </c>
      <c r="B1043" s="229" t="s">
        <v>1440</v>
      </c>
      <c r="C1043" s="230">
        <v>12</v>
      </c>
      <c r="D1043" s="230"/>
      <c r="E1043" s="131">
        <f>+E1048</f>
        <v>0</v>
      </c>
      <c r="F1043" s="132"/>
      <c r="G1043" s="132"/>
      <c r="H1043" s="132"/>
      <c r="I1043" s="131">
        <f t="shared" si="53"/>
        <v>0</v>
      </c>
      <c r="J1043" s="131">
        <f>+J1048</f>
        <v>0</v>
      </c>
      <c r="K1043" s="132"/>
      <c r="L1043" s="132"/>
      <c r="M1043" s="132"/>
      <c r="N1043" s="131">
        <f t="shared" si="54"/>
        <v>0</v>
      </c>
      <c r="O1043" s="231">
        <v>46113</v>
      </c>
      <c r="P1043" s="231">
        <v>46203</v>
      </c>
      <c r="Q1043" s="232"/>
      <c r="R1043" s="233" t="s">
        <v>1326</v>
      </c>
      <c r="S1043" s="229"/>
      <c r="T1043" s="229"/>
      <c r="U1043" s="234"/>
      <c r="V1043" s="258"/>
      <c r="W1043" s="258"/>
      <c r="X1043" s="258"/>
      <c r="Y1043" s="258"/>
      <c r="Z1043" s="258"/>
      <c r="AA1043" s="258"/>
      <c r="AB1043" s="258"/>
      <c r="AC1043" s="258"/>
      <c r="AD1043" s="258"/>
      <c r="AE1043" s="258"/>
      <c r="AF1043" s="258"/>
      <c r="AG1043" s="258"/>
      <c r="AH1043" s="258"/>
      <c r="AI1043" s="258"/>
      <c r="AJ1043" s="258"/>
      <c r="AK1043" s="258"/>
      <c r="AL1043" s="261"/>
    </row>
    <row r="1044" spans="1:41" s="262" customFormat="1" ht="28.5" customHeight="1" outlineLevel="1" x14ac:dyDescent="0.35">
      <c r="A1044" s="83" t="s">
        <v>1441</v>
      </c>
      <c r="B1044" s="219" t="s">
        <v>1344</v>
      </c>
      <c r="C1044" s="248"/>
      <c r="D1044" s="248"/>
      <c r="E1044" s="220"/>
      <c r="F1044" s="149"/>
      <c r="G1044" s="149"/>
      <c r="H1044" s="149"/>
      <c r="I1044" s="220">
        <f t="shared" si="53"/>
        <v>0</v>
      </c>
      <c r="J1044" s="220"/>
      <c r="K1044" s="149"/>
      <c r="L1044" s="149"/>
      <c r="M1044" s="149"/>
      <c r="N1044" s="220">
        <f t="shared" si="54"/>
        <v>0</v>
      </c>
      <c r="O1044" s="221">
        <v>46113</v>
      </c>
      <c r="P1044" s="221">
        <v>46203</v>
      </c>
      <c r="Q1044" s="222">
        <v>0.03</v>
      </c>
      <c r="R1044" s="223" t="s">
        <v>1326</v>
      </c>
      <c r="S1044" s="223"/>
      <c r="T1044" s="223"/>
      <c r="U1044" s="224"/>
      <c r="V1044" s="258"/>
      <c r="W1044" s="258"/>
      <c r="X1044" s="258"/>
      <c r="Y1044" s="258"/>
      <c r="Z1044" s="258"/>
      <c r="AA1044" s="258"/>
      <c r="AB1044" s="258"/>
      <c r="AC1044" s="258"/>
      <c r="AD1044" s="258"/>
      <c r="AE1044" s="258"/>
      <c r="AF1044" s="258"/>
      <c r="AG1044" s="258"/>
      <c r="AH1044" s="258"/>
      <c r="AI1044" s="258"/>
      <c r="AJ1044" s="258"/>
      <c r="AK1044" s="258"/>
      <c r="AL1044" s="261"/>
    </row>
    <row r="1045" spans="1:41" s="262" customFormat="1" ht="28.5" customHeight="1" outlineLevel="1" x14ac:dyDescent="0.35">
      <c r="A1045" s="83" t="s">
        <v>1442</v>
      </c>
      <c r="B1045" s="219" t="s">
        <v>1434</v>
      </c>
      <c r="C1045" s="248"/>
      <c r="D1045" s="248"/>
      <c r="E1045" s="220"/>
      <c r="F1045" s="149"/>
      <c r="G1045" s="149"/>
      <c r="H1045" s="149"/>
      <c r="I1045" s="220">
        <f t="shared" si="53"/>
        <v>0</v>
      </c>
      <c r="J1045" s="220"/>
      <c r="K1045" s="149"/>
      <c r="L1045" s="149"/>
      <c r="M1045" s="149"/>
      <c r="N1045" s="220">
        <f t="shared" si="54"/>
        <v>0</v>
      </c>
      <c r="O1045" s="221">
        <v>46113</v>
      </c>
      <c r="P1045" s="221">
        <v>46203</v>
      </c>
      <c r="Q1045" s="222">
        <v>0.02</v>
      </c>
      <c r="R1045" s="223" t="s">
        <v>1326</v>
      </c>
      <c r="S1045" s="223"/>
      <c r="T1045" s="223"/>
      <c r="U1045" s="224"/>
      <c r="V1045" s="258"/>
      <c r="W1045" s="258"/>
      <c r="X1045" s="258"/>
      <c r="Y1045" s="258"/>
      <c r="Z1045" s="258"/>
      <c r="AA1045" s="258"/>
      <c r="AB1045" s="258"/>
      <c r="AC1045" s="258"/>
      <c r="AD1045" s="258"/>
      <c r="AE1045" s="258"/>
      <c r="AF1045" s="258"/>
      <c r="AG1045" s="258"/>
      <c r="AH1045" s="258"/>
      <c r="AI1045" s="258"/>
      <c r="AJ1045" s="258"/>
      <c r="AK1045" s="258"/>
      <c r="AL1045" s="261"/>
    </row>
    <row r="1046" spans="1:41" s="262" customFormat="1" ht="28.5" customHeight="1" outlineLevel="1" x14ac:dyDescent="0.35">
      <c r="A1046" s="83" t="s">
        <v>1443</v>
      </c>
      <c r="B1046" s="219" t="s">
        <v>1436</v>
      </c>
      <c r="C1046" s="248"/>
      <c r="D1046" s="248"/>
      <c r="E1046" s="220"/>
      <c r="F1046" s="149"/>
      <c r="G1046" s="149"/>
      <c r="H1046" s="149"/>
      <c r="I1046" s="220">
        <f t="shared" si="53"/>
        <v>0</v>
      </c>
      <c r="J1046" s="220"/>
      <c r="K1046" s="149"/>
      <c r="L1046" s="149"/>
      <c r="M1046" s="149"/>
      <c r="N1046" s="220">
        <f t="shared" si="54"/>
        <v>0</v>
      </c>
      <c r="O1046" s="221">
        <v>46113</v>
      </c>
      <c r="P1046" s="221">
        <v>46203</v>
      </c>
      <c r="Q1046" s="222">
        <v>0.02</v>
      </c>
      <c r="R1046" s="223" t="s">
        <v>1326</v>
      </c>
      <c r="S1046" s="223"/>
      <c r="T1046" s="223"/>
      <c r="U1046" s="224"/>
      <c r="V1046" s="258"/>
      <c r="W1046" s="258"/>
      <c r="X1046" s="258"/>
      <c r="Y1046" s="258"/>
      <c r="Z1046" s="258"/>
      <c r="AA1046" s="258"/>
      <c r="AB1046" s="258"/>
      <c r="AC1046" s="258"/>
      <c r="AD1046" s="258"/>
      <c r="AE1046" s="258"/>
      <c r="AF1046" s="258"/>
      <c r="AG1046" s="258"/>
      <c r="AH1046" s="258"/>
      <c r="AI1046" s="258"/>
      <c r="AJ1046" s="258"/>
      <c r="AK1046" s="258"/>
      <c r="AL1046" s="261"/>
    </row>
    <row r="1047" spans="1:41" s="262" customFormat="1" ht="28.5" customHeight="1" outlineLevel="1" x14ac:dyDescent="0.35">
      <c r="A1047" s="83" t="s">
        <v>1444</v>
      </c>
      <c r="B1047" s="219" t="s">
        <v>1380</v>
      </c>
      <c r="C1047" s="248"/>
      <c r="D1047" s="248"/>
      <c r="E1047" s="220"/>
      <c r="F1047" s="149"/>
      <c r="G1047" s="149"/>
      <c r="H1047" s="149"/>
      <c r="I1047" s="220">
        <f t="shared" si="53"/>
        <v>0</v>
      </c>
      <c r="J1047" s="220"/>
      <c r="K1047" s="149"/>
      <c r="L1047" s="149"/>
      <c r="M1047" s="149"/>
      <c r="N1047" s="220">
        <f t="shared" si="54"/>
        <v>0</v>
      </c>
      <c r="O1047" s="221">
        <v>46113</v>
      </c>
      <c r="P1047" s="221">
        <v>46203</v>
      </c>
      <c r="Q1047" s="222">
        <v>0.01</v>
      </c>
      <c r="R1047" s="223" t="s">
        <v>1326</v>
      </c>
      <c r="S1047" s="223"/>
      <c r="T1047" s="223"/>
      <c r="U1047" s="224"/>
      <c r="V1047" s="258"/>
      <c r="W1047" s="258"/>
      <c r="X1047" s="258"/>
      <c r="Y1047" s="258"/>
      <c r="Z1047" s="258"/>
      <c r="AA1047" s="258"/>
      <c r="AB1047" s="258"/>
      <c r="AC1047" s="258"/>
      <c r="AD1047" s="258"/>
      <c r="AE1047" s="258"/>
      <c r="AF1047" s="258"/>
      <c r="AG1047" s="258"/>
      <c r="AH1047" s="258"/>
      <c r="AI1047" s="258"/>
      <c r="AJ1047" s="258"/>
      <c r="AK1047" s="258"/>
      <c r="AL1047" s="261"/>
    </row>
    <row r="1048" spans="1:41" s="262" customFormat="1" ht="28.5" customHeight="1" outlineLevel="1" x14ac:dyDescent="0.35">
      <c r="A1048" s="83" t="s">
        <v>1445</v>
      </c>
      <c r="B1048" s="219" t="s">
        <v>1372</v>
      </c>
      <c r="C1048" s="248"/>
      <c r="D1048" s="248"/>
      <c r="E1048" s="220"/>
      <c r="F1048" s="149"/>
      <c r="G1048" s="149"/>
      <c r="H1048" s="149"/>
      <c r="I1048" s="220">
        <f t="shared" si="53"/>
        <v>0</v>
      </c>
      <c r="J1048" s="220"/>
      <c r="K1048" s="149"/>
      <c r="L1048" s="149"/>
      <c r="M1048" s="149"/>
      <c r="N1048" s="220">
        <f t="shared" si="54"/>
        <v>0</v>
      </c>
      <c r="O1048" s="221">
        <v>46210</v>
      </c>
      <c r="P1048" s="221">
        <v>46217</v>
      </c>
      <c r="Q1048" s="222">
        <v>0.01</v>
      </c>
      <c r="R1048" s="223" t="s">
        <v>1326</v>
      </c>
      <c r="S1048" s="223"/>
      <c r="T1048" s="223"/>
      <c r="U1048" s="224"/>
      <c r="V1048" s="258"/>
      <c r="W1048" s="258"/>
      <c r="X1048" s="258"/>
      <c r="Y1048" s="258"/>
      <c r="Z1048" s="258"/>
      <c r="AA1048" s="258"/>
      <c r="AB1048" s="258"/>
      <c r="AC1048" s="258"/>
      <c r="AD1048" s="258"/>
      <c r="AE1048" s="258"/>
      <c r="AF1048" s="258"/>
      <c r="AG1048" s="258"/>
      <c r="AH1048" s="258"/>
      <c r="AI1048" s="258"/>
      <c r="AJ1048" s="258"/>
      <c r="AK1048" s="258"/>
      <c r="AL1048" s="261"/>
    </row>
    <row r="1049" spans="1:41" s="260" customFormat="1" ht="45" customHeight="1" outlineLevel="1" x14ac:dyDescent="0.35">
      <c r="A1049" s="228" t="s">
        <v>1446</v>
      </c>
      <c r="B1049" s="229" t="s">
        <v>1447</v>
      </c>
      <c r="C1049" s="230">
        <v>12</v>
      </c>
      <c r="D1049" s="230"/>
      <c r="E1049" s="131">
        <f>+E1054</f>
        <v>988235.29411764711</v>
      </c>
      <c r="F1049" s="132"/>
      <c r="G1049" s="132"/>
      <c r="H1049" s="132"/>
      <c r="I1049" s="131">
        <f t="shared" si="53"/>
        <v>988235.29411764711</v>
      </c>
      <c r="J1049" s="131">
        <f>+J1054</f>
        <v>988235.29411764711</v>
      </c>
      <c r="K1049" s="132"/>
      <c r="L1049" s="132"/>
      <c r="M1049" s="132"/>
      <c r="N1049" s="131">
        <f t="shared" si="54"/>
        <v>988235.29411764711</v>
      </c>
      <c r="O1049" s="231">
        <v>46204</v>
      </c>
      <c r="P1049" s="231">
        <v>46295</v>
      </c>
      <c r="Q1049" s="232"/>
      <c r="R1049" s="233" t="s">
        <v>1326</v>
      </c>
      <c r="S1049" s="229"/>
      <c r="T1049" s="229"/>
      <c r="U1049" s="234"/>
      <c r="V1049" s="258"/>
      <c r="W1049" s="258"/>
      <c r="X1049" s="258"/>
      <c r="Y1049" s="258"/>
      <c r="Z1049" s="258"/>
      <c r="AA1049" s="258"/>
      <c r="AB1049" s="258"/>
      <c r="AC1049" s="258"/>
      <c r="AD1049" s="258"/>
      <c r="AE1049" s="258"/>
      <c r="AF1049" s="258"/>
      <c r="AG1049" s="258"/>
      <c r="AH1049" s="258"/>
      <c r="AI1049" s="258"/>
      <c r="AJ1049" s="258"/>
      <c r="AK1049" s="258"/>
      <c r="AL1049" s="259"/>
    </row>
    <row r="1050" spans="1:41" s="262" customFormat="1" ht="28.5" customHeight="1" outlineLevel="1" x14ac:dyDescent="0.35">
      <c r="A1050" s="83" t="s">
        <v>1448</v>
      </c>
      <c r="B1050" s="219" t="s">
        <v>1344</v>
      </c>
      <c r="C1050" s="248"/>
      <c r="D1050" s="248"/>
      <c r="E1050" s="220"/>
      <c r="F1050" s="149"/>
      <c r="G1050" s="149"/>
      <c r="H1050" s="149"/>
      <c r="I1050" s="220">
        <f t="shared" si="53"/>
        <v>0</v>
      </c>
      <c r="J1050" s="220"/>
      <c r="K1050" s="149"/>
      <c r="L1050" s="149"/>
      <c r="M1050" s="149"/>
      <c r="N1050" s="220">
        <f t="shared" si="54"/>
        <v>0</v>
      </c>
      <c r="O1050" s="221">
        <v>46204</v>
      </c>
      <c r="P1050" s="221">
        <v>46295</v>
      </c>
      <c r="Q1050" s="222">
        <v>0.03</v>
      </c>
      <c r="R1050" s="223" t="s">
        <v>1326</v>
      </c>
      <c r="S1050" s="223"/>
      <c r="T1050" s="223"/>
      <c r="U1050" s="224"/>
      <c r="V1050" s="263"/>
      <c r="W1050" s="264"/>
      <c r="X1050" s="264"/>
      <c r="Y1050" s="265"/>
      <c r="Z1050" s="258"/>
      <c r="AA1050" s="258"/>
      <c r="AB1050" s="258"/>
      <c r="AC1050" s="265"/>
      <c r="AD1050" s="265"/>
      <c r="AE1050" s="258"/>
      <c r="AF1050" s="258"/>
      <c r="AG1050" s="258"/>
      <c r="AH1050" s="265"/>
      <c r="AI1050" s="266"/>
      <c r="AJ1050" s="266"/>
      <c r="AK1050" s="267"/>
      <c r="AL1050" s="268"/>
      <c r="AM1050" s="216"/>
      <c r="AN1050" s="260"/>
      <c r="AO1050" s="260"/>
    </row>
    <row r="1051" spans="1:41" s="218" customFormat="1" ht="28.5" customHeight="1" outlineLevel="1" x14ac:dyDescent="0.35">
      <c r="A1051" s="83" t="s">
        <v>1449</v>
      </c>
      <c r="B1051" s="219" t="s">
        <v>1434</v>
      </c>
      <c r="C1051" s="248"/>
      <c r="D1051" s="248"/>
      <c r="E1051" s="220"/>
      <c r="F1051" s="149"/>
      <c r="G1051" s="149"/>
      <c r="H1051" s="149"/>
      <c r="I1051" s="220">
        <f t="shared" si="53"/>
        <v>0</v>
      </c>
      <c r="J1051" s="220"/>
      <c r="K1051" s="149"/>
      <c r="L1051" s="149"/>
      <c r="M1051" s="149"/>
      <c r="N1051" s="220">
        <f t="shared" si="54"/>
        <v>0</v>
      </c>
      <c r="O1051" s="221">
        <v>46204</v>
      </c>
      <c r="P1051" s="221">
        <v>46295</v>
      </c>
      <c r="Q1051" s="222">
        <v>0.02</v>
      </c>
      <c r="R1051" s="223" t="s">
        <v>1326</v>
      </c>
      <c r="S1051" s="223"/>
      <c r="T1051" s="223"/>
      <c r="U1051" s="224"/>
    </row>
    <row r="1052" spans="1:41" s="218" customFormat="1" ht="28.5" customHeight="1" outlineLevel="1" x14ac:dyDescent="0.35">
      <c r="A1052" s="83" t="s">
        <v>1450</v>
      </c>
      <c r="B1052" s="219" t="s">
        <v>1436</v>
      </c>
      <c r="C1052" s="248"/>
      <c r="D1052" s="248"/>
      <c r="E1052" s="220"/>
      <c r="F1052" s="149"/>
      <c r="G1052" s="149"/>
      <c r="H1052" s="149"/>
      <c r="I1052" s="220">
        <f t="shared" si="53"/>
        <v>0</v>
      </c>
      <c r="J1052" s="220"/>
      <c r="K1052" s="149"/>
      <c r="L1052" s="149"/>
      <c r="M1052" s="149"/>
      <c r="N1052" s="220">
        <f t="shared" si="54"/>
        <v>0</v>
      </c>
      <c r="O1052" s="221">
        <v>46204</v>
      </c>
      <c r="P1052" s="221">
        <v>46295</v>
      </c>
      <c r="Q1052" s="222">
        <v>0.02</v>
      </c>
      <c r="R1052" s="223" t="s">
        <v>1326</v>
      </c>
      <c r="S1052" s="223"/>
      <c r="T1052" s="223"/>
      <c r="U1052" s="224"/>
    </row>
    <row r="1053" spans="1:41" s="218" customFormat="1" ht="28.5" customHeight="1" outlineLevel="1" x14ac:dyDescent="0.35">
      <c r="A1053" s="83" t="s">
        <v>1451</v>
      </c>
      <c r="B1053" s="219" t="s">
        <v>1380</v>
      </c>
      <c r="C1053" s="248"/>
      <c r="D1053" s="248"/>
      <c r="E1053" s="220"/>
      <c r="F1053" s="149"/>
      <c r="G1053" s="149"/>
      <c r="H1053" s="149"/>
      <c r="I1053" s="220">
        <f t="shared" si="53"/>
        <v>0</v>
      </c>
      <c r="J1053" s="220"/>
      <c r="K1053" s="149"/>
      <c r="L1053" s="149"/>
      <c r="M1053" s="149"/>
      <c r="N1053" s="220">
        <f t="shared" si="54"/>
        <v>0</v>
      </c>
      <c r="O1053" s="221">
        <v>46204</v>
      </c>
      <c r="P1053" s="221">
        <v>46295</v>
      </c>
      <c r="Q1053" s="222">
        <v>0.01</v>
      </c>
      <c r="R1053" s="223" t="s">
        <v>1326</v>
      </c>
      <c r="S1053" s="223"/>
      <c r="T1053" s="223"/>
      <c r="U1053" s="224"/>
    </row>
    <row r="1054" spans="1:41" s="218" customFormat="1" ht="17.5" outlineLevel="1" x14ac:dyDescent="0.35">
      <c r="A1054" s="83" t="s">
        <v>1452</v>
      </c>
      <c r="B1054" s="219" t="s">
        <v>1372</v>
      </c>
      <c r="C1054" s="248"/>
      <c r="D1054" s="248"/>
      <c r="E1054" s="220">
        <v>988235.29411764711</v>
      </c>
      <c r="F1054" s="149"/>
      <c r="G1054" s="149"/>
      <c r="H1054" s="149"/>
      <c r="I1054" s="220">
        <f t="shared" si="53"/>
        <v>988235.29411764711</v>
      </c>
      <c r="J1054" s="220">
        <v>988235.29411764711</v>
      </c>
      <c r="K1054" s="149"/>
      <c r="L1054" s="149"/>
      <c r="M1054" s="149"/>
      <c r="N1054" s="220">
        <f t="shared" si="54"/>
        <v>988235.29411764711</v>
      </c>
      <c r="O1054" s="221">
        <v>46302</v>
      </c>
      <c r="P1054" s="221">
        <v>46309</v>
      </c>
      <c r="Q1054" s="222">
        <v>0.01</v>
      </c>
      <c r="R1054" s="223" t="s">
        <v>1326</v>
      </c>
      <c r="S1054" s="223"/>
      <c r="T1054" s="223"/>
      <c r="U1054" s="224"/>
    </row>
    <row r="1055" spans="1:41" s="218" customFormat="1" ht="48.9" customHeight="1" outlineLevel="1" x14ac:dyDescent="0.35">
      <c r="A1055" s="228" t="s">
        <v>1453</v>
      </c>
      <c r="B1055" s="229" t="s">
        <v>1454</v>
      </c>
      <c r="C1055" s="230">
        <v>14</v>
      </c>
      <c r="D1055" s="230"/>
      <c r="E1055" s="131">
        <f>+E1060</f>
        <v>0</v>
      </c>
      <c r="F1055" s="132"/>
      <c r="G1055" s="132"/>
      <c r="H1055" s="132"/>
      <c r="I1055" s="131">
        <f t="shared" si="53"/>
        <v>0</v>
      </c>
      <c r="J1055" s="131">
        <f>+J1060</f>
        <v>0</v>
      </c>
      <c r="K1055" s="132"/>
      <c r="L1055" s="132"/>
      <c r="M1055" s="132"/>
      <c r="N1055" s="131">
        <f t="shared" si="54"/>
        <v>0</v>
      </c>
      <c r="O1055" s="231">
        <v>46296</v>
      </c>
      <c r="P1055" s="231">
        <v>46387</v>
      </c>
      <c r="Q1055" s="232"/>
      <c r="R1055" s="233" t="s">
        <v>1326</v>
      </c>
      <c r="S1055" s="229"/>
      <c r="T1055" s="229"/>
      <c r="U1055" s="234"/>
    </row>
    <row r="1056" spans="1:41" s="218" customFormat="1" ht="15" customHeight="1" outlineLevel="1" x14ac:dyDescent="0.35">
      <c r="A1056" s="83" t="s">
        <v>1455</v>
      </c>
      <c r="B1056" s="219" t="s">
        <v>1344</v>
      </c>
      <c r="C1056" s="248"/>
      <c r="D1056" s="248"/>
      <c r="E1056" s="220"/>
      <c r="F1056" s="149"/>
      <c r="G1056" s="149"/>
      <c r="H1056" s="149"/>
      <c r="I1056" s="220">
        <f t="shared" si="53"/>
        <v>0</v>
      </c>
      <c r="J1056" s="220"/>
      <c r="K1056" s="149"/>
      <c r="L1056" s="149"/>
      <c r="M1056" s="149"/>
      <c r="N1056" s="220">
        <f t="shared" si="54"/>
        <v>0</v>
      </c>
      <c r="O1056" s="221">
        <v>46296</v>
      </c>
      <c r="P1056" s="221">
        <v>46387</v>
      </c>
      <c r="Q1056" s="222">
        <v>0.03</v>
      </c>
      <c r="R1056" s="223" t="s">
        <v>1326</v>
      </c>
      <c r="S1056" s="223"/>
      <c r="T1056" s="223"/>
      <c r="U1056" s="224"/>
    </row>
    <row r="1057" spans="1:21" s="218" customFormat="1" ht="17.5" outlineLevel="1" x14ac:dyDescent="0.35">
      <c r="A1057" s="83" t="s">
        <v>1456</v>
      </c>
      <c r="B1057" s="219" t="s">
        <v>1434</v>
      </c>
      <c r="C1057" s="248"/>
      <c r="D1057" s="248"/>
      <c r="E1057" s="220"/>
      <c r="F1057" s="149"/>
      <c r="G1057" s="149"/>
      <c r="H1057" s="149"/>
      <c r="I1057" s="220">
        <f t="shared" si="53"/>
        <v>0</v>
      </c>
      <c r="J1057" s="220"/>
      <c r="K1057" s="149"/>
      <c r="L1057" s="149"/>
      <c r="M1057" s="149"/>
      <c r="N1057" s="220">
        <f t="shared" si="54"/>
        <v>0</v>
      </c>
      <c r="O1057" s="221">
        <v>46296</v>
      </c>
      <c r="P1057" s="221">
        <v>46387</v>
      </c>
      <c r="Q1057" s="222">
        <v>0.02</v>
      </c>
      <c r="R1057" s="223" t="s">
        <v>1326</v>
      </c>
      <c r="S1057" s="223"/>
      <c r="T1057" s="223"/>
      <c r="U1057" s="224"/>
    </row>
    <row r="1058" spans="1:21" s="218" customFormat="1" ht="17.5" outlineLevel="1" x14ac:dyDescent="0.35">
      <c r="A1058" s="83" t="s">
        <v>1457</v>
      </c>
      <c r="B1058" s="219" t="s">
        <v>1436</v>
      </c>
      <c r="C1058" s="248"/>
      <c r="D1058" s="248"/>
      <c r="E1058" s="220"/>
      <c r="F1058" s="149"/>
      <c r="G1058" s="149"/>
      <c r="H1058" s="149"/>
      <c r="I1058" s="220">
        <f t="shared" si="53"/>
        <v>0</v>
      </c>
      <c r="J1058" s="220"/>
      <c r="K1058" s="149"/>
      <c r="L1058" s="149"/>
      <c r="M1058" s="149"/>
      <c r="N1058" s="220">
        <f t="shared" si="54"/>
        <v>0</v>
      </c>
      <c r="O1058" s="221">
        <v>46296</v>
      </c>
      <c r="P1058" s="221">
        <v>46387</v>
      </c>
      <c r="Q1058" s="222">
        <v>0.02</v>
      </c>
      <c r="R1058" s="223" t="s">
        <v>1326</v>
      </c>
      <c r="S1058" s="223"/>
      <c r="T1058" s="223"/>
      <c r="U1058" s="224"/>
    </row>
    <row r="1059" spans="1:21" s="218" customFormat="1" ht="17.5" outlineLevel="1" x14ac:dyDescent="0.35">
      <c r="A1059" s="83" t="s">
        <v>1458</v>
      </c>
      <c r="B1059" s="219" t="s">
        <v>1380</v>
      </c>
      <c r="C1059" s="248"/>
      <c r="D1059" s="248"/>
      <c r="E1059" s="220"/>
      <c r="F1059" s="149"/>
      <c r="G1059" s="149"/>
      <c r="H1059" s="149"/>
      <c r="I1059" s="220">
        <f t="shared" si="53"/>
        <v>0</v>
      </c>
      <c r="J1059" s="220"/>
      <c r="K1059" s="149"/>
      <c r="L1059" s="149"/>
      <c r="M1059" s="149"/>
      <c r="N1059" s="220">
        <f t="shared" si="54"/>
        <v>0</v>
      </c>
      <c r="O1059" s="221">
        <v>46296</v>
      </c>
      <c r="P1059" s="221">
        <v>46387</v>
      </c>
      <c r="Q1059" s="222">
        <v>0.01</v>
      </c>
      <c r="R1059" s="223" t="s">
        <v>1326</v>
      </c>
      <c r="S1059" s="223"/>
      <c r="T1059" s="223"/>
      <c r="U1059" s="224"/>
    </row>
    <row r="1060" spans="1:21" s="218" customFormat="1" ht="17.5" outlineLevel="1" x14ac:dyDescent="0.35">
      <c r="A1060" s="83" t="s">
        <v>1459</v>
      </c>
      <c r="B1060" s="219" t="s">
        <v>1372</v>
      </c>
      <c r="C1060" s="248"/>
      <c r="D1060" s="248"/>
      <c r="E1060" s="220"/>
      <c r="F1060" s="149"/>
      <c r="G1060" s="149"/>
      <c r="H1060" s="149"/>
      <c r="I1060" s="220">
        <f t="shared" si="53"/>
        <v>0</v>
      </c>
      <c r="J1060" s="220"/>
      <c r="K1060" s="149"/>
      <c r="L1060" s="149"/>
      <c r="M1060" s="149"/>
      <c r="N1060" s="220">
        <f t="shared" si="54"/>
        <v>0</v>
      </c>
      <c r="O1060" s="221">
        <v>46394</v>
      </c>
      <c r="P1060" s="221">
        <v>46401</v>
      </c>
      <c r="Q1060" s="222">
        <v>0.01</v>
      </c>
      <c r="R1060" s="223" t="s">
        <v>1326</v>
      </c>
      <c r="S1060" s="223"/>
      <c r="T1060" s="223"/>
      <c r="U1060" s="224"/>
    </row>
    <row r="1061" spans="1:21" s="218" customFormat="1" ht="17.5" outlineLevel="1" x14ac:dyDescent="0.35">
      <c r="A1061" s="228" t="s">
        <v>1460</v>
      </c>
      <c r="B1061" s="229" t="s">
        <v>1461</v>
      </c>
      <c r="C1061" s="230">
        <v>4</v>
      </c>
      <c r="D1061" s="230"/>
      <c r="E1061" s="131">
        <f>+E1066</f>
        <v>0</v>
      </c>
      <c r="F1061" s="132"/>
      <c r="G1061" s="132"/>
      <c r="H1061" s="132"/>
      <c r="I1061" s="131">
        <f t="shared" si="53"/>
        <v>0</v>
      </c>
      <c r="J1061" s="131">
        <f>+J1066</f>
        <v>0</v>
      </c>
      <c r="K1061" s="132"/>
      <c r="L1061" s="132"/>
      <c r="M1061" s="132"/>
      <c r="N1061" s="131">
        <f t="shared" si="54"/>
        <v>0</v>
      </c>
      <c r="O1061" s="231">
        <v>46023</v>
      </c>
      <c r="P1061" s="231">
        <v>46112</v>
      </c>
      <c r="Q1061" s="232"/>
      <c r="R1061" s="233" t="s">
        <v>1326</v>
      </c>
      <c r="S1061" s="229"/>
      <c r="T1061" s="229"/>
      <c r="U1061" s="234"/>
    </row>
    <row r="1062" spans="1:21" s="218" customFormat="1" ht="17.5" outlineLevel="1" x14ac:dyDescent="0.35">
      <c r="A1062" s="83" t="s">
        <v>1462</v>
      </c>
      <c r="B1062" s="219" t="s">
        <v>1344</v>
      </c>
      <c r="C1062" s="248"/>
      <c r="D1062" s="248"/>
      <c r="E1062" s="220"/>
      <c r="F1062" s="149"/>
      <c r="G1062" s="149"/>
      <c r="H1062" s="149"/>
      <c r="I1062" s="220">
        <f t="shared" si="53"/>
        <v>0</v>
      </c>
      <c r="J1062" s="220"/>
      <c r="K1062" s="149"/>
      <c r="L1062" s="149"/>
      <c r="M1062" s="149"/>
      <c r="N1062" s="220">
        <f t="shared" si="54"/>
        <v>0</v>
      </c>
      <c r="O1062" s="221">
        <v>46023</v>
      </c>
      <c r="P1062" s="221">
        <v>46112</v>
      </c>
      <c r="Q1062" s="222">
        <v>0.03</v>
      </c>
      <c r="R1062" s="223" t="s">
        <v>1326</v>
      </c>
      <c r="S1062" s="223"/>
      <c r="T1062" s="223"/>
      <c r="U1062" s="224"/>
    </row>
    <row r="1063" spans="1:21" s="218" customFormat="1" ht="17.5" outlineLevel="1" x14ac:dyDescent="0.35">
      <c r="A1063" s="83" t="s">
        <v>1463</v>
      </c>
      <c r="B1063" s="219" t="s">
        <v>1434</v>
      </c>
      <c r="C1063" s="248"/>
      <c r="D1063" s="248"/>
      <c r="E1063" s="220"/>
      <c r="F1063" s="149"/>
      <c r="G1063" s="149"/>
      <c r="H1063" s="149"/>
      <c r="I1063" s="220">
        <f t="shared" si="53"/>
        <v>0</v>
      </c>
      <c r="J1063" s="220"/>
      <c r="K1063" s="149"/>
      <c r="L1063" s="149"/>
      <c r="M1063" s="149"/>
      <c r="N1063" s="220">
        <f t="shared" si="54"/>
        <v>0</v>
      </c>
      <c r="O1063" s="221">
        <v>46023</v>
      </c>
      <c r="P1063" s="221">
        <v>46112</v>
      </c>
      <c r="Q1063" s="222">
        <v>0.02</v>
      </c>
      <c r="R1063" s="223" t="s">
        <v>1326</v>
      </c>
      <c r="S1063" s="223"/>
      <c r="T1063" s="223"/>
      <c r="U1063" s="224"/>
    </row>
    <row r="1064" spans="1:21" s="218" customFormat="1" ht="17.5" outlineLevel="1" x14ac:dyDescent="0.35">
      <c r="A1064" s="83" t="s">
        <v>1464</v>
      </c>
      <c r="B1064" s="219" t="s">
        <v>1465</v>
      </c>
      <c r="C1064" s="248"/>
      <c r="D1064" s="248"/>
      <c r="E1064" s="220"/>
      <c r="F1064" s="149"/>
      <c r="G1064" s="149"/>
      <c r="H1064" s="149"/>
      <c r="I1064" s="220">
        <f t="shared" si="53"/>
        <v>0</v>
      </c>
      <c r="J1064" s="220"/>
      <c r="K1064" s="149"/>
      <c r="L1064" s="149"/>
      <c r="M1064" s="149"/>
      <c r="N1064" s="220">
        <f t="shared" si="54"/>
        <v>0</v>
      </c>
      <c r="O1064" s="221">
        <v>46023</v>
      </c>
      <c r="P1064" s="221">
        <v>46112</v>
      </c>
      <c r="Q1064" s="222">
        <v>0.02</v>
      </c>
      <c r="R1064" s="223" t="s">
        <v>1326</v>
      </c>
      <c r="S1064" s="223"/>
      <c r="T1064" s="223"/>
      <c r="U1064" s="224"/>
    </row>
    <row r="1065" spans="1:21" s="218" customFormat="1" ht="17.5" outlineLevel="1" x14ac:dyDescent="0.35">
      <c r="A1065" s="83" t="s">
        <v>1466</v>
      </c>
      <c r="B1065" s="219" t="s">
        <v>1380</v>
      </c>
      <c r="C1065" s="248"/>
      <c r="D1065" s="248"/>
      <c r="E1065" s="220"/>
      <c r="F1065" s="149"/>
      <c r="G1065" s="149"/>
      <c r="H1065" s="149"/>
      <c r="I1065" s="220">
        <f t="shared" si="53"/>
        <v>0</v>
      </c>
      <c r="J1065" s="220"/>
      <c r="K1065" s="149"/>
      <c r="L1065" s="149"/>
      <c r="M1065" s="149"/>
      <c r="N1065" s="220">
        <f t="shared" si="54"/>
        <v>0</v>
      </c>
      <c r="O1065" s="221">
        <v>46023</v>
      </c>
      <c r="P1065" s="221">
        <v>46112</v>
      </c>
      <c r="Q1065" s="222">
        <v>0.01</v>
      </c>
      <c r="R1065" s="223" t="s">
        <v>1326</v>
      </c>
      <c r="S1065" s="223"/>
      <c r="T1065" s="223"/>
      <c r="U1065" s="224"/>
    </row>
    <row r="1066" spans="1:21" s="218" customFormat="1" ht="17.5" outlineLevel="1" x14ac:dyDescent="0.35">
      <c r="A1066" s="83" t="s">
        <v>1467</v>
      </c>
      <c r="B1066" s="219" t="s">
        <v>1372</v>
      </c>
      <c r="C1066" s="248"/>
      <c r="D1066" s="248"/>
      <c r="E1066" s="220"/>
      <c r="F1066" s="149"/>
      <c r="G1066" s="149"/>
      <c r="H1066" s="149"/>
      <c r="I1066" s="220">
        <f t="shared" si="53"/>
        <v>0</v>
      </c>
      <c r="J1066" s="220"/>
      <c r="K1066" s="149"/>
      <c r="L1066" s="149"/>
      <c r="M1066" s="149"/>
      <c r="N1066" s="220">
        <f t="shared" si="54"/>
        <v>0</v>
      </c>
      <c r="O1066" s="221">
        <v>46119</v>
      </c>
      <c r="P1066" s="221">
        <v>46126</v>
      </c>
      <c r="Q1066" s="222">
        <v>0.01</v>
      </c>
      <c r="R1066" s="223" t="s">
        <v>1326</v>
      </c>
      <c r="S1066" s="223"/>
      <c r="T1066" s="223"/>
      <c r="U1066" s="224"/>
    </row>
    <row r="1067" spans="1:21" s="218" customFormat="1" ht="17.5" outlineLevel="1" x14ac:dyDescent="0.35">
      <c r="A1067" s="228" t="s">
        <v>1468</v>
      </c>
      <c r="B1067" s="229" t="s">
        <v>1469</v>
      </c>
      <c r="C1067" s="230">
        <v>4</v>
      </c>
      <c r="D1067" s="230"/>
      <c r="E1067" s="131">
        <f>+E1072</f>
        <v>847058.82352941181</v>
      </c>
      <c r="F1067" s="132"/>
      <c r="G1067" s="132"/>
      <c r="H1067" s="132"/>
      <c r="I1067" s="131">
        <f t="shared" si="53"/>
        <v>847058.82352941181</v>
      </c>
      <c r="J1067" s="131">
        <f>+J1072</f>
        <v>847058.82352941181</v>
      </c>
      <c r="K1067" s="132"/>
      <c r="L1067" s="132"/>
      <c r="M1067" s="132"/>
      <c r="N1067" s="131">
        <f t="shared" si="54"/>
        <v>847058.82352941181</v>
      </c>
      <c r="O1067" s="231">
        <v>46113</v>
      </c>
      <c r="P1067" s="231">
        <v>46203</v>
      </c>
      <c r="Q1067" s="232"/>
      <c r="R1067" s="233" t="s">
        <v>1326</v>
      </c>
      <c r="S1067" s="229"/>
      <c r="T1067" s="229"/>
      <c r="U1067" s="234"/>
    </row>
    <row r="1068" spans="1:21" s="218" customFormat="1" ht="17.5" outlineLevel="1" x14ac:dyDescent="0.35">
      <c r="A1068" s="83" t="s">
        <v>1470</v>
      </c>
      <c r="B1068" s="219" t="s">
        <v>1344</v>
      </c>
      <c r="C1068" s="248"/>
      <c r="D1068" s="248"/>
      <c r="E1068" s="220"/>
      <c r="F1068" s="149"/>
      <c r="G1068" s="149"/>
      <c r="H1068" s="149"/>
      <c r="I1068" s="220">
        <f t="shared" si="53"/>
        <v>0</v>
      </c>
      <c r="J1068" s="220"/>
      <c r="K1068" s="149"/>
      <c r="L1068" s="149"/>
      <c r="M1068" s="149"/>
      <c r="N1068" s="220">
        <f t="shared" si="54"/>
        <v>0</v>
      </c>
      <c r="O1068" s="221">
        <v>46113</v>
      </c>
      <c r="P1068" s="221">
        <v>46203</v>
      </c>
      <c r="Q1068" s="222">
        <v>0.03</v>
      </c>
      <c r="R1068" s="223" t="s">
        <v>1326</v>
      </c>
      <c r="S1068" s="223"/>
      <c r="T1068" s="223"/>
      <c r="U1068" s="224"/>
    </row>
    <row r="1069" spans="1:21" s="218" customFormat="1" ht="17.5" outlineLevel="1" x14ac:dyDescent="0.35">
      <c r="A1069" s="83" t="s">
        <v>1471</v>
      </c>
      <c r="B1069" s="219" t="s">
        <v>1434</v>
      </c>
      <c r="C1069" s="248"/>
      <c r="D1069" s="248"/>
      <c r="E1069" s="220"/>
      <c r="F1069" s="149"/>
      <c r="G1069" s="149"/>
      <c r="H1069" s="149"/>
      <c r="I1069" s="220">
        <f t="shared" si="53"/>
        <v>0</v>
      </c>
      <c r="J1069" s="220"/>
      <c r="K1069" s="149"/>
      <c r="L1069" s="149"/>
      <c r="M1069" s="149"/>
      <c r="N1069" s="220">
        <f t="shared" si="54"/>
        <v>0</v>
      </c>
      <c r="O1069" s="221">
        <v>46113</v>
      </c>
      <c r="P1069" s="221">
        <v>46203</v>
      </c>
      <c r="Q1069" s="222">
        <v>0.02</v>
      </c>
      <c r="R1069" s="223" t="s">
        <v>1326</v>
      </c>
      <c r="S1069" s="223"/>
      <c r="T1069" s="223"/>
      <c r="U1069" s="224"/>
    </row>
    <row r="1070" spans="1:21" s="218" customFormat="1" ht="15" customHeight="1" outlineLevel="1" x14ac:dyDescent="0.35">
      <c r="A1070" s="83" t="s">
        <v>1472</v>
      </c>
      <c r="B1070" s="219" t="s">
        <v>1465</v>
      </c>
      <c r="C1070" s="248"/>
      <c r="D1070" s="248"/>
      <c r="E1070" s="220"/>
      <c r="F1070" s="149"/>
      <c r="G1070" s="149"/>
      <c r="H1070" s="149"/>
      <c r="I1070" s="220">
        <f t="shared" si="53"/>
        <v>0</v>
      </c>
      <c r="J1070" s="220"/>
      <c r="K1070" s="149"/>
      <c r="L1070" s="149"/>
      <c r="M1070" s="149"/>
      <c r="N1070" s="220">
        <f t="shared" si="54"/>
        <v>0</v>
      </c>
      <c r="O1070" s="221">
        <v>46113</v>
      </c>
      <c r="P1070" s="221">
        <v>46203</v>
      </c>
      <c r="Q1070" s="222">
        <v>0.02</v>
      </c>
      <c r="R1070" s="223" t="s">
        <v>1326</v>
      </c>
      <c r="S1070" s="223"/>
      <c r="T1070" s="223"/>
      <c r="U1070" s="224"/>
    </row>
    <row r="1071" spans="1:21" s="218" customFormat="1" ht="15" customHeight="1" outlineLevel="1" x14ac:dyDescent="0.35">
      <c r="A1071" s="83" t="s">
        <v>1473</v>
      </c>
      <c r="B1071" s="219" t="s">
        <v>1380</v>
      </c>
      <c r="C1071" s="248"/>
      <c r="D1071" s="248"/>
      <c r="E1071" s="220"/>
      <c r="F1071" s="149"/>
      <c r="G1071" s="149"/>
      <c r="H1071" s="149"/>
      <c r="I1071" s="220">
        <f t="shared" si="53"/>
        <v>0</v>
      </c>
      <c r="J1071" s="220"/>
      <c r="K1071" s="149"/>
      <c r="L1071" s="149"/>
      <c r="M1071" s="149"/>
      <c r="N1071" s="220">
        <f t="shared" si="54"/>
        <v>0</v>
      </c>
      <c r="O1071" s="221">
        <v>46113</v>
      </c>
      <c r="P1071" s="221">
        <v>46203</v>
      </c>
      <c r="Q1071" s="222">
        <v>0.01</v>
      </c>
      <c r="R1071" s="223" t="s">
        <v>1326</v>
      </c>
      <c r="S1071" s="223"/>
      <c r="T1071" s="223"/>
      <c r="U1071" s="224"/>
    </row>
    <row r="1072" spans="1:21" s="218" customFormat="1" ht="15" customHeight="1" outlineLevel="1" x14ac:dyDescent="0.35">
      <c r="A1072" s="83" t="s">
        <v>1474</v>
      </c>
      <c r="B1072" s="219" t="s">
        <v>1372</v>
      </c>
      <c r="C1072" s="248"/>
      <c r="D1072" s="248"/>
      <c r="E1072" s="220">
        <v>847058.82352941181</v>
      </c>
      <c r="F1072" s="149"/>
      <c r="G1072" s="149"/>
      <c r="H1072" s="149"/>
      <c r="I1072" s="220">
        <f t="shared" si="53"/>
        <v>847058.82352941181</v>
      </c>
      <c r="J1072" s="220">
        <v>847058.82352941181</v>
      </c>
      <c r="K1072" s="149"/>
      <c r="L1072" s="149"/>
      <c r="M1072" s="149"/>
      <c r="N1072" s="220">
        <f t="shared" si="54"/>
        <v>847058.82352941181</v>
      </c>
      <c r="O1072" s="221">
        <v>46210</v>
      </c>
      <c r="P1072" s="221">
        <v>46217</v>
      </c>
      <c r="Q1072" s="222">
        <v>0.01</v>
      </c>
      <c r="R1072" s="223" t="s">
        <v>1326</v>
      </c>
      <c r="S1072" s="223"/>
      <c r="T1072" s="223"/>
      <c r="U1072" s="224"/>
    </row>
    <row r="1073" spans="1:21" s="218" customFormat="1" ht="15" customHeight="1" outlineLevel="1" x14ac:dyDescent="0.35">
      <c r="A1073" s="228" t="s">
        <v>1475</v>
      </c>
      <c r="B1073" s="229" t="s">
        <v>1476</v>
      </c>
      <c r="C1073" s="230">
        <v>4</v>
      </c>
      <c r="D1073" s="230"/>
      <c r="E1073" s="131">
        <f>+E1078</f>
        <v>0</v>
      </c>
      <c r="F1073" s="132"/>
      <c r="G1073" s="132"/>
      <c r="H1073" s="132"/>
      <c r="I1073" s="131">
        <f t="shared" si="53"/>
        <v>0</v>
      </c>
      <c r="J1073" s="131">
        <f>+J1078</f>
        <v>0</v>
      </c>
      <c r="K1073" s="132"/>
      <c r="L1073" s="132"/>
      <c r="M1073" s="132"/>
      <c r="N1073" s="131">
        <f t="shared" si="54"/>
        <v>0</v>
      </c>
      <c r="O1073" s="231">
        <v>46204</v>
      </c>
      <c r="P1073" s="231">
        <v>46295</v>
      </c>
      <c r="Q1073" s="232"/>
      <c r="R1073" s="233" t="s">
        <v>1326</v>
      </c>
      <c r="S1073" s="229"/>
      <c r="T1073" s="229"/>
      <c r="U1073" s="234"/>
    </row>
    <row r="1074" spans="1:21" s="218" customFormat="1" ht="15" customHeight="1" outlineLevel="1" x14ac:dyDescent="0.35">
      <c r="A1074" s="83" t="s">
        <v>1477</v>
      </c>
      <c r="B1074" s="219" t="s">
        <v>1344</v>
      </c>
      <c r="C1074" s="248"/>
      <c r="D1074" s="248"/>
      <c r="E1074" s="220"/>
      <c r="F1074" s="149"/>
      <c r="G1074" s="149"/>
      <c r="H1074" s="149"/>
      <c r="I1074" s="220">
        <f t="shared" si="53"/>
        <v>0</v>
      </c>
      <c r="J1074" s="220"/>
      <c r="K1074" s="149"/>
      <c r="L1074" s="149"/>
      <c r="M1074" s="149"/>
      <c r="N1074" s="220">
        <f t="shared" si="54"/>
        <v>0</v>
      </c>
      <c r="O1074" s="221">
        <v>46204</v>
      </c>
      <c r="P1074" s="221">
        <v>46295</v>
      </c>
      <c r="Q1074" s="222">
        <v>0.03</v>
      </c>
      <c r="R1074" s="223" t="s">
        <v>1326</v>
      </c>
      <c r="S1074" s="223"/>
      <c r="T1074" s="223"/>
      <c r="U1074" s="224"/>
    </row>
    <row r="1075" spans="1:21" s="218" customFormat="1" ht="15" customHeight="1" outlineLevel="1" x14ac:dyDescent="0.35">
      <c r="A1075" s="83" t="s">
        <v>1478</v>
      </c>
      <c r="B1075" s="219" t="s">
        <v>1434</v>
      </c>
      <c r="C1075" s="248"/>
      <c r="D1075" s="248"/>
      <c r="E1075" s="220"/>
      <c r="F1075" s="149"/>
      <c r="G1075" s="149"/>
      <c r="H1075" s="149"/>
      <c r="I1075" s="220">
        <f t="shared" si="53"/>
        <v>0</v>
      </c>
      <c r="J1075" s="220"/>
      <c r="K1075" s="149"/>
      <c r="L1075" s="149"/>
      <c r="M1075" s="149"/>
      <c r="N1075" s="220">
        <f t="shared" si="54"/>
        <v>0</v>
      </c>
      <c r="O1075" s="221">
        <v>46204</v>
      </c>
      <c r="P1075" s="221">
        <v>46295</v>
      </c>
      <c r="Q1075" s="222">
        <v>0.02</v>
      </c>
      <c r="R1075" s="223" t="s">
        <v>1326</v>
      </c>
      <c r="S1075" s="223"/>
      <c r="T1075" s="223"/>
      <c r="U1075" s="224"/>
    </row>
    <row r="1076" spans="1:21" ht="15" customHeight="1" outlineLevel="1" x14ac:dyDescent="0.35">
      <c r="A1076" s="83" t="s">
        <v>1479</v>
      </c>
      <c r="B1076" s="219" t="s">
        <v>1465</v>
      </c>
      <c r="C1076" s="248"/>
      <c r="D1076" s="248"/>
      <c r="E1076" s="220"/>
      <c r="F1076" s="149"/>
      <c r="G1076" s="149"/>
      <c r="H1076" s="149"/>
      <c r="I1076" s="220">
        <f t="shared" si="53"/>
        <v>0</v>
      </c>
      <c r="J1076" s="220"/>
      <c r="K1076" s="149"/>
      <c r="L1076" s="149"/>
      <c r="M1076" s="149"/>
      <c r="N1076" s="220">
        <f t="shared" si="54"/>
        <v>0</v>
      </c>
      <c r="O1076" s="221">
        <v>46204</v>
      </c>
      <c r="P1076" s="221">
        <v>46295</v>
      </c>
      <c r="Q1076" s="222">
        <v>0.02</v>
      </c>
      <c r="R1076" s="223" t="s">
        <v>1326</v>
      </c>
      <c r="S1076" s="223"/>
      <c r="T1076" s="223"/>
      <c r="U1076" s="224"/>
    </row>
    <row r="1077" spans="1:21" ht="17.5" outlineLevel="1" x14ac:dyDescent="0.35">
      <c r="A1077" s="83" t="s">
        <v>1480</v>
      </c>
      <c r="B1077" s="219" t="s">
        <v>1380</v>
      </c>
      <c r="C1077" s="248"/>
      <c r="D1077" s="248"/>
      <c r="E1077" s="220"/>
      <c r="F1077" s="149"/>
      <c r="G1077" s="149"/>
      <c r="H1077" s="149"/>
      <c r="I1077" s="220">
        <f t="shared" si="53"/>
        <v>0</v>
      </c>
      <c r="J1077" s="220"/>
      <c r="K1077" s="149"/>
      <c r="L1077" s="149"/>
      <c r="M1077" s="149"/>
      <c r="N1077" s="220">
        <f t="shared" si="54"/>
        <v>0</v>
      </c>
      <c r="O1077" s="221">
        <v>46204</v>
      </c>
      <c r="P1077" s="221">
        <v>46295</v>
      </c>
      <c r="Q1077" s="222">
        <v>0.01</v>
      </c>
      <c r="R1077" s="223" t="s">
        <v>1326</v>
      </c>
      <c r="S1077" s="223"/>
      <c r="T1077" s="223"/>
      <c r="U1077" s="224"/>
    </row>
    <row r="1078" spans="1:21" ht="15" customHeight="1" outlineLevel="1" x14ac:dyDescent="0.35">
      <c r="A1078" s="83" t="s">
        <v>1481</v>
      </c>
      <c r="B1078" s="219" t="s">
        <v>1372</v>
      </c>
      <c r="C1078" s="248"/>
      <c r="D1078" s="248"/>
      <c r="E1078" s="220"/>
      <c r="F1078" s="149"/>
      <c r="G1078" s="149"/>
      <c r="H1078" s="149"/>
      <c r="I1078" s="220">
        <f t="shared" si="53"/>
        <v>0</v>
      </c>
      <c r="J1078" s="220"/>
      <c r="K1078" s="149"/>
      <c r="L1078" s="149"/>
      <c r="M1078" s="149"/>
      <c r="N1078" s="220">
        <f t="shared" si="54"/>
        <v>0</v>
      </c>
      <c r="O1078" s="221">
        <v>46302</v>
      </c>
      <c r="P1078" s="221">
        <v>46309</v>
      </c>
      <c r="Q1078" s="222">
        <v>0.01</v>
      </c>
      <c r="R1078" s="223" t="s">
        <v>1326</v>
      </c>
      <c r="S1078" s="223"/>
      <c r="T1078" s="223"/>
      <c r="U1078" s="224"/>
    </row>
    <row r="1079" spans="1:21" ht="15" customHeight="1" outlineLevel="1" x14ac:dyDescent="0.35">
      <c r="A1079" s="228" t="s">
        <v>1482</v>
      </c>
      <c r="B1079" s="229" t="s">
        <v>1483</v>
      </c>
      <c r="C1079" s="230">
        <v>4</v>
      </c>
      <c r="D1079" s="230"/>
      <c r="E1079" s="131">
        <f>+E1084</f>
        <v>847058.82352941181</v>
      </c>
      <c r="F1079" s="132"/>
      <c r="G1079" s="132"/>
      <c r="H1079" s="132"/>
      <c r="I1079" s="131">
        <f t="shared" si="53"/>
        <v>847058.82352941181</v>
      </c>
      <c r="J1079" s="131">
        <f>+J1084</f>
        <v>847058.82352941181</v>
      </c>
      <c r="K1079" s="132"/>
      <c r="L1079" s="132"/>
      <c r="M1079" s="132"/>
      <c r="N1079" s="131">
        <f t="shared" si="54"/>
        <v>847058.82352941181</v>
      </c>
      <c r="O1079" s="231">
        <v>46296</v>
      </c>
      <c r="P1079" s="231">
        <v>46387</v>
      </c>
      <c r="Q1079" s="232"/>
      <c r="R1079" s="233" t="s">
        <v>1326</v>
      </c>
      <c r="S1079" s="229"/>
      <c r="T1079" s="229"/>
      <c r="U1079" s="234"/>
    </row>
    <row r="1080" spans="1:21" ht="15" customHeight="1" outlineLevel="1" x14ac:dyDescent="0.35">
      <c r="A1080" s="83" t="s">
        <v>1484</v>
      </c>
      <c r="B1080" s="219" t="s">
        <v>1344</v>
      </c>
      <c r="C1080" s="248"/>
      <c r="D1080" s="248"/>
      <c r="E1080" s="220"/>
      <c r="F1080" s="149"/>
      <c r="G1080" s="149"/>
      <c r="H1080" s="149"/>
      <c r="I1080" s="220">
        <f t="shared" si="53"/>
        <v>0</v>
      </c>
      <c r="J1080" s="220"/>
      <c r="K1080" s="149"/>
      <c r="L1080" s="149"/>
      <c r="M1080" s="149"/>
      <c r="N1080" s="220">
        <f t="shared" si="54"/>
        <v>0</v>
      </c>
      <c r="O1080" s="221">
        <v>46296</v>
      </c>
      <c r="P1080" s="221">
        <v>46387</v>
      </c>
      <c r="Q1080" s="222">
        <v>0.03</v>
      </c>
      <c r="R1080" s="223" t="s">
        <v>1326</v>
      </c>
      <c r="S1080" s="223"/>
      <c r="T1080" s="223"/>
      <c r="U1080" s="224"/>
    </row>
    <row r="1081" spans="1:21" ht="15" customHeight="1" outlineLevel="1" x14ac:dyDescent="0.35">
      <c r="A1081" s="83" t="s">
        <v>1485</v>
      </c>
      <c r="B1081" s="219" t="s">
        <v>1434</v>
      </c>
      <c r="C1081" s="248"/>
      <c r="D1081" s="248"/>
      <c r="E1081" s="220"/>
      <c r="F1081" s="149"/>
      <c r="G1081" s="149"/>
      <c r="H1081" s="149"/>
      <c r="I1081" s="220">
        <f t="shared" si="53"/>
        <v>0</v>
      </c>
      <c r="J1081" s="220"/>
      <c r="K1081" s="149"/>
      <c r="L1081" s="149"/>
      <c r="M1081" s="149"/>
      <c r="N1081" s="220">
        <f t="shared" si="54"/>
        <v>0</v>
      </c>
      <c r="O1081" s="221">
        <v>46296</v>
      </c>
      <c r="P1081" s="221">
        <v>46387</v>
      </c>
      <c r="Q1081" s="222">
        <v>0.02</v>
      </c>
      <c r="R1081" s="223" t="s">
        <v>1326</v>
      </c>
      <c r="S1081" s="223"/>
      <c r="T1081" s="223"/>
      <c r="U1081" s="224"/>
    </row>
    <row r="1082" spans="1:21" ht="17.5" outlineLevel="1" x14ac:dyDescent="0.35">
      <c r="A1082" s="83" t="s">
        <v>1486</v>
      </c>
      <c r="B1082" s="219" t="s">
        <v>1465</v>
      </c>
      <c r="C1082" s="248"/>
      <c r="D1082" s="248"/>
      <c r="E1082" s="220"/>
      <c r="F1082" s="149"/>
      <c r="G1082" s="149"/>
      <c r="H1082" s="149"/>
      <c r="I1082" s="220">
        <f t="shared" si="53"/>
        <v>0</v>
      </c>
      <c r="J1082" s="220"/>
      <c r="K1082" s="149"/>
      <c r="L1082" s="149"/>
      <c r="M1082" s="149"/>
      <c r="N1082" s="220">
        <f t="shared" si="54"/>
        <v>0</v>
      </c>
      <c r="O1082" s="221">
        <v>46296</v>
      </c>
      <c r="P1082" s="221">
        <v>46387</v>
      </c>
      <c r="Q1082" s="222">
        <v>0.02</v>
      </c>
      <c r="R1082" s="223" t="s">
        <v>1326</v>
      </c>
      <c r="S1082" s="223"/>
      <c r="T1082" s="223"/>
      <c r="U1082" s="224"/>
    </row>
    <row r="1083" spans="1:21" ht="15" customHeight="1" outlineLevel="1" x14ac:dyDescent="0.35">
      <c r="A1083" s="83" t="s">
        <v>1487</v>
      </c>
      <c r="B1083" s="219" t="s">
        <v>1380</v>
      </c>
      <c r="C1083" s="248"/>
      <c r="D1083" s="248"/>
      <c r="E1083" s="220"/>
      <c r="F1083" s="149"/>
      <c r="G1083" s="149"/>
      <c r="H1083" s="149"/>
      <c r="I1083" s="220">
        <f t="shared" si="53"/>
        <v>0</v>
      </c>
      <c r="J1083" s="220"/>
      <c r="K1083" s="149"/>
      <c r="L1083" s="149"/>
      <c r="M1083" s="149"/>
      <c r="N1083" s="220">
        <f t="shared" si="54"/>
        <v>0</v>
      </c>
      <c r="O1083" s="221">
        <v>46296</v>
      </c>
      <c r="P1083" s="221">
        <v>46387</v>
      </c>
      <c r="Q1083" s="222">
        <v>0.01</v>
      </c>
      <c r="R1083" s="223" t="s">
        <v>1326</v>
      </c>
      <c r="S1083" s="223"/>
      <c r="T1083" s="223"/>
      <c r="U1083" s="224"/>
    </row>
    <row r="1084" spans="1:21" ht="15" customHeight="1" outlineLevel="1" x14ac:dyDescent="0.35">
      <c r="A1084" s="83" t="s">
        <v>1488</v>
      </c>
      <c r="B1084" s="219" t="s">
        <v>1372</v>
      </c>
      <c r="C1084" s="248"/>
      <c r="D1084" s="248"/>
      <c r="E1084" s="220">
        <v>847058.82352941181</v>
      </c>
      <c r="F1084" s="149"/>
      <c r="G1084" s="149"/>
      <c r="H1084" s="149"/>
      <c r="I1084" s="220">
        <f t="shared" ref="I1084:I1147" si="56">SUM(E1084:H1084)</f>
        <v>847058.82352941181</v>
      </c>
      <c r="J1084" s="220">
        <v>847058.82352941181</v>
      </c>
      <c r="K1084" s="149"/>
      <c r="L1084" s="149"/>
      <c r="M1084" s="149"/>
      <c r="N1084" s="220">
        <f t="shared" ref="N1084:N1147" si="57">SUM(J1084:M1084)</f>
        <v>847058.82352941181</v>
      </c>
      <c r="O1084" s="221">
        <v>46394</v>
      </c>
      <c r="P1084" s="221">
        <v>46401</v>
      </c>
      <c r="Q1084" s="222">
        <v>0.01</v>
      </c>
      <c r="R1084" s="223" t="s">
        <v>1326</v>
      </c>
      <c r="S1084" s="223"/>
      <c r="T1084" s="223"/>
      <c r="U1084" s="224"/>
    </row>
    <row r="1085" spans="1:21" ht="15" customHeight="1" outlineLevel="1" x14ac:dyDescent="0.35">
      <c r="A1085" s="228" t="s">
        <v>1489</v>
      </c>
      <c r="B1085" s="229" t="s">
        <v>1490</v>
      </c>
      <c r="C1085" s="230">
        <v>3</v>
      </c>
      <c r="D1085" s="230"/>
      <c r="E1085" s="131">
        <f>+E1090</f>
        <v>0</v>
      </c>
      <c r="F1085" s="132"/>
      <c r="G1085" s="132"/>
      <c r="H1085" s="132"/>
      <c r="I1085" s="131">
        <f t="shared" si="56"/>
        <v>0</v>
      </c>
      <c r="J1085" s="131">
        <f>+J1090</f>
        <v>0</v>
      </c>
      <c r="K1085" s="132"/>
      <c r="L1085" s="132"/>
      <c r="M1085" s="132"/>
      <c r="N1085" s="131">
        <f t="shared" si="57"/>
        <v>0</v>
      </c>
      <c r="O1085" s="231">
        <v>46023</v>
      </c>
      <c r="P1085" s="231">
        <v>46203</v>
      </c>
      <c r="Q1085" s="232"/>
      <c r="R1085" s="233" t="s">
        <v>1326</v>
      </c>
      <c r="S1085" s="229"/>
      <c r="T1085" s="229"/>
      <c r="U1085" s="234"/>
    </row>
    <row r="1086" spans="1:21" ht="15" customHeight="1" outlineLevel="1" x14ac:dyDescent="0.35">
      <c r="A1086" s="83" t="s">
        <v>1491</v>
      </c>
      <c r="B1086" s="219" t="s">
        <v>1344</v>
      </c>
      <c r="C1086" s="248"/>
      <c r="D1086" s="248"/>
      <c r="E1086" s="220"/>
      <c r="F1086" s="149"/>
      <c r="G1086" s="149"/>
      <c r="H1086" s="149"/>
      <c r="I1086" s="220">
        <f t="shared" si="56"/>
        <v>0</v>
      </c>
      <c r="J1086" s="220"/>
      <c r="K1086" s="149"/>
      <c r="L1086" s="149"/>
      <c r="M1086" s="149"/>
      <c r="N1086" s="220">
        <f t="shared" si="57"/>
        <v>0</v>
      </c>
      <c r="O1086" s="221">
        <v>46023</v>
      </c>
      <c r="P1086" s="221">
        <v>46203</v>
      </c>
      <c r="Q1086" s="222">
        <v>0.03</v>
      </c>
      <c r="R1086" s="223" t="s">
        <v>1326</v>
      </c>
      <c r="S1086" s="223"/>
      <c r="T1086" s="223"/>
      <c r="U1086" s="224"/>
    </row>
    <row r="1087" spans="1:21" ht="17.5" outlineLevel="1" x14ac:dyDescent="0.35">
      <c r="A1087" s="83" t="s">
        <v>1492</v>
      </c>
      <c r="B1087" s="219" t="s">
        <v>1434</v>
      </c>
      <c r="C1087" s="248"/>
      <c r="D1087" s="248"/>
      <c r="E1087" s="220"/>
      <c r="F1087" s="149"/>
      <c r="G1087" s="149"/>
      <c r="H1087" s="149"/>
      <c r="I1087" s="220">
        <f t="shared" si="56"/>
        <v>0</v>
      </c>
      <c r="J1087" s="220"/>
      <c r="K1087" s="149"/>
      <c r="L1087" s="149"/>
      <c r="M1087" s="149"/>
      <c r="N1087" s="220">
        <f t="shared" si="57"/>
        <v>0</v>
      </c>
      <c r="O1087" s="221">
        <v>46023</v>
      </c>
      <c r="P1087" s="221">
        <v>46203</v>
      </c>
      <c r="Q1087" s="222">
        <v>0.02</v>
      </c>
      <c r="R1087" s="223" t="s">
        <v>1326</v>
      </c>
      <c r="S1087" s="223"/>
      <c r="T1087" s="223"/>
      <c r="U1087" s="224"/>
    </row>
    <row r="1088" spans="1:21" ht="15" customHeight="1" outlineLevel="1" x14ac:dyDescent="0.35">
      <c r="A1088" s="83" t="s">
        <v>1493</v>
      </c>
      <c r="B1088" s="219" t="s">
        <v>1494</v>
      </c>
      <c r="C1088" s="248"/>
      <c r="D1088" s="248"/>
      <c r="E1088" s="220"/>
      <c r="F1088" s="149"/>
      <c r="G1088" s="149"/>
      <c r="H1088" s="149"/>
      <c r="I1088" s="220">
        <f t="shared" si="56"/>
        <v>0</v>
      </c>
      <c r="J1088" s="220"/>
      <c r="K1088" s="149"/>
      <c r="L1088" s="149"/>
      <c r="M1088" s="149"/>
      <c r="N1088" s="220">
        <f t="shared" si="57"/>
        <v>0</v>
      </c>
      <c r="O1088" s="221">
        <v>46023</v>
      </c>
      <c r="P1088" s="221">
        <v>46203</v>
      </c>
      <c r="Q1088" s="222">
        <v>0.02</v>
      </c>
      <c r="R1088" s="223" t="s">
        <v>1326</v>
      </c>
      <c r="S1088" s="223"/>
      <c r="T1088" s="223"/>
      <c r="U1088" s="224"/>
    </row>
    <row r="1089" spans="1:21" ht="15" customHeight="1" outlineLevel="1" x14ac:dyDescent="0.35">
      <c r="A1089" s="83" t="s">
        <v>1495</v>
      </c>
      <c r="B1089" s="219" t="s">
        <v>1380</v>
      </c>
      <c r="C1089" s="248"/>
      <c r="D1089" s="248"/>
      <c r="E1089" s="220"/>
      <c r="F1089" s="149"/>
      <c r="G1089" s="149"/>
      <c r="H1089" s="149"/>
      <c r="I1089" s="220">
        <f t="shared" si="56"/>
        <v>0</v>
      </c>
      <c r="J1089" s="220"/>
      <c r="K1089" s="149"/>
      <c r="L1089" s="149"/>
      <c r="M1089" s="149"/>
      <c r="N1089" s="220">
        <f t="shared" si="57"/>
        <v>0</v>
      </c>
      <c r="O1089" s="221">
        <v>46023</v>
      </c>
      <c r="P1089" s="221">
        <v>46203</v>
      </c>
      <c r="Q1089" s="222">
        <v>0.01</v>
      </c>
      <c r="R1089" s="223" t="s">
        <v>1326</v>
      </c>
      <c r="S1089" s="223"/>
      <c r="T1089" s="223"/>
      <c r="U1089" s="224"/>
    </row>
    <row r="1090" spans="1:21" ht="15" customHeight="1" outlineLevel="1" x14ac:dyDescent="0.35">
      <c r="A1090" s="83" t="s">
        <v>1496</v>
      </c>
      <c r="B1090" s="219" t="s">
        <v>1372</v>
      </c>
      <c r="C1090" s="248"/>
      <c r="D1090" s="248"/>
      <c r="E1090" s="220"/>
      <c r="F1090" s="149"/>
      <c r="G1090" s="149"/>
      <c r="H1090" s="149"/>
      <c r="I1090" s="220">
        <f t="shared" si="56"/>
        <v>0</v>
      </c>
      <c r="J1090" s="220"/>
      <c r="K1090" s="149"/>
      <c r="L1090" s="149"/>
      <c r="M1090" s="149"/>
      <c r="N1090" s="220">
        <f t="shared" si="57"/>
        <v>0</v>
      </c>
      <c r="O1090" s="221">
        <v>46210</v>
      </c>
      <c r="P1090" s="221">
        <v>46217</v>
      </c>
      <c r="Q1090" s="222">
        <v>0.01</v>
      </c>
      <c r="R1090" s="223" t="s">
        <v>1326</v>
      </c>
      <c r="S1090" s="223"/>
      <c r="T1090" s="223"/>
      <c r="U1090" s="224"/>
    </row>
    <row r="1091" spans="1:21" ht="15" customHeight="1" outlineLevel="1" x14ac:dyDescent="0.35">
      <c r="A1091" s="228" t="s">
        <v>1497</v>
      </c>
      <c r="B1091" s="229" t="s">
        <v>1498</v>
      </c>
      <c r="C1091" s="230">
        <v>3</v>
      </c>
      <c r="D1091" s="230"/>
      <c r="E1091" s="131">
        <f>+E1096</f>
        <v>317647.05882352946</v>
      </c>
      <c r="F1091" s="132"/>
      <c r="G1091" s="132"/>
      <c r="H1091" s="132"/>
      <c r="I1091" s="131">
        <f t="shared" si="56"/>
        <v>317647.05882352946</v>
      </c>
      <c r="J1091" s="131">
        <f>+J1096</f>
        <v>317647.05882352946</v>
      </c>
      <c r="K1091" s="132"/>
      <c r="L1091" s="132"/>
      <c r="M1091" s="132"/>
      <c r="N1091" s="131">
        <f t="shared" si="57"/>
        <v>317647.05882352946</v>
      </c>
      <c r="O1091" s="231">
        <v>46204</v>
      </c>
      <c r="P1091" s="231">
        <v>46387</v>
      </c>
      <c r="Q1091" s="232"/>
      <c r="R1091" s="233" t="s">
        <v>1326</v>
      </c>
      <c r="S1091" s="229"/>
      <c r="T1091" s="229"/>
      <c r="U1091" s="234"/>
    </row>
    <row r="1092" spans="1:21" ht="17.5" outlineLevel="1" x14ac:dyDescent="0.35">
      <c r="A1092" s="83" t="s">
        <v>1499</v>
      </c>
      <c r="B1092" s="219" t="s">
        <v>1344</v>
      </c>
      <c r="C1092" s="248"/>
      <c r="D1092" s="248"/>
      <c r="E1092" s="220"/>
      <c r="F1092" s="149"/>
      <c r="G1092" s="149"/>
      <c r="H1092" s="149"/>
      <c r="I1092" s="220">
        <f t="shared" si="56"/>
        <v>0</v>
      </c>
      <c r="J1092" s="220"/>
      <c r="K1092" s="149"/>
      <c r="L1092" s="149"/>
      <c r="M1092" s="149"/>
      <c r="N1092" s="220">
        <f t="shared" si="57"/>
        <v>0</v>
      </c>
      <c r="O1092" s="221">
        <v>46204</v>
      </c>
      <c r="P1092" s="221">
        <v>46387</v>
      </c>
      <c r="Q1092" s="222">
        <v>0.03</v>
      </c>
      <c r="R1092" s="223" t="s">
        <v>1326</v>
      </c>
      <c r="S1092" s="223"/>
      <c r="T1092" s="223"/>
      <c r="U1092" s="224"/>
    </row>
    <row r="1093" spans="1:21" ht="15" customHeight="1" outlineLevel="1" x14ac:dyDescent="0.35">
      <c r="A1093" s="83" t="s">
        <v>1500</v>
      </c>
      <c r="B1093" s="219" t="s">
        <v>1434</v>
      </c>
      <c r="C1093" s="248"/>
      <c r="D1093" s="248"/>
      <c r="E1093" s="220"/>
      <c r="F1093" s="149"/>
      <c r="G1093" s="149"/>
      <c r="H1093" s="149"/>
      <c r="I1093" s="220">
        <f t="shared" si="56"/>
        <v>0</v>
      </c>
      <c r="J1093" s="220"/>
      <c r="K1093" s="149"/>
      <c r="L1093" s="149"/>
      <c r="M1093" s="149"/>
      <c r="N1093" s="220">
        <f t="shared" si="57"/>
        <v>0</v>
      </c>
      <c r="O1093" s="221">
        <v>46204</v>
      </c>
      <c r="P1093" s="221">
        <v>46387</v>
      </c>
      <c r="Q1093" s="222">
        <v>0.02</v>
      </c>
      <c r="R1093" s="223" t="s">
        <v>1326</v>
      </c>
      <c r="S1093" s="223"/>
      <c r="T1093" s="223"/>
      <c r="U1093" s="224"/>
    </row>
    <row r="1094" spans="1:21" ht="14.4" customHeight="1" outlineLevel="1" x14ac:dyDescent="0.35">
      <c r="A1094" s="83" t="s">
        <v>1501</v>
      </c>
      <c r="B1094" s="219" t="s">
        <v>1494</v>
      </c>
      <c r="C1094" s="248"/>
      <c r="D1094" s="248"/>
      <c r="E1094" s="220"/>
      <c r="F1094" s="149"/>
      <c r="G1094" s="149"/>
      <c r="H1094" s="149"/>
      <c r="I1094" s="220">
        <f t="shared" si="56"/>
        <v>0</v>
      </c>
      <c r="J1094" s="220"/>
      <c r="K1094" s="149"/>
      <c r="L1094" s="149"/>
      <c r="M1094" s="149"/>
      <c r="N1094" s="220">
        <f t="shared" si="57"/>
        <v>0</v>
      </c>
      <c r="O1094" s="221">
        <v>46204</v>
      </c>
      <c r="P1094" s="221">
        <v>46387</v>
      </c>
      <c r="Q1094" s="222">
        <v>0.02</v>
      </c>
      <c r="R1094" s="223" t="s">
        <v>1326</v>
      </c>
      <c r="S1094" s="223"/>
      <c r="T1094" s="223"/>
      <c r="U1094" s="224"/>
    </row>
    <row r="1095" spans="1:21" ht="15" customHeight="1" outlineLevel="1" x14ac:dyDescent="0.35">
      <c r="A1095" s="83" t="s">
        <v>1502</v>
      </c>
      <c r="B1095" s="219" t="s">
        <v>1380</v>
      </c>
      <c r="C1095" s="248"/>
      <c r="D1095" s="248"/>
      <c r="E1095" s="220"/>
      <c r="F1095" s="149"/>
      <c r="G1095" s="149"/>
      <c r="H1095" s="149"/>
      <c r="I1095" s="220">
        <f t="shared" si="56"/>
        <v>0</v>
      </c>
      <c r="J1095" s="220"/>
      <c r="K1095" s="149"/>
      <c r="L1095" s="149"/>
      <c r="M1095" s="149"/>
      <c r="N1095" s="220">
        <f t="shared" si="57"/>
        <v>0</v>
      </c>
      <c r="O1095" s="221">
        <v>46204</v>
      </c>
      <c r="P1095" s="221">
        <v>46387</v>
      </c>
      <c r="Q1095" s="222">
        <v>0.01</v>
      </c>
      <c r="R1095" s="223" t="s">
        <v>1326</v>
      </c>
      <c r="S1095" s="223"/>
      <c r="T1095" s="223"/>
      <c r="U1095" s="224"/>
    </row>
    <row r="1096" spans="1:21" ht="15" customHeight="1" outlineLevel="1" x14ac:dyDescent="0.35">
      <c r="A1096" s="83" t="s">
        <v>1503</v>
      </c>
      <c r="B1096" s="219" t="s">
        <v>1372</v>
      </c>
      <c r="C1096" s="248"/>
      <c r="D1096" s="248"/>
      <c r="E1096" s="220">
        <v>317647.05882352946</v>
      </c>
      <c r="F1096" s="149"/>
      <c r="G1096" s="149"/>
      <c r="H1096" s="149"/>
      <c r="I1096" s="220">
        <f t="shared" si="56"/>
        <v>317647.05882352946</v>
      </c>
      <c r="J1096" s="220">
        <v>317647.05882352946</v>
      </c>
      <c r="K1096" s="149"/>
      <c r="L1096" s="149"/>
      <c r="M1096" s="149"/>
      <c r="N1096" s="220">
        <f t="shared" si="57"/>
        <v>317647.05882352946</v>
      </c>
      <c r="O1096" s="221">
        <v>46204</v>
      </c>
      <c r="P1096" s="221">
        <v>46387</v>
      </c>
      <c r="Q1096" s="222">
        <v>0.01</v>
      </c>
      <c r="R1096" s="223" t="s">
        <v>1326</v>
      </c>
      <c r="S1096" s="223"/>
      <c r="T1096" s="223"/>
      <c r="U1096" s="224"/>
    </row>
    <row r="1097" spans="1:21" ht="186.9" customHeight="1" outlineLevel="1" x14ac:dyDescent="0.35">
      <c r="A1097" s="135" t="s">
        <v>1504</v>
      </c>
      <c r="B1097" s="253" t="s">
        <v>1505</v>
      </c>
      <c r="C1097" s="254"/>
      <c r="D1097" s="71">
        <v>627801</v>
      </c>
      <c r="E1097" s="65">
        <f>E1103</f>
        <v>15000000</v>
      </c>
      <c r="F1097" s="189"/>
      <c r="G1097" s="189"/>
      <c r="H1097" s="189"/>
      <c r="I1097" s="189">
        <f t="shared" si="56"/>
        <v>15000000</v>
      </c>
      <c r="J1097" s="65">
        <f>J1103</f>
        <v>15000000</v>
      </c>
      <c r="K1097" s="189"/>
      <c r="L1097" s="189"/>
      <c r="M1097" s="269"/>
      <c r="N1097" s="189">
        <f t="shared" si="57"/>
        <v>15000000</v>
      </c>
      <c r="O1097" s="270">
        <v>46023</v>
      </c>
      <c r="P1097" s="270">
        <v>46112</v>
      </c>
      <c r="Q1097" s="271">
        <v>100</v>
      </c>
      <c r="R1097" s="272" t="s">
        <v>1326</v>
      </c>
      <c r="S1097" s="273" t="s">
        <v>66</v>
      </c>
      <c r="T1097" s="273" t="s">
        <v>1327</v>
      </c>
      <c r="U1097" s="260"/>
    </row>
    <row r="1098" spans="1:21" ht="15" customHeight="1" outlineLevel="1" x14ac:dyDescent="0.35">
      <c r="A1098" s="120" t="s">
        <v>1506</v>
      </c>
      <c r="B1098" s="219" t="s">
        <v>1329</v>
      </c>
      <c r="C1098" s="201"/>
      <c r="D1098" s="201"/>
      <c r="E1098" s="227"/>
      <c r="F1098" s="227"/>
      <c r="G1098" s="227"/>
      <c r="H1098" s="227"/>
      <c r="I1098" s="227">
        <f t="shared" si="56"/>
        <v>0</v>
      </c>
      <c r="J1098" s="227"/>
      <c r="K1098" s="227"/>
      <c r="L1098" s="227"/>
      <c r="M1098" s="227"/>
      <c r="N1098" s="227">
        <f t="shared" si="57"/>
        <v>0</v>
      </c>
      <c r="O1098" s="221">
        <v>46204</v>
      </c>
      <c r="P1098" s="221">
        <v>46265</v>
      </c>
      <c r="Q1098" s="222">
        <v>0.25</v>
      </c>
      <c r="R1098" s="274" t="s">
        <v>1326</v>
      </c>
      <c r="S1098" s="223"/>
      <c r="T1098" s="223"/>
      <c r="U1098" s="275"/>
    </row>
    <row r="1099" spans="1:21" ht="15" customHeight="1" outlineLevel="1" x14ac:dyDescent="0.25">
      <c r="A1099" s="120" t="s">
        <v>1507</v>
      </c>
      <c r="B1099" s="225" t="s">
        <v>822</v>
      </c>
      <c r="C1099" s="201"/>
      <c r="D1099" s="201"/>
      <c r="E1099" s="227"/>
      <c r="F1099" s="227"/>
      <c r="G1099" s="227"/>
      <c r="H1099" s="227"/>
      <c r="I1099" s="227">
        <f t="shared" si="56"/>
        <v>0</v>
      </c>
      <c r="J1099" s="227"/>
      <c r="K1099" s="227"/>
      <c r="L1099" s="227"/>
      <c r="M1099" s="227"/>
      <c r="N1099" s="227">
        <f t="shared" si="57"/>
        <v>0</v>
      </c>
      <c r="O1099" s="221">
        <v>46204</v>
      </c>
      <c r="P1099" s="221">
        <v>46265</v>
      </c>
      <c r="Q1099" s="222">
        <v>0.2</v>
      </c>
      <c r="R1099" s="274" t="s">
        <v>1326</v>
      </c>
      <c r="S1099" s="223"/>
      <c r="T1099" s="223"/>
      <c r="U1099" s="275"/>
    </row>
    <row r="1100" spans="1:21" ht="17.5" outlineLevel="1" x14ac:dyDescent="0.25">
      <c r="A1100" s="120" t="s">
        <v>1508</v>
      </c>
      <c r="B1100" s="225" t="s">
        <v>1509</v>
      </c>
      <c r="C1100" s="201"/>
      <c r="D1100" s="201"/>
      <c r="E1100" s="227"/>
      <c r="F1100" s="227"/>
      <c r="G1100" s="227"/>
      <c r="H1100" s="227"/>
      <c r="I1100" s="227">
        <f t="shared" si="56"/>
        <v>0</v>
      </c>
      <c r="J1100" s="227"/>
      <c r="K1100" s="227"/>
      <c r="L1100" s="227"/>
      <c r="M1100" s="227"/>
      <c r="N1100" s="227">
        <f t="shared" si="57"/>
        <v>0</v>
      </c>
      <c r="O1100" s="221">
        <v>46204</v>
      </c>
      <c r="P1100" s="221">
        <v>46265</v>
      </c>
      <c r="Q1100" s="222">
        <v>0.15</v>
      </c>
      <c r="R1100" s="274" t="s">
        <v>1326</v>
      </c>
      <c r="S1100" s="223"/>
      <c r="T1100" s="223"/>
      <c r="U1100" s="275"/>
    </row>
    <row r="1101" spans="1:21" ht="15" customHeight="1" outlineLevel="1" x14ac:dyDescent="0.25">
      <c r="A1101" s="120" t="s">
        <v>1510</v>
      </c>
      <c r="B1101" s="225" t="s">
        <v>68</v>
      </c>
      <c r="C1101" s="201"/>
      <c r="D1101" s="201"/>
      <c r="E1101" s="227"/>
      <c r="F1101" s="227"/>
      <c r="G1101" s="227"/>
      <c r="H1101" s="227"/>
      <c r="I1101" s="227">
        <f t="shared" si="56"/>
        <v>0</v>
      </c>
      <c r="J1101" s="227"/>
      <c r="K1101" s="227"/>
      <c r="L1101" s="227"/>
      <c r="M1101" s="227"/>
      <c r="N1101" s="227">
        <f t="shared" si="57"/>
        <v>0</v>
      </c>
      <c r="O1101" s="221">
        <v>46204</v>
      </c>
      <c r="P1101" s="221">
        <v>46265</v>
      </c>
      <c r="Q1101" s="222">
        <v>0.15</v>
      </c>
      <c r="R1101" s="274" t="s">
        <v>1326</v>
      </c>
      <c r="S1101" s="223"/>
      <c r="T1101" s="223"/>
      <c r="U1101" s="275"/>
    </row>
    <row r="1102" spans="1:21" ht="15" customHeight="1" outlineLevel="1" x14ac:dyDescent="0.25">
      <c r="A1102" s="120" t="s">
        <v>1511</v>
      </c>
      <c r="B1102" s="225" t="s">
        <v>1338</v>
      </c>
      <c r="C1102" s="201"/>
      <c r="D1102" s="201"/>
      <c r="E1102" s="227"/>
      <c r="F1102" s="227"/>
      <c r="G1102" s="227"/>
      <c r="H1102" s="227"/>
      <c r="I1102" s="227">
        <f t="shared" si="56"/>
        <v>0</v>
      </c>
      <c r="J1102" s="227"/>
      <c r="K1102" s="227"/>
      <c r="L1102" s="227"/>
      <c r="M1102" s="227"/>
      <c r="N1102" s="227">
        <f t="shared" si="57"/>
        <v>0</v>
      </c>
      <c r="O1102" s="221">
        <v>46204</v>
      </c>
      <c r="P1102" s="221">
        <v>46265</v>
      </c>
      <c r="Q1102" s="222">
        <v>0.15</v>
      </c>
      <c r="R1102" s="274" t="s">
        <v>1326</v>
      </c>
      <c r="S1102" s="223"/>
      <c r="T1102" s="223"/>
      <c r="U1102" s="275"/>
    </row>
    <row r="1103" spans="1:21" ht="15" customHeight="1" outlineLevel="1" x14ac:dyDescent="0.25">
      <c r="A1103" s="120" t="s">
        <v>1512</v>
      </c>
      <c r="B1103" s="225" t="s">
        <v>458</v>
      </c>
      <c r="C1103" s="201"/>
      <c r="D1103" s="201"/>
      <c r="E1103" s="227">
        <v>15000000</v>
      </c>
      <c r="F1103" s="227"/>
      <c r="G1103" s="227"/>
      <c r="H1103" s="227"/>
      <c r="I1103" s="227">
        <f t="shared" si="56"/>
        <v>15000000</v>
      </c>
      <c r="J1103" s="227">
        <v>15000000</v>
      </c>
      <c r="K1103" s="227"/>
      <c r="L1103" s="227"/>
      <c r="M1103" s="227"/>
      <c r="N1103" s="227">
        <f t="shared" si="57"/>
        <v>15000000</v>
      </c>
      <c r="O1103" s="221">
        <v>46204</v>
      </c>
      <c r="P1103" s="221">
        <v>46265</v>
      </c>
      <c r="Q1103" s="222">
        <v>0.1</v>
      </c>
      <c r="R1103" s="274" t="s">
        <v>1326</v>
      </c>
      <c r="S1103" s="223"/>
      <c r="T1103" s="223"/>
      <c r="U1103" s="275"/>
    </row>
    <row r="1104" spans="1:21" ht="79.5" customHeight="1" outlineLevel="1" x14ac:dyDescent="0.35">
      <c r="A1104" s="135" t="s">
        <v>1513</v>
      </c>
      <c r="B1104" s="253" t="s">
        <v>1514</v>
      </c>
      <c r="C1104" s="254"/>
      <c r="D1104" s="71">
        <v>627801</v>
      </c>
      <c r="E1104" s="65">
        <f>E1110</f>
        <v>14000000</v>
      </c>
      <c r="F1104" s="189"/>
      <c r="G1104" s="189"/>
      <c r="H1104" s="189"/>
      <c r="I1104" s="189">
        <f t="shared" si="56"/>
        <v>14000000</v>
      </c>
      <c r="J1104" s="65">
        <f>J1110</f>
        <v>14000000</v>
      </c>
      <c r="K1104" s="189"/>
      <c r="L1104" s="189"/>
      <c r="M1104" s="189"/>
      <c r="N1104" s="189">
        <f t="shared" si="57"/>
        <v>14000000</v>
      </c>
      <c r="O1104" s="276">
        <v>46204</v>
      </c>
      <c r="P1104" s="276">
        <v>46265</v>
      </c>
      <c r="Q1104" s="271"/>
      <c r="R1104" s="272" t="s">
        <v>1326</v>
      </c>
      <c r="S1104" s="273" t="s">
        <v>66</v>
      </c>
      <c r="T1104" s="273" t="s">
        <v>1327</v>
      </c>
      <c r="U1104" s="260"/>
    </row>
    <row r="1105" spans="1:21" ht="15" customHeight="1" outlineLevel="1" x14ac:dyDescent="0.35">
      <c r="A1105" s="120" t="s">
        <v>1515</v>
      </c>
      <c r="B1105" s="219" t="s">
        <v>1329</v>
      </c>
      <c r="C1105" s="201"/>
      <c r="D1105" s="85"/>
      <c r="E1105" s="227"/>
      <c r="F1105" s="227"/>
      <c r="G1105" s="227"/>
      <c r="H1105" s="227"/>
      <c r="I1105" s="227">
        <f t="shared" si="56"/>
        <v>0</v>
      </c>
      <c r="J1105" s="227"/>
      <c r="K1105" s="227"/>
      <c r="L1105" s="227"/>
      <c r="M1105" s="227"/>
      <c r="N1105" s="227">
        <f t="shared" si="57"/>
        <v>0</v>
      </c>
      <c r="O1105" s="221">
        <v>46204</v>
      </c>
      <c r="P1105" s="221">
        <v>46265</v>
      </c>
      <c r="Q1105" s="222">
        <v>0.25</v>
      </c>
      <c r="R1105" s="274" t="s">
        <v>1326</v>
      </c>
      <c r="S1105" s="223"/>
      <c r="T1105" s="223"/>
      <c r="U1105" s="275"/>
    </row>
    <row r="1106" spans="1:21" ht="15" customHeight="1" outlineLevel="1" x14ac:dyDescent="0.25">
      <c r="A1106" s="120" t="s">
        <v>1516</v>
      </c>
      <c r="B1106" s="225" t="s">
        <v>822</v>
      </c>
      <c r="C1106" s="201"/>
      <c r="D1106" s="85"/>
      <c r="E1106" s="227"/>
      <c r="F1106" s="227"/>
      <c r="G1106" s="227"/>
      <c r="H1106" s="227"/>
      <c r="I1106" s="227">
        <f t="shared" si="56"/>
        <v>0</v>
      </c>
      <c r="J1106" s="227"/>
      <c r="K1106" s="227"/>
      <c r="L1106" s="227"/>
      <c r="M1106" s="227"/>
      <c r="N1106" s="227">
        <f t="shared" si="57"/>
        <v>0</v>
      </c>
      <c r="O1106" s="221">
        <v>46204</v>
      </c>
      <c r="P1106" s="221">
        <v>46265</v>
      </c>
      <c r="Q1106" s="222">
        <v>0.2</v>
      </c>
      <c r="R1106" s="274" t="s">
        <v>1326</v>
      </c>
      <c r="S1106" s="223"/>
      <c r="T1106" s="223"/>
      <c r="U1106" s="275"/>
    </row>
    <row r="1107" spans="1:21" ht="17.5" outlineLevel="1" x14ac:dyDescent="0.25">
      <c r="A1107" s="120" t="s">
        <v>1517</v>
      </c>
      <c r="B1107" s="225" t="s">
        <v>1509</v>
      </c>
      <c r="C1107" s="201"/>
      <c r="D1107" s="85"/>
      <c r="E1107" s="227"/>
      <c r="F1107" s="227"/>
      <c r="G1107" s="227"/>
      <c r="H1107" s="227"/>
      <c r="I1107" s="227">
        <f t="shared" si="56"/>
        <v>0</v>
      </c>
      <c r="J1107" s="227"/>
      <c r="K1107" s="227"/>
      <c r="L1107" s="227"/>
      <c r="M1107" s="227"/>
      <c r="N1107" s="227">
        <f t="shared" si="57"/>
        <v>0</v>
      </c>
      <c r="O1107" s="221">
        <v>46204</v>
      </c>
      <c r="P1107" s="221">
        <v>46265</v>
      </c>
      <c r="Q1107" s="222">
        <v>0.15</v>
      </c>
      <c r="R1107" s="274" t="s">
        <v>1326</v>
      </c>
      <c r="S1107" s="223"/>
      <c r="T1107" s="223"/>
      <c r="U1107" s="275"/>
    </row>
    <row r="1108" spans="1:21" ht="15" customHeight="1" outlineLevel="1" x14ac:dyDescent="0.25">
      <c r="A1108" s="120" t="s">
        <v>1518</v>
      </c>
      <c r="B1108" s="225" t="s">
        <v>68</v>
      </c>
      <c r="C1108" s="201"/>
      <c r="D1108" s="85"/>
      <c r="E1108" s="227"/>
      <c r="F1108" s="227"/>
      <c r="G1108" s="227"/>
      <c r="H1108" s="227"/>
      <c r="I1108" s="227">
        <f t="shared" si="56"/>
        <v>0</v>
      </c>
      <c r="J1108" s="227"/>
      <c r="K1108" s="227"/>
      <c r="L1108" s="227"/>
      <c r="M1108" s="227"/>
      <c r="N1108" s="227">
        <f t="shared" si="57"/>
        <v>0</v>
      </c>
      <c r="O1108" s="221">
        <v>46204</v>
      </c>
      <c r="P1108" s="221">
        <v>46265</v>
      </c>
      <c r="Q1108" s="222">
        <v>0.15</v>
      </c>
      <c r="R1108" s="274" t="s">
        <v>1326</v>
      </c>
      <c r="S1108" s="223"/>
      <c r="T1108" s="223"/>
      <c r="U1108" s="275"/>
    </row>
    <row r="1109" spans="1:21" ht="15" customHeight="1" outlineLevel="1" x14ac:dyDescent="0.25">
      <c r="A1109" s="120" t="s">
        <v>1519</v>
      </c>
      <c r="B1109" s="225" t="s">
        <v>1338</v>
      </c>
      <c r="C1109" s="201"/>
      <c r="D1109" s="85"/>
      <c r="E1109" s="227"/>
      <c r="F1109" s="227"/>
      <c r="G1109" s="227"/>
      <c r="H1109" s="227"/>
      <c r="I1109" s="227">
        <f t="shared" si="56"/>
        <v>0</v>
      </c>
      <c r="J1109" s="227"/>
      <c r="K1109" s="227"/>
      <c r="L1109" s="227"/>
      <c r="M1109" s="227"/>
      <c r="N1109" s="227">
        <f t="shared" si="57"/>
        <v>0</v>
      </c>
      <c r="O1109" s="221">
        <v>46204</v>
      </c>
      <c r="P1109" s="221">
        <v>46265</v>
      </c>
      <c r="Q1109" s="222">
        <v>0.15</v>
      </c>
      <c r="R1109" s="274" t="s">
        <v>1326</v>
      </c>
      <c r="S1109" s="223"/>
      <c r="T1109" s="223"/>
      <c r="U1109" s="275"/>
    </row>
    <row r="1110" spans="1:21" ht="15" customHeight="1" outlineLevel="1" x14ac:dyDescent="0.25">
      <c r="A1110" s="120" t="s">
        <v>1520</v>
      </c>
      <c r="B1110" s="225" t="s">
        <v>458</v>
      </c>
      <c r="C1110" s="201"/>
      <c r="D1110" s="85"/>
      <c r="E1110" s="227">
        <v>14000000</v>
      </c>
      <c r="F1110" s="227"/>
      <c r="G1110" s="227"/>
      <c r="H1110" s="227"/>
      <c r="I1110" s="227">
        <f t="shared" si="56"/>
        <v>14000000</v>
      </c>
      <c r="J1110" s="227">
        <v>14000000</v>
      </c>
      <c r="K1110" s="227"/>
      <c r="L1110" s="227"/>
      <c r="M1110" s="227"/>
      <c r="N1110" s="227">
        <f t="shared" si="57"/>
        <v>14000000</v>
      </c>
      <c r="O1110" s="221">
        <v>46204</v>
      </c>
      <c r="P1110" s="221">
        <v>46265</v>
      </c>
      <c r="Q1110" s="222">
        <v>0.1</v>
      </c>
      <c r="R1110" s="274" t="s">
        <v>1326</v>
      </c>
      <c r="S1110" s="223"/>
      <c r="T1110" s="223"/>
      <c r="U1110" s="275"/>
    </row>
    <row r="1111" spans="1:21" ht="66.650000000000006" customHeight="1" outlineLevel="1" x14ac:dyDescent="0.35">
      <c r="A1111" s="135" t="s">
        <v>1521</v>
      </c>
      <c r="B1111" s="253" t="s">
        <v>1522</v>
      </c>
      <c r="C1111" s="254"/>
      <c r="D1111" s="71">
        <v>627801</v>
      </c>
      <c r="E1111" s="65">
        <f>E1118</f>
        <v>10000000</v>
      </c>
      <c r="F1111" s="65"/>
      <c r="G1111" s="65"/>
      <c r="H1111" s="65"/>
      <c r="I1111" s="126">
        <f t="shared" si="56"/>
        <v>10000000</v>
      </c>
      <c r="J1111" s="65">
        <f>J1118</f>
        <v>10000000</v>
      </c>
      <c r="K1111" s="65"/>
      <c r="L1111" s="65"/>
      <c r="M1111" s="65"/>
      <c r="N1111" s="126">
        <f t="shared" si="57"/>
        <v>10000000</v>
      </c>
      <c r="O1111" s="213">
        <v>46023</v>
      </c>
      <c r="P1111" s="213">
        <v>46387</v>
      </c>
      <c r="Q1111" s="214"/>
      <c r="R1111" s="215" t="s">
        <v>1326</v>
      </c>
      <c r="S1111" s="216"/>
      <c r="T1111" s="216" t="s">
        <v>473</v>
      </c>
      <c r="U1111" s="217"/>
    </row>
    <row r="1112" spans="1:21" ht="17.5" outlineLevel="1" x14ac:dyDescent="0.35">
      <c r="A1112" s="120" t="s">
        <v>1523</v>
      </c>
      <c r="B1112" s="219" t="s">
        <v>1344</v>
      </c>
      <c r="C1112" s="248"/>
      <c r="D1112" s="277"/>
      <c r="E1112" s="278"/>
      <c r="F1112" s="149"/>
      <c r="G1112" s="149"/>
      <c r="H1112" s="149"/>
      <c r="I1112" s="278">
        <f t="shared" si="56"/>
        <v>0</v>
      </c>
      <c r="J1112" s="278"/>
      <c r="K1112" s="149"/>
      <c r="L1112" s="149"/>
      <c r="M1112" s="149"/>
      <c r="N1112" s="278">
        <f t="shared" si="57"/>
        <v>0</v>
      </c>
      <c r="O1112" s="221">
        <v>46023</v>
      </c>
      <c r="P1112" s="221">
        <v>46387</v>
      </c>
      <c r="Q1112" s="222">
        <v>0.3</v>
      </c>
      <c r="R1112" s="274" t="s">
        <v>1326</v>
      </c>
      <c r="S1112" s="223"/>
      <c r="T1112" s="223"/>
      <c r="U1112" s="224"/>
    </row>
    <row r="1113" spans="1:21" ht="15" customHeight="1" outlineLevel="1" x14ac:dyDescent="0.35">
      <c r="A1113" s="120" t="s">
        <v>1524</v>
      </c>
      <c r="B1113" s="219" t="s">
        <v>1434</v>
      </c>
      <c r="C1113" s="248"/>
      <c r="D1113" s="277"/>
      <c r="E1113" s="278"/>
      <c r="F1113" s="149"/>
      <c r="G1113" s="149"/>
      <c r="H1113" s="149"/>
      <c r="I1113" s="278">
        <f t="shared" si="56"/>
        <v>0</v>
      </c>
      <c r="J1113" s="278"/>
      <c r="K1113" s="149"/>
      <c r="L1113" s="149"/>
      <c r="M1113" s="149"/>
      <c r="N1113" s="278">
        <f t="shared" si="57"/>
        <v>0</v>
      </c>
      <c r="O1113" s="221">
        <v>46023</v>
      </c>
      <c r="P1113" s="221">
        <v>46387</v>
      </c>
      <c r="Q1113" s="222">
        <v>0.15</v>
      </c>
      <c r="R1113" s="274" t="s">
        <v>1326</v>
      </c>
      <c r="S1113" s="223"/>
      <c r="T1113" s="223"/>
      <c r="U1113" s="224"/>
    </row>
    <row r="1114" spans="1:21" ht="15" customHeight="1" outlineLevel="1" x14ac:dyDescent="0.35">
      <c r="A1114" s="120" t="s">
        <v>1525</v>
      </c>
      <c r="B1114" s="219" t="s">
        <v>1346</v>
      </c>
      <c r="C1114" s="248"/>
      <c r="D1114" s="277"/>
      <c r="E1114" s="278"/>
      <c r="F1114" s="149"/>
      <c r="G1114" s="149"/>
      <c r="H1114" s="149"/>
      <c r="I1114" s="278">
        <f t="shared" si="56"/>
        <v>0</v>
      </c>
      <c r="J1114" s="278"/>
      <c r="K1114" s="149"/>
      <c r="L1114" s="149"/>
      <c r="M1114" s="149"/>
      <c r="N1114" s="278">
        <f t="shared" si="57"/>
        <v>0</v>
      </c>
      <c r="O1114" s="221">
        <v>46023</v>
      </c>
      <c r="P1114" s="221">
        <v>46387</v>
      </c>
      <c r="Q1114" s="222">
        <v>0.15</v>
      </c>
      <c r="R1114" s="274" t="s">
        <v>1326</v>
      </c>
      <c r="S1114" s="223"/>
      <c r="T1114" s="223"/>
      <c r="U1114" s="224"/>
    </row>
    <row r="1115" spans="1:21" ht="15" customHeight="1" outlineLevel="1" x14ac:dyDescent="0.35">
      <c r="A1115" s="120" t="s">
        <v>1526</v>
      </c>
      <c r="B1115" s="219" t="s">
        <v>1356</v>
      </c>
      <c r="C1115" s="248"/>
      <c r="D1115" s="277"/>
      <c r="E1115" s="278"/>
      <c r="F1115" s="149"/>
      <c r="G1115" s="149"/>
      <c r="H1115" s="149"/>
      <c r="I1115" s="278">
        <f t="shared" si="56"/>
        <v>0</v>
      </c>
      <c r="J1115" s="278"/>
      <c r="K1115" s="149"/>
      <c r="L1115" s="149"/>
      <c r="M1115" s="149"/>
      <c r="N1115" s="278">
        <f t="shared" si="57"/>
        <v>0</v>
      </c>
      <c r="O1115" s="221">
        <v>46023</v>
      </c>
      <c r="P1115" s="221">
        <v>46387</v>
      </c>
      <c r="Q1115" s="222">
        <v>0.1</v>
      </c>
      <c r="R1115" s="274" t="s">
        <v>1326</v>
      </c>
      <c r="S1115" s="223"/>
      <c r="T1115" s="223"/>
      <c r="U1115" s="224"/>
    </row>
    <row r="1116" spans="1:21" ht="15" customHeight="1" outlineLevel="1" x14ac:dyDescent="0.35">
      <c r="A1116" s="120" t="s">
        <v>1527</v>
      </c>
      <c r="B1116" s="219" t="s">
        <v>1528</v>
      </c>
      <c r="C1116" s="248"/>
      <c r="D1116" s="277"/>
      <c r="E1116" s="278"/>
      <c r="F1116" s="149"/>
      <c r="G1116" s="149"/>
      <c r="H1116" s="149"/>
      <c r="I1116" s="278">
        <f t="shared" si="56"/>
        <v>0</v>
      </c>
      <c r="J1116" s="278"/>
      <c r="K1116" s="149"/>
      <c r="L1116" s="149"/>
      <c r="M1116" s="149"/>
      <c r="N1116" s="278">
        <f t="shared" si="57"/>
        <v>0</v>
      </c>
      <c r="O1116" s="221">
        <v>46023</v>
      </c>
      <c r="P1116" s="221">
        <v>46387</v>
      </c>
      <c r="Q1116" s="222">
        <v>0.15</v>
      </c>
      <c r="R1116" s="274" t="s">
        <v>1326</v>
      </c>
      <c r="S1116" s="223"/>
      <c r="T1116" s="223"/>
      <c r="U1116" s="224"/>
    </row>
    <row r="1117" spans="1:21" ht="27.65" customHeight="1" outlineLevel="1" x14ac:dyDescent="0.35">
      <c r="A1117" s="120" t="s">
        <v>1529</v>
      </c>
      <c r="B1117" s="219" t="s">
        <v>1380</v>
      </c>
      <c r="C1117" s="248"/>
      <c r="D1117" s="277"/>
      <c r="E1117" s="278"/>
      <c r="F1117" s="149"/>
      <c r="G1117" s="149"/>
      <c r="H1117" s="149"/>
      <c r="I1117" s="278">
        <f t="shared" si="56"/>
        <v>0</v>
      </c>
      <c r="J1117" s="278"/>
      <c r="K1117" s="149"/>
      <c r="L1117" s="149"/>
      <c r="M1117" s="149"/>
      <c r="N1117" s="278">
        <f t="shared" si="57"/>
        <v>0</v>
      </c>
      <c r="O1117" s="221">
        <v>46023</v>
      </c>
      <c r="P1117" s="221">
        <v>46387</v>
      </c>
      <c r="Q1117" s="222">
        <v>0.1</v>
      </c>
      <c r="R1117" s="274" t="s">
        <v>1326</v>
      </c>
      <c r="S1117" s="223"/>
      <c r="T1117" s="223"/>
      <c r="U1117" s="224"/>
    </row>
    <row r="1118" spans="1:21" ht="15" customHeight="1" outlineLevel="1" x14ac:dyDescent="0.35">
      <c r="A1118" s="120" t="s">
        <v>1530</v>
      </c>
      <c r="B1118" s="219" t="s">
        <v>1372</v>
      </c>
      <c r="C1118" s="248"/>
      <c r="D1118" s="277"/>
      <c r="E1118" s="278">
        <v>10000000</v>
      </c>
      <c r="F1118" s="149"/>
      <c r="G1118" s="149"/>
      <c r="H1118" s="149"/>
      <c r="I1118" s="278">
        <f t="shared" si="56"/>
        <v>10000000</v>
      </c>
      <c r="J1118" s="278">
        <v>10000000</v>
      </c>
      <c r="K1118" s="149"/>
      <c r="L1118" s="149"/>
      <c r="M1118" s="149"/>
      <c r="N1118" s="278">
        <f t="shared" si="57"/>
        <v>10000000</v>
      </c>
      <c r="O1118" s="221">
        <v>46394</v>
      </c>
      <c r="P1118" s="221">
        <v>46401</v>
      </c>
      <c r="Q1118" s="222">
        <v>0.05</v>
      </c>
      <c r="R1118" s="274" t="s">
        <v>1326</v>
      </c>
      <c r="S1118" s="223"/>
      <c r="T1118" s="223"/>
      <c r="U1118" s="224"/>
    </row>
    <row r="1119" spans="1:21" ht="51.65" customHeight="1" outlineLevel="1" x14ac:dyDescent="0.35">
      <c r="A1119" s="135" t="s">
        <v>1531</v>
      </c>
      <c r="B1119" s="253" t="s">
        <v>1532</v>
      </c>
      <c r="C1119" s="254">
        <v>4</v>
      </c>
      <c r="D1119" s="71">
        <v>627801</v>
      </c>
      <c r="E1119" s="65">
        <f>+E1125</f>
        <v>6400000</v>
      </c>
      <c r="F1119" s="65"/>
      <c r="G1119" s="65"/>
      <c r="H1119" s="65"/>
      <c r="I1119" s="126">
        <f t="shared" si="56"/>
        <v>6400000</v>
      </c>
      <c r="J1119" s="65">
        <f>+J1125</f>
        <v>6400000</v>
      </c>
      <c r="K1119" s="65"/>
      <c r="L1119" s="65"/>
      <c r="M1119" s="65"/>
      <c r="N1119" s="126">
        <f t="shared" si="57"/>
        <v>6400000</v>
      </c>
      <c r="O1119" s="213">
        <v>46023</v>
      </c>
      <c r="P1119" s="213">
        <v>46387</v>
      </c>
      <c r="Q1119" s="214"/>
      <c r="R1119" s="215" t="s">
        <v>1326</v>
      </c>
      <c r="S1119" s="216" t="s">
        <v>66</v>
      </c>
      <c r="T1119" s="216" t="s">
        <v>473</v>
      </c>
      <c r="U1119" s="217"/>
    </row>
    <row r="1120" spans="1:21" ht="15" customHeight="1" outlineLevel="1" x14ac:dyDescent="0.35">
      <c r="A1120" s="120" t="s">
        <v>1533</v>
      </c>
      <c r="B1120" s="219" t="s">
        <v>1329</v>
      </c>
      <c r="C1120" s="248"/>
      <c r="D1120" s="277"/>
      <c r="E1120" s="278"/>
      <c r="F1120" s="149"/>
      <c r="G1120" s="149"/>
      <c r="H1120" s="149"/>
      <c r="I1120" s="278">
        <f t="shared" si="56"/>
        <v>0</v>
      </c>
      <c r="J1120" s="278"/>
      <c r="K1120" s="149"/>
      <c r="L1120" s="149"/>
      <c r="M1120" s="149"/>
      <c r="N1120" s="278">
        <f t="shared" si="57"/>
        <v>0</v>
      </c>
      <c r="O1120" s="221">
        <v>46023</v>
      </c>
      <c r="P1120" s="221">
        <v>46387</v>
      </c>
      <c r="Q1120" s="222">
        <v>0.25</v>
      </c>
      <c r="R1120" s="274" t="s">
        <v>1326</v>
      </c>
      <c r="S1120" s="223"/>
      <c r="T1120" s="223"/>
      <c r="U1120" s="224"/>
    </row>
    <row r="1121" spans="1:21" ht="15" customHeight="1" outlineLevel="1" x14ac:dyDescent="0.25">
      <c r="A1121" s="120" t="s">
        <v>1534</v>
      </c>
      <c r="B1121" s="225" t="s">
        <v>822</v>
      </c>
      <c r="C1121" s="248"/>
      <c r="D1121" s="277"/>
      <c r="E1121" s="278"/>
      <c r="F1121" s="149"/>
      <c r="G1121" s="149"/>
      <c r="H1121" s="149"/>
      <c r="I1121" s="278">
        <f t="shared" si="56"/>
        <v>0</v>
      </c>
      <c r="J1121" s="278"/>
      <c r="K1121" s="149"/>
      <c r="L1121" s="149"/>
      <c r="M1121" s="149"/>
      <c r="N1121" s="278">
        <f t="shared" si="57"/>
        <v>0</v>
      </c>
      <c r="O1121" s="221">
        <v>46023</v>
      </c>
      <c r="P1121" s="221">
        <v>46387</v>
      </c>
      <c r="Q1121" s="222">
        <v>0.2</v>
      </c>
      <c r="R1121" s="274" t="s">
        <v>1326</v>
      </c>
      <c r="S1121" s="223"/>
      <c r="T1121" s="223"/>
      <c r="U1121" s="224"/>
    </row>
    <row r="1122" spans="1:21" ht="21.65" customHeight="1" outlineLevel="1" x14ac:dyDescent="0.25">
      <c r="A1122" s="120" t="s">
        <v>1535</v>
      </c>
      <c r="B1122" s="225" t="s">
        <v>1509</v>
      </c>
      <c r="C1122" s="248"/>
      <c r="D1122" s="277"/>
      <c r="E1122" s="278"/>
      <c r="F1122" s="149"/>
      <c r="G1122" s="149"/>
      <c r="H1122" s="149"/>
      <c r="I1122" s="278">
        <f t="shared" si="56"/>
        <v>0</v>
      </c>
      <c r="J1122" s="278"/>
      <c r="K1122" s="149"/>
      <c r="L1122" s="149"/>
      <c r="M1122" s="149"/>
      <c r="N1122" s="278">
        <f t="shared" si="57"/>
        <v>0</v>
      </c>
      <c r="O1122" s="221">
        <v>46023</v>
      </c>
      <c r="P1122" s="221">
        <v>46387</v>
      </c>
      <c r="Q1122" s="222">
        <v>0.15</v>
      </c>
      <c r="R1122" s="274" t="s">
        <v>1326</v>
      </c>
      <c r="S1122" s="223"/>
      <c r="T1122" s="223"/>
      <c r="U1122" s="224"/>
    </row>
    <row r="1123" spans="1:21" ht="15" customHeight="1" outlineLevel="1" x14ac:dyDescent="0.25">
      <c r="A1123" s="120" t="s">
        <v>1536</v>
      </c>
      <c r="B1123" s="225" t="s">
        <v>68</v>
      </c>
      <c r="C1123" s="248"/>
      <c r="D1123" s="277"/>
      <c r="E1123" s="278"/>
      <c r="F1123" s="149"/>
      <c r="G1123" s="149"/>
      <c r="H1123" s="149"/>
      <c r="I1123" s="278">
        <f t="shared" si="56"/>
        <v>0</v>
      </c>
      <c r="J1123" s="278"/>
      <c r="K1123" s="149"/>
      <c r="L1123" s="149"/>
      <c r="M1123" s="149"/>
      <c r="N1123" s="278">
        <f t="shared" si="57"/>
        <v>0</v>
      </c>
      <c r="O1123" s="221">
        <v>46023</v>
      </c>
      <c r="P1123" s="221">
        <v>46387</v>
      </c>
      <c r="Q1123" s="222">
        <v>0.15</v>
      </c>
      <c r="R1123" s="274" t="s">
        <v>1326</v>
      </c>
      <c r="S1123" s="223"/>
      <c r="T1123" s="223"/>
      <c r="U1123" s="224"/>
    </row>
    <row r="1124" spans="1:21" ht="15" customHeight="1" outlineLevel="1" x14ac:dyDescent="0.25">
      <c r="A1124" s="120" t="s">
        <v>1537</v>
      </c>
      <c r="B1124" s="225" t="s">
        <v>1338</v>
      </c>
      <c r="C1124" s="248"/>
      <c r="D1124" s="277"/>
      <c r="E1124" s="278"/>
      <c r="F1124" s="149"/>
      <c r="G1124" s="149"/>
      <c r="H1124" s="149"/>
      <c r="I1124" s="278">
        <f t="shared" si="56"/>
        <v>0</v>
      </c>
      <c r="J1124" s="278"/>
      <c r="K1124" s="149"/>
      <c r="L1124" s="149"/>
      <c r="M1124" s="149"/>
      <c r="N1124" s="278">
        <f t="shared" si="57"/>
        <v>0</v>
      </c>
      <c r="O1124" s="221">
        <v>46023</v>
      </c>
      <c r="P1124" s="221">
        <v>46387</v>
      </c>
      <c r="Q1124" s="222">
        <v>0.15</v>
      </c>
      <c r="R1124" s="274" t="s">
        <v>1326</v>
      </c>
      <c r="S1124" s="223"/>
      <c r="T1124" s="223"/>
      <c r="U1124" s="224"/>
    </row>
    <row r="1125" spans="1:21" ht="15" customHeight="1" outlineLevel="1" x14ac:dyDescent="0.25">
      <c r="A1125" s="120" t="s">
        <v>1538</v>
      </c>
      <c r="B1125" s="225" t="s">
        <v>458</v>
      </c>
      <c r="C1125" s="248"/>
      <c r="D1125" s="277"/>
      <c r="E1125" s="278">
        <v>6400000</v>
      </c>
      <c r="F1125" s="149"/>
      <c r="G1125" s="149"/>
      <c r="H1125" s="149"/>
      <c r="I1125" s="278">
        <f t="shared" si="56"/>
        <v>6400000</v>
      </c>
      <c r="J1125" s="278">
        <v>6400000</v>
      </c>
      <c r="K1125" s="149"/>
      <c r="L1125" s="149"/>
      <c r="M1125" s="149"/>
      <c r="N1125" s="278">
        <f t="shared" si="57"/>
        <v>6400000</v>
      </c>
      <c r="O1125" s="221">
        <v>46023</v>
      </c>
      <c r="P1125" s="221">
        <v>46387</v>
      </c>
      <c r="Q1125" s="222">
        <v>0.1</v>
      </c>
      <c r="R1125" s="274" t="s">
        <v>1326</v>
      </c>
      <c r="S1125" s="223"/>
      <c r="T1125" s="223"/>
      <c r="U1125" s="224"/>
    </row>
    <row r="1126" spans="1:21" ht="27" customHeight="1" outlineLevel="1" x14ac:dyDescent="0.35">
      <c r="A1126" s="135" t="s">
        <v>1539</v>
      </c>
      <c r="B1126" s="279" t="s">
        <v>1540</v>
      </c>
      <c r="C1126" s="71">
        <v>1</v>
      </c>
      <c r="D1126" s="71" t="s">
        <v>1541</v>
      </c>
      <c r="E1126" s="65">
        <f>E1127+E1133+E1136</f>
        <v>5810000</v>
      </c>
      <c r="F1126" s="65"/>
      <c r="G1126" s="65"/>
      <c r="H1126" s="65"/>
      <c r="I1126" s="280">
        <f t="shared" si="56"/>
        <v>5810000</v>
      </c>
      <c r="J1126" s="280">
        <f>J1127+J1133+J1136</f>
        <v>5810000</v>
      </c>
      <c r="K1126" s="65"/>
      <c r="L1126" s="65"/>
      <c r="M1126" s="65"/>
      <c r="N1126" s="280">
        <f t="shared" si="57"/>
        <v>5810000</v>
      </c>
      <c r="O1126" s="281">
        <v>46204</v>
      </c>
      <c r="P1126" s="281">
        <v>46387</v>
      </c>
      <c r="Q1126" s="214"/>
      <c r="R1126" s="214" t="s">
        <v>1326</v>
      </c>
      <c r="S1126" s="282" t="s">
        <v>1542</v>
      </c>
      <c r="T1126" s="216" t="s">
        <v>473</v>
      </c>
      <c r="U1126" s="217"/>
    </row>
    <row r="1127" spans="1:21" ht="25" outlineLevel="1" x14ac:dyDescent="0.35">
      <c r="A1127" s="228" t="s">
        <v>1543</v>
      </c>
      <c r="B1127" s="229" t="s">
        <v>1544</v>
      </c>
      <c r="C1127" s="230">
        <v>2</v>
      </c>
      <c r="D1127" s="230"/>
      <c r="E1127" s="131">
        <f>1500000*2</f>
        <v>3000000</v>
      </c>
      <c r="F1127" s="132"/>
      <c r="G1127" s="132"/>
      <c r="H1127" s="132"/>
      <c r="I1127" s="131">
        <f>1500000*2</f>
        <v>3000000</v>
      </c>
      <c r="J1127" s="131">
        <f>1500000*2</f>
        <v>3000000</v>
      </c>
      <c r="K1127" s="132"/>
      <c r="L1127" s="132"/>
      <c r="M1127" s="132"/>
      <c r="N1127" s="131">
        <f>1500000*2</f>
        <v>3000000</v>
      </c>
      <c r="O1127" s="231">
        <v>46204</v>
      </c>
      <c r="P1127" s="231">
        <v>46387</v>
      </c>
      <c r="Q1127" s="283">
        <v>0.33</v>
      </c>
      <c r="R1127" s="233" t="s">
        <v>1326</v>
      </c>
      <c r="S1127" s="233" t="s">
        <v>1542</v>
      </c>
      <c r="T1127" s="233"/>
      <c r="U1127" s="234"/>
    </row>
    <row r="1128" spans="1:21" ht="15" customHeight="1" outlineLevel="1" x14ac:dyDescent="0.35">
      <c r="A1128" s="83" t="s">
        <v>1545</v>
      </c>
      <c r="B1128" s="219" t="s">
        <v>1063</v>
      </c>
      <c r="C1128" s="248"/>
      <c r="D1128" s="277"/>
      <c r="E1128" s="284"/>
      <c r="F1128" s="101"/>
      <c r="G1128" s="101"/>
      <c r="H1128" s="101"/>
      <c r="I1128" s="284"/>
      <c r="J1128" s="284"/>
      <c r="K1128" s="101"/>
      <c r="L1128" s="101"/>
      <c r="M1128" s="101"/>
      <c r="N1128" s="284"/>
      <c r="O1128" s="221">
        <v>46204</v>
      </c>
      <c r="P1128" s="221">
        <v>46387</v>
      </c>
      <c r="Q1128" s="222">
        <v>0.13</v>
      </c>
      <c r="R1128" s="274" t="s">
        <v>1326</v>
      </c>
      <c r="S1128" s="223"/>
      <c r="T1128" s="223"/>
      <c r="U1128" s="224"/>
    </row>
    <row r="1129" spans="1:21" ht="15" customHeight="1" outlineLevel="1" x14ac:dyDescent="0.35">
      <c r="A1129" s="83" t="s">
        <v>1546</v>
      </c>
      <c r="B1129" s="219" t="s">
        <v>1547</v>
      </c>
      <c r="C1129" s="248"/>
      <c r="D1129" s="277"/>
      <c r="E1129" s="284"/>
      <c r="F1129" s="101"/>
      <c r="G1129" s="101"/>
      <c r="H1129" s="101"/>
      <c r="I1129" s="284"/>
      <c r="J1129" s="284"/>
      <c r="K1129" s="101"/>
      <c r="L1129" s="101"/>
      <c r="M1129" s="101"/>
      <c r="N1129" s="284"/>
      <c r="O1129" s="221">
        <v>46204</v>
      </c>
      <c r="P1129" s="221">
        <v>46387</v>
      </c>
      <c r="Q1129" s="222">
        <v>0.05</v>
      </c>
      <c r="R1129" s="274" t="s">
        <v>1326</v>
      </c>
      <c r="S1129" s="223"/>
      <c r="T1129" s="223"/>
      <c r="U1129" s="224"/>
    </row>
    <row r="1130" spans="1:21" ht="15" customHeight="1" outlineLevel="1" x14ac:dyDescent="0.35">
      <c r="A1130" s="83" t="s">
        <v>1548</v>
      </c>
      <c r="B1130" s="219" t="s">
        <v>1549</v>
      </c>
      <c r="C1130" s="248"/>
      <c r="D1130" s="277"/>
      <c r="E1130" s="284"/>
      <c r="F1130" s="101"/>
      <c r="G1130" s="101"/>
      <c r="H1130" s="101"/>
      <c r="I1130" s="284"/>
      <c r="J1130" s="284"/>
      <c r="K1130" s="101"/>
      <c r="L1130" s="101"/>
      <c r="M1130" s="101"/>
      <c r="N1130" s="284"/>
      <c r="O1130" s="221">
        <v>46204</v>
      </c>
      <c r="P1130" s="221">
        <v>46387</v>
      </c>
      <c r="Q1130" s="222">
        <v>0.05</v>
      </c>
      <c r="R1130" s="274" t="s">
        <v>1326</v>
      </c>
      <c r="S1130" s="223"/>
      <c r="T1130" s="223"/>
      <c r="U1130" s="224"/>
    </row>
    <row r="1131" spans="1:21" ht="15" customHeight="1" outlineLevel="1" x14ac:dyDescent="0.35">
      <c r="A1131" s="83" t="s">
        <v>1550</v>
      </c>
      <c r="B1131" s="219" t="s">
        <v>1551</v>
      </c>
      <c r="C1131" s="248"/>
      <c r="D1131" s="277"/>
      <c r="E1131" s="284"/>
      <c r="F1131" s="101"/>
      <c r="G1131" s="101"/>
      <c r="H1131" s="101"/>
      <c r="I1131" s="284"/>
      <c r="J1131" s="284"/>
      <c r="K1131" s="101"/>
      <c r="L1131" s="101"/>
      <c r="M1131" s="101"/>
      <c r="N1131" s="284"/>
      <c r="O1131" s="221">
        <v>46204</v>
      </c>
      <c r="P1131" s="221">
        <v>46387</v>
      </c>
      <c r="Q1131" s="222">
        <v>0.05</v>
      </c>
      <c r="R1131" s="274" t="s">
        <v>1326</v>
      </c>
      <c r="S1131" s="223"/>
      <c r="T1131" s="223"/>
      <c r="U1131" s="224"/>
    </row>
    <row r="1132" spans="1:21" ht="17.5" outlineLevel="1" x14ac:dyDescent="0.35">
      <c r="A1132" s="83" t="s">
        <v>1552</v>
      </c>
      <c r="B1132" s="219" t="s">
        <v>1553</v>
      </c>
      <c r="C1132" s="248"/>
      <c r="D1132" s="277"/>
      <c r="E1132" s="220">
        <f>1500000*2</f>
        <v>3000000</v>
      </c>
      <c r="F1132" s="101"/>
      <c r="G1132" s="101"/>
      <c r="H1132" s="101"/>
      <c r="I1132" s="220">
        <f>1500000*2</f>
        <v>3000000</v>
      </c>
      <c r="J1132" s="220">
        <f>1500000*2</f>
        <v>3000000</v>
      </c>
      <c r="K1132" s="101"/>
      <c r="L1132" s="101"/>
      <c r="M1132" s="101"/>
      <c r="N1132" s="220">
        <f>1500000*2</f>
        <v>3000000</v>
      </c>
      <c r="O1132" s="221">
        <v>46394</v>
      </c>
      <c r="P1132" s="221">
        <v>46401</v>
      </c>
      <c r="Q1132" s="222">
        <v>0.05</v>
      </c>
      <c r="R1132" s="274" t="s">
        <v>1326</v>
      </c>
      <c r="S1132" s="223"/>
      <c r="T1132" s="223"/>
      <c r="U1132" s="224"/>
    </row>
    <row r="1133" spans="1:21" ht="15" customHeight="1" outlineLevel="1" x14ac:dyDescent="0.35">
      <c r="A1133" s="228" t="s">
        <v>1554</v>
      </c>
      <c r="B1133" s="229" t="s">
        <v>1555</v>
      </c>
      <c r="C1133" s="230">
        <v>2</v>
      </c>
      <c r="D1133" s="230"/>
      <c r="E1133" s="131">
        <f>E1135</f>
        <v>2810000</v>
      </c>
      <c r="F1133" s="132"/>
      <c r="G1133" s="132"/>
      <c r="H1133" s="132"/>
      <c r="I1133" s="131">
        <f>I1135</f>
        <v>2810000</v>
      </c>
      <c r="J1133" s="131">
        <f>J1135</f>
        <v>2810000</v>
      </c>
      <c r="K1133" s="132"/>
      <c r="L1133" s="132"/>
      <c r="M1133" s="132"/>
      <c r="N1133" s="131">
        <f>N1135</f>
        <v>2810000</v>
      </c>
      <c r="O1133" s="231">
        <v>46204</v>
      </c>
      <c r="P1133" s="231">
        <v>46387</v>
      </c>
      <c r="Q1133" s="283">
        <v>0.34</v>
      </c>
      <c r="R1133" s="233" t="s">
        <v>1326</v>
      </c>
      <c r="S1133" s="233" t="s">
        <v>1542</v>
      </c>
      <c r="T1133" s="233"/>
      <c r="U1133" s="234"/>
    </row>
    <row r="1134" spans="1:21" ht="15" customHeight="1" outlineLevel="1" x14ac:dyDescent="0.35">
      <c r="A1134" s="83" t="s">
        <v>1556</v>
      </c>
      <c r="B1134" s="219" t="s">
        <v>1063</v>
      </c>
      <c r="C1134" s="248"/>
      <c r="D1134" s="277"/>
      <c r="E1134" s="284"/>
      <c r="F1134" s="101"/>
      <c r="G1134" s="101"/>
      <c r="H1134" s="101"/>
      <c r="I1134" s="284"/>
      <c r="J1134" s="284"/>
      <c r="K1134" s="101"/>
      <c r="L1134" s="101"/>
      <c r="M1134" s="101"/>
      <c r="N1134" s="284"/>
      <c r="O1134" s="221">
        <v>46204</v>
      </c>
      <c r="P1134" s="221">
        <v>46387</v>
      </c>
      <c r="Q1134" s="222">
        <v>0.28999999999999998</v>
      </c>
      <c r="R1134" s="274" t="s">
        <v>1326</v>
      </c>
      <c r="S1134" s="223"/>
      <c r="T1134" s="223"/>
      <c r="U1134" s="224"/>
    </row>
    <row r="1135" spans="1:21" ht="15" customHeight="1" outlineLevel="1" x14ac:dyDescent="0.35">
      <c r="A1135" s="83" t="s">
        <v>1557</v>
      </c>
      <c r="B1135" s="219" t="s">
        <v>1558</v>
      </c>
      <c r="C1135" s="248"/>
      <c r="D1135" s="277"/>
      <c r="E1135" s="284">
        <v>2810000</v>
      </c>
      <c r="F1135" s="101"/>
      <c r="G1135" s="101"/>
      <c r="H1135" s="101"/>
      <c r="I1135" s="284">
        <v>2810000</v>
      </c>
      <c r="J1135" s="284">
        <v>2810000</v>
      </c>
      <c r="K1135" s="101"/>
      <c r="L1135" s="101"/>
      <c r="M1135" s="101"/>
      <c r="N1135" s="284">
        <v>2810000</v>
      </c>
      <c r="O1135" s="221">
        <v>46204</v>
      </c>
      <c r="P1135" s="221">
        <v>46387</v>
      </c>
      <c r="Q1135" s="222">
        <v>0.05</v>
      </c>
      <c r="R1135" s="274" t="s">
        <v>1326</v>
      </c>
      <c r="S1135" s="223"/>
      <c r="T1135" s="223"/>
      <c r="U1135" s="224"/>
    </row>
    <row r="1136" spans="1:21" ht="15" customHeight="1" outlineLevel="1" x14ac:dyDescent="0.35">
      <c r="A1136" s="228" t="s">
        <v>1559</v>
      </c>
      <c r="B1136" s="229" t="s">
        <v>1560</v>
      </c>
      <c r="C1136" s="230">
        <v>2</v>
      </c>
      <c r="D1136" s="230"/>
      <c r="E1136" s="131">
        <f>E1139</f>
        <v>0</v>
      </c>
      <c r="F1136" s="132"/>
      <c r="G1136" s="132"/>
      <c r="H1136" s="132"/>
      <c r="I1136" s="131">
        <f>I1139</f>
        <v>0</v>
      </c>
      <c r="J1136" s="131">
        <f>J1139</f>
        <v>0</v>
      </c>
      <c r="K1136" s="132"/>
      <c r="L1136" s="132"/>
      <c r="M1136" s="132"/>
      <c r="N1136" s="131">
        <f>N1139</f>
        <v>0</v>
      </c>
      <c r="O1136" s="231">
        <v>46204</v>
      </c>
      <c r="P1136" s="231">
        <v>46387</v>
      </c>
      <c r="Q1136" s="283">
        <v>0.33</v>
      </c>
      <c r="R1136" s="233" t="s">
        <v>1326</v>
      </c>
      <c r="S1136" s="233" t="s">
        <v>1542</v>
      </c>
      <c r="T1136" s="233"/>
      <c r="U1136" s="234"/>
    </row>
    <row r="1137" spans="1:21" ht="17.5" outlineLevel="1" x14ac:dyDescent="0.35">
      <c r="A1137" s="83" t="s">
        <v>1561</v>
      </c>
      <c r="B1137" s="219" t="s">
        <v>1063</v>
      </c>
      <c r="C1137" s="248"/>
      <c r="D1137" s="277"/>
      <c r="E1137" s="284"/>
      <c r="F1137" s="101"/>
      <c r="G1137" s="101"/>
      <c r="H1137" s="101"/>
      <c r="I1137" s="284"/>
      <c r="J1137" s="284"/>
      <c r="K1137" s="101"/>
      <c r="L1137" s="101"/>
      <c r="M1137" s="101"/>
      <c r="N1137" s="284"/>
      <c r="O1137" s="221">
        <v>46204</v>
      </c>
      <c r="P1137" s="221">
        <v>46387</v>
      </c>
      <c r="Q1137" s="222">
        <v>0.13</v>
      </c>
      <c r="R1137" s="274" t="s">
        <v>1326</v>
      </c>
      <c r="S1137" s="223"/>
      <c r="T1137" s="223"/>
      <c r="U1137" s="224"/>
    </row>
    <row r="1138" spans="1:21" ht="15" customHeight="1" outlineLevel="1" x14ac:dyDescent="0.35">
      <c r="A1138" s="83" t="s">
        <v>1562</v>
      </c>
      <c r="B1138" s="219" t="s">
        <v>1563</v>
      </c>
      <c r="C1138" s="248"/>
      <c r="D1138" s="277"/>
      <c r="E1138" s="284"/>
      <c r="F1138" s="101"/>
      <c r="G1138" s="101"/>
      <c r="H1138" s="101"/>
      <c r="I1138" s="284"/>
      <c r="J1138" s="284"/>
      <c r="K1138" s="101"/>
      <c r="L1138" s="101"/>
      <c r="M1138" s="101"/>
      <c r="N1138" s="284"/>
      <c r="O1138" s="221">
        <v>46204</v>
      </c>
      <c r="P1138" s="221">
        <v>46387</v>
      </c>
      <c r="Q1138" s="222">
        <v>0.05</v>
      </c>
      <c r="R1138" s="274" t="s">
        <v>1326</v>
      </c>
      <c r="S1138" s="223"/>
      <c r="T1138" s="223"/>
      <c r="U1138" s="224"/>
    </row>
    <row r="1139" spans="1:21" ht="15" customHeight="1" outlineLevel="1" x14ac:dyDescent="0.35">
      <c r="A1139" s="83" t="s">
        <v>1564</v>
      </c>
      <c r="B1139" s="219" t="s">
        <v>1372</v>
      </c>
      <c r="C1139" s="248"/>
      <c r="D1139" s="277"/>
      <c r="E1139" s="284"/>
      <c r="F1139" s="101"/>
      <c r="G1139" s="101"/>
      <c r="H1139" s="101"/>
      <c r="I1139" s="284"/>
      <c r="J1139" s="284"/>
      <c r="K1139" s="101"/>
      <c r="L1139" s="101"/>
      <c r="M1139" s="101"/>
      <c r="N1139" s="284"/>
      <c r="O1139" s="221">
        <v>46204</v>
      </c>
      <c r="P1139" s="221">
        <v>46387</v>
      </c>
      <c r="Q1139" s="222">
        <v>0.05</v>
      </c>
      <c r="R1139" s="274" t="s">
        <v>1326</v>
      </c>
      <c r="S1139" s="223"/>
      <c r="T1139" s="223"/>
      <c r="U1139" s="224"/>
    </row>
    <row r="1140" spans="1:21" ht="15" customHeight="1" outlineLevel="1" x14ac:dyDescent="0.35">
      <c r="A1140" s="83" t="s">
        <v>1565</v>
      </c>
      <c r="B1140" s="219" t="s">
        <v>1566</v>
      </c>
      <c r="C1140" s="248"/>
      <c r="D1140" s="277"/>
      <c r="E1140" s="284"/>
      <c r="F1140" s="101"/>
      <c r="G1140" s="101"/>
      <c r="H1140" s="101"/>
      <c r="I1140" s="284"/>
      <c r="J1140" s="284"/>
      <c r="K1140" s="101"/>
      <c r="L1140" s="101"/>
      <c r="M1140" s="101"/>
      <c r="N1140" s="284"/>
      <c r="O1140" s="221">
        <v>46204</v>
      </c>
      <c r="P1140" s="221">
        <v>46387</v>
      </c>
      <c r="Q1140" s="222">
        <v>0.05</v>
      </c>
      <c r="R1140" s="274" t="s">
        <v>1326</v>
      </c>
      <c r="S1140" s="223"/>
      <c r="T1140" s="223"/>
      <c r="U1140" s="224"/>
    </row>
    <row r="1141" spans="1:21" ht="15" customHeight="1" outlineLevel="1" x14ac:dyDescent="0.35">
      <c r="A1141" s="83" t="s">
        <v>1567</v>
      </c>
      <c r="B1141" s="219" t="s">
        <v>1553</v>
      </c>
      <c r="C1141" s="248"/>
      <c r="D1141" s="277"/>
      <c r="E1141" s="284"/>
      <c r="F1141" s="101"/>
      <c r="G1141" s="101"/>
      <c r="H1141" s="101"/>
      <c r="I1141" s="284"/>
      <c r="J1141" s="284"/>
      <c r="K1141" s="101"/>
      <c r="L1141" s="101"/>
      <c r="M1141" s="101"/>
      <c r="N1141" s="284"/>
      <c r="O1141" s="221">
        <v>46394</v>
      </c>
      <c r="P1141" s="221">
        <v>46401</v>
      </c>
      <c r="Q1141" s="222">
        <v>0.05</v>
      </c>
      <c r="R1141" s="274" t="s">
        <v>1326</v>
      </c>
      <c r="S1141" s="223"/>
      <c r="T1141" s="223"/>
      <c r="U1141" s="224"/>
    </row>
    <row r="1142" spans="1:21" ht="24.9" customHeight="1" outlineLevel="1" x14ac:dyDescent="0.35">
      <c r="A1142" s="63" t="s">
        <v>1568</v>
      </c>
      <c r="B1142" s="279" t="s">
        <v>1569</v>
      </c>
      <c r="C1142" s="71">
        <v>32</v>
      </c>
      <c r="D1142" s="254"/>
      <c r="E1142" s="280">
        <v>0</v>
      </c>
      <c r="F1142" s="65"/>
      <c r="G1142" s="65"/>
      <c r="H1142" s="65"/>
      <c r="I1142" s="280">
        <f t="shared" si="56"/>
        <v>0</v>
      </c>
      <c r="J1142" s="280">
        <v>0</v>
      </c>
      <c r="K1142" s="65"/>
      <c r="L1142" s="65"/>
      <c r="M1142" s="65"/>
      <c r="N1142" s="280">
        <f t="shared" si="57"/>
        <v>0</v>
      </c>
      <c r="O1142" s="213">
        <v>46023</v>
      </c>
      <c r="P1142" s="213">
        <v>46387</v>
      </c>
      <c r="Q1142" s="214"/>
      <c r="R1142" s="216" t="s">
        <v>1326</v>
      </c>
      <c r="S1142" s="216" t="s">
        <v>1570</v>
      </c>
      <c r="T1142" s="216"/>
      <c r="U1142" s="217"/>
    </row>
    <row r="1143" spans="1:21" ht="15" customHeight="1" outlineLevel="1" x14ac:dyDescent="0.35">
      <c r="A1143" s="83" t="s">
        <v>1571</v>
      </c>
      <c r="B1143" s="219" t="s">
        <v>1572</v>
      </c>
      <c r="C1143" s="248"/>
      <c r="D1143" s="277"/>
      <c r="E1143" s="284"/>
      <c r="F1143" s="101"/>
      <c r="G1143" s="101"/>
      <c r="H1143" s="101"/>
      <c r="I1143" s="284">
        <f t="shared" si="56"/>
        <v>0</v>
      </c>
      <c r="J1143" s="284"/>
      <c r="K1143" s="101"/>
      <c r="L1143" s="101"/>
      <c r="M1143" s="101"/>
      <c r="N1143" s="284">
        <f t="shared" si="57"/>
        <v>0</v>
      </c>
      <c r="O1143" s="221">
        <v>46023</v>
      </c>
      <c r="P1143" s="221">
        <v>46387</v>
      </c>
      <c r="Q1143" s="285">
        <v>0.3</v>
      </c>
      <c r="R1143" s="274" t="s">
        <v>1326</v>
      </c>
      <c r="S1143" s="223" t="s">
        <v>1570</v>
      </c>
      <c r="T1143" s="223"/>
      <c r="U1143" s="224"/>
    </row>
    <row r="1144" spans="1:21" ht="15" customHeight="1" outlineLevel="1" x14ac:dyDescent="0.35">
      <c r="A1144" s="83" t="s">
        <v>1573</v>
      </c>
      <c r="B1144" s="219" t="s">
        <v>1574</v>
      </c>
      <c r="C1144" s="248"/>
      <c r="D1144" s="277"/>
      <c r="E1144" s="284"/>
      <c r="F1144" s="101"/>
      <c r="G1144" s="101"/>
      <c r="H1144" s="101"/>
      <c r="I1144" s="284">
        <f t="shared" si="56"/>
        <v>0</v>
      </c>
      <c r="J1144" s="284"/>
      <c r="K1144" s="101"/>
      <c r="L1144" s="101"/>
      <c r="M1144" s="101"/>
      <c r="N1144" s="284">
        <f t="shared" si="57"/>
        <v>0</v>
      </c>
      <c r="O1144" s="221">
        <v>46023</v>
      </c>
      <c r="P1144" s="221">
        <v>46387</v>
      </c>
      <c r="Q1144" s="285">
        <v>0.3</v>
      </c>
      <c r="R1144" s="274" t="s">
        <v>1326</v>
      </c>
      <c r="S1144" s="223" t="s">
        <v>1570</v>
      </c>
      <c r="T1144" s="223"/>
      <c r="U1144" s="224"/>
    </row>
    <row r="1145" spans="1:21" ht="15" customHeight="1" outlineLevel="1" x14ac:dyDescent="0.35">
      <c r="A1145" s="83" t="s">
        <v>1575</v>
      </c>
      <c r="B1145" s="219" t="s">
        <v>1576</v>
      </c>
      <c r="C1145" s="248"/>
      <c r="D1145" s="277"/>
      <c r="E1145" s="284"/>
      <c r="F1145" s="101"/>
      <c r="G1145" s="101"/>
      <c r="H1145" s="101"/>
      <c r="I1145" s="284">
        <f t="shared" si="56"/>
        <v>0</v>
      </c>
      <c r="J1145" s="284"/>
      <c r="K1145" s="101"/>
      <c r="L1145" s="101"/>
      <c r="M1145" s="101"/>
      <c r="N1145" s="284">
        <f t="shared" si="57"/>
        <v>0</v>
      </c>
      <c r="O1145" s="221">
        <v>46023</v>
      </c>
      <c r="P1145" s="221">
        <v>46387</v>
      </c>
      <c r="Q1145" s="285">
        <v>0.4</v>
      </c>
      <c r="R1145" s="274" t="s">
        <v>1326</v>
      </c>
      <c r="S1145" s="223" t="s">
        <v>1577</v>
      </c>
      <c r="T1145" s="223"/>
      <c r="U1145" s="224"/>
    </row>
    <row r="1146" spans="1:21" ht="15" customHeight="1" outlineLevel="1" x14ac:dyDescent="0.35">
      <c r="A1146" s="228" t="s">
        <v>1571</v>
      </c>
      <c r="B1146" s="229" t="s">
        <v>1578</v>
      </c>
      <c r="C1146" s="230"/>
      <c r="D1146" s="230"/>
      <c r="E1146" s="131"/>
      <c r="F1146" s="132"/>
      <c r="G1146" s="132"/>
      <c r="H1146" s="132"/>
      <c r="I1146" s="131">
        <f t="shared" si="56"/>
        <v>0</v>
      </c>
      <c r="J1146" s="131"/>
      <c r="K1146" s="132"/>
      <c r="L1146" s="132"/>
      <c r="M1146" s="132"/>
      <c r="N1146" s="131">
        <f t="shared" si="57"/>
        <v>0</v>
      </c>
      <c r="O1146" s="231"/>
      <c r="P1146" s="231"/>
      <c r="Q1146" s="283"/>
      <c r="R1146" s="233" t="s">
        <v>1326</v>
      </c>
      <c r="S1146" s="233" t="s">
        <v>1579</v>
      </c>
      <c r="T1146" s="229"/>
      <c r="U1146" s="234"/>
    </row>
    <row r="1147" spans="1:21" ht="15" customHeight="1" outlineLevel="1" x14ac:dyDescent="0.35">
      <c r="A1147" s="83" t="s">
        <v>1571</v>
      </c>
      <c r="B1147" s="250" t="s">
        <v>1580</v>
      </c>
      <c r="C1147" s="248"/>
      <c r="D1147" s="286"/>
      <c r="E1147" s="220"/>
      <c r="F1147" s="227"/>
      <c r="G1147" s="227"/>
      <c r="H1147" s="227"/>
      <c r="I1147" s="220">
        <f t="shared" si="56"/>
        <v>0</v>
      </c>
      <c r="J1147" s="220"/>
      <c r="K1147" s="227"/>
      <c r="L1147" s="227"/>
      <c r="M1147" s="227"/>
      <c r="N1147" s="220">
        <f t="shared" si="57"/>
        <v>0</v>
      </c>
      <c r="O1147" s="221"/>
      <c r="P1147" s="221"/>
      <c r="Q1147" s="285">
        <v>0.2</v>
      </c>
      <c r="R1147" s="274" t="s">
        <v>1326</v>
      </c>
      <c r="S1147" s="223" t="s">
        <v>1579</v>
      </c>
      <c r="T1147" s="250"/>
      <c r="U1147" s="251"/>
    </row>
    <row r="1148" spans="1:21" ht="15" customHeight="1" outlineLevel="1" x14ac:dyDescent="0.35">
      <c r="A1148" s="83" t="s">
        <v>1573</v>
      </c>
      <c r="B1148" s="219" t="s">
        <v>1581</v>
      </c>
      <c r="C1148" s="248"/>
      <c r="D1148" s="277"/>
      <c r="E1148" s="284"/>
      <c r="F1148" s="101"/>
      <c r="G1148" s="101"/>
      <c r="H1148" s="101"/>
      <c r="I1148" s="284">
        <f t="shared" ref="I1148:I1211" si="58">SUM(E1148:H1148)</f>
        <v>0</v>
      </c>
      <c r="J1148" s="284"/>
      <c r="K1148" s="101"/>
      <c r="L1148" s="101"/>
      <c r="M1148" s="101"/>
      <c r="N1148" s="284">
        <f t="shared" ref="N1148:N1211" si="59">SUM(J1148:M1148)</f>
        <v>0</v>
      </c>
      <c r="O1148" s="221"/>
      <c r="P1148" s="221"/>
      <c r="Q1148" s="285">
        <v>0.2</v>
      </c>
      <c r="R1148" s="274" t="s">
        <v>1326</v>
      </c>
      <c r="S1148" s="223" t="s">
        <v>818</v>
      </c>
      <c r="T1148" s="223"/>
      <c r="U1148" s="224"/>
    </row>
    <row r="1149" spans="1:21" ht="15" customHeight="1" outlineLevel="1" x14ac:dyDescent="0.35">
      <c r="A1149" s="83" t="s">
        <v>1575</v>
      </c>
      <c r="B1149" s="219" t="s">
        <v>1582</v>
      </c>
      <c r="C1149" s="248"/>
      <c r="D1149" s="277"/>
      <c r="E1149" s="284"/>
      <c r="F1149" s="101"/>
      <c r="G1149" s="101"/>
      <c r="H1149" s="101"/>
      <c r="I1149" s="284">
        <f t="shared" si="58"/>
        <v>0</v>
      </c>
      <c r="J1149" s="284"/>
      <c r="K1149" s="101"/>
      <c r="L1149" s="101"/>
      <c r="M1149" s="101"/>
      <c r="N1149" s="284">
        <f t="shared" si="59"/>
        <v>0</v>
      </c>
      <c r="O1149" s="221"/>
      <c r="P1149" s="221"/>
      <c r="Q1149" s="285">
        <v>0.2</v>
      </c>
      <c r="R1149" s="274" t="s">
        <v>1326</v>
      </c>
      <c r="S1149" s="223" t="s">
        <v>1583</v>
      </c>
      <c r="T1149" s="223"/>
      <c r="U1149" s="224"/>
    </row>
    <row r="1150" spans="1:21" ht="15" customHeight="1" outlineLevel="1" x14ac:dyDescent="0.35">
      <c r="A1150" s="83" t="s">
        <v>1584</v>
      </c>
      <c r="B1150" s="219" t="s">
        <v>1585</v>
      </c>
      <c r="C1150" s="248"/>
      <c r="D1150" s="277"/>
      <c r="E1150" s="284"/>
      <c r="F1150" s="101"/>
      <c r="G1150" s="101"/>
      <c r="H1150" s="101"/>
      <c r="I1150" s="284">
        <f t="shared" si="58"/>
        <v>0</v>
      </c>
      <c r="J1150" s="284"/>
      <c r="K1150" s="101"/>
      <c r="L1150" s="101"/>
      <c r="M1150" s="101"/>
      <c r="N1150" s="284">
        <f t="shared" si="59"/>
        <v>0</v>
      </c>
      <c r="O1150" s="221"/>
      <c r="P1150" s="221"/>
      <c r="Q1150" s="285">
        <v>0.2</v>
      </c>
      <c r="R1150" s="274" t="s">
        <v>1326</v>
      </c>
      <c r="S1150" s="223" t="s">
        <v>1583</v>
      </c>
      <c r="T1150" s="223"/>
      <c r="U1150" s="224"/>
    </row>
    <row r="1151" spans="1:21" ht="15" customHeight="1" outlineLevel="1" x14ac:dyDescent="0.35">
      <c r="A1151" s="83" t="s">
        <v>1586</v>
      </c>
      <c r="B1151" s="219" t="s">
        <v>1587</v>
      </c>
      <c r="C1151" s="248"/>
      <c r="D1151" s="277"/>
      <c r="E1151" s="284"/>
      <c r="F1151" s="101"/>
      <c r="G1151" s="101"/>
      <c r="H1151" s="101"/>
      <c r="I1151" s="284">
        <f t="shared" si="58"/>
        <v>0</v>
      </c>
      <c r="J1151" s="284"/>
      <c r="K1151" s="101"/>
      <c r="L1151" s="101"/>
      <c r="M1151" s="101"/>
      <c r="N1151" s="284">
        <f t="shared" si="59"/>
        <v>0</v>
      </c>
      <c r="O1151" s="221"/>
      <c r="P1151" s="221"/>
      <c r="Q1151" s="285">
        <v>0.1</v>
      </c>
      <c r="R1151" s="274" t="s">
        <v>1326</v>
      </c>
      <c r="S1151" s="223" t="s">
        <v>1583</v>
      </c>
      <c r="T1151" s="223"/>
      <c r="U1151" s="224"/>
    </row>
    <row r="1152" spans="1:21" ht="17.5" outlineLevel="1" x14ac:dyDescent="0.35">
      <c r="A1152" s="83" t="s">
        <v>1588</v>
      </c>
      <c r="B1152" s="219" t="s">
        <v>1589</v>
      </c>
      <c r="C1152" s="248"/>
      <c r="D1152" s="277"/>
      <c r="E1152" s="284"/>
      <c r="F1152" s="101"/>
      <c r="G1152" s="101"/>
      <c r="H1152" s="101"/>
      <c r="I1152" s="284">
        <f t="shared" si="58"/>
        <v>0</v>
      </c>
      <c r="J1152" s="284"/>
      <c r="K1152" s="101"/>
      <c r="L1152" s="101"/>
      <c r="M1152" s="101"/>
      <c r="N1152" s="284">
        <f t="shared" si="59"/>
        <v>0</v>
      </c>
      <c r="O1152" s="221"/>
      <c r="P1152" s="221"/>
      <c r="Q1152" s="285">
        <v>0.1</v>
      </c>
      <c r="R1152" s="274" t="s">
        <v>1326</v>
      </c>
      <c r="S1152" s="223"/>
      <c r="T1152" s="223"/>
      <c r="U1152" s="224"/>
    </row>
    <row r="1153" spans="1:21" ht="15" customHeight="1" outlineLevel="1" x14ac:dyDescent="0.35">
      <c r="A1153" s="63" t="s">
        <v>1590</v>
      </c>
      <c r="B1153" s="279" t="s">
        <v>1591</v>
      </c>
      <c r="C1153" s="254"/>
      <c r="D1153" s="254"/>
      <c r="E1153" s="280">
        <v>0</v>
      </c>
      <c r="F1153" s="65"/>
      <c r="G1153" s="65"/>
      <c r="H1153" s="65"/>
      <c r="I1153" s="280">
        <f t="shared" si="58"/>
        <v>0</v>
      </c>
      <c r="J1153" s="280">
        <v>0</v>
      </c>
      <c r="K1153" s="65"/>
      <c r="L1153" s="65"/>
      <c r="M1153" s="65"/>
      <c r="N1153" s="280">
        <f t="shared" si="59"/>
        <v>0</v>
      </c>
      <c r="O1153" s="213">
        <v>46023</v>
      </c>
      <c r="P1153" s="213">
        <v>46387</v>
      </c>
      <c r="Q1153" s="214"/>
      <c r="R1153" s="215" t="s">
        <v>1326</v>
      </c>
      <c r="S1153" s="216" t="s">
        <v>1570</v>
      </c>
      <c r="T1153" s="216"/>
      <c r="U1153" s="217"/>
    </row>
    <row r="1154" spans="1:21" ht="15" customHeight="1" outlineLevel="1" x14ac:dyDescent="0.35">
      <c r="A1154" s="83" t="s">
        <v>1592</v>
      </c>
      <c r="B1154" s="219" t="s">
        <v>1593</v>
      </c>
      <c r="C1154" s="248"/>
      <c r="D1154" s="277"/>
      <c r="E1154" s="284"/>
      <c r="F1154" s="101"/>
      <c r="G1154" s="101"/>
      <c r="H1154" s="101"/>
      <c r="I1154" s="284">
        <f t="shared" si="58"/>
        <v>0</v>
      </c>
      <c r="J1154" s="284"/>
      <c r="K1154" s="101"/>
      <c r="L1154" s="101"/>
      <c r="M1154" s="101"/>
      <c r="N1154" s="284">
        <f t="shared" si="59"/>
        <v>0</v>
      </c>
      <c r="O1154" s="221">
        <v>46023</v>
      </c>
      <c r="P1154" s="221">
        <v>46387</v>
      </c>
      <c r="Q1154" s="285">
        <v>0.2</v>
      </c>
      <c r="R1154" s="274" t="s">
        <v>1326</v>
      </c>
      <c r="S1154" s="223" t="s">
        <v>1570</v>
      </c>
      <c r="T1154" s="223"/>
      <c r="U1154" s="224"/>
    </row>
    <row r="1155" spans="1:21" ht="15" customHeight="1" outlineLevel="1" x14ac:dyDescent="0.35">
      <c r="A1155" s="83" t="s">
        <v>1594</v>
      </c>
      <c r="B1155" s="219" t="s">
        <v>1595</v>
      </c>
      <c r="C1155" s="248"/>
      <c r="D1155" s="277"/>
      <c r="E1155" s="284"/>
      <c r="F1155" s="101"/>
      <c r="G1155" s="101"/>
      <c r="H1155" s="101"/>
      <c r="I1155" s="284">
        <f t="shared" si="58"/>
        <v>0</v>
      </c>
      <c r="J1155" s="284"/>
      <c r="K1155" s="101"/>
      <c r="L1155" s="101"/>
      <c r="M1155" s="101"/>
      <c r="N1155" s="284">
        <f t="shared" si="59"/>
        <v>0</v>
      </c>
      <c r="O1155" s="221">
        <v>46023</v>
      </c>
      <c r="P1155" s="221">
        <v>46387</v>
      </c>
      <c r="Q1155" s="285">
        <v>0.2</v>
      </c>
      <c r="R1155" s="274" t="s">
        <v>1326</v>
      </c>
      <c r="S1155" s="223" t="s">
        <v>1570</v>
      </c>
      <c r="T1155" s="223"/>
      <c r="U1155" s="224"/>
    </row>
    <row r="1156" spans="1:21" ht="15" customHeight="1" outlineLevel="1" x14ac:dyDescent="0.35">
      <c r="A1156" s="83" t="s">
        <v>1596</v>
      </c>
      <c r="B1156" s="219" t="s">
        <v>1597</v>
      </c>
      <c r="C1156" s="248"/>
      <c r="D1156" s="277"/>
      <c r="E1156" s="284"/>
      <c r="F1156" s="101"/>
      <c r="G1156" s="101"/>
      <c r="H1156" s="101"/>
      <c r="I1156" s="284">
        <f t="shared" si="58"/>
        <v>0</v>
      </c>
      <c r="J1156" s="284"/>
      <c r="K1156" s="101"/>
      <c r="L1156" s="101"/>
      <c r="M1156" s="101"/>
      <c r="N1156" s="284">
        <f t="shared" si="59"/>
        <v>0</v>
      </c>
      <c r="O1156" s="221">
        <v>46023</v>
      </c>
      <c r="P1156" s="221">
        <v>46387</v>
      </c>
      <c r="Q1156" s="285">
        <v>0.2</v>
      </c>
      <c r="R1156" s="274" t="s">
        <v>1326</v>
      </c>
      <c r="S1156" s="223" t="s">
        <v>1577</v>
      </c>
      <c r="T1156" s="223"/>
      <c r="U1156" s="224"/>
    </row>
    <row r="1157" spans="1:21" ht="15" customHeight="1" outlineLevel="1" x14ac:dyDescent="0.35">
      <c r="A1157" s="83" t="s">
        <v>1598</v>
      </c>
      <c r="B1157" s="219" t="s">
        <v>1599</v>
      </c>
      <c r="C1157" s="248"/>
      <c r="D1157" s="277"/>
      <c r="E1157" s="284"/>
      <c r="F1157" s="101"/>
      <c r="G1157" s="101"/>
      <c r="H1157" s="101"/>
      <c r="I1157" s="284">
        <f t="shared" si="58"/>
        <v>0</v>
      </c>
      <c r="J1157" s="284"/>
      <c r="K1157" s="101"/>
      <c r="L1157" s="101"/>
      <c r="M1157" s="101"/>
      <c r="N1157" s="284">
        <f t="shared" si="59"/>
        <v>0</v>
      </c>
      <c r="O1157" s="221">
        <v>46023</v>
      </c>
      <c r="P1157" s="221">
        <v>46387</v>
      </c>
      <c r="Q1157" s="285">
        <v>0.2</v>
      </c>
      <c r="R1157" s="274" t="s">
        <v>1326</v>
      </c>
      <c r="S1157" s="223" t="s">
        <v>1579</v>
      </c>
      <c r="T1157" s="223"/>
      <c r="U1157" s="224"/>
    </row>
    <row r="1158" spans="1:21" ht="17.5" outlineLevel="1" x14ac:dyDescent="0.35">
      <c r="A1158" s="83" t="s">
        <v>1600</v>
      </c>
      <c r="B1158" s="219" t="s">
        <v>1601</v>
      </c>
      <c r="C1158" s="248"/>
      <c r="D1158" s="277"/>
      <c r="E1158" s="284"/>
      <c r="F1158" s="101"/>
      <c r="G1158" s="101"/>
      <c r="H1158" s="101"/>
      <c r="I1158" s="284">
        <f t="shared" si="58"/>
        <v>0</v>
      </c>
      <c r="J1158" s="284"/>
      <c r="K1158" s="101"/>
      <c r="L1158" s="101"/>
      <c r="M1158" s="101"/>
      <c r="N1158" s="284">
        <f t="shared" si="59"/>
        <v>0</v>
      </c>
      <c r="O1158" s="221">
        <v>46023</v>
      </c>
      <c r="P1158" s="221">
        <v>46387</v>
      </c>
      <c r="Q1158" s="285">
        <v>0.1</v>
      </c>
      <c r="R1158" s="274" t="s">
        <v>1326</v>
      </c>
      <c r="S1158" s="223" t="s">
        <v>1579</v>
      </c>
      <c r="T1158" s="223"/>
      <c r="U1158" s="224"/>
    </row>
    <row r="1159" spans="1:21" ht="15" customHeight="1" outlineLevel="1" x14ac:dyDescent="0.35">
      <c r="A1159" s="83" t="s">
        <v>1602</v>
      </c>
      <c r="B1159" s="219" t="s">
        <v>1603</v>
      </c>
      <c r="C1159" s="248"/>
      <c r="D1159" s="277"/>
      <c r="E1159" s="284"/>
      <c r="F1159" s="101"/>
      <c r="G1159" s="101"/>
      <c r="H1159" s="101"/>
      <c r="I1159" s="284">
        <f t="shared" si="58"/>
        <v>0</v>
      </c>
      <c r="J1159" s="284"/>
      <c r="K1159" s="101"/>
      <c r="L1159" s="101"/>
      <c r="M1159" s="101"/>
      <c r="N1159" s="284">
        <f t="shared" si="59"/>
        <v>0</v>
      </c>
      <c r="O1159" s="221">
        <v>46023</v>
      </c>
      <c r="P1159" s="221">
        <v>46387</v>
      </c>
      <c r="Q1159" s="285">
        <v>0.1</v>
      </c>
      <c r="R1159" s="274" t="s">
        <v>1326</v>
      </c>
      <c r="S1159" s="223" t="s">
        <v>818</v>
      </c>
      <c r="T1159" s="223"/>
      <c r="U1159" s="224"/>
    </row>
    <row r="1160" spans="1:21" ht="15" customHeight="1" outlineLevel="1" x14ac:dyDescent="0.35">
      <c r="A1160" s="135" t="s">
        <v>1604</v>
      </c>
      <c r="B1160" s="279" t="s">
        <v>1605</v>
      </c>
      <c r="C1160" s="254"/>
      <c r="D1160" s="254"/>
      <c r="E1160" s="280">
        <v>0</v>
      </c>
      <c r="F1160" s="65"/>
      <c r="G1160" s="65"/>
      <c r="H1160" s="65"/>
      <c r="I1160" s="280">
        <f t="shared" si="58"/>
        <v>0</v>
      </c>
      <c r="J1160" s="280">
        <v>0</v>
      </c>
      <c r="K1160" s="65"/>
      <c r="L1160" s="65"/>
      <c r="M1160" s="65"/>
      <c r="N1160" s="280">
        <f t="shared" si="59"/>
        <v>0</v>
      </c>
      <c r="O1160" s="213">
        <v>46023</v>
      </c>
      <c r="P1160" s="213">
        <v>46387</v>
      </c>
      <c r="Q1160" s="214"/>
      <c r="R1160" s="215" t="s">
        <v>1326</v>
      </c>
      <c r="S1160" s="216" t="s">
        <v>1570</v>
      </c>
      <c r="T1160" s="216"/>
      <c r="U1160" s="217"/>
    </row>
    <row r="1161" spans="1:21" ht="15" customHeight="1" outlineLevel="1" x14ac:dyDescent="0.35">
      <c r="A1161" s="228" t="s">
        <v>1606</v>
      </c>
      <c r="B1161" s="229" t="s">
        <v>1607</v>
      </c>
      <c r="C1161" s="230"/>
      <c r="D1161" s="230"/>
      <c r="E1161" s="131"/>
      <c r="F1161" s="132"/>
      <c r="G1161" s="132"/>
      <c r="H1161" s="132"/>
      <c r="I1161" s="131">
        <f t="shared" si="58"/>
        <v>0</v>
      </c>
      <c r="J1161" s="131"/>
      <c r="K1161" s="132"/>
      <c r="L1161" s="132"/>
      <c r="M1161" s="132"/>
      <c r="N1161" s="131">
        <f t="shared" si="59"/>
        <v>0</v>
      </c>
      <c r="O1161" s="231">
        <v>46023</v>
      </c>
      <c r="P1161" s="231">
        <v>46387</v>
      </c>
      <c r="Q1161" s="287"/>
      <c r="R1161" s="288" t="s">
        <v>1326</v>
      </c>
      <c r="S1161" s="234" t="s">
        <v>1570</v>
      </c>
      <c r="T1161" s="229"/>
      <c r="U1161" s="234"/>
    </row>
    <row r="1162" spans="1:21" ht="15" customHeight="1" outlineLevel="1" x14ac:dyDescent="0.35">
      <c r="A1162" s="83" t="s">
        <v>1608</v>
      </c>
      <c r="B1162" s="219" t="s">
        <v>1609</v>
      </c>
      <c r="C1162" s="248"/>
      <c r="D1162" s="277"/>
      <c r="E1162" s="284"/>
      <c r="F1162" s="101"/>
      <c r="G1162" s="101"/>
      <c r="H1162" s="101"/>
      <c r="I1162" s="284">
        <f t="shared" si="58"/>
        <v>0</v>
      </c>
      <c r="J1162" s="284"/>
      <c r="K1162" s="101"/>
      <c r="L1162" s="101"/>
      <c r="M1162" s="101"/>
      <c r="N1162" s="284">
        <f t="shared" si="59"/>
        <v>0</v>
      </c>
      <c r="O1162" s="221">
        <v>46023</v>
      </c>
      <c r="P1162" s="221">
        <v>46387</v>
      </c>
      <c r="Q1162" s="285">
        <v>0.25</v>
      </c>
      <c r="R1162" s="274" t="s">
        <v>1326</v>
      </c>
      <c r="S1162" s="223" t="s">
        <v>1570</v>
      </c>
      <c r="T1162" s="223"/>
      <c r="U1162" s="224"/>
    </row>
    <row r="1163" spans="1:21" ht="15" customHeight="1" outlineLevel="1" x14ac:dyDescent="0.35">
      <c r="A1163" s="83" t="s">
        <v>1610</v>
      </c>
      <c r="B1163" s="219" t="s">
        <v>1611</v>
      </c>
      <c r="C1163" s="248"/>
      <c r="D1163" s="277"/>
      <c r="E1163" s="284"/>
      <c r="F1163" s="101"/>
      <c r="G1163" s="101"/>
      <c r="H1163" s="101"/>
      <c r="I1163" s="284">
        <f t="shared" si="58"/>
        <v>0</v>
      </c>
      <c r="J1163" s="284"/>
      <c r="K1163" s="101"/>
      <c r="L1163" s="101"/>
      <c r="M1163" s="101"/>
      <c r="N1163" s="284">
        <f t="shared" si="59"/>
        <v>0</v>
      </c>
      <c r="O1163" s="221">
        <v>46023</v>
      </c>
      <c r="P1163" s="221">
        <v>46387</v>
      </c>
      <c r="Q1163" s="285">
        <v>0.25</v>
      </c>
      <c r="R1163" s="274" t="s">
        <v>1326</v>
      </c>
      <c r="S1163" s="223" t="s">
        <v>1577</v>
      </c>
      <c r="T1163" s="223"/>
      <c r="U1163" s="224"/>
    </row>
    <row r="1164" spans="1:21" ht="15" customHeight="1" outlineLevel="1" x14ac:dyDescent="0.35">
      <c r="A1164" s="83" t="s">
        <v>1612</v>
      </c>
      <c r="B1164" s="219" t="s">
        <v>1613</v>
      </c>
      <c r="C1164" s="248"/>
      <c r="D1164" s="277"/>
      <c r="E1164" s="284"/>
      <c r="F1164" s="101"/>
      <c r="G1164" s="101"/>
      <c r="H1164" s="101"/>
      <c r="I1164" s="284">
        <f t="shared" si="58"/>
        <v>0</v>
      </c>
      <c r="J1164" s="284"/>
      <c r="K1164" s="101"/>
      <c r="L1164" s="101"/>
      <c r="M1164" s="101"/>
      <c r="N1164" s="284">
        <f t="shared" si="59"/>
        <v>0</v>
      </c>
      <c r="O1164" s="221">
        <v>46023</v>
      </c>
      <c r="P1164" s="221">
        <v>46387</v>
      </c>
      <c r="Q1164" s="285">
        <v>0.25</v>
      </c>
      <c r="R1164" s="274" t="s">
        <v>1326</v>
      </c>
      <c r="S1164" s="223" t="s">
        <v>1579</v>
      </c>
      <c r="T1164" s="223"/>
      <c r="U1164" s="224"/>
    </row>
    <row r="1165" spans="1:21" ht="15" customHeight="1" outlineLevel="1" x14ac:dyDescent="0.35">
      <c r="A1165" s="83" t="s">
        <v>1614</v>
      </c>
      <c r="B1165" s="219" t="s">
        <v>1615</v>
      </c>
      <c r="C1165" s="248"/>
      <c r="D1165" s="277"/>
      <c r="E1165" s="284"/>
      <c r="F1165" s="101"/>
      <c r="G1165" s="101"/>
      <c r="H1165" s="101"/>
      <c r="I1165" s="284">
        <f t="shared" si="58"/>
        <v>0</v>
      </c>
      <c r="J1165" s="284"/>
      <c r="K1165" s="101"/>
      <c r="L1165" s="101"/>
      <c r="M1165" s="101"/>
      <c r="N1165" s="284">
        <f t="shared" si="59"/>
        <v>0</v>
      </c>
      <c r="O1165" s="221">
        <v>46023</v>
      </c>
      <c r="P1165" s="221">
        <v>46387</v>
      </c>
      <c r="Q1165" s="285">
        <v>0.25</v>
      </c>
      <c r="R1165" s="274" t="s">
        <v>1326</v>
      </c>
      <c r="S1165" s="223" t="s">
        <v>1579</v>
      </c>
      <c r="T1165" s="223"/>
      <c r="U1165" s="224"/>
    </row>
    <row r="1166" spans="1:21" ht="15" customHeight="1" outlineLevel="1" x14ac:dyDescent="0.35">
      <c r="A1166" s="228" t="s">
        <v>1616</v>
      </c>
      <c r="B1166" s="229" t="s">
        <v>1617</v>
      </c>
      <c r="C1166" s="230"/>
      <c r="D1166" s="230"/>
      <c r="E1166" s="131"/>
      <c r="F1166" s="132"/>
      <c r="G1166" s="132"/>
      <c r="H1166" s="132"/>
      <c r="I1166" s="131">
        <f t="shared" si="58"/>
        <v>0</v>
      </c>
      <c r="J1166" s="131"/>
      <c r="K1166" s="132"/>
      <c r="L1166" s="132"/>
      <c r="M1166" s="132"/>
      <c r="N1166" s="131">
        <f t="shared" si="59"/>
        <v>0</v>
      </c>
      <c r="O1166" s="231">
        <v>46023</v>
      </c>
      <c r="P1166" s="231">
        <v>46387</v>
      </c>
      <c r="Q1166" s="232"/>
      <c r="R1166" s="288" t="s">
        <v>1326</v>
      </c>
      <c r="S1166" s="216" t="s">
        <v>818</v>
      </c>
      <c r="T1166" s="229"/>
      <c r="U1166" s="234"/>
    </row>
    <row r="1167" spans="1:21" ht="15" customHeight="1" outlineLevel="1" x14ac:dyDescent="0.35">
      <c r="A1167" s="83" t="s">
        <v>1618</v>
      </c>
      <c r="B1167" s="219" t="s">
        <v>1619</v>
      </c>
      <c r="C1167" s="248"/>
      <c r="D1167" s="277"/>
      <c r="E1167" s="284"/>
      <c r="F1167" s="101"/>
      <c r="G1167" s="101"/>
      <c r="H1167" s="101"/>
      <c r="I1167" s="284">
        <f t="shared" si="58"/>
        <v>0</v>
      </c>
      <c r="J1167" s="284"/>
      <c r="K1167" s="101"/>
      <c r="L1167" s="101"/>
      <c r="M1167" s="101"/>
      <c r="N1167" s="284">
        <f t="shared" si="59"/>
        <v>0</v>
      </c>
      <c r="O1167" s="221">
        <v>46023</v>
      </c>
      <c r="P1167" s="221">
        <v>46387</v>
      </c>
      <c r="Q1167" s="285">
        <v>0.2</v>
      </c>
      <c r="R1167" s="274" t="s">
        <v>1326</v>
      </c>
      <c r="S1167" s="223" t="s">
        <v>1583</v>
      </c>
      <c r="T1167" s="223"/>
      <c r="U1167" s="224"/>
    </row>
    <row r="1168" spans="1:21" ht="25" outlineLevel="1" x14ac:dyDescent="0.35">
      <c r="A1168" s="83" t="s">
        <v>1620</v>
      </c>
      <c r="B1168" s="219" t="s">
        <v>1621</v>
      </c>
      <c r="C1168" s="248"/>
      <c r="D1168" s="277"/>
      <c r="E1168" s="284"/>
      <c r="F1168" s="101"/>
      <c r="G1168" s="101"/>
      <c r="H1168" s="101"/>
      <c r="I1168" s="284">
        <f t="shared" si="58"/>
        <v>0</v>
      </c>
      <c r="J1168" s="284"/>
      <c r="K1168" s="101"/>
      <c r="L1168" s="101"/>
      <c r="M1168" s="101"/>
      <c r="N1168" s="284">
        <f t="shared" si="59"/>
        <v>0</v>
      </c>
      <c r="O1168" s="221">
        <v>46023</v>
      </c>
      <c r="P1168" s="221">
        <v>46387</v>
      </c>
      <c r="Q1168" s="285">
        <v>0.2</v>
      </c>
      <c r="R1168" s="274" t="s">
        <v>1326</v>
      </c>
      <c r="S1168" s="223" t="s">
        <v>1583</v>
      </c>
      <c r="T1168" s="223"/>
      <c r="U1168" s="224"/>
    </row>
    <row r="1169" spans="1:21" ht="15" customHeight="1" outlineLevel="1" x14ac:dyDescent="0.35">
      <c r="A1169" s="83" t="s">
        <v>1622</v>
      </c>
      <c r="B1169" s="219" t="s">
        <v>1611</v>
      </c>
      <c r="C1169" s="248"/>
      <c r="D1169" s="277"/>
      <c r="E1169" s="284"/>
      <c r="F1169" s="101"/>
      <c r="G1169" s="101"/>
      <c r="H1169" s="101"/>
      <c r="I1169" s="284">
        <f t="shared" si="58"/>
        <v>0</v>
      </c>
      <c r="J1169" s="284"/>
      <c r="K1169" s="101"/>
      <c r="L1169" s="101"/>
      <c r="M1169" s="101"/>
      <c r="N1169" s="284">
        <f t="shared" si="59"/>
        <v>0</v>
      </c>
      <c r="O1169" s="221">
        <v>46023</v>
      </c>
      <c r="P1169" s="221">
        <v>46387</v>
      </c>
      <c r="Q1169" s="285">
        <v>0.2</v>
      </c>
      <c r="R1169" s="274" t="s">
        <v>1326</v>
      </c>
      <c r="S1169" s="223" t="s">
        <v>1583</v>
      </c>
      <c r="T1169" s="223"/>
      <c r="U1169" s="224"/>
    </row>
    <row r="1170" spans="1:21" ht="15" customHeight="1" outlineLevel="1" x14ac:dyDescent="0.35">
      <c r="A1170" s="83" t="s">
        <v>1623</v>
      </c>
      <c r="B1170" s="219" t="s">
        <v>1613</v>
      </c>
      <c r="C1170" s="248"/>
      <c r="D1170" s="277"/>
      <c r="E1170" s="284"/>
      <c r="F1170" s="101"/>
      <c r="G1170" s="101"/>
      <c r="H1170" s="101"/>
      <c r="I1170" s="284">
        <f t="shared" si="58"/>
        <v>0</v>
      </c>
      <c r="J1170" s="284"/>
      <c r="K1170" s="101"/>
      <c r="L1170" s="101"/>
      <c r="M1170" s="101"/>
      <c r="N1170" s="284">
        <f t="shared" si="59"/>
        <v>0</v>
      </c>
      <c r="O1170" s="221">
        <v>46023</v>
      </c>
      <c r="P1170" s="221">
        <v>46387</v>
      </c>
      <c r="Q1170" s="285">
        <v>0.2</v>
      </c>
      <c r="R1170" s="274" t="s">
        <v>1326</v>
      </c>
      <c r="S1170" s="223"/>
      <c r="T1170" s="223"/>
      <c r="U1170" s="224"/>
    </row>
    <row r="1171" spans="1:21" ht="15" customHeight="1" outlineLevel="1" x14ac:dyDescent="0.35">
      <c r="A1171" s="83" t="s">
        <v>1624</v>
      </c>
      <c r="B1171" s="219" t="s">
        <v>1615</v>
      </c>
      <c r="C1171" s="248"/>
      <c r="D1171" s="277"/>
      <c r="E1171" s="284"/>
      <c r="F1171" s="101"/>
      <c r="G1171" s="101"/>
      <c r="H1171" s="101"/>
      <c r="I1171" s="284">
        <f t="shared" si="58"/>
        <v>0</v>
      </c>
      <c r="J1171" s="284"/>
      <c r="K1171" s="101"/>
      <c r="L1171" s="101"/>
      <c r="M1171" s="101"/>
      <c r="N1171" s="284">
        <f t="shared" si="59"/>
        <v>0</v>
      </c>
      <c r="O1171" s="221">
        <v>46023</v>
      </c>
      <c r="P1171" s="221">
        <v>46387</v>
      </c>
      <c r="Q1171" s="285">
        <v>0.2</v>
      </c>
      <c r="R1171" s="274" t="s">
        <v>1326</v>
      </c>
      <c r="S1171" s="223"/>
      <c r="T1171" s="223"/>
      <c r="U1171" s="224"/>
    </row>
    <row r="1172" spans="1:21" ht="15" customHeight="1" outlineLevel="1" x14ac:dyDescent="0.35">
      <c r="A1172" s="228" t="s">
        <v>1625</v>
      </c>
      <c r="B1172" s="229" t="s">
        <v>1626</v>
      </c>
      <c r="C1172" s="230"/>
      <c r="D1172" s="230"/>
      <c r="E1172" s="131"/>
      <c r="F1172" s="132"/>
      <c r="G1172" s="132"/>
      <c r="H1172" s="132"/>
      <c r="I1172" s="131">
        <f t="shared" si="58"/>
        <v>0</v>
      </c>
      <c r="J1172" s="131"/>
      <c r="K1172" s="132"/>
      <c r="L1172" s="132"/>
      <c r="M1172" s="132"/>
      <c r="N1172" s="131">
        <f t="shared" si="59"/>
        <v>0</v>
      </c>
      <c r="O1172" s="231">
        <v>46023</v>
      </c>
      <c r="P1172" s="231">
        <v>46387</v>
      </c>
      <c r="Q1172" s="232"/>
      <c r="R1172" s="288" t="s">
        <v>1326</v>
      </c>
      <c r="S1172" s="229"/>
      <c r="T1172" s="229"/>
      <c r="U1172" s="234"/>
    </row>
    <row r="1173" spans="1:21" ht="17.5" outlineLevel="1" x14ac:dyDescent="0.35">
      <c r="A1173" s="83" t="s">
        <v>1627</v>
      </c>
      <c r="B1173" s="219" t="s">
        <v>1628</v>
      </c>
      <c r="C1173" s="248"/>
      <c r="D1173" s="277"/>
      <c r="E1173" s="284"/>
      <c r="F1173" s="101"/>
      <c r="G1173" s="101"/>
      <c r="H1173" s="101"/>
      <c r="I1173" s="284">
        <f t="shared" si="58"/>
        <v>0</v>
      </c>
      <c r="J1173" s="284"/>
      <c r="K1173" s="101"/>
      <c r="L1173" s="101"/>
      <c r="M1173" s="101"/>
      <c r="N1173" s="284">
        <f t="shared" si="59"/>
        <v>0</v>
      </c>
      <c r="O1173" s="221">
        <v>46023</v>
      </c>
      <c r="P1173" s="221">
        <v>46387</v>
      </c>
      <c r="Q1173" s="222">
        <v>0.25</v>
      </c>
      <c r="R1173" s="274" t="s">
        <v>1326</v>
      </c>
      <c r="S1173" s="223"/>
      <c r="T1173" s="223"/>
      <c r="U1173" s="224"/>
    </row>
    <row r="1174" spans="1:21" ht="15" customHeight="1" outlineLevel="1" x14ac:dyDescent="0.35">
      <c r="A1174" s="83" t="s">
        <v>1629</v>
      </c>
      <c r="B1174" s="219" t="s">
        <v>1611</v>
      </c>
      <c r="C1174" s="248"/>
      <c r="D1174" s="277"/>
      <c r="E1174" s="284"/>
      <c r="F1174" s="101"/>
      <c r="G1174" s="101"/>
      <c r="H1174" s="101"/>
      <c r="I1174" s="284">
        <f t="shared" si="58"/>
        <v>0</v>
      </c>
      <c r="J1174" s="284"/>
      <c r="K1174" s="101"/>
      <c r="L1174" s="101"/>
      <c r="M1174" s="101"/>
      <c r="N1174" s="284">
        <f t="shared" si="59"/>
        <v>0</v>
      </c>
      <c r="O1174" s="221">
        <v>46023</v>
      </c>
      <c r="P1174" s="221">
        <v>46387</v>
      </c>
      <c r="Q1174" s="222">
        <v>0.25</v>
      </c>
      <c r="R1174" s="274" t="s">
        <v>1326</v>
      </c>
      <c r="S1174" s="223"/>
      <c r="T1174" s="223"/>
      <c r="U1174" s="224"/>
    </row>
    <row r="1175" spans="1:21" ht="15" customHeight="1" outlineLevel="1" x14ac:dyDescent="0.35">
      <c r="A1175" s="83" t="s">
        <v>1630</v>
      </c>
      <c r="B1175" s="219" t="s">
        <v>1613</v>
      </c>
      <c r="C1175" s="248"/>
      <c r="D1175" s="277"/>
      <c r="E1175" s="284"/>
      <c r="F1175" s="101"/>
      <c r="G1175" s="101"/>
      <c r="H1175" s="101"/>
      <c r="I1175" s="284">
        <f t="shared" si="58"/>
        <v>0</v>
      </c>
      <c r="J1175" s="284"/>
      <c r="K1175" s="101"/>
      <c r="L1175" s="101"/>
      <c r="M1175" s="101"/>
      <c r="N1175" s="284">
        <f t="shared" si="59"/>
        <v>0</v>
      </c>
      <c r="O1175" s="221">
        <v>46023</v>
      </c>
      <c r="P1175" s="221">
        <v>46387</v>
      </c>
      <c r="Q1175" s="222">
        <v>0.25</v>
      </c>
      <c r="R1175" s="274" t="s">
        <v>1326</v>
      </c>
      <c r="S1175" s="223"/>
      <c r="T1175" s="223"/>
      <c r="U1175" s="224"/>
    </row>
    <row r="1176" spans="1:21" ht="15" customHeight="1" outlineLevel="1" x14ac:dyDescent="0.35">
      <c r="A1176" s="83" t="s">
        <v>1631</v>
      </c>
      <c r="B1176" s="219" t="s">
        <v>1615</v>
      </c>
      <c r="C1176" s="248"/>
      <c r="D1176" s="277"/>
      <c r="E1176" s="284"/>
      <c r="F1176" s="101"/>
      <c r="G1176" s="101"/>
      <c r="H1176" s="101"/>
      <c r="I1176" s="284">
        <f t="shared" si="58"/>
        <v>0</v>
      </c>
      <c r="J1176" s="284"/>
      <c r="K1176" s="101"/>
      <c r="L1176" s="101"/>
      <c r="M1176" s="101"/>
      <c r="N1176" s="284">
        <f t="shared" si="59"/>
        <v>0</v>
      </c>
      <c r="O1176" s="221">
        <v>46023</v>
      </c>
      <c r="P1176" s="221">
        <v>46387</v>
      </c>
      <c r="Q1176" s="222">
        <v>0.25</v>
      </c>
      <c r="R1176" s="274" t="s">
        <v>1326</v>
      </c>
      <c r="S1176" s="223"/>
      <c r="T1176" s="223"/>
      <c r="U1176" s="224"/>
    </row>
    <row r="1177" spans="1:21" ht="15" customHeight="1" outlineLevel="1" x14ac:dyDescent="0.35">
      <c r="A1177" s="228" t="s">
        <v>1632</v>
      </c>
      <c r="B1177" s="229" t="s">
        <v>1633</v>
      </c>
      <c r="C1177" s="230"/>
      <c r="D1177" s="230"/>
      <c r="E1177" s="131"/>
      <c r="F1177" s="132"/>
      <c r="G1177" s="132"/>
      <c r="H1177" s="132"/>
      <c r="I1177" s="131">
        <f t="shared" si="58"/>
        <v>0</v>
      </c>
      <c r="J1177" s="131"/>
      <c r="K1177" s="132"/>
      <c r="L1177" s="132"/>
      <c r="M1177" s="132"/>
      <c r="N1177" s="131">
        <f t="shared" si="59"/>
        <v>0</v>
      </c>
      <c r="O1177" s="231">
        <v>46023</v>
      </c>
      <c r="P1177" s="231">
        <v>46387</v>
      </c>
      <c r="Q1177" s="232"/>
      <c r="R1177" s="288" t="s">
        <v>1326</v>
      </c>
      <c r="S1177" s="229"/>
      <c r="T1177" s="229"/>
      <c r="U1177" s="234"/>
    </row>
    <row r="1178" spans="1:21" ht="17.5" outlineLevel="1" x14ac:dyDescent="0.35">
      <c r="A1178" s="83" t="s">
        <v>1634</v>
      </c>
      <c r="B1178" s="219" t="s">
        <v>1635</v>
      </c>
      <c r="C1178" s="248"/>
      <c r="D1178" s="277"/>
      <c r="E1178" s="284"/>
      <c r="F1178" s="101"/>
      <c r="G1178" s="101"/>
      <c r="H1178" s="101"/>
      <c r="I1178" s="284">
        <f t="shared" si="58"/>
        <v>0</v>
      </c>
      <c r="J1178" s="284"/>
      <c r="K1178" s="101"/>
      <c r="L1178" s="101"/>
      <c r="M1178" s="101"/>
      <c r="N1178" s="284">
        <f t="shared" si="59"/>
        <v>0</v>
      </c>
      <c r="O1178" s="221">
        <v>46023</v>
      </c>
      <c r="P1178" s="221">
        <v>46387</v>
      </c>
      <c r="Q1178" s="285">
        <v>0.2</v>
      </c>
      <c r="R1178" s="274" t="s">
        <v>1326</v>
      </c>
      <c r="S1178" s="223"/>
      <c r="T1178" s="223"/>
      <c r="U1178" s="224"/>
    </row>
    <row r="1179" spans="1:21" ht="15" customHeight="1" outlineLevel="1" x14ac:dyDescent="0.35">
      <c r="A1179" s="83" t="s">
        <v>1636</v>
      </c>
      <c r="B1179" s="219" t="s">
        <v>1609</v>
      </c>
      <c r="C1179" s="248"/>
      <c r="D1179" s="277"/>
      <c r="E1179" s="284"/>
      <c r="F1179" s="101"/>
      <c r="G1179" s="101"/>
      <c r="H1179" s="101"/>
      <c r="I1179" s="284">
        <f t="shared" si="58"/>
        <v>0</v>
      </c>
      <c r="J1179" s="284"/>
      <c r="K1179" s="101"/>
      <c r="L1179" s="101"/>
      <c r="M1179" s="101"/>
      <c r="N1179" s="284">
        <f t="shared" si="59"/>
        <v>0</v>
      </c>
      <c r="O1179" s="221">
        <v>46023</v>
      </c>
      <c r="P1179" s="221">
        <v>46387</v>
      </c>
      <c r="Q1179" s="285">
        <v>0.2</v>
      </c>
      <c r="R1179" s="274" t="s">
        <v>1326</v>
      </c>
      <c r="S1179" s="223"/>
      <c r="T1179" s="223"/>
      <c r="U1179" s="224"/>
    </row>
    <row r="1180" spans="1:21" ht="15" customHeight="1" outlineLevel="1" x14ac:dyDescent="0.35">
      <c r="A1180" s="83" t="s">
        <v>1637</v>
      </c>
      <c r="B1180" s="219" t="s">
        <v>1611</v>
      </c>
      <c r="C1180" s="248"/>
      <c r="D1180" s="277"/>
      <c r="E1180" s="284"/>
      <c r="F1180" s="101"/>
      <c r="G1180" s="101"/>
      <c r="H1180" s="101"/>
      <c r="I1180" s="284">
        <f t="shared" si="58"/>
        <v>0</v>
      </c>
      <c r="J1180" s="284"/>
      <c r="K1180" s="101"/>
      <c r="L1180" s="101"/>
      <c r="M1180" s="101"/>
      <c r="N1180" s="284">
        <f t="shared" si="59"/>
        <v>0</v>
      </c>
      <c r="O1180" s="221">
        <v>46023</v>
      </c>
      <c r="P1180" s="221">
        <v>46387</v>
      </c>
      <c r="Q1180" s="285">
        <v>0.2</v>
      </c>
      <c r="R1180" s="274" t="s">
        <v>1326</v>
      </c>
      <c r="S1180" s="223"/>
      <c r="T1180" s="223"/>
      <c r="U1180" s="224"/>
    </row>
    <row r="1181" spans="1:21" ht="15" customHeight="1" outlineLevel="1" x14ac:dyDescent="0.35">
      <c r="A1181" s="83" t="s">
        <v>1638</v>
      </c>
      <c r="B1181" s="219" t="s">
        <v>1613</v>
      </c>
      <c r="C1181" s="248"/>
      <c r="D1181" s="277"/>
      <c r="E1181" s="284"/>
      <c r="F1181" s="101"/>
      <c r="G1181" s="101"/>
      <c r="H1181" s="101"/>
      <c r="I1181" s="284">
        <f t="shared" si="58"/>
        <v>0</v>
      </c>
      <c r="J1181" s="284"/>
      <c r="K1181" s="101"/>
      <c r="L1181" s="101"/>
      <c r="M1181" s="101"/>
      <c r="N1181" s="284">
        <f t="shared" si="59"/>
        <v>0</v>
      </c>
      <c r="O1181" s="221">
        <v>46023</v>
      </c>
      <c r="P1181" s="221">
        <v>46387</v>
      </c>
      <c r="Q1181" s="285">
        <v>0.2</v>
      </c>
      <c r="R1181" s="274" t="s">
        <v>1326</v>
      </c>
      <c r="S1181" s="223"/>
      <c r="T1181" s="223"/>
      <c r="U1181" s="224"/>
    </row>
    <row r="1182" spans="1:21" ht="15" customHeight="1" outlineLevel="1" x14ac:dyDescent="0.35">
      <c r="A1182" s="83" t="s">
        <v>1639</v>
      </c>
      <c r="B1182" s="219" t="s">
        <v>1615</v>
      </c>
      <c r="C1182" s="248"/>
      <c r="D1182" s="277"/>
      <c r="E1182" s="284"/>
      <c r="F1182" s="101"/>
      <c r="G1182" s="101"/>
      <c r="H1182" s="101"/>
      <c r="I1182" s="284">
        <f t="shared" si="58"/>
        <v>0</v>
      </c>
      <c r="J1182" s="284"/>
      <c r="K1182" s="101"/>
      <c r="L1182" s="101"/>
      <c r="M1182" s="101"/>
      <c r="N1182" s="284">
        <f t="shared" si="59"/>
        <v>0</v>
      </c>
      <c r="O1182" s="221">
        <v>46023</v>
      </c>
      <c r="P1182" s="221">
        <v>46387</v>
      </c>
      <c r="Q1182" s="285">
        <v>0.2</v>
      </c>
      <c r="R1182" s="274" t="s">
        <v>1326</v>
      </c>
      <c r="S1182" s="223"/>
      <c r="T1182" s="223"/>
      <c r="U1182" s="224"/>
    </row>
    <row r="1183" spans="1:21" ht="17.5" outlineLevel="1" x14ac:dyDescent="0.35">
      <c r="A1183" s="135" t="s">
        <v>1640</v>
      </c>
      <c r="B1183" s="260" t="s">
        <v>1641</v>
      </c>
      <c r="C1183" s="254"/>
      <c r="D1183" s="254"/>
      <c r="E1183" s="280">
        <v>0</v>
      </c>
      <c r="F1183" s="65"/>
      <c r="G1183" s="65"/>
      <c r="H1183" s="65"/>
      <c r="I1183" s="280">
        <f t="shared" si="58"/>
        <v>0</v>
      </c>
      <c r="J1183" s="280">
        <v>0</v>
      </c>
      <c r="K1183" s="65"/>
      <c r="L1183" s="65"/>
      <c r="M1183" s="65"/>
      <c r="N1183" s="280">
        <f t="shared" si="59"/>
        <v>0</v>
      </c>
      <c r="O1183" s="213">
        <v>46023</v>
      </c>
      <c r="P1183" s="213">
        <v>46387</v>
      </c>
      <c r="Q1183" s="214"/>
      <c r="R1183" s="215" t="s">
        <v>1326</v>
      </c>
      <c r="S1183" s="216" t="s">
        <v>1577</v>
      </c>
      <c r="T1183" s="216"/>
      <c r="U1183" s="217"/>
    </row>
    <row r="1184" spans="1:21" ht="15" customHeight="1" outlineLevel="1" x14ac:dyDescent="0.35">
      <c r="A1184" s="228" t="s">
        <v>1642</v>
      </c>
      <c r="B1184" s="229" t="s">
        <v>1643</v>
      </c>
      <c r="C1184" s="230"/>
      <c r="D1184" s="230"/>
      <c r="E1184" s="131"/>
      <c r="F1184" s="132"/>
      <c r="G1184" s="132"/>
      <c r="H1184" s="132"/>
      <c r="I1184" s="131">
        <f t="shared" si="58"/>
        <v>0</v>
      </c>
      <c r="J1184" s="131"/>
      <c r="K1184" s="132"/>
      <c r="L1184" s="132"/>
      <c r="M1184" s="132"/>
      <c r="N1184" s="131">
        <f t="shared" si="59"/>
        <v>0</v>
      </c>
      <c r="O1184" s="231">
        <v>46023</v>
      </c>
      <c r="P1184" s="231">
        <v>46387</v>
      </c>
      <c r="Q1184" s="232"/>
      <c r="R1184" s="288" t="s">
        <v>1326</v>
      </c>
      <c r="S1184" s="229"/>
      <c r="T1184" s="229"/>
      <c r="U1184" s="234"/>
    </row>
    <row r="1185" spans="1:21" ht="15" customHeight="1" outlineLevel="1" x14ac:dyDescent="0.35">
      <c r="A1185" s="83" t="s">
        <v>1644</v>
      </c>
      <c r="B1185" s="219" t="s">
        <v>1645</v>
      </c>
      <c r="C1185" s="248"/>
      <c r="D1185" s="277"/>
      <c r="E1185" s="284"/>
      <c r="F1185" s="101"/>
      <c r="G1185" s="101"/>
      <c r="H1185" s="101"/>
      <c r="I1185" s="284">
        <f t="shared" si="58"/>
        <v>0</v>
      </c>
      <c r="J1185" s="284"/>
      <c r="K1185" s="101"/>
      <c r="L1185" s="101"/>
      <c r="M1185" s="101"/>
      <c r="N1185" s="284">
        <f t="shared" si="59"/>
        <v>0</v>
      </c>
      <c r="O1185" s="221">
        <v>46023</v>
      </c>
      <c r="P1185" s="221">
        <v>46387</v>
      </c>
      <c r="Q1185" s="285">
        <v>0.2</v>
      </c>
      <c r="R1185" s="274" t="s">
        <v>1326</v>
      </c>
      <c r="S1185" s="223"/>
      <c r="T1185" s="223"/>
      <c r="U1185" s="224"/>
    </row>
    <row r="1186" spans="1:21" ht="15" customHeight="1" outlineLevel="1" x14ac:dyDescent="0.35">
      <c r="A1186" s="83" t="s">
        <v>1646</v>
      </c>
      <c r="B1186" s="219" t="s">
        <v>1647</v>
      </c>
      <c r="C1186" s="248"/>
      <c r="D1186" s="277"/>
      <c r="E1186" s="284"/>
      <c r="F1186" s="101"/>
      <c r="G1186" s="101"/>
      <c r="H1186" s="101"/>
      <c r="I1186" s="284">
        <f t="shared" si="58"/>
        <v>0</v>
      </c>
      <c r="J1186" s="284"/>
      <c r="K1186" s="101"/>
      <c r="L1186" s="101"/>
      <c r="M1186" s="101"/>
      <c r="N1186" s="284">
        <f t="shared" si="59"/>
        <v>0</v>
      </c>
      <c r="O1186" s="221">
        <v>46023</v>
      </c>
      <c r="P1186" s="221">
        <v>46387</v>
      </c>
      <c r="Q1186" s="285">
        <v>0.2</v>
      </c>
      <c r="R1186" s="274" t="s">
        <v>1326</v>
      </c>
      <c r="S1186" s="223"/>
      <c r="T1186" s="223"/>
      <c r="U1186" s="224"/>
    </row>
    <row r="1187" spans="1:21" ht="15" customHeight="1" outlineLevel="1" x14ac:dyDescent="0.35">
      <c r="A1187" s="83" t="s">
        <v>1648</v>
      </c>
      <c r="B1187" s="219" t="s">
        <v>1649</v>
      </c>
      <c r="C1187" s="248"/>
      <c r="D1187" s="277"/>
      <c r="E1187" s="284"/>
      <c r="F1187" s="101"/>
      <c r="G1187" s="101"/>
      <c r="H1187" s="101"/>
      <c r="I1187" s="284">
        <f t="shared" si="58"/>
        <v>0</v>
      </c>
      <c r="J1187" s="284"/>
      <c r="K1187" s="101"/>
      <c r="L1187" s="101"/>
      <c r="M1187" s="101"/>
      <c r="N1187" s="284">
        <f t="shared" si="59"/>
        <v>0</v>
      </c>
      <c r="O1187" s="221">
        <v>46023</v>
      </c>
      <c r="P1187" s="221">
        <v>46387</v>
      </c>
      <c r="Q1187" s="285">
        <v>0.2</v>
      </c>
      <c r="R1187" s="274" t="s">
        <v>1326</v>
      </c>
      <c r="S1187" s="223"/>
      <c r="T1187" s="223"/>
      <c r="U1187" s="224"/>
    </row>
    <row r="1188" spans="1:21" ht="17.5" outlineLevel="1" x14ac:dyDescent="0.35">
      <c r="A1188" s="83" t="s">
        <v>1650</v>
      </c>
      <c r="B1188" s="219" t="s">
        <v>1651</v>
      </c>
      <c r="C1188" s="248"/>
      <c r="D1188" s="277"/>
      <c r="E1188" s="284"/>
      <c r="F1188" s="101"/>
      <c r="G1188" s="101"/>
      <c r="H1188" s="101"/>
      <c r="I1188" s="284">
        <f t="shared" si="58"/>
        <v>0</v>
      </c>
      <c r="J1188" s="284"/>
      <c r="K1188" s="101"/>
      <c r="L1188" s="101"/>
      <c r="M1188" s="101"/>
      <c r="N1188" s="284">
        <f t="shared" si="59"/>
        <v>0</v>
      </c>
      <c r="O1188" s="221">
        <v>46023</v>
      </c>
      <c r="P1188" s="221">
        <v>46387</v>
      </c>
      <c r="Q1188" s="285">
        <v>0.2</v>
      </c>
      <c r="R1188" s="274" t="s">
        <v>1326</v>
      </c>
      <c r="S1188" s="223"/>
      <c r="T1188" s="223"/>
      <c r="U1188" s="224"/>
    </row>
    <row r="1189" spans="1:21" ht="15" customHeight="1" outlineLevel="1" x14ac:dyDescent="0.35">
      <c r="A1189" s="83" t="s">
        <v>1652</v>
      </c>
      <c r="B1189" s="219" t="s">
        <v>1653</v>
      </c>
      <c r="C1189" s="248"/>
      <c r="D1189" s="277"/>
      <c r="E1189" s="284"/>
      <c r="F1189" s="101"/>
      <c r="G1189" s="101"/>
      <c r="H1189" s="101"/>
      <c r="I1189" s="284">
        <f t="shared" si="58"/>
        <v>0</v>
      </c>
      <c r="J1189" s="284"/>
      <c r="K1189" s="101"/>
      <c r="L1189" s="101"/>
      <c r="M1189" s="101"/>
      <c r="N1189" s="284">
        <f t="shared" si="59"/>
        <v>0</v>
      </c>
      <c r="O1189" s="221">
        <v>46023</v>
      </c>
      <c r="P1189" s="221">
        <v>46387</v>
      </c>
      <c r="Q1189" s="285">
        <v>0.2</v>
      </c>
      <c r="R1189" s="274" t="s">
        <v>1326</v>
      </c>
      <c r="S1189" s="223"/>
      <c r="T1189" s="223"/>
      <c r="U1189" s="224"/>
    </row>
    <row r="1190" spans="1:21" ht="15" customHeight="1" outlineLevel="1" x14ac:dyDescent="0.35">
      <c r="A1190" s="228" t="s">
        <v>1654</v>
      </c>
      <c r="B1190" s="229" t="s">
        <v>1655</v>
      </c>
      <c r="C1190" s="230"/>
      <c r="D1190" s="230"/>
      <c r="E1190" s="131"/>
      <c r="F1190" s="132"/>
      <c r="G1190" s="132"/>
      <c r="H1190" s="132"/>
      <c r="I1190" s="131">
        <f t="shared" si="58"/>
        <v>0</v>
      </c>
      <c r="J1190" s="131"/>
      <c r="K1190" s="132"/>
      <c r="L1190" s="132"/>
      <c r="M1190" s="132"/>
      <c r="N1190" s="131">
        <f t="shared" si="59"/>
        <v>0</v>
      </c>
      <c r="O1190" s="231">
        <v>46023</v>
      </c>
      <c r="P1190" s="231">
        <v>46387</v>
      </c>
      <c r="Q1190" s="232"/>
      <c r="R1190" s="288" t="s">
        <v>1326</v>
      </c>
      <c r="S1190" s="229"/>
      <c r="T1190" s="229"/>
      <c r="U1190" s="234"/>
    </row>
    <row r="1191" spans="1:21" ht="15" customHeight="1" outlineLevel="1" x14ac:dyDescent="0.35">
      <c r="A1191" s="83" t="s">
        <v>1656</v>
      </c>
      <c r="B1191" s="219" t="s">
        <v>1657</v>
      </c>
      <c r="C1191" s="248"/>
      <c r="D1191" s="277"/>
      <c r="E1191" s="284"/>
      <c r="F1191" s="101"/>
      <c r="G1191" s="101"/>
      <c r="H1191" s="101"/>
      <c r="I1191" s="284">
        <f t="shared" si="58"/>
        <v>0</v>
      </c>
      <c r="J1191" s="284"/>
      <c r="K1191" s="101"/>
      <c r="L1191" s="101"/>
      <c r="M1191" s="101"/>
      <c r="N1191" s="284">
        <f t="shared" si="59"/>
        <v>0</v>
      </c>
      <c r="O1191" s="221">
        <v>46023</v>
      </c>
      <c r="P1191" s="221">
        <v>46387</v>
      </c>
      <c r="Q1191" s="285">
        <v>0.2</v>
      </c>
      <c r="R1191" s="274" t="s">
        <v>1326</v>
      </c>
      <c r="S1191" s="223"/>
      <c r="T1191" s="223"/>
      <c r="U1191" s="224"/>
    </row>
    <row r="1192" spans="1:21" ht="15" customHeight="1" outlineLevel="1" x14ac:dyDescent="0.35">
      <c r="A1192" s="83" t="s">
        <v>1658</v>
      </c>
      <c r="B1192" s="219" t="s">
        <v>1647</v>
      </c>
      <c r="C1192" s="248"/>
      <c r="D1192" s="277"/>
      <c r="E1192" s="284"/>
      <c r="F1192" s="101"/>
      <c r="G1192" s="101"/>
      <c r="H1192" s="101"/>
      <c r="I1192" s="284">
        <f t="shared" si="58"/>
        <v>0</v>
      </c>
      <c r="J1192" s="284"/>
      <c r="K1192" s="101"/>
      <c r="L1192" s="101"/>
      <c r="M1192" s="101"/>
      <c r="N1192" s="284">
        <f t="shared" si="59"/>
        <v>0</v>
      </c>
      <c r="O1192" s="221">
        <v>46023</v>
      </c>
      <c r="P1192" s="221">
        <v>46387</v>
      </c>
      <c r="Q1192" s="285">
        <v>0.2</v>
      </c>
      <c r="R1192" s="274" t="s">
        <v>1326</v>
      </c>
      <c r="S1192" s="223"/>
      <c r="T1192" s="223"/>
      <c r="U1192" s="224"/>
    </row>
    <row r="1193" spans="1:21" ht="17.5" outlineLevel="1" x14ac:dyDescent="0.35">
      <c r="A1193" s="83" t="s">
        <v>1659</v>
      </c>
      <c r="B1193" s="219" t="s">
        <v>1660</v>
      </c>
      <c r="C1193" s="248"/>
      <c r="D1193" s="277"/>
      <c r="E1193" s="284"/>
      <c r="F1193" s="101"/>
      <c r="G1193" s="101"/>
      <c r="H1193" s="101"/>
      <c r="I1193" s="284">
        <f t="shared" si="58"/>
        <v>0</v>
      </c>
      <c r="J1193" s="284"/>
      <c r="K1193" s="101"/>
      <c r="L1193" s="101"/>
      <c r="M1193" s="101"/>
      <c r="N1193" s="284">
        <f t="shared" si="59"/>
        <v>0</v>
      </c>
      <c r="O1193" s="221">
        <v>46023</v>
      </c>
      <c r="P1193" s="221">
        <v>46387</v>
      </c>
      <c r="Q1193" s="285">
        <v>0.2</v>
      </c>
      <c r="R1193" s="274" t="s">
        <v>1326</v>
      </c>
      <c r="S1193" s="223"/>
      <c r="T1193" s="223"/>
      <c r="U1193" s="224"/>
    </row>
    <row r="1194" spans="1:21" ht="15" customHeight="1" outlineLevel="1" x14ac:dyDescent="0.35">
      <c r="A1194" s="83" t="s">
        <v>1661</v>
      </c>
      <c r="B1194" s="219" t="s">
        <v>1651</v>
      </c>
      <c r="C1194" s="248"/>
      <c r="D1194" s="277"/>
      <c r="E1194" s="284"/>
      <c r="F1194" s="101"/>
      <c r="G1194" s="101"/>
      <c r="H1194" s="101"/>
      <c r="I1194" s="284">
        <f t="shared" si="58"/>
        <v>0</v>
      </c>
      <c r="J1194" s="284"/>
      <c r="K1194" s="101"/>
      <c r="L1194" s="101"/>
      <c r="M1194" s="101"/>
      <c r="N1194" s="284">
        <f t="shared" si="59"/>
        <v>0</v>
      </c>
      <c r="O1194" s="221">
        <v>46023</v>
      </c>
      <c r="P1194" s="221">
        <v>46387</v>
      </c>
      <c r="Q1194" s="285">
        <v>0.2</v>
      </c>
      <c r="R1194" s="274" t="s">
        <v>1326</v>
      </c>
      <c r="S1194" s="223"/>
      <c r="T1194" s="223"/>
      <c r="U1194" s="224"/>
    </row>
    <row r="1195" spans="1:21" ht="15" customHeight="1" outlineLevel="1" x14ac:dyDescent="0.35">
      <c r="A1195" s="83" t="s">
        <v>1662</v>
      </c>
      <c r="B1195" s="219" t="s">
        <v>1663</v>
      </c>
      <c r="C1195" s="248"/>
      <c r="D1195" s="277"/>
      <c r="E1195" s="284"/>
      <c r="F1195" s="101"/>
      <c r="G1195" s="101"/>
      <c r="H1195" s="101"/>
      <c r="I1195" s="284">
        <f t="shared" si="58"/>
        <v>0</v>
      </c>
      <c r="J1195" s="284"/>
      <c r="K1195" s="101"/>
      <c r="L1195" s="101"/>
      <c r="M1195" s="101"/>
      <c r="N1195" s="284">
        <f t="shared" si="59"/>
        <v>0</v>
      </c>
      <c r="O1195" s="221">
        <v>46023</v>
      </c>
      <c r="P1195" s="221">
        <v>46387</v>
      </c>
      <c r="Q1195" s="285">
        <v>0.2</v>
      </c>
      <c r="R1195" s="274" t="s">
        <v>1326</v>
      </c>
      <c r="S1195" s="223"/>
      <c r="T1195" s="223"/>
      <c r="U1195" s="224"/>
    </row>
    <row r="1196" spans="1:21" ht="15" customHeight="1" outlineLevel="1" x14ac:dyDescent="0.35">
      <c r="A1196" s="83" t="s">
        <v>1664</v>
      </c>
      <c r="B1196" s="289" t="s">
        <v>1665</v>
      </c>
      <c r="C1196" s="248"/>
      <c r="D1196" s="277"/>
      <c r="E1196" s="284"/>
      <c r="F1196" s="101"/>
      <c r="G1196" s="101"/>
      <c r="H1196" s="101"/>
      <c r="I1196" s="284">
        <f t="shared" si="58"/>
        <v>0</v>
      </c>
      <c r="J1196" s="284"/>
      <c r="K1196" s="101"/>
      <c r="L1196" s="101"/>
      <c r="M1196" s="101"/>
      <c r="N1196" s="284">
        <f t="shared" si="59"/>
        <v>0</v>
      </c>
      <c r="O1196" s="246">
        <v>46023</v>
      </c>
      <c r="P1196" s="246">
        <v>46387</v>
      </c>
      <c r="Q1196" s="290"/>
      <c r="R1196" s="248"/>
      <c r="S1196" s="248"/>
      <c r="T1196" s="248"/>
      <c r="U1196" s="291"/>
    </row>
    <row r="1197" spans="1:21" ht="15" customHeight="1" outlineLevel="1" x14ac:dyDescent="0.35">
      <c r="A1197" s="135" t="s">
        <v>1666</v>
      </c>
      <c r="B1197" s="260" t="s">
        <v>1667</v>
      </c>
      <c r="C1197" s="254"/>
      <c r="D1197" s="254"/>
      <c r="E1197" s="280">
        <v>0</v>
      </c>
      <c r="F1197" s="65"/>
      <c r="G1197" s="65"/>
      <c r="H1197" s="65"/>
      <c r="I1197" s="280">
        <f t="shared" si="58"/>
        <v>0</v>
      </c>
      <c r="J1197" s="280">
        <v>0</v>
      </c>
      <c r="K1197" s="65"/>
      <c r="L1197" s="65"/>
      <c r="M1197" s="65"/>
      <c r="N1197" s="280">
        <f t="shared" si="59"/>
        <v>0</v>
      </c>
      <c r="O1197" s="213">
        <v>46023</v>
      </c>
      <c r="P1197" s="213">
        <v>46387</v>
      </c>
      <c r="Q1197" s="214"/>
      <c r="R1197" s="215" t="s">
        <v>1326</v>
      </c>
      <c r="S1197" s="216" t="s">
        <v>1579</v>
      </c>
      <c r="T1197" s="216"/>
      <c r="U1197" s="217"/>
    </row>
    <row r="1198" spans="1:21" ht="25.5" customHeight="1" outlineLevel="1" x14ac:dyDescent="0.35">
      <c r="A1198" s="83" t="s">
        <v>1668</v>
      </c>
      <c r="B1198" s="219" t="s">
        <v>1669</v>
      </c>
      <c r="C1198" s="248"/>
      <c r="D1198" s="277"/>
      <c r="E1198" s="284"/>
      <c r="F1198" s="101"/>
      <c r="G1198" s="101"/>
      <c r="H1198" s="101"/>
      <c r="I1198" s="284">
        <f t="shared" si="58"/>
        <v>0</v>
      </c>
      <c r="J1198" s="284"/>
      <c r="K1198" s="101"/>
      <c r="L1198" s="101"/>
      <c r="M1198" s="101"/>
      <c r="N1198" s="284">
        <f t="shared" si="59"/>
        <v>0</v>
      </c>
      <c r="O1198" s="221">
        <v>46023</v>
      </c>
      <c r="P1198" s="221">
        <v>46387</v>
      </c>
      <c r="Q1198" s="285">
        <v>0.25</v>
      </c>
      <c r="R1198" s="223" t="s">
        <v>1326</v>
      </c>
      <c r="S1198" s="223"/>
      <c r="T1198" s="223"/>
      <c r="U1198" s="224"/>
    </row>
    <row r="1199" spans="1:21" ht="25.5" customHeight="1" outlineLevel="1" x14ac:dyDescent="0.35">
      <c r="A1199" s="83" t="s">
        <v>1670</v>
      </c>
      <c r="B1199" s="219" t="s">
        <v>1671</v>
      </c>
      <c r="C1199" s="248"/>
      <c r="D1199" s="277"/>
      <c r="E1199" s="284"/>
      <c r="F1199" s="101"/>
      <c r="G1199" s="101"/>
      <c r="H1199" s="101"/>
      <c r="I1199" s="284">
        <f t="shared" si="58"/>
        <v>0</v>
      </c>
      <c r="J1199" s="284"/>
      <c r="K1199" s="101"/>
      <c r="L1199" s="101"/>
      <c r="M1199" s="101"/>
      <c r="N1199" s="284">
        <f t="shared" si="59"/>
        <v>0</v>
      </c>
      <c r="O1199" s="221">
        <v>46023</v>
      </c>
      <c r="P1199" s="221">
        <v>46387</v>
      </c>
      <c r="Q1199" s="285">
        <v>0.25</v>
      </c>
      <c r="R1199" s="223" t="s">
        <v>1326</v>
      </c>
      <c r="S1199" s="223"/>
      <c r="T1199" s="223"/>
      <c r="U1199" s="224"/>
    </row>
    <row r="1200" spans="1:21" ht="25.5" customHeight="1" outlineLevel="1" x14ac:dyDescent="0.35">
      <c r="A1200" s="83" t="s">
        <v>1672</v>
      </c>
      <c r="B1200" s="219" t="s">
        <v>1673</v>
      </c>
      <c r="C1200" s="248"/>
      <c r="D1200" s="277"/>
      <c r="E1200" s="284"/>
      <c r="F1200" s="101"/>
      <c r="G1200" s="101"/>
      <c r="H1200" s="101"/>
      <c r="I1200" s="284">
        <f t="shared" si="58"/>
        <v>0</v>
      </c>
      <c r="J1200" s="284"/>
      <c r="K1200" s="101"/>
      <c r="L1200" s="101"/>
      <c r="M1200" s="101"/>
      <c r="N1200" s="284">
        <f t="shared" si="59"/>
        <v>0</v>
      </c>
      <c r="O1200" s="221">
        <v>46023</v>
      </c>
      <c r="P1200" s="221">
        <v>46387</v>
      </c>
      <c r="Q1200" s="285">
        <v>0.25</v>
      </c>
      <c r="R1200" s="223" t="s">
        <v>1326</v>
      </c>
      <c r="S1200" s="223"/>
      <c r="T1200" s="223"/>
      <c r="U1200" s="224"/>
    </row>
    <row r="1201" spans="1:21" ht="25.5" customHeight="1" outlineLevel="1" x14ac:dyDescent="0.35">
      <c r="A1201" s="83" t="s">
        <v>1674</v>
      </c>
      <c r="B1201" s="219" t="s">
        <v>1675</v>
      </c>
      <c r="C1201" s="248"/>
      <c r="D1201" s="277"/>
      <c r="E1201" s="284"/>
      <c r="F1201" s="101"/>
      <c r="G1201" s="101"/>
      <c r="H1201" s="101"/>
      <c r="I1201" s="284">
        <f t="shared" si="58"/>
        <v>0</v>
      </c>
      <c r="J1201" s="284"/>
      <c r="K1201" s="101"/>
      <c r="L1201" s="101"/>
      <c r="M1201" s="101"/>
      <c r="N1201" s="284">
        <f t="shared" si="59"/>
        <v>0</v>
      </c>
      <c r="O1201" s="221">
        <v>46023</v>
      </c>
      <c r="P1201" s="221">
        <v>46387</v>
      </c>
      <c r="Q1201" s="285">
        <v>0.25</v>
      </c>
      <c r="R1201" s="223" t="s">
        <v>1326</v>
      </c>
      <c r="S1201" s="223"/>
      <c r="T1201" s="223"/>
      <c r="U1201" s="224"/>
    </row>
    <row r="1202" spans="1:21" ht="33.65" customHeight="1" outlineLevel="1" x14ac:dyDescent="0.35">
      <c r="A1202" s="135" t="s">
        <v>1676</v>
      </c>
      <c r="B1202" s="260" t="s">
        <v>1677</v>
      </c>
      <c r="C1202" s="254"/>
      <c r="D1202" s="254"/>
      <c r="E1202" s="280">
        <v>0</v>
      </c>
      <c r="F1202" s="65"/>
      <c r="G1202" s="65"/>
      <c r="H1202" s="65"/>
      <c r="I1202" s="280">
        <f t="shared" si="58"/>
        <v>0</v>
      </c>
      <c r="J1202" s="280">
        <v>0</v>
      </c>
      <c r="K1202" s="65"/>
      <c r="L1202" s="65"/>
      <c r="M1202" s="65"/>
      <c r="N1202" s="280">
        <f t="shared" si="59"/>
        <v>0</v>
      </c>
      <c r="O1202" s="213">
        <v>46023</v>
      </c>
      <c r="P1202" s="213">
        <v>46387</v>
      </c>
      <c r="Q1202" s="214">
        <v>1</v>
      </c>
      <c r="R1202" s="215" t="s">
        <v>1326</v>
      </c>
      <c r="S1202" s="216" t="s">
        <v>1579</v>
      </c>
      <c r="T1202" s="216"/>
      <c r="U1202" s="217"/>
    </row>
    <row r="1203" spans="1:21" ht="33.9" customHeight="1" outlineLevel="1" x14ac:dyDescent="0.35">
      <c r="A1203" s="83" t="s">
        <v>1678</v>
      </c>
      <c r="B1203" s="219" t="s">
        <v>1679</v>
      </c>
      <c r="C1203" s="248"/>
      <c r="D1203" s="277"/>
      <c r="E1203" s="284"/>
      <c r="F1203" s="101"/>
      <c r="G1203" s="101"/>
      <c r="H1203" s="101"/>
      <c r="I1203" s="284">
        <f t="shared" si="58"/>
        <v>0</v>
      </c>
      <c r="J1203" s="284"/>
      <c r="K1203" s="101"/>
      <c r="L1203" s="101"/>
      <c r="M1203" s="101"/>
      <c r="N1203" s="284">
        <f t="shared" si="59"/>
        <v>0</v>
      </c>
      <c r="O1203" s="221">
        <v>46023</v>
      </c>
      <c r="P1203" s="221">
        <v>46387</v>
      </c>
      <c r="Q1203" s="285">
        <v>0.2</v>
      </c>
      <c r="R1203" s="223" t="s">
        <v>1326</v>
      </c>
      <c r="S1203" s="223"/>
      <c r="T1203" s="223"/>
      <c r="U1203" s="224"/>
    </row>
    <row r="1204" spans="1:21" ht="33.9" customHeight="1" outlineLevel="1" x14ac:dyDescent="0.35">
      <c r="A1204" s="83" t="s">
        <v>1680</v>
      </c>
      <c r="B1204" s="219" t="s">
        <v>1681</v>
      </c>
      <c r="C1204" s="248"/>
      <c r="D1204" s="277"/>
      <c r="E1204" s="284"/>
      <c r="F1204" s="101"/>
      <c r="G1204" s="101"/>
      <c r="H1204" s="101"/>
      <c r="I1204" s="284">
        <f t="shared" si="58"/>
        <v>0</v>
      </c>
      <c r="J1204" s="284"/>
      <c r="K1204" s="101"/>
      <c r="L1204" s="101"/>
      <c r="M1204" s="101"/>
      <c r="N1204" s="284">
        <f t="shared" si="59"/>
        <v>0</v>
      </c>
      <c r="O1204" s="221">
        <v>46023</v>
      </c>
      <c r="P1204" s="221">
        <v>46387</v>
      </c>
      <c r="Q1204" s="285">
        <v>0.2</v>
      </c>
      <c r="R1204" s="223" t="s">
        <v>1326</v>
      </c>
      <c r="S1204" s="223"/>
      <c r="T1204" s="223"/>
      <c r="U1204" s="224"/>
    </row>
    <row r="1205" spans="1:21" ht="33.9" customHeight="1" outlineLevel="1" x14ac:dyDescent="0.35">
      <c r="A1205" s="83" t="s">
        <v>1682</v>
      </c>
      <c r="B1205" s="219" t="s">
        <v>1683</v>
      </c>
      <c r="C1205" s="248"/>
      <c r="D1205" s="277"/>
      <c r="E1205" s="284"/>
      <c r="F1205" s="101"/>
      <c r="G1205" s="101"/>
      <c r="H1205" s="101"/>
      <c r="I1205" s="284">
        <f t="shared" si="58"/>
        <v>0</v>
      </c>
      <c r="J1205" s="284"/>
      <c r="K1205" s="101"/>
      <c r="L1205" s="101"/>
      <c r="M1205" s="101"/>
      <c r="N1205" s="284">
        <f t="shared" si="59"/>
        <v>0</v>
      </c>
      <c r="O1205" s="221">
        <v>46023</v>
      </c>
      <c r="P1205" s="221">
        <v>46387</v>
      </c>
      <c r="Q1205" s="285">
        <v>0.2</v>
      </c>
      <c r="R1205" s="223" t="s">
        <v>1326</v>
      </c>
      <c r="S1205" s="223"/>
      <c r="T1205" s="223"/>
      <c r="U1205" s="224"/>
    </row>
    <row r="1206" spans="1:21" ht="33.9" customHeight="1" outlineLevel="1" x14ac:dyDescent="0.35">
      <c r="A1206" s="83" t="s">
        <v>1684</v>
      </c>
      <c r="B1206" s="219" t="s">
        <v>1685</v>
      </c>
      <c r="C1206" s="248"/>
      <c r="D1206" s="277"/>
      <c r="E1206" s="284"/>
      <c r="F1206" s="101"/>
      <c r="G1206" s="101"/>
      <c r="H1206" s="101"/>
      <c r="I1206" s="284">
        <f t="shared" si="58"/>
        <v>0</v>
      </c>
      <c r="J1206" s="284"/>
      <c r="K1206" s="101"/>
      <c r="L1206" s="101"/>
      <c r="M1206" s="101"/>
      <c r="N1206" s="284">
        <f t="shared" si="59"/>
        <v>0</v>
      </c>
      <c r="O1206" s="221">
        <v>46023</v>
      </c>
      <c r="P1206" s="221">
        <v>46387</v>
      </c>
      <c r="Q1206" s="285">
        <v>0.2</v>
      </c>
      <c r="R1206" s="223" t="s">
        <v>1326</v>
      </c>
      <c r="S1206" s="223"/>
      <c r="T1206" s="223"/>
      <c r="U1206" s="224"/>
    </row>
    <row r="1207" spans="1:21" ht="33.9" customHeight="1" outlineLevel="1" x14ac:dyDescent="0.35">
      <c r="A1207" s="83" t="s">
        <v>1686</v>
      </c>
      <c r="B1207" s="219" t="s">
        <v>1687</v>
      </c>
      <c r="C1207" s="248"/>
      <c r="D1207" s="277"/>
      <c r="E1207" s="284"/>
      <c r="F1207" s="101"/>
      <c r="G1207" s="101"/>
      <c r="H1207" s="101"/>
      <c r="I1207" s="284">
        <f t="shared" si="58"/>
        <v>0</v>
      </c>
      <c r="J1207" s="284"/>
      <c r="K1207" s="101"/>
      <c r="L1207" s="101"/>
      <c r="M1207" s="101"/>
      <c r="N1207" s="284">
        <f t="shared" si="59"/>
        <v>0</v>
      </c>
      <c r="O1207" s="221">
        <v>46023</v>
      </c>
      <c r="P1207" s="221">
        <v>46387</v>
      </c>
      <c r="Q1207" s="285">
        <v>0.2</v>
      </c>
      <c r="R1207" s="223" t="s">
        <v>1326</v>
      </c>
      <c r="S1207" s="223"/>
      <c r="T1207" s="223"/>
      <c r="U1207" s="224"/>
    </row>
    <row r="1208" spans="1:21" ht="29.4" customHeight="1" outlineLevel="1" x14ac:dyDescent="0.35">
      <c r="A1208" s="135" t="s">
        <v>1688</v>
      </c>
      <c r="B1208" s="253" t="s">
        <v>1689</v>
      </c>
      <c r="C1208" s="71"/>
      <c r="D1208" s="71"/>
      <c r="E1208" s="280"/>
      <c r="F1208" s="189"/>
      <c r="G1208" s="189"/>
      <c r="H1208" s="189"/>
      <c r="I1208" s="280">
        <f t="shared" si="58"/>
        <v>0</v>
      </c>
      <c r="J1208" s="280"/>
      <c r="K1208" s="189"/>
      <c r="L1208" s="189"/>
      <c r="M1208" s="189"/>
      <c r="N1208" s="280">
        <f t="shared" si="59"/>
        <v>0</v>
      </c>
      <c r="O1208" s="213">
        <v>46023</v>
      </c>
      <c r="P1208" s="213">
        <v>46387</v>
      </c>
      <c r="Q1208" s="214"/>
      <c r="R1208" s="215" t="s">
        <v>1326</v>
      </c>
      <c r="S1208" s="216"/>
      <c r="T1208" s="260"/>
      <c r="U1208" s="260"/>
    </row>
    <row r="1209" spans="1:21" ht="27" customHeight="1" outlineLevel="1" x14ac:dyDescent="0.35">
      <c r="A1209" s="83" t="s">
        <v>1690</v>
      </c>
      <c r="B1209" s="250" t="s">
        <v>1691</v>
      </c>
      <c r="C1209" s="91"/>
      <c r="D1209" s="91"/>
      <c r="E1209" s="278">
        <v>0</v>
      </c>
      <c r="F1209" s="227"/>
      <c r="G1209" s="227"/>
      <c r="H1209" s="227"/>
      <c r="I1209" s="278">
        <f t="shared" si="58"/>
        <v>0</v>
      </c>
      <c r="J1209" s="278">
        <v>0</v>
      </c>
      <c r="K1209" s="227"/>
      <c r="L1209" s="227"/>
      <c r="M1209" s="227"/>
      <c r="N1209" s="278">
        <f t="shared" si="59"/>
        <v>0</v>
      </c>
      <c r="O1209" s="221">
        <v>46023</v>
      </c>
      <c r="P1209" s="221">
        <v>46053</v>
      </c>
      <c r="Q1209" s="285">
        <v>1</v>
      </c>
      <c r="R1209" s="223" t="s">
        <v>1326</v>
      </c>
      <c r="S1209" s="262" t="s">
        <v>818</v>
      </c>
      <c r="T1209" s="262"/>
      <c r="U1209" s="262"/>
    </row>
    <row r="1210" spans="1:21" ht="27" customHeight="1" outlineLevel="1" x14ac:dyDescent="0.35">
      <c r="A1210" s="83" t="s">
        <v>1692</v>
      </c>
      <c r="B1210" s="250" t="s">
        <v>1693</v>
      </c>
      <c r="C1210" s="91"/>
      <c r="D1210" s="91"/>
      <c r="E1210" s="278">
        <v>0</v>
      </c>
      <c r="F1210" s="227"/>
      <c r="G1210" s="227"/>
      <c r="H1210" s="227"/>
      <c r="I1210" s="278">
        <f t="shared" si="58"/>
        <v>0</v>
      </c>
      <c r="J1210" s="278">
        <v>0</v>
      </c>
      <c r="K1210" s="227"/>
      <c r="L1210" s="227"/>
      <c r="M1210" s="227"/>
      <c r="N1210" s="278">
        <f t="shared" si="59"/>
        <v>0</v>
      </c>
      <c r="O1210" s="221">
        <v>46054</v>
      </c>
      <c r="P1210" s="221">
        <v>46081</v>
      </c>
      <c r="Q1210" s="285">
        <v>1</v>
      </c>
      <c r="R1210" s="274" t="s">
        <v>1326</v>
      </c>
      <c r="S1210" s="223" t="s">
        <v>1583</v>
      </c>
      <c r="T1210" s="262"/>
      <c r="U1210" s="262"/>
    </row>
    <row r="1211" spans="1:21" ht="27" customHeight="1" outlineLevel="1" x14ac:dyDescent="0.35">
      <c r="A1211" s="83" t="s">
        <v>1694</v>
      </c>
      <c r="B1211" s="250" t="s">
        <v>1695</v>
      </c>
      <c r="C1211" s="91"/>
      <c r="D1211" s="91"/>
      <c r="E1211" s="278">
        <v>0</v>
      </c>
      <c r="F1211" s="227"/>
      <c r="G1211" s="227"/>
      <c r="H1211" s="227"/>
      <c r="I1211" s="278">
        <f t="shared" si="58"/>
        <v>0</v>
      </c>
      <c r="J1211" s="278">
        <v>0</v>
      </c>
      <c r="K1211" s="227"/>
      <c r="L1211" s="227"/>
      <c r="M1211" s="227"/>
      <c r="N1211" s="278">
        <f t="shared" si="59"/>
        <v>0</v>
      </c>
      <c r="O1211" s="221">
        <v>46082</v>
      </c>
      <c r="P1211" s="221">
        <v>46112</v>
      </c>
      <c r="Q1211" s="285">
        <v>1</v>
      </c>
      <c r="R1211" s="274" t="s">
        <v>1326</v>
      </c>
      <c r="S1211" s="223" t="s">
        <v>1583</v>
      </c>
      <c r="T1211" s="262"/>
      <c r="U1211" s="262"/>
    </row>
    <row r="1212" spans="1:21" ht="27" customHeight="1" outlineLevel="1" x14ac:dyDescent="0.35">
      <c r="A1212" s="83" t="s">
        <v>1696</v>
      </c>
      <c r="B1212" s="250" t="s">
        <v>1697</v>
      </c>
      <c r="C1212" s="91"/>
      <c r="D1212" s="91"/>
      <c r="E1212" s="278">
        <v>0</v>
      </c>
      <c r="F1212" s="227"/>
      <c r="G1212" s="227"/>
      <c r="H1212" s="227"/>
      <c r="I1212" s="278">
        <f t="shared" ref="I1212:I1275" si="60">SUM(E1212:H1212)</f>
        <v>0</v>
      </c>
      <c r="J1212" s="278">
        <v>0</v>
      </c>
      <c r="K1212" s="227"/>
      <c r="L1212" s="227"/>
      <c r="M1212" s="227"/>
      <c r="N1212" s="278">
        <f t="shared" ref="N1212:N1273" si="61">SUM(J1212:M1212)</f>
        <v>0</v>
      </c>
      <c r="O1212" s="221">
        <v>46113</v>
      </c>
      <c r="P1212" s="221">
        <v>46142</v>
      </c>
      <c r="Q1212" s="285">
        <v>1</v>
      </c>
      <c r="R1212" s="274" t="s">
        <v>1326</v>
      </c>
      <c r="S1212" s="223" t="s">
        <v>1583</v>
      </c>
      <c r="T1212" s="262"/>
      <c r="U1212" s="262"/>
    </row>
    <row r="1213" spans="1:21" ht="27" customHeight="1" outlineLevel="1" x14ac:dyDescent="0.35">
      <c r="A1213" s="83" t="s">
        <v>1698</v>
      </c>
      <c r="B1213" s="250" t="s">
        <v>1699</v>
      </c>
      <c r="C1213" s="91"/>
      <c r="D1213" s="91"/>
      <c r="E1213" s="278">
        <v>0</v>
      </c>
      <c r="F1213" s="227"/>
      <c r="G1213" s="227"/>
      <c r="H1213" s="227"/>
      <c r="I1213" s="278">
        <f t="shared" si="60"/>
        <v>0</v>
      </c>
      <c r="J1213" s="278">
        <v>0</v>
      </c>
      <c r="K1213" s="227"/>
      <c r="L1213" s="227"/>
      <c r="M1213" s="227"/>
      <c r="N1213" s="278">
        <f t="shared" si="61"/>
        <v>0</v>
      </c>
      <c r="O1213" s="221">
        <v>46143</v>
      </c>
      <c r="P1213" s="221">
        <v>46173</v>
      </c>
      <c r="Q1213" s="285">
        <v>1</v>
      </c>
      <c r="R1213" s="274" t="s">
        <v>1326</v>
      </c>
      <c r="S1213" s="223" t="s">
        <v>1583</v>
      </c>
      <c r="T1213" s="262"/>
      <c r="U1213" s="262"/>
    </row>
    <row r="1214" spans="1:21" ht="27" customHeight="1" outlineLevel="1" x14ac:dyDescent="0.35">
      <c r="A1214" s="83" t="s">
        <v>1700</v>
      </c>
      <c r="B1214" s="250" t="s">
        <v>1701</v>
      </c>
      <c r="C1214" s="91"/>
      <c r="D1214" s="91"/>
      <c r="E1214" s="278">
        <v>0</v>
      </c>
      <c r="F1214" s="227"/>
      <c r="G1214" s="227"/>
      <c r="H1214" s="227"/>
      <c r="I1214" s="278">
        <f t="shared" si="60"/>
        <v>0</v>
      </c>
      <c r="J1214" s="278">
        <v>0</v>
      </c>
      <c r="K1214" s="227"/>
      <c r="L1214" s="227"/>
      <c r="M1214" s="227"/>
      <c r="N1214" s="278">
        <f t="shared" si="61"/>
        <v>0</v>
      </c>
      <c r="O1214" s="221">
        <v>46174</v>
      </c>
      <c r="P1214" s="221">
        <v>46203</v>
      </c>
      <c r="Q1214" s="285">
        <v>1</v>
      </c>
      <c r="R1214" s="274" t="s">
        <v>1326</v>
      </c>
      <c r="S1214" s="223" t="s">
        <v>1583</v>
      </c>
      <c r="T1214" s="262"/>
      <c r="U1214" s="262"/>
    </row>
    <row r="1215" spans="1:21" ht="27" customHeight="1" outlineLevel="1" x14ac:dyDescent="0.35">
      <c r="A1215" s="83" t="s">
        <v>1702</v>
      </c>
      <c r="B1215" s="250" t="s">
        <v>1703</v>
      </c>
      <c r="C1215" s="91"/>
      <c r="D1215" s="91"/>
      <c r="E1215" s="278">
        <v>0</v>
      </c>
      <c r="F1215" s="227"/>
      <c r="G1215" s="227"/>
      <c r="H1215" s="227"/>
      <c r="I1215" s="278">
        <f t="shared" si="60"/>
        <v>0</v>
      </c>
      <c r="J1215" s="278">
        <v>0</v>
      </c>
      <c r="K1215" s="227"/>
      <c r="L1215" s="227"/>
      <c r="M1215" s="227"/>
      <c r="N1215" s="278">
        <f t="shared" si="61"/>
        <v>0</v>
      </c>
      <c r="O1215" s="221">
        <v>46204</v>
      </c>
      <c r="P1215" s="221">
        <v>46234</v>
      </c>
      <c r="Q1215" s="285">
        <v>1</v>
      </c>
      <c r="R1215" s="274" t="s">
        <v>1326</v>
      </c>
      <c r="S1215" s="223" t="s">
        <v>1583</v>
      </c>
      <c r="T1215" s="262"/>
      <c r="U1215" s="262"/>
    </row>
    <row r="1216" spans="1:21" ht="27" customHeight="1" outlineLevel="1" x14ac:dyDescent="0.35">
      <c r="A1216" s="83" t="s">
        <v>1704</v>
      </c>
      <c r="B1216" s="250" t="s">
        <v>1705</v>
      </c>
      <c r="C1216" s="91"/>
      <c r="D1216" s="91"/>
      <c r="E1216" s="278">
        <v>0</v>
      </c>
      <c r="F1216" s="227"/>
      <c r="G1216" s="227"/>
      <c r="H1216" s="227"/>
      <c r="I1216" s="278">
        <f t="shared" si="60"/>
        <v>0</v>
      </c>
      <c r="J1216" s="278">
        <v>0</v>
      </c>
      <c r="K1216" s="227"/>
      <c r="L1216" s="227"/>
      <c r="M1216" s="227"/>
      <c r="N1216" s="278">
        <f t="shared" si="61"/>
        <v>0</v>
      </c>
      <c r="O1216" s="221">
        <v>46235</v>
      </c>
      <c r="P1216" s="221">
        <v>46265</v>
      </c>
      <c r="Q1216" s="285">
        <v>1</v>
      </c>
      <c r="R1216" s="274" t="s">
        <v>1326</v>
      </c>
      <c r="S1216" s="223" t="s">
        <v>1583</v>
      </c>
      <c r="T1216" s="262"/>
      <c r="U1216" s="262"/>
    </row>
    <row r="1217" spans="1:113" ht="27" customHeight="1" outlineLevel="1" x14ac:dyDescent="0.35">
      <c r="A1217" s="83" t="s">
        <v>1706</v>
      </c>
      <c r="B1217" s="250" t="s">
        <v>1707</v>
      </c>
      <c r="C1217" s="91"/>
      <c r="D1217" s="91"/>
      <c r="E1217" s="278">
        <v>0</v>
      </c>
      <c r="F1217" s="227"/>
      <c r="G1217" s="227"/>
      <c r="H1217" s="227"/>
      <c r="I1217" s="278">
        <f t="shared" si="60"/>
        <v>0</v>
      </c>
      <c r="J1217" s="278">
        <v>0</v>
      </c>
      <c r="K1217" s="227"/>
      <c r="L1217" s="227"/>
      <c r="M1217" s="227"/>
      <c r="N1217" s="278">
        <f t="shared" si="61"/>
        <v>0</v>
      </c>
      <c r="O1217" s="221">
        <v>46266</v>
      </c>
      <c r="P1217" s="221">
        <v>46295</v>
      </c>
      <c r="Q1217" s="285">
        <v>1</v>
      </c>
      <c r="R1217" s="274" t="s">
        <v>1326</v>
      </c>
      <c r="S1217" s="223" t="s">
        <v>1583</v>
      </c>
      <c r="T1217" s="262"/>
      <c r="U1217" s="262"/>
    </row>
    <row r="1218" spans="1:113" ht="27" customHeight="1" outlineLevel="1" x14ac:dyDescent="0.35">
      <c r="A1218" s="83" t="s">
        <v>1708</v>
      </c>
      <c r="B1218" s="250" t="s">
        <v>1709</v>
      </c>
      <c r="C1218" s="91"/>
      <c r="D1218" s="91"/>
      <c r="E1218" s="278">
        <v>0</v>
      </c>
      <c r="F1218" s="227"/>
      <c r="G1218" s="227"/>
      <c r="H1218" s="227"/>
      <c r="I1218" s="278">
        <f t="shared" si="60"/>
        <v>0</v>
      </c>
      <c r="J1218" s="278">
        <v>0</v>
      </c>
      <c r="K1218" s="227"/>
      <c r="L1218" s="227"/>
      <c r="M1218" s="227"/>
      <c r="N1218" s="278">
        <f t="shared" si="61"/>
        <v>0</v>
      </c>
      <c r="O1218" s="221">
        <v>46296</v>
      </c>
      <c r="P1218" s="221">
        <v>46326</v>
      </c>
      <c r="Q1218" s="285">
        <v>1</v>
      </c>
      <c r="R1218" s="274" t="s">
        <v>1326</v>
      </c>
      <c r="S1218" s="223" t="s">
        <v>1583</v>
      </c>
      <c r="T1218" s="262"/>
      <c r="U1218" s="262"/>
    </row>
    <row r="1219" spans="1:113" ht="27" customHeight="1" outlineLevel="1" x14ac:dyDescent="0.35">
      <c r="A1219" s="83" t="s">
        <v>1710</v>
      </c>
      <c r="B1219" s="250" t="s">
        <v>1711</v>
      </c>
      <c r="C1219" s="91"/>
      <c r="D1219" s="91"/>
      <c r="E1219" s="278">
        <v>0</v>
      </c>
      <c r="F1219" s="227"/>
      <c r="G1219" s="227"/>
      <c r="H1219" s="227"/>
      <c r="I1219" s="278">
        <f t="shared" si="60"/>
        <v>0</v>
      </c>
      <c r="J1219" s="278">
        <v>0</v>
      </c>
      <c r="K1219" s="227"/>
      <c r="L1219" s="227"/>
      <c r="M1219" s="227"/>
      <c r="N1219" s="278">
        <f t="shared" si="61"/>
        <v>0</v>
      </c>
      <c r="O1219" s="221">
        <v>46327</v>
      </c>
      <c r="P1219" s="221">
        <v>46356</v>
      </c>
      <c r="Q1219" s="285">
        <v>1</v>
      </c>
      <c r="R1219" s="274" t="s">
        <v>1326</v>
      </c>
      <c r="S1219" s="223" t="s">
        <v>1583</v>
      </c>
      <c r="T1219" s="262"/>
      <c r="U1219" s="262"/>
    </row>
    <row r="1220" spans="1:113" ht="27" customHeight="1" outlineLevel="1" x14ac:dyDescent="0.35">
      <c r="A1220" s="83" t="s">
        <v>1712</v>
      </c>
      <c r="B1220" s="250" t="s">
        <v>1713</v>
      </c>
      <c r="C1220" s="91"/>
      <c r="D1220" s="91"/>
      <c r="E1220" s="278">
        <v>0</v>
      </c>
      <c r="F1220" s="227"/>
      <c r="G1220" s="227"/>
      <c r="H1220" s="227"/>
      <c r="I1220" s="278">
        <f t="shared" si="60"/>
        <v>0</v>
      </c>
      <c r="J1220" s="278">
        <v>0</v>
      </c>
      <c r="K1220" s="227"/>
      <c r="L1220" s="227"/>
      <c r="M1220" s="227"/>
      <c r="N1220" s="278">
        <f t="shared" si="61"/>
        <v>0</v>
      </c>
      <c r="O1220" s="221">
        <v>46357</v>
      </c>
      <c r="P1220" s="221">
        <v>46387</v>
      </c>
      <c r="Q1220" s="285">
        <v>1</v>
      </c>
      <c r="R1220" s="274" t="s">
        <v>1326</v>
      </c>
      <c r="S1220" s="223" t="s">
        <v>1583</v>
      </c>
      <c r="T1220" s="262"/>
      <c r="U1220" s="262"/>
    </row>
    <row r="1221" spans="1:113" ht="27.9" customHeight="1" outlineLevel="1" x14ac:dyDescent="0.35">
      <c r="A1221" s="135" t="s">
        <v>1714</v>
      </c>
      <c r="B1221" s="253" t="s">
        <v>1715</v>
      </c>
      <c r="C1221" s="71"/>
      <c r="D1221" s="71"/>
      <c r="E1221" s="280"/>
      <c r="F1221" s="189"/>
      <c r="G1221" s="189"/>
      <c r="H1221" s="189"/>
      <c r="I1221" s="280">
        <f t="shared" si="60"/>
        <v>0</v>
      </c>
      <c r="J1221" s="280"/>
      <c r="K1221" s="189"/>
      <c r="L1221" s="189"/>
      <c r="M1221" s="189"/>
      <c r="N1221" s="280">
        <f t="shared" si="61"/>
        <v>0</v>
      </c>
      <c r="O1221" s="213"/>
      <c r="P1221" s="213"/>
      <c r="Q1221" s="214"/>
      <c r="R1221" s="215" t="s">
        <v>1326</v>
      </c>
      <c r="S1221" s="216"/>
      <c r="T1221" s="260"/>
      <c r="U1221" s="260"/>
    </row>
    <row r="1222" spans="1:113" s="22" customFormat="1" ht="25" outlineLevel="1" x14ac:dyDescent="0.35">
      <c r="A1222" s="83" t="s">
        <v>1716</v>
      </c>
      <c r="B1222" s="250" t="s">
        <v>1717</v>
      </c>
      <c r="C1222" s="91"/>
      <c r="D1222" s="91"/>
      <c r="E1222" s="278">
        <v>0</v>
      </c>
      <c r="F1222" s="227"/>
      <c r="G1222" s="227"/>
      <c r="H1222" s="227"/>
      <c r="I1222" s="278">
        <f t="shared" si="60"/>
        <v>0</v>
      </c>
      <c r="J1222" s="278">
        <v>0</v>
      </c>
      <c r="K1222" s="227"/>
      <c r="L1222" s="227"/>
      <c r="M1222" s="227"/>
      <c r="N1222" s="278">
        <f t="shared" si="61"/>
        <v>0</v>
      </c>
      <c r="O1222" s="221">
        <v>46023</v>
      </c>
      <c r="P1222" s="221">
        <v>46112</v>
      </c>
      <c r="Q1222" s="285">
        <v>1</v>
      </c>
      <c r="R1222" s="274" t="s">
        <v>1326</v>
      </c>
      <c r="S1222" s="223" t="s">
        <v>1583</v>
      </c>
      <c r="T1222" s="262"/>
      <c r="U1222" s="262"/>
    </row>
    <row r="1223" spans="1:113" s="22" customFormat="1" ht="14" outlineLevel="1" x14ac:dyDescent="0.35">
      <c r="A1223" s="83" t="s">
        <v>1718</v>
      </c>
      <c r="B1223" s="250" t="s">
        <v>1719</v>
      </c>
      <c r="C1223" s="91"/>
      <c r="D1223" s="91"/>
      <c r="E1223" s="278">
        <v>0</v>
      </c>
      <c r="F1223" s="149"/>
      <c r="G1223" s="149"/>
      <c r="H1223" s="149"/>
      <c r="I1223" s="278">
        <f t="shared" si="60"/>
        <v>0</v>
      </c>
      <c r="J1223" s="278">
        <v>0</v>
      </c>
      <c r="K1223" s="149"/>
      <c r="L1223" s="149"/>
      <c r="M1223" s="149"/>
      <c r="N1223" s="278">
        <f t="shared" si="61"/>
        <v>0</v>
      </c>
      <c r="O1223" s="221">
        <v>46113</v>
      </c>
      <c r="P1223" s="221">
        <v>46203</v>
      </c>
      <c r="Q1223" s="285">
        <v>1</v>
      </c>
      <c r="R1223" s="274" t="s">
        <v>1326</v>
      </c>
      <c r="S1223" s="223" t="s">
        <v>1720</v>
      </c>
      <c r="T1223" s="223"/>
      <c r="U1223" s="224"/>
    </row>
    <row r="1224" spans="1:113" s="22" customFormat="1" ht="43.4" customHeight="1" outlineLevel="1" x14ac:dyDescent="0.35">
      <c r="A1224" s="83" t="s">
        <v>1721</v>
      </c>
      <c r="B1224" s="250" t="s">
        <v>1722</v>
      </c>
      <c r="C1224" s="91"/>
      <c r="D1224" s="91"/>
      <c r="E1224" s="278"/>
      <c r="F1224" s="149"/>
      <c r="G1224" s="149"/>
      <c r="H1224" s="149"/>
      <c r="I1224" s="278">
        <f t="shared" si="60"/>
        <v>0</v>
      </c>
      <c r="J1224" s="278"/>
      <c r="K1224" s="149"/>
      <c r="L1224" s="149"/>
      <c r="M1224" s="149"/>
      <c r="N1224" s="278">
        <f t="shared" si="61"/>
        <v>0</v>
      </c>
      <c r="O1224" s="221">
        <v>46204</v>
      </c>
      <c r="P1224" s="221">
        <v>46295</v>
      </c>
      <c r="Q1224" s="285">
        <v>1</v>
      </c>
      <c r="R1224" s="274" t="s">
        <v>1326</v>
      </c>
      <c r="S1224" s="223" t="s">
        <v>1720</v>
      </c>
      <c r="T1224" s="223"/>
      <c r="U1224" s="224"/>
    </row>
    <row r="1225" spans="1:113" s="22" customFormat="1" ht="29.15" customHeight="1" outlineLevel="1" x14ac:dyDescent="0.35">
      <c r="A1225" s="83" t="s">
        <v>1723</v>
      </c>
      <c r="B1225" s="250" t="s">
        <v>1724</v>
      </c>
      <c r="C1225" s="91"/>
      <c r="D1225" s="91"/>
      <c r="E1225" s="278"/>
      <c r="F1225" s="149"/>
      <c r="G1225" s="149"/>
      <c r="H1225" s="149"/>
      <c r="I1225" s="278">
        <f t="shared" si="60"/>
        <v>0</v>
      </c>
      <c r="J1225" s="278"/>
      <c r="K1225" s="149"/>
      <c r="L1225" s="149"/>
      <c r="M1225" s="149"/>
      <c r="N1225" s="278">
        <f t="shared" si="61"/>
        <v>0</v>
      </c>
      <c r="O1225" s="221">
        <v>46296</v>
      </c>
      <c r="P1225" s="221">
        <v>46387</v>
      </c>
      <c r="Q1225" s="285">
        <v>1</v>
      </c>
      <c r="R1225" s="274" t="s">
        <v>1326</v>
      </c>
      <c r="S1225" s="223" t="s">
        <v>1720</v>
      </c>
      <c r="T1225" s="223"/>
      <c r="U1225" s="224"/>
    </row>
    <row r="1226" spans="1:113" ht="25" outlineLevel="1" x14ac:dyDescent="0.35">
      <c r="A1226" s="83" t="s">
        <v>1725</v>
      </c>
      <c r="B1226" s="250" t="s">
        <v>1726</v>
      </c>
      <c r="C1226" s="248"/>
      <c r="D1226" s="277"/>
      <c r="E1226" s="284"/>
      <c r="F1226" s="101"/>
      <c r="G1226" s="101"/>
      <c r="H1226" s="101"/>
      <c r="I1226" s="284">
        <f t="shared" si="60"/>
        <v>0</v>
      </c>
      <c r="J1226" s="284"/>
      <c r="K1226" s="101"/>
      <c r="L1226" s="101"/>
      <c r="M1226" s="101"/>
      <c r="N1226" s="284">
        <f t="shared" si="61"/>
        <v>0</v>
      </c>
      <c r="O1226" s="221">
        <v>46023</v>
      </c>
      <c r="P1226" s="221">
        <v>46387</v>
      </c>
      <c r="Q1226" s="285">
        <v>1</v>
      </c>
      <c r="R1226" s="274" t="s">
        <v>1326</v>
      </c>
      <c r="S1226" s="223" t="s">
        <v>1720</v>
      </c>
      <c r="T1226" s="223"/>
      <c r="U1226" s="224"/>
    </row>
    <row r="1227" spans="1:113" s="293" customFormat="1" ht="17.5" outlineLevel="1" x14ac:dyDescent="0.35">
      <c r="A1227" s="83" t="s">
        <v>1727</v>
      </c>
      <c r="B1227" s="148" t="s">
        <v>1728</v>
      </c>
      <c r="C1227" s="248"/>
      <c r="D1227" s="277"/>
      <c r="E1227" s="284"/>
      <c r="F1227" s="101"/>
      <c r="G1227" s="101"/>
      <c r="H1227" s="101"/>
      <c r="I1227" s="284">
        <f t="shared" si="60"/>
        <v>0</v>
      </c>
      <c r="J1227" s="284"/>
      <c r="K1227" s="101"/>
      <c r="L1227" s="101"/>
      <c r="M1227" s="101"/>
      <c r="N1227" s="284">
        <f t="shared" si="61"/>
        <v>0</v>
      </c>
      <c r="O1227" s="246"/>
      <c r="P1227" s="246"/>
      <c r="Q1227" s="292"/>
      <c r="R1227" s="248"/>
      <c r="S1227" s="248"/>
      <c r="T1227" s="248"/>
      <c r="U1227" s="291"/>
      <c r="V1227" s="4"/>
      <c r="W1227" s="4"/>
      <c r="X1227" s="4"/>
      <c r="Y1227" s="4"/>
      <c r="Z1227" s="4"/>
      <c r="AA1227" s="4"/>
      <c r="AB1227" s="4"/>
      <c r="AC1227" s="4"/>
      <c r="AD1227" s="4"/>
      <c r="AE1227" s="4"/>
      <c r="AF1227" s="4"/>
      <c r="AG1227" s="4"/>
      <c r="AH1227" s="4"/>
      <c r="AI1227" s="4"/>
      <c r="AJ1227" s="4"/>
      <c r="AK1227" s="4"/>
      <c r="AL1227" s="4"/>
      <c r="AM1227" s="4"/>
      <c r="AN1227" s="4"/>
      <c r="AO1227" s="4"/>
      <c r="AP1227" s="4"/>
      <c r="AQ1227" s="4"/>
      <c r="AR1227" s="4"/>
      <c r="AS1227" s="4"/>
      <c r="AT1227" s="4"/>
      <c r="AU1227" s="4"/>
      <c r="AV1227" s="4"/>
      <c r="AW1227" s="4"/>
      <c r="AX1227" s="4"/>
      <c r="AY1227" s="4"/>
      <c r="AZ1227" s="4"/>
      <c r="BA1227" s="4"/>
      <c r="BB1227" s="4"/>
      <c r="BC1227" s="4"/>
      <c r="BD1227" s="4"/>
      <c r="BE1227" s="4"/>
      <c r="BF1227" s="4"/>
      <c r="BG1227" s="4"/>
      <c r="BH1227" s="4"/>
      <c r="BI1227" s="4"/>
      <c r="BJ1227" s="4"/>
      <c r="BK1227" s="4"/>
      <c r="BL1227" s="4"/>
      <c r="BM1227" s="4"/>
      <c r="BN1227" s="4"/>
      <c r="BO1227" s="4"/>
      <c r="BP1227" s="4"/>
      <c r="BQ1227" s="4"/>
      <c r="BR1227" s="4"/>
      <c r="BS1227" s="4"/>
      <c r="BT1227" s="4"/>
      <c r="BU1227" s="4"/>
      <c r="BV1227" s="4"/>
      <c r="BW1227" s="4"/>
      <c r="BX1227" s="4"/>
      <c r="BY1227" s="4"/>
      <c r="BZ1227" s="4"/>
      <c r="CA1227" s="4"/>
      <c r="CB1227" s="4"/>
      <c r="CC1227" s="4"/>
      <c r="CD1227" s="4"/>
      <c r="CE1227" s="4"/>
      <c r="CF1227" s="4"/>
      <c r="CG1227" s="4"/>
      <c r="CH1227" s="4"/>
      <c r="CI1227" s="4"/>
      <c r="CJ1227" s="4"/>
      <c r="CK1227" s="4"/>
      <c r="CL1227" s="4"/>
      <c r="CM1227" s="4"/>
      <c r="CN1227" s="4"/>
      <c r="CO1227" s="4"/>
      <c r="CP1227" s="4"/>
      <c r="CQ1227" s="4"/>
      <c r="CR1227" s="4"/>
      <c r="CS1227" s="4"/>
      <c r="CT1227" s="4"/>
      <c r="CU1227" s="4"/>
      <c r="CV1227" s="4"/>
      <c r="CW1227" s="4"/>
      <c r="CX1227" s="4"/>
      <c r="CY1227" s="4"/>
      <c r="CZ1227" s="4"/>
      <c r="DA1227" s="4"/>
      <c r="DB1227" s="4"/>
      <c r="DC1227" s="4"/>
      <c r="DD1227" s="4"/>
      <c r="DE1227" s="4"/>
      <c r="DF1227" s="4"/>
      <c r="DG1227" s="4"/>
      <c r="DH1227" s="4"/>
      <c r="DI1227" s="4"/>
    </row>
    <row r="1228" spans="1:113" ht="17.5" outlineLevel="1" x14ac:dyDescent="0.35">
      <c r="A1228" s="83" t="s">
        <v>1729</v>
      </c>
      <c r="B1228" s="148" t="s">
        <v>1730</v>
      </c>
      <c r="C1228" s="248"/>
      <c r="D1228" s="277"/>
      <c r="E1228" s="284"/>
      <c r="F1228" s="101"/>
      <c r="G1228" s="101"/>
      <c r="H1228" s="101"/>
      <c r="I1228" s="284">
        <f t="shared" si="60"/>
        <v>0</v>
      </c>
      <c r="J1228" s="284"/>
      <c r="K1228" s="101"/>
      <c r="L1228" s="101"/>
      <c r="M1228" s="101"/>
      <c r="N1228" s="284">
        <f t="shared" si="61"/>
        <v>0</v>
      </c>
      <c r="O1228" s="246"/>
      <c r="P1228" s="246"/>
      <c r="Q1228" s="292"/>
      <c r="R1228" s="248"/>
      <c r="S1228" s="248"/>
      <c r="T1228" s="248"/>
      <c r="U1228" s="291"/>
    </row>
    <row r="1229" spans="1:113" ht="17.5" outlineLevel="1" x14ac:dyDescent="0.35">
      <c r="A1229" s="83" t="s">
        <v>1731</v>
      </c>
      <c r="B1229" s="148" t="s">
        <v>1732</v>
      </c>
      <c r="C1229" s="248"/>
      <c r="D1229" s="277"/>
      <c r="E1229" s="284"/>
      <c r="F1229" s="101"/>
      <c r="G1229" s="101"/>
      <c r="H1229" s="101"/>
      <c r="I1229" s="284">
        <f t="shared" si="60"/>
        <v>0</v>
      </c>
      <c r="J1229" s="284"/>
      <c r="K1229" s="101"/>
      <c r="L1229" s="101"/>
      <c r="M1229" s="101"/>
      <c r="N1229" s="284">
        <f t="shared" si="61"/>
        <v>0</v>
      </c>
      <c r="O1229" s="246"/>
      <c r="P1229" s="246"/>
      <c r="Q1229" s="292"/>
      <c r="R1229" s="248"/>
      <c r="S1229" s="248"/>
      <c r="T1229" s="248"/>
      <c r="U1229" s="291"/>
    </row>
    <row r="1230" spans="1:113" ht="17.5" outlineLevel="1" x14ac:dyDescent="0.35">
      <c r="A1230" s="83" t="s">
        <v>1733</v>
      </c>
      <c r="B1230" s="148" t="s">
        <v>1734</v>
      </c>
      <c r="C1230" s="248"/>
      <c r="D1230" s="277"/>
      <c r="E1230" s="284"/>
      <c r="F1230" s="101"/>
      <c r="G1230" s="101"/>
      <c r="H1230" s="101"/>
      <c r="I1230" s="284">
        <f t="shared" si="60"/>
        <v>0</v>
      </c>
      <c r="J1230" s="284"/>
      <c r="K1230" s="101"/>
      <c r="L1230" s="101"/>
      <c r="M1230" s="101"/>
      <c r="N1230" s="284">
        <f t="shared" si="61"/>
        <v>0</v>
      </c>
      <c r="O1230" s="246"/>
      <c r="P1230" s="246"/>
      <c r="Q1230" s="292"/>
      <c r="R1230" s="248"/>
      <c r="S1230" s="248"/>
      <c r="T1230" s="248"/>
      <c r="U1230" s="291"/>
    </row>
    <row r="1231" spans="1:113" s="293" customFormat="1" ht="17.5" outlineLevel="1" x14ac:dyDescent="0.35">
      <c r="A1231" s="83" t="s">
        <v>1735</v>
      </c>
      <c r="B1231" s="148" t="s">
        <v>1736</v>
      </c>
      <c r="C1231" s="248"/>
      <c r="D1231" s="277"/>
      <c r="E1231" s="284"/>
      <c r="F1231" s="101"/>
      <c r="G1231" s="101"/>
      <c r="H1231" s="101"/>
      <c r="I1231" s="284">
        <f t="shared" si="60"/>
        <v>0</v>
      </c>
      <c r="J1231" s="284"/>
      <c r="K1231" s="101"/>
      <c r="L1231" s="101"/>
      <c r="M1231" s="101"/>
      <c r="N1231" s="284">
        <f t="shared" si="61"/>
        <v>0</v>
      </c>
      <c r="O1231" s="246"/>
      <c r="P1231" s="246"/>
      <c r="Q1231" s="292"/>
      <c r="R1231" s="248"/>
      <c r="S1231" s="248"/>
      <c r="T1231" s="248"/>
      <c r="U1231" s="291"/>
      <c r="V1231" s="4"/>
      <c r="W1231" s="4"/>
      <c r="X1231" s="4"/>
      <c r="Y1231" s="4"/>
      <c r="Z1231" s="4"/>
      <c r="AA1231" s="4"/>
      <c r="AB1231" s="4"/>
      <c r="AC1231" s="4"/>
      <c r="AD1231" s="4"/>
      <c r="AE1231" s="4"/>
      <c r="AF1231" s="4"/>
      <c r="AG1231" s="4"/>
      <c r="AH1231" s="4"/>
      <c r="AI1231" s="4"/>
      <c r="AJ1231" s="4"/>
      <c r="AK1231" s="4"/>
      <c r="AL1231" s="4"/>
      <c r="AM1231" s="4"/>
      <c r="AN1231" s="4"/>
      <c r="AO1231" s="4"/>
      <c r="AP1231" s="4"/>
      <c r="AQ1231" s="4"/>
      <c r="AR1231" s="4"/>
      <c r="AS1231" s="4"/>
      <c r="AT1231" s="4"/>
      <c r="AU1231" s="4"/>
      <c r="AV1231" s="4"/>
      <c r="AW1231" s="4"/>
      <c r="AX1231" s="4"/>
      <c r="AY1231" s="4"/>
      <c r="AZ1231" s="4"/>
      <c r="BA1231" s="4"/>
      <c r="BB1231" s="4"/>
      <c r="BC1231" s="4"/>
      <c r="BD1231" s="4"/>
      <c r="BE1231" s="4"/>
      <c r="BF1231" s="4"/>
      <c r="BG1231" s="4"/>
      <c r="BH1231" s="4"/>
      <c r="BI1231" s="4"/>
      <c r="BJ1231" s="4"/>
      <c r="BK1231" s="4"/>
      <c r="BL1231" s="4"/>
      <c r="BM1231" s="4"/>
      <c r="BN1231" s="4"/>
      <c r="BO1231" s="4"/>
      <c r="BP1231" s="4"/>
      <c r="BQ1231" s="4"/>
      <c r="BR1231" s="4"/>
      <c r="BS1231" s="4"/>
      <c r="BT1231" s="4"/>
      <c r="BU1231" s="4"/>
      <c r="BV1231" s="4"/>
      <c r="BW1231" s="4"/>
      <c r="BX1231" s="4"/>
      <c r="BY1231" s="4"/>
      <c r="BZ1231" s="4"/>
      <c r="CA1231" s="4"/>
      <c r="CB1231" s="4"/>
      <c r="CC1231" s="4"/>
      <c r="CD1231" s="4"/>
      <c r="CE1231" s="4"/>
      <c r="CF1231" s="4"/>
      <c r="CG1231" s="4"/>
      <c r="CH1231" s="4"/>
      <c r="CI1231" s="4"/>
      <c r="CJ1231" s="4"/>
      <c r="CK1231" s="4"/>
      <c r="CL1231" s="4"/>
      <c r="CM1231" s="4"/>
      <c r="CN1231" s="4"/>
      <c r="CO1231" s="4"/>
      <c r="CP1231" s="4"/>
      <c r="CQ1231" s="4"/>
      <c r="CR1231" s="4"/>
      <c r="CS1231" s="4"/>
      <c r="CT1231" s="4"/>
      <c r="CU1231" s="4"/>
      <c r="CV1231" s="4"/>
      <c r="CW1231" s="4"/>
      <c r="CX1231" s="4"/>
      <c r="CY1231" s="4"/>
      <c r="CZ1231" s="4"/>
      <c r="DA1231" s="4"/>
      <c r="DB1231" s="4"/>
      <c r="DC1231" s="4"/>
      <c r="DD1231" s="4"/>
      <c r="DE1231" s="4"/>
      <c r="DF1231" s="4"/>
      <c r="DG1231" s="4"/>
      <c r="DH1231" s="4"/>
      <c r="DI1231" s="4"/>
    </row>
    <row r="1232" spans="1:113" ht="17.5" outlineLevel="1" x14ac:dyDescent="0.35">
      <c r="A1232" s="83" t="s">
        <v>1737</v>
      </c>
      <c r="B1232" s="148" t="s">
        <v>1738</v>
      </c>
      <c r="C1232" s="248"/>
      <c r="D1232" s="277"/>
      <c r="E1232" s="284"/>
      <c r="F1232" s="101"/>
      <c r="G1232" s="101"/>
      <c r="H1232" s="101"/>
      <c r="I1232" s="284">
        <f t="shared" si="60"/>
        <v>0</v>
      </c>
      <c r="J1232" s="284"/>
      <c r="K1232" s="101"/>
      <c r="L1232" s="101"/>
      <c r="M1232" s="101"/>
      <c r="N1232" s="284">
        <f t="shared" si="61"/>
        <v>0</v>
      </c>
      <c r="O1232" s="246"/>
      <c r="P1232" s="246"/>
      <c r="Q1232" s="292"/>
      <c r="R1232" s="248"/>
      <c r="S1232" s="248"/>
      <c r="T1232" s="248"/>
      <c r="U1232" s="291"/>
    </row>
    <row r="1233" spans="1:113" ht="17.5" outlineLevel="1" x14ac:dyDescent="0.35">
      <c r="A1233" s="83" t="s">
        <v>1739</v>
      </c>
      <c r="B1233" s="148" t="s">
        <v>1740</v>
      </c>
      <c r="C1233" s="248"/>
      <c r="D1233" s="277"/>
      <c r="E1233" s="284"/>
      <c r="F1233" s="101"/>
      <c r="G1233" s="101"/>
      <c r="H1233" s="101"/>
      <c r="I1233" s="284">
        <f t="shared" si="60"/>
        <v>0</v>
      </c>
      <c r="J1233" s="284"/>
      <c r="K1233" s="101"/>
      <c r="L1233" s="101"/>
      <c r="M1233" s="101"/>
      <c r="N1233" s="284">
        <f t="shared" si="61"/>
        <v>0</v>
      </c>
      <c r="O1233" s="246"/>
      <c r="P1233" s="246"/>
      <c r="Q1233" s="292"/>
      <c r="R1233" s="248"/>
      <c r="S1233" s="248"/>
      <c r="T1233" s="248"/>
      <c r="U1233" s="291"/>
    </row>
    <row r="1234" spans="1:113" ht="17.5" outlineLevel="1" x14ac:dyDescent="0.35">
      <c r="A1234" s="83" t="s">
        <v>1741</v>
      </c>
      <c r="B1234" s="148" t="s">
        <v>1742</v>
      </c>
      <c r="C1234" s="248"/>
      <c r="D1234" s="277"/>
      <c r="E1234" s="284"/>
      <c r="F1234" s="101"/>
      <c r="G1234" s="101"/>
      <c r="H1234" s="101"/>
      <c r="I1234" s="284">
        <f t="shared" si="60"/>
        <v>0</v>
      </c>
      <c r="J1234" s="284"/>
      <c r="K1234" s="101"/>
      <c r="L1234" s="101"/>
      <c r="M1234" s="101"/>
      <c r="N1234" s="284">
        <f t="shared" si="61"/>
        <v>0</v>
      </c>
      <c r="O1234" s="246"/>
      <c r="P1234" s="246"/>
      <c r="Q1234" s="292"/>
      <c r="R1234" s="248"/>
      <c r="S1234" s="248"/>
      <c r="T1234" s="248"/>
      <c r="U1234" s="291"/>
    </row>
    <row r="1235" spans="1:113" s="293" customFormat="1" ht="17.5" outlineLevel="1" x14ac:dyDescent="0.35">
      <c r="A1235" s="83" t="s">
        <v>1743</v>
      </c>
      <c r="B1235" s="148" t="s">
        <v>1744</v>
      </c>
      <c r="C1235" s="248"/>
      <c r="D1235" s="277"/>
      <c r="E1235" s="284"/>
      <c r="F1235" s="101"/>
      <c r="G1235" s="101"/>
      <c r="H1235" s="101"/>
      <c r="I1235" s="284">
        <f t="shared" si="60"/>
        <v>0</v>
      </c>
      <c r="J1235" s="284"/>
      <c r="K1235" s="101"/>
      <c r="L1235" s="101"/>
      <c r="M1235" s="101"/>
      <c r="N1235" s="284">
        <f t="shared" si="61"/>
        <v>0</v>
      </c>
      <c r="O1235" s="88">
        <v>46113</v>
      </c>
      <c r="P1235" s="88">
        <v>46203</v>
      </c>
      <c r="Q1235" s="292"/>
      <c r="R1235" s="248"/>
      <c r="S1235" s="248"/>
      <c r="T1235" s="248"/>
      <c r="U1235" s="291"/>
      <c r="V1235" s="4"/>
      <c r="W1235" s="4"/>
      <c r="X1235" s="4"/>
      <c r="Y1235" s="4"/>
      <c r="Z1235" s="4"/>
      <c r="AA1235" s="4"/>
      <c r="AB1235" s="4"/>
      <c r="AC1235" s="4"/>
      <c r="AD1235" s="4"/>
      <c r="AE1235" s="4"/>
      <c r="AF1235" s="4"/>
      <c r="AG1235" s="4"/>
      <c r="AH1235" s="4"/>
      <c r="AI1235" s="4"/>
      <c r="AJ1235" s="4"/>
      <c r="AK1235" s="4"/>
      <c r="AL1235" s="4"/>
      <c r="AM1235" s="4"/>
      <c r="AN1235" s="4"/>
      <c r="AO1235" s="4"/>
      <c r="AP1235" s="4"/>
      <c r="AQ1235" s="4"/>
      <c r="AR1235" s="4"/>
      <c r="AS1235" s="4"/>
      <c r="AT1235" s="4"/>
      <c r="AU1235" s="4"/>
      <c r="AV1235" s="4"/>
      <c r="AW1235" s="4"/>
      <c r="AX1235" s="4"/>
      <c r="AY1235" s="4"/>
      <c r="AZ1235" s="4"/>
      <c r="BA1235" s="4"/>
      <c r="BB1235" s="4"/>
      <c r="BC1235" s="4"/>
      <c r="BD1235" s="4"/>
      <c r="BE1235" s="4"/>
      <c r="BF1235" s="4"/>
      <c r="BG1235" s="4"/>
      <c r="BH1235" s="4"/>
      <c r="BI1235" s="4"/>
      <c r="BJ1235" s="4"/>
      <c r="BK1235" s="4"/>
      <c r="BL1235" s="4"/>
      <c r="BM1235" s="4"/>
      <c r="BN1235" s="4"/>
      <c r="BO1235" s="4"/>
      <c r="BP1235" s="4"/>
      <c r="BQ1235" s="4"/>
      <c r="BR1235" s="4"/>
      <c r="BS1235" s="4"/>
      <c r="BT1235" s="4"/>
      <c r="BU1235" s="4"/>
      <c r="BV1235" s="4"/>
      <c r="BW1235" s="4"/>
      <c r="BX1235" s="4"/>
      <c r="BY1235" s="4"/>
      <c r="BZ1235" s="4"/>
      <c r="CA1235" s="4"/>
      <c r="CB1235" s="4"/>
      <c r="CC1235" s="4"/>
      <c r="CD1235" s="4"/>
      <c r="CE1235" s="4"/>
      <c r="CF1235" s="4"/>
      <c r="CG1235" s="4"/>
      <c r="CH1235" s="4"/>
      <c r="CI1235" s="4"/>
      <c r="CJ1235" s="4"/>
      <c r="CK1235" s="4"/>
      <c r="CL1235" s="4"/>
      <c r="CM1235" s="4"/>
      <c r="CN1235" s="4"/>
      <c r="CO1235" s="4"/>
      <c r="CP1235" s="4"/>
      <c r="CQ1235" s="4"/>
      <c r="CR1235" s="4"/>
      <c r="CS1235" s="4"/>
      <c r="CT1235" s="4"/>
      <c r="CU1235" s="4"/>
      <c r="CV1235" s="4"/>
      <c r="CW1235" s="4"/>
      <c r="CX1235" s="4"/>
      <c r="CY1235" s="4"/>
      <c r="CZ1235" s="4"/>
      <c r="DA1235" s="4"/>
      <c r="DB1235" s="4"/>
      <c r="DC1235" s="4"/>
      <c r="DD1235" s="4"/>
      <c r="DE1235" s="4"/>
      <c r="DF1235" s="4"/>
      <c r="DG1235" s="4"/>
      <c r="DH1235" s="4"/>
      <c r="DI1235" s="4"/>
    </row>
    <row r="1236" spans="1:113" ht="17.5" outlineLevel="1" x14ac:dyDescent="0.35">
      <c r="A1236" s="135" t="s">
        <v>1745</v>
      </c>
      <c r="B1236" s="260" t="s">
        <v>1746</v>
      </c>
      <c r="C1236" s="254"/>
      <c r="D1236" s="254"/>
      <c r="E1236" s="280"/>
      <c r="F1236" s="65"/>
      <c r="G1236" s="65"/>
      <c r="H1236" s="65"/>
      <c r="I1236" s="280">
        <f t="shared" si="60"/>
        <v>0</v>
      </c>
      <c r="J1236" s="280"/>
      <c r="K1236" s="65"/>
      <c r="L1236" s="65"/>
      <c r="M1236" s="65"/>
      <c r="N1236" s="280">
        <f t="shared" si="61"/>
        <v>0</v>
      </c>
      <c r="O1236" s="213">
        <v>46204</v>
      </c>
      <c r="P1236" s="213">
        <v>46295</v>
      </c>
      <c r="Q1236" s="214"/>
      <c r="R1236" s="215" t="s">
        <v>1326</v>
      </c>
      <c r="S1236" s="216" t="s">
        <v>1720</v>
      </c>
      <c r="T1236" s="216"/>
      <c r="U1236" s="217"/>
    </row>
    <row r="1237" spans="1:113" ht="25" outlineLevel="1" x14ac:dyDescent="0.35">
      <c r="A1237" s="83" t="s">
        <v>1747</v>
      </c>
      <c r="B1237" s="219" t="s">
        <v>1748</v>
      </c>
      <c r="C1237" s="248"/>
      <c r="D1237" s="277"/>
      <c r="E1237" s="284"/>
      <c r="F1237" s="101"/>
      <c r="G1237" s="101"/>
      <c r="H1237" s="101"/>
      <c r="I1237" s="284">
        <f t="shared" si="60"/>
        <v>0</v>
      </c>
      <c r="J1237" s="284"/>
      <c r="K1237" s="101"/>
      <c r="L1237" s="101"/>
      <c r="M1237" s="101"/>
      <c r="N1237" s="284">
        <f t="shared" si="61"/>
        <v>0</v>
      </c>
      <c r="O1237" s="221">
        <v>46296</v>
      </c>
      <c r="P1237" s="221">
        <v>46387</v>
      </c>
      <c r="Q1237" s="285">
        <v>1</v>
      </c>
      <c r="R1237" s="274" t="s">
        <v>1326</v>
      </c>
      <c r="S1237" s="223" t="s">
        <v>1720</v>
      </c>
      <c r="T1237" s="223"/>
      <c r="U1237" s="224"/>
    </row>
    <row r="1238" spans="1:113" ht="17.5" outlineLevel="1" x14ac:dyDescent="0.35">
      <c r="A1238" s="135" t="s">
        <v>1749</v>
      </c>
      <c r="B1238" s="260" t="s">
        <v>1750</v>
      </c>
      <c r="C1238" s="254"/>
      <c r="D1238" s="254"/>
      <c r="E1238" s="280"/>
      <c r="F1238" s="65"/>
      <c r="G1238" s="65"/>
      <c r="H1238" s="65"/>
      <c r="I1238" s="280">
        <f t="shared" si="60"/>
        <v>0</v>
      </c>
      <c r="J1238" s="280"/>
      <c r="K1238" s="65"/>
      <c r="L1238" s="65"/>
      <c r="M1238" s="65"/>
      <c r="N1238" s="280">
        <f t="shared" si="61"/>
        <v>0</v>
      </c>
      <c r="O1238" s="213">
        <v>46023</v>
      </c>
      <c r="P1238" s="213">
        <v>46387</v>
      </c>
      <c r="Q1238" s="214"/>
      <c r="R1238" s="215" t="s">
        <v>1326</v>
      </c>
      <c r="S1238" s="216"/>
      <c r="T1238" s="216"/>
      <c r="U1238" s="217"/>
    </row>
    <row r="1239" spans="1:113" s="293" customFormat="1" ht="17.5" outlineLevel="1" x14ac:dyDescent="0.35">
      <c r="A1239" s="83" t="s">
        <v>1751</v>
      </c>
      <c r="B1239" s="219" t="s">
        <v>1752</v>
      </c>
      <c r="C1239" s="248"/>
      <c r="D1239" s="277"/>
      <c r="E1239" s="284"/>
      <c r="F1239" s="101"/>
      <c r="G1239" s="101"/>
      <c r="H1239" s="101"/>
      <c r="I1239" s="284">
        <f t="shared" si="60"/>
        <v>0</v>
      </c>
      <c r="J1239" s="284"/>
      <c r="K1239" s="101"/>
      <c r="L1239" s="101"/>
      <c r="M1239" s="101"/>
      <c r="N1239" s="284">
        <f t="shared" si="61"/>
        <v>0</v>
      </c>
      <c r="O1239" s="221">
        <v>46023</v>
      </c>
      <c r="P1239" s="221">
        <v>46387</v>
      </c>
      <c r="Q1239" s="222">
        <v>0.5</v>
      </c>
      <c r="R1239" s="274" t="s">
        <v>1326</v>
      </c>
      <c r="S1239" s="223"/>
      <c r="T1239" s="223"/>
      <c r="U1239" s="224"/>
      <c r="V1239" s="4"/>
      <c r="W1239" s="4"/>
      <c r="X1239" s="4"/>
      <c r="Y1239" s="4"/>
      <c r="Z1239" s="4"/>
      <c r="AA1239" s="4"/>
      <c r="AB1239" s="4"/>
      <c r="AC1239" s="4"/>
      <c r="AD1239" s="4"/>
      <c r="AE1239" s="4"/>
      <c r="AF1239" s="4"/>
      <c r="AG1239" s="4"/>
      <c r="AH1239" s="4"/>
      <c r="AI1239" s="4"/>
      <c r="AJ1239" s="4"/>
      <c r="AK1239" s="4"/>
      <c r="AL1239" s="4"/>
      <c r="AM1239" s="4"/>
      <c r="AN1239" s="4"/>
      <c r="AO1239" s="4"/>
      <c r="AP1239" s="4"/>
      <c r="AQ1239" s="4"/>
      <c r="AR1239" s="4"/>
      <c r="AS1239" s="4"/>
      <c r="AT1239" s="4"/>
      <c r="AU1239" s="4"/>
      <c r="AV1239" s="4"/>
      <c r="AW1239" s="4"/>
      <c r="AX1239" s="4"/>
      <c r="AY1239" s="4"/>
      <c r="AZ1239" s="4"/>
      <c r="BA1239" s="4"/>
      <c r="BB1239" s="4"/>
      <c r="BC1239" s="4"/>
      <c r="BD1239" s="4"/>
      <c r="BE1239" s="4"/>
      <c r="BF1239" s="4"/>
      <c r="BG1239" s="4"/>
      <c r="BH1239" s="4"/>
      <c r="BI1239" s="4"/>
      <c r="BJ1239" s="4"/>
      <c r="BK1239" s="4"/>
      <c r="BL1239" s="4"/>
      <c r="BM1239" s="4"/>
      <c r="BN1239" s="4"/>
      <c r="BO1239" s="4"/>
      <c r="BP1239" s="4"/>
      <c r="BQ1239" s="4"/>
      <c r="BR1239" s="4"/>
      <c r="BS1239" s="4"/>
      <c r="BT1239" s="4"/>
      <c r="BU1239" s="4"/>
      <c r="BV1239" s="4"/>
      <c r="BW1239" s="4"/>
      <c r="BX1239" s="4"/>
      <c r="BY1239" s="4"/>
      <c r="BZ1239" s="4"/>
      <c r="CA1239" s="4"/>
      <c r="CB1239" s="4"/>
      <c r="CC1239" s="4"/>
      <c r="CD1239" s="4"/>
      <c r="CE1239" s="4"/>
      <c r="CF1239" s="4"/>
      <c r="CG1239" s="4"/>
      <c r="CH1239" s="4"/>
      <c r="CI1239" s="4"/>
      <c r="CJ1239" s="4"/>
      <c r="CK1239" s="4"/>
      <c r="CL1239" s="4"/>
      <c r="CM1239" s="4"/>
      <c r="CN1239" s="4"/>
      <c r="CO1239" s="4"/>
      <c r="CP1239" s="4"/>
      <c r="CQ1239" s="4"/>
      <c r="CR1239" s="4"/>
      <c r="CS1239" s="4"/>
      <c r="CT1239" s="4"/>
      <c r="CU1239" s="4"/>
      <c r="CV1239" s="4"/>
      <c r="CW1239" s="4"/>
      <c r="CX1239" s="4"/>
      <c r="CY1239" s="4"/>
      <c r="CZ1239" s="4"/>
      <c r="DA1239" s="4"/>
      <c r="DB1239" s="4"/>
      <c r="DC1239" s="4"/>
      <c r="DD1239" s="4"/>
      <c r="DE1239" s="4"/>
      <c r="DF1239" s="4"/>
      <c r="DG1239" s="4"/>
      <c r="DH1239" s="4"/>
      <c r="DI1239" s="4"/>
    </row>
    <row r="1240" spans="1:113" ht="17.5" outlineLevel="1" x14ac:dyDescent="0.35">
      <c r="A1240" s="83" t="s">
        <v>1753</v>
      </c>
      <c r="B1240" s="219" t="s">
        <v>1754</v>
      </c>
      <c r="C1240" s="248"/>
      <c r="D1240" s="277"/>
      <c r="E1240" s="284"/>
      <c r="F1240" s="101"/>
      <c r="G1240" s="101"/>
      <c r="H1240" s="101"/>
      <c r="I1240" s="284">
        <f t="shared" si="60"/>
        <v>0</v>
      </c>
      <c r="J1240" s="284"/>
      <c r="K1240" s="101"/>
      <c r="L1240" s="101"/>
      <c r="M1240" s="101"/>
      <c r="N1240" s="284">
        <f t="shared" si="61"/>
        <v>0</v>
      </c>
      <c r="O1240" s="221">
        <v>46023</v>
      </c>
      <c r="P1240" s="221">
        <v>46387</v>
      </c>
      <c r="Q1240" s="222">
        <v>0.5</v>
      </c>
      <c r="R1240" s="274" t="s">
        <v>1326</v>
      </c>
      <c r="S1240" s="223"/>
      <c r="T1240" s="223"/>
      <c r="U1240" s="224"/>
    </row>
    <row r="1241" spans="1:113" ht="17.5" outlineLevel="1" x14ac:dyDescent="0.35">
      <c r="A1241" s="135" t="s">
        <v>1755</v>
      </c>
      <c r="B1241" s="260" t="s">
        <v>1756</v>
      </c>
      <c r="C1241" s="254"/>
      <c r="D1241" s="254"/>
      <c r="E1241" s="280">
        <v>0</v>
      </c>
      <c r="F1241" s="65"/>
      <c r="G1241" s="65"/>
      <c r="H1241" s="65"/>
      <c r="I1241" s="280">
        <f t="shared" si="60"/>
        <v>0</v>
      </c>
      <c r="J1241" s="280">
        <v>0</v>
      </c>
      <c r="K1241" s="65"/>
      <c r="L1241" s="65"/>
      <c r="M1241" s="65"/>
      <c r="N1241" s="280">
        <f t="shared" si="61"/>
        <v>0</v>
      </c>
      <c r="O1241" s="213">
        <v>46023</v>
      </c>
      <c r="P1241" s="213">
        <v>46387</v>
      </c>
      <c r="Q1241" s="214"/>
      <c r="R1241" s="215" t="s">
        <v>1326</v>
      </c>
      <c r="S1241" s="216"/>
      <c r="T1241" s="216"/>
      <c r="U1241" s="217"/>
    </row>
    <row r="1242" spans="1:113" ht="17.5" outlineLevel="1" x14ac:dyDescent="0.35">
      <c r="A1242" s="83" t="s">
        <v>1757</v>
      </c>
      <c r="B1242" s="219" t="s">
        <v>1758</v>
      </c>
      <c r="C1242" s="248"/>
      <c r="D1242" s="277"/>
      <c r="E1242" s="284"/>
      <c r="F1242" s="101"/>
      <c r="G1242" s="101"/>
      <c r="H1242" s="101"/>
      <c r="I1242" s="284">
        <f t="shared" si="60"/>
        <v>0</v>
      </c>
      <c r="J1242" s="284"/>
      <c r="K1242" s="101"/>
      <c r="L1242" s="101"/>
      <c r="M1242" s="101"/>
      <c r="N1242" s="284">
        <f t="shared" si="61"/>
        <v>0</v>
      </c>
      <c r="O1242" s="221">
        <v>46023</v>
      </c>
      <c r="P1242" s="221">
        <v>46387</v>
      </c>
      <c r="Q1242" s="285">
        <v>0.1</v>
      </c>
      <c r="R1242" s="274" t="s">
        <v>1326</v>
      </c>
      <c r="S1242" s="223" t="s">
        <v>1720</v>
      </c>
      <c r="T1242" s="223"/>
      <c r="U1242" s="224"/>
    </row>
    <row r="1243" spans="1:113" ht="17.5" outlineLevel="1" x14ac:dyDescent="0.35">
      <c r="A1243" s="83" t="s">
        <v>1759</v>
      </c>
      <c r="B1243" s="219" t="s">
        <v>1760</v>
      </c>
      <c r="C1243" s="248"/>
      <c r="D1243" s="277"/>
      <c r="E1243" s="284"/>
      <c r="F1243" s="101"/>
      <c r="G1243" s="101"/>
      <c r="H1243" s="101"/>
      <c r="I1243" s="284">
        <f t="shared" si="60"/>
        <v>0</v>
      </c>
      <c r="J1243" s="284"/>
      <c r="K1243" s="101"/>
      <c r="L1243" s="101"/>
      <c r="M1243" s="101"/>
      <c r="N1243" s="284">
        <f t="shared" si="61"/>
        <v>0</v>
      </c>
      <c r="O1243" s="221">
        <v>46023</v>
      </c>
      <c r="P1243" s="221">
        <v>46387</v>
      </c>
      <c r="Q1243" s="285">
        <v>0.1</v>
      </c>
      <c r="R1243" s="274" t="s">
        <v>1326</v>
      </c>
      <c r="S1243" s="223" t="s">
        <v>1720</v>
      </c>
      <c r="T1243" s="223"/>
      <c r="U1243" s="224"/>
    </row>
    <row r="1244" spans="1:113" s="293" customFormat="1" ht="17.5" outlineLevel="1" x14ac:dyDescent="0.35">
      <c r="A1244" s="83" t="s">
        <v>1761</v>
      </c>
      <c r="B1244" s="219" t="s">
        <v>1762</v>
      </c>
      <c r="C1244" s="248"/>
      <c r="D1244" s="277"/>
      <c r="E1244" s="284"/>
      <c r="F1244" s="101"/>
      <c r="G1244" s="101"/>
      <c r="H1244" s="101"/>
      <c r="I1244" s="284">
        <f t="shared" si="60"/>
        <v>0</v>
      </c>
      <c r="J1244" s="284"/>
      <c r="K1244" s="101"/>
      <c r="L1244" s="101"/>
      <c r="M1244" s="101"/>
      <c r="N1244" s="284">
        <f t="shared" si="61"/>
        <v>0</v>
      </c>
      <c r="O1244" s="221">
        <v>46023</v>
      </c>
      <c r="P1244" s="221">
        <v>46387</v>
      </c>
      <c r="Q1244" s="285">
        <v>0.2</v>
      </c>
      <c r="R1244" s="274" t="s">
        <v>1326</v>
      </c>
      <c r="S1244" s="223" t="s">
        <v>1720</v>
      </c>
      <c r="T1244" s="223"/>
      <c r="U1244" s="224"/>
      <c r="V1244" s="4"/>
      <c r="W1244" s="4"/>
      <c r="X1244" s="4"/>
      <c r="Y1244" s="4"/>
      <c r="Z1244" s="4"/>
      <c r="AA1244" s="4"/>
      <c r="AB1244" s="4"/>
      <c r="AC1244" s="4"/>
      <c r="AD1244" s="4"/>
      <c r="AE1244" s="4"/>
      <c r="AF1244" s="4"/>
      <c r="AG1244" s="4"/>
      <c r="AH1244" s="4"/>
      <c r="AI1244" s="4"/>
      <c r="AJ1244" s="4"/>
      <c r="AK1244" s="4"/>
      <c r="AL1244" s="4"/>
      <c r="AM1244" s="4"/>
      <c r="AN1244" s="4"/>
      <c r="AO1244" s="4"/>
      <c r="AP1244" s="4"/>
      <c r="AQ1244" s="4"/>
      <c r="AR1244" s="4"/>
      <c r="AS1244" s="4"/>
      <c r="AT1244" s="4"/>
      <c r="AU1244" s="4"/>
      <c r="AV1244" s="4"/>
      <c r="AW1244" s="4"/>
      <c r="AX1244" s="4"/>
      <c r="AY1244" s="4"/>
      <c r="AZ1244" s="4"/>
      <c r="BA1244" s="4"/>
      <c r="BB1244" s="4"/>
      <c r="BC1244" s="4"/>
      <c r="BD1244" s="4"/>
      <c r="BE1244" s="4"/>
      <c r="BF1244" s="4"/>
      <c r="BG1244" s="4"/>
      <c r="BH1244" s="4"/>
      <c r="BI1244" s="4"/>
      <c r="BJ1244" s="4"/>
      <c r="BK1244" s="4"/>
      <c r="BL1244" s="4"/>
      <c r="BM1244" s="4"/>
      <c r="BN1244" s="4"/>
      <c r="BO1244" s="4"/>
      <c r="BP1244" s="4"/>
      <c r="BQ1244" s="4"/>
      <c r="BR1244" s="4"/>
      <c r="BS1244" s="4"/>
      <c r="BT1244" s="4"/>
      <c r="BU1244" s="4"/>
      <c r="BV1244" s="4"/>
      <c r="BW1244" s="4"/>
      <c r="BX1244" s="4"/>
      <c r="BY1244" s="4"/>
      <c r="BZ1244" s="4"/>
      <c r="CA1244" s="4"/>
      <c r="CB1244" s="4"/>
      <c r="CC1244" s="4"/>
      <c r="CD1244" s="4"/>
      <c r="CE1244" s="4"/>
      <c r="CF1244" s="4"/>
      <c r="CG1244" s="4"/>
      <c r="CH1244" s="4"/>
      <c r="CI1244" s="4"/>
      <c r="CJ1244" s="4"/>
      <c r="CK1244" s="4"/>
      <c r="CL1244" s="4"/>
      <c r="CM1244" s="4"/>
      <c r="CN1244" s="4"/>
      <c r="CO1244" s="4"/>
      <c r="CP1244" s="4"/>
      <c r="CQ1244" s="4"/>
      <c r="CR1244" s="4"/>
      <c r="CS1244" s="4"/>
      <c r="CT1244" s="4"/>
      <c r="CU1244" s="4"/>
      <c r="CV1244" s="4"/>
      <c r="CW1244" s="4"/>
      <c r="CX1244" s="4"/>
      <c r="CY1244" s="4"/>
      <c r="CZ1244" s="4"/>
      <c r="DA1244" s="4"/>
      <c r="DB1244" s="4"/>
      <c r="DC1244" s="4"/>
      <c r="DD1244" s="4"/>
      <c r="DE1244" s="4"/>
      <c r="DF1244" s="4"/>
      <c r="DG1244" s="4"/>
      <c r="DH1244" s="4"/>
      <c r="DI1244" s="4"/>
    </row>
    <row r="1245" spans="1:113" ht="17.5" outlineLevel="1" x14ac:dyDescent="0.35">
      <c r="A1245" s="83" t="s">
        <v>1763</v>
      </c>
      <c r="B1245" s="219" t="s">
        <v>1764</v>
      </c>
      <c r="C1245" s="248"/>
      <c r="D1245" s="277"/>
      <c r="E1245" s="284"/>
      <c r="F1245" s="101"/>
      <c r="G1245" s="101"/>
      <c r="H1245" s="101"/>
      <c r="I1245" s="284">
        <f t="shared" si="60"/>
        <v>0</v>
      </c>
      <c r="J1245" s="284"/>
      <c r="K1245" s="101"/>
      <c r="L1245" s="101"/>
      <c r="M1245" s="101"/>
      <c r="N1245" s="284">
        <f t="shared" si="61"/>
        <v>0</v>
      </c>
      <c r="O1245" s="221">
        <v>46023</v>
      </c>
      <c r="P1245" s="221">
        <v>46387</v>
      </c>
      <c r="Q1245" s="285">
        <v>0.2</v>
      </c>
      <c r="R1245" s="274" t="s">
        <v>1326</v>
      </c>
      <c r="S1245" s="223" t="s">
        <v>1720</v>
      </c>
      <c r="T1245" s="223"/>
      <c r="U1245" s="224"/>
    </row>
    <row r="1246" spans="1:113" ht="17.5" outlineLevel="1" x14ac:dyDescent="0.35">
      <c r="A1246" s="83" t="s">
        <v>1765</v>
      </c>
      <c r="B1246" s="219" t="s">
        <v>1766</v>
      </c>
      <c r="C1246" s="248"/>
      <c r="D1246" s="277"/>
      <c r="E1246" s="284"/>
      <c r="F1246" s="101"/>
      <c r="G1246" s="101"/>
      <c r="H1246" s="101"/>
      <c r="I1246" s="284">
        <f t="shared" si="60"/>
        <v>0</v>
      </c>
      <c r="J1246" s="284"/>
      <c r="K1246" s="101"/>
      <c r="L1246" s="101"/>
      <c r="M1246" s="101"/>
      <c r="N1246" s="284">
        <f t="shared" si="61"/>
        <v>0</v>
      </c>
      <c r="O1246" s="221">
        <v>46023</v>
      </c>
      <c r="P1246" s="221">
        <v>46387</v>
      </c>
      <c r="Q1246" s="285">
        <v>0.2</v>
      </c>
      <c r="R1246" s="274" t="s">
        <v>1326</v>
      </c>
      <c r="S1246" s="223" t="s">
        <v>1720</v>
      </c>
      <c r="T1246" s="223"/>
      <c r="U1246" s="224"/>
    </row>
    <row r="1247" spans="1:113" ht="17.5" outlineLevel="1" x14ac:dyDescent="0.35">
      <c r="A1247" s="83" t="s">
        <v>1767</v>
      </c>
      <c r="B1247" s="219" t="s">
        <v>1768</v>
      </c>
      <c r="C1247" s="248"/>
      <c r="D1247" s="277"/>
      <c r="E1247" s="284"/>
      <c r="F1247" s="101"/>
      <c r="G1247" s="101"/>
      <c r="H1247" s="101"/>
      <c r="I1247" s="284">
        <f t="shared" si="60"/>
        <v>0</v>
      </c>
      <c r="J1247" s="284"/>
      <c r="K1247" s="101"/>
      <c r="L1247" s="101"/>
      <c r="M1247" s="101"/>
      <c r="N1247" s="284">
        <f t="shared" si="61"/>
        <v>0</v>
      </c>
      <c r="O1247" s="221">
        <v>46023</v>
      </c>
      <c r="P1247" s="221">
        <v>46387</v>
      </c>
      <c r="Q1247" s="285">
        <v>0.2</v>
      </c>
      <c r="R1247" s="274" t="s">
        <v>1326</v>
      </c>
      <c r="S1247" s="223" t="s">
        <v>1720</v>
      </c>
      <c r="T1247" s="223"/>
      <c r="U1247" s="224"/>
    </row>
    <row r="1248" spans="1:113" ht="26.15" customHeight="1" outlineLevel="1" x14ac:dyDescent="0.35">
      <c r="A1248" s="53" t="s">
        <v>1769</v>
      </c>
      <c r="B1248" s="54" t="s">
        <v>1770</v>
      </c>
      <c r="C1248" s="55"/>
      <c r="D1248" s="56"/>
      <c r="E1248" s="57">
        <f>E1249+E1254+E1259+E1264+E1269+E1274+E1279+E1284+E1289+E1294+E1299+E1304+E1309+E1314+E1319+E1325+E1335+E1340+E1345+E1350+E1355+E1360+E1365+E1374+E1369</f>
        <v>385704137</v>
      </c>
      <c r="F1248" s="57">
        <f>F1249+F1254+F1259+F1264+F1269+F1274+F1279+F1284+F1289+F1294+F1299+F1304+F1309+F1314+F1319+F1325+F1335+F1340+F1345+F1350+F1355+F1360+F1365+F1374+F1369</f>
        <v>0</v>
      </c>
      <c r="G1248" s="57">
        <f>G1249+G1254+G1259+G1264+G1269+G1274+G1279+G1284+G1289+G1294+G1299+G1304+G1309+G1314+G1319+G1325+G1335+G1340+G1345+G1350+G1355+G1360+G1365+G1374+G1369</f>
        <v>0</v>
      </c>
      <c r="H1248" s="57">
        <f>H1249+H1254+H1259+H1264+H1269+H1274+H1279+H1284+H1289+H1294+H1299+H1304+H1309+H1314+H1319+H1325+H1335+H1340+H1345+H1350+H1355+H1360+H1365+H1374+H1369</f>
        <v>0</v>
      </c>
      <c r="I1248" s="57">
        <f t="shared" si="60"/>
        <v>385704137</v>
      </c>
      <c r="J1248" s="57">
        <f>J1249+J1254+J1259+J1264+J1269+J1274+J1279+J1284+J1289+J1294+J1299+J1304+J1309+J1314+J1319+J1325+J1335+J1340+J1345+J1350+J1355+J1360+J1365+J1374+J1369</f>
        <v>385704137</v>
      </c>
      <c r="K1248" s="57">
        <f>K1249+K1254+K1259+K1264+K1269+K1274+K1279+K1284+K1289+K1294+K1299+K1304+K1309+K1314+K1319+K1325+K1335+K1340+K1345+K1350+K1355+K1360+K1365+K1374+K1369</f>
        <v>0</v>
      </c>
      <c r="L1248" s="57">
        <f>L1249+L1254+L1259+L1264+L1269+L1274+L1279+L1284+L1289+L1294+L1299+L1304+L1309+L1314+L1319+L1325+L1335+L1340+L1345+L1350+L1355+L1360+L1365+L1374+L1369</f>
        <v>0</v>
      </c>
      <c r="M1248" s="57">
        <f>M1249+M1254+M1259+M1264+M1269+M1274+M1279+M1284+M1289+M1294+M1299+M1304+M1309+M1314+M1319+M1325+M1335+M1340+M1345+M1350+M1355+M1360+M1365+M1374+M1369</f>
        <v>0</v>
      </c>
      <c r="N1248" s="57">
        <f t="shared" si="61"/>
        <v>385704137</v>
      </c>
      <c r="O1248" s="58"/>
      <c r="P1248" s="58"/>
      <c r="Q1248" s="59">
        <v>0.25</v>
      </c>
      <c r="R1248" s="60" t="s">
        <v>22</v>
      </c>
      <c r="S1248" s="61"/>
      <c r="T1248" s="61"/>
      <c r="U1248" s="62"/>
    </row>
    <row r="1249" spans="1:113" s="293" customFormat="1" ht="14" outlineLevel="1" x14ac:dyDescent="0.35">
      <c r="A1249" s="63" t="s">
        <v>1771</v>
      </c>
      <c r="B1249" s="163" t="s">
        <v>1772</v>
      </c>
      <c r="C1249" s="64"/>
      <c r="D1249" s="113">
        <v>624101</v>
      </c>
      <c r="E1249" s="65">
        <f>E1253</f>
        <v>30000000</v>
      </c>
      <c r="F1249" s="65"/>
      <c r="G1249" s="65"/>
      <c r="H1249" s="65"/>
      <c r="I1249" s="65">
        <f t="shared" si="60"/>
        <v>30000000</v>
      </c>
      <c r="J1249" s="65">
        <f>+J1253</f>
        <v>30000000</v>
      </c>
      <c r="K1249" s="65"/>
      <c r="L1249" s="65"/>
      <c r="M1249" s="65"/>
      <c r="N1249" s="65">
        <f t="shared" si="61"/>
        <v>30000000</v>
      </c>
      <c r="O1249" s="164" t="s">
        <v>855</v>
      </c>
      <c r="P1249" s="164" t="s">
        <v>817</v>
      </c>
      <c r="Q1249" s="68"/>
      <c r="R1249" s="69" t="s">
        <v>818</v>
      </c>
      <c r="S1249" s="69"/>
      <c r="T1249" s="71"/>
      <c r="U1249" s="165"/>
      <c r="V1249" s="4"/>
      <c r="W1249" s="4"/>
      <c r="X1249" s="4"/>
      <c r="Y1249" s="4"/>
      <c r="Z1249" s="4"/>
      <c r="AA1249" s="4"/>
      <c r="AB1249" s="4"/>
      <c r="AC1249" s="4"/>
      <c r="AD1249" s="4"/>
      <c r="AE1249" s="4"/>
      <c r="AF1249" s="4"/>
      <c r="AG1249" s="4"/>
      <c r="AH1249" s="4"/>
      <c r="AI1249" s="4"/>
      <c r="AJ1249" s="4"/>
      <c r="AK1249" s="4"/>
      <c r="AL1249" s="4"/>
      <c r="AM1249" s="4"/>
      <c r="AN1249" s="4"/>
      <c r="AO1249" s="4"/>
      <c r="AP1249" s="4"/>
      <c r="AQ1249" s="4"/>
      <c r="AR1249" s="4"/>
      <c r="AS1249" s="4"/>
      <c r="AT1249" s="4"/>
      <c r="AU1249" s="4"/>
      <c r="AV1249" s="4"/>
      <c r="AW1249" s="4"/>
      <c r="AX1249" s="4"/>
      <c r="AY1249" s="4"/>
      <c r="AZ1249" s="4"/>
      <c r="BA1249" s="4"/>
      <c r="BB1249" s="4"/>
      <c r="BC1249" s="4"/>
      <c r="BD1249" s="4"/>
      <c r="BE1249" s="4"/>
      <c r="BF1249" s="4"/>
      <c r="BG1249" s="4"/>
      <c r="BH1249" s="4"/>
      <c r="BI1249" s="4"/>
      <c r="BJ1249" s="4"/>
      <c r="BK1249" s="4"/>
      <c r="BL1249" s="4"/>
      <c r="BM1249" s="4"/>
      <c r="BN1249" s="4"/>
      <c r="BO1249" s="4"/>
      <c r="BP1249" s="4"/>
      <c r="BQ1249" s="4"/>
      <c r="BR1249" s="4"/>
      <c r="BS1249" s="4"/>
      <c r="BT1249" s="4"/>
      <c r="BU1249" s="4"/>
      <c r="BV1249" s="4"/>
      <c r="BW1249" s="4"/>
      <c r="BX1249" s="4"/>
      <c r="BY1249" s="4"/>
      <c r="BZ1249" s="4"/>
      <c r="CA1249" s="4"/>
      <c r="CB1249" s="4"/>
      <c r="CC1249" s="4"/>
      <c r="CD1249" s="4"/>
      <c r="CE1249" s="4"/>
      <c r="CF1249" s="4"/>
      <c r="CG1249" s="4"/>
      <c r="CH1249" s="4"/>
      <c r="CI1249" s="4"/>
      <c r="CJ1249" s="4"/>
      <c r="CK1249" s="4"/>
      <c r="CL1249" s="4"/>
      <c r="CM1249" s="4"/>
      <c r="CN1249" s="4"/>
      <c r="CO1249" s="4"/>
      <c r="CP1249" s="4"/>
      <c r="CQ1249" s="4"/>
      <c r="CR1249" s="4"/>
      <c r="CS1249" s="4"/>
      <c r="CT1249" s="4"/>
      <c r="CU1249" s="4"/>
      <c r="CV1249" s="4"/>
      <c r="CW1249" s="4"/>
      <c r="CX1249" s="4"/>
      <c r="CY1249" s="4"/>
      <c r="CZ1249" s="4"/>
      <c r="DA1249" s="4"/>
      <c r="DB1249" s="4"/>
      <c r="DC1249" s="4"/>
      <c r="DD1249" s="4"/>
      <c r="DE1249" s="4"/>
      <c r="DF1249" s="4"/>
      <c r="DG1249" s="4"/>
      <c r="DH1249" s="4"/>
      <c r="DI1249" s="4"/>
    </row>
    <row r="1250" spans="1:113" ht="14" outlineLevel="1" x14ac:dyDescent="0.35">
      <c r="A1250" s="83" t="s">
        <v>1773</v>
      </c>
      <c r="B1250" s="148" t="s">
        <v>820</v>
      </c>
      <c r="C1250" s="85"/>
      <c r="D1250" s="86"/>
      <c r="E1250" s="101"/>
      <c r="F1250" s="101"/>
      <c r="G1250" s="101"/>
      <c r="H1250" s="101"/>
      <c r="I1250" s="101">
        <f t="shared" si="60"/>
        <v>0</v>
      </c>
      <c r="J1250" s="101"/>
      <c r="K1250" s="101"/>
      <c r="L1250" s="101"/>
      <c r="M1250" s="101"/>
      <c r="N1250" s="101">
        <f t="shared" si="61"/>
        <v>0</v>
      </c>
      <c r="O1250" s="88"/>
      <c r="P1250" s="88"/>
      <c r="Q1250" s="168">
        <v>0.4</v>
      </c>
      <c r="R1250" s="90" t="s">
        <v>818</v>
      </c>
      <c r="S1250" s="90"/>
      <c r="T1250" s="91"/>
      <c r="U1250" s="102"/>
    </row>
    <row r="1251" spans="1:113" ht="14" outlineLevel="1" x14ac:dyDescent="0.35">
      <c r="A1251" s="83" t="s">
        <v>1774</v>
      </c>
      <c r="B1251" s="148" t="s">
        <v>822</v>
      </c>
      <c r="C1251" s="85"/>
      <c r="D1251" s="86"/>
      <c r="E1251" s="101"/>
      <c r="F1251" s="101"/>
      <c r="G1251" s="101"/>
      <c r="H1251" s="101"/>
      <c r="I1251" s="101">
        <f t="shared" si="60"/>
        <v>0</v>
      </c>
      <c r="J1251" s="101"/>
      <c r="K1251" s="101"/>
      <c r="L1251" s="101"/>
      <c r="M1251" s="101"/>
      <c r="N1251" s="101">
        <f t="shared" si="61"/>
        <v>0</v>
      </c>
      <c r="O1251" s="88"/>
      <c r="P1251" s="88"/>
      <c r="Q1251" s="168">
        <v>0.1</v>
      </c>
      <c r="R1251" s="90" t="s">
        <v>818</v>
      </c>
      <c r="S1251" s="90"/>
      <c r="T1251" s="91"/>
      <c r="U1251" s="102"/>
    </row>
    <row r="1252" spans="1:113" ht="14" outlineLevel="1" x14ac:dyDescent="0.35">
      <c r="A1252" s="83" t="s">
        <v>1775</v>
      </c>
      <c r="B1252" s="148" t="s">
        <v>824</v>
      </c>
      <c r="C1252" s="85"/>
      <c r="D1252" s="86"/>
      <c r="E1252" s="101"/>
      <c r="F1252" s="101"/>
      <c r="G1252" s="101"/>
      <c r="H1252" s="101"/>
      <c r="I1252" s="101">
        <f t="shared" si="60"/>
        <v>0</v>
      </c>
      <c r="J1252" s="101"/>
      <c r="K1252" s="101"/>
      <c r="L1252" s="101"/>
      <c r="M1252" s="101"/>
      <c r="N1252" s="101">
        <f t="shared" si="61"/>
        <v>0</v>
      </c>
      <c r="O1252" s="88"/>
      <c r="P1252" s="88"/>
      <c r="Q1252" s="168">
        <v>0.4</v>
      </c>
      <c r="R1252" s="90" t="s">
        <v>818</v>
      </c>
      <c r="S1252" s="90"/>
      <c r="T1252" s="91"/>
      <c r="U1252" s="102"/>
    </row>
    <row r="1253" spans="1:113" ht="14" outlineLevel="1" x14ac:dyDescent="0.35">
      <c r="A1253" s="83" t="s">
        <v>1776</v>
      </c>
      <c r="B1253" s="148" t="s">
        <v>44</v>
      </c>
      <c r="C1253" s="85"/>
      <c r="D1253" s="86"/>
      <c r="E1253" s="172">
        <v>30000000</v>
      </c>
      <c r="F1253" s="172"/>
      <c r="G1253" s="172"/>
      <c r="H1253" s="172"/>
      <c r="I1253" s="172">
        <f t="shared" si="60"/>
        <v>30000000</v>
      </c>
      <c r="J1253" s="172">
        <v>30000000</v>
      </c>
      <c r="K1253" s="172"/>
      <c r="L1253" s="172"/>
      <c r="M1253" s="172"/>
      <c r="N1253" s="172">
        <f t="shared" si="61"/>
        <v>30000000</v>
      </c>
      <c r="O1253" s="88"/>
      <c r="P1253" s="88"/>
      <c r="Q1253" s="168">
        <v>0.1</v>
      </c>
      <c r="R1253" s="90" t="s">
        <v>818</v>
      </c>
      <c r="S1253" s="90"/>
      <c r="T1253" s="91"/>
      <c r="U1253" s="102"/>
    </row>
    <row r="1254" spans="1:113" s="293" customFormat="1" ht="14" outlineLevel="1" x14ac:dyDescent="0.35">
      <c r="A1254" s="63" t="s">
        <v>1777</v>
      </c>
      <c r="B1254" s="163" t="s">
        <v>1778</v>
      </c>
      <c r="C1254" s="64"/>
      <c r="D1254" s="113">
        <v>624101</v>
      </c>
      <c r="E1254" s="65">
        <f>+E1258</f>
        <v>5000000</v>
      </c>
      <c r="F1254" s="65"/>
      <c r="G1254" s="65"/>
      <c r="H1254" s="65"/>
      <c r="I1254" s="65">
        <f t="shared" si="60"/>
        <v>5000000</v>
      </c>
      <c r="J1254" s="65">
        <f>+J1258</f>
        <v>5000000</v>
      </c>
      <c r="K1254" s="65"/>
      <c r="L1254" s="65"/>
      <c r="M1254" s="65"/>
      <c r="N1254" s="65">
        <f t="shared" si="61"/>
        <v>5000000</v>
      </c>
      <c r="O1254" s="164" t="s">
        <v>855</v>
      </c>
      <c r="P1254" s="164" t="s">
        <v>817</v>
      </c>
      <c r="Q1254" s="68"/>
      <c r="R1254" s="69" t="s">
        <v>818</v>
      </c>
      <c r="S1254" s="69"/>
      <c r="T1254" s="71"/>
      <c r="U1254" s="147"/>
      <c r="V1254" s="4"/>
      <c r="W1254" s="4"/>
      <c r="X1254" s="4"/>
      <c r="Y1254" s="4"/>
      <c r="Z1254" s="4"/>
      <c r="AA1254" s="4"/>
      <c r="AB1254" s="4"/>
      <c r="AC1254" s="4"/>
      <c r="AD1254" s="4"/>
      <c r="AE1254" s="4"/>
      <c r="AF1254" s="4"/>
      <c r="AG1254" s="4"/>
      <c r="AH1254" s="4"/>
      <c r="AI1254" s="4"/>
      <c r="AJ1254" s="4"/>
      <c r="AK1254" s="4"/>
      <c r="AL1254" s="4"/>
      <c r="AM1254" s="4"/>
      <c r="AN1254" s="4"/>
      <c r="AO1254" s="4"/>
      <c r="AP1254" s="4"/>
      <c r="AQ1254" s="4"/>
      <c r="AR1254" s="4"/>
      <c r="AS1254" s="4"/>
      <c r="AT1254" s="4"/>
      <c r="AU1254" s="4"/>
      <c r="AV1254" s="4"/>
      <c r="AW1254" s="4"/>
      <c r="AX1254" s="4"/>
      <c r="AY1254" s="4"/>
      <c r="AZ1254" s="4"/>
      <c r="BA1254" s="4"/>
      <c r="BB1254" s="4"/>
      <c r="BC1254" s="4"/>
      <c r="BD1254" s="4"/>
      <c r="BE1254" s="4"/>
      <c r="BF1254" s="4"/>
      <c r="BG1254" s="4"/>
      <c r="BH1254" s="4"/>
      <c r="BI1254" s="4"/>
      <c r="BJ1254" s="4"/>
      <c r="BK1254" s="4"/>
      <c r="BL1254" s="4"/>
      <c r="BM1254" s="4"/>
      <c r="BN1254" s="4"/>
      <c r="BO1254" s="4"/>
      <c r="BP1254" s="4"/>
      <c r="BQ1254" s="4"/>
      <c r="BR1254" s="4"/>
      <c r="BS1254" s="4"/>
      <c r="BT1254" s="4"/>
      <c r="BU1254" s="4"/>
      <c r="BV1254" s="4"/>
      <c r="BW1254" s="4"/>
      <c r="BX1254" s="4"/>
      <c r="BY1254" s="4"/>
      <c r="BZ1254" s="4"/>
      <c r="CA1254" s="4"/>
      <c r="CB1254" s="4"/>
      <c r="CC1254" s="4"/>
      <c r="CD1254" s="4"/>
      <c r="CE1254" s="4"/>
      <c r="CF1254" s="4"/>
      <c r="CG1254" s="4"/>
      <c r="CH1254" s="4"/>
      <c r="CI1254" s="4"/>
      <c r="CJ1254" s="4"/>
      <c r="CK1254" s="4"/>
      <c r="CL1254" s="4"/>
      <c r="CM1254" s="4"/>
      <c r="CN1254" s="4"/>
      <c r="CO1254" s="4"/>
      <c r="CP1254" s="4"/>
      <c r="CQ1254" s="4"/>
      <c r="CR1254" s="4"/>
      <c r="CS1254" s="4"/>
      <c r="CT1254" s="4"/>
      <c r="CU1254" s="4"/>
      <c r="CV1254" s="4"/>
      <c r="CW1254" s="4"/>
      <c r="CX1254" s="4"/>
      <c r="CY1254" s="4"/>
      <c r="CZ1254" s="4"/>
      <c r="DA1254" s="4"/>
      <c r="DB1254" s="4"/>
      <c r="DC1254" s="4"/>
      <c r="DD1254" s="4"/>
      <c r="DE1254" s="4"/>
      <c r="DF1254" s="4"/>
      <c r="DG1254" s="4"/>
      <c r="DH1254" s="4"/>
      <c r="DI1254" s="4"/>
    </row>
    <row r="1255" spans="1:113" ht="14" outlineLevel="1" x14ac:dyDescent="0.35">
      <c r="A1255" s="83" t="s">
        <v>1779</v>
      </c>
      <c r="B1255" s="148" t="s">
        <v>820</v>
      </c>
      <c r="C1255" s="85"/>
      <c r="D1255" s="86"/>
      <c r="E1255" s="101"/>
      <c r="F1255" s="101"/>
      <c r="G1255" s="101"/>
      <c r="H1255" s="101"/>
      <c r="I1255" s="101">
        <f t="shared" si="60"/>
        <v>0</v>
      </c>
      <c r="J1255" s="101"/>
      <c r="K1255" s="101"/>
      <c r="L1255" s="101"/>
      <c r="M1255" s="101"/>
      <c r="N1255" s="101">
        <f t="shared" si="61"/>
        <v>0</v>
      </c>
      <c r="O1255" s="88"/>
      <c r="P1255" s="88"/>
      <c r="Q1255" s="168">
        <v>0.4</v>
      </c>
      <c r="R1255" s="90" t="s">
        <v>818</v>
      </c>
      <c r="S1255" s="90"/>
      <c r="T1255" s="91"/>
      <c r="U1255" s="102"/>
    </row>
    <row r="1256" spans="1:113" ht="14" outlineLevel="1" x14ac:dyDescent="0.35">
      <c r="A1256" s="83" t="s">
        <v>1780</v>
      </c>
      <c r="B1256" s="148" t="s">
        <v>822</v>
      </c>
      <c r="C1256" s="85"/>
      <c r="D1256" s="86"/>
      <c r="E1256" s="101"/>
      <c r="F1256" s="101"/>
      <c r="G1256" s="101"/>
      <c r="H1256" s="101"/>
      <c r="I1256" s="101">
        <f t="shared" si="60"/>
        <v>0</v>
      </c>
      <c r="J1256" s="101"/>
      <c r="K1256" s="101"/>
      <c r="L1256" s="101"/>
      <c r="M1256" s="101"/>
      <c r="N1256" s="101">
        <f t="shared" si="61"/>
        <v>0</v>
      </c>
      <c r="O1256" s="88"/>
      <c r="P1256" s="88"/>
      <c r="Q1256" s="168">
        <v>0.1</v>
      </c>
      <c r="R1256" s="90" t="s">
        <v>818</v>
      </c>
      <c r="S1256" s="90"/>
      <c r="T1256" s="91"/>
      <c r="U1256" s="102"/>
    </row>
    <row r="1257" spans="1:113" ht="14" outlineLevel="1" x14ac:dyDescent="0.35">
      <c r="A1257" s="83" t="s">
        <v>1781</v>
      </c>
      <c r="B1257" s="148" t="s">
        <v>824</v>
      </c>
      <c r="C1257" s="85"/>
      <c r="D1257" s="86"/>
      <c r="E1257" s="101"/>
      <c r="F1257" s="101"/>
      <c r="G1257" s="101"/>
      <c r="H1257" s="101"/>
      <c r="I1257" s="101">
        <f t="shared" si="60"/>
        <v>0</v>
      </c>
      <c r="J1257" s="101"/>
      <c r="K1257" s="101"/>
      <c r="L1257" s="101"/>
      <c r="M1257" s="101"/>
      <c r="N1257" s="101">
        <f t="shared" si="61"/>
        <v>0</v>
      </c>
      <c r="O1257" s="88"/>
      <c r="P1257" s="88"/>
      <c r="Q1257" s="168">
        <v>0.4</v>
      </c>
      <c r="R1257" s="90" t="s">
        <v>818</v>
      </c>
      <c r="S1257" s="90"/>
      <c r="T1257" s="91"/>
      <c r="U1257" s="102"/>
    </row>
    <row r="1258" spans="1:113" ht="14" outlineLevel="1" x14ac:dyDescent="0.35">
      <c r="A1258" s="83" t="s">
        <v>1782</v>
      </c>
      <c r="B1258" s="148" t="s">
        <v>44</v>
      </c>
      <c r="C1258" s="85"/>
      <c r="D1258" s="86"/>
      <c r="E1258" s="101">
        <v>5000000</v>
      </c>
      <c r="F1258" s="101"/>
      <c r="G1258" s="101"/>
      <c r="H1258" s="101"/>
      <c r="I1258" s="101">
        <f t="shared" si="60"/>
        <v>5000000</v>
      </c>
      <c r="J1258" s="101">
        <v>5000000</v>
      </c>
      <c r="K1258" s="101"/>
      <c r="L1258" s="101"/>
      <c r="M1258" s="101"/>
      <c r="N1258" s="101">
        <f t="shared" si="61"/>
        <v>5000000</v>
      </c>
      <c r="O1258" s="88"/>
      <c r="P1258" s="88"/>
      <c r="Q1258" s="168">
        <v>0.1</v>
      </c>
      <c r="R1258" s="90" t="s">
        <v>818</v>
      </c>
      <c r="S1258" s="90"/>
      <c r="T1258" s="91"/>
      <c r="U1258" s="102"/>
    </row>
    <row r="1259" spans="1:113" s="293" customFormat="1" ht="14" outlineLevel="1" x14ac:dyDescent="0.35">
      <c r="A1259" s="63" t="s">
        <v>1783</v>
      </c>
      <c r="B1259" s="163" t="s">
        <v>1784</v>
      </c>
      <c r="C1259" s="64"/>
      <c r="D1259" s="113">
        <v>624101</v>
      </c>
      <c r="E1259" s="65">
        <f>+E1263</f>
        <v>3000000</v>
      </c>
      <c r="F1259" s="65"/>
      <c r="G1259" s="65"/>
      <c r="H1259" s="65"/>
      <c r="I1259" s="65">
        <f t="shared" si="60"/>
        <v>3000000</v>
      </c>
      <c r="J1259" s="65">
        <f>+J1263</f>
        <v>3000000</v>
      </c>
      <c r="K1259" s="65"/>
      <c r="L1259" s="65"/>
      <c r="M1259" s="65"/>
      <c r="N1259" s="65">
        <f t="shared" si="61"/>
        <v>3000000</v>
      </c>
      <c r="O1259" s="164" t="s">
        <v>855</v>
      </c>
      <c r="P1259" s="164" t="s">
        <v>817</v>
      </c>
      <c r="Q1259" s="68"/>
      <c r="R1259" s="69" t="s">
        <v>818</v>
      </c>
      <c r="S1259" s="69"/>
      <c r="T1259" s="71"/>
      <c r="U1259" s="147"/>
      <c r="V1259" s="4"/>
      <c r="W1259" s="4"/>
      <c r="X1259" s="4"/>
      <c r="Y1259" s="4"/>
      <c r="Z1259" s="4"/>
      <c r="AA1259" s="4"/>
      <c r="AB1259" s="4"/>
      <c r="AC1259" s="4"/>
      <c r="AD1259" s="4"/>
      <c r="AE1259" s="4"/>
      <c r="AF1259" s="4"/>
      <c r="AG1259" s="4"/>
      <c r="AH1259" s="4"/>
      <c r="AI1259" s="4"/>
      <c r="AJ1259" s="4"/>
      <c r="AK1259" s="4"/>
      <c r="AL1259" s="4"/>
      <c r="AM1259" s="4"/>
      <c r="AN1259" s="4"/>
      <c r="AO1259" s="4"/>
      <c r="AP1259" s="4"/>
      <c r="AQ1259" s="4"/>
      <c r="AR1259" s="4"/>
      <c r="AS1259" s="4"/>
      <c r="AT1259" s="4"/>
      <c r="AU1259" s="4"/>
      <c r="AV1259" s="4"/>
      <c r="AW1259" s="4"/>
      <c r="AX1259" s="4"/>
      <c r="AY1259" s="4"/>
      <c r="AZ1259" s="4"/>
      <c r="BA1259" s="4"/>
      <c r="BB1259" s="4"/>
      <c r="BC1259" s="4"/>
      <c r="BD1259" s="4"/>
      <c r="BE1259" s="4"/>
      <c r="BF1259" s="4"/>
      <c r="BG1259" s="4"/>
      <c r="BH1259" s="4"/>
      <c r="BI1259" s="4"/>
      <c r="BJ1259" s="4"/>
      <c r="BK1259" s="4"/>
      <c r="BL1259" s="4"/>
      <c r="BM1259" s="4"/>
      <c r="BN1259" s="4"/>
      <c r="BO1259" s="4"/>
      <c r="BP1259" s="4"/>
      <c r="BQ1259" s="4"/>
      <c r="BR1259" s="4"/>
      <c r="BS1259" s="4"/>
      <c r="BT1259" s="4"/>
      <c r="BU1259" s="4"/>
      <c r="BV1259" s="4"/>
      <c r="BW1259" s="4"/>
      <c r="BX1259" s="4"/>
      <c r="BY1259" s="4"/>
      <c r="BZ1259" s="4"/>
      <c r="CA1259" s="4"/>
      <c r="CB1259" s="4"/>
      <c r="CC1259" s="4"/>
      <c r="CD1259" s="4"/>
      <c r="CE1259" s="4"/>
      <c r="CF1259" s="4"/>
      <c r="CG1259" s="4"/>
      <c r="CH1259" s="4"/>
      <c r="CI1259" s="4"/>
      <c r="CJ1259" s="4"/>
      <c r="CK1259" s="4"/>
      <c r="CL1259" s="4"/>
      <c r="CM1259" s="4"/>
      <c r="CN1259" s="4"/>
      <c r="CO1259" s="4"/>
      <c r="CP1259" s="4"/>
      <c r="CQ1259" s="4"/>
      <c r="CR1259" s="4"/>
      <c r="CS1259" s="4"/>
      <c r="CT1259" s="4"/>
      <c r="CU1259" s="4"/>
      <c r="CV1259" s="4"/>
      <c r="CW1259" s="4"/>
      <c r="CX1259" s="4"/>
      <c r="CY1259" s="4"/>
      <c r="CZ1259" s="4"/>
      <c r="DA1259" s="4"/>
      <c r="DB1259" s="4"/>
      <c r="DC1259" s="4"/>
      <c r="DD1259" s="4"/>
      <c r="DE1259" s="4"/>
      <c r="DF1259" s="4"/>
      <c r="DG1259" s="4"/>
      <c r="DH1259" s="4"/>
      <c r="DI1259" s="4"/>
    </row>
    <row r="1260" spans="1:113" ht="14" outlineLevel="1" x14ac:dyDescent="0.35">
      <c r="A1260" s="83" t="s">
        <v>1785</v>
      </c>
      <c r="B1260" s="148" t="s">
        <v>820</v>
      </c>
      <c r="C1260" s="85"/>
      <c r="D1260" s="86"/>
      <c r="E1260" s="101"/>
      <c r="F1260" s="101"/>
      <c r="G1260" s="101"/>
      <c r="H1260" s="101"/>
      <c r="I1260" s="101">
        <f t="shared" si="60"/>
        <v>0</v>
      </c>
      <c r="J1260" s="101"/>
      <c r="K1260" s="101"/>
      <c r="L1260" s="101"/>
      <c r="M1260" s="101"/>
      <c r="N1260" s="101">
        <f t="shared" si="61"/>
        <v>0</v>
      </c>
      <c r="O1260" s="88"/>
      <c r="P1260" s="88"/>
      <c r="Q1260" s="168">
        <v>0.4</v>
      </c>
      <c r="R1260" s="90" t="s">
        <v>818</v>
      </c>
      <c r="S1260" s="90"/>
      <c r="T1260" s="91"/>
      <c r="U1260" s="102"/>
    </row>
    <row r="1261" spans="1:113" ht="14" outlineLevel="1" x14ac:dyDescent="0.35">
      <c r="A1261" s="83" t="s">
        <v>1786</v>
      </c>
      <c r="B1261" s="148" t="s">
        <v>822</v>
      </c>
      <c r="C1261" s="85"/>
      <c r="D1261" s="86"/>
      <c r="E1261" s="101"/>
      <c r="F1261" s="101"/>
      <c r="G1261" s="101"/>
      <c r="H1261" s="101"/>
      <c r="I1261" s="101">
        <f t="shared" si="60"/>
        <v>0</v>
      </c>
      <c r="J1261" s="101"/>
      <c r="K1261" s="101"/>
      <c r="L1261" s="101"/>
      <c r="M1261" s="101"/>
      <c r="N1261" s="101">
        <f t="shared" si="61"/>
        <v>0</v>
      </c>
      <c r="O1261" s="88"/>
      <c r="P1261" s="88"/>
      <c r="Q1261" s="168">
        <v>0.1</v>
      </c>
      <c r="R1261" s="90" t="s">
        <v>818</v>
      </c>
      <c r="S1261" s="90"/>
      <c r="T1261" s="91"/>
      <c r="U1261" s="102"/>
    </row>
    <row r="1262" spans="1:113" ht="14" outlineLevel="1" x14ac:dyDescent="0.35">
      <c r="A1262" s="83" t="s">
        <v>1787</v>
      </c>
      <c r="B1262" s="148" t="s">
        <v>824</v>
      </c>
      <c r="C1262" s="85"/>
      <c r="D1262" s="86"/>
      <c r="E1262" s="101"/>
      <c r="F1262" s="101"/>
      <c r="G1262" s="101"/>
      <c r="H1262" s="101"/>
      <c r="I1262" s="101">
        <f t="shared" si="60"/>
        <v>0</v>
      </c>
      <c r="J1262" s="101"/>
      <c r="K1262" s="101"/>
      <c r="L1262" s="101"/>
      <c r="M1262" s="101"/>
      <c r="N1262" s="101">
        <f t="shared" si="61"/>
        <v>0</v>
      </c>
      <c r="O1262" s="88"/>
      <c r="P1262" s="88"/>
      <c r="Q1262" s="168">
        <v>0.4</v>
      </c>
      <c r="R1262" s="90" t="s">
        <v>818</v>
      </c>
      <c r="S1262" s="90"/>
      <c r="T1262" s="91"/>
      <c r="U1262" s="102"/>
    </row>
    <row r="1263" spans="1:113" ht="14" outlineLevel="1" x14ac:dyDescent="0.35">
      <c r="A1263" s="83" t="s">
        <v>1788</v>
      </c>
      <c r="B1263" s="148" t="s">
        <v>44</v>
      </c>
      <c r="C1263" s="85"/>
      <c r="D1263" s="86"/>
      <c r="E1263" s="101">
        <v>3000000</v>
      </c>
      <c r="F1263" s="101"/>
      <c r="G1263" s="101"/>
      <c r="H1263" s="101"/>
      <c r="I1263" s="101">
        <f t="shared" si="60"/>
        <v>3000000</v>
      </c>
      <c r="J1263" s="101">
        <v>3000000</v>
      </c>
      <c r="K1263" s="101"/>
      <c r="L1263" s="101"/>
      <c r="M1263" s="101"/>
      <c r="N1263" s="101">
        <f t="shared" si="61"/>
        <v>3000000</v>
      </c>
      <c r="O1263" s="88"/>
      <c r="P1263" s="88"/>
      <c r="Q1263" s="168">
        <v>0.1</v>
      </c>
      <c r="R1263" s="90" t="s">
        <v>818</v>
      </c>
      <c r="S1263" s="90"/>
      <c r="T1263" s="91"/>
      <c r="U1263" s="102"/>
    </row>
    <row r="1264" spans="1:113" ht="28" x14ac:dyDescent="0.35">
      <c r="A1264" s="63" t="s">
        <v>1789</v>
      </c>
      <c r="B1264" s="163" t="s">
        <v>1790</v>
      </c>
      <c r="C1264" s="64"/>
      <c r="D1264" s="113">
        <v>624102</v>
      </c>
      <c r="E1264" s="65">
        <f>+E1268</f>
        <v>52970200</v>
      </c>
      <c r="F1264" s="65"/>
      <c r="G1264" s="65"/>
      <c r="H1264" s="65"/>
      <c r="I1264" s="65">
        <f t="shared" si="60"/>
        <v>52970200</v>
      </c>
      <c r="J1264" s="65">
        <f>+J1268</f>
        <v>52970200</v>
      </c>
      <c r="K1264" s="65"/>
      <c r="L1264" s="65"/>
      <c r="M1264" s="65"/>
      <c r="N1264" s="65">
        <f t="shared" si="61"/>
        <v>52970200</v>
      </c>
      <c r="O1264" s="164" t="s">
        <v>855</v>
      </c>
      <c r="P1264" s="164" t="s">
        <v>817</v>
      </c>
      <c r="Q1264" s="68"/>
      <c r="R1264" s="69" t="s">
        <v>818</v>
      </c>
      <c r="S1264" s="69"/>
      <c r="T1264" s="71"/>
      <c r="U1264" s="165" t="s">
        <v>1791</v>
      </c>
    </row>
    <row r="1265" spans="1:21" ht="14" x14ac:dyDescent="0.35">
      <c r="A1265" s="83" t="s">
        <v>1792</v>
      </c>
      <c r="B1265" s="148" t="s">
        <v>820</v>
      </c>
      <c r="C1265" s="85"/>
      <c r="D1265" s="86"/>
      <c r="E1265" s="101"/>
      <c r="F1265" s="101"/>
      <c r="G1265" s="101"/>
      <c r="H1265" s="101"/>
      <c r="I1265" s="101">
        <f t="shared" si="60"/>
        <v>0</v>
      </c>
      <c r="J1265" s="101"/>
      <c r="K1265" s="101"/>
      <c r="L1265" s="101"/>
      <c r="M1265" s="101"/>
      <c r="N1265" s="101">
        <f t="shared" si="61"/>
        <v>0</v>
      </c>
      <c r="O1265" s="88"/>
      <c r="P1265" s="88"/>
      <c r="Q1265" s="168">
        <v>0.4</v>
      </c>
      <c r="R1265" s="90" t="s">
        <v>818</v>
      </c>
      <c r="S1265" s="90"/>
      <c r="T1265" s="91"/>
      <c r="U1265" s="102"/>
    </row>
    <row r="1266" spans="1:21" ht="14" x14ac:dyDescent="0.35">
      <c r="A1266" s="83" t="s">
        <v>1793</v>
      </c>
      <c r="B1266" s="148" t="s">
        <v>822</v>
      </c>
      <c r="C1266" s="85"/>
      <c r="D1266" s="86"/>
      <c r="E1266" s="101"/>
      <c r="F1266" s="101"/>
      <c r="G1266" s="101"/>
      <c r="H1266" s="101"/>
      <c r="I1266" s="101">
        <f t="shared" si="60"/>
        <v>0</v>
      </c>
      <c r="J1266" s="101"/>
      <c r="K1266" s="101"/>
      <c r="L1266" s="101"/>
      <c r="M1266" s="101"/>
      <c r="N1266" s="101">
        <f t="shared" si="61"/>
        <v>0</v>
      </c>
      <c r="O1266" s="88"/>
      <c r="P1266" s="88"/>
      <c r="Q1266" s="168">
        <v>0.1</v>
      </c>
      <c r="R1266" s="90" t="s">
        <v>818</v>
      </c>
      <c r="S1266" s="90"/>
      <c r="T1266" s="91"/>
      <c r="U1266" s="102"/>
    </row>
    <row r="1267" spans="1:21" ht="14" x14ac:dyDescent="0.35">
      <c r="A1267" s="83" t="s">
        <v>1794</v>
      </c>
      <c r="B1267" s="148" t="s">
        <v>824</v>
      </c>
      <c r="C1267" s="85"/>
      <c r="D1267" s="86"/>
      <c r="E1267" s="101"/>
      <c r="F1267" s="101"/>
      <c r="G1267" s="101"/>
      <c r="H1267" s="101"/>
      <c r="I1267" s="101">
        <f t="shared" si="60"/>
        <v>0</v>
      </c>
      <c r="J1267" s="101"/>
      <c r="K1267" s="101"/>
      <c r="L1267" s="101"/>
      <c r="M1267" s="101"/>
      <c r="N1267" s="101">
        <f t="shared" si="61"/>
        <v>0</v>
      </c>
      <c r="O1267" s="88"/>
      <c r="P1267" s="88"/>
      <c r="Q1267" s="168">
        <v>0.4</v>
      </c>
      <c r="R1267" s="90" t="s">
        <v>818</v>
      </c>
      <c r="S1267" s="90"/>
      <c r="T1267" s="91"/>
      <c r="U1267" s="102"/>
    </row>
    <row r="1268" spans="1:21" ht="14" x14ac:dyDescent="0.35">
      <c r="A1268" s="83" t="s">
        <v>1795</v>
      </c>
      <c r="B1268" s="148" t="s">
        <v>44</v>
      </c>
      <c r="C1268" s="85"/>
      <c r="D1268" s="86"/>
      <c r="E1268" s="101">
        <v>52970200</v>
      </c>
      <c r="F1268" s="101"/>
      <c r="G1268" s="101"/>
      <c r="H1268" s="101"/>
      <c r="I1268" s="101">
        <f t="shared" si="60"/>
        <v>52970200</v>
      </c>
      <c r="J1268" s="101">
        <v>52970200</v>
      </c>
      <c r="K1268" s="101"/>
      <c r="L1268" s="101"/>
      <c r="M1268" s="101"/>
      <c r="N1268" s="101">
        <f t="shared" si="61"/>
        <v>52970200</v>
      </c>
      <c r="O1268" s="88"/>
      <c r="P1268" s="88"/>
      <c r="Q1268" s="168">
        <v>0.1</v>
      </c>
      <c r="R1268" s="90" t="s">
        <v>818</v>
      </c>
      <c r="S1268" s="90"/>
      <c r="T1268" s="91"/>
      <c r="U1268" s="102"/>
    </row>
    <row r="1269" spans="1:21" ht="14" x14ac:dyDescent="0.35">
      <c r="A1269" s="63" t="s">
        <v>1796</v>
      </c>
      <c r="B1269" s="163" t="s">
        <v>1797</v>
      </c>
      <c r="C1269" s="64"/>
      <c r="D1269" s="113">
        <v>2341</v>
      </c>
      <c r="E1269" s="65">
        <f>E1273</f>
        <v>156666667</v>
      </c>
      <c r="F1269" s="65">
        <f>+F1273</f>
        <v>0</v>
      </c>
      <c r="G1269" s="65"/>
      <c r="H1269" s="65"/>
      <c r="I1269" s="65">
        <f t="shared" si="60"/>
        <v>156666667</v>
      </c>
      <c r="J1269" s="65">
        <f>J1273</f>
        <v>156666667</v>
      </c>
      <c r="K1269" s="65">
        <f t="shared" ref="K1269:M1269" si="62">K1273</f>
        <v>0</v>
      </c>
      <c r="L1269" s="65">
        <f t="shared" si="62"/>
        <v>0</v>
      </c>
      <c r="M1269" s="65">
        <f t="shared" si="62"/>
        <v>0</v>
      </c>
      <c r="N1269" s="65">
        <f t="shared" si="61"/>
        <v>156666667</v>
      </c>
      <c r="O1269" s="164" t="s">
        <v>855</v>
      </c>
      <c r="P1269" s="164" t="s">
        <v>817</v>
      </c>
      <c r="Q1269" s="68"/>
      <c r="R1269" s="69" t="s">
        <v>818</v>
      </c>
      <c r="S1269" s="69"/>
      <c r="T1269" s="71"/>
      <c r="U1269" s="147"/>
    </row>
    <row r="1270" spans="1:21" ht="14" x14ac:dyDescent="0.35">
      <c r="A1270" s="83" t="s">
        <v>1798</v>
      </c>
      <c r="B1270" s="148" t="s">
        <v>820</v>
      </c>
      <c r="C1270" s="85"/>
      <c r="D1270" s="86"/>
      <c r="E1270" s="101"/>
      <c r="F1270" s="101"/>
      <c r="G1270" s="101"/>
      <c r="H1270" s="101"/>
      <c r="I1270" s="101">
        <f t="shared" si="60"/>
        <v>0</v>
      </c>
      <c r="J1270" s="101"/>
      <c r="K1270" s="101"/>
      <c r="L1270" s="101"/>
      <c r="M1270" s="101"/>
      <c r="N1270" s="101">
        <f t="shared" si="61"/>
        <v>0</v>
      </c>
      <c r="O1270" s="88"/>
      <c r="P1270" s="88"/>
      <c r="Q1270" s="168">
        <v>0.4</v>
      </c>
      <c r="R1270" s="90" t="s">
        <v>818</v>
      </c>
      <c r="S1270" s="90"/>
      <c r="T1270" s="91"/>
      <c r="U1270" s="102"/>
    </row>
    <row r="1271" spans="1:21" s="22" customFormat="1" ht="29.15" customHeight="1" outlineLevel="1" x14ac:dyDescent="0.35">
      <c r="A1271" s="83" t="s">
        <v>1799</v>
      </c>
      <c r="B1271" s="148" t="s">
        <v>822</v>
      </c>
      <c r="C1271" s="85"/>
      <c r="D1271" s="86"/>
      <c r="E1271" s="101"/>
      <c r="F1271" s="101"/>
      <c r="G1271" s="101"/>
      <c r="H1271" s="101"/>
      <c r="I1271" s="101">
        <f t="shared" si="60"/>
        <v>0</v>
      </c>
      <c r="J1271" s="101"/>
      <c r="K1271" s="101"/>
      <c r="L1271" s="101"/>
      <c r="M1271" s="101"/>
      <c r="N1271" s="101">
        <f t="shared" si="61"/>
        <v>0</v>
      </c>
      <c r="O1271" s="88"/>
      <c r="P1271" s="88"/>
      <c r="Q1271" s="168">
        <v>0.1</v>
      </c>
      <c r="R1271" s="90" t="s">
        <v>818</v>
      </c>
      <c r="S1271" s="90"/>
      <c r="T1271" s="91"/>
      <c r="U1271" s="102"/>
    </row>
    <row r="1272" spans="1:21" ht="14" outlineLevel="1" x14ac:dyDescent="0.35">
      <c r="A1272" s="83" t="s">
        <v>1800</v>
      </c>
      <c r="B1272" s="148" t="s">
        <v>824</v>
      </c>
      <c r="C1272" s="85"/>
      <c r="D1272" s="86"/>
      <c r="E1272" s="101"/>
      <c r="F1272" s="101"/>
      <c r="G1272" s="101"/>
      <c r="H1272" s="101"/>
      <c r="I1272" s="101">
        <f t="shared" si="60"/>
        <v>0</v>
      </c>
      <c r="J1272" s="101"/>
      <c r="K1272" s="101"/>
      <c r="L1272" s="101"/>
      <c r="M1272" s="101"/>
      <c r="N1272" s="101">
        <f t="shared" si="61"/>
        <v>0</v>
      </c>
      <c r="O1272" s="88"/>
      <c r="P1272" s="88"/>
      <c r="Q1272" s="168">
        <v>0.4</v>
      </c>
      <c r="R1272" s="90" t="s">
        <v>818</v>
      </c>
      <c r="S1272" s="90"/>
      <c r="T1272" s="91"/>
      <c r="U1272" s="102"/>
    </row>
    <row r="1273" spans="1:21" ht="14" outlineLevel="1" x14ac:dyDescent="0.35">
      <c r="A1273" s="83" t="s">
        <v>1801</v>
      </c>
      <c r="B1273" s="148" t="s">
        <v>44</v>
      </c>
      <c r="C1273" s="85"/>
      <c r="D1273" s="86"/>
      <c r="E1273" s="101">
        <v>156666667</v>
      </c>
      <c r="F1273" s="149">
        <v>0</v>
      </c>
      <c r="G1273" s="149"/>
      <c r="H1273" s="149"/>
      <c r="I1273" s="149">
        <f t="shared" si="60"/>
        <v>156666667</v>
      </c>
      <c r="J1273" s="101">
        <v>156666667</v>
      </c>
      <c r="K1273" s="149">
        <v>0</v>
      </c>
      <c r="L1273" s="149"/>
      <c r="M1273" s="149"/>
      <c r="N1273" s="149">
        <f t="shared" si="61"/>
        <v>156666667</v>
      </c>
      <c r="O1273" s="88"/>
      <c r="P1273" s="88"/>
      <c r="Q1273" s="168">
        <v>0.1</v>
      </c>
      <c r="R1273" s="90" t="s">
        <v>818</v>
      </c>
      <c r="S1273" s="90"/>
      <c r="T1273" s="91"/>
      <c r="U1273" s="102"/>
    </row>
    <row r="1274" spans="1:21" ht="56" outlineLevel="1" x14ac:dyDescent="0.35">
      <c r="A1274" s="63" t="s">
        <v>1802</v>
      </c>
      <c r="B1274" s="163" t="s">
        <v>1803</v>
      </c>
      <c r="C1274" s="64"/>
      <c r="D1274" s="113">
        <v>624103</v>
      </c>
      <c r="E1274" s="65">
        <f>+E1278</f>
        <v>0</v>
      </c>
      <c r="F1274" s="65"/>
      <c r="G1274" s="65"/>
      <c r="H1274" s="65"/>
      <c r="I1274" s="65">
        <f t="shared" si="60"/>
        <v>0</v>
      </c>
      <c r="J1274" s="65">
        <f>+J1278</f>
        <v>0</v>
      </c>
      <c r="K1274" s="65"/>
      <c r="L1274" s="65"/>
      <c r="M1274" s="65"/>
      <c r="N1274" s="65">
        <f t="shared" ref="N1274:N1305" si="63">SUM(J1274:M1274)</f>
        <v>0</v>
      </c>
      <c r="O1274" s="164" t="s">
        <v>855</v>
      </c>
      <c r="P1274" s="164" t="s">
        <v>817</v>
      </c>
      <c r="Q1274" s="68"/>
      <c r="R1274" s="69" t="s">
        <v>818</v>
      </c>
      <c r="S1274" s="69"/>
      <c r="T1274" s="71"/>
      <c r="U1274" s="147"/>
    </row>
    <row r="1275" spans="1:21" ht="14" outlineLevel="1" x14ac:dyDescent="0.35">
      <c r="A1275" s="83" t="s">
        <v>1804</v>
      </c>
      <c r="B1275" s="148" t="s">
        <v>820</v>
      </c>
      <c r="C1275" s="85"/>
      <c r="D1275" s="86"/>
      <c r="E1275" s="101"/>
      <c r="F1275" s="101"/>
      <c r="G1275" s="101"/>
      <c r="H1275" s="101"/>
      <c r="I1275" s="101">
        <f t="shared" si="60"/>
        <v>0</v>
      </c>
      <c r="J1275" s="101"/>
      <c r="K1275" s="101"/>
      <c r="L1275" s="101"/>
      <c r="M1275" s="101"/>
      <c r="N1275" s="101">
        <f t="shared" si="63"/>
        <v>0</v>
      </c>
      <c r="O1275" s="88"/>
      <c r="P1275" s="88"/>
      <c r="Q1275" s="168">
        <v>0.4</v>
      </c>
      <c r="R1275" s="90" t="s">
        <v>818</v>
      </c>
      <c r="S1275" s="90"/>
      <c r="T1275" s="91"/>
      <c r="U1275" s="102"/>
    </row>
    <row r="1276" spans="1:21" ht="14" outlineLevel="1" x14ac:dyDescent="0.35">
      <c r="A1276" s="83" t="s">
        <v>1805</v>
      </c>
      <c r="B1276" s="148" t="s">
        <v>822</v>
      </c>
      <c r="C1276" s="85"/>
      <c r="D1276" s="86"/>
      <c r="E1276" s="101"/>
      <c r="F1276" s="101"/>
      <c r="G1276" s="101"/>
      <c r="H1276" s="101"/>
      <c r="I1276" s="101">
        <f t="shared" ref="I1276:I1277" si="64">SUM(E1276:H1276)</f>
        <v>0</v>
      </c>
      <c r="J1276" s="101"/>
      <c r="K1276" s="101"/>
      <c r="L1276" s="101"/>
      <c r="M1276" s="101"/>
      <c r="N1276" s="101">
        <f t="shared" si="63"/>
        <v>0</v>
      </c>
      <c r="O1276" s="88"/>
      <c r="P1276" s="88"/>
      <c r="Q1276" s="168">
        <v>0.1</v>
      </c>
      <c r="R1276" s="90" t="s">
        <v>818</v>
      </c>
      <c r="S1276" s="90"/>
      <c r="T1276" s="91"/>
      <c r="U1276" s="102"/>
    </row>
    <row r="1277" spans="1:21" ht="14" outlineLevel="1" x14ac:dyDescent="0.35">
      <c r="A1277" s="83" t="s">
        <v>1806</v>
      </c>
      <c r="B1277" s="148" t="s">
        <v>824</v>
      </c>
      <c r="C1277" s="85"/>
      <c r="D1277" s="86"/>
      <c r="E1277" s="101"/>
      <c r="F1277" s="101"/>
      <c r="G1277" s="101"/>
      <c r="H1277" s="101"/>
      <c r="I1277" s="101">
        <f t="shared" si="64"/>
        <v>0</v>
      </c>
      <c r="J1277" s="101"/>
      <c r="K1277" s="101"/>
      <c r="L1277" s="101"/>
      <c r="M1277" s="101"/>
      <c r="N1277" s="101">
        <f t="shared" si="63"/>
        <v>0</v>
      </c>
      <c r="O1277" s="88"/>
      <c r="P1277" s="88"/>
      <c r="Q1277" s="168">
        <v>0.4</v>
      </c>
      <c r="R1277" s="90" t="s">
        <v>818</v>
      </c>
      <c r="S1277" s="90"/>
      <c r="T1277" s="91"/>
      <c r="U1277" s="102"/>
    </row>
    <row r="1278" spans="1:21" ht="14" outlineLevel="1" x14ac:dyDescent="0.35">
      <c r="A1278" s="83" t="s">
        <v>1807</v>
      </c>
      <c r="B1278" s="148" t="s">
        <v>44</v>
      </c>
      <c r="C1278" s="85"/>
      <c r="D1278" s="86"/>
      <c r="E1278" s="101">
        <v>0</v>
      </c>
      <c r="F1278" s="101"/>
      <c r="G1278" s="101"/>
      <c r="H1278" s="101"/>
      <c r="I1278" s="101">
        <v>0</v>
      </c>
      <c r="J1278" s="101">
        <v>0</v>
      </c>
      <c r="K1278" s="101"/>
      <c r="L1278" s="101"/>
      <c r="M1278" s="101"/>
      <c r="N1278" s="101">
        <f t="shared" si="63"/>
        <v>0</v>
      </c>
      <c r="O1278" s="88"/>
      <c r="P1278" s="88"/>
      <c r="Q1278" s="168">
        <v>0.1</v>
      </c>
      <c r="R1278" s="90" t="s">
        <v>818</v>
      </c>
      <c r="S1278" s="90"/>
      <c r="T1278" s="91"/>
      <c r="U1278" s="102"/>
    </row>
    <row r="1279" spans="1:21" ht="28" outlineLevel="1" x14ac:dyDescent="0.35">
      <c r="A1279" s="63" t="s">
        <v>1808</v>
      </c>
      <c r="B1279" s="163" t="s">
        <v>1809</v>
      </c>
      <c r="C1279" s="64"/>
      <c r="D1279" s="113">
        <v>632703</v>
      </c>
      <c r="E1279" s="65">
        <f>+E1283</f>
        <v>105251270</v>
      </c>
      <c r="F1279" s="65"/>
      <c r="G1279" s="65"/>
      <c r="H1279" s="65"/>
      <c r="I1279" s="65">
        <f t="shared" ref="I1279:I1342" si="65">SUM(E1279:H1279)</f>
        <v>105251270</v>
      </c>
      <c r="J1279" s="65">
        <f>+J1283</f>
        <v>105251270</v>
      </c>
      <c r="K1279" s="65"/>
      <c r="L1279" s="65"/>
      <c r="M1279" s="65"/>
      <c r="N1279" s="65">
        <f t="shared" si="63"/>
        <v>105251270</v>
      </c>
      <c r="O1279" s="164" t="s">
        <v>855</v>
      </c>
      <c r="P1279" s="164" t="s">
        <v>817</v>
      </c>
      <c r="Q1279" s="68"/>
      <c r="R1279" s="69" t="s">
        <v>818</v>
      </c>
      <c r="S1279" s="69"/>
      <c r="T1279" s="71"/>
      <c r="U1279" s="147"/>
    </row>
    <row r="1280" spans="1:21" ht="14" outlineLevel="1" x14ac:dyDescent="0.35">
      <c r="A1280" s="83" t="s">
        <v>1810</v>
      </c>
      <c r="B1280" s="148" t="s">
        <v>820</v>
      </c>
      <c r="C1280" s="85"/>
      <c r="D1280" s="86"/>
      <c r="E1280" s="101"/>
      <c r="F1280" s="101"/>
      <c r="G1280" s="101"/>
      <c r="H1280" s="101"/>
      <c r="I1280" s="101">
        <f t="shared" si="65"/>
        <v>0</v>
      </c>
      <c r="J1280" s="101"/>
      <c r="K1280" s="101"/>
      <c r="L1280" s="101"/>
      <c r="M1280" s="101"/>
      <c r="N1280" s="101">
        <f t="shared" si="63"/>
        <v>0</v>
      </c>
      <c r="O1280" s="88"/>
      <c r="P1280" s="88"/>
      <c r="Q1280" s="168">
        <v>0.4</v>
      </c>
      <c r="R1280" s="90" t="s">
        <v>818</v>
      </c>
      <c r="S1280" s="90"/>
      <c r="T1280" s="91"/>
      <c r="U1280" s="102"/>
    </row>
    <row r="1281" spans="1:21" ht="14" outlineLevel="1" x14ac:dyDescent="0.35">
      <c r="A1281" s="83" t="s">
        <v>1811</v>
      </c>
      <c r="B1281" s="148" t="s">
        <v>822</v>
      </c>
      <c r="C1281" s="85"/>
      <c r="D1281" s="86"/>
      <c r="E1281" s="101"/>
      <c r="F1281" s="101"/>
      <c r="G1281" s="101"/>
      <c r="H1281" s="101"/>
      <c r="I1281" s="101">
        <f t="shared" si="65"/>
        <v>0</v>
      </c>
      <c r="J1281" s="101"/>
      <c r="K1281" s="101"/>
      <c r="L1281" s="101"/>
      <c r="M1281" s="101"/>
      <c r="N1281" s="101">
        <f t="shared" si="63"/>
        <v>0</v>
      </c>
      <c r="O1281" s="88"/>
      <c r="P1281" s="88"/>
      <c r="Q1281" s="168">
        <v>0.1</v>
      </c>
      <c r="R1281" s="90" t="s">
        <v>818</v>
      </c>
      <c r="S1281" s="90"/>
      <c r="T1281" s="91"/>
      <c r="U1281" s="102"/>
    </row>
    <row r="1282" spans="1:21" ht="14" outlineLevel="1" x14ac:dyDescent="0.35">
      <c r="A1282" s="83" t="s">
        <v>1812</v>
      </c>
      <c r="B1282" s="148" t="s">
        <v>824</v>
      </c>
      <c r="C1282" s="85"/>
      <c r="D1282" s="86"/>
      <c r="E1282" s="101"/>
      <c r="F1282" s="101"/>
      <c r="G1282" s="101"/>
      <c r="H1282" s="101"/>
      <c r="I1282" s="101">
        <f t="shared" si="65"/>
        <v>0</v>
      </c>
      <c r="J1282" s="101"/>
      <c r="K1282" s="101"/>
      <c r="L1282" s="101"/>
      <c r="M1282" s="101"/>
      <c r="N1282" s="101">
        <f t="shared" si="63"/>
        <v>0</v>
      </c>
      <c r="O1282" s="88"/>
      <c r="P1282" s="88"/>
      <c r="Q1282" s="168">
        <v>0.4</v>
      </c>
      <c r="R1282" s="90" t="s">
        <v>818</v>
      </c>
      <c r="S1282" s="90"/>
      <c r="T1282" s="91"/>
      <c r="U1282" s="102"/>
    </row>
    <row r="1283" spans="1:21" ht="14" outlineLevel="1" x14ac:dyDescent="0.35">
      <c r="A1283" s="83" t="s">
        <v>1813</v>
      </c>
      <c r="B1283" s="148" t="s">
        <v>44</v>
      </c>
      <c r="C1283" s="85"/>
      <c r="D1283" s="86"/>
      <c r="E1283" s="172">
        <v>105251270</v>
      </c>
      <c r="F1283" s="172"/>
      <c r="G1283" s="172"/>
      <c r="H1283" s="172"/>
      <c r="I1283" s="172">
        <f t="shared" si="65"/>
        <v>105251270</v>
      </c>
      <c r="J1283" s="172">
        <v>105251270</v>
      </c>
      <c r="K1283" s="172"/>
      <c r="L1283" s="172"/>
      <c r="M1283" s="172"/>
      <c r="N1283" s="172">
        <f t="shared" si="63"/>
        <v>105251270</v>
      </c>
      <c r="O1283" s="88"/>
      <c r="P1283" s="88"/>
      <c r="Q1283" s="168">
        <v>0.1</v>
      </c>
      <c r="R1283" s="90" t="s">
        <v>818</v>
      </c>
      <c r="S1283" s="90"/>
      <c r="T1283" s="91"/>
      <c r="U1283" s="102"/>
    </row>
    <row r="1284" spans="1:21" ht="28" outlineLevel="1" x14ac:dyDescent="0.35">
      <c r="A1284" s="63" t="s">
        <v>1814</v>
      </c>
      <c r="B1284" s="163" t="s">
        <v>1815</v>
      </c>
      <c r="C1284" s="64"/>
      <c r="D1284" s="113"/>
      <c r="E1284" s="65">
        <v>0</v>
      </c>
      <c r="F1284" s="65"/>
      <c r="G1284" s="65"/>
      <c r="H1284" s="65"/>
      <c r="I1284" s="66">
        <f t="shared" si="65"/>
        <v>0</v>
      </c>
      <c r="J1284" s="65">
        <v>0</v>
      </c>
      <c r="K1284" s="65"/>
      <c r="L1284" s="65"/>
      <c r="M1284" s="65"/>
      <c r="N1284" s="65">
        <f t="shared" si="63"/>
        <v>0</v>
      </c>
      <c r="O1284" s="164"/>
      <c r="P1284" s="164"/>
      <c r="Q1284" s="68"/>
      <c r="R1284" s="69" t="s">
        <v>818</v>
      </c>
      <c r="S1284" s="69"/>
      <c r="T1284" s="71"/>
      <c r="U1284" s="157"/>
    </row>
    <row r="1285" spans="1:21" ht="14" outlineLevel="1" x14ac:dyDescent="0.35">
      <c r="A1285" s="83" t="s">
        <v>1816</v>
      </c>
      <c r="B1285" s="148" t="s">
        <v>820</v>
      </c>
      <c r="C1285" s="85"/>
      <c r="D1285" s="86"/>
      <c r="E1285" s="101"/>
      <c r="F1285" s="101"/>
      <c r="G1285" s="101"/>
      <c r="H1285" s="101"/>
      <c r="I1285" s="123">
        <f t="shared" si="65"/>
        <v>0</v>
      </c>
      <c r="J1285" s="101"/>
      <c r="K1285" s="101"/>
      <c r="L1285" s="101"/>
      <c r="M1285" s="101"/>
      <c r="N1285" s="123">
        <f t="shared" si="63"/>
        <v>0</v>
      </c>
      <c r="O1285" s="85"/>
      <c r="P1285" s="85"/>
      <c r="Q1285" s="168">
        <v>0.4</v>
      </c>
      <c r="R1285" s="90" t="s">
        <v>818</v>
      </c>
      <c r="S1285" s="90"/>
      <c r="T1285" s="91"/>
      <c r="U1285" s="92"/>
    </row>
    <row r="1286" spans="1:21" ht="14" outlineLevel="1" x14ac:dyDescent="0.35">
      <c r="A1286" s="83" t="s">
        <v>1817</v>
      </c>
      <c r="B1286" s="148" t="s">
        <v>822</v>
      </c>
      <c r="C1286" s="85"/>
      <c r="D1286" s="86"/>
      <c r="E1286" s="101"/>
      <c r="F1286" s="101"/>
      <c r="G1286" s="101"/>
      <c r="H1286" s="101"/>
      <c r="I1286" s="123">
        <f t="shared" si="65"/>
        <v>0</v>
      </c>
      <c r="J1286" s="101"/>
      <c r="K1286" s="101"/>
      <c r="L1286" s="101"/>
      <c r="M1286" s="101"/>
      <c r="N1286" s="123">
        <f t="shared" si="63"/>
        <v>0</v>
      </c>
      <c r="O1286" s="85"/>
      <c r="P1286" s="85"/>
      <c r="Q1286" s="168">
        <v>0.1</v>
      </c>
      <c r="R1286" s="90" t="s">
        <v>818</v>
      </c>
      <c r="S1286" s="90"/>
      <c r="T1286" s="91"/>
      <c r="U1286" s="92"/>
    </row>
    <row r="1287" spans="1:21" ht="14" outlineLevel="1" x14ac:dyDescent="0.35">
      <c r="A1287" s="83" t="s">
        <v>1818</v>
      </c>
      <c r="B1287" s="148" t="s">
        <v>824</v>
      </c>
      <c r="C1287" s="85"/>
      <c r="D1287" s="86"/>
      <c r="E1287" s="101"/>
      <c r="F1287" s="101"/>
      <c r="G1287" s="101"/>
      <c r="H1287" s="101"/>
      <c r="I1287" s="123">
        <f t="shared" si="65"/>
        <v>0</v>
      </c>
      <c r="J1287" s="101"/>
      <c r="K1287" s="101"/>
      <c r="L1287" s="101"/>
      <c r="M1287" s="101"/>
      <c r="N1287" s="123">
        <f t="shared" si="63"/>
        <v>0</v>
      </c>
      <c r="O1287" s="85"/>
      <c r="P1287" s="85"/>
      <c r="Q1287" s="168">
        <v>0.4</v>
      </c>
      <c r="R1287" s="90" t="s">
        <v>818</v>
      </c>
      <c r="S1287" s="90"/>
      <c r="T1287" s="91"/>
      <c r="U1287" s="92"/>
    </row>
    <row r="1288" spans="1:21" ht="14" outlineLevel="1" x14ac:dyDescent="0.35">
      <c r="A1288" s="83" t="s">
        <v>1819</v>
      </c>
      <c r="B1288" s="148" t="s">
        <v>44</v>
      </c>
      <c r="C1288" s="85"/>
      <c r="D1288" s="86"/>
      <c r="E1288" s="101">
        <v>0</v>
      </c>
      <c r="F1288" s="101"/>
      <c r="G1288" s="101"/>
      <c r="H1288" s="101"/>
      <c r="I1288" s="123">
        <f t="shared" si="65"/>
        <v>0</v>
      </c>
      <c r="J1288" s="101">
        <v>0</v>
      </c>
      <c r="K1288" s="101"/>
      <c r="L1288" s="101"/>
      <c r="M1288" s="101"/>
      <c r="N1288" s="123">
        <f t="shared" si="63"/>
        <v>0</v>
      </c>
      <c r="O1288" s="85"/>
      <c r="P1288" s="85"/>
      <c r="Q1288" s="168">
        <v>0.1</v>
      </c>
      <c r="R1288" s="90" t="s">
        <v>818</v>
      </c>
      <c r="S1288" s="90"/>
      <c r="T1288" s="91"/>
      <c r="U1288" s="92"/>
    </row>
    <row r="1289" spans="1:21" ht="14" outlineLevel="1" x14ac:dyDescent="0.35">
      <c r="A1289" s="63" t="s">
        <v>1820</v>
      </c>
      <c r="B1289" s="163" t="s">
        <v>1821</v>
      </c>
      <c r="C1289" s="163"/>
      <c r="D1289" s="113">
        <v>624101</v>
      </c>
      <c r="E1289" s="65">
        <f>E1293</f>
        <v>3000000</v>
      </c>
      <c r="F1289" s="189"/>
      <c r="G1289" s="189"/>
      <c r="H1289" s="189"/>
      <c r="I1289" s="189">
        <f t="shared" si="65"/>
        <v>3000000</v>
      </c>
      <c r="J1289" s="65">
        <f>J1293</f>
        <v>3000000</v>
      </c>
      <c r="K1289" s="189"/>
      <c r="L1289" s="189"/>
      <c r="M1289" s="189"/>
      <c r="N1289" s="189">
        <f t="shared" si="63"/>
        <v>3000000</v>
      </c>
      <c r="O1289" s="294" t="s">
        <v>1822</v>
      </c>
      <c r="P1289" s="294" t="s">
        <v>1823</v>
      </c>
      <c r="Q1289" s="68"/>
      <c r="R1289" s="295" t="s">
        <v>818</v>
      </c>
      <c r="S1289" s="163"/>
      <c r="T1289" s="163"/>
      <c r="U1289" s="163"/>
    </row>
    <row r="1290" spans="1:21" ht="14" outlineLevel="1" x14ac:dyDescent="0.35">
      <c r="A1290" s="83" t="s">
        <v>1824</v>
      </c>
      <c r="B1290" s="148" t="s">
        <v>820</v>
      </c>
      <c r="C1290" s="85"/>
      <c r="D1290" s="86"/>
      <c r="E1290" s="101"/>
      <c r="F1290" s="101"/>
      <c r="G1290" s="101"/>
      <c r="H1290" s="101"/>
      <c r="I1290" s="123">
        <f t="shared" si="65"/>
        <v>0</v>
      </c>
      <c r="J1290" s="101"/>
      <c r="K1290" s="101"/>
      <c r="L1290" s="101"/>
      <c r="M1290" s="101"/>
      <c r="N1290" s="123">
        <f t="shared" si="63"/>
        <v>0</v>
      </c>
      <c r="O1290" s="85"/>
      <c r="P1290" s="85"/>
      <c r="Q1290" s="168">
        <v>0.4</v>
      </c>
      <c r="R1290" s="90" t="s">
        <v>818</v>
      </c>
      <c r="S1290" s="90"/>
      <c r="T1290" s="91"/>
      <c r="U1290" s="92"/>
    </row>
    <row r="1291" spans="1:21" ht="14" outlineLevel="1" x14ac:dyDescent="0.35">
      <c r="A1291" s="83" t="s">
        <v>1825</v>
      </c>
      <c r="B1291" s="148" t="s">
        <v>822</v>
      </c>
      <c r="C1291" s="85"/>
      <c r="D1291" s="86"/>
      <c r="E1291" s="101"/>
      <c r="F1291" s="101"/>
      <c r="G1291" s="101"/>
      <c r="H1291" s="101"/>
      <c r="I1291" s="123">
        <f t="shared" si="65"/>
        <v>0</v>
      </c>
      <c r="J1291" s="101"/>
      <c r="K1291" s="101"/>
      <c r="L1291" s="101"/>
      <c r="M1291" s="101"/>
      <c r="N1291" s="123">
        <f t="shared" si="63"/>
        <v>0</v>
      </c>
      <c r="O1291" s="85"/>
      <c r="P1291" s="85"/>
      <c r="Q1291" s="168">
        <v>0.1</v>
      </c>
      <c r="R1291" s="90" t="s">
        <v>818</v>
      </c>
      <c r="S1291" s="90"/>
      <c r="T1291" s="91"/>
      <c r="U1291" s="92"/>
    </row>
    <row r="1292" spans="1:21" ht="14" outlineLevel="1" x14ac:dyDescent="0.35">
      <c r="A1292" s="83" t="s">
        <v>1826</v>
      </c>
      <c r="B1292" s="148" t="s">
        <v>824</v>
      </c>
      <c r="C1292" s="85"/>
      <c r="D1292" s="86"/>
      <c r="E1292" s="101"/>
      <c r="F1292" s="101"/>
      <c r="G1292" s="101"/>
      <c r="H1292" s="101"/>
      <c r="I1292" s="123">
        <f t="shared" si="65"/>
        <v>0</v>
      </c>
      <c r="J1292" s="101"/>
      <c r="K1292" s="101"/>
      <c r="L1292" s="101"/>
      <c r="M1292" s="101"/>
      <c r="N1292" s="123">
        <f t="shared" si="63"/>
        <v>0</v>
      </c>
      <c r="O1292" s="85"/>
      <c r="P1292" s="85"/>
      <c r="Q1292" s="168">
        <v>0.4</v>
      </c>
      <c r="R1292" s="90" t="s">
        <v>818</v>
      </c>
      <c r="S1292" s="90"/>
      <c r="T1292" s="91"/>
      <c r="U1292" s="92"/>
    </row>
    <row r="1293" spans="1:21" ht="14" outlineLevel="1" x14ac:dyDescent="0.35">
      <c r="A1293" s="83" t="s">
        <v>1827</v>
      </c>
      <c r="B1293" s="148" t="s">
        <v>44</v>
      </c>
      <c r="C1293" s="85"/>
      <c r="D1293" s="86"/>
      <c r="E1293" s="101">
        <v>3000000</v>
      </c>
      <c r="F1293" s="101"/>
      <c r="G1293" s="101"/>
      <c r="H1293" s="101"/>
      <c r="I1293" s="123">
        <f t="shared" si="65"/>
        <v>3000000</v>
      </c>
      <c r="J1293" s="101">
        <v>3000000</v>
      </c>
      <c r="K1293" s="101"/>
      <c r="L1293" s="172"/>
      <c r="M1293" s="172"/>
      <c r="N1293" s="172">
        <f t="shared" si="63"/>
        <v>3000000</v>
      </c>
      <c r="O1293" s="85"/>
      <c r="P1293" s="85"/>
      <c r="Q1293" s="168">
        <v>0.1</v>
      </c>
      <c r="R1293" s="90" t="s">
        <v>818</v>
      </c>
      <c r="S1293" s="90"/>
      <c r="T1293" s="91"/>
      <c r="U1293" s="92"/>
    </row>
    <row r="1294" spans="1:21" ht="14" outlineLevel="1" x14ac:dyDescent="0.35">
      <c r="A1294" s="63" t="s">
        <v>1828</v>
      </c>
      <c r="B1294" s="163" t="s">
        <v>1829</v>
      </c>
      <c r="C1294" s="64"/>
      <c r="D1294" s="113">
        <v>2445</v>
      </c>
      <c r="E1294" s="65">
        <f>E1298</f>
        <v>0</v>
      </c>
      <c r="F1294" s="65"/>
      <c r="G1294" s="65"/>
      <c r="H1294" s="65"/>
      <c r="I1294" s="65">
        <f t="shared" si="65"/>
        <v>0</v>
      </c>
      <c r="J1294" s="65">
        <f>J1298</f>
        <v>0</v>
      </c>
      <c r="K1294" s="65"/>
      <c r="L1294" s="65"/>
      <c r="M1294" s="65"/>
      <c r="N1294" s="65">
        <f t="shared" si="63"/>
        <v>0</v>
      </c>
      <c r="O1294" s="164" t="s">
        <v>847</v>
      </c>
      <c r="P1294" s="164" t="s">
        <v>1006</v>
      </c>
      <c r="Q1294" s="68"/>
      <c r="R1294" s="69" t="s">
        <v>818</v>
      </c>
      <c r="S1294" s="69"/>
      <c r="T1294" s="71"/>
      <c r="U1294" s="147"/>
    </row>
    <row r="1295" spans="1:21" ht="14" outlineLevel="1" x14ac:dyDescent="0.35">
      <c r="A1295" s="83" t="s">
        <v>1830</v>
      </c>
      <c r="B1295" s="148" t="s">
        <v>820</v>
      </c>
      <c r="C1295" s="85"/>
      <c r="D1295" s="86"/>
      <c r="E1295" s="101"/>
      <c r="F1295" s="101"/>
      <c r="G1295" s="101"/>
      <c r="H1295" s="101"/>
      <c r="I1295" s="101">
        <f t="shared" si="65"/>
        <v>0</v>
      </c>
      <c r="J1295" s="101"/>
      <c r="K1295" s="101"/>
      <c r="L1295" s="101"/>
      <c r="M1295" s="101"/>
      <c r="N1295" s="101">
        <f t="shared" si="63"/>
        <v>0</v>
      </c>
      <c r="O1295" s="88"/>
      <c r="P1295" s="88"/>
      <c r="Q1295" s="168">
        <v>0.4</v>
      </c>
      <c r="R1295" s="90" t="s">
        <v>818</v>
      </c>
      <c r="S1295" s="90"/>
      <c r="T1295" s="91"/>
      <c r="U1295" s="102"/>
    </row>
    <row r="1296" spans="1:21" ht="14" outlineLevel="1" x14ac:dyDescent="0.35">
      <c r="A1296" s="83" t="s">
        <v>1831</v>
      </c>
      <c r="B1296" s="148" t="s">
        <v>822</v>
      </c>
      <c r="C1296" s="85"/>
      <c r="D1296" s="86"/>
      <c r="E1296" s="101"/>
      <c r="F1296" s="101"/>
      <c r="G1296" s="101"/>
      <c r="H1296" s="101"/>
      <c r="I1296" s="101">
        <f t="shared" si="65"/>
        <v>0</v>
      </c>
      <c r="J1296" s="101"/>
      <c r="K1296" s="101"/>
      <c r="L1296" s="101"/>
      <c r="M1296" s="101"/>
      <c r="N1296" s="101">
        <f t="shared" si="63"/>
        <v>0</v>
      </c>
      <c r="O1296" s="88"/>
      <c r="P1296" s="88"/>
      <c r="Q1296" s="168">
        <v>0.1</v>
      </c>
      <c r="R1296" s="90" t="s">
        <v>818</v>
      </c>
      <c r="S1296" s="90"/>
      <c r="T1296" s="91"/>
      <c r="U1296" s="102"/>
    </row>
    <row r="1297" spans="1:21" ht="14" outlineLevel="1" x14ac:dyDescent="0.35">
      <c r="A1297" s="83" t="s">
        <v>1832</v>
      </c>
      <c r="B1297" s="148" t="s">
        <v>824</v>
      </c>
      <c r="C1297" s="85"/>
      <c r="D1297" s="86"/>
      <c r="E1297" s="101"/>
      <c r="F1297" s="101"/>
      <c r="G1297" s="101"/>
      <c r="H1297" s="101"/>
      <c r="I1297" s="101">
        <f t="shared" si="65"/>
        <v>0</v>
      </c>
      <c r="J1297" s="101"/>
      <c r="K1297" s="101"/>
      <c r="L1297" s="101"/>
      <c r="M1297" s="101"/>
      <c r="N1297" s="101">
        <f t="shared" si="63"/>
        <v>0</v>
      </c>
      <c r="O1297" s="88"/>
      <c r="P1297" s="88"/>
      <c r="Q1297" s="168">
        <v>0.4</v>
      </c>
      <c r="R1297" s="90" t="s">
        <v>818</v>
      </c>
      <c r="S1297" s="90"/>
      <c r="T1297" s="91"/>
      <c r="U1297" s="102"/>
    </row>
    <row r="1298" spans="1:21" ht="14" outlineLevel="1" x14ac:dyDescent="0.35">
      <c r="A1298" s="83" t="s">
        <v>1833</v>
      </c>
      <c r="B1298" s="148" t="s">
        <v>44</v>
      </c>
      <c r="C1298" s="85"/>
      <c r="D1298" s="86"/>
      <c r="E1298" s="101">
        <v>0</v>
      </c>
      <c r="F1298" s="101"/>
      <c r="G1298" s="101"/>
      <c r="H1298" s="101"/>
      <c r="I1298" s="101">
        <f t="shared" si="65"/>
        <v>0</v>
      </c>
      <c r="J1298" s="101">
        <v>0</v>
      </c>
      <c r="K1298" s="101"/>
      <c r="L1298" s="101"/>
      <c r="M1298" s="101"/>
      <c r="N1298" s="101">
        <f t="shared" ref="N1298" si="66">SUM(J1298:M1298)</f>
        <v>0</v>
      </c>
      <c r="O1298" s="88"/>
      <c r="P1298" s="88"/>
      <c r="Q1298" s="168">
        <v>0.1</v>
      </c>
      <c r="R1298" s="90" t="s">
        <v>818</v>
      </c>
      <c r="S1298" s="90"/>
      <c r="T1298" s="91"/>
      <c r="U1298" s="102"/>
    </row>
    <row r="1299" spans="1:21" ht="28" outlineLevel="1" x14ac:dyDescent="0.35">
      <c r="A1299" s="63" t="s">
        <v>1834</v>
      </c>
      <c r="B1299" s="163" t="s">
        <v>1835</v>
      </c>
      <c r="C1299" s="64"/>
      <c r="D1299" s="113">
        <v>2488</v>
      </c>
      <c r="E1299" s="65">
        <f>E1303</f>
        <v>5000000</v>
      </c>
      <c r="F1299" s="65"/>
      <c r="G1299" s="65"/>
      <c r="H1299" s="65"/>
      <c r="I1299" s="65">
        <f t="shared" si="65"/>
        <v>5000000</v>
      </c>
      <c r="J1299" s="65">
        <f>J1303</f>
        <v>5000000</v>
      </c>
      <c r="K1299" s="65"/>
      <c r="L1299" s="65"/>
      <c r="M1299" s="65"/>
      <c r="N1299" s="65">
        <f t="shared" si="63"/>
        <v>5000000</v>
      </c>
      <c r="O1299" s="164" t="s">
        <v>847</v>
      </c>
      <c r="P1299" s="164" t="s">
        <v>1006</v>
      </c>
      <c r="Q1299" s="68"/>
      <c r="R1299" s="69" t="s">
        <v>818</v>
      </c>
      <c r="S1299" s="69"/>
      <c r="T1299" s="71"/>
      <c r="U1299" s="147"/>
    </row>
    <row r="1300" spans="1:21" ht="14" outlineLevel="1" x14ac:dyDescent="0.35">
      <c r="A1300" s="83" t="s">
        <v>1836</v>
      </c>
      <c r="B1300" s="148" t="s">
        <v>820</v>
      </c>
      <c r="C1300" s="85"/>
      <c r="D1300" s="86"/>
      <c r="E1300" s="101"/>
      <c r="F1300" s="101"/>
      <c r="G1300" s="101"/>
      <c r="H1300" s="101"/>
      <c r="I1300" s="101">
        <f t="shared" si="65"/>
        <v>0</v>
      </c>
      <c r="J1300" s="101"/>
      <c r="K1300" s="101"/>
      <c r="L1300" s="101"/>
      <c r="M1300" s="101"/>
      <c r="N1300" s="101">
        <f t="shared" si="63"/>
        <v>0</v>
      </c>
      <c r="O1300" s="88"/>
      <c r="P1300" s="88"/>
      <c r="Q1300" s="168">
        <v>0.4</v>
      </c>
      <c r="R1300" s="90" t="s">
        <v>818</v>
      </c>
      <c r="S1300" s="90"/>
      <c r="T1300" s="91"/>
      <c r="U1300" s="102"/>
    </row>
    <row r="1301" spans="1:21" ht="14" outlineLevel="1" x14ac:dyDescent="0.35">
      <c r="A1301" s="83" t="s">
        <v>1837</v>
      </c>
      <c r="B1301" s="148" t="s">
        <v>822</v>
      </c>
      <c r="C1301" s="85"/>
      <c r="D1301" s="86"/>
      <c r="E1301" s="101"/>
      <c r="F1301" s="101"/>
      <c r="G1301" s="101"/>
      <c r="H1301" s="101"/>
      <c r="I1301" s="101">
        <f t="shared" si="65"/>
        <v>0</v>
      </c>
      <c r="J1301" s="101"/>
      <c r="K1301" s="101"/>
      <c r="L1301" s="101"/>
      <c r="M1301" s="101"/>
      <c r="N1301" s="101">
        <f t="shared" si="63"/>
        <v>0</v>
      </c>
      <c r="O1301" s="88"/>
      <c r="P1301" s="88"/>
      <c r="Q1301" s="168">
        <v>0.1</v>
      </c>
      <c r="R1301" s="90" t="s">
        <v>818</v>
      </c>
      <c r="S1301" s="90"/>
      <c r="T1301" s="91"/>
      <c r="U1301" s="102"/>
    </row>
    <row r="1302" spans="1:21" ht="14" outlineLevel="1" x14ac:dyDescent="0.35">
      <c r="A1302" s="83" t="s">
        <v>1838</v>
      </c>
      <c r="B1302" s="148" t="s">
        <v>824</v>
      </c>
      <c r="C1302" s="85"/>
      <c r="D1302" s="86"/>
      <c r="E1302" s="101"/>
      <c r="F1302" s="101"/>
      <c r="G1302" s="101"/>
      <c r="H1302" s="101"/>
      <c r="I1302" s="101">
        <f t="shared" si="65"/>
        <v>0</v>
      </c>
      <c r="J1302" s="101"/>
      <c r="K1302" s="101"/>
      <c r="L1302" s="101"/>
      <c r="M1302" s="101"/>
      <c r="N1302" s="101">
        <f t="shared" si="63"/>
        <v>0</v>
      </c>
      <c r="O1302" s="88"/>
      <c r="P1302" s="88"/>
      <c r="Q1302" s="168">
        <v>0.4</v>
      </c>
      <c r="R1302" s="90" t="s">
        <v>818</v>
      </c>
      <c r="S1302" s="90"/>
      <c r="T1302" s="91"/>
      <c r="U1302" s="102"/>
    </row>
    <row r="1303" spans="1:21" ht="14" outlineLevel="1" x14ac:dyDescent="0.35">
      <c r="A1303" s="83" t="s">
        <v>1839</v>
      </c>
      <c r="B1303" s="148" t="s">
        <v>44</v>
      </c>
      <c r="C1303" s="85"/>
      <c r="D1303" s="86"/>
      <c r="E1303" s="101">
        <v>5000000</v>
      </c>
      <c r="F1303" s="101"/>
      <c r="G1303" s="101"/>
      <c r="H1303" s="101"/>
      <c r="I1303" s="101">
        <f t="shared" si="65"/>
        <v>5000000</v>
      </c>
      <c r="J1303" s="101">
        <v>5000000</v>
      </c>
      <c r="K1303" s="101"/>
      <c r="L1303" s="101"/>
      <c r="M1303" s="101"/>
      <c r="N1303" s="101">
        <f t="shared" ref="N1303" si="67">SUM(J1303:M1303)</f>
        <v>5000000</v>
      </c>
      <c r="O1303" s="88"/>
      <c r="P1303" s="88"/>
      <c r="Q1303" s="168">
        <v>0.1</v>
      </c>
      <c r="R1303" s="90" t="s">
        <v>818</v>
      </c>
      <c r="S1303" s="90"/>
      <c r="T1303" s="91"/>
      <c r="U1303" s="102"/>
    </row>
    <row r="1304" spans="1:21" ht="14" outlineLevel="1" x14ac:dyDescent="0.35">
      <c r="A1304" s="63" t="s">
        <v>1840</v>
      </c>
      <c r="B1304" s="163" t="s">
        <v>1841</v>
      </c>
      <c r="C1304" s="64"/>
      <c r="D1304" s="113">
        <v>604302</v>
      </c>
      <c r="E1304" s="65">
        <f>E1308</f>
        <v>0</v>
      </c>
      <c r="F1304" s="65"/>
      <c r="G1304" s="65"/>
      <c r="H1304" s="65"/>
      <c r="I1304" s="65">
        <f t="shared" si="65"/>
        <v>0</v>
      </c>
      <c r="J1304" s="65">
        <f>J1308</f>
        <v>0</v>
      </c>
      <c r="K1304" s="65"/>
      <c r="L1304" s="65"/>
      <c r="M1304" s="65"/>
      <c r="N1304" s="65">
        <f t="shared" si="63"/>
        <v>0</v>
      </c>
      <c r="O1304" s="164" t="s">
        <v>890</v>
      </c>
      <c r="P1304" s="164" t="s">
        <v>817</v>
      </c>
      <c r="Q1304" s="68"/>
      <c r="R1304" s="69" t="s">
        <v>818</v>
      </c>
      <c r="S1304" s="69"/>
      <c r="T1304" s="71"/>
      <c r="U1304" s="147"/>
    </row>
    <row r="1305" spans="1:21" ht="14" outlineLevel="1" x14ac:dyDescent="0.35">
      <c r="A1305" s="83" t="s">
        <v>1842</v>
      </c>
      <c r="B1305" s="148" t="s">
        <v>820</v>
      </c>
      <c r="C1305" s="85"/>
      <c r="D1305" s="86"/>
      <c r="E1305" s="101"/>
      <c r="F1305" s="101"/>
      <c r="G1305" s="101"/>
      <c r="H1305" s="101"/>
      <c r="I1305" s="101">
        <f t="shared" si="65"/>
        <v>0</v>
      </c>
      <c r="J1305" s="101"/>
      <c r="K1305" s="101"/>
      <c r="L1305" s="101"/>
      <c r="M1305" s="101"/>
      <c r="N1305" s="101">
        <f t="shared" si="63"/>
        <v>0</v>
      </c>
      <c r="O1305" s="88"/>
      <c r="P1305" s="88"/>
      <c r="Q1305" s="168">
        <v>0.4</v>
      </c>
      <c r="R1305" s="90" t="s">
        <v>818</v>
      </c>
      <c r="S1305" s="90"/>
      <c r="T1305" s="91"/>
      <c r="U1305" s="102"/>
    </row>
    <row r="1306" spans="1:21" ht="14" outlineLevel="1" x14ac:dyDescent="0.35">
      <c r="A1306" s="83" t="s">
        <v>1843</v>
      </c>
      <c r="B1306" s="148" t="s">
        <v>822</v>
      </c>
      <c r="C1306" s="85"/>
      <c r="D1306" s="86"/>
      <c r="E1306" s="101"/>
      <c r="F1306" s="101"/>
      <c r="G1306" s="101"/>
      <c r="H1306" s="101"/>
      <c r="I1306" s="101">
        <f t="shared" si="65"/>
        <v>0</v>
      </c>
      <c r="J1306" s="101"/>
      <c r="K1306" s="101"/>
      <c r="L1306" s="101"/>
      <c r="M1306" s="101"/>
      <c r="N1306" s="101">
        <f t="shared" ref="N1306:N1369" si="68">SUM(J1306:M1306)</f>
        <v>0</v>
      </c>
      <c r="O1306" s="88"/>
      <c r="P1306" s="88"/>
      <c r="Q1306" s="168">
        <v>0.1</v>
      </c>
      <c r="R1306" s="90" t="s">
        <v>818</v>
      </c>
      <c r="S1306" s="90"/>
      <c r="T1306" s="91"/>
      <c r="U1306" s="102"/>
    </row>
    <row r="1307" spans="1:21" ht="14" outlineLevel="1" x14ac:dyDescent="0.35">
      <c r="A1307" s="83" t="s">
        <v>1844</v>
      </c>
      <c r="B1307" s="148" t="s">
        <v>824</v>
      </c>
      <c r="C1307" s="85"/>
      <c r="D1307" s="86"/>
      <c r="E1307" s="101"/>
      <c r="F1307" s="101"/>
      <c r="G1307" s="101"/>
      <c r="H1307" s="101"/>
      <c r="I1307" s="101">
        <f t="shared" si="65"/>
        <v>0</v>
      </c>
      <c r="J1307" s="101"/>
      <c r="K1307" s="101"/>
      <c r="L1307" s="101"/>
      <c r="M1307" s="101"/>
      <c r="N1307" s="101">
        <f t="shared" si="68"/>
        <v>0</v>
      </c>
      <c r="O1307" s="88"/>
      <c r="P1307" s="88"/>
      <c r="Q1307" s="168">
        <v>0.4</v>
      </c>
      <c r="R1307" s="90" t="s">
        <v>818</v>
      </c>
      <c r="S1307" s="90"/>
      <c r="T1307" s="91"/>
      <c r="U1307" s="102"/>
    </row>
    <row r="1308" spans="1:21" ht="14" outlineLevel="1" x14ac:dyDescent="0.35">
      <c r="A1308" s="83" t="s">
        <v>1845</v>
      </c>
      <c r="B1308" s="148" t="s">
        <v>44</v>
      </c>
      <c r="C1308" s="85"/>
      <c r="D1308" s="86"/>
      <c r="E1308" s="101">
        <v>0</v>
      </c>
      <c r="F1308" s="101"/>
      <c r="G1308" s="101"/>
      <c r="H1308" s="101"/>
      <c r="I1308" s="101">
        <f t="shared" si="65"/>
        <v>0</v>
      </c>
      <c r="J1308" s="101">
        <v>0</v>
      </c>
      <c r="K1308" s="101"/>
      <c r="L1308" s="101"/>
      <c r="M1308" s="101"/>
      <c r="N1308" s="101">
        <f t="shared" si="68"/>
        <v>0</v>
      </c>
      <c r="O1308" s="88"/>
      <c r="P1308" s="88"/>
      <c r="Q1308" s="168">
        <v>0.1</v>
      </c>
      <c r="R1308" s="90" t="s">
        <v>818</v>
      </c>
      <c r="S1308" s="90"/>
      <c r="T1308" s="91"/>
      <c r="U1308" s="102"/>
    </row>
    <row r="1309" spans="1:21" ht="14" outlineLevel="1" x14ac:dyDescent="0.35">
      <c r="A1309" s="63" t="s">
        <v>1846</v>
      </c>
      <c r="B1309" s="163" t="s">
        <v>1847</v>
      </c>
      <c r="C1309" s="64"/>
      <c r="D1309" s="113">
        <v>2488</v>
      </c>
      <c r="E1309" s="65">
        <f>E1313</f>
        <v>0</v>
      </c>
      <c r="F1309" s="65"/>
      <c r="G1309" s="65"/>
      <c r="H1309" s="65"/>
      <c r="I1309" s="66">
        <f t="shared" si="65"/>
        <v>0</v>
      </c>
      <c r="J1309" s="65">
        <f>J1313</f>
        <v>0</v>
      </c>
      <c r="K1309" s="65"/>
      <c r="L1309" s="65"/>
      <c r="M1309" s="65"/>
      <c r="N1309" s="65">
        <f t="shared" si="68"/>
        <v>0</v>
      </c>
      <c r="O1309" s="164"/>
      <c r="P1309" s="164"/>
      <c r="Q1309" s="68"/>
      <c r="R1309" s="69" t="s">
        <v>818</v>
      </c>
      <c r="S1309" s="69"/>
      <c r="T1309" s="71"/>
      <c r="U1309" s="157"/>
    </row>
    <row r="1310" spans="1:21" ht="14" outlineLevel="1" x14ac:dyDescent="0.35">
      <c r="A1310" s="83" t="s">
        <v>1848</v>
      </c>
      <c r="B1310" s="148" t="s">
        <v>820</v>
      </c>
      <c r="C1310" s="85"/>
      <c r="D1310" s="86"/>
      <c r="E1310" s="101"/>
      <c r="F1310" s="101"/>
      <c r="G1310" s="101"/>
      <c r="H1310" s="101"/>
      <c r="I1310" s="123">
        <f t="shared" si="65"/>
        <v>0</v>
      </c>
      <c r="J1310" s="101"/>
      <c r="K1310" s="101"/>
      <c r="L1310" s="101"/>
      <c r="M1310" s="101"/>
      <c r="N1310" s="101">
        <f t="shared" si="68"/>
        <v>0</v>
      </c>
      <c r="O1310" s="85"/>
      <c r="P1310" s="85"/>
      <c r="Q1310" s="168">
        <v>0.4</v>
      </c>
      <c r="R1310" s="90" t="s">
        <v>818</v>
      </c>
      <c r="S1310" s="90"/>
      <c r="T1310" s="91"/>
      <c r="U1310" s="92"/>
    </row>
    <row r="1311" spans="1:21" ht="14" outlineLevel="1" x14ac:dyDescent="0.35">
      <c r="A1311" s="83" t="s">
        <v>1849</v>
      </c>
      <c r="B1311" s="148" t="s">
        <v>822</v>
      </c>
      <c r="C1311" s="85"/>
      <c r="D1311" s="86"/>
      <c r="E1311" s="101"/>
      <c r="F1311" s="101"/>
      <c r="G1311" s="101"/>
      <c r="H1311" s="101"/>
      <c r="I1311" s="123">
        <f t="shared" si="65"/>
        <v>0</v>
      </c>
      <c r="J1311" s="101"/>
      <c r="K1311" s="101"/>
      <c r="L1311" s="101"/>
      <c r="M1311" s="101"/>
      <c r="N1311" s="101">
        <f t="shared" si="68"/>
        <v>0</v>
      </c>
      <c r="O1311" s="85"/>
      <c r="P1311" s="85"/>
      <c r="Q1311" s="168">
        <v>0.1</v>
      </c>
      <c r="R1311" s="90" t="s">
        <v>818</v>
      </c>
      <c r="S1311" s="90"/>
      <c r="T1311" s="91"/>
      <c r="U1311" s="92"/>
    </row>
    <row r="1312" spans="1:21" ht="14" outlineLevel="1" x14ac:dyDescent="0.35">
      <c r="A1312" s="83" t="s">
        <v>1850</v>
      </c>
      <c r="B1312" s="148" t="s">
        <v>824</v>
      </c>
      <c r="C1312" s="85"/>
      <c r="D1312" s="86"/>
      <c r="E1312" s="101"/>
      <c r="F1312" s="101"/>
      <c r="G1312" s="101"/>
      <c r="H1312" s="101"/>
      <c r="I1312" s="123">
        <f t="shared" si="65"/>
        <v>0</v>
      </c>
      <c r="J1312" s="101"/>
      <c r="K1312" s="101"/>
      <c r="L1312" s="101"/>
      <c r="M1312" s="101"/>
      <c r="N1312" s="101">
        <f t="shared" si="68"/>
        <v>0</v>
      </c>
      <c r="O1312" s="85"/>
      <c r="P1312" s="85"/>
      <c r="Q1312" s="168">
        <v>0.4</v>
      </c>
      <c r="R1312" s="90" t="s">
        <v>818</v>
      </c>
      <c r="S1312" s="90"/>
      <c r="T1312" s="91"/>
      <c r="U1312" s="92"/>
    </row>
    <row r="1313" spans="1:21" ht="14" outlineLevel="1" x14ac:dyDescent="0.35">
      <c r="A1313" s="83" t="s">
        <v>1851</v>
      </c>
      <c r="B1313" s="148" t="s">
        <v>44</v>
      </c>
      <c r="C1313" s="85"/>
      <c r="D1313" s="86"/>
      <c r="E1313" s="101">
        <v>0</v>
      </c>
      <c r="F1313" s="101"/>
      <c r="G1313" s="101"/>
      <c r="H1313" s="101"/>
      <c r="I1313" s="123">
        <f t="shared" si="65"/>
        <v>0</v>
      </c>
      <c r="J1313" s="101">
        <v>0</v>
      </c>
      <c r="K1313" s="101"/>
      <c r="L1313" s="101"/>
      <c r="M1313" s="101"/>
      <c r="N1313" s="101">
        <f t="shared" si="68"/>
        <v>0</v>
      </c>
      <c r="O1313" s="85"/>
      <c r="P1313" s="85"/>
      <c r="Q1313" s="168">
        <v>0.1</v>
      </c>
      <c r="R1313" s="90" t="s">
        <v>818</v>
      </c>
      <c r="S1313" s="90"/>
      <c r="T1313" s="91"/>
      <c r="U1313" s="92"/>
    </row>
    <row r="1314" spans="1:21" ht="14" outlineLevel="1" x14ac:dyDescent="0.35">
      <c r="A1314" s="63" t="s">
        <v>1852</v>
      </c>
      <c r="B1314" s="163" t="s">
        <v>1853</v>
      </c>
      <c r="C1314" s="64"/>
      <c r="D1314" s="113">
        <v>2488</v>
      </c>
      <c r="E1314" s="65">
        <f>E1318</f>
        <v>0</v>
      </c>
      <c r="F1314" s="65"/>
      <c r="G1314" s="65"/>
      <c r="H1314" s="65"/>
      <c r="I1314" s="66">
        <f t="shared" si="65"/>
        <v>0</v>
      </c>
      <c r="J1314" s="65">
        <f>J1318</f>
        <v>0</v>
      </c>
      <c r="K1314" s="65"/>
      <c r="L1314" s="65"/>
      <c r="M1314" s="65"/>
      <c r="N1314" s="65">
        <f t="shared" si="68"/>
        <v>0</v>
      </c>
      <c r="O1314" s="164" t="s">
        <v>890</v>
      </c>
      <c r="P1314" s="164" t="s">
        <v>817</v>
      </c>
      <c r="Q1314" s="68"/>
      <c r="R1314" s="69" t="s">
        <v>818</v>
      </c>
      <c r="S1314" s="69"/>
      <c r="T1314" s="71"/>
      <c r="U1314" s="157"/>
    </row>
    <row r="1315" spans="1:21" ht="14" outlineLevel="1" x14ac:dyDescent="0.35">
      <c r="A1315" s="83" t="s">
        <v>1854</v>
      </c>
      <c r="B1315" s="148" t="s">
        <v>820</v>
      </c>
      <c r="C1315" s="85"/>
      <c r="D1315" s="86"/>
      <c r="E1315" s="101"/>
      <c r="F1315" s="101"/>
      <c r="G1315" s="101"/>
      <c r="H1315" s="101"/>
      <c r="I1315" s="123">
        <f t="shared" si="65"/>
        <v>0</v>
      </c>
      <c r="J1315" s="101"/>
      <c r="K1315" s="101"/>
      <c r="L1315" s="101"/>
      <c r="M1315" s="101"/>
      <c r="N1315" s="123">
        <f t="shared" si="68"/>
        <v>0</v>
      </c>
      <c r="O1315" s="85"/>
      <c r="P1315" s="85"/>
      <c r="Q1315" s="168">
        <v>0.4</v>
      </c>
      <c r="R1315" s="90" t="s">
        <v>818</v>
      </c>
      <c r="S1315" s="90"/>
      <c r="T1315" s="91"/>
      <c r="U1315" s="92"/>
    </row>
    <row r="1316" spans="1:21" ht="14" outlineLevel="1" x14ac:dyDescent="0.35">
      <c r="A1316" s="83" t="s">
        <v>1855</v>
      </c>
      <c r="B1316" s="148" t="s">
        <v>822</v>
      </c>
      <c r="C1316" s="85"/>
      <c r="D1316" s="86"/>
      <c r="E1316" s="101"/>
      <c r="F1316" s="101"/>
      <c r="G1316" s="101"/>
      <c r="H1316" s="101"/>
      <c r="I1316" s="123">
        <f t="shared" si="65"/>
        <v>0</v>
      </c>
      <c r="J1316" s="101"/>
      <c r="K1316" s="101"/>
      <c r="L1316" s="101"/>
      <c r="M1316" s="101"/>
      <c r="N1316" s="123">
        <f t="shared" si="68"/>
        <v>0</v>
      </c>
      <c r="O1316" s="85"/>
      <c r="P1316" s="85"/>
      <c r="Q1316" s="168">
        <v>0.1</v>
      </c>
      <c r="R1316" s="90" t="s">
        <v>818</v>
      </c>
      <c r="S1316" s="90"/>
      <c r="T1316" s="91"/>
      <c r="U1316" s="92"/>
    </row>
    <row r="1317" spans="1:21" ht="14" outlineLevel="1" x14ac:dyDescent="0.35">
      <c r="A1317" s="83" t="s">
        <v>1856</v>
      </c>
      <c r="B1317" s="148" t="s">
        <v>824</v>
      </c>
      <c r="C1317" s="85"/>
      <c r="D1317" s="86"/>
      <c r="E1317" s="101"/>
      <c r="F1317" s="101"/>
      <c r="G1317" s="101"/>
      <c r="H1317" s="101"/>
      <c r="I1317" s="123">
        <f t="shared" si="65"/>
        <v>0</v>
      </c>
      <c r="J1317" s="101"/>
      <c r="K1317" s="101"/>
      <c r="L1317" s="101"/>
      <c r="M1317" s="101"/>
      <c r="N1317" s="123">
        <f t="shared" si="68"/>
        <v>0</v>
      </c>
      <c r="O1317" s="85"/>
      <c r="P1317" s="85"/>
      <c r="Q1317" s="168">
        <v>0.4</v>
      </c>
      <c r="R1317" s="90" t="s">
        <v>818</v>
      </c>
      <c r="S1317" s="90"/>
      <c r="T1317" s="91"/>
      <c r="U1317" s="92"/>
    </row>
    <row r="1318" spans="1:21" ht="14" outlineLevel="1" x14ac:dyDescent="0.35">
      <c r="A1318" s="83" t="s">
        <v>1857</v>
      </c>
      <c r="B1318" s="148" t="s">
        <v>44</v>
      </c>
      <c r="C1318" s="85"/>
      <c r="D1318" s="86"/>
      <c r="E1318" s="101">
        <v>0</v>
      </c>
      <c r="F1318" s="101"/>
      <c r="G1318" s="101"/>
      <c r="H1318" s="101"/>
      <c r="I1318" s="123">
        <f t="shared" si="65"/>
        <v>0</v>
      </c>
      <c r="J1318" s="101">
        <v>0</v>
      </c>
      <c r="K1318" s="101"/>
      <c r="L1318" s="101"/>
      <c r="M1318" s="101"/>
      <c r="N1318" s="123">
        <f t="shared" si="68"/>
        <v>0</v>
      </c>
      <c r="O1318" s="85"/>
      <c r="P1318" s="85"/>
      <c r="Q1318" s="168">
        <v>0.1</v>
      </c>
      <c r="R1318" s="90" t="s">
        <v>818</v>
      </c>
      <c r="S1318" s="90"/>
      <c r="T1318" s="91"/>
      <c r="U1318" s="92"/>
    </row>
    <row r="1319" spans="1:21" ht="28" outlineLevel="1" x14ac:dyDescent="0.35">
      <c r="A1319" s="63" t="s">
        <v>1858</v>
      </c>
      <c r="B1319" s="163" t="s">
        <v>1859</v>
      </c>
      <c r="C1319" s="64"/>
      <c r="D1319" s="113"/>
      <c r="E1319" s="65">
        <v>0</v>
      </c>
      <c r="F1319" s="65"/>
      <c r="G1319" s="65"/>
      <c r="H1319" s="65"/>
      <c r="I1319" s="65">
        <f t="shared" si="65"/>
        <v>0</v>
      </c>
      <c r="J1319" s="65">
        <v>0</v>
      </c>
      <c r="K1319" s="65"/>
      <c r="L1319" s="65"/>
      <c r="M1319" s="65"/>
      <c r="N1319" s="65">
        <f t="shared" si="68"/>
        <v>0</v>
      </c>
      <c r="O1319" s="164" t="s">
        <v>855</v>
      </c>
      <c r="P1319" s="164" t="s">
        <v>817</v>
      </c>
      <c r="Q1319" s="68"/>
      <c r="R1319" s="69" t="s">
        <v>818</v>
      </c>
      <c r="S1319" s="69"/>
      <c r="T1319" s="71"/>
      <c r="U1319" s="147"/>
    </row>
    <row r="1320" spans="1:21" ht="14" outlineLevel="1" x14ac:dyDescent="0.35">
      <c r="A1320" s="83" t="s">
        <v>1860</v>
      </c>
      <c r="B1320" s="148" t="s">
        <v>1029</v>
      </c>
      <c r="C1320" s="85"/>
      <c r="D1320" s="86"/>
      <c r="E1320" s="101"/>
      <c r="F1320" s="101"/>
      <c r="G1320" s="101"/>
      <c r="H1320" s="101"/>
      <c r="I1320" s="101">
        <f t="shared" si="65"/>
        <v>0</v>
      </c>
      <c r="J1320" s="101"/>
      <c r="K1320" s="101"/>
      <c r="L1320" s="101"/>
      <c r="M1320" s="101"/>
      <c r="N1320" s="101">
        <f t="shared" si="68"/>
        <v>0</v>
      </c>
      <c r="O1320" s="88"/>
      <c r="P1320" s="88"/>
      <c r="Q1320" s="168">
        <v>0.15</v>
      </c>
      <c r="R1320" s="90" t="s">
        <v>818</v>
      </c>
      <c r="S1320" s="90"/>
      <c r="T1320" s="91"/>
      <c r="U1320" s="102"/>
    </row>
    <row r="1321" spans="1:21" ht="14" outlineLevel="1" x14ac:dyDescent="0.35">
      <c r="A1321" s="83" t="s">
        <v>1861</v>
      </c>
      <c r="B1321" s="148" t="s">
        <v>1031</v>
      </c>
      <c r="C1321" s="85"/>
      <c r="D1321" s="86"/>
      <c r="E1321" s="101"/>
      <c r="F1321" s="101"/>
      <c r="G1321" s="101"/>
      <c r="H1321" s="101"/>
      <c r="I1321" s="101">
        <f t="shared" si="65"/>
        <v>0</v>
      </c>
      <c r="J1321" s="101"/>
      <c r="K1321" s="101"/>
      <c r="L1321" s="101"/>
      <c r="M1321" s="101"/>
      <c r="N1321" s="101">
        <f t="shared" si="68"/>
        <v>0</v>
      </c>
      <c r="O1321" s="88"/>
      <c r="P1321" s="88"/>
      <c r="Q1321" s="168">
        <v>0.15</v>
      </c>
      <c r="R1321" s="90" t="s">
        <v>818</v>
      </c>
      <c r="S1321" s="90"/>
      <c r="T1321" s="91"/>
      <c r="U1321" s="102"/>
    </row>
    <row r="1322" spans="1:21" ht="14" outlineLevel="1" x14ac:dyDescent="0.35">
      <c r="A1322" s="83" t="s">
        <v>1862</v>
      </c>
      <c r="B1322" s="148" t="s">
        <v>1033</v>
      </c>
      <c r="C1322" s="85"/>
      <c r="D1322" s="86"/>
      <c r="E1322" s="101"/>
      <c r="F1322" s="101"/>
      <c r="G1322" s="101"/>
      <c r="H1322" s="101"/>
      <c r="I1322" s="101">
        <f t="shared" si="65"/>
        <v>0</v>
      </c>
      <c r="J1322" s="101"/>
      <c r="K1322" s="101"/>
      <c r="L1322" s="101"/>
      <c r="M1322" s="101"/>
      <c r="N1322" s="101">
        <f t="shared" si="68"/>
        <v>0</v>
      </c>
      <c r="O1322" s="88"/>
      <c r="P1322" s="88"/>
      <c r="Q1322" s="168">
        <v>0.15</v>
      </c>
      <c r="R1322" s="90" t="s">
        <v>818</v>
      </c>
      <c r="S1322" s="90"/>
      <c r="T1322" s="91"/>
      <c r="U1322" s="102"/>
    </row>
    <row r="1323" spans="1:21" ht="14" outlineLevel="1" x14ac:dyDescent="0.35">
      <c r="A1323" s="83" t="s">
        <v>1863</v>
      </c>
      <c r="B1323" s="148" t="s">
        <v>1035</v>
      </c>
      <c r="C1323" s="85"/>
      <c r="D1323" s="86"/>
      <c r="E1323" s="101"/>
      <c r="F1323" s="101"/>
      <c r="G1323" s="101"/>
      <c r="H1323" s="101"/>
      <c r="I1323" s="101">
        <f t="shared" si="65"/>
        <v>0</v>
      </c>
      <c r="J1323" s="101"/>
      <c r="K1323" s="101"/>
      <c r="L1323" s="101"/>
      <c r="M1323" s="101"/>
      <c r="N1323" s="101">
        <f t="shared" si="68"/>
        <v>0</v>
      </c>
      <c r="O1323" s="88"/>
      <c r="P1323" s="88"/>
      <c r="Q1323" s="168">
        <v>0.15</v>
      </c>
      <c r="R1323" s="90" t="s">
        <v>818</v>
      </c>
      <c r="S1323" s="90"/>
      <c r="T1323" s="91"/>
      <c r="U1323" s="102"/>
    </row>
    <row r="1324" spans="1:21" ht="14" outlineLevel="1" x14ac:dyDescent="0.35">
      <c r="A1324" s="83" t="s">
        <v>1864</v>
      </c>
      <c r="B1324" s="148" t="s">
        <v>1037</v>
      </c>
      <c r="C1324" s="85"/>
      <c r="D1324" s="86"/>
      <c r="E1324" s="101"/>
      <c r="F1324" s="101"/>
      <c r="G1324" s="101"/>
      <c r="H1324" s="101"/>
      <c r="I1324" s="101">
        <f t="shared" si="65"/>
        <v>0</v>
      </c>
      <c r="J1324" s="101"/>
      <c r="K1324" s="101"/>
      <c r="L1324" s="101"/>
      <c r="M1324" s="101"/>
      <c r="N1324" s="101">
        <f t="shared" si="68"/>
        <v>0</v>
      </c>
      <c r="O1324" s="88"/>
      <c r="P1324" s="88"/>
      <c r="Q1324" s="168">
        <v>0.4</v>
      </c>
      <c r="R1324" s="90" t="s">
        <v>818</v>
      </c>
      <c r="S1324" s="90"/>
      <c r="T1324" s="91"/>
      <c r="U1324" s="102"/>
    </row>
    <row r="1325" spans="1:21" ht="28" outlineLevel="1" x14ac:dyDescent="0.35">
      <c r="A1325" s="63" t="s">
        <v>1865</v>
      </c>
      <c r="B1325" s="163" t="s">
        <v>1866</v>
      </c>
      <c r="C1325" s="64"/>
      <c r="D1325" s="113"/>
      <c r="E1325" s="65">
        <v>0</v>
      </c>
      <c r="F1325" s="65"/>
      <c r="G1325" s="65"/>
      <c r="H1325" s="65"/>
      <c r="I1325" s="65">
        <f t="shared" si="65"/>
        <v>0</v>
      </c>
      <c r="J1325" s="65">
        <v>0</v>
      </c>
      <c r="K1325" s="65"/>
      <c r="L1325" s="65"/>
      <c r="M1325" s="65"/>
      <c r="N1325" s="65">
        <f t="shared" si="68"/>
        <v>0</v>
      </c>
      <c r="O1325" s="164" t="s">
        <v>855</v>
      </c>
      <c r="P1325" s="164" t="s">
        <v>817</v>
      </c>
      <c r="Q1325" s="68"/>
      <c r="R1325" s="69" t="s">
        <v>818</v>
      </c>
      <c r="S1325" s="69"/>
      <c r="T1325" s="71"/>
      <c r="U1325" s="147"/>
    </row>
    <row r="1326" spans="1:21" ht="14" outlineLevel="1" x14ac:dyDescent="0.35">
      <c r="A1326" s="83" t="s">
        <v>1867</v>
      </c>
      <c r="B1326" s="148" t="s">
        <v>1868</v>
      </c>
      <c r="C1326" s="85"/>
      <c r="D1326" s="86"/>
      <c r="E1326" s="101"/>
      <c r="F1326" s="101"/>
      <c r="G1326" s="101"/>
      <c r="H1326" s="101"/>
      <c r="I1326" s="101">
        <f t="shared" si="65"/>
        <v>0</v>
      </c>
      <c r="J1326" s="101"/>
      <c r="K1326" s="101"/>
      <c r="L1326" s="101"/>
      <c r="M1326" s="101"/>
      <c r="N1326" s="101">
        <f t="shared" si="68"/>
        <v>0</v>
      </c>
      <c r="O1326" s="88"/>
      <c r="P1326" s="88"/>
      <c r="Q1326" s="168">
        <v>0.1</v>
      </c>
      <c r="R1326" s="90" t="s">
        <v>818</v>
      </c>
      <c r="S1326" s="90"/>
      <c r="T1326" s="91"/>
      <c r="U1326" s="102"/>
    </row>
    <row r="1327" spans="1:21" ht="14" outlineLevel="1" x14ac:dyDescent="0.35">
      <c r="A1327" s="83" t="s">
        <v>1869</v>
      </c>
      <c r="B1327" s="148" t="s">
        <v>1870</v>
      </c>
      <c r="C1327" s="85"/>
      <c r="D1327" s="86"/>
      <c r="E1327" s="101"/>
      <c r="F1327" s="101"/>
      <c r="G1327" s="101"/>
      <c r="H1327" s="101"/>
      <c r="I1327" s="101">
        <f t="shared" si="65"/>
        <v>0</v>
      </c>
      <c r="J1327" s="101"/>
      <c r="K1327" s="101"/>
      <c r="L1327" s="101"/>
      <c r="M1327" s="101"/>
      <c r="N1327" s="101">
        <f t="shared" si="68"/>
        <v>0</v>
      </c>
      <c r="O1327" s="88"/>
      <c r="P1327" s="88"/>
      <c r="Q1327" s="168">
        <v>0.1</v>
      </c>
      <c r="R1327" s="90" t="s">
        <v>818</v>
      </c>
      <c r="S1327" s="90"/>
      <c r="T1327" s="91"/>
      <c r="U1327" s="102"/>
    </row>
    <row r="1328" spans="1:21" ht="14" outlineLevel="1" x14ac:dyDescent="0.35">
      <c r="A1328" s="83" t="s">
        <v>1871</v>
      </c>
      <c r="B1328" s="148" t="s">
        <v>1872</v>
      </c>
      <c r="C1328" s="85"/>
      <c r="D1328" s="86"/>
      <c r="E1328" s="101"/>
      <c r="F1328" s="101"/>
      <c r="G1328" s="101"/>
      <c r="H1328" s="101"/>
      <c r="I1328" s="101">
        <f t="shared" si="65"/>
        <v>0</v>
      </c>
      <c r="J1328" s="101"/>
      <c r="K1328" s="101"/>
      <c r="L1328" s="101"/>
      <c r="M1328" s="101"/>
      <c r="N1328" s="101">
        <f t="shared" si="68"/>
        <v>0</v>
      </c>
      <c r="O1328" s="88"/>
      <c r="P1328" s="88"/>
      <c r="Q1328" s="168">
        <v>0.1</v>
      </c>
      <c r="R1328" s="90" t="s">
        <v>818</v>
      </c>
      <c r="S1328" s="90"/>
      <c r="T1328" s="91"/>
      <c r="U1328" s="102"/>
    </row>
    <row r="1329" spans="1:21" ht="14" outlineLevel="1" x14ac:dyDescent="0.35">
      <c r="A1329" s="83" t="s">
        <v>1873</v>
      </c>
      <c r="B1329" s="148" t="s">
        <v>1870</v>
      </c>
      <c r="C1329" s="85"/>
      <c r="D1329" s="86"/>
      <c r="E1329" s="101"/>
      <c r="F1329" s="101"/>
      <c r="G1329" s="101"/>
      <c r="H1329" s="101"/>
      <c r="I1329" s="101">
        <f t="shared" si="65"/>
        <v>0</v>
      </c>
      <c r="J1329" s="101"/>
      <c r="K1329" s="101"/>
      <c r="L1329" s="101"/>
      <c r="M1329" s="101"/>
      <c r="N1329" s="101">
        <f t="shared" si="68"/>
        <v>0</v>
      </c>
      <c r="O1329" s="88"/>
      <c r="P1329" s="88"/>
      <c r="Q1329" s="168">
        <v>0.1</v>
      </c>
      <c r="R1329" s="90" t="s">
        <v>818</v>
      </c>
      <c r="S1329" s="90"/>
      <c r="T1329" s="91"/>
      <c r="U1329" s="102"/>
    </row>
    <row r="1330" spans="1:21" ht="14" outlineLevel="1" x14ac:dyDescent="0.35">
      <c r="A1330" s="83" t="s">
        <v>1874</v>
      </c>
      <c r="B1330" s="148" t="s">
        <v>1875</v>
      </c>
      <c r="C1330" s="85"/>
      <c r="D1330" s="86"/>
      <c r="E1330" s="101"/>
      <c r="F1330" s="101"/>
      <c r="G1330" s="101"/>
      <c r="H1330" s="101"/>
      <c r="I1330" s="101">
        <f t="shared" si="65"/>
        <v>0</v>
      </c>
      <c r="J1330" s="101"/>
      <c r="K1330" s="101"/>
      <c r="L1330" s="101"/>
      <c r="M1330" s="101"/>
      <c r="N1330" s="101">
        <f t="shared" si="68"/>
        <v>0</v>
      </c>
      <c r="O1330" s="88"/>
      <c r="P1330" s="88"/>
      <c r="Q1330" s="168">
        <v>0.1</v>
      </c>
      <c r="R1330" s="90" t="s">
        <v>818</v>
      </c>
      <c r="S1330" s="90"/>
      <c r="T1330" s="91"/>
      <c r="U1330" s="102"/>
    </row>
    <row r="1331" spans="1:21" ht="14" outlineLevel="1" x14ac:dyDescent="0.35">
      <c r="A1331" s="83" t="s">
        <v>1876</v>
      </c>
      <c r="B1331" s="148" t="s">
        <v>1870</v>
      </c>
      <c r="C1331" s="85"/>
      <c r="D1331" s="86"/>
      <c r="E1331" s="101"/>
      <c r="F1331" s="101"/>
      <c r="G1331" s="101"/>
      <c r="H1331" s="101"/>
      <c r="I1331" s="101">
        <f t="shared" si="65"/>
        <v>0</v>
      </c>
      <c r="J1331" s="101"/>
      <c r="K1331" s="101"/>
      <c r="L1331" s="101"/>
      <c r="M1331" s="101"/>
      <c r="N1331" s="101">
        <f t="shared" si="68"/>
        <v>0</v>
      </c>
      <c r="O1331" s="88"/>
      <c r="P1331" s="88"/>
      <c r="Q1331" s="168">
        <v>0.1</v>
      </c>
      <c r="R1331" s="90" t="s">
        <v>818</v>
      </c>
      <c r="S1331" s="90"/>
      <c r="T1331" s="91"/>
      <c r="U1331" s="102"/>
    </row>
    <row r="1332" spans="1:21" ht="14" outlineLevel="1" x14ac:dyDescent="0.35">
      <c r="A1332" s="83" t="s">
        <v>1877</v>
      </c>
      <c r="B1332" s="148" t="s">
        <v>1878</v>
      </c>
      <c r="C1332" s="85"/>
      <c r="D1332" s="86"/>
      <c r="E1332" s="101"/>
      <c r="F1332" s="101"/>
      <c r="G1332" s="101"/>
      <c r="H1332" s="101"/>
      <c r="I1332" s="101">
        <f t="shared" si="65"/>
        <v>0</v>
      </c>
      <c r="J1332" s="101"/>
      <c r="K1332" s="101"/>
      <c r="L1332" s="101"/>
      <c r="M1332" s="101"/>
      <c r="N1332" s="101">
        <f t="shared" si="68"/>
        <v>0</v>
      </c>
      <c r="O1332" s="88"/>
      <c r="P1332" s="88"/>
      <c r="Q1332" s="168">
        <v>0.1</v>
      </c>
      <c r="R1332" s="90" t="s">
        <v>818</v>
      </c>
      <c r="S1332" s="90"/>
      <c r="T1332" s="91"/>
      <c r="U1332" s="102"/>
    </row>
    <row r="1333" spans="1:21" ht="14" outlineLevel="1" x14ac:dyDescent="0.35">
      <c r="A1333" s="83" t="s">
        <v>1879</v>
      </c>
      <c r="B1333" s="148" t="s">
        <v>1870</v>
      </c>
      <c r="C1333" s="85"/>
      <c r="D1333" s="86"/>
      <c r="E1333" s="101"/>
      <c r="F1333" s="101"/>
      <c r="G1333" s="101"/>
      <c r="H1333" s="101"/>
      <c r="I1333" s="101">
        <f t="shared" si="65"/>
        <v>0</v>
      </c>
      <c r="J1333" s="101"/>
      <c r="K1333" s="101"/>
      <c r="L1333" s="101"/>
      <c r="M1333" s="101"/>
      <c r="N1333" s="101">
        <f t="shared" si="68"/>
        <v>0</v>
      </c>
      <c r="O1333" s="88"/>
      <c r="P1333" s="88"/>
      <c r="Q1333" s="168">
        <v>0.1</v>
      </c>
      <c r="R1333" s="90" t="s">
        <v>818</v>
      </c>
      <c r="S1333" s="90"/>
      <c r="T1333" s="91"/>
      <c r="U1333" s="102"/>
    </row>
    <row r="1334" spans="1:21" ht="14" outlineLevel="1" x14ac:dyDescent="0.35">
      <c r="A1334" s="83" t="s">
        <v>1880</v>
      </c>
      <c r="B1334" s="148" t="s">
        <v>921</v>
      </c>
      <c r="C1334" s="85"/>
      <c r="D1334" s="86"/>
      <c r="E1334" s="101"/>
      <c r="F1334" s="101"/>
      <c r="G1334" s="101"/>
      <c r="H1334" s="101"/>
      <c r="I1334" s="101">
        <f t="shared" si="65"/>
        <v>0</v>
      </c>
      <c r="J1334" s="101"/>
      <c r="K1334" s="101"/>
      <c r="L1334" s="101"/>
      <c r="M1334" s="101"/>
      <c r="N1334" s="101">
        <f t="shared" si="68"/>
        <v>0</v>
      </c>
      <c r="O1334" s="88"/>
      <c r="P1334" s="88"/>
      <c r="Q1334" s="168">
        <v>0.2</v>
      </c>
      <c r="R1334" s="90" t="s">
        <v>818</v>
      </c>
      <c r="S1334" s="90"/>
      <c r="T1334" s="91"/>
      <c r="U1334" s="102"/>
    </row>
    <row r="1335" spans="1:21" ht="28" outlineLevel="1" x14ac:dyDescent="0.35">
      <c r="A1335" s="63" t="s">
        <v>1881</v>
      </c>
      <c r="B1335" s="163" t="s">
        <v>1882</v>
      </c>
      <c r="C1335" s="64"/>
      <c r="D1335" s="113">
        <v>627801</v>
      </c>
      <c r="E1335" s="65">
        <f>E1339</f>
        <v>4000000</v>
      </c>
      <c r="F1335" s="65"/>
      <c r="G1335" s="65"/>
      <c r="H1335" s="65"/>
      <c r="I1335" s="65">
        <f t="shared" si="65"/>
        <v>4000000</v>
      </c>
      <c r="J1335" s="65">
        <f>J1339</f>
        <v>4000000</v>
      </c>
      <c r="K1335" s="65"/>
      <c r="L1335" s="65"/>
      <c r="M1335" s="65"/>
      <c r="N1335" s="65">
        <f t="shared" si="68"/>
        <v>4000000</v>
      </c>
      <c r="O1335" s="164" t="s">
        <v>993</v>
      </c>
      <c r="P1335" s="164" t="s">
        <v>1059</v>
      </c>
      <c r="Q1335" s="68"/>
      <c r="R1335" s="69" t="s">
        <v>818</v>
      </c>
      <c r="S1335" s="69"/>
      <c r="T1335" s="71"/>
      <c r="U1335" s="147"/>
    </row>
    <row r="1336" spans="1:21" ht="14" outlineLevel="1" x14ac:dyDescent="0.35">
      <c r="A1336" s="83" t="s">
        <v>1883</v>
      </c>
      <c r="B1336" s="148" t="s">
        <v>820</v>
      </c>
      <c r="C1336" s="85"/>
      <c r="D1336" s="86"/>
      <c r="E1336" s="101"/>
      <c r="F1336" s="101"/>
      <c r="G1336" s="101"/>
      <c r="H1336" s="101"/>
      <c r="I1336" s="101">
        <f t="shared" si="65"/>
        <v>0</v>
      </c>
      <c r="J1336" s="101"/>
      <c r="K1336" s="101"/>
      <c r="L1336" s="101"/>
      <c r="M1336" s="101"/>
      <c r="N1336" s="101">
        <f t="shared" si="68"/>
        <v>0</v>
      </c>
      <c r="O1336" s="88"/>
      <c r="P1336" s="88"/>
      <c r="Q1336" s="168">
        <v>0.4</v>
      </c>
      <c r="R1336" s="90" t="s">
        <v>818</v>
      </c>
      <c r="S1336" s="90"/>
      <c r="T1336" s="91"/>
      <c r="U1336" s="102"/>
    </row>
    <row r="1337" spans="1:21" ht="14" outlineLevel="1" x14ac:dyDescent="0.35">
      <c r="A1337" s="83" t="s">
        <v>1884</v>
      </c>
      <c r="B1337" s="148" t="s">
        <v>822</v>
      </c>
      <c r="C1337" s="85"/>
      <c r="D1337" s="86"/>
      <c r="E1337" s="101"/>
      <c r="F1337" s="101"/>
      <c r="G1337" s="101"/>
      <c r="H1337" s="101"/>
      <c r="I1337" s="101">
        <f t="shared" si="65"/>
        <v>0</v>
      </c>
      <c r="J1337" s="101"/>
      <c r="K1337" s="101"/>
      <c r="L1337" s="101"/>
      <c r="M1337" s="101"/>
      <c r="N1337" s="101">
        <f t="shared" si="68"/>
        <v>0</v>
      </c>
      <c r="O1337" s="88"/>
      <c r="P1337" s="88"/>
      <c r="Q1337" s="168">
        <v>0.1</v>
      </c>
      <c r="R1337" s="90" t="s">
        <v>818</v>
      </c>
      <c r="S1337" s="90"/>
      <c r="T1337" s="91"/>
      <c r="U1337" s="102"/>
    </row>
    <row r="1338" spans="1:21" ht="14" outlineLevel="1" x14ac:dyDescent="0.35">
      <c r="A1338" s="83" t="s">
        <v>1885</v>
      </c>
      <c r="B1338" s="148" t="s">
        <v>824</v>
      </c>
      <c r="C1338" s="85"/>
      <c r="D1338" s="86"/>
      <c r="E1338" s="101"/>
      <c r="F1338" s="101"/>
      <c r="G1338" s="101"/>
      <c r="H1338" s="101"/>
      <c r="I1338" s="101">
        <f t="shared" si="65"/>
        <v>0</v>
      </c>
      <c r="J1338" s="101"/>
      <c r="K1338" s="101"/>
      <c r="L1338" s="101"/>
      <c r="M1338" s="101"/>
      <c r="N1338" s="101">
        <f t="shared" si="68"/>
        <v>0</v>
      </c>
      <c r="O1338" s="88"/>
      <c r="P1338" s="88"/>
      <c r="Q1338" s="168">
        <v>0.4</v>
      </c>
      <c r="R1338" s="90" t="s">
        <v>818</v>
      </c>
      <c r="S1338" s="90"/>
      <c r="T1338" s="91"/>
      <c r="U1338" s="102"/>
    </row>
    <row r="1339" spans="1:21" ht="14" outlineLevel="1" x14ac:dyDescent="0.35">
      <c r="A1339" s="83" t="s">
        <v>1886</v>
      </c>
      <c r="B1339" s="148" t="s">
        <v>44</v>
      </c>
      <c r="C1339" s="85"/>
      <c r="D1339" s="86"/>
      <c r="E1339" s="101">
        <v>4000000</v>
      </c>
      <c r="F1339" s="101"/>
      <c r="G1339" s="101"/>
      <c r="H1339" s="101"/>
      <c r="I1339" s="101">
        <f t="shared" si="65"/>
        <v>4000000</v>
      </c>
      <c r="J1339" s="101">
        <v>4000000</v>
      </c>
      <c r="K1339" s="101"/>
      <c r="L1339" s="101"/>
      <c r="M1339" s="101"/>
      <c r="N1339" s="101">
        <f t="shared" si="68"/>
        <v>4000000</v>
      </c>
      <c r="O1339" s="88"/>
      <c r="P1339" s="88"/>
      <c r="Q1339" s="168">
        <v>0.1</v>
      </c>
      <c r="R1339" s="90" t="s">
        <v>818</v>
      </c>
      <c r="S1339" s="90"/>
      <c r="T1339" s="91"/>
      <c r="U1339" s="102"/>
    </row>
    <row r="1340" spans="1:21" ht="70" outlineLevel="1" x14ac:dyDescent="0.35">
      <c r="A1340" s="63" t="s">
        <v>1887</v>
      </c>
      <c r="B1340" s="163" t="s">
        <v>1888</v>
      </c>
      <c r="C1340" s="64"/>
      <c r="D1340" s="113">
        <v>2341</v>
      </c>
      <c r="E1340" s="65">
        <f>E1344</f>
        <v>0</v>
      </c>
      <c r="F1340" s="65"/>
      <c r="G1340" s="65"/>
      <c r="H1340" s="65"/>
      <c r="I1340" s="65">
        <f t="shared" si="65"/>
        <v>0</v>
      </c>
      <c r="J1340" s="65">
        <f>J1344</f>
        <v>0</v>
      </c>
      <c r="K1340" s="65"/>
      <c r="L1340" s="65"/>
      <c r="M1340" s="65"/>
      <c r="N1340" s="65">
        <f t="shared" si="68"/>
        <v>0</v>
      </c>
      <c r="O1340" s="164" t="s">
        <v>847</v>
      </c>
      <c r="P1340" s="164" t="s">
        <v>840</v>
      </c>
      <c r="Q1340" s="68"/>
      <c r="R1340" s="69" t="s">
        <v>818</v>
      </c>
      <c r="S1340" s="69"/>
      <c r="T1340" s="71"/>
      <c r="U1340" s="147"/>
    </row>
    <row r="1341" spans="1:21" ht="14" outlineLevel="1" x14ac:dyDescent="0.35">
      <c r="A1341" s="83" t="s">
        <v>1889</v>
      </c>
      <c r="B1341" s="148" t="s">
        <v>820</v>
      </c>
      <c r="C1341" s="85"/>
      <c r="D1341" s="86"/>
      <c r="E1341" s="101"/>
      <c r="F1341" s="101"/>
      <c r="G1341" s="101"/>
      <c r="H1341" s="101"/>
      <c r="I1341" s="101">
        <f t="shared" si="65"/>
        <v>0</v>
      </c>
      <c r="J1341" s="101"/>
      <c r="K1341" s="101"/>
      <c r="L1341" s="101"/>
      <c r="M1341" s="101"/>
      <c r="N1341" s="101">
        <f t="shared" si="68"/>
        <v>0</v>
      </c>
      <c r="O1341" s="88"/>
      <c r="P1341" s="88"/>
      <c r="Q1341" s="168">
        <v>0.4</v>
      </c>
      <c r="R1341" s="90" t="s">
        <v>818</v>
      </c>
      <c r="S1341" s="90"/>
      <c r="T1341" s="91"/>
      <c r="U1341" s="102"/>
    </row>
    <row r="1342" spans="1:21" ht="14" outlineLevel="1" x14ac:dyDescent="0.35">
      <c r="A1342" s="83" t="s">
        <v>1890</v>
      </c>
      <c r="B1342" s="148" t="s">
        <v>822</v>
      </c>
      <c r="C1342" s="85"/>
      <c r="D1342" s="86"/>
      <c r="E1342" s="101"/>
      <c r="F1342" s="101"/>
      <c r="G1342" s="101"/>
      <c r="H1342" s="101"/>
      <c r="I1342" s="101">
        <f t="shared" si="65"/>
        <v>0</v>
      </c>
      <c r="J1342" s="101"/>
      <c r="K1342" s="101"/>
      <c r="L1342" s="101"/>
      <c r="M1342" s="101"/>
      <c r="N1342" s="101">
        <f t="shared" si="68"/>
        <v>0</v>
      </c>
      <c r="O1342" s="88"/>
      <c r="P1342" s="88"/>
      <c r="Q1342" s="168">
        <v>0.1</v>
      </c>
      <c r="R1342" s="90" t="s">
        <v>818</v>
      </c>
      <c r="S1342" s="90"/>
      <c r="T1342" s="91"/>
      <c r="U1342" s="102"/>
    </row>
    <row r="1343" spans="1:21" ht="14" outlineLevel="1" x14ac:dyDescent="0.35">
      <c r="A1343" s="83" t="s">
        <v>1891</v>
      </c>
      <c r="B1343" s="148" t="s">
        <v>824</v>
      </c>
      <c r="C1343" s="85"/>
      <c r="D1343" s="86"/>
      <c r="E1343" s="101"/>
      <c r="F1343" s="101"/>
      <c r="G1343" s="101"/>
      <c r="H1343" s="101"/>
      <c r="I1343" s="101">
        <f t="shared" ref="I1343:I1406" si="69">SUM(E1343:H1343)</f>
        <v>0</v>
      </c>
      <c r="J1343" s="101"/>
      <c r="K1343" s="101"/>
      <c r="L1343" s="101"/>
      <c r="M1343" s="101"/>
      <c r="N1343" s="101">
        <f t="shared" si="68"/>
        <v>0</v>
      </c>
      <c r="O1343" s="88"/>
      <c r="P1343" s="88"/>
      <c r="Q1343" s="168">
        <v>0.4</v>
      </c>
      <c r="R1343" s="90" t="s">
        <v>818</v>
      </c>
      <c r="S1343" s="90"/>
      <c r="T1343" s="91"/>
      <c r="U1343" s="102"/>
    </row>
    <row r="1344" spans="1:21" ht="14" outlineLevel="1" x14ac:dyDescent="0.35">
      <c r="A1344" s="83" t="s">
        <v>1892</v>
      </c>
      <c r="B1344" s="148" t="s">
        <v>44</v>
      </c>
      <c r="C1344" s="85"/>
      <c r="D1344" s="86"/>
      <c r="E1344" s="101">
        <v>0</v>
      </c>
      <c r="F1344" s="101"/>
      <c r="G1344" s="101"/>
      <c r="H1344" s="101"/>
      <c r="I1344" s="101">
        <f t="shared" si="69"/>
        <v>0</v>
      </c>
      <c r="J1344" s="101">
        <v>0</v>
      </c>
      <c r="K1344" s="101"/>
      <c r="L1344" s="101"/>
      <c r="M1344" s="101"/>
      <c r="N1344" s="101">
        <f t="shared" si="68"/>
        <v>0</v>
      </c>
      <c r="O1344" s="88"/>
      <c r="P1344" s="88"/>
      <c r="Q1344" s="168">
        <v>0.1</v>
      </c>
      <c r="R1344" s="90" t="s">
        <v>818</v>
      </c>
      <c r="S1344" s="90"/>
      <c r="T1344" s="91"/>
      <c r="U1344" s="102"/>
    </row>
    <row r="1345" spans="1:21" ht="14" outlineLevel="1" x14ac:dyDescent="0.35">
      <c r="A1345" s="63" t="s">
        <v>1893</v>
      </c>
      <c r="B1345" s="163" t="s">
        <v>1894</v>
      </c>
      <c r="C1345" s="64"/>
      <c r="D1345" s="113">
        <v>627801</v>
      </c>
      <c r="E1345" s="65">
        <f>E1349</f>
        <v>6500000</v>
      </c>
      <c r="F1345" s="65">
        <v>0</v>
      </c>
      <c r="G1345" s="65"/>
      <c r="H1345" s="65"/>
      <c r="I1345" s="65">
        <f t="shared" si="69"/>
        <v>6500000</v>
      </c>
      <c r="J1345" s="65">
        <f>J1349</f>
        <v>6500000</v>
      </c>
      <c r="K1345" s="65">
        <v>0</v>
      </c>
      <c r="L1345" s="65"/>
      <c r="M1345" s="65"/>
      <c r="N1345" s="65">
        <f t="shared" si="68"/>
        <v>6500000</v>
      </c>
      <c r="O1345" s="164" t="s">
        <v>855</v>
      </c>
      <c r="P1345" s="164" t="s">
        <v>817</v>
      </c>
      <c r="Q1345" s="68"/>
      <c r="R1345" s="69" t="s">
        <v>818</v>
      </c>
      <c r="S1345" s="69"/>
      <c r="T1345" s="71"/>
      <c r="U1345" s="147"/>
    </row>
    <row r="1346" spans="1:21" ht="14" outlineLevel="1" x14ac:dyDescent="0.35">
      <c r="A1346" s="83" t="s">
        <v>1895</v>
      </c>
      <c r="B1346" s="148" t="s">
        <v>820</v>
      </c>
      <c r="C1346" s="85"/>
      <c r="D1346" s="86"/>
      <c r="E1346" s="101"/>
      <c r="F1346" s="101"/>
      <c r="G1346" s="101"/>
      <c r="H1346" s="101"/>
      <c r="I1346" s="101">
        <f t="shared" si="69"/>
        <v>0</v>
      </c>
      <c r="J1346" s="101"/>
      <c r="K1346" s="101"/>
      <c r="L1346" s="101"/>
      <c r="M1346" s="101"/>
      <c r="N1346" s="101">
        <f t="shared" si="68"/>
        <v>0</v>
      </c>
      <c r="O1346" s="88"/>
      <c r="P1346" s="88"/>
      <c r="Q1346" s="168">
        <v>0.4</v>
      </c>
      <c r="R1346" s="90" t="s">
        <v>818</v>
      </c>
      <c r="S1346" s="90"/>
      <c r="T1346" s="91"/>
      <c r="U1346" s="102"/>
    </row>
    <row r="1347" spans="1:21" ht="14" outlineLevel="1" x14ac:dyDescent="0.35">
      <c r="A1347" s="83" t="s">
        <v>1896</v>
      </c>
      <c r="B1347" s="148" t="s">
        <v>822</v>
      </c>
      <c r="C1347" s="85"/>
      <c r="D1347" s="86"/>
      <c r="E1347" s="101"/>
      <c r="F1347" s="101"/>
      <c r="G1347" s="101"/>
      <c r="H1347" s="101"/>
      <c r="I1347" s="101">
        <f t="shared" si="69"/>
        <v>0</v>
      </c>
      <c r="J1347" s="101"/>
      <c r="K1347" s="101"/>
      <c r="L1347" s="101"/>
      <c r="M1347" s="101"/>
      <c r="N1347" s="101">
        <f t="shared" si="68"/>
        <v>0</v>
      </c>
      <c r="O1347" s="88"/>
      <c r="P1347" s="88"/>
      <c r="Q1347" s="168">
        <v>0.1</v>
      </c>
      <c r="R1347" s="90" t="s">
        <v>818</v>
      </c>
      <c r="S1347" s="90"/>
      <c r="T1347" s="91"/>
      <c r="U1347" s="102"/>
    </row>
    <row r="1348" spans="1:21" ht="14" outlineLevel="1" x14ac:dyDescent="0.35">
      <c r="A1348" s="83" t="s">
        <v>1897</v>
      </c>
      <c r="B1348" s="148" t="s">
        <v>824</v>
      </c>
      <c r="C1348" s="85"/>
      <c r="D1348" s="86"/>
      <c r="E1348" s="101"/>
      <c r="F1348" s="101"/>
      <c r="G1348" s="101"/>
      <c r="H1348" s="101"/>
      <c r="I1348" s="101">
        <f t="shared" si="69"/>
        <v>0</v>
      </c>
      <c r="J1348" s="101"/>
      <c r="K1348" s="101"/>
      <c r="L1348" s="101"/>
      <c r="M1348" s="101"/>
      <c r="N1348" s="101">
        <f t="shared" si="68"/>
        <v>0</v>
      </c>
      <c r="O1348" s="88"/>
      <c r="P1348" s="88"/>
      <c r="Q1348" s="168">
        <v>0.4</v>
      </c>
      <c r="R1348" s="90" t="s">
        <v>818</v>
      </c>
      <c r="S1348" s="90"/>
      <c r="T1348" s="91"/>
      <c r="U1348" s="102"/>
    </row>
    <row r="1349" spans="1:21" ht="14" outlineLevel="1" x14ac:dyDescent="0.35">
      <c r="A1349" s="83" t="s">
        <v>1898</v>
      </c>
      <c r="B1349" s="148" t="s">
        <v>44</v>
      </c>
      <c r="C1349" s="85"/>
      <c r="D1349" s="86"/>
      <c r="E1349" s="101">
        <v>6500000</v>
      </c>
      <c r="F1349" s="101"/>
      <c r="G1349" s="101"/>
      <c r="H1349" s="101"/>
      <c r="I1349" s="101">
        <f t="shared" si="69"/>
        <v>6500000</v>
      </c>
      <c r="J1349" s="101">
        <v>6500000</v>
      </c>
      <c r="K1349" s="101"/>
      <c r="L1349" s="101"/>
      <c r="M1349" s="101"/>
      <c r="N1349" s="101">
        <f t="shared" si="68"/>
        <v>6500000</v>
      </c>
      <c r="O1349" s="88"/>
      <c r="P1349" s="88"/>
      <c r="Q1349" s="168">
        <v>0.1</v>
      </c>
      <c r="R1349" s="90" t="s">
        <v>818</v>
      </c>
      <c r="S1349" s="90"/>
      <c r="T1349" s="91"/>
      <c r="U1349" s="102"/>
    </row>
    <row r="1350" spans="1:21" ht="14" outlineLevel="1" x14ac:dyDescent="0.35">
      <c r="A1350" s="63" t="s">
        <v>1899</v>
      </c>
      <c r="B1350" s="163" t="s">
        <v>1900</v>
      </c>
      <c r="C1350" s="64"/>
      <c r="D1350" s="113">
        <v>632801</v>
      </c>
      <c r="E1350" s="65">
        <f>E1354</f>
        <v>6000000</v>
      </c>
      <c r="F1350" s="65">
        <v>0</v>
      </c>
      <c r="G1350" s="65"/>
      <c r="H1350" s="65"/>
      <c r="I1350" s="65">
        <f t="shared" si="69"/>
        <v>6000000</v>
      </c>
      <c r="J1350" s="65">
        <f>J1354</f>
        <v>6000000</v>
      </c>
      <c r="K1350" s="65">
        <v>0</v>
      </c>
      <c r="L1350" s="65"/>
      <c r="M1350" s="65"/>
      <c r="N1350" s="65">
        <f t="shared" si="68"/>
        <v>6000000</v>
      </c>
      <c r="O1350" s="164" t="s">
        <v>855</v>
      </c>
      <c r="P1350" s="164" t="s">
        <v>817</v>
      </c>
      <c r="Q1350" s="68"/>
      <c r="R1350" s="69" t="s">
        <v>818</v>
      </c>
      <c r="S1350" s="69"/>
      <c r="T1350" s="71"/>
      <c r="U1350" s="147"/>
    </row>
    <row r="1351" spans="1:21" ht="14" outlineLevel="1" x14ac:dyDescent="0.35">
      <c r="A1351" s="83" t="s">
        <v>1901</v>
      </c>
      <c r="B1351" s="148" t="s">
        <v>820</v>
      </c>
      <c r="C1351" s="85"/>
      <c r="D1351" s="86"/>
      <c r="E1351" s="101"/>
      <c r="F1351" s="101"/>
      <c r="G1351" s="101"/>
      <c r="H1351" s="101"/>
      <c r="I1351" s="101">
        <f t="shared" si="69"/>
        <v>0</v>
      </c>
      <c r="J1351" s="101"/>
      <c r="K1351" s="101"/>
      <c r="L1351" s="101"/>
      <c r="M1351" s="101"/>
      <c r="N1351" s="101">
        <f t="shared" si="68"/>
        <v>0</v>
      </c>
      <c r="O1351" s="88"/>
      <c r="P1351" s="88"/>
      <c r="Q1351" s="168">
        <v>0.4</v>
      </c>
      <c r="R1351" s="90" t="s">
        <v>818</v>
      </c>
      <c r="S1351" s="90"/>
      <c r="T1351" s="91"/>
      <c r="U1351" s="102"/>
    </row>
    <row r="1352" spans="1:21" ht="14" outlineLevel="1" x14ac:dyDescent="0.35">
      <c r="A1352" s="83" t="s">
        <v>1902</v>
      </c>
      <c r="B1352" s="148" t="s">
        <v>822</v>
      </c>
      <c r="C1352" s="85"/>
      <c r="D1352" s="86"/>
      <c r="E1352" s="101"/>
      <c r="F1352" s="101"/>
      <c r="G1352" s="101"/>
      <c r="H1352" s="101"/>
      <c r="I1352" s="101">
        <f t="shared" si="69"/>
        <v>0</v>
      </c>
      <c r="J1352" s="101"/>
      <c r="K1352" s="101"/>
      <c r="L1352" s="101"/>
      <c r="M1352" s="101"/>
      <c r="N1352" s="101">
        <f t="shared" si="68"/>
        <v>0</v>
      </c>
      <c r="O1352" s="88"/>
      <c r="P1352" s="88"/>
      <c r="Q1352" s="168">
        <v>0.1</v>
      </c>
      <c r="R1352" s="90" t="s">
        <v>818</v>
      </c>
      <c r="S1352" s="90"/>
      <c r="T1352" s="91"/>
      <c r="U1352" s="102"/>
    </row>
    <row r="1353" spans="1:21" ht="14" outlineLevel="1" x14ac:dyDescent="0.35">
      <c r="A1353" s="83" t="s">
        <v>1903</v>
      </c>
      <c r="B1353" s="148" t="s">
        <v>824</v>
      </c>
      <c r="C1353" s="85"/>
      <c r="D1353" s="86"/>
      <c r="E1353" s="101"/>
      <c r="F1353" s="101"/>
      <c r="G1353" s="101"/>
      <c r="H1353" s="101"/>
      <c r="I1353" s="101">
        <f t="shared" si="69"/>
        <v>0</v>
      </c>
      <c r="J1353" s="101"/>
      <c r="K1353" s="101"/>
      <c r="L1353" s="101"/>
      <c r="M1353" s="101"/>
      <c r="N1353" s="101">
        <f t="shared" si="68"/>
        <v>0</v>
      </c>
      <c r="O1353" s="88"/>
      <c r="P1353" s="88"/>
      <c r="Q1353" s="168">
        <v>0.4</v>
      </c>
      <c r="R1353" s="90" t="s">
        <v>818</v>
      </c>
      <c r="S1353" s="90"/>
      <c r="T1353" s="91"/>
      <c r="U1353" s="102"/>
    </row>
    <row r="1354" spans="1:21" ht="14" outlineLevel="1" x14ac:dyDescent="0.35">
      <c r="A1354" s="83" t="s">
        <v>1904</v>
      </c>
      <c r="B1354" s="148" t="s">
        <v>44</v>
      </c>
      <c r="C1354" s="85"/>
      <c r="D1354" s="86"/>
      <c r="E1354" s="101">
        <v>6000000</v>
      </c>
      <c r="F1354" s="101"/>
      <c r="G1354" s="101"/>
      <c r="H1354" s="101"/>
      <c r="I1354" s="101">
        <f t="shared" si="69"/>
        <v>6000000</v>
      </c>
      <c r="J1354" s="101">
        <v>6000000</v>
      </c>
      <c r="K1354" s="101"/>
      <c r="L1354" s="101"/>
      <c r="M1354" s="101"/>
      <c r="N1354" s="101">
        <f t="shared" si="68"/>
        <v>6000000</v>
      </c>
      <c r="O1354" s="88"/>
      <c r="P1354" s="88"/>
      <c r="Q1354" s="168">
        <v>0.1</v>
      </c>
      <c r="R1354" s="90" t="s">
        <v>818</v>
      </c>
      <c r="S1354" s="90"/>
      <c r="T1354" s="91"/>
      <c r="U1354" s="102"/>
    </row>
    <row r="1355" spans="1:21" ht="42" outlineLevel="1" x14ac:dyDescent="0.35">
      <c r="A1355" s="63" t="s">
        <v>1905</v>
      </c>
      <c r="B1355" s="163" t="s">
        <v>1906</v>
      </c>
      <c r="C1355" s="64"/>
      <c r="D1355" s="113">
        <v>632707</v>
      </c>
      <c r="E1355" s="65"/>
      <c r="F1355" s="65"/>
      <c r="G1355" s="65"/>
      <c r="H1355" s="65"/>
      <c r="I1355" s="65">
        <f t="shared" si="69"/>
        <v>0</v>
      </c>
      <c r="J1355" s="65"/>
      <c r="K1355" s="65"/>
      <c r="L1355" s="65"/>
      <c r="M1355" s="65"/>
      <c r="N1355" s="65">
        <f t="shared" si="68"/>
        <v>0</v>
      </c>
      <c r="O1355" s="164" t="s">
        <v>855</v>
      </c>
      <c r="P1355" s="164" t="s">
        <v>817</v>
      </c>
      <c r="Q1355" s="68"/>
      <c r="R1355" s="69" t="s">
        <v>818</v>
      </c>
      <c r="S1355" s="69"/>
      <c r="T1355" s="71"/>
      <c r="U1355" s="147"/>
    </row>
    <row r="1356" spans="1:21" ht="14" outlineLevel="1" x14ac:dyDescent="0.35">
      <c r="A1356" s="83" t="s">
        <v>1907</v>
      </c>
      <c r="B1356" s="148" t="s">
        <v>820</v>
      </c>
      <c r="C1356" s="85"/>
      <c r="D1356" s="86"/>
      <c r="E1356" s="101"/>
      <c r="F1356" s="101"/>
      <c r="G1356" s="101"/>
      <c r="H1356" s="101"/>
      <c r="I1356" s="101">
        <f t="shared" si="69"/>
        <v>0</v>
      </c>
      <c r="J1356" s="101"/>
      <c r="K1356" s="101"/>
      <c r="L1356" s="101"/>
      <c r="M1356" s="101"/>
      <c r="N1356" s="101">
        <f t="shared" si="68"/>
        <v>0</v>
      </c>
      <c r="O1356" s="88"/>
      <c r="P1356" s="88"/>
      <c r="Q1356" s="168">
        <v>0.4</v>
      </c>
      <c r="R1356" s="90" t="s">
        <v>818</v>
      </c>
      <c r="S1356" s="90"/>
      <c r="T1356" s="91"/>
      <c r="U1356" s="102"/>
    </row>
    <row r="1357" spans="1:21" ht="14" outlineLevel="1" x14ac:dyDescent="0.35">
      <c r="A1357" s="83" t="s">
        <v>1908</v>
      </c>
      <c r="B1357" s="148" t="s">
        <v>822</v>
      </c>
      <c r="C1357" s="85"/>
      <c r="D1357" s="86"/>
      <c r="E1357" s="101"/>
      <c r="F1357" s="101"/>
      <c r="G1357" s="101"/>
      <c r="H1357" s="101"/>
      <c r="I1357" s="101">
        <f t="shared" si="69"/>
        <v>0</v>
      </c>
      <c r="J1357" s="101"/>
      <c r="K1357" s="101"/>
      <c r="L1357" s="101"/>
      <c r="M1357" s="101"/>
      <c r="N1357" s="101">
        <f t="shared" si="68"/>
        <v>0</v>
      </c>
      <c r="O1357" s="88"/>
      <c r="P1357" s="88"/>
      <c r="Q1357" s="168">
        <v>0.1</v>
      </c>
      <c r="R1357" s="90" t="s">
        <v>818</v>
      </c>
      <c r="S1357" s="90"/>
      <c r="T1357" s="91"/>
      <c r="U1357" s="102"/>
    </row>
    <row r="1358" spans="1:21" ht="14" outlineLevel="1" x14ac:dyDescent="0.35">
      <c r="A1358" s="83" t="s">
        <v>1909</v>
      </c>
      <c r="B1358" s="148" t="s">
        <v>824</v>
      </c>
      <c r="C1358" s="85"/>
      <c r="D1358" s="86"/>
      <c r="E1358" s="101"/>
      <c r="F1358" s="101"/>
      <c r="G1358" s="101"/>
      <c r="H1358" s="101"/>
      <c r="I1358" s="101">
        <f t="shared" si="69"/>
        <v>0</v>
      </c>
      <c r="J1358" s="101"/>
      <c r="K1358" s="101"/>
      <c r="L1358" s="101"/>
      <c r="M1358" s="101"/>
      <c r="N1358" s="101">
        <f t="shared" si="68"/>
        <v>0</v>
      </c>
      <c r="O1358" s="88"/>
      <c r="P1358" s="88"/>
      <c r="Q1358" s="168">
        <v>0.4</v>
      </c>
      <c r="R1358" s="90" t="s">
        <v>818</v>
      </c>
      <c r="S1358" s="90"/>
      <c r="T1358" s="91"/>
      <c r="U1358" s="102"/>
    </row>
    <row r="1359" spans="1:21" ht="14" outlineLevel="1" x14ac:dyDescent="0.35">
      <c r="A1359" s="83" t="s">
        <v>1910</v>
      </c>
      <c r="B1359" s="148" t="s">
        <v>44</v>
      </c>
      <c r="C1359" s="85"/>
      <c r="D1359" s="86"/>
      <c r="E1359" s="101">
        <f>E1355</f>
        <v>0</v>
      </c>
      <c r="F1359" s="101"/>
      <c r="G1359" s="101"/>
      <c r="H1359" s="101"/>
      <c r="I1359" s="101">
        <f t="shared" si="69"/>
        <v>0</v>
      </c>
      <c r="J1359" s="101">
        <f>J1355</f>
        <v>0</v>
      </c>
      <c r="K1359" s="101"/>
      <c r="L1359" s="101"/>
      <c r="M1359" s="101"/>
      <c r="N1359" s="101">
        <f t="shared" si="68"/>
        <v>0</v>
      </c>
      <c r="O1359" s="88"/>
      <c r="P1359" s="88"/>
      <c r="Q1359" s="168">
        <v>0.1</v>
      </c>
      <c r="R1359" s="90" t="s">
        <v>818</v>
      </c>
      <c r="S1359" s="90"/>
      <c r="T1359" s="91"/>
      <c r="U1359" s="102"/>
    </row>
    <row r="1360" spans="1:21" ht="42" outlineLevel="1" x14ac:dyDescent="0.35">
      <c r="A1360" s="63" t="s">
        <v>1911</v>
      </c>
      <c r="B1360" s="163" t="s">
        <v>664</v>
      </c>
      <c r="C1360" s="64"/>
      <c r="D1360" s="113">
        <v>2128</v>
      </c>
      <c r="E1360" s="65">
        <f>E1364</f>
        <v>0</v>
      </c>
      <c r="F1360" s="65"/>
      <c r="G1360" s="65"/>
      <c r="H1360" s="65"/>
      <c r="I1360" s="65">
        <f t="shared" si="69"/>
        <v>0</v>
      </c>
      <c r="J1360" s="65">
        <f>J1364</f>
        <v>0</v>
      </c>
      <c r="K1360" s="65"/>
      <c r="L1360" s="65"/>
      <c r="M1360" s="65"/>
      <c r="N1360" s="65">
        <f t="shared" si="68"/>
        <v>0</v>
      </c>
      <c r="O1360" s="164" t="s">
        <v>847</v>
      </c>
      <c r="P1360" s="164" t="s">
        <v>817</v>
      </c>
      <c r="Q1360" s="68"/>
      <c r="R1360" s="69" t="s">
        <v>818</v>
      </c>
      <c r="S1360" s="69"/>
      <c r="T1360" s="71"/>
      <c r="U1360" s="147"/>
    </row>
    <row r="1361" spans="1:21" ht="14" outlineLevel="1" x14ac:dyDescent="0.35">
      <c r="A1361" s="83" t="s">
        <v>1912</v>
      </c>
      <c r="B1361" s="148" t="s">
        <v>820</v>
      </c>
      <c r="C1361" s="85"/>
      <c r="D1361" s="86"/>
      <c r="E1361" s="101"/>
      <c r="F1361" s="101"/>
      <c r="G1361" s="101"/>
      <c r="H1361" s="101"/>
      <c r="I1361" s="101">
        <f t="shared" si="69"/>
        <v>0</v>
      </c>
      <c r="J1361" s="101"/>
      <c r="K1361" s="101"/>
      <c r="L1361" s="101"/>
      <c r="M1361" s="101"/>
      <c r="N1361" s="101">
        <f t="shared" si="68"/>
        <v>0</v>
      </c>
      <c r="O1361" s="88"/>
      <c r="P1361" s="88"/>
      <c r="Q1361" s="168">
        <v>0.4</v>
      </c>
      <c r="R1361" s="90" t="s">
        <v>818</v>
      </c>
      <c r="S1361" s="90"/>
      <c r="T1361" s="91"/>
      <c r="U1361" s="102"/>
    </row>
    <row r="1362" spans="1:21" ht="14" outlineLevel="1" x14ac:dyDescent="0.35">
      <c r="A1362" s="83" t="s">
        <v>1913</v>
      </c>
      <c r="B1362" s="148" t="s">
        <v>822</v>
      </c>
      <c r="C1362" s="85"/>
      <c r="D1362" s="86"/>
      <c r="E1362" s="101"/>
      <c r="F1362" s="101"/>
      <c r="G1362" s="101"/>
      <c r="H1362" s="101"/>
      <c r="I1362" s="101">
        <f t="shared" si="69"/>
        <v>0</v>
      </c>
      <c r="J1362" s="101"/>
      <c r="K1362" s="101"/>
      <c r="L1362" s="101"/>
      <c r="M1362" s="101"/>
      <c r="N1362" s="101">
        <f t="shared" si="68"/>
        <v>0</v>
      </c>
      <c r="O1362" s="88"/>
      <c r="P1362" s="88"/>
      <c r="Q1362" s="168">
        <v>0.1</v>
      </c>
      <c r="R1362" s="90" t="s">
        <v>818</v>
      </c>
      <c r="S1362" s="90"/>
      <c r="T1362" s="91"/>
      <c r="U1362" s="102"/>
    </row>
    <row r="1363" spans="1:21" ht="14" outlineLevel="1" x14ac:dyDescent="0.35">
      <c r="A1363" s="83" t="s">
        <v>1914</v>
      </c>
      <c r="B1363" s="148" t="s">
        <v>824</v>
      </c>
      <c r="C1363" s="85"/>
      <c r="D1363" s="86"/>
      <c r="E1363" s="101"/>
      <c r="F1363" s="101"/>
      <c r="G1363" s="101"/>
      <c r="H1363" s="101"/>
      <c r="I1363" s="101">
        <f t="shared" si="69"/>
        <v>0</v>
      </c>
      <c r="J1363" s="101"/>
      <c r="K1363" s="101"/>
      <c r="L1363" s="101"/>
      <c r="M1363" s="101"/>
      <c r="N1363" s="101">
        <f t="shared" si="68"/>
        <v>0</v>
      </c>
      <c r="O1363" s="88"/>
      <c r="P1363" s="88"/>
      <c r="Q1363" s="168">
        <v>0.4</v>
      </c>
      <c r="R1363" s="90" t="s">
        <v>818</v>
      </c>
      <c r="S1363" s="90"/>
      <c r="T1363" s="91"/>
      <c r="U1363" s="102"/>
    </row>
    <row r="1364" spans="1:21" ht="14" outlineLevel="1" x14ac:dyDescent="0.35">
      <c r="A1364" s="83" t="s">
        <v>1915</v>
      </c>
      <c r="B1364" s="148" t="s">
        <v>44</v>
      </c>
      <c r="C1364" s="85"/>
      <c r="D1364" s="86"/>
      <c r="E1364" s="149">
        <v>0</v>
      </c>
      <c r="F1364" s="101"/>
      <c r="G1364" s="101"/>
      <c r="H1364" s="101"/>
      <c r="I1364" s="101">
        <f t="shared" si="69"/>
        <v>0</v>
      </c>
      <c r="J1364" s="149">
        <v>0</v>
      </c>
      <c r="K1364" s="101"/>
      <c r="L1364" s="101"/>
      <c r="M1364" s="101"/>
      <c r="N1364" s="101">
        <f t="shared" si="68"/>
        <v>0</v>
      </c>
      <c r="O1364" s="296"/>
      <c r="P1364" s="88"/>
      <c r="Q1364" s="168">
        <v>0.1</v>
      </c>
      <c r="R1364" s="90" t="s">
        <v>818</v>
      </c>
      <c r="S1364" s="90"/>
      <c r="T1364" s="91"/>
      <c r="U1364" s="102"/>
    </row>
    <row r="1365" spans="1:21" ht="14" outlineLevel="1" x14ac:dyDescent="0.35">
      <c r="A1365" s="63" t="s">
        <v>1916</v>
      </c>
      <c r="B1365" s="163" t="s">
        <v>1917</v>
      </c>
      <c r="C1365" s="64"/>
      <c r="D1365" s="113">
        <v>638401</v>
      </c>
      <c r="E1365" s="65">
        <f>E1368</f>
        <v>5316000</v>
      </c>
      <c r="F1365" s="65"/>
      <c r="G1365" s="65"/>
      <c r="H1365" s="65"/>
      <c r="I1365" s="65">
        <f t="shared" si="69"/>
        <v>5316000</v>
      </c>
      <c r="J1365" s="65">
        <f>J1368</f>
        <v>5316000</v>
      </c>
      <c r="K1365" s="65"/>
      <c r="L1365" s="65"/>
      <c r="M1365" s="65"/>
      <c r="N1365" s="65">
        <f t="shared" si="68"/>
        <v>5316000</v>
      </c>
      <c r="O1365" s="164" t="s">
        <v>855</v>
      </c>
      <c r="P1365" s="164" t="s">
        <v>817</v>
      </c>
      <c r="Q1365" s="68">
        <v>1</v>
      </c>
      <c r="R1365" s="69" t="s">
        <v>818</v>
      </c>
      <c r="S1365" s="69"/>
      <c r="T1365" s="71"/>
      <c r="U1365" s="147"/>
    </row>
    <row r="1366" spans="1:21" ht="14" outlineLevel="1" x14ac:dyDescent="0.35">
      <c r="A1366" s="83" t="s">
        <v>1918</v>
      </c>
      <c r="B1366" s="148" t="s">
        <v>1919</v>
      </c>
      <c r="C1366" s="85"/>
      <c r="D1366" s="86"/>
      <c r="E1366" s="101"/>
      <c r="F1366" s="101"/>
      <c r="G1366" s="101"/>
      <c r="H1366" s="101"/>
      <c r="I1366" s="101">
        <f t="shared" si="69"/>
        <v>0</v>
      </c>
      <c r="J1366" s="101"/>
      <c r="K1366" s="101"/>
      <c r="L1366" s="101"/>
      <c r="M1366" s="101"/>
      <c r="N1366" s="101">
        <f t="shared" si="68"/>
        <v>0</v>
      </c>
      <c r="O1366" s="88"/>
      <c r="P1366" s="88"/>
      <c r="Q1366" s="168">
        <v>0.4</v>
      </c>
      <c r="R1366" s="90" t="s">
        <v>818</v>
      </c>
      <c r="S1366" s="90"/>
      <c r="T1366" s="91"/>
      <c r="U1366" s="102"/>
    </row>
    <row r="1367" spans="1:21" ht="14" outlineLevel="1" x14ac:dyDescent="0.35">
      <c r="A1367" s="83" t="s">
        <v>1920</v>
      </c>
      <c r="B1367" s="148" t="s">
        <v>1921</v>
      </c>
      <c r="C1367" s="85"/>
      <c r="D1367" s="86"/>
      <c r="E1367" s="101"/>
      <c r="F1367" s="101"/>
      <c r="G1367" s="101"/>
      <c r="H1367" s="101"/>
      <c r="I1367" s="101">
        <f t="shared" si="69"/>
        <v>0</v>
      </c>
      <c r="J1367" s="101"/>
      <c r="K1367" s="101"/>
      <c r="L1367" s="101"/>
      <c r="M1367" s="101"/>
      <c r="N1367" s="101">
        <f t="shared" si="68"/>
        <v>0</v>
      </c>
      <c r="O1367" s="88"/>
      <c r="P1367" s="88"/>
      <c r="Q1367" s="168">
        <v>0.5</v>
      </c>
      <c r="R1367" s="90" t="s">
        <v>818</v>
      </c>
      <c r="S1367" s="90"/>
      <c r="T1367" s="91"/>
      <c r="U1367" s="102"/>
    </row>
    <row r="1368" spans="1:21" ht="14" outlineLevel="1" x14ac:dyDescent="0.35">
      <c r="A1368" s="83" t="s">
        <v>1922</v>
      </c>
      <c r="B1368" s="148" t="s">
        <v>1923</v>
      </c>
      <c r="C1368" s="85"/>
      <c r="D1368" s="86"/>
      <c r="E1368" s="149">
        <v>5316000</v>
      </c>
      <c r="F1368" s="101"/>
      <c r="G1368" s="101"/>
      <c r="H1368" s="101"/>
      <c r="I1368" s="149">
        <f t="shared" si="69"/>
        <v>5316000</v>
      </c>
      <c r="J1368" s="149">
        <v>5316000</v>
      </c>
      <c r="K1368" s="101"/>
      <c r="L1368" s="101"/>
      <c r="M1368" s="101"/>
      <c r="N1368" s="149">
        <f t="shared" si="68"/>
        <v>5316000</v>
      </c>
      <c r="O1368" s="88"/>
      <c r="P1368" s="88"/>
      <c r="Q1368" s="168">
        <v>0.1</v>
      </c>
      <c r="R1368" s="90" t="s">
        <v>818</v>
      </c>
      <c r="S1368" s="90"/>
      <c r="T1368" s="91"/>
      <c r="U1368" s="102"/>
    </row>
    <row r="1369" spans="1:21" ht="14" outlineLevel="1" x14ac:dyDescent="0.35">
      <c r="A1369" s="63" t="s">
        <v>1924</v>
      </c>
      <c r="B1369" s="163" t="s">
        <v>1925</v>
      </c>
      <c r="C1369" s="64"/>
      <c r="D1369" s="113">
        <v>626601</v>
      </c>
      <c r="E1369" s="66">
        <f>E1373</f>
        <v>2000000</v>
      </c>
      <c r="F1369" s="65"/>
      <c r="G1369" s="65"/>
      <c r="H1369" s="65"/>
      <c r="I1369" s="65">
        <f t="shared" si="69"/>
        <v>2000000</v>
      </c>
      <c r="J1369" s="65">
        <f>J1373</f>
        <v>2000000</v>
      </c>
      <c r="K1369" s="65"/>
      <c r="L1369" s="65"/>
      <c r="M1369" s="65"/>
      <c r="N1369" s="65">
        <f t="shared" si="68"/>
        <v>2000000</v>
      </c>
      <c r="O1369" s="164" t="s">
        <v>855</v>
      </c>
      <c r="P1369" s="164" t="s">
        <v>817</v>
      </c>
      <c r="Q1369" s="68"/>
      <c r="R1369" s="69" t="s">
        <v>818</v>
      </c>
      <c r="S1369" s="69"/>
      <c r="T1369" s="71"/>
      <c r="U1369" s="147"/>
    </row>
    <row r="1370" spans="1:21" ht="14" outlineLevel="1" x14ac:dyDescent="0.35">
      <c r="A1370" s="83" t="s">
        <v>1926</v>
      </c>
      <c r="B1370" s="148" t="s">
        <v>820</v>
      </c>
      <c r="C1370" s="85"/>
      <c r="D1370" s="86"/>
      <c r="E1370" s="101"/>
      <c r="F1370" s="101"/>
      <c r="G1370" s="101"/>
      <c r="H1370" s="101"/>
      <c r="I1370" s="101">
        <f t="shared" si="69"/>
        <v>0</v>
      </c>
      <c r="J1370" s="101"/>
      <c r="K1370" s="101"/>
      <c r="L1370" s="101"/>
      <c r="M1370" s="101"/>
      <c r="N1370" s="101">
        <f t="shared" ref="N1370:N1381" si="70">SUM(J1370:M1370)</f>
        <v>0</v>
      </c>
      <c r="O1370" s="88"/>
      <c r="P1370" s="88"/>
      <c r="Q1370" s="168">
        <v>0.4</v>
      </c>
      <c r="R1370" s="90" t="s">
        <v>818</v>
      </c>
      <c r="S1370" s="90"/>
      <c r="T1370" s="91"/>
      <c r="U1370" s="102"/>
    </row>
    <row r="1371" spans="1:21" ht="14" outlineLevel="1" x14ac:dyDescent="0.35">
      <c r="A1371" s="83" t="s">
        <v>1927</v>
      </c>
      <c r="B1371" s="148" t="s">
        <v>822</v>
      </c>
      <c r="C1371" s="85"/>
      <c r="D1371" s="86"/>
      <c r="E1371" s="101"/>
      <c r="F1371" s="101"/>
      <c r="G1371" s="101"/>
      <c r="H1371" s="101"/>
      <c r="I1371" s="101">
        <f t="shared" si="69"/>
        <v>0</v>
      </c>
      <c r="J1371" s="101"/>
      <c r="K1371" s="101"/>
      <c r="L1371" s="101"/>
      <c r="M1371" s="101"/>
      <c r="N1371" s="101">
        <f t="shared" si="70"/>
        <v>0</v>
      </c>
      <c r="O1371" s="88"/>
      <c r="P1371" s="88"/>
      <c r="Q1371" s="168">
        <v>0.1</v>
      </c>
      <c r="R1371" s="90" t="s">
        <v>818</v>
      </c>
      <c r="S1371" s="90"/>
      <c r="T1371" s="91"/>
      <c r="U1371" s="102"/>
    </row>
    <row r="1372" spans="1:21" ht="14" outlineLevel="1" x14ac:dyDescent="0.35">
      <c r="A1372" s="83" t="s">
        <v>1928</v>
      </c>
      <c r="B1372" s="148" t="s">
        <v>824</v>
      </c>
      <c r="C1372" s="85"/>
      <c r="D1372" s="86"/>
      <c r="E1372" s="101"/>
      <c r="F1372" s="101"/>
      <c r="G1372" s="101"/>
      <c r="H1372" s="101"/>
      <c r="I1372" s="101">
        <f t="shared" si="69"/>
        <v>0</v>
      </c>
      <c r="J1372" s="101"/>
      <c r="K1372" s="101"/>
      <c r="L1372" s="101"/>
      <c r="M1372" s="101"/>
      <c r="N1372" s="101">
        <f t="shared" si="70"/>
        <v>0</v>
      </c>
      <c r="O1372" s="88"/>
      <c r="P1372" s="88"/>
      <c r="Q1372" s="168">
        <v>0.4</v>
      </c>
      <c r="R1372" s="90" t="s">
        <v>818</v>
      </c>
      <c r="S1372" s="90"/>
      <c r="T1372" s="91"/>
      <c r="U1372" s="102"/>
    </row>
    <row r="1373" spans="1:21" ht="14" outlineLevel="1" x14ac:dyDescent="0.35">
      <c r="A1373" s="83" t="s">
        <v>1929</v>
      </c>
      <c r="B1373" s="148" t="s">
        <v>44</v>
      </c>
      <c r="C1373" s="85"/>
      <c r="D1373" s="86"/>
      <c r="E1373" s="101">
        <v>2000000</v>
      </c>
      <c r="F1373" s="101"/>
      <c r="G1373" s="101"/>
      <c r="H1373" s="101"/>
      <c r="I1373" s="101">
        <f t="shared" si="69"/>
        <v>2000000</v>
      </c>
      <c r="J1373" s="101">
        <v>2000000</v>
      </c>
      <c r="K1373" s="101"/>
      <c r="L1373" s="101"/>
      <c r="M1373" s="101"/>
      <c r="N1373" s="101">
        <f t="shared" si="70"/>
        <v>2000000</v>
      </c>
      <c r="O1373" s="88"/>
      <c r="P1373" s="88"/>
      <c r="Q1373" s="168">
        <v>0.1</v>
      </c>
      <c r="R1373" s="90" t="s">
        <v>818</v>
      </c>
      <c r="S1373" s="90"/>
      <c r="T1373" s="91"/>
      <c r="U1373" s="102"/>
    </row>
    <row r="1374" spans="1:21" ht="28" outlineLevel="1" x14ac:dyDescent="0.35">
      <c r="A1374" s="63" t="s">
        <v>1930</v>
      </c>
      <c r="B1374" s="163" t="s">
        <v>1931</v>
      </c>
      <c r="C1374" s="64"/>
      <c r="D1374" s="113">
        <v>627201</v>
      </c>
      <c r="E1374" s="65">
        <f>E1378</f>
        <v>1000000</v>
      </c>
      <c r="F1374" s="65"/>
      <c r="G1374" s="65"/>
      <c r="H1374" s="65"/>
      <c r="I1374" s="65">
        <f t="shared" si="69"/>
        <v>1000000</v>
      </c>
      <c r="J1374" s="65">
        <f>J1378</f>
        <v>1000000</v>
      </c>
      <c r="K1374" s="65"/>
      <c r="L1374" s="65"/>
      <c r="M1374" s="65"/>
      <c r="N1374" s="65">
        <f t="shared" si="70"/>
        <v>1000000</v>
      </c>
      <c r="O1374" s="164" t="s">
        <v>855</v>
      </c>
      <c r="P1374" s="164" t="s">
        <v>817</v>
      </c>
      <c r="Q1374" s="68"/>
      <c r="R1374" s="69" t="s">
        <v>818</v>
      </c>
      <c r="S1374" s="69"/>
      <c r="T1374" s="71"/>
      <c r="U1374" s="147"/>
    </row>
    <row r="1375" spans="1:21" ht="14" outlineLevel="1" x14ac:dyDescent="0.35">
      <c r="A1375" s="83" t="s">
        <v>1932</v>
      </c>
      <c r="B1375" s="148" t="s">
        <v>820</v>
      </c>
      <c r="C1375" s="85"/>
      <c r="D1375" s="86"/>
      <c r="E1375" s="101"/>
      <c r="F1375" s="101"/>
      <c r="G1375" s="101"/>
      <c r="H1375" s="101"/>
      <c r="I1375" s="101">
        <f t="shared" si="69"/>
        <v>0</v>
      </c>
      <c r="J1375" s="101"/>
      <c r="K1375" s="101"/>
      <c r="L1375" s="101"/>
      <c r="M1375" s="101"/>
      <c r="N1375" s="101">
        <f t="shared" si="70"/>
        <v>0</v>
      </c>
      <c r="O1375" s="88"/>
      <c r="P1375" s="88"/>
      <c r="Q1375" s="168">
        <v>0.4</v>
      </c>
      <c r="R1375" s="90" t="s">
        <v>818</v>
      </c>
      <c r="S1375" s="4"/>
      <c r="T1375" s="91"/>
      <c r="U1375" s="102"/>
    </row>
    <row r="1376" spans="1:21" ht="14" outlineLevel="1" x14ac:dyDescent="0.35">
      <c r="A1376" s="83" t="s">
        <v>1933</v>
      </c>
      <c r="B1376" s="148" t="s">
        <v>822</v>
      </c>
      <c r="C1376" s="85"/>
      <c r="D1376" s="86"/>
      <c r="E1376" s="101"/>
      <c r="F1376" s="101"/>
      <c r="G1376" s="101"/>
      <c r="H1376" s="101"/>
      <c r="I1376" s="101">
        <f t="shared" si="69"/>
        <v>0</v>
      </c>
      <c r="J1376" s="101"/>
      <c r="K1376" s="101"/>
      <c r="L1376" s="101"/>
      <c r="M1376" s="101"/>
      <c r="N1376" s="101">
        <f t="shared" si="70"/>
        <v>0</v>
      </c>
      <c r="O1376" s="88"/>
      <c r="P1376" s="88"/>
      <c r="Q1376" s="168">
        <v>0.1</v>
      </c>
      <c r="R1376" s="90" t="s">
        <v>818</v>
      </c>
      <c r="S1376" s="90"/>
      <c r="T1376" s="91"/>
      <c r="U1376" s="102"/>
    </row>
    <row r="1377" spans="1:21" ht="14" outlineLevel="1" x14ac:dyDescent="0.35">
      <c r="A1377" s="83" t="s">
        <v>1934</v>
      </c>
      <c r="B1377" s="148" t="s">
        <v>824</v>
      </c>
      <c r="C1377" s="85"/>
      <c r="D1377" s="86"/>
      <c r="E1377" s="101"/>
      <c r="F1377" s="101"/>
      <c r="G1377" s="101"/>
      <c r="H1377" s="101"/>
      <c r="I1377" s="101">
        <f t="shared" si="69"/>
        <v>0</v>
      </c>
      <c r="J1377" s="101"/>
      <c r="K1377" s="101"/>
      <c r="L1377" s="101"/>
      <c r="M1377" s="101"/>
      <c r="N1377" s="101">
        <f t="shared" si="70"/>
        <v>0</v>
      </c>
      <c r="O1377" s="88"/>
      <c r="P1377" s="88"/>
      <c r="Q1377" s="168">
        <v>0.4</v>
      </c>
      <c r="R1377" s="90" t="s">
        <v>818</v>
      </c>
      <c r="S1377" s="90"/>
      <c r="T1377" s="91"/>
      <c r="U1377" s="102"/>
    </row>
    <row r="1378" spans="1:21" ht="14" outlineLevel="1" x14ac:dyDescent="0.35">
      <c r="A1378" s="83" t="s">
        <v>1935</v>
      </c>
      <c r="B1378" s="148" t="s">
        <v>44</v>
      </c>
      <c r="C1378" s="85"/>
      <c r="D1378" s="86"/>
      <c r="E1378" s="149">
        <v>1000000</v>
      </c>
      <c r="F1378" s="101"/>
      <c r="G1378" s="101"/>
      <c r="H1378" s="101"/>
      <c r="I1378" s="101">
        <f t="shared" si="69"/>
        <v>1000000</v>
      </c>
      <c r="J1378" s="101">
        <v>1000000</v>
      </c>
      <c r="K1378" s="101"/>
      <c r="L1378" s="101"/>
      <c r="M1378" s="101"/>
      <c r="N1378" s="101">
        <f t="shared" si="70"/>
        <v>1000000</v>
      </c>
      <c r="O1378" s="88"/>
      <c r="P1378" s="88"/>
      <c r="Q1378" s="168">
        <v>0.1</v>
      </c>
      <c r="R1378" s="90" t="s">
        <v>818</v>
      </c>
      <c r="S1378" s="90"/>
      <c r="T1378" s="91"/>
      <c r="U1378" s="102"/>
    </row>
    <row r="1379" spans="1:21" ht="42.65" customHeight="1" outlineLevel="1" x14ac:dyDescent="0.35">
      <c r="A1379" s="23" t="s">
        <v>1936</v>
      </c>
      <c r="B1379" s="24" t="s">
        <v>1937</v>
      </c>
      <c r="C1379" s="25"/>
      <c r="D1379" s="26"/>
      <c r="E1379" s="27">
        <f>E1380</f>
        <v>3297388483</v>
      </c>
      <c r="F1379" s="27">
        <f>F1380</f>
        <v>17258395706</v>
      </c>
      <c r="G1379" s="27">
        <f>SUM(G1380)</f>
        <v>0</v>
      </c>
      <c r="H1379" s="27">
        <f>SUM(H1380)</f>
        <v>0</v>
      </c>
      <c r="I1379" s="27">
        <f t="shared" si="69"/>
        <v>20555784189</v>
      </c>
      <c r="J1379" s="27">
        <f>J1380</f>
        <v>3297388483</v>
      </c>
      <c r="K1379" s="27">
        <f>K1380</f>
        <v>17258395706</v>
      </c>
      <c r="L1379" s="27">
        <f>SUM(L1380)</f>
        <v>0</v>
      </c>
      <c r="M1379" s="27">
        <f>SUM(M1380)</f>
        <v>0</v>
      </c>
      <c r="N1379" s="27">
        <f t="shared" si="70"/>
        <v>20555784189</v>
      </c>
      <c r="O1379" s="28"/>
      <c r="P1379" s="28"/>
      <c r="Q1379" s="29">
        <v>0.25</v>
      </c>
      <c r="R1379" s="30" t="s">
        <v>22</v>
      </c>
      <c r="S1379" s="31"/>
      <c r="T1379" s="31"/>
      <c r="U1379" s="32"/>
    </row>
    <row r="1380" spans="1:21" ht="34.5" customHeight="1" outlineLevel="1" x14ac:dyDescent="0.35">
      <c r="A1380" s="33" t="s">
        <v>1938</v>
      </c>
      <c r="B1380" s="34" t="s">
        <v>1939</v>
      </c>
      <c r="C1380" s="35"/>
      <c r="D1380" s="36"/>
      <c r="E1380" s="37">
        <f>E1381</f>
        <v>3297388483</v>
      </c>
      <c r="F1380" s="37">
        <f>F1381</f>
        <v>17258395706</v>
      </c>
      <c r="G1380" s="37">
        <f>SUM(G1381)</f>
        <v>0</v>
      </c>
      <c r="H1380" s="37">
        <f>SUM(H1381)</f>
        <v>0</v>
      </c>
      <c r="I1380" s="37">
        <f t="shared" si="69"/>
        <v>20555784189</v>
      </c>
      <c r="J1380" s="37">
        <f>J1381</f>
        <v>3297388483</v>
      </c>
      <c r="K1380" s="37">
        <f>K1381</f>
        <v>17258395706</v>
      </c>
      <c r="L1380" s="37">
        <f>SUM(L1381)</f>
        <v>0</v>
      </c>
      <c r="M1380" s="37">
        <f>SUM(M1381)</f>
        <v>0</v>
      </c>
      <c r="N1380" s="37">
        <f t="shared" si="70"/>
        <v>20555784189</v>
      </c>
      <c r="O1380" s="38"/>
      <c r="P1380" s="38"/>
      <c r="Q1380" s="39">
        <v>0.3</v>
      </c>
      <c r="R1380" s="40" t="s">
        <v>22</v>
      </c>
      <c r="S1380" s="41"/>
      <c r="T1380" s="41"/>
      <c r="U1380" s="42"/>
    </row>
    <row r="1381" spans="1:21" ht="28" outlineLevel="1" x14ac:dyDescent="0.35">
      <c r="A1381" s="43" t="s">
        <v>1940</v>
      </c>
      <c r="B1381" s="44" t="s">
        <v>1941</v>
      </c>
      <c r="C1381" s="45"/>
      <c r="D1381" s="46"/>
      <c r="E1381" s="47">
        <f>E1382+E1428+E1678+E1763+E1769+E1888+E2301</f>
        <v>3297388483</v>
      </c>
      <c r="F1381" s="47">
        <f>SUM(F1382,F1428,F1678,F1763,F1769,F1888,F2301)</f>
        <v>17258395706</v>
      </c>
      <c r="G1381" s="47">
        <f>SUM(G1382,G1428,G1678,G1763,G1769,G1888,G2301)</f>
        <v>0</v>
      </c>
      <c r="H1381" s="47">
        <f>SUM(H1382,H1428,H1678,H1763,H1769,H1888,H2301)</f>
        <v>0</v>
      </c>
      <c r="I1381" s="47">
        <f t="shared" si="69"/>
        <v>20555784189</v>
      </c>
      <c r="J1381" s="47">
        <f>SUM(J1382,J1428,J1678,J1763,J1769,J1888,J2301)</f>
        <v>3297388483</v>
      </c>
      <c r="K1381" s="47">
        <f>SUM(K1382,K1428,K1678,K1763,K1769,K1888,K2301)</f>
        <v>17258395706</v>
      </c>
      <c r="L1381" s="47">
        <f>SUM(L1382,L1428,L1678,L1763,L1769,L1888,L2301)</f>
        <v>0</v>
      </c>
      <c r="M1381" s="47">
        <f>SUM(M1382,M1428,M1678,M1763,M1769,M1888,M2301)</f>
        <v>0</v>
      </c>
      <c r="N1381" s="47">
        <f t="shared" si="70"/>
        <v>20555784189</v>
      </c>
      <c r="O1381" s="48"/>
      <c r="P1381" s="48"/>
      <c r="Q1381" s="49">
        <v>0.3</v>
      </c>
      <c r="R1381" s="50" t="s">
        <v>22</v>
      </c>
      <c r="S1381" s="51"/>
      <c r="T1381" s="51"/>
      <c r="U1381" s="52"/>
    </row>
    <row r="1382" spans="1:21" ht="29.15" customHeight="1" outlineLevel="1" x14ac:dyDescent="0.35">
      <c r="A1382" s="53" t="s">
        <v>1942</v>
      </c>
      <c r="B1382" s="54" t="s">
        <v>1943</v>
      </c>
      <c r="C1382" s="55"/>
      <c r="D1382" s="56"/>
      <c r="E1382" s="57">
        <f>E1383+E1400++E1421+E1426</f>
        <v>762000000</v>
      </c>
      <c r="F1382" s="57">
        <f>F1383+F1400++F1421+F1426</f>
        <v>1435045000</v>
      </c>
      <c r="G1382" s="57">
        <f>SUM(G1383,G1400,G1421,G1426)</f>
        <v>0</v>
      </c>
      <c r="H1382" s="57">
        <f>SUM(H1383,H1400,H1421,H1426)</f>
        <v>0</v>
      </c>
      <c r="I1382" s="57">
        <f t="shared" si="69"/>
        <v>2197045000</v>
      </c>
      <c r="J1382" s="57">
        <f>J1383+J1400++J1421+J1426</f>
        <v>762000000</v>
      </c>
      <c r="K1382" s="57">
        <f>K1383+K1400++K1421+K1426</f>
        <v>1435045000</v>
      </c>
      <c r="L1382" s="57">
        <f>SUM(L1383,L1400,L1421,L1426)</f>
        <v>0</v>
      </c>
      <c r="M1382" s="57">
        <f>SUM(M1383,M1400,M1421,M1426)</f>
        <v>0</v>
      </c>
      <c r="N1382" s="57">
        <f>N1383+N1400++N1421+N1426</f>
        <v>2197045000</v>
      </c>
      <c r="O1382" s="58"/>
      <c r="P1382" s="58"/>
      <c r="Q1382" s="59">
        <v>0.15</v>
      </c>
      <c r="R1382" s="60" t="s">
        <v>22</v>
      </c>
      <c r="S1382" s="61"/>
      <c r="T1382" s="61"/>
      <c r="U1382" s="62"/>
    </row>
    <row r="1383" spans="1:21" ht="14" outlineLevel="1" x14ac:dyDescent="0.35">
      <c r="A1383" s="63" t="s">
        <v>1944</v>
      </c>
      <c r="B1383" s="163" t="s">
        <v>1945</v>
      </c>
      <c r="C1383" s="64"/>
      <c r="D1383" s="113">
        <v>605201</v>
      </c>
      <c r="E1383" s="65">
        <f>E1384+E1388+E1392+E1396</f>
        <v>400000000</v>
      </c>
      <c r="F1383" s="65"/>
      <c r="G1383" s="65"/>
      <c r="H1383" s="65"/>
      <c r="I1383" s="65">
        <f t="shared" si="69"/>
        <v>400000000</v>
      </c>
      <c r="J1383" s="65">
        <f>J1384+J1388+J1392+J1396</f>
        <v>400000000</v>
      </c>
      <c r="K1383" s="65"/>
      <c r="L1383" s="65"/>
      <c r="M1383" s="65"/>
      <c r="N1383" s="65">
        <f t="shared" ref="N1383:N1428" si="71">SUM(J1383:M1383)</f>
        <v>400000000</v>
      </c>
      <c r="O1383" s="67">
        <v>46023</v>
      </c>
      <c r="P1383" s="67">
        <v>46387</v>
      </c>
      <c r="Q1383" s="68"/>
      <c r="R1383" s="69" t="s">
        <v>1946</v>
      </c>
      <c r="S1383" s="71"/>
      <c r="T1383" s="71"/>
      <c r="U1383" s="147"/>
    </row>
    <row r="1384" spans="1:21" ht="14" outlineLevel="1" x14ac:dyDescent="0.35">
      <c r="A1384" s="297" t="s">
        <v>1947</v>
      </c>
      <c r="B1384" s="298" t="s">
        <v>1948</v>
      </c>
      <c r="C1384" s="299"/>
      <c r="D1384" s="300"/>
      <c r="E1384" s="300">
        <v>100000000</v>
      </c>
      <c r="F1384" s="300"/>
      <c r="G1384" s="300"/>
      <c r="H1384" s="300"/>
      <c r="I1384" s="300">
        <f t="shared" si="69"/>
        <v>100000000</v>
      </c>
      <c r="J1384" s="300">
        <v>100000000</v>
      </c>
      <c r="K1384" s="300"/>
      <c r="L1384" s="300"/>
      <c r="M1384" s="300"/>
      <c r="N1384" s="300">
        <f t="shared" si="71"/>
        <v>100000000</v>
      </c>
      <c r="O1384" s="301">
        <v>46023</v>
      </c>
      <c r="P1384" s="302">
        <v>46112</v>
      </c>
      <c r="Q1384" s="303">
        <v>0.25</v>
      </c>
      <c r="R1384" s="304" t="s">
        <v>1946</v>
      </c>
      <c r="S1384" s="304"/>
      <c r="T1384" s="305"/>
      <c r="U1384" s="305"/>
    </row>
    <row r="1385" spans="1:21" ht="14" outlineLevel="1" x14ac:dyDescent="0.35">
      <c r="A1385" s="83" t="s">
        <v>1949</v>
      </c>
      <c r="B1385" s="148" t="s">
        <v>1950</v>
      </c>
      <c r="C1385" s="85"/>
      <c r="D1385" s="86"/>
      <c r="E1385" s="101"/>
      <c r="F1385" s="101"/>
      <c r="G1385" s="101"/>
      <c r="H1385" s="101"/>
      <c r="I1385" s="101">
        <f t="shared" si="69"/>
        <v>0</v>
      </c>
      <c r="J1385" s="101"/>
      <c r="K1385" s="101"/>
      <c r="L1385" s="101"/>
      <c r="M1385" s="101"/>
      <c r="N1385" s="101">
        <f t="shared" si="71"/>
        <v>0</v>
      </c>
      <c r="O1385" s="88">
        <v>46023</v>
      </c>
      <c r="P1385" s="88">
        <v>46042</v>
      </c>
      <c r="Q1385" s="144">
        <v>0.1</v>
      </c>
      <c r="R1385" s="90" t="s">
        <v>1946</v>
      </c>
      <c r="S1385" s="91"/>
      <c r="T1385" s="91"/>
      <c r="U1385" s="102"/>
    </row>
    <row r="1386" spans="1:21" ht="14" outlineLevel="1" x14ac:dyDescent="0.35">
      <c r="A1386" s="83" t="s">
        <v>1951</v>
      </c>
      <c r="B1386" s="148" t="s">
        <v>1952</v>
      </c>
      <c r="C1386" s="85"/>
      <c r="D1386" s="86"/>
      <c r="E1386" s="101"/>
      <c r="F1386" s="101"/>
      <c r="G1386" s="101"/>
      <c r="H1386" s="101"/>
      <c r="I1386" s="101">
        <f t="shared" si="69"/>
        <v>0</v>
      </c>
      <c r="J1386" s="101"/>
      <c r="K1386" s="101"/>
      <c r="L1386" s="101"/>
      <c r="M1386" s="101"/>
      <c r="N1386" s="101">
        <f t="shared" si="71"/>
        <v>0</v>
      </c>
      <c r="O1386" s="88">
        <v>46043</v>
      </c>
      <c r="P1386" s="88">
        <v>46061</v>
      </c>
      <c r="Q1386" s="144">
        <v>0.1</v>
      </c>
      <c r="R1386" s="90" t="s">
        <v>1946</v>
      </c>
      <c r="S1386" s="91"/>
      <c r="T1386" s="91"/>
      <c r="U1386" s="102"/>
    </row>
    <row r="1387" spans="1:21" ht="14" outlineLevel="1" x14ac:dyDescent="0.35">
      <c r="A1387" s="83" t="s">
        <v>1953</v>
      </c>
      <c r="B1387" s="148" t="s">
        <v>1954</v>
      </c>
      <c r="C1387" s="85"/>
      <c r="D1387" s="86"/>
      <c r="E1387" s="101">
        <v>100000000</v>
      </c>
      <c r="F1387" s="101"/>
      <c r="G1387" s="101"/>
      <c r="H1387" s="101"/>
      <c r="I1387" s="101">
        <f t="shared" si="69"/>
        <v>100000000</v>
      </c>
      <c r="J1387" s="101">
        <v>100000000</v>
      </c>
      <c r="K1387" s="101"/>
      <c r="L1387" s="101"/>
      <c r="M1387" s="101"/>
      <c r="N1387" s="101">
        <f t="shared" si="71"/>
        <v>100000000</v>
      </c>
      <c r="O1387" s="88">
        <v>46062</v>
      </c>
      <c r="P1387" s="88">
        <v>46082</v>
      </c>
      <c r="Q1387" s="144">
        <v>0.05</v>
      </c>
      <c r="R1387" s="90" t="s">
        <v>1946</v>
      </c>
      <c r="S1387" s="91"/>
      <c r="T1387" s="91"/>
      <c r="U1387" s="102"/>
    </row>
    <row r="1388" spans="1:21" ht="14" outlineLevel="1" x14ac:dyDescent="0.35">
      <c r="A1388" s="297" t="s">
        <v>1955</v>
      </c>
      <c r="B1388" s="298" t="s">
        <v>1956</v>
      </c>
      <c r="C1388" s="299"/>
      <c r="D1388" s="300"/>
      <c r="E1388" s="300">
        <v>100000000</v>
      </c>
      <c r="F1388" s="300"/>
      <c r="G1388" s="300"/>
      <c r="H1388" s="300"/>
      <c r="I1388" s="300">
        <f t="shared" si="69"/>
        <v>100000000</v>
      </c>
      <c r="J1388" s="300">
        <v>100000000</v>
      </c>
      <c r="K1388" s="300"/>
      <c r="L1388" s="300"/>
      <c r="M1388" s="300"/>
      <c r="N1388" s="300">
        <f t="shared" si="71"/>
        <v>100000000</v>
      </c>
      <c r="O1388" s="301">
        <v>46113</v>
      </c>
      <c r="P1388" s="302" t="s">
        <v>1957</v>
      </c>
      <c r="Q1388" s="303">
        <v>0.25</v>
      </c>
      <c r="R1388" s="304" t="s">
        <v>1946</v>
      </c>
      <c r="S1388" s="304"/>
      <c r="T1388" s="305"/>
      <c r="U1388" s="306"/>
    </row>
    <row r="1389" spans="1:21" ht="14" outlineLevel="1" x14ac:dyDescent="0.35">
      <c r="A1389" s="83" t="s">
        <v>1958</v>
      </c>
      <c r="B1389" s="148" t="s">
        <v>1950</v>
      </c>
      <c r="C1389" s="85"/>
      <c r="D1389" s="86"/>
      <c r="E1389" s="101"/>
      <c r="F1389" s="101"/>
      <c r="G1389" s="101"/>
      <c r="H1389" s="101"/>
      <c r="I1389" s="101">
        <f t="shared" si="69"/>
        <v>0</v>
      </c>
      <c r="J1389" s="101"/>
      <c r="K1389" s="101"/>
      <c r="L1389" s="101"/>
      <c r="M1389" s="101"/>
      <c r="N1389" s="101">
        <f t="shared" si="71"/>
        <v>0</v>
      </c>
      <c r="O1389" s="88">
        <v>46113</v>
      </c>
      <c r="P1389" s="88">
        <v>46132</v>
      </c>
      <c r="Q1389" s="144">
        <v>0.1</v>
      </c>
      <c r="R1389" s="90" t="s">
        <v>1946</v>
      </c>
      <c r="S1389" s="91"/>
      <c r="T1389" s="91"/>
      <c r="U1389" s="102"/>
    </row>
    <row r="1390" spans="1:21" ht="14" outlineLevel="1" x14ac:dyDescent="0.35">
      <c r="A1390" s="83" t="s">
        <v>1959</v>
      </c>
      <c r="B1390" s="148" t="s">
        <v>1952</v>
      </c>
      <c r="C1390" s="85"/>
      <c r="D1390" s="86"/>
      <c r="E1390" s="101"/>
      <c r="F1390" s="101"/>
      <c r="G1390" s="101"/>
      <c r="H1390" s="101"/>
      <c r="I1390" s="101">
        <f t="shared" si="69"/>
        <v>0</v>
      </c>
      <c r="J1390" s="101"/>
      <c r="K1390" s="101"/>
      <c r="L1390" s="101"/>
      <c r="M1390" s="101"/>
      <c r="N1390" s="101">
        <f t="shared" si="71"/>
        <v>0</v>
      </c>
      <c r="O1390" s="88">
        <v>46133</v>
      </c>
      <c r="P1390" s="88">
        <v>46150</v>
      </c>
      <c r="Q1390" s="144">
        <v>0.1</v>
      </c>
      <c r="R1390" s="90" t="s">
        <v>1946</v>
      </c>
      <c r="S1390" s="91"/>
      <c r="T1390" s="91"/>
      <c r="U1390" s="102"/>
    </row>
    <row r="1391" spans="1:21" ht="14" outlineLevel="1" x14ac:dyDescent="0.35">
      <c r="A1391" s="83" t="s">
        <v>1960</v>
      </c>
      <c r="B1391" s="148" t="s">
        <v>1954</v>
      </c>
      <c r="C1391" s="85"/>
      <c r="D1391" s="86"/>
      <c r="E1391" s="101">
        <v>100000000</v>
      </c>
      <c r="F1391" s="101"/>
      <c r="G1391" s="101"/>
      <c r="H1391" s="101"/>
      <c r="I1391" s="101">
        <f t="shared" si="69"/>
        <v>100000000</v>
      </c>
      <c r="J1391" s="101">
        <v>100000000</v>
      </c>
      <c r="K1391" s="101"/>
      <c r="L1391" s="101"/>
      <c r="M1391" s="101"/>
      <c r="N1391" s="101">
        <f t="shared" si="71"/>
        <v>100000000</v>
      </c>
      <c r="O1391" s="88">
        <v>46151</v>
      </c>
      <c r="P1391" s="88">
        <v>46174</v>
      </c>
      <c r="Q1391" s="144">
        <v>0.05</v>
      </c>
      <c r="R1391" s="90" t="s">
        <v>1946</v>
      </c>
      <c r="S1391" s="91"/>
      <c r="T1391" s="91"/>
      <c r="U1391" s="102"/>
    </row>
    <row r="1392" spans="1:21" ht="14" outlineLevel="1" x14ac:dyDescent="0.35">
      <c r="A1392" s="297" t="s">
        <v>1961</v>
      </c>
      <c r="B1392" s="298" t="s">
        <v>1962</v>
      </c>
      <c r="C1392" s="299"/>
      <c r="D1392" s="300"/>
      <c r="E1392" s="300">
        <v>100000000</v>
      </c>
      <c r="F1392" s="300"/>
      <c r="G1392" s="300"/>
      <c r="H1392" s="300"/>
      <c r="I1392" s="300">
        <f t="shared" si="69"/>
        <v>100000000</v>
      </c>
      <c r="J1392" s="300">
        <v>100000000</v>
      </c>
      <c r="K1392" s="300"/>
      <c r="L1392" s="300"/>
      <c r="M1392" s="300"/>
      <c r="N1392" s="300">
        <f t="shared" si="71"/>
        <v>100000000</v>
      </c>
      <c r="O1392" s="301">
        <v>46204</v>
      </c>
      <c r="P1392" s="302">
        <v>46295</v>
      </c>
      <c r="Q1392" s="303">
        <v>0.25</v>
      </c>
      <c r="R1392" s="304" t="s">
        <v>1946</v>
      </c>
      <c r="S1392" s="304"/>
      <c r="T1392" s="305"/>
      <c r="U1392" s="306"/>
    </row>
    <row r="1393" spans="1:21" ht="14" outlineLevel="1" x14ac:dyDescent="0.35">
      <c r="A1393" s="83" t="s">
        <v>1963</v>
      </c>
      <c r="B1393" s="148" t="s">
        <v>1950</v>
      </c>
      <c r="C1393" s="85"/>
      <c r="D1393" s="86"/>
      <c r="E1393" s="101"/>
      <c r="F1393" s="101"/>
      <c r="G1393" s="101"/>
      <c r="H1393" s="101"/>
      <c r="I1393" s="101">
        <f t="shared" si="69"/>
        <v>0</v>
      </c>
      <c r="J1393" s="101"/>
      <c r="K1393" s="101"/>
      <c r="L1393" s="101"/>
      <c r="M1393" s="101"/>
      <c r="N1393" s="101">
        <f t="shared" si="71"/>
        <v>0</v>
      </c>
      <c r="O1393" s="88">
        <v>46204</v>
      </c>
      <c r="P1393" s="88">
        <v>46223</v>
      </c>
      <c r="Q1393" s="144">
        <v>0.1</v>
      </c>
      <c r="R1393" s="90" t="s">
        <v>1946</v>
      </c>
      <c r="S1393" s="91"/>
      <c r="T1393" s="91"/>
      <c r="U1393" s="102"/>
    </row>
    <row r="1394" spans="1:21" ht="14" outlineLevel="1" x14ac:dyDescent="0.35">
      <c r="A1394" s="83" t="s">
        <v>1964</v>
      </c>
      <c r="B1394" s="148" t="s">
        <v>1952</v>
      </c>
      <c r="C1394" s="85"/>
      <c r="D1394" s="86"/>
      <c r="E1394" s="101"/>
      <c r="F1394" s="101"/>
      <c r="G1394" s="101"/>
      <c r="H1394" s="101"/>
      <c r="I1394" s="101">
        <f t="shared" si="69"/>
        <v>0</v>
      </c>
      <c r="J1394" s="101"/>
      <c r="K1394" s="101"/>
      <c r="L1394" s="101"/>
      <c r="M1394" s="101"/>
      <c r="N1394" s="101">
        <f t="shared" si="71"/>
        <v>0</v>
      </c>
      <c r="O1394" s="88">
        <v>46224</v>
      </c>
      <c r="P1394" s="88">
        <v>46242</v>
      </c>
      <c r="Q1394" s="144">
        <v>0.1</v>
      </c>
      <c r="R1394" s="90" t="s">
        <v>1946</v>
      </c>
      <c r="S1394" s="91"/>
      <c r="T1394" s="91"/>
      <c r="U1394" s="102"/>
    </row>
    <row r="1395" spans="1:21" ht="14" outlineLevel="1" x14ac:dyDescent="0.35">
      <c r="A1395" s="83" t="s">
        <v>1965</v>
      </c>
      <c r="B1395" s="148" t="s">
        <v>1954</v>
      </c>
      <c r="C1395" s="85"/>
      <c r="D1395" s="86"/>
      <c r="E1395" s="101">
        <v>100000000</v>
      </c>
      <c r="F1395" s="101"/>
      <c r="G1395" s="101"/>
      <c r="H1395" s="101"/>
      <c r="I1395" s="101">
        <f t="shared" si="69"/>
        <v>100000000</v>
      </c>
      <c r="J1395" s="101">
        <v>100000000</v>
      </c>
      <c r="K1395" s="101"/>
      <c r="L1395" s="101"/>
      <c r="M1395" s="101"/>
      <c r="N1395" s="101">
        <f t="shared" si="71"/>
        <v>100000000</v>
      </c>
      <c r="O1395" s="88">
        <v>46243</v>
      </c>
      <c r="P1395" s="88">
        <v>46266</v>
      </c>
      <c r="Q1395" s="144">
        <v>0.05</v>
      </c>
      <c r="R1395" s="90" t="s">
        <v>1946</v>
      </c>
      <c r="S1395" s="91"/>
      <c r="T1395" s="91"/>
      <c r="U1395" s="102"/>
    </row>
    <row r="1396" spans="1:21" ht="14" outlineLevel="1" x14ac:dyDescent="0.35">
      <c r="A1396" s="297" t="s">
        <v>1966</v>
      </c>
      <c r="B1396" s="298" t="s">
        <v>1967</v>
      </c>
      <c r="C1396" s="299"/>
      <c r="D1396" s="300"/>
      <c r="E1396" s="300">
        <v>100000000</v>
      </c>
      <c r="F1396" s="300"/>
      <c r="G1396" s="300"/>
      <c r="H1396" s="300"/>
      <c r="I1396" s="300">
        <f t="shared" si="69"/>
        <v>100000000</v>
      </c>
      <c r="J1396" s="300">
        <v>100000000</v>
      </c>
      <c r="K1396" s="300"/>
      <c r="L1396" s="300"/>
      <c r="M1396" s="300"/>
      <c r="N1396" s="300">
        <f t="shared" si="71"/>
        <v>100000000</v>
      </c>
      <c r="O1396" s="301">
        <v>46296</v>
      </c>
      <c r="P1396" s="302">
        <v>46387</v>
      </c>
      <c r="Q1396" s="303">
        <v>0.25</v>
      </c>
      <c r="R1396" s="304" t="s">
        <v>1946</v>
      </c>
      <c r="S1396" s="304"/>
      <c r="T1396" s="305"/>
      <c r="U1396" s="306"/>
    </row>
    <row r="1397" spans="1:21" ht="14" outlineLevel="1" x14ac:dyDescent="0.35">
      <c r="A1397" s="83" t="s">
        <v>1968</v>
      </c>
      <c r="B1397" s="148" t="s">
        <v>1950</v>
      </c>
      <c r="C1397" s="85"/>
      <c r="D1397" s="86"/>
      <c r="E1397" s="101"/>
      <c r="F1397" s="101"/>
      <c r="G1397" s="101"/>
      <c r="H1397" s="101"/>
      <c r="I1397" s="101">
        <f t="shared" si="69"/>
        <v>0</v>
      </c>
      <c r="J1397" s="101"/>
      <c r="K1397" s="101"/>
      <c r="L1397" s="101"/>
      <c r="M1397" s="101"/>
      <c r="N1397" s="101">
        <f t="shared" si="71"/>
        <v>0</v>
      </c>
      <c r="O1397" s="88">
        <v>46296</v>
      </c>
      <c r="P1397" s="88">
        <v>46315</v>
      </c>
      <c r="Q1397" s="144">
        <v>0.1</v>
      </c>
      <c r="R1397" s="90" t="s">
        <v>1946</v>
      </c>
      <c r="S1397" s="91"/>
      <c r="T1397" s="91"/>
      <c r="U1397" s="102"/>
    </row>
    <row r="1398" spans="1:21" ht="14" outlineLevel="1" x14ac:dyDescent="0.35">
      <c r="A1398" s="83" t="s">
        <v>1969</v>
      </c>
      <c r="B1398" s="148" t="s">
        <v>1952</v>
      </c>
      <c r="C1398" s="85"/>
      <c r="D1398" s="86"/>
      <c r="E1398" s="101"/>
      <c r="F1398" s="101"/>
      <c r="G1398" s="101"/>
      <c r="H1398" s="101"/>
      <c r="I1398" s="101">
        <f t="shared" si="69"/>
        <v>0</v>
      </c>
      <c r="J1398" s="101"/>
      <c r="K1398" s="101"/>
      <c r="L1398" s="101"/>
      <c r="M1398" s="101"/>
      <c r="N1398" s="101">
        <f t="shared" si="71"/>
        <v>0</v>
      </c>
      <c r="O1398" s="88">
        <v>46316</v>
      </c>
      <c r="P1398" s="88">
        <v>46334</v>
      </c>
      <c r="Q1398" s="144">
        <v>0.1</v>
      </c>
      <c r="R1398" s="90" t="s">
        <v>1946</v>
      </c>
      <c r="S1398" s="91"/>
      <c r="T1398" s="91"/>
      <c r="U1398" s="102"/>
    </row>
    <row r="1399" spans="1:21" ht="14" outlineLevel="1" x14ac:dyDescent="0.35">
      <c r="A1399" s="83" t="s">
        <v>1970</v>
      </c>
      <c r="B1399" s="148" t="s">
        <v>1954</v>
      </c>
      <c r="C1399" s="85"/>
      <c r="D1399" s="86"/>
      <c r="E1399" s="101">
        <v>100000000</v>
      </c>
      <c r="F1399" s="101"/>
      <c r="G1399" s="101"/>
      <c r="H1399" s="101"/>
      <c r="I1399" s="101">
        <f t="shared" si="69"/>
        <v>100000000</v>
      </c>
      <c r="J1399" s="101">
        <v>100000000</v>
      </c>
      <c r="K1399" s="101"/>
      <c r="L1399" s="101"/>
      <c r="M1399" s="101"/>
      <c r="N1399" s="101">
        <f t="shared" si="71"/>
        <v>100000000</v>
      </c>
      <c r="O1399" s="88">
        <v>46335</v>
      </c>
      <c r="P1399" s="88">
        <v>46357</v>
      </c>
      <c r="Q1399" s="144">
        <v>0.05</v>
      </c>
      <c r="R1399" s="90" t="s">
        <v>1946</v>
      </c>
      <c r="S1399" s="91"/>
      <c r="T1399" s="91"/>
      <c r="U1399" s="102"/>
    </row>
    <row r="1400" spans="1:21" ht="28" outlineLevel="1" x14ac:dyDescent="0.35">
      <c r="A1400" s="63" t="s">
        <v>1971</v>
      </c>
      <c r="B1400" s="112" t="s">
        <v>1972</v>
      </c>
      <c r="C1400" s="64"/>
      <c r="D1400" s="113">
        <v>604202</v>
      </c>
      <c r="E1400" s="65">
        <f>E1401+E1406+E1411+E1416+E1424</f>
        <v>12000000</v>
      </c>
      <c r="F1400" s="65"/>
      <c r="G1400" s="65"/>
      <c r="H1400" s="65"/>
      <c r="I1400" s="65">
        <f t="shared" si="69"/>
        <v>12000000</v>
      </c>
      <c r="J1400" s="65">
        <f>J1401+J1406+J1411+J1416+J1424</f>
        <v>12000000</v>
      </c>
      <c r="K1400" s="65"/>
      <c r="L1400" s="65"/>
      <c r="M1400" s="65"/>
      <c r="N1400" s="65">
        <f t="shared" si="71"/>
        <v>12000000</v>
      </c>
      <c r="O1400" s="67">
        <v>46023</v>
      </c>
      <c r="P1400" s="67">
        <v>46387</v>
      </c>
      <c r="Q1400" s="68"/>
      <c r="R1400" s="69" t="s">
        <v>1946</v>
      </c>
      <c r="S1400" s="69"/>
      <c r="T1400" s="71" t="s">
        <v>1973</v>
      </c>
      <c r="U1400" s="147"/>
    </row>
    <row r="1401" spans="1:21" ht="14" outlineLevel="1" x14ac:dyDescent="0.35">
      <c r="A1401" s="297" t="s">
        <v>1974</v>
      </c>
      <c r="B1401" s="298" t="s">
        <v>1975</v>
      </c>
      <c r="C1401" s="299"/>
      <c r="D1401" s="300"/>
      <c r="E1401" s="300">
        <v>3000000</v>
      </c>
      <c r="F1401" s="300"/>
      <c r="G1401" s="300"/>
      <c r="H1401" s="300"/>
      <c r="I1401" s="300">
        <f t="shared" si="69"/>
        <v>3000000</v>
      </c>
      <c r="J1401" s="300">
        <v>3000000</v>
      </c>
      <c r="K1401" s="300"/>
      <c r="L1401" s="300"/>
      <c r="M1401" s="300"/>
      <c r="N1401" s="300">
        <f t="shared" si="71"/>
        <v>3000000</v>
      </c>
      <c r="O1401" s="301">
        <v>46023</v>
      </c>
      <c r="P1401" s="302">
        <v>46112</v>
      </c>
      <c r="Q1401" s="303">
        <v>0.25</v>
      </c>
      <c r="R1401" s="304" t="s">
        <v>1946</v>
      </c>
      <c r="S1401" s="304"/>
      <c r="T1401" s="305"/>
      <c r="U1401" s="306"/>
    </row>
    <row r="1402" spans="1:21" ht="14" outlineLevel="1" x14ac:dyDescent="0.35">
      <c r="A1402" s="83" t="s">
        <v>1976</v>
      </c>
      <c r="B1402" s="148" t="s">
        <v>1977</v>
      </c>
      <c r="C1402" s="85"/>
      <c r="D1402" s="86"/>
      <c r="E1402" s="101"/>
      <c r="F1402" s="101"/>
      <c r="G1402" s="101"/>
      <c r="H1402" s="101"/>
      <c r="I1402" s="101">
        <f t="shared" si="69"/>
        <v>0</v>
      </c>
      <c r="J1402" s="101"/>
      <c r="K1402" s="101"/>
      <c r="L1402" s="101"/>
      <c r="M1402" s="101"/>
      <c r="N1402" s="101">
        <f t="shared" si="71"/>
        <v>0</v>
      </c>
      <c r="O1402" s="88">
        <v>46023</v>
      </c>
      <c r="P1402" s="88">
        <v>46042</v>
      </c>
      <c r="Q1402" s="144">
        <v>0.05</v>
      </c>
      <c r="R1402" s="90" t="s">
        <v>1946</v>
      </c>
      <c r="S1402" s="90"/>
      <c r="T1402" s="91"/>
      <c r="U1402" s="102"/>
    </row>
    <row r="1403" spans="1:21" ht="14" outlineLevel="1" x14ac:dyDescent="0.35">
      <c r="A1403" s="83" t="s">
        <v>1978</v>
      </c>
      <c r="B1403" s="148" t="s">
        <v>1979</v>
      </c>
      <c r="C1403" s="85"/>
      <c r="D1403" s="86"/>
      <c r="E1403" s="101"/>
      <c r="F1403" s="101"/>
      <c r="G1403" s="101"/>
      <c r="H1403" s="101"/>
      <c r="I1403" s="101">
        <f t="shared" si="69"/>
        <v>0</v>
      </c>
      <c r="J1403" s="101"/>
      <c r="K1403" s="101"/>
      <c r="L1403" s="101"/>
      <c r="M1403" s="101"/>
      <c r="N1403" s="101">
        <f t="shared" si="71"/>
        <v>0</v>
      </c>
      <c r="O1403" s="88">
        <v>46043</v>
      </c>
      <c r="P1403" s="88">
        <v>46061</v>
      </c>
      <c r="Q1403" s="144">
        <v>0.1</v>
      </c>
      <c r="R1403" s="90" t="s">
        <v>1946</v>
      </c>
      <c r="S1403" s="90"/>
      <c r="T1403" s="91"/>
      <c r="U1403" s="102"/>
    </row>
    <row r="1404" spans="1:21" ht="15.65" customHeight="1" outlineLevel="1" x14ac:dyDescent="0.35">
      <c r="A1404" s="83" t="s">
        <v>1980</v>
      </c>
      <c r="B1404" s="148" t="s">
        <v>1981</v>
      </c>
      <c r="C1404" s="85"/>
      <c r="D1404" s="86"/>
      <c r="E1404" s="101"/>
      <c r="F1404" s="101"/>
      <c r="G1404" s="101"/>
      <c r="H1404" s="101"/>
      <c r="I1404" s="101">
        <f t="shared" si="69"/>
        <v>0</v>
      </c>
      <c r="J1404" s="101"/>
      <c r="K1404" s="101"/>
      <c r="L1404" s="101"/>
      <c r="M1404" s="101"/>
      <c r="N1404" s="101">
        <f t="shared" si="71"/>
        <v>0</v>
      </c>
      <c r="O1404" s="88">
        <v>46062</v>
      </c>
      <c r="P1404" s="88">
        <v>46075</v>
      </c>
      <c r="Q1404" s="144">
        <v>0.05</v>
      </c>
      <c r="R1404" s="90" t="s">
        <v>1946</v>
      </c>
      <c r="S1404" s="90"/>
      <c r="T1404" s="91"/>
      <c r="U1404" s="102"/>
    </row>
    <row r="1405" spans="1:21" ht="14" outlineLevel="1" x14ac:dyDescent="0.35">
      <c r="A1405" s="83" t="s">
        <v>1982</v>
      </c>
      <c r="B1405" s="148" t="s">
        <v>1983</v>
      </c>
      <c r="C1405" s="85"/>
      <c r="D1405" s="86"/>
      <c r="E1405" s="101">
        <v>3000000</v>
      </c>
      <c r="F1405" s="101"/>
      <c r="G1405" s="101"/>
      <c r="H1405" s="101"/>
      <c r="I1405" s="101">
        <f t="shared" si="69"/>
        <v>3000000</v>
      </c>
      <c r="J1405" s="101">
        <v>3000000</v>
      </c>
      <c r="K1405" s="101"/>
      <c r="L1405" s="101"/>
      <c r="M1405" s="101"/>
      <c r="N1405" s="101">
        <f t="shared" si="71"/>
        <v>3000000</v>
      </c>
      <c r="O1405" s="88">
        <v>46075</v>
      </c>
      <c r="P1405" s="88">
        <v>46111</v>
      </c>
      <c r="Q1405" s="168">
        <v>0.05</v>
      </c>
      <c r="R1405" s="90" t="s">
        <v>1946</v>
      </c>
      <c r="S1405" s="90"/>
      <c r="T1405" s="91"/>
      <c r="U1405" s="102"/>
    </row>
    <row r="1406" spans="1:21" ht="14" outlineLevel="1" x14ac:dyDescent="0.35">
      <c r="A1406" s="297" t="s">
        <v>1984</v>
      </c>
      <c r="B1406" s="298" t="s">
        <v>1985</v>
      </c>
      <c r="C1406" s="299"/>
      <c r="D1406" s="300"/>
      <c r="E1406" s="300">
        <v>3000000</v>
      </c>
      <c r="F1406" s="300"/>
      <c r="G1406" s="300"/>
      <c r="H1406" s="300"/>
      <c r="I1406" s="300">
        <f t="shared" si="69"/>
        <v>3000000</v>
      </c>
      <c r="J1406" s="300">
        <v>3000000</v>
      </c>
      <c r="K1406" s="300"/>
      <c r="L1406" s="300"/>
      <c r="M1406" s="300"/>
      <c r="N1406" s="300">
        <f t="shared" si="71"/>
        <v>3000000</v>
      </c>
      <c r="O1406" s="301">
        <v>46113</v>
      </c>
      <c r="P1406" s="302" t="s">
        <v>1957</v>
      </c>
      <c r="Q1406" s="303">
        <v>0.25</v>
      </c>
      <c r="R1406" s="304" t="s">
        <v>1946</v>
      </c>
      <c r="S1406" s="304"/>
      <c r="T1406" s="305"/>
      <c r="U1406" s="306"/>
    </row>
    <row r="1407" spans="1:21" ht="14" outlineLevel="1" x14ac:dyDescent="0.35">
      <c r="A1407" s="83" t="s">
        <v>1986</v>
      </c>
      <c r="B1407" s="148" t="s">
        <v>1977</v>
      </c>
      <c r="C1407" s="85"/>
      <c r="D1407" s="86"/>
      <c r="E1407" s="101"/>
      <c r="F1407" s="101"/>
      <c r="G1407" s="101"/>
      <c r="H1407" s="101"/>
      <c r="I1407" s="101">
        <f t="shared" ref="I1407:I1428" si="72">SUM(E1407:H1407)</f>
        <v>0</v>
      </c>
      <c r="J1407" s="101"/>
      <c r="K1407" s="101"/>
      <c r="L1407" s="101"/>
      <c r="M1407" s="101"/>
      <c r="N1407" s="101">
        <f t="shared" si="71"/>
        <v>0</v>
      </c>
      <c r="O1407" s="88">
        <v>46113</v>
      </c>
      <c r="P1407" s="88">
        <v>46132</v>
      </c>
      <c r="Q1407" s="144">
        <v>0.05</v>
      </c>
      <c r="R1407" s="90" t="s">
        <v>1946</v>
      </c>
      <c r="S1407" s="90"/>
      <c r="T1407" s="91"/>
      <c r="U1407" s="102"/>
    </row>
    <row r="1408" spans="1:21" ht="14" outlineLevel="1" x14ac:dyDescent="0.35">
      <c r="A1408" s="83" t="s">
        <v>1987</v>
      </c>
      <c r="B1408" s="148" t="s">
        <v>1979</v>
      </c>
      <c r="C1408" s="85"/>
      <c r="D1408" s="86"/>
      <c r="E1408" s="101"/>
      <c r="F1408" s="101"/>
      <c r="G1408" s="101"/>
      <c r="H1408" s="101"/>
      <c r="I1408" s="101">
        <f t="shared" si="72"/>
        <v>0</v>
      </c>
      <c r="J1408" s="101"/>
      <c r="K1408" s="101"/>
      <c r="L1408" s="101"/>
      <c r="M1408" s="101"/>
      <c r="N1408" s="101">
        <f t="shared" si="71"/>
        <v>0</v>
      </c>
      <c r="O1408" s="88">
        <v>46133</v>
      </c>
      <c r="P1408" s="88">
        <v>46150</v>
      </c>
      <c r="Q1408" s="144">
        <v>0.1</v>
      </c>
      <c r="R1408" s="90" t="s">
        <v>1946</v>
      </c>
      <c r="S1408" s="90"/>
      <c r="T1408" s="91"/>
      <c r="U1408" s="102"/>
    </row>
    <row r="1409" spans="1:21" ht="14" outlineLevel="1" x14ac:dyDescent="0.35">
      <c r="A1409" s="83" t="s">
        <v>1988</v>
      </c>
      <c r="B1409" s="148" t="s">
        <v>1981</v>
      </c>
      <c r="C1409" s="85"/>
      <c r="D1409" s="86"/>
      <c r="E1409" s="101"/>
      <c r="F1409" s="101"/>
      <c r="G1409" s="101"/>
      <c r="H1409" s="101"/>
      <c r="I1409" s="101">
        <f t="shared" si="72"/>
        <v>0</v>
      </c>
      <c r="J1409" s="101"/>
      <c r="K1409" s="101"/>
      <c r="L1409" s="101"/>
      <c r="M1409" s="101"/>
      <c r="N1409" s="101">
        <f t="shared" si="71"/>
        <v>0</v>
      </c>
      <c r="O1409" s="88">
        <v>46151</v>
      </c>
      <c r="P1409" s="88">
        <v>46174</v>
      </c>
      <c r="Q1409" s="144">
        <v>0.05</v>
      </c>
      <c r="R1409" s="90" t="s">
        <v>1946</v>
      </c>
      <c r="S1409" s="90"/>
      <c r="T1409" s="91"/>
      <c r="U1409" s="102"/>
    </row>
    <row r="1410" spans="1:21" ht="14" outlineLevel="1" x14ac:dyDescent="0.35">
      <c r="A1410" s="83" t="s">
        <v>1989</v>
      </c>
      <c r="B1410" s="148" t="s">
        <v>1983</v>
      </c>
      <c r="C1410" s="85"/>
      <c r="D1410" s="86"/>
      <c r="E1410" s="101">
        <v>3000000</v>
      </c>
      <c r="F1410" s="101"/>
      <c r="G1410" s="101"/>
      <c r="H1410" s="101"/>
      <c r="I1410" s="101">
        <f t="shared" si="72"/>
        <v>3000000</v>
      </c>
      <c r="J1410" s="101">
        <v>3000000</v>
      </c>
      <c r="K1410" s="101"/>
      <c r="L1410" s="101"/>
      <c r="M1410" s="101"/>
      <c r="N1410" s="101">
        <f t="shared" si="71"/>
        <v>3000000</v>
      </c>
      <c r="O1410" s="88">
        <v>46175</v>
      </c>
      <c r="P1410" s="88" t="s">
        <v>1957</v>
      </c>
      <c r="Q1410" s="168">
        <v>0.05</v>
      </c>
      <c r="R1410" s="90" t="s">
        <v>1946</v>
      </c>
      <c r="S1410" s="90"/>
      <c r="T1410" s="91"/>
      <c r="U1410" s="102"/>
    </row>
    <row r="1411" spans="1:21" ht="14" outlineLevel="1" x14ac:dyDescent="0.35">
      <c r="A1411" s="297" t="s">
        <v>1990</v>
      </c>
      <c r="B1411" s="298" t="s">
        <v>1991</v>
      </c>
      <c r="C1411" s="299"/>
      <c r="D1411" s="300"/>
      <c r="E1411" s="300">
        <v>3000000</v>
      </c>
      <c r="F1411" s="300"/>
      <c r="G1411" s="300"/>
      <c r="H1411" s="300"/>
      <c r="I1411" s="300">
        <f t="shared" si="72"/>
        <v>3000000</v>
      </c>
      <c r="J1411" s="300">
        <v>3000000</v>
      </c>
      <c r="K1411" s="300"/>
      <c r="L1411" s="300"/>
      <c r="M1411" s="300"/>
      <c r="N1411" s="300">
        <f t="shared" si="71"/>
        <v>3000000</v>
      </c>
      <c r="O1411" s="301">
        <v>46204</v>
      </c>
      <c r="P1411" s="302">
        <v>46295</v>
      </c>
      <c r="Q1411" s="303">
        <v>0.25</v>
      </c>
      <c r="R1411" s="304" t="s">
        <v>1946</v>
      </c>
      <c r="S1411" s="304"/>
      <c r="T1411" s="305"/>
      <c r="U1411" s="306"/>
    </row>
    <row r="1412" spans="1:21" ht="14" outlineLevel="1" x14ac:dyDescent="0.35">
      <c r="A1412" s="83" t="s">
        <v>1992</v>
      </c>
      <c r="B1412" s="148" t="s">
        <v>1977</v>
      </c>
      <c r="C1412" s="85"/>
      <c r="D1412" s="86"/>
      <c r="E1412" s="101"/>
      <c r="F1412" s="101"/>
      <c r="G1412" s="101"/>
      <c r="H1412" s="101"/>
      <c r="I1412" s="101">
        <f t="shared" si="72"/>
        <v>0</v>
      </c>
      <c r="J1412" s="101"/>
      <c r="K1412" s="101"/>
      <c r="L1412" s="101"/>
      <c r="M1412" s="101"/>
      <c r="N1412" s="101">
        <f t="shared" si="71"/>
        <v>0</v>
      </c>
      <c r="O1412" s="88">
        <v>46204</v>
      </c>
      <c r="P1412" s="88">
        <v>46223</v>
      </c>
      <c r="Q1412" s="144">
        <v>0.05</v>
      </c>
      <c r="R1412" s="90" t="s">
        <v>1946</v>
      </c>
      <c r="S1412" s="90"/>
      <c r="T1412" s="91"/>
      <c r="U1412" s="102"/>
    </row>
    <row r="1413" spans="1:21" ht="14" outlineLevel="1" x14ac:dyDescent="0.35">
      <c r="A1413" s="83" t="s">
        <v>1993</v>
      </c>
      <c r="B1413" s="148" t="s">
        <v>1979</v>
      </c>
      <c r="C1413" s="85"/>
      <c r="D1413" s="86"/>
      <c r="E1413" s="101"/>
      <c r="F1413" s="101"/>
      <c r="G1413" s="101"/>
      <c r="H1413" s="101"/>
      <c r="I1413" s="101">
        <f t="shared" si="72"/>
        <v>0</v>
      </c>
      <c r="J1413" s="101"/>
      <c r="K1413" s="101"/>
      <c r="L1413" s="101"/>
      <c r="M1413" s="101"/>
      <c r="N1413" s="101">
        <f t="shared" si="71"/>
        <v>0</v>
      </c>
      <c r="O1413" s="88">
        <v>46224</v>
      </c>
      <c r="P1413" s="88">
        <v>46242</v>
      </c>
      <c r="Q1413" s="144">
        <v>0.1</v>
      </c>
      <c r="R1413" s="90" t="s">
        <v>1946</v>
      </c>
      <c r="S1413" s="90"/>
      <c r="T1413" s="91"/>
      <c r="U1413" s="102"/>
    </row>
    <row r="1414" spans="1:21" ht="14" outlineLevel="1" x14ac:dyDescent="0.35">
      <c r="A1414" s="83" t="s">
        <v>1994</v>
      </c>
      <c r="B1414" s="148" t="s">
        <v>1981</v>
      </c>
      <c r="C1414" s="85"/>
      <c r="D1414" s="86"/>
      <c r="E1414" s="101"/>
      <c r="F1414" s="101"/>
      <c r="G1414" s="101"/>
      <c r="H1414" s="101"/>
      <c r="I1414" s="101">
        <f t="shared" si="72"/>
        <v>0</v>
      </c>
      <c r="J1414" s="101"/>
      <c r="K1414" s="101"/>
      <c r="L1414" s="101"/>
      <c r="M1414" s="101"/>
      <c r="N1414" s="101">
        <f t="shared" si="71"/>
        <v>0</v>
      </c>
      <c r="O1414" s="88">
        <v>46243</v>
      </c>
      <c r="P1414" s="88">
        <v>46266</v>
      </c>
      <c r="Q1414" s="144">
        <v>0.05</v>
      </c>
      <c r="R1414" s="90" t="s">
        <v>1946</v>
      </c>
      <c r="S1414" s="90"/>
      <c r="T1414" s="91"/>
      <c r="U1414" s="102"/>
    </row>
    <row r="1415" spans="1:21" ht="14" outlineLevel="1" x14ac:dyDescent="0.35">
      <c r="A1415" s="83" t="s">
        <v>1995</v>
      </c>
      <c r="B1415" s="148" t="s">
        <v>1983</v>
      </c>
      <c r="C1415" s="85"/>
      <c r="D1415" s="86"/>
      <c r="E1415" s="101">
        <v>3000000</v>
      </c>
      <c r="F1415" s="101"/>
      <c r="G1415" s="101"/>
      <c r="H1415" s="101"/>
      <c r="I1415" s="101">
        <f t="shared" si="72"/>
        <v>3000000</v>
      </c>
      <c r="J1415" s="101">
        <v>3000000</v>
      </c>
      <c r="K1415" s="101"/>
      <c r="L1415" s="101"/>
      <c r="M1415" s="101"/>
      <c r="N1415" s="101">
        <f t="shared" si="71"/>
        <v>3000000</v>
      </c>
      <c r="O1415" s="88">
        <v>46267</v>
      </c>
      <c r="P1415" s="88">
        <v>46294</v>
      </c>
      <c r="Q1415" s="168">
        <v>0.05</v>
      </c>
      <c r="R1415" s="90" t="s">
        <v>1946</v>
      </c>
      <c r="S1415" s="90"/>
      <c r="T1415" s="91"/>
      <c r="U1415" s="102"/>
    </row>
    <row r="1416" spans="1:21" ht="14" outlineLevel="1" x14ac:dyDescent="0.35">
      <c r="A1416" s="297" t="s">
        <v>1996</v>
      </c>
      <c r="B1416" s="298" t="s">
        <v>1997</v>
      </c>
      <c r="C1416" s="299"/>
      <c r="D1416" s="300"/>
      <c r="E1416" s="300">
        <v>3000000</v>
      </c>
      <c r="F1416" s="300"/>
      <c r="G1416" s="300"/>
      <c r="H1416" s="300"/>
      <c r="I1416" s="300">
        <f t="shared" si="72"/>
        <v>3000000</v>
      </c>
      <c r="J1416" s="300">
        <v>3000000</v>
      </c>
      <c r="K1416" s="300"/>
      <c r="L1416" s="300"/>
      <c r="M1416" s="300"/>
      <c r="N1416" s="300">
        <f t="shared" si="71"/>
        <v>3000000</v>
      </c>
      <c r="O1416" s="301">
        <v>46296</v>
      </c>
      <c r="P1416" s="302">
        <v>46387</v>
      </c>
      <c r="Q1416" s="303">
        <v>0.25</v>
      </c>
      <c r="R1416" s="304" t="s">
        <v>1946</v>
      </c>
      <c r="S1416" s="304"/>
      <c r="T1416" s="305"/>
      <c r="U1416" s="306"/>
    </row>
    <row r="1417" spans="1:21" ht="14" outlineLevel="1" x14ac:dyDescent="0.35">
      <c r="A1417" s="83" t="s">
        <v>1998</v>
      </c>
      <c r="B1417" s="148" t="s">
        <v>1977</v>
      </c>
      <c r="C1417" s="85"/>
      <c r="D1417" s="86"/>
      <c r="E1417" s="149"/>
      <c r="F1417" s="101"/>
      <c r="G1417" s="101"/>
      <c r="H1417" s="101"/>
      <c r="I1417" s="149">
        <f t="shared" si="72"/>
        <v>0</v>
      </c>
      <c r="J1417" s="149"/>
      <c r="K1417" s="101"/>
      <c r="L1417" s="101"/>
      <c r="M1417" s="101"/>
      <c r="N1417" s="149">
        <f t="shared" si="71"/>
        <v>0</v>
      </c>
      <c r="O1417" s="88">
        <v>46296</v>
      </c>
      <c r="P1417" s="88">
        <v>46315</v>
      </c>
      <c r="Q1417" s="144">
        <v>0.05</v>
      </c>
      <c r="R1417" s="90" t="s">
        <v>1946</v>
      </c>
      <c r="S1417" s="90"/>
      <c r="T1417" s="91"/>
      <c r="U1417" s="102"/>
    </row>
    <row r="1418" spans="1:21" ht="14" outlineLevel="1" x14ac:dyDescent="0.35">
      <c r="A1418" s="83" t="s">
        <v>1999</v>
      </c>
      <c r="B1418" s="148" t="s">
        <v>1979</v>
      </c>
      <c r="C1418" s="85"/>
      <c r="D1418" s="86"/>
      <c r="E1418" s="149"/>
      <c r="F1418" s="101"/>
      <c r="G1418" s="101"/>
      <c r="H1418" s="101"/>
      <c r="I1418" s="149">
        <f t="shared" si="72"/>
        <v>0</v>
      </c>
      <c r="J1418" s="149"/>
      <c r="K1418" s="101"/>
      <c r="L1418" s="101"/>
      <c r="M1418" s="101"/>
      <c r="N1418" s="149">
        <f t="shared" si="71"/>
        <v>0</v>
      </c>
      <c r="O1418" s="88">
        <v>46316</v>
      </c>
      <c r="P1418" s="88">
        <v>46334</v>
      </c>
      <c r="Q1418" s="144">
        <v>0.1</v>
      </c>
      <c r="R1418" s="90" t="s">
        <v>1946</v>
      </c>
      <c r="S1418" s="90"/>
      <c r="T1418" s="91"/>
      <c r="U1418" s="102"/>
    </row>
    <row r="1419" spans="1:21" ht="14" outlineLevel="1" x14ac:dyDescent="0.35">
      <c r="A1419" s="83" t="s">
        <v>2000</v>
      </c>
      <c r="B1419" s="148" t="s">
        <v>1981</v>
      </c>
      <c r="C1419" s="85"/>
      <c r="D1419" s="86"/>
      <c r="E1419" s="149"/>
      <c r="F1419" s="101"/>
      <c r="G1419" s="101"/>
      <c r="H1419" s="101"/>
      <c r="I1419" s="149">
        <f t="shared" si="72"/>
        <v>0</v>
      </c>
      <c r="J1419" s="149"/>
      <c r="K1419" s="101"/>
      <c r="L1419" s="101"/>
      <c r="M1419" s="101"/>
      <c r="N1419" s="149">
        <f t="shared" si="71"/>
        <v>0</v>
      </c>
      <c r="O1419" s="88">
        <v>46335</v>
      </c>
      <c r="P1419" s="88">
        <v>46357</v>
      </c>
      <c r="Q1419" s="144">
        <v>0.05</v>
      </c>
      <c r="R1419" s="90" t="s">
        <v>1946</v>
      </c>
      <c r="S1419" s="90"/>
      <c r="T1419" s="91"/>
      <c r="U1419" s="102"/>
    </row>
    <row r="1420" spans="1:21" ht="14" outlineLevel="1" x14ac:dyDescent="0.35">
      <c r="A1420" s="83" t="s">
        <v>2001</v>
      </c>
      <c r="B1420" s="148" t="s">
        <v>1983</v>
      </c>
      <c r="C1420" s="85"/>
      <c r="D1420" s="86"/>
      <c r="E1420" s="101">
        <v>3000000</v>
      </c>
      <c r="F1420" s="101"/>
      <c r="G1420" s="101"/>
      <c r="H1420" s="101"/>
      <c r="I1420" s="101">
        <f t="shared" si="72"/>
        <v>3000000</v>
      </c>
      <c r="J1420" s="101">
        <v>3000000</v>
      </c>
      <c r="K1420" s="101"/>
      <c r="L1420" s="101"/>
      <c r="M1420" s="101"/>
      <c r="N1420" s="101">
        <f t="shared" si="71"/>
        <v>3000000</v>
      </c>
      <c r="O1420" s="88">
        <v>46358</v>
      </c>
      <c r="P1420" s="88">
        <v>46381</v>
      </c>
      <c r="Q1420" s="168">
        <v>0.05</v>
      </c>
      <c r="R1420" s="90" t="s">
        <v>1946</v>
      </c>
      <c r="S1420" s="90"/>
      <c r="T1420" s="91"/>
      <c r="U1420" s="102"/>
    </row>
    <row r="1421" spans="1:21" ht="42" outlineLevel="1" x14ac:dyDescent="0.35">
      <c r="A1421" s="63" t="s">
        <v>2002</v>
      </c>
      <c r="B1421" s="112" t="s">
        <v>2003</v>
      </c>
      <c r="C1421" s="64"/>
      <c r="D1421" s="113">
        <v>2341</v>
      </c>
      <c r="E1421" s="65">
        <v>0</v>
      </c>
      <c r="F1421" s="65">
        <f>F1425</f>
        <v>1435045000</v>
      </c>
      <c r="G1421" s="65"/>
      <c r="H1421" s="65"/>
      <c r="I1421" s="65">
        <f t="shared" si="72"/>
        <v>1435045000</v>
      </c>
      <c r="J1421" s="66">
        <v>0</v>
      </c>
      <c r="K1421" s="65">
        <f>K1425</f>
        <v>1435045000</v>
      </c>
      <c r="L1421" s="65"/>
      <c r="M1421" s="65"/>
      <c r="N1421" s="65">
        <f t="shared" si="71"/>
        <v>1435045000</v>
      </c>
      <c r="O1421" s="67"/>
      <c r="P1421" s="67"/>
      <c r="Q1421" s="68"/>
      <c r="R1421" s="69" t="s">
        <v>1946</v>
      </c>
      <c r="S1421" s="69"/>
      <c r="T1421" s="71"/>
      <c r="U1421" s="147"/>
    </row>
    <row r="1422" spans="1:21" ht="14" outlineLevel="1" x14ac:dyDescent="0.35">
      <c r="A1422" s="83" t="s">
        <v>2004</v>
      </c>
      <c r="B1422" s="148" t="s">
        <v>2005</v>
      </c>
      <c r="C1422" s="85"/>
      <c r="D1422" s="86"/>
      <c r="E1422" s="101"/>
      <c r="F1422" s="101"/>
      <c r="G1422" s="101"/>
      <c r="H1422" s="101"/>
      <c r="I1422" s="101">
        <f t="shared" si="72"/>
        <v>0</v>
      </c>
      <c r="J1422" s="101"/>
      <c r="K1422" s="101"/>
      <c r="L1422" s="101"/>
      <c r="M1422" s="101"/>
      <c r="N1422" s="101">
        <f t="shared" si="71"/>
        <v>0</v>
      </c>
      <c r="O1422" s="88"/>
      <c r="P1422" s="88"/>
      <c r="Q1422" s="144">
        <v>0.4</v>
      </c>
      <c r="R1422" s="90" t="s">
        <v>1946</v>
      </c>
      <c r="S1422" s="91"/>
      <c r="T1422" s="91"/>
      <c r="U1422" s="102"/>
    </row>
    <row r="1423" spans="1:21" ht="14" outlineLevel="1" x14ac:dyDescent="0.35">
      <c r="A1423" s="83" t="s">
        <v>2006</v>
      </c>
      <c r="B1423" s="148" t="s">
        <v>2007</v>
      </c>
      <c r="C1423" s="85"/>
      <c r="D1423" s="86"/>
      <c r="E1423" s="101"/>
      <c r="F1423" s="101"/>
      <c r="G1423" s="101"/>
      <c r="H1423" s="101"/>
      <c r="I1423" s="101">
        <f t="shared" si="72"/>
        <v>0</v>
      </c>
      <c r="J1423" s="101"/>
      <c r="K1423" s="101"/>
      <c r="L1423" s="101"/>
      <c r="M1423" s="101"/>
      <c r="N1423" s="101">
        <f t="shared" si="71"/>
        <v>0</v>
      </c>
      <c r="O1423" s="88"/>
      <c r="P1423" s="88"/>
      <c r="Q1423" s="144">
        <v>0.4</v>
      </c>
      <c r="R1423" s="90" t="s">
        <v>1946</v>
      </c>
      <c r="S1423" s="91"/>
      <c r="T1423" s="91"/>
      <c r="U1423" s="102"/>
    </row>
    <row r="1424" spans="1:21" ht="14" outlineLevel="1" x14ac:dyDescent="0.35">
      <c r="A1424" s="83" t="s">
        <v>2008</v>
      </c>
      <c r="B1424" s="148" t="s">
        <v>2009</v>
      </c>
      <c r="C1424" s="85"/>
      <c r="D1424" s="86"/>
      <c r="E1424" s="101"/>
      <c r="F1424" s="101"/>
      <c r="G1424" s="101"/>
      <c r="H1424" s="101"/>
      <c r="I1424" s="101">
        <f t="shared" si="72"/>
        <v>0</v>
      </c>
      <c r="J1424" s="101"/>
      <c r="K1424" s="101"/>
      <c r="L1424" s="101"/>
      <c r="M1424" s="101"/>
      <c r="N1424" s="101">
        <f t="shared" si="71"/>
        <v>0</v>
      </c>
      <c r="O1424" s="88"/>
      <c r="P1424" s="88"/>
      <c r="Q1424" s="144">
        <v>0.1</v>
      </c>
      <c r="R1424" s="90" t="s">
        <v>1946</v>
      </c>
      <c r="S1424" s="91"/>
      <c r="T1424" s="91"/>
      <c r="U1424" s="102"/>
    </row>
    <row r="1425" spans="1:21" ht="14" outlineLevel="1" x14ac:dyDescent="0.35">
      <c r="A1425" s="83" t="s">
        <v>2010</v>
      </c>
      <c r="B1425" s="148" t="s">
        <v>2011</v>
      </c>
      <c r="C1425" s="85"/>
      <c r="D1425" s="86"/>
      <c r="E1425" s="101"/>
      <c r="F1425" s="101">
        <v>1435045000</v>
      </c>
      <c r="G1425" s="101"/>
      <c r="H1425" s="101"/>
      <c r="I1425" s="101">
        <f t="shared" si="72"/>
        <v>1435045000</v>
      </c>
      <c r="J1425" s="101"/>
      <c r="K1425" s="101">
        <v>1435045000</v>
      </c>
      <c r="L1425" s="101"/>
      <c r="M1425" s="101"/>
      <c r="N1425" s="101">
        <f t="shared" si="71"/>
        <v>1435045000</v>
      </c>
      <c r="O1425" s="88"/>
      <c r="P1425" s="88"/>
      <c r="Q1425" s="144">
        <v>0.1</v>
      </c>
      <c r="R1425" s="90" t="s">
        <v>1946</v>
      </c>
      <c r="S1425" s="91"/>
      <c r="T1425" s="91"/>
      <c r="U1425" s="102"/>
    </row>
    <row r="1426" spans="1:21" ht="27.5" customHeight="1" outlineLevel="1" x14ac:dyDescent="0.35">
      <c r="A1426" s="188" t="s">
        <v>2012</v>
      </c>
      <c r="B1426" s="112" t="s">
        <v>2013</v>
      </c>
      <c r="C1426" s="64"/>
      <c r="D1426" s="113">
        <v>2341</v>
      </c>
      <c r="E1426" s="65">
        <f>+E1427</f>
        <v>350000000</v>
      </c>
      <c r="F1426" s="65"/>
      <c r="G1426" s="65"/>
      <c r="H1426" s="65"/>
      <c r="I1426" s="65">
        <f t="shared" si="72"/>
        <v>350000000</v>
      </c>
      <c r="J1426" s="65">
        <f>J1427</f>
        <v>350000000</v>
      </c>
      <c r="K1426" s="65"/>
      <c r="L1426" s="65"/>
      <c r="M1426" s="65"/>
      <c r="N1426" s="65">
        <f t="shared" si="71"/>
        <v>350000000</v>
      </c>
      <c r="O1426" s="67"/>
      <c r="P1426" s="67"/>
      <c r="Q1426" s="307"/>
      <c r="R1426" s="308" t="s">
        <v>1946</v>
      </c>
      <c r="S1426" s="71"/>
      <c r="T1426" s="71"/>
      <c r="U1426" s="147"/>
    </row>
    <row r="1427" spans="1:21" ht="14.5" customHeight="1" outlineLevel="1" x14ac:dyDescent="0.35">
      <c r="A1427" s="83" t="s">
        <v>2014</v>
      </c>
      <c r="B1427" s="148" t="s">
        <v>2015</v>
      </c>
      <c r="C1427" s="85"/>
      <c r="D1427" s="86"/>
      <c r="E1427" s="101">
        <v>350000000</v>
      </c>
      <c r="F1427" s="101"/>
      <c r="G1427" s="101"/>
      <c r="H1427" s="101"/>
      <c r="I1427" s="101">
        <f t="shared" si="72"/>
        <v>350000000</v>
      </c>
      <c r="J1427" s="101">
        <v>350000000</v>
      </c>
      <c r="K1427" s="101"/>
      <c r="L1427" s="101"/>
      <c r="M1427" s="101"/>
      <c r="N1427" s="101">
        <f t="shared" ref="N1427" si="73">SUM(J1427:M1427)</f>
        <v>350000000</v>
      </c>
      <c r="O1427" s="88"/>
      <c r="P1427" s="88"/>
      <c r="Q1427" s="144">
        <v>1</v>
      </c>
      <c r="R1427" s="90" t="s">
        <v>1946</v>
      </c>
      <c r="S1427" s="91"/>
      <c r="T1427" s="91"/>
      <c r="U1427" s="102"/>
    </row>
    <row r="1428" spans="1:21" ht="17.5" customHeight="1" outlineLevel="1" x14ac:dyDescent="0.35">
      <c r="A1428" s="53" t="s">
        <v>2016</v>
      </c>
      <c r="B1428" s="54" t="s">
        <v>2017</v>
      </c>
      <c r="C1428" s="55"/>
      <c r="D1428" s="56"/>
      <c r="E1428" s="57">
        <f>SUM(E1429,E1446,E1463,E1480,E1497,E1514,E1531,E1536,E1538,E1555,E1572,E1589,E1606,E1623,E1628,E1633,E1638,E1643,E1648,E1653,E1658,E1663,E1668,E1673)</f>
        <v>658000000</v>
      </c>
      <c r="F1428" s="57">
        <f>SUM(F1429,F1446,F1463,F1480,F1497,F1514,F1531,F1536,F1538,F1555,F1572,F1589,F1606,F1623,F1628,F1633,F1638,F1643,F1648,F1653,F1658,F1663,F1668,F1673)</f>
        <v>15823350706</v>
      </c>
      <c r="G1428" s="57">
        <f>SUM(G1429,G1446,G1463,G1480,G1497,G1514,G1531,G1536,G1538,G1555,G1572,G1589,G1606,G1623,G1628,G1633,G1638,G1643,G1648,G1653,G1658,G1663,G1668,G1673)</f>
        <v>0</v>
      </c>
      <c r="H1428" s="57">
        <f>SUM(H1429,H1446,H1463,H1480,H1497,H1514,H1531,H1536,H1538,H1555,H1572,H1589,H1606,H1623,H1628,H1633,H1638,H1643,H1648,H1653,H1658,H1663,H1668,H1673)</f>
        <v>0</v>
      </c>
      <c r="I1428" s="57">
        <f t="shared" si="72"/>
        <v>16481350706</v>
      </c>
      <c r="J1428" s="57">
        <f>SUM(J1429,J1446,J1463,J1480,J1497,J1514,J1531,J1536,J1538,J1555,J1572,J1589,J1606,J1623,J1628,J1633,J1638,J1643,J1648,J1653,J1658,J1663,J1668,J1673)</f>
        <v>658000000</v>
      </c>
      <c r="K1428" s="57">
        <f>SUM(K1429,K1446,K1463,K1480,K1497,K1514,K1531,K1536,K1538,K1555,K1572,K1589,K1606,K1623,K1628,K1633,K1638,K1643,K1648,K1653,K1658,K1663,K1668,K1673)</f>
        <v>15823350706</v>
      </c>
      <c r="L1428" s="57">
        <f>SUM(L1429,L1446,L1463,L1480,L1497,L1514,L1531,L1536,L1538,L1555,L1572,L1589,L1606,L1623,L1628,L1633,L1638,L1643,L1648,L1653,L1658,L1663,L1668,L1673)</f>
        <v>0</v>
      </c>
      <c r="M1428" s="57">
        <f>SUM(M1429,M1446,M1463,M1480,M1497,M1514,M1531,M1536,M1538,M1555,M1572,M1589,M1606,M1623,M1628,M1633,M1638,M1643,M1648,M1653,M1658,M1663,M1668,M1673)</f>
        <v>0</v>
      </c>
      <c r="N1428" s="57">
        <f t="shared" si="71"/>
        <v>16481350706</v>
      </c>
      <c r="O1428" s="58"/>
      <c r="P1428" s="58"/>
      <c r="Q1428" s="59">
        <v>0.35</v>
      </c>
      <c r="R1428" s="60" t="s">
        <v>22</v>
      </c>
      <c r="S1428" s="61"/>
      <c r="T1428" s="61"/>
      <c r="U1428" s="62"/>
    </row>
    <row r="1429" spans="1:21" ht="56" outlineLevel="1" x14ac:dyDescent="0.35">
      <c r="A1429" s="63" t="s">
        <v>2018</v>
      </c>
      <c r="B1429" s="112" t="s">
        <v>2019</v>
      </c>
      <c r="C1429" s="64"/>
      <c r="D1429" s="113">
        <v>2341</v>
      </c>
      <c r="E1429" s="66">
        <f>E1445</f>
        <v>0</v>
      </c>
      <c r="F1429" s="66">
        <f>F1445</f>
        <v>3535589862</v>
      </c>
      <c r="G1429" s="65"/>
      <c r="H1429" s="65"/>
      <c r="I1429" s="66">
        <f t="shared" ref="I1429:I1449" si="74">SUM(E1429:H1429)</f>
        <v>3535589862</v>
      </c>
      <c r="J1429" s="66"/>
      <c r="K1429" s="66">
        <v>3535589862</v>
      </c>
      <c r="L1429" s="66"/>
      <c r="M1429" s="66"/>
      <c r="N1429" s="66">
        <f t="shared" ref="N1429:N1492" si="75">SUM(J1429:M1429)</f>
        <v>3535589862</v>
      </c>
      <c r="O1429" s="67">
        <v>46023</v>
      </c>
      <c r="P1429" s="67">
        <v>46387</v>
      </c>
      <c r="Q1429" s="68"/>
      <c r="R1429" s="308" t="s">
        <v>1946</v>
      </c>
      <c r="S1429" s="69"/>
      <c r="T1429" s="64" t="s">
        <v>2020</v>
      </c>
      <c r="U1429" s="147"/>
    </row>
    <row r="1430" spans="1:21" ht="14.5" outlineLevel="1" x14ac:dyDescent="0.35">
      <c r="A1430" s="83" t="s">
        <v>2021</v>
      </c>
      <c r="B1430" s="109" t="s">
        <v>2022</v>
      </c>
      <c r="C1430" s="85"/>
      <c r="D1430" s="86"/>
      <c r="E1430" s="101"/>
      <c r="F1430" s="101"/>
      <c r="G1430" s="101"/>
      <c r="H1430" s="101"/>
      <c r="I1430" s="101">
        <f t="shared" si="74"/>
        <v>0</v>
      </c>
      <c r="J1430" s="101"/>
      <c r="K1430" s="101"/>
      <c r="L1430" s="153"/>
      <c r="M1430" s="153"/>
      <c r="N1430" s="153">
        <f t="shared" si="75"/>
        <v>0</v>
      </c>
      <c r="O1430" s="88">
        <v>46023</v>
      </c>
      <c r="P1430" s="88">
        <v>46042</v>
      </c>
      <c r="Q1430" s="168">
        <v>0.15</v>
      </c>
      <c r="R1430" s="90" t="s">
        <v>1946</v>
      </c>
      <c r="S1430" s="90"/>
      <c r="T1430" s="91"/>
      <c r="U1430" s="102"/>
    </row>
    <row r="1431" spans="1:21" ht="14.5" outlineLevel="1" x14ac:dyDescent="0.35">
      <c r="A1431" s="83" t="s">
        <v>2023</v>
      </c>
      <c r="B1431" s="109" t="s">
        <v>2024</v>
      </c>
      <c r="C1431" s="85"/>
      <c r="D1431" s="86"/>
      <c r="E1431" s="101"/>
      <c r="F1431" s="101"/>
      <c r="G1431" s="101"/>
      <c r="H1431" s="101"/>
      <c r="I1431" s="101">
        <f t="shared" si="74"/>
        <v>0</v>
      </c>
      <c r="J1431" s="101"/>
      <c r="K1431" s="101"/>
      <c r="L1431" s="153"/>
      <c r="M1431" s="153"/>
      <c r="N1431" s="153">
        <f t="shared" si="75"/>
        <v>0</v>
      </c>
      <c r="O1431" s="88">
        <v>46043</v>
      </c>
      <c r="P1431" s="88">
        <v>46063</v>
      </c>
      <c r="Q1431" s="168">
        <v>0.05</v>
      </c>
      <c r="R1431" s="90" t="s">
        <v>1946</v>
      </c>
      <c r="S1431" s="90"/>
      <c r="T1431" s="91"/>
      <c r="U1431" s="102"/>
    </row>
    <row r="1432" spans="1:21" ht="14.5" outlineLevel="1" x14ac:dyDescent="0.35">
      <c r="A1432" s="83" t="s">
        <v>2025</v>
      </c>
      <c r="B1432" s="109" t="s">
        <v>2026</v>
      </c>
      <c r="C1432" s="85"/>
      <c r="D1432" s="86"/>
      <c r="E1432" s="101"/>
      <c r="F1432" s="101"/>
      <c r="G1432" s="101"/>
      <c r="H1432" s="101"/>
      <c r="I1432" s="101">
        <f t="shared" si="74"/>
        <v>0</v>
      </c>
      <c r="J1432" s="101"/>
      <c r="K1432" s="101"/>
      <c r="L1432" s="153"/>
      <c r="M1432" s="153"/>
      <c r="N1432" s="153">
        <f t="shared" si="75"/>
        <v>0</v>
      </c>
      <c r="O1432" s="88">
        <v>46064</v>
      </c>
      <c r="P1432" s="88">
        <v>46083</v>
      </c>
      <c r="Q1432" s="168">
        <v>0.05</v>
      </c>
      <c r="R1432" s="90" t="s">
        <v>1946</v>
      </c>
      <c r="S1432" s="90"/>
      <c r="T1432" s="91"/>
      <c r="U1432" s="102"/>
    </row>
    <row r="1433" spans="1:21" ht="14.5" outlineLevel="1" x14ac:dyDescent="0.35">
      <c r="A1433" s="83" t="s">
        <v>2027</v>
      </c>
      <c r="B1433" s="109" t="s">
        <v>2028</v>
      </c>
      <c r="C1433" s="85"/>
      <c r="D1433" s="86"/>
      <c r="E1433" s="101"/>
      <c r="F1433" s="101"/>
      <c r="G1433" s="101"/>
      <c r="H1433" s="101"/>
      <c r="I1433" s="101">
        <f t="shared" si="74"/>
        <v>0</v>
      </c>
      <c r="J1433" s="101"/>
      <c r="K1433" s="101"/>
      <c r="L1433" s="153"/>
      <c r="M1433" s="153"/>
      <c r="N1433" s="153">
        <f t="shared" si="75"/>
        <v>0</v>
      </c>
      <c r="O1433" s="88">
        <v>46084</v>
      </c>
      <c r="P1433" s="88">
        <v>46104</v>
      </c>
      <c r="Q1433" s="168">
        <v>0.05</v>
      </c>
      <c r="R1433" s="90" t="s">
        <v>1946</v>
      </c>
      <c r="S1433" s="90"/>
      <c r="T1433" s="91"/>
      <c r="U1433" s="102"/>
    </row>
    <row r="1434" spans="1:21" ht="14.5" outlineLevel="1" x14ac:dyDescent="0.35">
      <c r="A1434" s="83" t="s">
        <v>2029</v>
      </c>
      <c r="B1434" s="109" t="s">
        <v>2030</v>
      </c>
      <c r="C1434" s="85"/>
      <c r="D1434" s="86"/>
      <c r="E1434" s="101"/>
      <c r="F1434" s="101"/>
      <c r="G1434" s="101"/>
      <c r="H1434" s="101"/>
      <c r="I1434" s="101">
        <f t="shared" si="74"/>
        <v>0</v>
      </c>
      <c r="J1434" s="101"/>
      <c r="K1434" s="101"/>
      <c r="L1434" s="153"/>
      <c r="M1434" s="153"/>
      <c r="N1434" s="153">
        <f t="shared" si="75"/>
        <v>0</v>
      </c>
      <c r="O1434" s="88">
        <v>46105</v>
      </c>
      <c r="P1434" s="88">
        <v>46111</v>
      </c>
      <c r="Q1434" s="168">
        <v>0.05</v>
      </c>
      <c r="R1434" s="90" t="s">
        <v>1946</v>
      </c>
      <c r="S1434" s="90"/>
      <c r="T1434" s="91"/>
      <c r="U1434" s="102"/>
    </row>
    <row r="1435" spans="1:21" ht="14.5" outlineLevel="1" x14ac:dyDescent="0.35">
      <c r="A1435" s="83" t="s">
        <v>2031</v>
      </c>
      <c r="B1435" s="109" t="s">
        <v>2032</v>
      </c>
      <c r="C1435" s="85"/>
      <c r="D1435" s="86"/>
      <c r="E1435" s="101"/>
      <c r="F1435" s="101"/>
      <c r="G1435" s="101"/>
      <c r="H1435" s="101"/>
      <c r="I1435" s="101">
        <f t="shared" si="74"/>
        <v>0</v>
      </c>
      <c r="J1435" s="101"/>
      <c r="K1435" s="101"/>
      <c r="L1435" s="153"/>
      <c r="M1435" s="153"/>
      <c r="N1435" s="153">
        <f t="shared" si="75"/>
        <v>0</v>
      </c>
      <c r="O1435" s="88">
        <v>46113</v>
      </c>
      <c r="P1435" s="88">
        <v>46142</v>
      </c>
      <c r="Q1435" s="168">
        <v>0.08</v>
      </c>
      <c r="R1435" s="90" t="s">
        <v>1946</v>
      </c>
      <c r="S1435" s="90"/>
      <c r="T1435" s="91"/>
      <c r="U1435" s="102"/>
    </row>
    <row r="1436" spans="1:21" ht="14.5" outlineLevel="1" x14ac:dyDescent="0.35">
      <c r="A1436" s="83" t="s">
        <v>2033</v>
      </c>
      <c r="B1436" s="109" t="s">
        <v>2034</v>
      </c>
      <c r="C1436" s="85"/>
      <c r="D1436" s="86"/>
      <c r="E1436" s="101"/>
      <c r="F1436" s="101"/>
      <c r="G1436" s="101"/>
      <c r="H1436" s="101"/>
      <c r="I1436" s="101">
        <f t="shared" si="74"/>
        <v>0</v>
      </c>
      <c r="J1436" s="101"/>
      <c r="K1436" s="101"/>
      <c r="L1436" s="153"/>
      <c r="M1436" s="153"/>
      <c r="N1436" s="153">
        <f t="shared" si="75"/>
        <v>0</v>
      </c>
      <c r="O1436" s="88">
        <v>46143</v>
      </c>
      <c r="P1436" s="88">
        <v>46152</v>
      </c>
      <c r="Q1436" s="168">
        <v>0.05</v>
      </c>
      <c r="R1436" s="90" t="s">
        <v>1946</v>
      </c>
      <c r="S1436" s="90"/>
      <c r="T1436" s="91"/>
      <c r="U1436" s="102"/>
    </row>
    <row r="1437" spans="1:21" ht="14.5" outlineLevel="1" x14ac:dyDescent="0.35">
      <c r="A1437" s="83" t="s">
        <v>2035</v>
      </c>
      <c r="B1437" s="109" t="s">
        <v>73</v>
      </c>
      <c r="C1437" s="85"/>
      <c r="D1437" s="86"/>
      <c r="E1437" s="101"/>
      <c r="F1437" s="101"/>
      <c r="G1437" s="101"/>
      <c r="H1437" s="101"/>
      <c r="I1437" s="101">
        <f t="shared" si="74"/>
        <v>0</v>
      </c>
      <c r="J1437" s="101"/>
      <c r="K1437" s="101"/>
      <c r="L1437" s="153"/>
      <c r="M1437" s="153"/>
      <c r="N1437" s="153">
        <f t="shared" si="75"/>
        <v>0</v>
      </c>
      <c r="O1437" s="88">
        <v>46153</v>
      </c>
      <c r="P1437" s="88">
        <v>46173</v>
      </c>
      <c r="Q1437" s="168">
        <v>0.1</v>
      </c>
      <c r="R1437" s="90" t="s">
        <v>1946</v>
      </c>
      <c r="S1437" s="90"/>
      <c r="T1437" s="91"/>
      <c r="U1437" s="102"/>
    </row>
    <row r="1438" spans="1:21" ht="14.5" outlineLevel="1" x14ac:dyDescent="0.35">
      <c r="A1438" s="83" t="s">
        <v>2036</v>
      </c>
      <c r="B1438" s="109" t="s">
        <v>68</v>
      </c>
      <c r="C1438" s="85"/>
      <c r="D1438" s="86"/>
      <c r="E1438" s="101"/>
      <c r="F1438" s="101"/>
      <c r="G1438" s="101"/>
      <c r="H1438" s="101"/>
      <c r="I1438" s="101">
        <f t="shared" si="74"/>
        <v>0</v>
      </c>
      <c r="J1438" s="101"/>
      <c r="K1438" s="101"/>
      <c r="L1438" s="153"/>
      <c r="M1438" s="153"/>
      <c r="N1438" s="153">
        <f t="shared" si="75"/>
        <v>0</v>
      </c>
      <c r="O1438" s="88">
        <v>46174</v>
      </c>
      <c r="P1438" s="88">
        <v>46179</v>
      </c>
      <c r="Q1438" s="168">
        <v>0.05</v>
      </c>
      <c r="R1438" s="90" t="s">
        <v>1946</v>
      </c>
      <c r="S1438" s="90"/>
      <c r="T1438" s="91"/>
      <c r="U1438" s="102"/>
    </row>
    <row r="1439" spans="1:21" ht="14.5" outlineLevel="1" x14ac:dyDescent="0.35">
      <c r="A1439" s="83" t="s">
        <v>2037</v>
      </c>
      <c r="B1439" s="109" t="s">
        <v>2038</v>
      </c>
      <c r="C1439" s="85"/>
      <c r="D1439" s="86"/>
      <c r="E1439" s="101"/>
      <c r="F1439" s="101"/>
      <c r="G1439" s="101"/>
      <c r="H1439" s="101"/>
      <c r="I1439" s="101">
        <f t="shared" si="74"/>
        <v>0</v>
      </c>
      <c r="J1439" s="101"/>
      <c r="K1439" s="101"/>
      <c r="L1439" s="153"/>
      <c r="M1439" s="153"/>
      <c r="N1439" s="153">
        <f t="shared" si="75"/>
        <v>0</v>
      </c>
      <c r="O1439" s="88">
        <v>46180</v>
      </c>
      <c r="P1439" s="88">
        <v>46193</v>
      </c>
      <c r="Q1439" s="168">
        <v>0.05</v>
      </c>
      <c r="R1439" s="90" t="s">
        <v>1946</v>
      </c>
      <c r="S1439" s="90"/>
      <c r="T1439" s="91"/>
      <c r="U1439" s="102"/>
    </row>
    <row r="1440" spans="1:21" ht="14.5" outlineLevel="1" x14ac:dyDescent="0.35">
      <c r="A1440" s="83" t="s">
        <v>2039</v>
      </c>
      <c r="B1440" s="109" t="s">
        <v>2040</v>
      </c>
      <c r="C1440" s="85"/>
      <c r="D1440" s="86"/>
      <c r="E1440" s="101"/>
      <c r="F1440" s="101"/>
      <c r="G1440" s="101"/>
      <c r="H1440" s="101"/>
      <c r="I1440" s="101">
        <f t="shared" si="74"/>
        <v>0</v>
      </c>
      <c r="J1440" s="101"/>
      <c r="K1440" s="101"/>
      <c r="L1440" s="153"/>
      <c r="M1440" s="153"/>
      <c r="N1440" s="153">
        <f t="shared" si="75"/>
        <v>0</v>
      </c>
      <c r="O1440" s="88">
        <v>46252</v>
      </c>
      <c r="P1440" s="88">
        <v>46254</v>
      </c>
      <c r="Q1440" s="168">
        <v>0.04</v>
      </c>
      <c r="R1440" s="90" t="s">
        <v>1946</v>
      </c>
      <c r="S1440" s="90"/>
      <c r="T1440" s="91"/>
      <c r="U1440" s="102"/>
    </row>
    <row r="1441" spans="1:21" ht="14.5" outlineLevel="1" x14ac:dyDescent="0.35">
      <c r="A1441" s="83" t="s">
        <v>2041</v>
      </c>
      <c r="B1441" s="109" t="s">
        <v>2042</v>
      </c>
      <c r="C1441" s="85"/>
      <c r="D1441" s="86"/>
      <c r="E1441" s="101"/>
      <c r="F1441" s="101"/>
      <c r="G1441" s="101"/>
      <c r="H1441" s="101"/>
      <c r="I1441" s="101">
        <f t="shared" si="74"/>
        <v>0</v>
      </c>
      <c r="J1441" s="101"/>
      <c r="K1441" s="101"/>
      <c r="L1441" s="153"/>
      <c r="M1441" s="153"/>
      <c r="N1441" s="153">
        <f t="shared" si="75"/>
        <v>0</v>
      </c>
      <c r="O1441" s="88">
        <v>46283</v>
      </c>
      <c r="P1441" s="88">
        <v>46285</v>
      </c>
      <c r="Q1441" s="168">
        <v>0.05</v>
      </c>
      <c r="R1441" s="90" t="s">
        <v>1946</v>
      </c>
      <c r="S1441" s="90"/>
      <c r="T1441" s="91"/>
      <c r="U1441" s="102"/>
    </row>
    <row r="1442" spans="1:21" ht="14.5" outlineLevel="1" x14ac:dyDescent="0.35">
      <c r="A1442" s="83" t="s">
        <v>2043</v>
      </c>
      <c r="B1442" s="109" t="s">
        <v>2044</v>
      </c>
      <c r="C1442" s="85"/>
      <c r="D1442" s="86"/>
      <c r="E1442" s="101"/>
      <c r="F1442" s="101"/>
      <c r="G1442" s="101"/>
      <c r="H1442" s="101"/>
      <c r="I1442" s="101">
        <f t="shared" si="74"/>
        <v>0</v>
      </c>
      <c r="J1442" s="101"/>
      <c r="K1442" s="101"/>
      <c r="L1442" s="153"/>
      <c r="M1442" s="153"/>
      <c r="N1442" s="153">
        <f t="shared" si="75"/>
        <v>0</v>
      </c>
      <c r="O1442" s="88">
        <v>46286</v>
      </c>
      <c r="P1442" s="88">
        <v>46290</v>
      </c>
      <c r="Q1442" s="168">
        <v>0.1</v>
      </c>
      <c r="R1442" s="90" t="s">
        <v>1946</v>
      </c>
      <c r="S1442" s="90"/>
      <c r="T1442" s="91"/>
      <c r="U1442" s="102"/>
    </row>
    <row r="1443" spans="1:21" ht="14.5" outlineLevel="1" x14ac:dyDescent="0.35">
      <c r="A1443" s="83" t="s">
        <v>2045</v>
      </c>
      <c r="B1443" s="109" t="s">
        <v>2046</v>
      </c>
      <c r="C1443" s="85"/>
      <c r="D1443" s="86"/>
      <c r="E1443" s="101"/>
      <c r="F1443" s="101"/>
      <c r="G1443" s="101"/>
      <c r="H1443" s="101"/>
      <c r="I1443" s="101">
        <f t="shared" si="74"/>
        <v>0</v>
      </c>
      <c r="J1443" s="101"/>
      <c r="K1443" s="101"/>
      <c r="L1443" s="153"/>
      <c r="M1443" s="153"/>
      <c r="N1443" s="153">
        <f t="shared" si="75"/>
        <v>0</v>
      </c>
      <c r="O1443" s="88">
        <v>46291</v>
      </c>
      <c r="P1443" s="88">
        <v>46306</v>
      </c>
      <c r="Q1443" s="168">
        <v>0.05</v>
      </c>
      <c r="R1443" s="90" t="s">
        <v>1946</v>
      </c>
      <c r="S1443" s="90"/>
      <c r="T1443" s="91"/>
      <c r="U1443" s="102"/>
    </row>
    <row r="1444" spans="1:21" ht="14.5" outlineLevel="1" x14ac:dyDescent="0.35">
      <c r="A1444" s="83" t="s">
        <v>2047</v>
      </c>
      <c r="B1444" s="109" t="s">
        <v>2048</v>
      </c>
      <c r="C1444" s="85"/>
      <c r="D1444" s="86"/>
      <c r="E1444" s="101"/>
      <c r="F1444" s="101"/>
      <c r="G1444" s="101"/>
      <c r="H1444" s="101"/>
      <c r="I1444" s="101">
        <f t="shared" si="74"/>
        <v>0</v>
      </c>
      <c r="J1444" s="101"/>
      <c r="K1444" s="101"/>
      <c r="L1444" s="153"/>
      <c r="M1444" s="153"/>
      <c r="N1444" s="153">
        <f t="shared" si="75"/>
        <v>0</v>
      </c>
      <c r="O1444" s="88">
        <v>46307</v>
      </c>
      <c r="P1444" s="88">
        <v>46320</v>
      </c>
      <c r="Q1444" s="168">
        <v>0.05</v>
      </c>
      <c r="R1444" s="90" t="s">
        <v>1946</v>
      </c>
      <c r="S1444" s="90"/>
      <c r="T1444" s="91"/>
      <c r="U1444" s="102"/>
    </row>
    <row r="1445" spans="1:21" ht="14.5" outlineLevel="1" x14ac:dyDescent="0.35">
      <c r="A1445" s="83" t="s">
        <v>2049</v>
      </c>
      <c r="B1445" s="109" t="s">
        <v>2050</v>
      </c>
      <c r="C1445" s="85"/>
      <c r="D1445" s="86"/>
      <c r="E1445" s="101"/>
      <c r="F1445" s="101">
        <v>3535589862</v>
      </c>
      <c r="G1445" s="101"/>
      <c r="H1445" s="101"/>
      <c r="I1445" s="101">
        <f t="shared" si="74"/>
        <v>3535589862</v>
      </c>
      <c r="J1445" s="101"/>
      <c r="K1445" s="101">
        <v>3535589862</v>
      </c>
      <c r="L1445" s="153"/>
      <c r="M1445" s="153"/>
      <c r="N1445" s="153">
        <f t="shared" si="75"/>
        <v>3535589862</v>
      </c>
      <c r="O1445" s="88">
        <v>46321</v>
      </c>
      <c r="P1445" s="88">
        <v>46341</v>
      </c>
      <c r="Q1445" s="168">
        <v>0.03</v>
      </c>
      <c r="R1445" s="90" t="s">
        <v>1946</v>
      </c>
      <c r="S1445" s="90"/>
      <c r="T1445" s="91"/>
      <c r="U1445" s="102"/>
    </row>
    <row r="1446" spans="1:21" ht="56" outlineLevel="1" x14ac:dyDescent="0.35">
      <c r="A1446" s="63" t="s">
        <v>2051</v>
      </c>
      <c r="B1446" s="112" t="s">
        <v>2052</v>
      </c>
      <c r="C1446" s="64"/>
      <c r="D1446" s="113">
        <v>2341</v>
      </c>
      <c r="E1446" s="66">
        <v>0</v>
      </c>
      <c r="F1446" s="66">
        <v>1188908943</v>
      </c>
      <c r="G1446" s="65"/>
      <c r="H1446" s="65"/>
      <c r="I1446" s="66">
        <f t="shared" si="74"/>
        <v>1188908943</v>
      </c>
      <c r="J1446" s="66">
        <f>J1462</f>
        <v>0</v>
      </c>
      <c r="K1446" s="65">
        <f>K1462</f>
        <v>1188908943</v>
      </c>
      <c r="L1446" s="66"/>
      <c r="M1446" s="66"/>
      <c r="N1446" s="66">
        <f t="shared" si="75"/>
        <v>1188908943</v>
      </c>
      <c r="O1446" s="67">
        <v>46023</v>
      </c>
      <c r="P1446" s="67">
        <v>46387</v>
      </c>
      <c r="Q1446" s="309"/>
      <c r="R1446" s="308" t="s">
        <v>1946</v>
      </c>
      <c r="S1446" s="69"/>
      <c r="T1446" s="64" t="s">
        <v>2020</v>
      </c>
      <c r="U1446" s="147"/>
    </row>
    <row r="1447" spans="1:21" ht="14.5" outlineLevel="1" x14ac:dyDescent="0.35">
      <c r="A1447" s="83" t="s">
        <v>2053</v>
      </c>
      <c r="B1447" s="109" t="s">
        <v>2022</v>
      </c>
      <c r="C1447" s="85"/>
      <c r="D1447" s="86"/>
      <c r="E1447" s="101"/>
      <c r="F1447" s="101"/>
      <c r="G1447" s="101"/>
      <c r="H1447" s="101"/>
      <c r="I1447" s="101">
        <f t="shared" si="74"/>
        <v>0</v>
      </c>
      <c r="J1447" s="101"/>
      <c r="K1447" s="101"/>
      <c r="L1447" s="153"/>
      <c r="M1447" s="153"/>
      <c r="N1447" s="153">
        <f t="shared" si="75"/>
        <v>0</v>
      </c>
      <c r="O1447" s="88">
        <v>46023</v>
      </c>
      <c r="P1447" s="88">
        <v>46042</v>
      </c>
      <c r="Q1447" s="168">
        <v>0.15</v>
      </c>
      <c r="R1447" s="90" t="s">
        <v>1946</v>
      </c>
      <c r="S1447" s="90"/>
      <c r="T1447" s="91"/>
      <c r="U1447" s="102"/>
    </row>
    <row r="1448" spans="1:21" ht="14.5" outlineLevel="1" x14ac:dyDescent="0.35">
      <c r="A1448" s="83" t="s">
        <v>2054</v>
      </c>
      <c r="B1448" s="109" t="s">
        <v>2024</v>
      </c>
      <c r="C1448" s="85"/>
      <c r="D1448" s="86"/>
      <c r="E1448" s="101"/>
      <c r="F1448" s="101"/>
      <c r="G1448" s="101"/>
      <c r="H1448" s="101"/>
      <c r="I1448" s="101">
        <f t="shared" si="74"/>
        <v>0</v>
      </c>
      <c r="J1448" s="101"/>
      <c r="K1448" s="101"/>
      <c r="L1448" s="153"/>
      <c r="M1448" s="153"/>
      <c r="N1448" s="153">
        <f t="shared" si="75"/>
        <v>0</v>
      </c>
      <c r="O1448" s="88">
        <v>46043</v>
      </c>
      <c r="P1448" s="88">
        <v>46063</v>
      </c>
      <c r="Q1448" s="168">
        <v>0.05</v>
      </c>
      <c r="R1448" s="90" t="s">
        <v>1946</v>
      </c>
      <c r="S1448" s="90"/>
      <c r="T1448" s="91"/>
      <c r="U1448" s="102"/>
    </row>
    <row r="1449" spans="1:21" ht="14.5" outlineLevel="1" x14ac:dyDescent="0.35">
      <c r="A1449" s="83" t="s">
        <v>2055</v>
      </c>
      <c r="B1449" s="109" t="s">
        <v>2026</v>
      </c>
      <c r="C1449" s="85"/>
      <c r="D1449" s="86"/>
      <c r="E1449" s="101"/>
      <c r="F1449" s="101"/>
      <c r="G1449" s="101"/>
      <c r="H1449" s="101"/>
      <c r="I1449" s="101">
        <f t="shared" si="74"/>
        <v>0</v>
      </c>
      <c r="J1449" s="101"/>
      <c r="K1449" s="101"/>
      <c r="L1449" s="153"/>
      <c r="M1449" s="153"/>
      <c r="N1449" s="153">
        <f t="shared" si="75"/>
        <v>0</v>
      </c>
      <c r="O1449" s="88">
        <v>46064</v>
      </c>
      <c r="P1449" s="88">
        <v>46083</v>
      </c>
      <c r="Q1449" s="168">
        <v>0.05</v>
      </c>
      <c r="R1449" s="90" t="s">
        <v>1946</v>
      </c>
      <c r="S1449" s="90"/>
      <c r="T1449" s="91"/>
      <c r="U1449" s="102"/>
    </row>
    <row r="1450" spans="1:21" ht="14.5" outlineLevel="1" x14ac:dyDescent="0.35">
      <c r="A1450" s="83" t="s">
        <v>2056</v>
      </c>
      <c r="B1450" s="109" t="s">
        <v>2028</v>
      </c>
      <c r="C1450" s="85"/>
      <c r="D1450" s="86"/>
      <c r="E1450" s="101"/>
      <c r="F1450" s="101"/>
      <c r="G1450" s="101"/>
      <c r="H1450" s="101"/>
      <c r="I1450" s="101">
        <f t="shared" ref="I1450:I1513" si="76">SUM(E1450:H1450)</f>
        <v>0</v>
      </c>
      <c r="J1450" s="101"/>
      <c r="K1450" s="101"/>
      <c r="L1450" s="153"/>
      <c r="M1450" s="153"/>
      <c r="N1450" s="153">
        <f t="shared" si="75"/>
        <v>0</v>
      </c>
      <c r="O1450" s="88">
        <v>46084</v>
      </c>
      <c r="P1450" s="88">
        <v>46104</v>
      </c>
      <c r="Q1450" s="168">
        <v>0.05</v>
      </c>
      <c r="R1450" s="90" t="s">
        <v>1946</v>
      </c>
      <c r="S1450" s="90"/>
      <c r="T1450" s="91"/>
      <c r="U1450" s="102"/>
    </row>
    <row r="1451" spans="1:21" ht="14.5" outlineLevel="1" x14ac:dyDescent="0.35">
      <c r="A1451" s="83" t="s">
        <v>2057</v>
      </c>
      <c r="B1451" s="109" t="s">
        <v>2030</v>
      </c>
      <c r="C1451" s="85"/>
      <c r="D1451" s="86"/>
      <c r="E1451" s="101"/>
      <c r="F1451" s="101"/>
      <c r="G1451" s="101"/>
      <c r="H1451" s="101"/>
      <c r="I1451" s="101">
        <f t="shared" si="76"/>
        <v>0</v>
      </c>
      <c r="J1451" s="101"/>
      <c r="K1451" s="101"/>
      <c r="L1451" s="153"/>
      <c r="M1451" s="153"/>
      <c r="N1451" s="153">
        <f t="shared" si="75"/>
        <v>0</v>
      </c>
      <c r="O1451" s="88">
        <v>46105</v>
      </c>
      <c r="P1451" s="88">
        <v>46111</v>
      </c>
      <c r="Q1451" s="168">
        <v>0.05</v>
      </c>
      <c r="R1451" s="90" t="s">
        <v>1946</v>
      </c>
      <c r="S1451" s="90"/>
      <c r="T1451" s="91"/>
      <c r="U1451" s="102"/>
    </row>
    <row r="1452" spans="1:21" ht="14.5" outlineLevel="1" x14ac:dyDescent="0.35">
      <c r="A1452" s="83" t="s">
        <v>2058</v>
      </c>
      <c r="B1452" s="109" t="s">
        <v>2032</v>
      </c>
      <c r="C1452" s="85"/>
      <c r="D1452" s="86"/>
      <c r="E1452" s="101"/>
      <c r="F1452" s="101"/>
      <c r="G1452" s="101"/>
      <c r="H1452" s="101"/>
      <c r="I1452" s="101">
        <f t="shared" si="76"/>
        <v>0</v>
      </c>
      <c r="J1452" s="101"/>
      <c r="K1452" s="101"/>
      <c r="L1452" s="153"/>
      <c r="M1452" s="153"/>
      <c r="N1452" s="153">
        <f t="shared" si="75"/>
        <v>0</v>
      </c>
      <c r="O1452" s="88">
        <v>46113</v>
      </c>
      <c r="P1452" s="88">
        <v>46142</v>
      </c>
      <c r="Q1452" s="168">
        <v>0.08</v>
      </c>
      <c r="R1452" s="90" t="s">
        <v>1946</v>
      </c>
      <c r="S1452" s="90"/>
      <c r="T1452" s="91"/>
      <c r="U1452" s="102"/>
    </row>
    <row r="1453" spans="1:21" ht="14.5" outlineLevel="1" x14ac:dyDescent="0.35">
      <c r="A1453" s="83" t="s">
        <v>2059</v>
      </c>
      <c r="B1453" s="109" t="s">
        <v>2034</v>
      </c>
      <c r="C1453" s="85"/>
      <c r="D1453" s="86"/>
      <c r="E1453" s="101"/>
      <c r="F1453" s="101"/>
      <c r="G1453" s="101"/>
      <c r="H1453" s="101"/>
      <c r="I1453" s="101">
        <f t="shared" si="76"/>
        <v>0</v>
      </c>
      <c r="J1453" s="101"/>
      <c r="K1453" s="101"/>
      <c r="L1453" s="153"/>
      <c r="M1453" s="153"/>
      <c r="N1453" s="153">
        <f t="shared" si="75"/>
        <v>0</v>
      </c>
      <c r="O1453" s="88">
        <v>46143</v>
      </c>
      <c r="P1453" s="88">
        <v>46152</v>
      </c>
      <c r="Q1453" s="168">
        <v>0.05</v>
      </c>
      <c r="R1453" s="90" t="s">
        <v>1946</v>
      </c>
      <c r="S1453" s="90"/>
      <c r="T1453" s="91"/>
      <c r="U1453" s="102"/>
    </row>
    <row r="1454" spans="1:21" ht="14.5" outlineLevel="1" x14ac:dyDescent="0.35">
      <c r="A1454" s="83" t="s">
        <v>2060</v>
      </c>
      <c r="B1454" s="109" t="s">
        <v>73</v>
      </c>
      <c r="C1454" s="85"/>
      <c r="D1454" s="86"/>
      <c r="E1454" s="101"/>
      <c r="F1454" s="101"/>
      <c r="G1454" s="101"/>
      <c r="H1454" s="101"/>
      <c r="I1454" s="101">
        <f t="shared" si="76"/>
        <v>0</v>
      </c>
      <c r="J1454" s="101"/>
      <c r="K1454" s="101"/>
      <c r="L1454" s="153"/>
      <c r="M1454" s="153"/>
      <c r="N1454" s="153">
        <f t="shared" si="75"/>
        <v>0</v>
      </c>
      <c r="O1454" s="88">
        <v>46153</v>
      </c>
      <c r="P1454" s="88">
        <v>46173</v>
      </c>
      <c r="Q1454" s="168">
        <v>0.1</v>
      </c>
      <c r="R1454" s="90" t="s">
        <v>1946</v>
      </c>
      <c r="S1454" s="90"/>
      <c r="T1454" s="91"/>
      <c r="U1454" s="102"/>
    </row>
    <row r="1455" spans="1:21" ht="14.5" outlineLevel="1" x14ac:dyDescent="0.35">
      <c r="A1455" s="83" t="s">
        <v>2061</v>
      </c>
      <c r="B1455" s="109" t="s">
        <v>68</v>
      </c>
      <c r="C1455" s="85"/>
      <c r="D1455" s="86"/>
      <c r="E1455" s="101"/>
      <c r="F1455" s="101"/>
      <c r="G1455" s="101"/>
      <c r="H1455" s="101"/>
      <c r="I1455" s="101">
        <f t="shared" si="76"/>
        <v>0</v>
      </c>
      <c r="J1455" s="101"/>
      <c r="K1455" s="101"/>
      <c r="L1455" s="153"/>
      <c r="M1455" s="153"/>
      <c r="N1455" s="153">
        <f t="shared" si="75"/>
        <v>0</v>
      </c>
      <c r="O1455" s="88">
        <v>46174</v>
      </c>
      <c r="P1455" s="88">
        <v>46179</v>
      </c>
      <c r="Q1455" s="168">
        <v>0.05</v>
      </c>
      <c r="R1455" s="90" t="s">
        <v>1946</v>
      </c>
      <c r="S1455" s="90"/>
      <c r="T1455" s="91"/>
      <c r="U1455" s="102"/>
    </row>
    <row r="1456" spans="1:21" ht="14.5" x14ac:dyDescent="0.35">
      <c r="A1456" s="83" t="s">
        <v>2062</v>
      </c>
      <c r="B1456" s="109" t="s">
        <v>2038</v>
      </c>
      <c r="C1456" s="85"/>
      <c r="D1456" s="86"/>
      <c r="E1456" s="101"/>
      <c r="F1456" s="101"/>
      <c r="G1456" s="101"/>
      <c r="H1456" s="101"/>
      <c r="I1456" s="101">
        <f t="shared" si="76"/>
        <v>0</v>
      </c>
      <c r="J1456" s="101"/>
      <c r="K1456" s="101"/>
      <c r="L1456" s="153"/>
      <c r="M1456" s="153"/>
      <c r="N1456" s="153">
        <f t="shared" si="75"/>
        <v>0</v>
      </c>
      <c r="O1456" s="88">
        <v>46180</v>
      </c>
      <c r="P1456" s="88">
        <v>46193</v>
      </c>
      <c r="Q1456" s="168">
        <v>0.05</v>
      </c>
      <c r="R1456" s="90" t="s">
        <v>1946</v>
      </c>
      <c r="S1456" s="90"/>
      <c r="T1456" s="91"/>
      <c r="U1456" s="102"/>
    </row>
    <row r="1457" spans="1:21" ht="14.5" x14ac:dyDescent="0.35">
      <c r="A1457" s="83" t="s">
        <v>2063</v>
      </c>
      <c r="B1457" s="109" t="s">
        <v>2040</v>
      </c>
      <c r="C1457" s="85"/>
      <c r="D1457" s="86"/>
      <c r="E1457" s="101"/>
      <c r="F1457" s="101"/>
      <c r="G1457" s="101"/>
      <c r="H1457" s="101"/>
      <c r="I1457" s="101">
        <f t="shared" si="76"/>
        <v>0</v>
      </c>
      <c r="J1457" s="101"/>
      <c r="K1457" s="101"/>
      <c r="L1457" s="153"/>
      <c r="M1457" s="153"/>
      <c r="N1457" s="153">
        <f t="shared" si="75"/>
        <v>0</v>
      </c>
      <c r="O1457" s="88">
        <v>46252</v>
      </c>
      <c r="P1457" s="88">
        <v>46254</v>
      </c>
      <c r="Q1457" s="168">
        <v>0.04</v>
      </c>
      <c r="R1457" s="90" t="s">
        <v>1946</v>
      </c>
      <c r="S1457" s="90"/>
      <c r="T1457" s="91"/>
      <c r="U1457" s="102"/>
    </row>
    <row r="1458" spans="1:21" ht="14.5" x14ac:dyDescent="0.35">
      <c r="A1458" s="83" t="s">
        <v>2064</v>
      </c>
      <c r="B1458" s="109" t="s">
        <v>2042</v>
      </c>
      <c r="C1458" s="85"/>
      <c r="D1458" s="86"/>
      <c r="E1458" s="101"/>
      <c r="F1458" s="101"/>
      <c r="G1458" s="101"/>
      <c r="H1458" s="101"/>
      <c r="I1458" s="101">
        <f t="shared" si="76"/>
        <v>0</v>
      </c>
      <c r="J1458" s="101"/>
      <c r="K1458" s="101"/>
      <c r="L1458" s="153"/>
      <c r="M1458" s="153"/>
      <c r="N1458" s="153">
        <f t="shared" si="75"/>
        <v>0</v>
      </c>
      <c r="O1458" s="88">
        <v>46283</v>
      </c>
      <c r="P1458" s="88">
        <v>46285</v>
      </c>
      <c r="Q1458" s="168">
        <v>0.05</v>
      </c>
      <c r="R1458" s="90" t="s">
        <v>1946</v>
      </c>
      <c r="S1458" s="90"/>
      <c r="T1458" s="91"/>
      <c r="U1458" s="102"/>
    </row>
    <row r="1459" spans="1:21" ht="14.5" x14ac:dyDescent="0.35">
      <c r="A1459" s="83" t="s">
        <v>2065</v>
      </c>
      <c r="B1459" s="109" t="s">
        <v>2044</v>
      </c>
      <c r="C1459" s="85"/>
      <c r="D1459" s="86"/>
      <c r="E1459" s="101"/>
      <c r="F1459" s="101"/>
      <c r="G1459" s="101"/>
      <c r="H1459" s="101"/>
      <c r="I1459" s="101">
        <f t="shared" si="76"/>
        <v>0</v>
      </c>
      <c r="J1459" s="101"/>
      <c r="K1459" s="101"/>
      <c r="L1459" s="153"/>
      <c r="M1459" s="153"/>
      <c r="N1459" s="153">
        <f t="shared" si="75"/>
        <v>0</v>
      </c>
      <c r="O1459" s="88">
        <v>46286</v>
      </c>
      <c r="P1459" s="88">
        <v>46290</v>
      </c>
      <c r="Q1459" s="168">
        <v>0.1</v>
      </c>
      <c r="R1459" s="90" t="s">
        <v>1946</v>
      </c>
      <c r="S1459" s="90"/>
      <c r="T1459" s="91"/>
      <c r="U1459" s="102"/>
    </row>
    <row r="1460" spans="1:21" ht="14.5" x14ac:dyDescent="0.35">
      <c r="A1460" s="83" t="s">
        <v>2066</v>
      </c>
      <c r="B1460" s="109" t="s">
        <v>2046</v>
      </c>
      <c r="C1460" s="85"/>
      <c r="D1460" s="86"/>
      <c r="E1460" s="101"/>
      <c r="F1460" s="101"/>
      <c r="G1460" s="101"/>
      <c r="H1460" s="101"/>
      <c r="I1460" s="101">
        <f t="shared" si="76"/>
        <v>0</v>
      </c>
      <c r="J1460" s="101"/>
      <c r="K1460" s="101"/>
      <c r="L1460" s="153"/>
      <c r="M1460" s="153"/>
      <c r="N1460" s="153">
        <f t="shared" si="75"/>
        <v>0</v>
      </c>
      <c r="O1460" s="88">
        <v>46291</v>
      </c>
      <c r="P1460" s="88">
        <v>46306</v>
      </c>
      <c r="Q1460" s="168">
        <v>0.05</v>
      </c>
      <c r="R1460" s="90" t="s">
        <v>1946</v>
      </c>
      <c r="S1460" s="90"/>
      <c r="T1460" s="91"/>
      <c r="U1460" s="102"/>
    </row>
    <row r="1461" spans="1:21" s="22" customFormat="1" ht="23.4" customHeight="1" x14ac:dyDescent="0.35">
      <c r="A1461" s="83" t="s">
        <v>2067</v>
      </c>
      <c r="B1461" s="109" t="s">
        <v>2048</v>
      </c>
      <c r="C1461" s="85"/>
      <c r="D1461" s="86"/>
      <c r="E1461" s="101"/>
      <c r="F1461" s="101"/>
      <c r="G1461" s="101"/>
      <c r="H1461" s="101"/>
      <c r="I1461" s="101">
        <f t="shared" si="76"/>
        <v>0</v>
      </c>
      <c r="J1461" s="101"/>
      <c r="K1461" s="101"/>
      <c r="L1461" s="153"/>
      <c r="M1461" s="153"/>
      <c r="N1461" s="153">
        <f t="shared" si="75"/>
        <v>0</v>
      </c>
      <c r="O1461" s="88">
        <v>46307</v>
      </c>
      <c r="P1461" s="88">
        <v>46320</v>
      </c>
      <c r="Q1461" s="168">
        <v>0.05</v>
      </c>
      <c r="R1461" s="90" t="s">
        <v>1946</v>
      </c>
      <c r="S1461" s="90"/>
      <c r="T1461" s="91"/>
      <c r="U1461" s="102"/>
    </row>
    <row r="1462" spans="1:21" ht="14.5" x14ac:dyDescent="0.35">
      <c r="A1462" s="83" t="s">
        <v>2068</v>
      </c>
      <c r="B1462" s="109" t="s">
        <v>2050</v>
      </c>
      <c r="C1462" s="85"/>
      <c r="D1462" s="86"/>
      <c r="E1462" s="101">
        <v>0</v>
      </c>
      <c r="F1462" s="101">
        <v>1188908943</v>
      </c>
      <c r="G1462" s="101"/>
      <c r="H1462" s="101"/>
      <c r="I1462" s="101">
        <f t="shared" si="76"/>
        <v>1188908943</v>
      </c>
      <c r="J1462" s="101"/>
      <c r="K1462" s="101">
        <v>1188908943</v>
      </c>
      <c r="L1462" s="153"/>
      <c r="M1462" s="153"/>
      <c r="N1462" s="153">
        <f t="shared" si="75"/>
        <v>1188908943</v>
      </c>
      <c r="O1462" s="88">
        <v>46321</v>
      </c>
      <c r="P1462" s="88">
        <v>46341</v>
      </c>
      <c r="Q1462" s="168">
        <v>0.03</v>
      </c>
      <c r="R1462" s="90" t="s">
        <v>1946</v>
      </c>
      <c r="S1462" s="90"/>
      <c r="T1462" s="91"/>
      <c r="U1462" s="102"/>
    </row>
    <row r="1463" spans="1:21" ht="31.5" customHeight="1" x14ac:dyDescent="0.35">
      <c r="A1463" s="63" t="s">
        <v>2069</v>
      </c>
      <c r="B1463" s="112" t="s">
        <v>2070</v>
      </c>
      <c r="C1463" s="64"/>
      <c r="D1463" s="113">
        <v>2488</v>
      </c>
      <c r="E1463" s="66">
        <f>E1479</f>
        <v>0</v>
      </c>
      <c r="F1463" s="65">
        <f>+F1479</f>
        <v>526603066</v>
      </c>
      <c r="G1463" s="65"/>
      <c r="H1463" s="65"/>
      <c r="I1463" s="66">
        <f t="shared" si="76"/>
        <v>526603066</v>
      </c>
      <c r="J1463" s="66">
        <f>J1479</f>
        <v>0</v>
      </c>
      <c r="K1463" s="66">
        <f t="shared" ref="K1463:M1463" si="77">K1479</f>
        <v>526603066</v>
      </c>
      <c r="L1463" s="66">
        <f t="shared" si="77"/>
        <v>0</v>
      </c>
      <c r="M1463" s="66">
        <f t="shared" si="77"/>
        <v>0</v>
      </c>
      <c r="N1463" s="66">
        <f t="shared" si="75"/>
        <v>526603066</v>
      </c>
      <c r="O1463" s="67">
        <v>46023</v>
      </c>
      <c r="P1463" s="67">
        <v>46387</v>
      </c>
      <c r="Q1463" s="68"/>
      <c r="R1463" s="308" t="s">
        <v>1946</v>
      </c>
      <c r="S1463" s="69"/>
      <c r="T1463" s="64" t="s">
        <v>2020</v>
      </c>
      <c r="U1463" s="147"/>
    </row>
    <row r="1464" spans="1:21" ht="14.5" x14ac:dyDescent="0.35">
      <c r="A1464" s="83" t="s">
        <v>2071</v>
      </c>
      <c r="B1464" s="109" t="s">
        <v>2022</v>
      </c>
      <c r="C1464" s="85"/>
      <c r="D1464" s="86"/>
      <c r="E1464" s="153"/>
      <c r="F1464" s="101"/>
      <c r="G1464" s="101"/>
      <c r="H1464" s="101"/>
      <c r="I1464" s="101">
        <f t="shared" si="76"/>
        <v>0</v>
      </c>
      <c r="J1464" s="101"/>
      <c r="K1464" s="101"/>
      <c r="L1464" s="153"/>
      <c r="M1464" s="153"/>
      <c r="N1464" s="153">
        <f t="shared" si="75"/>
        <v>0</v>
      </c>
      <c r="O1464" s="88">
        <v>46023</v>
      </c>
      <c r="P1464" s="88">
        <v>46042</v>
      </c>
      <c r="Q1464" s="168">
        <v>0.15</v>
      </c>
      <c r="R1464" s="90" t="s">
        <v>1946</v>
      </c>
      <c r="S1464" s="90"/>
      <c r="T1464" s="91"/>
      <c r="U1464" s="102"/>
    </row>
    <row r="1465" spans="1:21" ht="14.5" x14ac:dyDescent="0.35">
      <c r="A1465" s="83" t="s">
        <v>2072</v>
      </c>
      <c r="B1465" s="109" t="s">
        <v>2024</v>
      </c>
      <c r="C1465" s="85"/>
      <c r="D1465" s="86"/>
      <c r="E1465" s="153"/>
      <c r="F1465" s="101"/>
      <c r="G1465" s="101"/>
      <c r="H1465" s="101"/>
      <c r="I1465" s="101">
        <f t="shared" si="76"/>
        <v>0</v>
      </c>
      <c r="J1465" s="101"/>
      <c r="K1465" s="101"/>
      <c r="L1465" s="153"/>
      <c r="M1465" s="153"/>
      <c r="N1465" s="153">
        <f t="shared" si="75"/>
        <v>0</v>
      </c>
      <c r="O1465" s="88">
        <v>46043</v>
      </c>
      <c r="P1465" s="88">
        <v>46063</v>
      </c>
      <c r="Q1465" s="168">
        <v>0.05</v>
      </c>
      <c r="R1465" s="90" t="s">
        <v>1946</v>
      </c>
      <c r="S1465" s="90"/>
      <c r="T1465" s="91"/>
      <c r="U1465" s="102"/>
    </row>
    <row r="1466" spans="1:21" ht="14.5" x14ac:dyDescent="0.35">
      <c r="A1466" s="83" t="s">
        <v>2073</v>
      </c>
      <c r="B1466" s="109" t="s">
        <v>2026</v>
      </c>
      <c r="C1466" s="85"/>
      <c r="D1466" s="86"/>
      <c r="E1466" s="153"/>
      <c r="F1466" s="101"/>
      <c r="G1466" s="101"/>
      <c r="H1466" s="101"/>
      <c r="I1466" s="101">
        <f t="shared" si="76"/>
        <v>0</v>
      </c>
      <c r="J1466" s="101"/>
      <c r="K1466" s="101"/>
      <c r="L1466" s="153"/>
      <c r="M1466" s="153"/>
      <c r="N1466" s="153">
        <f t="shared" si="75"/>
        <v>0</v>
      </c>
      <c r="O1466" s="88">
        <v>46064</v>
      </c>
      <c r="P1466" s="88">
        <v>46083</v>
      </c>
      <c r="Q1466" s="168">
        <v>0.05</v>
      </c>
      <c r="R1466" s="90" t="s">
        <v>1946</v>
      </c>
      <c r="S1466" s="90"/>
      <c r="T1466" s="91"/>
      <c r="U1466" s="102"/>
    </row>
    <row r="1467" spans="1:21" ht="14.5" x14ac:dyDescent="0.35">
      <c r="A1467" s="83" t="s">
        <v>2074</v>
      </c>
      <c r="B1467" s="109" t="s">
        <v>2028</v>
      </c>
      <c r="C1467" s="85"/>
      <c r="D1467" s="86"/>
      <c r="E1467" s="153"/>
      <c r="F1467" s="101"/>
      <c r="G1467" s="101"/>
      <c r="H1467" s="101"/>
      <c r="I1467" s="101">
        <f t="shared" si="76"/>
        <v>0</v>
      </c>
      <c r="J1467" s="101"/>
      <c r="K1467" s="101"/>
      <c r="L1467" s="153"/>
      <c r="M1467" s="153"/>
      <c r="N1467" s="153">
        <f t="shared" si="75"/>
        <v>0</v>
      </c>
      <c r="O1467" s="88">
        <v>46084</v>
      </c>
      <c r="P1467" s="88">
        <v>46104</v>
      </c>
      <c r="Q1467" s="168">
        <v>0.05</v>
      </c>
      <c r="R1467" s="90" t="s">
        <v>1946</v>
      </c>
      <c r="S1467" s="90"/>
      <c r="T1467" s="91"/>
      <c r="U1467" s="102"/>
    </row>
    <row r="1468" spans="1:21" ht="14.5" x14ac:dyDescent="0.35">
      <c r="A1468" s="83" t="s">
        <v>2075</v>
      </c>
      <c r="B1468" s="109" t="s">
        <v>2030</v>
      </c>
      <c r="C1468" s="85"/>
      <c r="D1468" s="86"/>
      <c r="E1468" s="153"/>
      <c r="F1468" s="101"/>
      <c r="G1468" s="101"/>
      <c r="H1468" s="101"/>
      <c r="I1468" s="101">
        <f t="shared" si="76"/>
        <v>0</v>
      </c>
      <c r="J1468" s="101"/>
      <c r="K1468" s="101"/>
      <c r="L1468" s="153"/>
      <c r="M1468" s="153"/>
      <c r="N1468" s="153">
        <f t="shared" si="75"/>
        <v>0</v>
      </c>
      <c r="O1468" s="88">
        <v>46105</v>
      </c>
      <c r="P1468" s="88">
        <v>46111</v>
      </c>
      <c r="Q1468" s="168">
        <v>0.05</v>
      </c>
      <c r="R1468" s="90" t="s">
        <v>1946</v>
      </c>
      <c r="S1468" s="90"/>
      <c r="T1468" s="91"/>
      <c r="U1468" s="102"/>
    </row>
    <row r="1469" spans="1:21" ht="14.5" x14ac:dyDescent="0.35">
      <c r="A1469" s="83" t="s">
        <v>2076</v>
      </c>
      <c r="B1469" s="109" t="s">
        <v>2032</v>
      </c>
      <c r="C1469" s="85"/>
      <c r="D1469" s="86"/>
      <c r="E1469" s="153"/>
      <c r="F1469" s="101"/>
      <c r="G1469" s="101"/>
      <c r="H1469" s="101"/>
      <c r="I1469" s="101">
        <f t="shared" si="76"/>
        <v>0</v>
      </c>
      <c r="J1469" s="101"/>
      <c r="K1469" s="101"/>
      <c r="L1469" s="153"/>
      <c r="M1469" s="153"/>
      <c r="N1469" s="153">
        <f t="shared" si="75"/>
        <v>0</v>
      </c>
      <c r="O1469" s="88">
        <v>46113</v>
      </c>
      <c r="P1469" s="88">
        <v>46142</v>
      </c>
      <c r="Q1469" s="168">
        <v>0.08</v>
      </c>
      <c r="R1469" s="90" t="s">
        <v>1946</v>
      </c>
      <c r="S1469" s="90"/>
      <c r="T1469" s="91"/>
      <c r="U1469" s="102"/>
    </row>
    <row r="1470" spans="1:21" ht="14.5" x14ac:dyDescent="0.35">
      <c r="A1470" s="83" t="s">
        <v>2077</v>
      </c>
      <c r="B1470" s="109" t="s">
        <v>2034</v>
      </c>
      <c r="C1470" s="85"/>
      <c r="D1470" s="86"/>
      <c r="E1470" s="153"/>
      <c r="F1470" s="101"/>
      <c r="G1470" s="101"/>
      <c r="H1470" s="101"/>
      <c r="I1470" s="101">
        <f t="shared" si="76"/>
        <v>0</v>
      </c>
      <c r="J1470" s="101"/>
      <c r="K1470" s="101"/>
      <c r="L1470" s="153"/>
      <c r="M1470" s="153"/>
      <c r="N1470" s="153">
        <f t="shared" si="75"/>
        <v>0</v>
      </c>
      <c r="O1470" s="88">
        <v>46143</v>
      </c>
      <c r="P1470" s="88">
        <v>46152</v>
      </c>
      <c r="Q1470" s="168">
        <v>0.05</v>
      </c>
      <c r="R1470" s="90" t="s">
        <v>1946</v>
      </c>
      <c r="S1470" s="90"/>
      <c r="T1470" s="91"/>
      <c r="U1470" s="102"/>
    </row>
    <row r="1471" spans="1:21" ht="14.5" x14ac:dyDescent="0.35">
      <c r="A1471" s="83" t="s">
        <v>2078</v>
      </c>
      <c r="B1471" s="109" t="s">
        <v>73</v>
      </c>
      <c r="C1471" s="85"/>
      <c r="D1471" s="86"/>
      <c r="E1471" s="153"/>
      <c r="F1471" s="101"/>
      <c r="G1471" s="101"/>
      <c r="H1471" s="101"/>
      <c r="I1471" s="101">
        <f t="shared" si="76"/>
        <v>0</v>
      </c>
      <c r="J1471" s="101"/>
      <c r="K1471" s="101"/>
      <c r="L1471" s="153"/>
      <c r="M1471" s="153"/>
      <c r="N1471" s="153">
        <f t="shared" si="75"/>
        <v>0</v>
      </c>
      <c r="O1471" s="88">
        <v>46153</v>
      </c>
      <c r="P1471" s="88">
        <v>46173</v>
      </c>
      <c r="Q1471" s="168">
        <v>0.1</v>
      </c>
      <c r="R1471" s="90" t="s">
        <v>1946</v>
      </c>
      <c r="S1471" s="90"/>
      <c r="T1471" s="91"/>
      <c r="U1471" s="102"/>
    </row>
    <row r="1472" spans="1:21" ht="14.5" x14ac:dyDescent="0.35">
      <c r="A1472" s="83" t="s">
        <v>2079</v>
      </c>
      <c r="B1472" s="109" t="s">
        <v>68</v>
      </c>
      <c r="C1472" s="85"/>
      <c r="D1472" s="86"/>
      <c r="E1472" s="153"/>
      <c r="F1472" s="101"/>
      <c r="G1472" s="101"/>
      <c r="H1472" s="101"/>
      <c r="I1472" s="101">
        <f t="shared" si="76"/>
        <v>0</v>
      </c>
      <c r="J1472" s="101"/>
      <c r="K1472" s="101"/>
      <c r="L1472" s="153"/>
      <c r="M1472" s="153"/>
      <c r="N1472" s="153">
        <f t="shared" si="75"/>
        <v>0</v>
      </c>
      <c r="O1472" s="88">
        <v>46174</v>
      </c>
      <c r="P1472" s="88">
        <v>46179</v>
      </c>
      <c r="Q1472" s="168">
        <v>0.05</v>
      </c>
      <c r="R1472" s="90" t="s">
        <v>1946</v>
      </c>
      <c r="S1472" s="90"/>
      <c r="T1472" s="91"/>
      <c r="U1472" s="102"/>
    </row>
    <row r="1473" spans="1:21" ht="14.5" x14ac:dyDescent="0.35">
      <c r="A1473" s="83" t="s">
        <v>2080</v>
      </c>
      <c r="B1473" s="109" t="s">
        <v>2038</v>
      </c>
      <c r="C1473" s="85"/>
      <c r="D1473" s="86"/>
      <c r="E1473" s="153"/>
      <c r="F1473" s="101"/>
      <c r="G1473" s="101"/>
      <c r="H1473" s="101"/>
      <c r="I1473" s="101">
        <f t="shared" si="76"/>
        <v>0</v>
      </c>
      <c r="J1473" s="101"/>
      <c r="K1473" s="101"/>
      <c r="L1473" s="153"/>
      <c r="M1473" s="153"/>
      <c r="N1473" s="153">
        <f t="shared" si="75"/>
        <v>0</v>
      </c>
      <c r="O1473" s="88">
        <v>46180</v>
      </c>
      <c r="P1473" s="88">
        <v>46193</v>
      </c>
      <c r="Q1473" s="168">
        <v>0.05</v>
      </c>
      <c r="R1473" s="90" t="s">
        <v>1946</v>
      </c>
      <c r="S1473" s="90"/>
      <c r="T1473" s="91"/>
      <c r="U1473" s="102"/>
    </row>
    <row r="1474" spans="1:21" ht="14.5" x14ac:dyDescent="0.35">
      <c r="A1474" s="83" t="s">
        <v>2081</v>
      </c>
      <c r="B1474" s="109" t="s">
        <v>2040</v>
      </c>
      <c r="C1474" s="85"/>
      <c r="D1474" s="86"/>
      <c r="E1474" s="153"/>
      <c r="F1474" s="101"/>
      <c r="G1474" s="101"/>
      <c r="H1474" s="101"/>
      <c r="I1474" s="101">
        <f t="shared" si="76"/>
        <v>0</v>
      </c>
      <c r="J1474" s="101"/>
      <c r="K1474" s="101"/>
      <c r="L1474" s="153"/>
      <c r="M1474" s="153"/>
      <c r="N1474" s="153">
        <f t="shared" si="75"/>
        <v>0</v>
      </c>
      <c r="O1474" s="88">
        <v>46252</v>
      </c>
      <c r="P1474" s="88">
        <v>46254</v>
      </c>
      <c r="Q1474" s="168">
        <v>0.04</v>
      </c>
      <c r="R1474" s="90" t="s">
        <v>1946</v>
      </c>
      <c r="S1474" s="90"/>
      <c r="T1474" s="91"/>
      <c r="U1474" s="102"/>
    </row>
    <row r="1475" spans="1:21" ht="14.5" x14ac:dyDescent="0.35">
      <c r="A1475" s="83" t="s">
        <v>2082</v>
      </c>
      <c r="B1475" s="109" t="s">
        <v>2042</v>
      </c>
      <c r="C1475" s="85"/>
      <c r="D1475" s="86"/>
      <c r="E1475" s="153"/>
      <c r="F1475" s="101"/>
      <c r="G1475" s="101"/>
      <c r="H1475" s="101"/>
      <c r="I1475" s="101">
        <f t="shared" si="76"/>
        <v>0</v>
      </c>
      <c r="J1475" s="101"/>
      <c r="K1475" s="101"/>
      <c r="L1475" s="153"/>
      <c r="M1475" s="153"/>
      <c r="N1475" s="153">
        <f t="shared" si="75"/>
        <v>0</v>
      </c>
      <c r="O1475" s="88">
        <v>46283</v>
      </c>
      <c r="P1475" s="88">
        <v>46285</v>
      </c>
      <c r="Q1475" s="168">
        <v>0.05</v>
      </c>
      <c r="R1475" s="90" t="s">
        <v>1946</v>
      </c>
      <c r="S1475" s="90"/>
      <c r="T1475" s="91"/>
      <c r="U1475" s="102"/>
    </row>
    <row r="1476" spans="1:21" ht="24.65" customHeight="1" x14ac:dyDescent="0.35">
      <c r="A1476" s="83" t="s">
        <v>2083</v>
      </c>
      <c r="B1476" s="109" t="s">
        <v>2044</v>
      </c>
      <c r="C1476" s="85"/>
      <c r="D1476" s="86"/>
      <c r="E1476" s="153"/>
      <c r="F1476" s="101"/>
      <c r="G1476" s="101"/>
      <c r="H1476" s="101"/>
      <c r="I1476" s="101">
        <f t="shared" si="76"/>
        <v>0</v>
      </c>
      <c r="J1476" s="101"/>
      <c r="K1476" s="101"/>
      <c r="L1476" s="153"/>
      <c r="M1476" s="153"/>
      <c r="N1476" s="153">
        <f t="shared" si="75"/>
        <v>0</v>
      </c>
      <c r="O1476" s="88">
        <v>46286</v>
      </c>
      <c r="P1476" s="88">
        <v>46290</v>
      </c>
      <c r="Q1476" s="168">
        <v>0.1</v>
      </c>
      <c r="R1476" s="90" t="s">
        <v>1946</v>
      </c>
      <c r="S1476" s="90"/>
      <c r="T1476" s="91"/>
      <c r="U1476" s="102"/>
    </row>
    <row r="1477" spans="1:21" ht="14.5" x14ac:dyDescent="0.35">
      <c r="A1477" s="83" t="s">
        <v>2084</v>
      </c>
      <c r="B1477" s="109" t="s">
        <v>2046</v>
      </c>
      <c r="C1477" s="85"/>
      <c r="D1477" s="86"/>
      <c r="E1477" s="153"/>
      <c r="F1477" s="101"/>
      <c r="G1477" s="101"/>
      <c r="H1477" s="101"/>
      <c r="I1477" s="101">
        <f t="shared" si="76"/>
        <v>0</v>
      </c>
      <c r="J1477" s="101"/>
      <c r="K1477" s="101"/>
      <c r="L1477" s="153"/>
      <c r="M1477" s="153"/>
      <c r="N1477" s="153">
        <f t="shared" si="75"/>
        <v>0</v>
      </c>
      <c r="O1477" s="88">
        <v>46291</v>
      </c>
      <c r="P1477" s="88">
        <v>46306</v>
      </c>
      <c r="Q1477" s="168">
        <v>0.05</v>
      </c>
      <c r="R1477" s="90" t="s">
        <v>1946</v>
      </c>
      <c r="S1477" s="90"/>
      <c r="T1477" s="91"/>
      <c r="U1477" s="102"/>
    </row>
    <row r="1478" spans="1:21" ht="14.5" x14ac:dyDescent="0.35">
      <c r="A1478" s="83" t="s">
        <v>2085</v>
      </c>
      <c r="B1478" s="109" t="s">
        <v>2048</v>
      </c>
      <c r="C1478" s="85"/>
      <c r="D1478" s="86"/>
      <c r="E1478" s="153"/>
      <c r="F1478" s="101"/>
      <c r="G1478" s="101"/>
      <c r="H1478" s="101"/>
      <c r="I1478" s="101">
        <f t="shared" si="76"/>
        <v>0</v>
      </c>
      <c r="J1478" s="101"/>
      <c r="K1478" s="101"/>
      <c r="L1478" s="153"/>
      <c r="M1478" s="153"/>
      <c r="N1478" s="153">
        <f t="shared" si="75"/>
        <v>0</v>
      </c>
      <c r="O1478" s="88">
        <v>46651</v>
      </c>
      <c r="P1478" s="88">
        <v>46655</v>
      </c>
      <c r="Q1478" s="168">
        <v>0.05</v>
      </c>
      <c r="R1478" s="90" t="s">
        <v>1946</v>
      </c>
      <c r="S1478" s="90"/>
      <c r="T1478" s="91"/>
      <c r="U1478" s="102"/>
    </row>
    <row r="1479" spans="1:21" ht="14.5" x14ac:dyDescent="0.35">
      <c r="A1479" s="83" t="s">
        <v>2086</v>
      </c>
      <c r="B1479" s="109" t="s">
        <v>2050</v>
      </c>
      <c r="C1479" s="85"/>
      <c r="D1479" s="86"/>
      <c r="E1479" s="153">
        <v>0</v>
      </c>
      <c r="F1479" s="101">
        <v>526603066</v>
      </c>
      <c r="G1479" s="101"/>
      <c r="H1479" s="101"/>
      <c r="I1479" s="101">
        <f t="shared" si="76"/>
        <v>526603066</v>
      </c>
      <c r="J1479" s="153">
        <v>0</v>
      </c>
      <c r="K1479" s="101">
        <v>526603066</v>
      </c>
      <c r="L1479" s="101"/>
      <c r="M1479" s="101"/>
      <c r="N1479" s="101">
        <f t="shared" si="75"/>
        <v>526603066</v>
      </c>
      <c r="O1479" s="88">
        <v>46291</v>
      </c>
      <c r="P1479" s="88">
        <v>46306</v>
      </c>
      <c r="Q1479" s="168">
        <v>0.03</v>
      </c>
      <c r="R1479" s="90" t="s">
        <v>1946</v>
      </c>
      <c r="S1479" s="90"/>
      <c r="T1479" s="91"/>
      <c r="U1479" s="102"/>
    </row>
    <row r="1480" spans="1:21" ht="56" x14ac:dyDescent="0.35">
      <c r="A1480" s="63" t="s">
        <v>2087</v>
      </c>
      <c r="B1480" s="112" t="s">
        <v>2088</v>
      </c>
      <c r="C1480" s="64"/>
      <c r="D1480" s="113">
        <v>2341</v>
      </c>
      <c r="E1480" s="66">
        <f>E1496</f>
        <v>0</v>
      </c>
      <c r="F1480" s="65">
        <f>+F1496</f>
        <v>1081803731</v>
      </c>
      <c r="G1480" s="65"/>
      <c r="H1480" s="65"/>
      <c r="I1480" s="65">
        <f t="shared" si="76"/>
        <v>1081803731</v>
      </c>
      <c r="J1480" s="65">
        <f>J1496</f>
        <v>0</v>
      </c>
      <c r="K1480" s="65">
        <f t="shared" ref="K1480:M1480" si="78">K1496</f>
        <v>1081803731</v>
      </c>
      <c r="L1480" s="65">
        <f t="shared" si="78"/>
        <v>0</v>
      </c>
      <c r="M1480" s="65">
        <f t="shared" si="78"/>
        <v>0</v>
      </c>
      <c r="N1480" s="66">
        <f t="shared" si="75"/>
        <v>1081803731</v>
      </c>
      <c r="O1480" s="67">
        <v>46023</v>
      </c>
      <c r="P1480" s="67">
        <v>46387</v>
      </c>
      <c r="Q1480" s="68"/>
      <c r="R1480" s="308" t="s">
        <v>1946</v>
      </c>
      <c r="S1480" s="69"/>
      <c r="T1480" s="64" t="s">
        <v>2020</v>
      </c>
      <c r="U1480" s="147"/>
    </row>
    <row r="1481" spans="1:21" ht="24.9" customHeight="1" x14ac:dyDescent="0.35">
      <c r="A1481" s="83" t="s">
        <v>2089</v>
      </c>
      <c r="B1481" s="109" t="s">
        <v>2022</v>
      </c>
      <c r="C1481" s="85"/>
      <c r="D1481" s="86"/>
      <c r="E1481" s="153"/>
      <c r="F1481" s="101"/>
      <c r="G1481" s="101"/>
      <c r="H1481" s="101"/>
      <c r="I1481" s="101">
        <f t="shared" si="76"/>
        <v>0</v>
      </c>
      <c r="J1481" s="101"/>
      <c r="K1481" s="101"/>
      <c r="L1481" s="153"/>
      <c r="M1481" s="153"/>
      <c r="N1481" s="153">
        <f t="shared" si="75"/>
        <v>0</v>
      </c>
      <c r="O1481" s="88">
        <v>46023</v>
      </c>
      <c r="P1481" s="88">
        <v>46042</v>
      </c>
      <c r="Q1481" s="168">
        <v>0.15</v>
      </c>
      <c r="R1481" s="90" t="s">
        <v>1946</v>
      </c>
      <c r="S1481" s="90"/>
      <c r="T1481" s="91"/>
      <c r="U1481" s="102"/>
    </row>
    <row r="1482" spans="1:21" ht="14.5" x14ac:dyDescent="0.35">
      <c r="A1482" s="83" t="s">
        <v>2090</v>
      </c>
      <c r="B1482" s="109" t="s">
        <v>2024</v>
      </c>
      <c r="C1482" s="85"/>
      <c r="D1482" s="86"/>
      <c r="E1482" s="153"/>
      <c r="F1482" s="101"/>
      <c r="G1482" s="101"/>
      <c r="H1482" s="101"/>
      <c r="I1482" s="101">
        <f t="shared" si="76"/>
        <v>0</v>
      </c>
      <c r="J1482" s="101"/>
      <c r="K1482" s="101"/>
      <c r="L1482" s="153"/>
      <c r="M1482" s="153"/>
      <c r="N1482" s="153">
        <f t="shared" si="75"/>
        <v>0</v>
      </c>
      <c r="O1482" s="88">
        <v>46043</v>
      </c>
      <c r="P1482" s="88">
        <v>46063</v>
      </c>
      <c r="Q1482" s="168">
        <v>0.05</v>
      </c>
      <c r="R1482" s="90" t="s">
        <v>1946</v>
      </c>
      <c r="S1482" s="90"/>
      <c r="T1482" s="91"/>
      <c r="U1482" s="102"/>
    </row>
    <row r="1483" spans="1:21" ht="14.5" x14ac:dyDescent="0.35">
      <c r="A1483" s="83" t="s">
        <v>2091</v>
      </c>
      <c r="B1483" s="109" t="s">
        <v>2026</v>
      </c>
      <c r="C1483" s="85"/>
      <c r="D1483" s="86"/>
      <c r="E1483" s="153"/>
      <c r="F1483" s="101"/>
      <c r="G1483" s="101"/>
      <c r="H1483" s="101"/>
      <c r="I1483" s="101">
        <f t="shared" si="76"/>
        <v>0</v>
      </c>
      <c r="J1483" s="101"/>
      <c r="K1483" s="101"/>
      <c r="L1483" s="153"/>
      <c r="M1483" s="153"/>
      <c r="N1483" s="153">
        <f t="shared" si="75"/>
        <v>0</v>
      </c>
      <c r="O1483" s="88">
        <v>46064</v>
      </c>
      <c r="P1483" s="88">
        <v>46083</v>
      </c>
      <c r="Q1483" s="168">
        <v>0.05</v>
      </c>
      <c r="R1483" s="90" t="s">
        <v>1946</v>
      </c>
      <c r="S1483" s="90"/>
      <c r="T1483" s="91"/>
      <c r="U1483" s="102"/>
    </row>
    <row r="1484" spans="1:21" ht="14.5" x14ac:dyDescent="0.35">
      <c r="A1484" s="83" t="s">
        <v>2092</v>
      </c>
      <c r="B1484" s="109" t="s">
        <v>2028</v>
      </c>
      <c r="C1484" s="85"/>
      <c r="D1484" s="86"/>
      <c r="E1484" s="153"/>
      <c r="F1484" s="101"/>
      <c r="G1484" s="101"/>
      <c r="H1484" s="101"/>
      <c r="I1484" s="101">
        <f t="shared" si="76"/>
        <v>0</v>
      </c>
      <c r="J1484" s="101"/>
      <c r="K1484" s="101"/>
      <c r="L1484" s="153"/>
      <c r="M1484" s="153"/>
      <c r="N1484" s="153">
        <f t="shared" si="75"/>
        <v>0</v>
      </c>
      <c r="O1484" s="88">
        <v>46084</v>
      </c>
      <c r="P1484" s="88">
        <v>46104</v>
      </c>
      <c r="Q1484" s="168">
        <v>0.05</v>
      </c>
      <c r="R1484" s="90" t="s">
        <v>1946</v>
      </c>
      <c r="S1484" s="90"/>
      <c r="T1484" s="91"/>
      <c r="U1484" s="102"/>
    </row>
    <row r="1485" spans="1:21" ht="14.5" x14ac:dyDescent="0.35">
      <c r="A1485" s="83" t="s">
        <v>2093</v>
      </c>
      <c r="B1485" s="109" t="s">
        <v>2030</v>
      </c>
      <c r="C1485" s="85"/>
      <c r="D1485" s="86"/>
      <c r="E1485" s="153"/>
      <c r="F1485" s="101"/>
      <c r="G1485" s="101"/>
      <c r="H1485" s="101"/>
      <c r="I1485" s="101">
        <f t="shared" si="76"/>
        <v>0</v>
      </c>
      <c r="J1485" s="101"/>
      <c r="K1485" s="101"/>
      <c r="L1485" s="153"/>
      <c r="M1485" s="153"/>
      <c r="N1485" s="153">
        <f t="shared" si="75"/>
        <v>0</v>
      </c>
      <c r="O1485" s="88">
        <v>46105</v>
      </c>
      <c r="P1485" s="88">
        <v>46111</v>
      </c>
      <c r="Q1485" s="168">
        <v>0.05</v>
      </c>
      <c r="R1485" s="90" t="s">
        <v>1946</v>
      </c>
      <c r="S1485" s="90"/>
      <c r="T1485" s="91"/>
      <c r="U1485" s="102"/>
    </row>
    <row r="1486" spans="1:21" ht="21" customHeight="1" x14ac:dyDescent="0.35">
      <c r="A1486" s="83" t="s">
        <v>2094</v>
      </c>
      <c r="B1486" s="109" t="s">
        <v>2032</v>
      </c>
      <c r="C1486" s="85"/>
      <c r="D1486" s="86"/>
      <c r="E1486" s="153"/>
      <c r="F1486" s="101"/>
      <c r="G1486" s="101"/>
      <c r="H1486" s="101"/>
      <c r="I1486" s="101">
        <f t="shared" si="76"/>
        <v>0</v>
      </c>
      <c r="J1486" s="101"/>
      <c r="K1486" s="101"/>
      <c r="L1486" s="153"/>
      <c r="M1486" s="153"/>
      <c r="N1486" s="153">
        <f t="shared" si="75"/>
        <v>0</v>
      </c>
      <c r="O1486" s="88">
        <v>46113</v>
      </c>
      <c r="P1486" s="88">
        <v>46142</v>
      </c>
      <c r="Q1486" s="168">
        <v>0.08</v>
      </c>
      <c r="R1486" s="90" t="s">
        <v>1946</v>
      </c>
      <c r="S1486" s="90"/>
      <c r="T1486" s="91"/>
      <c r="U1486" s="102"/>
    </row>
    <row r="1487" spans="1:21" ht="14.5" x14ac:dyDescent="0.35">
      <c r="A1487" s="83" t="s">
        <v>2095</v>
      </c>
      <c r="B1487" s="109" t="s">
        <v>2034</v>
      </c>
      <c r="C1487" s="85"/>
      <c r="D1487" s="86"/>
      <c r="E1487" s="153"/>
      <c r="F1487" s="101"/>
      <c r="G1487" s="101"/>
      <c r="H1487" s="101"/>
      <c r="I1487" s="101">
        <f t="shared" si="76"/>
        <v>0</v>
      </c>
      <c r="J1487" s="101"/>
      <c r="K1487" s="101"/>
      <c r="L1487" s="153"/>
      <c r="M1487" s="153"/>
      <c r="N1487" s="153">
        <f t="shared" si="75"/>
        <v>0</v>
      </c>
      <c r="O1487" s="88">
        <v>46143</v>
      </c>
      <c r="P1487" s="88">
        <v>46152</v>
      </c>
      <c r="Q1487" s="168">
        <v>0.05</v>
      </c>
      <c r="R1487" s="90" t="s">
        <v>1946</v>
      </c>
      <c r="S1487" s="90"/>
      <c r="T1487" s="91"/>
      <c r="U1487" s="102"/>
    </row>
    <row r="1488" spans="1:21" ht="14.5" x14ac:dyDescent="0.35">
      <c r="A1488" s="83" t="s">
        <v>2096</v>
      </c>
      <c r="B1488" s="109" t="s">
        <v>73</v>
      </c>
      <c r="C1488" s="85"/>
      <c r="D1488" s="86"/>
      <c r="E1488" s="153"/>
      <c r="F1488" s="101"/>
      <c r="G1488" s="101"/>
      <c r="H1488" s="101"/>
      <c r="I1488" s="101">
        <f t="shared" si="76"/>
        <v>0</v>
      </c>
      <c r="J1488" s="101"/>
      <c r="K1488" s="101"/>
      <c r="L1488" s="153"/>
      <c r="M1488" s="153"/>
      <c r="N1488" s="153">
        <f t="shared" si="75"/>
        <v>0</v>
      </c>
      <c r="O1488" s="88">
        <v>46153</v>
      </c>
      <c r="P1488" s="88">
        <v>46173</v>
      </c>
      <c r="Q1488" s="168">
        <v>0.1</v>
      </c>
      <c r="R1488" s="90" t="s">
        <v>1946</v>
      </c>
      <c r="S1488" s="90"/>
      <c r="T1488" s="91"/>
      <c r="U1488" s="102"/>
    </row>
    <row r="1489" spans="1:21" ht="14.5" x14ac:dyDescent="0.35">
      <c r="A1489" s="83" t="s">
        <v>2097</v>
      </c>
      <c r="B1489" s="109" t="s">
        <v>68</v>
      </c>
      <c r="C1489" s="85"/>
      <c r="D1489" s="86"/>
      <c r="E1489" s="153"/>
      <c r="F1489" s="101"/>
      <c r="G1489" s="101"/>
      <c r="H1489" s="101"/>
      <c r="I1489" s="101">
        <f t="shared" si="76"/>
        <v>0</v>
      </c>
      <c r="J1489" s="101"/>
      <c r="K1489" s="101"/>
      <c r="L1489" s="153"/>
      <c r="M1489" s="153"/>
      <c r="N1489" s="153">
        <f t="shared" si="75"/>
        <v>0</v>
      </c>
      <c r="O1489" s="88">
        <v>46174</v>
      </c>
      <c r="P1489" s="88">
        <v>46179</v>
      </c>
      <c r="Q1489" s="168">
        <v>0.05</v>
      </c>
      <c r="R1489" s="90" t="s">
        <v>1946</v>
      </c>
      <c r="S1489" s="90"/>
      <c r="T1489" s="91"/>
      <c r="U1489" s="102"/>
    </row>
    <row r="1490" spans="1:21" ht="14.5" x14ac:dyDescent="0.35">
      <c r="A1490" s="83" t="s">
        <v>2098</v>
      </c>
      <c r="B1490" s="109" t="s">
        <v>2038</v>
      </c>
      <c r="C1490" s="85"/>
      <c r="D1490" s="86"/>
      <c r="E1490" s="153"/>
      <c r="F1490" s="101"/>
      <c r="G1490" s="101"/>
      <c r="H1490" s="101"/>
      <c r="I1490" s="101">
        <f t="shared" si="76"/>
        <v>0</v>
      </c>
      <c r="J1490" s="101"/>
      <c r="K1490" s="101"/>
      <c r="L1490" s="153"/>
      <c r="M1490" s="153"/>
      <c r="N1490" s="153">
        <f t="shared" si="75"/>
        <v>0</v>
      </c>
      <c r="O1490" s="88">
        <v>46180</v>
      </c>
      <c r="P1490" s="88">
        <v>46193</v>
      </c>
      <c r="Q1490" s="168">
        <v>0.05</v>
      </c>
      <c r="R1490" s="90" t="s">
        <v>1946</v>
      </c>
      <c r="S1490" s="90"/>
      <c r="T1490" s="91"/>
      <c r="U1490" s="102"/>
    </row>
    <row r="1491" spans="1:21" ht="17.149999999999999" customHeight="1" x14ac:dyDescent="0.35">
      <c r="A1491" s="83" t="s">
        <v>2099</v>
      </c>
      <c r="B1491" s="109" t="s">
        <v>2040</v>
      </c>
      <c r="C1491" s="85"/>
      <c r="D1491" s="86"/>
      <c r="E1491" s="153"/>
      <c r="F1491" s="101"/>
      <c r="G1491" s="101"/>
      <c r="H1491" s="101"/>
      <c r="I1491" s="101">
        <f t="shared" si="76"/>
        <v>0</v>
      </c>
      <c r="J1491" s="101"/>
      <c r="K1491" s="101"/>
      <c r="L1491" s="153"/>
      <c r="M1491" s="153"/>
      <c r="N1491" s="153">
        <f t="shared" si="75"/>
        <v>0</v>
      </c>
      <c r="O1491" s="88">
        <v>46252</v>
      </c>
      <c r="P1491" s="88">
        <v>46254</v>
      </c>
      <c r="Q1491" s="168">
        <v>0.04</v>
      </c>
      <c r="R1491" s="90" t="s">
        <v>1946</v>
      </c>
      <c r="S1491" s="90"/>
      <c r="T1491" s="91"/>
      <c r="U1491" s="102"/>
    </row>
    <row r="1492" spans="1:21" ht="14.5" x14ac:dyDescent="0.35">
      <c r="A1492" s="83" t="s">
        <v>2100</v>
      </c>
      <c r="B1492" s="109" t="s">
        <v>2042</v>
      </c>
      <c r="C1492" s="85"/>
      <c r="D1492" s="86"/>
      <c r="E1492" s="153"/>
      <c r="F1492" s="101"/>
      <c r="G1492" s="101"/>
      <c r="H1492" s="101"/>
      <c r="I1492" s="101">
        <f t="shared" si="76"/>
        <v>0</v>
      </c>
      <c r="J1492" s="101"/>
      <c r="K1492" s="101"/>
      <c r="L1492" s="153"/>
      <c r="M1492" s="153"/>
      <c r="N1492" s="153">
        <f t="shared" si="75"/>
        <v>0</v>
      </c>
      <c r="O1492" s="88">
        <v>46283</v>
      </c>
      <c r="P1492" s="88">
        <v>46285</v>
      </c>
      <c r="Q1492" s="168">
        <v>0.05</v>
      </c>
      <c r="R1492" s="90" t="s">
        <v>1946</v>
      </c>
      <c r="S1492" s="90"/>
      <c r="T1492" s="91"/>
      <c r="U1492" s="102"/>
    </row>
    <row r="1493" spans="1:21" ht="14.5" x14ac:dyDescent="0.35">
      <c r="A1493" s="83" t="s">
        <v>2101</v>
      </c>
      <c r="B1493" s="109" t="s">
        <v>2044</v>
      </c>
      <c r="C1493" s="85"/>
      <c r="D1493" s="86"/>
      <c r="E1493" s="153"/>
      <c r="F1493" s="101"/>
      <c r="G1493" s="101"/>
      <c r="H1493" s="101"/>
      <c r="I1493" s="101">
        <f t="shared" si="76"/>
        <v>0</v>
      </c>
      <c r="J1493" s="101"/>
      <c r="K1493" s="101"/>
      <c r="L1493" s="153"/>
      <c r="M1493" s="153"/>
      <c r="N1493" s="153">
        <f t="shared" ref="N1493:N1556" si="79">SUM(J1493:M1493)</f>
        <v>0</v>
      </c>
      <c r="O1493" s="88">
        <v>46286</v>
      </c>
      <c r="P1493" s="88">
        <v>46290</v>
      </c>
      <c r="Q1493" s="168">
        <v>0.1</v>
      </c>
      <c r="R1493" s="90" t="s">
        <v>1946</v>
      </c>
      <c r="S1493" s="90"/>
      <c r="T1493" s="91"/>
      <c r="U1493" s="102"/>
    </row>
    <row r="1494" spans="1:21" ht="14.5" x14ac:dyDescent="0.35">
      <c r="A1494" s="83" t="s">
        <v>2102</v>
      </c>
      <c r="B1494" s="109" t="s">
        <v>2046</v>
      </c>
      <c r="C1494" s="85"/>
      <c r="D1494" s="86"/>
      <c r="E1494" s="153"/>
      <c r="F1494" s="101"/>
      <c r="G1494" s="101"/>
      <c r="H1494" s="101"/>
      <c r="I1494" s="101">
        <f t="shared" si="76"/>
        <v>0</v>
      </c>
      <c r="J1494" s="101"/>
      <c r="K1494" s="101"/>
      <c r="L1494" s="153"/>
      <c r="M1494" s="153"/>
      <c r="N1494" s="153">
        <f t="shared" si="79"/>
        <v>0</v>
      </c>
      <c r="O1494" s="88">
        <v>46291</v>
      </c>
      <c r="P1494" s="88">
        <v>46306</v>
      </c>
      <c r="Q1494" s="168">
        <v>0.05</v>
      </c>
      <c r="R1494" s="90" t="s">
        <v>1946</v>
      </c>
      <c r="S1494" s="90"/>
      <c r="T1494" s="91"/>
      <c r="U1494" s="102"/>
    </row>
    <row r="1495" spans="1:21" ht="14.5" x14ac:dyDescent="0.35">
      <c r="A1495" s="83" t="s">
        <v>2103</v>
      </c>
      <c r="B1495" s="109" t="s">
        <v>2048</v>
      </c>
      <c r="C1495" s="85"/>
      <c r="D1495" s="86"/>
      <c r="E1495" s="153"/>
      <c r="F1495" s="101"/>
      <c r="G1495" s="101"/>
      <c r="H1495" s="101"/>
      <c r="I1495" s="101">
        <f t="shared" si="76"/>
        <v>0</v>
      </c>
      <c r="J1495" s="101"/>
      <c r="K1495" s="101"/>
      <c r="L1495" s="153"/>
      <c r="M1495" s="153"/>
      <c r="N1495" s="153">
        <f t="shared" si="79"/>
        <v>0</v>
      </c>
      <c r="O1495" s="88">
        <v>46651</v>
      </c>
      <c r="P1495" s="88">
        <v>46655</v>
      </c>
      <c r="Q1495" s="168">
        <v>0.05</v>
      </c>
      <c r="R1495" s="90" t="s">
        <v>1946</v>
      </c>
      <c r="S1495" s="90"/>
      <c r="T1495" s="91"/>
      <c r="U1495" s="102"/>
    </row>
    <row r="1496" spans="1:21" ht="18.649999999999999" customHeight="1" x14ac:dyDescent="0.35">
      <c r="A1496" s="83" t="s">
        <v>2104</v>
      </c>
      <c r="B1496" s="109" t="s">
        <v>2050</v>
      </c>
      <c r="C1496" s="85"/>
      <c r="D1496" s="86"/>
      <c r="E1496" s="153">
        <v>0</v>
      </c>
      <c r="F1496" s="101">
        <v>1081803731</v>
      </c>
      <c r="G1496" s="101"/>
      <c r="H1496" s="101"/>
      <c r="I1496" s="101">
        <f t="shared" si="76"/>
        <v>1081803731</v>
      </c>
      <c r="J1496" s="153">
        <v>0</v>
      </c>
      <c r="K1496" s="101">
        <v>1081803731</v>
      </c>
      <c r="L1496" s="101"/>
      <c r="M1496" s="101"/>
      <c r="N1496" s="101">
        <f t="shared" si="79"/>
        <v>1081803731</v>
      </c>
      <c r="O1496" s="88">
        <v>46291</v>
      </c>
      <c r="P1496" s="88">
        <v>46306</v>
      </c>
      <c r="Q1496" s="168">
        <v>0.03</v>
      </c>
      <c r="R1496" s="90" t="s">
        <v>1946</v>
      </c>
      <c r="S1496" s="90"/>
      <c r="T1496" s="91"/>
      <c r="U1496" s="102"/>
    </row>
    <row r="1497" spans="1:21" ht="56" x14ac:dyDescent="0.35">
      <c r="A1497" s="63" t="s">
        <v>2105</v>
      </c>
      <c r="B1497" s="112" t="s">
        <v>2106</v>
      </c>
      <c r="C1497" s="64"/>
      <c r="D1497" s="113">
        <v>2341</v>
      </c>
      <c r="E1497" s="66">
        <f>E1513</f>
        <v>0</v>
      </c>
      <c r="F1497" s="65"/>
      <c r="G1497" s="65"/>
      <c r="H1497" s="65"/>
      <c r="I1497" s="65">
        <f t="shared" si="76"/>
        <v>0</v>
      </c>
      <c r="J1497" s="65">
        <f>J1513</f>
        <v>0</v>
      </c>
      <c r="K1497" s="65"/>
      <c r="L1497" s="66"/>
      <c r="M1497" s="66"/>
      <c r="N1497" s="66">
        <f t="shared" si="79"/>
        <v>0</v>
      </c>
      <c r="O1497" s="67">
        <v>46023</v>
      </c>
      <c r="P1497" s="67">
        <v>46387</v>
      </c>
      <c r="Q1497" s="68"/>
      <c r="R1497" s="308" t="s">
        <v>1946</v>
      </c>
      <c r="S1497" s="69"/>
      <c r="T1497" s="64" t="s">
        <v>2020</v>
      </c>
      <c r="U1497" s="147"/>
    </row>
    <row r="1498" spans="1:21" ht="14.5" x14ac:dyDescent="0.35">
      <c r="A1498" s="83" t="s">
        <v>2107</v>
      </c>
      <c r="B1498" s="109" t="s">
        <v>2022</v>
      </c>
      <c r="C1498" s="85"/>
      <c r="D1498" s="86"/>
      <c r="E1498" s="153"/>
      <c r="F1498" s="101"/>
      <c r="G1498" s="101"/>
      <c r="H1498" s="101"/>
      <c r="I1498" s="101">
        <f t="shared" si="76"/>
        <v>0</v>
      </c>
      <c r="J1498" s="101"/>
      <c r="K1498" s="101"/>
      <c r="L1498" s="153"/>
      <c r="M1498" s="153"/>
      <c r="N1498" s="153">
        <f t="shared" si="79"/>
        <v>0</v>
      </c>
      <c r="O1498" s="88">
        <v>46023</v>
      </c>
      <c r="P1498" s="88">
        <v>46042</v>
      </c>
      <c r="Q1498" s="168">
        <v>0.15</v>
      </c>
      <c r="R1498" s="90" t="s">
        <v>1946</v>
      </c>
      <c r="S1498" s="90"/>
      <c r="T1498" s="91"/>
      <c r="U1498" s="102"/>
    </row>
    <row r="1499" spans="1:21" ht="14.5" x14ac:dyDescent="0.35">
      <c r="A1499" s="83" t="s">
        <v>2108</v>
      </c>
      <c r="B1499" s="109" t="s">
        <v>2024</v>
      </c>
      <c r="C1499" s="85"/>
      <c r="D1499" s="86"/>
      <c r="E1499" s="101"/>
      <c r="F1499" s="101"/>
      <c r="G1499" s="101"/>
      <c r="H1499" s="101"/>
      <c r="I1499" s="101">
        <f t="shared" si="76"/>
        <v>0</v>
      </c>
      <c r="J1499" s="101"/>
      <c r="K1499" s="101"/>
      <c r="L1499" s="153"/>
      <c r="M1499" s="153"/>
      <c r="N1499" s="153">
        <f t="shared" si="79"/>
        <v>0</v>
      </c>
      <c r="O1499" s="88">
        <v>46043</v>
      </c>
      <c r="P1499" s="88">
        <v>46063</v>
      </c>
      <c r="Q1499" s="168">
        <v>0.05</v>
      </c>
      <c r="R1499" s="90" t="s">
        <v>1946</v>
      </c>
      <c r="S1499" s="90"/>
      <c r="T1499" s="91"/>
      <c r="U1499" s="102"/>
    </row>
    <row r="1500" spans="1:21" ht="14.5" x14ac:dyDescent="0.35">
      <c r="A1500" s="83" t="s">
        <v>2109</v>
      </c>
      <c r="B1500" s="109" t="s">
        <v>2026</v>
      </c>
      <c r="C1500" s="85"/>
      <c r="D1500" s="86"/>
      <c r="E1500" s="101"/>
      <c r="F1500" s="101"/>
      <c r="G1500" s="101"/>
      <c r="H1500" s="101"/>
      <c r="I1500" s="101">
        <f t="shared" si="76"/>
        <v>0</v>
      </c>
      <c r="J1500" s="101"/>
      <c r="K1500" s="101"/>
      <c r="L1500" s="153"/>
      <c r="M1500" s="153"/>
      <c r="N1500" s="153">
        <f t="shared" si="79"/>
        <v>0</v>
      </c>
      <c r="O1500" s="88">
        <v>46064</v>
      </c>
      <c r="P1500" s="88">
        <v>46083</v>
      </c>
      <c r="Q1500" s="168">
        <v>0.05</v>
      </c>
      <c r="R1500" s="90" t="s">
        <v>1946</v>
      </c>
      <c r="S1500" s="90"/>
      <c r="T1500" s="91"/>
      <c r="U1500" s="102"/>
    </row>
    <row r="1501" spans="1:21" ht="14.5" x14ac:dyDescent="0.35">
      <c r="A1501" s="83" t="s">
        <v>2110</v>
      </c>
      <c r="B1501" s="109" t="s">
        <v>2028</v>
      </c>
      <c r="C1501" s="85"/>
      <c r="D1501" s="86"/>
      <c r="E1501" s="101"/>
      <c r="F1501" s="101"/>
      <c r="G1501" s="101"/>
      <c r="H1501" s="101"/>
      <c r="I1501" s="101">
        <f t="shared" si="76"/>
        <v>0</v>
      </c>
      <c r="J1501" s="101"/>
      <c r="K1501" s="101"/>
      <c r="L1501" s="153"/>
      <c r="M1501" s="153"/>
      <c r="N1501" s="153">
        <f t="shared" si="79"/>
        <v>0</v>
      </c>
      <c r="O1501" s="88">
        <v>46084</v>
      </c>
      <c r="P1501" s="88">
        <v>46104</v>
      </c>
      <c r="Q1501" s="168">
        <v>0.05</v>
      </c>
      <c r="R1501" s="90" t="s">
        <v>1946</v>
      </c>
      <c r="S1501" s="90"/>
      <c r="T1501" s="91"/>
      <c r="U1501" s="102"/>
    </row>
    <row r="1502" spans="1:21" ht="14.5" x14ac:dyDescent="0.35">
      <c r="A1502" s="83" t="s">
        <v>2111</v>
      </c>
      <c r="B1502" s="109" t="s">
        <v>2030</v>
      </c>
      <c r="C1502" s="85"/>
      <c r="D1502" s="86"/>
      <c r="E1502" s="101"/>
      <c r="F1502" s="101"/>
      <c r="G1502" s="101"/>
      <c r="H1502" s="101"/>
      <c r="I1502" s="101">
        <f t="shared" si="76"/>
        <v>0</v>
      </c>
      <c r="J1502" s="101"/>
      <c r="K1502" s="101"/>
      <c r="L1502" s="153"/>
      <c r="M1502" s="153"/>
      <c r="N1502" s="153">
        <f t="shared" si="79"/>
        <v>0</v>
      </c>
      <c r="O1502" s="88">
        <v>46105</v>
      </c>
      <c r="P1502" s="88">
        <v>46111</v>
      </c>
      <c r="Q1502" s="168">
        <v>0.05</v>
      </c>
      <c r="R1502" s="90" t="s">
        <v>1946</v>
      </c>
      <c r="S1502" s="90"/>
      <c r="T1502" s="91"/>
      <c r="U1502" s="102"/>
    </row>
    <row r="1503" spans="1:21" ht="14.5" x14ac:dyDescent="0.35">
      <c r="A1503" s="83" t="s">
        <v>2112</v>
      </c>
      <c r="B1503" s="109" t="s">
        <v>2032</v>
      </c>
      <c r="C1503" s="85"/>
      <c r="D1503" s="86"/>
      <c r="E1503" s="101"/>
      <c r="F1503" s="101"/>
      <c r="G1503" s="101"/>
      <c r="H1503" s="101"/>
      <c r="I1503" s="101">
        <f t="shared" si="76"/>
        <v>0</v>
      </c>
      <c r="J1503" s="101"/>
      <c r="K1503" s="101"/>
      <c r="L1503" s="153"/>
      <c r="M1503" s="153"/>
      <c r="N1503" s="153">
        <f t="shared" si="79"/>
        <v>0</v>
      </c>
      <c r="O1503" s="88">
        <v>46113</v>
      </c>
      <c r="P1503" s="88">
        <v>46142</v>
      </c>
      <c r="Q1503" s="168">
        <v>0.08</v>
      </c>
      <c r="R1503" s="90" t="s">
        <v>1946</v>
      </c>
      <c r="S1503" s="90"/>
      <c r="T1503" s="91"/>
      <c r="U1503" s="102"/>
    </row>
    <row r="1504" spans="1:21" ht="14.5" x14ac:dyDescent="0.35">
      <c r="A1504" s="83" t="s">
        <v>2113</v>
      </c>
      <c r="B1504" s="109" t="s">
        <v>2034</v>
      </c>
      <c r="C1504" s="85"/>
      <c r="D1504" s="86"/>
      <c r="E1504" s="101"/>
      <c r="F1504" s="101"/>
      <c r="G1504" s="101"/>
      <c r="H1504" s="101"/>
      <c r="I1504" s="101">
        <f t="shared" si="76"/>
        <v>0</v>
      </c>
      <c r="J1504" s="101"/>
      <c r="K1504" s="101"/>
      <c r="L1504" s="153"/>
      <c r="M1504" s="153"/>
      <c r="N1504" s="153">
        <f t="shared" si="79"/>
        <v>0</v>
      </c>
      <c r="O1504" s="88">
        <v>46143</v>
      </c>
      <c r="P1504" s="88">
        <v>46152</v>
      </c>
      <c r="Q1504" s="168">
        <v>0.05</v>
      </c>
      <c r="R1504" s="90" t="s">
        <v>1946</v>
      </c>
      <c r="S1504" s="90"/>
      <c r="T1504" s="91"/>
      <c r="U1504" s="102"/>
    </row>
    <row r="1505" spans="1:21" ht="14.5" x14ac:dyDescent="0.35">
      <c r="A1505" s="83" t="s">
        <v>2114</v>
      </c>
      <c r="B1505" s="109" t="s">
        <v>73</v>
      </c>
      <c r="C1505" s="85"/>
      <c r="D1505" s="86"/>
      <c r="E1505" s="101"/>
      <c r="F1505" s="101"/>
      <c r="G1505" s="101"/>
      <c r="H1505" s="101"/>
      <c r="I1505" s="101">
        <f t="shared" si="76"/>
        <v>0</v>
      </c>
      <c r="J1505" s="101"/>
      <c r="K1505" s="101"/>
      <c r="L1505" s="153"/>
      <c r="M1505" s="153"/>
      <c r="N1505" s="153">
        <f t="shared" si="79"/>
        <v>0</v>
      </c>
      <c r="O1505" s="88">
        <v>46153</v>
      </c>
      <c r="P1505" s="88">
        <v>46173</v>
      </c>
      <c r="Q1505" s="168">
        <v>0.1</v>
      </c>
      <c r="R1505" s="90" t="s">
        <v>1946</v>
      </c>
      <c r="S1505" s="90"/>
      <c r="T1505" s="91"/>
      <c r="U1505" s="102"/>
    </row>
    <row r="1506" spans="1:21" ht="14.5" x14ac:dyDescent="0.35">
      <c r="A1506" s="83" t="s">
        <v>2115</v>
      </c>
      <c r="B1506" s="109" t="s">
        <v>68</v>
      </c>
      <c r="C1506" s="85"/>
      <c r="D1506" s="86"/>
      <c r="E1506" s="101"/>
      <c r="F1506" s="101"/>
      <c r="G1506" s="101"/>
      <c r="H1506" s="101"/>
      <c r="I1506" s="101">
        <f t="shared" si="76"/>
        <v>0</v>
      </c>
      <c r="J1506" s="101"/>
      <c r="K1506" s="101"/>
      <c r="L1506" s="153"/>
      <c r="M1506" s="153"/>
      <c r="N1506" s="153">
        <f t="shared" si="79"/>
        <v>0</v>
      </c>
      <c r="O1506" s="88">
        <v>46174</v>
      </c>
      <c r="P1506" s="88">
        <v>46179</v>
      </c>
      <c r="Q1506" s="168">
        <v>0.05</v>
      </c>
      <c r="R1506" s="90" t="s">
        <v>1946</v>
      </c>
      <c r="S1506" s="90"/>
      <c r="T1506" s="91"/>
      <c r="U1506" s="102"/>
    </row>
    <row r="1507" spans="1:21" ht="14.5" x14ac:dyDescent="0.35">
      <c r="A1507" s="83" t="s">
        <v>2116</v>
      </c>
      <c r="B1507" s="109" t="s">
        <v>2038</v>
      </c>
      <c r="C1507" s="85"/>
      <c r="D1507" s="86"/>
      <c r="E1507" s="101"/>
      <c r="F1507" s="101"/>
      <c r="G1507" s="101"/>
      <c r="H1507" s="101"/>
      <c r="I1507" s="101">
        <f t="shared" si="76"/>
        <v>0</v>
      </c>
      <c r="J1507" s="101"/>
      <c r="K1507" s="101"/>
      <c r="L1507" s="153"/>
      <c r="M1507" s="153"/>
      <c r="N1507" s="153">
        <f t="shared" si="79"/>
        <v>0</v>
      </c>
      <c r="O1507" s="88">
        <v>46180</v>
      </c>
      <c r="P1507" s="88">
        <v>46193</v>
      </c>
      <c r="Q1507" s="168">
        <v>0.05</v>
      </c>
      <c r="R1507" s="90" t="s">
        <v>1946</v>
      </c>
      <c r="S1507" s="90"/>
      <c r="T1507" s="91"/>
      <c r="U1507" s="102"/>
    </row>
    <row r="1508" spans="1:21" ht="14.5" x14ac:dyDescent="0.35">
      <c r="A1508" s="83" t="s">
        <v>2117</v>
      </c>
      <c r="B1508" s="109" t="s">
        <v>2040</v>
      </c>
      <c r="C1508" s="85"/>
      <c r="D1508" s="86"/>
      <c r="E1508" s="101"/>
      <c r="F1508" s="101"/>
      <c r="G1508" s="101"/>
      <c r="H1508" s="101"/>
      <c r="I1508" s="101">
        <f t="shared" si="76"/>
        <v>0</v>
      </c>
      <c r="J1508" s="101"/>
      <c r="K1508" s="101"/>
      <c r="L1508" s="153"/>
      <c r="M1508" s="153"/>
      <c r="N1508" s="153">
        <f t="shared" si="79"/>
        <v>0</v>
      </c>
      <c r="O1508" s="88">
        <v>46252</v>
      </c>
      <c r="P1508" s="88">
        <v>46254</v>
      </c>
      <c r="Q1508" s="168">
        <v>0.04</v>
      </c>
      <c r="R1508" s="90" t="s">
        <v>1946</v>
      </c>
      <c r="S1508" s="90"/>
      <c r="T1508" s="91"/>
      <c r="U1508" s="102"/>
    </row>
    <row r="1509" spans="1:21" ht="14.5" x14ac:dyDescent="0.35">
      <c r="A1509" s="83" t="s">
        <v>2118</v>
      </c>
      <c r="B1509" s="109" t="s">
        <v>2042</v>
      </c>
      <c r="C1509" s="85"/>
      <c r="D1509" s="86"/>
      <c r="E1509" s="101"/>
      <c r="F1509" s="101"/>
      <c r="G1509" s="101"/>
      <c r="H1509" s="101"/>
      <c r="I1509" s="101">
        <f t="shared" si="76"/>
        <v>0</v>
      </c>
      <c r="J1509" s="101"/>
      <c r="K1509" s="101"/>
      <c r="L1509" s="153"/>
      <c r="M1509" s="153"/>
      <c r="N1509" s="153">
        <f t="shared" si="79"/>
        <v>0</v>
      </c>
      <c r="O1509" s="88">
        <v>46283</v>
      </c>
      <c r="P1509" s="88">
        <v>46285</v>
      </c>
      <c r="Q1509" s="168">
        <v>0.05</v>
      </c>
      <c r="R1509" s="90" t="s">
        <v>1946</v>
      </c>
      <c r="S1509" s="90"/>
      <c r="T1509" s="91"/>
      <c r="U1509" s="102"/>
    </row>
    <row r="1510" spans="1:21" ht="14.5" x14ac:dyDescent="0.35">
      <c r="A1510" s="83" t="s">
        <v>2119</v>
      </c>
      <c r="B1510" s="109" t="s">
        <v>2044</v>
      </c>
      <c r="C1510" s="85"/>
      <c r="D1510" s="86"/>
      <c r="E1510" s="101"/>
      <c r="F1510" s="101"/>
      <c r="G1510" s="101"/>
      <c r="H1510" s="101"/>
      <c r="I1510" s="101">
        <f t="shared" si="76"/>
        <v>0</v>
      </c>
      <c r="J1510" s="101"/>
      <c r="K1510" s="101"/>
      <c r="L1510" s="153"/>
      <c r="M1510" s="153"/>
      <c r="N1510" s="153">
        <f t="shared" si="79"/>
        <v>0</v>
      </c>
      <c r="O1510" s="88">
        <v>46286</v>
      </c>
      <c r="P1510" s="88">
        <v>46290</v>
      </c>
      <c r="Q1510" s="168">
        <v>0.1</v>
      </c>
      <c r="R1510" s="90" t="s">
        <v>1946</v>
      </c>
      <c r="S1510" s="90"/>
      <c r="T1510" s="91"/>
      <c r="U1510" s="102"/>
    </row>
    <row r="1511" spans="1:21" ht="14.5" x14ac:dyDescent="0.35">
      <c r="A1511" s="83" t="s">
        <v>2120</v>
      </c>
      <c r="B1511" s="109" t="s">
        <v>2046</v>
      </c>
      <c r="C1511" s="85"/>
      <c r="D1511" s="86"/>
      <c r="E1511" s="101"/>
      <c r="F1511" s="101"/>
      <c r="G1511" s="101"/>
      <c r="H1511" s="101"/>
      <c r="I1511" s="101">
        <f t="shared" si="76"/>
        <v>0</v>
      </c>
      <c r="J1511" s="101"/>
      <c r="K1511" s="101"/>
      <c r="L1511" s="153"/>
      <c r="M1511" s="153"/>
      <c r="N1511" s="153">
        <f t="shared" si="79"/>
        <v>0</v>
      </c>
      <c r="O1511" s="88">
        <v>46291</v>
      </c>
      <c r="P1511" s="88">
        <v>46306</v>
      </c>
      <c r="Q1511" s="168">
        <v>0.05</v>
      </c>
      <c r="R1511" s="90" t="s">
        <v>1946</v>
      </c>
      <c r="S1511" s="90"/>
      <c r="T1511" s="91"/>
      <c r="U1511" s="102"/>
    </row>
    <row r="1512" spans="1:21" ht="14.5" x14ac:dyDescent="0.35">
      <c r="A1512" s="83" t="s">
        <v>2121</v>
      </c>
      <c r="B1512" s="109" t="s">
        <v>2048</v>
      </c>
      <c r="C1512" s="85"/>
      <c r="D1512" s="86"/>
      <c r="E1512" s="101"/>
      <c r="F1512" s="101"/>
      <c r="G1512" s="101"/>
      <c r="H1512" s="101"/>
      <c r="I1512" s="101">
        <f t="shared" si="76"/>
        <v>0</v>
      </c>
      <c r="J1512" s="101"/>
      <c r="K1512" s="101"/>
      <c r="L1512" s="153"/>
      <c r="M1512" s="153"/>
      <c r="N1512" s="153">
        <f t="shared" si="79"/>
        <v>0</v>
      </c>
      <c r="O1512" s="88">
        <v>46651</v>
      </c>
      <c r="P1512" s="88">
        <v>46655</v>
      </c>
      <c r="Q1512" s="168">
        <v>0.05</v>
      </c>
      <c r="R1512" s="90" t="s">
        <v>1946</v>
      </c>
      <c r="S1512" s="90"/>
      <c r="T1512" s="91"/>
      <c r="U1512" s="102"/>
    </row>
    <row r="1513" spans="1:21" ht="14.5" x14ac:dyDescent="0.35">
      <c r="A1513" s="83" t="s">
        <v>2122</v>
      </c>
      <c r="B1513" s="109" t="s">
        <v>2050</v>
      </c>
      <c r="C1513" s="85"/>
      <c r="D1513" s="86"/>
      <c r="E1513" s="101">
        <v>0</v>
      </c>
      <c r="F1513" s="101"/>
      <c r="G1513" s="101"/>
      <c r="H1513" s="101"/>
      <c r="I1513" s="101">
        <f t="shared" si="76"/>
        <v>0</v>
      </c>
      <c r="J1513" s="101">
        <v>0</v>
      </c>
      <c r="K1513" s="101"/>
      <c r="L1513" s="101"/>
      <c r="M1513" s="101"/>
      <c r="N1513" s="101">
        <f t="shared" si="79"/>
        <v>0</v>
      </c>
      <c r="O1513" s="88">
        <v>46291</v>
      </c>
      <c r="P1513" s="88">
        <v>46306</v>
      </c>
      <c r="Q1513" s="168">
        <v>0.03</v>
      </c>
      <c r="R1513" s="90" t="s">
        <v>1946</v>
      </c>
      <c r="S1513" s="90"/>
      <c r="T1513" s="91"/>
      <c r="U1513" s="102"/>
    </row>
    <row r="1514" spans="1:21" ht="56" x14ac:dyDescent="0.35">
      <c r="A1514" s="63" t="s">
        <v>2123</v>
      </c>
      <c r="B1514" s="112" t="s">
        <v>2124</v>
      </c>
      <c r="C1514" s="64"/>
      <c r="D1514" s="113">
        <v>2341</v>
      </c>
      <c r="E1514" s="65">
        <f>E1530</f>
        <v>0</v>
      </c>
      <c r="F1514" s="65"/>
      <c r="G1514" s="65"/>
      <c r="H1514" s="65"/>
      <c r="I1514" s="65">
        <f t="shared" ref="I1514:I1577" si="80">SUM(E1514:H1514)</f>
        <v>0</v>
      </c>
      <c r="J1514" s="65">
        <f>J1530</f>
        <v>0</v>
      </c>
      <c r="K1514" s="65"/>
      <c r="L1514" s="66"/>
      <c r="M1514" s="66"/>
      <c r="N1514" s="66">
        <f t="shared" si="79"/>
        <v>0</v>
      </c>
      <c r="O1514" s="67">
        <v>46023</v>
      </c>
      <c r="P1514" s="67">
        <v>46387</v>
      </c>
      <c r="Q1514" s="68"/>
      <c r="R1514" s="308" t="s">
        <v>1946</v>
      </c>
      <c r="S1514" s="69"/>
      <c r="T1514" s="64" t="s">
        <v>2020</v>
      </c>
      <c r="U1514" s="147"/>
    </row>
    <row r="1515" spans="1:21" ht="14.5" x14ac:dyDescent="0.35">
      <c r="A1515" s="83" t="s">
        <v>2125</v>
      </c>
      <c r="B1515" s="109" t="s">
        <v>2022</v>
      </c>
      <c r="C1515" s="85"/>
      <c r="D1515" s="86"/>
      <c r="E1515" s="149"/>
      <c r="F1515" s="101"/>
      <c r="G1515" s="101"/>
      <c r="H1515" s="101"/>
      <c r="I1515" s="101">
        <f t="shared" si="80"/>
        <v>0</v>
      </c>
      <c r="J1515" s="101"/>
      <c r="K1515" s="101"/>
      <c r="L1515" s="153"/>
      <c r="M1515" s="153"/>
      <c r="N1515" s="153">
        <f t="shared" si="79"/>
        <v>0</v>
      </c>
      <c r="O1515" s="88">
        <v>46023</v>
      </c>
      <c r="P1515" s="88">
        <v>46042</v>
      </c>
      <c r="Q1515" s="168">
        <v>0.15</v>
      </c>
      <c r="R1515" s="90" t="s">
        <v>1946</v>
      </c>
      <c r="S1515" s="91"/>
      <c r="T1515" s="91"/>
      <c r="U1515" s="102"/>
    </row>
    <row r="1516" spans="1:21" s="22" customFormat="1" ht="15.65" customHeight="1" outlineLevel="1" x14ac:dyDescent="0.35">
      <c r="A1516" s="83" t="s">
        <v>2126</v>
      </c>
      <c r="B1516" s="109" t="s">
        <v>2024</v>
      </c>
      <c r="C1516" s="85"/>
      <c r="D1516" s="86"/>
      <c r="E1516" s="153"/>
      <c r="F1516" s="101"/>
      <c r="G1516" s="101"/>
      <c r="H1516" s="101"/>
      <c r="I1516" s="101">
        <f t="shared" si="80"/>
        <v>0</v>
      </c>
      <c r="J1516" s="101"/>
      <c r="K1516" s="101"/>
      <c r="L1516" s="153"/>
      <c r="M1516" s="153"/>
      <c r="N1516" s="153">
        <f t="shared" si="79"/>
        <v>0</v>
      </c>
      <c r="O1516" s="88">
        <v>46043</v>
      </c>
      <c r="P1516" s="88">
        <v>46063</v>
      </c>
      <c r="Q1516" s="168">
        <v>0.05</v>
      </c>
      <c r="R1516" s="90" t="s">
        <v>1946</v>
      </c>
      <c r="S1516" s="91"/>
      <c r="T1516" s="91"/>
      <c r="U1516" s="102"/>
    </row>
    <row r="1517" spans="1:21" ht="20.149999999999999" customHeight="1" outlineLevel="1" x14ac:dyDescent="0.35">
      <c r="A1517" s="83" t="s">
        <v>2127</v>
      </c>
      <c r="B1517" s="109" t="s">
        <v>2026</v>
      </c>
      <c r="C1517" s="85"/>
      <c r="D1517" s="86"/>
      <c r="E1517" s="149"/>
      <c r="F1517" s="101"/>
      <c r="G1517" s="101"/>
      <c r="H1517" s="101"/>
      <c r="I1517" s="101">
        <f t="shared" si="80"/>
        <v>0</v>
      </c>
      <c r="J1517" s="101"/>
      <c r="K1517" s="101"/>
      <c r="L1517" s="153"/>
      <c r="M1517" s="153"/>
      <c r="N1517" s="153">
        <f t="shared" si="79"/>
        <v>0</v>
      </c>
      <c r="O1517" s="88">
        <v>46064</v>
      </c>
      <c r="P1517" s="88">
        <v>46083</v>
      </c>
      <c r="Q1517" s="168">
        <v>0.05</v>
      </c>
      <c r="R1517" s="90" t="s">
        <v>1946</v>
      </c>
      <c r="S1517" s="91"/>
      <c r="T1517" s="91"/>
      <c r="U1517" s="102"/>
    </row>
    <row r="1518" spans="1:21" ht="14.5" outlineLevel="1" x14ac:dyDescent="0.35">
      <c r="A1518" s="83" t="s">
        <v>2128</v>
      </c>
      <c r="B1518" s="109" t="s">
        <v>2028</v>
      </c>
      <c r="C1518" s="85"/>
      <c r="D1518" s="86"/>
      <c r="E1518" s="153"/>
      <c r="F1518" s="101"/>
      <c r="G1518" s="101"/>
      <c r="H1518" s="101"/>
      <c r="I1518" s="101">
        <f t="shared" si="80"/>
        <v>0</v>
      </c>
      <c r="J1518" s="101"/>
      <c r="K1518" s="101"/>
      <c r="L1518" s="153"/>
      <c r="M1518" s="153"/>
      <c r="N1518" s="153">
        <f t="shared" si="79"/>
        <v>0</v>
      </c>
      <c r="O1518" s="88">
        <v>46084</v>
      </c>
      <c r="P1518" s="88">
        <v>46104</v>
      </c>
      <c r="Q1518" s="168">
        <v>0.05</v>
      </c>
      <c r="R1518" s="90" t="s">
        <v>1946</v>
      </c>
      <c r="S1518" s="91"/>
      <c r="T1518" s="91"/>
      <c r="U1518" s="102"/>
    </row>
    <row r="1519" spans="1:21" ht="14.5" outlineLevel="1" x14ac:dyDescent="0.35">
      <c r="A1519" s="83" t="s">
        <v>2129</v>
      </c>
      <c r="B1519" s="109" t="s">
        <v>2030</v>
      </c>
      <c r="C1519" s="85"/>
      <c r="D1519" s="86"/>
      <c r="E1519" s="153"/>
      <c r="F1519" s="101"/>
      <c r="G1519" s="101"/>
      <c r="H1519" s="101"/>
      <c r="I1519" s="101">
        <f t="shared" si="80"/>
        <v>0</v>
      </c>
      <c r="J1519" s="101"/>
      <c r="K1519" s="101"/>
      <c r="L1519" s="153"/>
      <c r="M1519" s="153"/>
      <c r="N1519" s="153">
        <f t="shared" si="79"/>
        <v>0</v>
      </c>
      <c r="O1519" s="88">
        <v>46105</v>
      </c>
      <c r="P1519" s="88">
        <v>46111</v>
      </c>
      <c r="Q1519" s="168">
        <v>0.05</v>
      </c>
      <c r="R1519" s="90" t="s">
        <v>1946</v>
      </c>
      <c r="S1519" s="91"/>
      <c r="T1519" s="91"/>
      <c r="U1519" s="102"/>
    </row>
    <row r="1520" spans="1:21" ht="14.5" outlineLevel="1" x14ac:dyDescent="0.35">
      <c r="A1520" s="83" t="s">
        <v>2130</v>
      </c>
      <c r="B1520" s="109" t="s">
        <v>2032</v>
      </c>
      <c r="C1520" s="85"/>
      <c r="D1520" s="86"/>
      <c r="E1520" s="101"/>
      <c r="F1520" s="101"/>
      <c r="G1520" s="101"/>
      <c r="H1520" s="101"/>
      <c r="I1520" s="101">
        <f t="shared" si="80"/>
        <v>0</v>
      </c>
      <c r="J1520" s="101"/>
      <c r="K1520" s="101"/>
      <c r="L1520" s="153"/>
      <c r="M1520" s="153"/>
      <c r="N1520" s="153">
        <f t="shared" si="79"/>
        <v>0</v>
      </c>
      <c r="O1520" s="88">
        <v>46113</v>
      </c>
      <c r="P1520" s="88">
        <v>46142</v>
      </c>
      <c r="Q1520" s="168">
        <v>0.08</v>
      </c>
      <c r="R1520" s="90" t="s">
        <v>1946</v>
      </c>
      <c r="S1520" s="91"/>
      <c r="T1520" s="91"/>
      <c r="U1520" s="102"/>
    </row>
    <row r="1521" spans="1:21" ht="14.5" outlineLevel="1" x14ac:dyDescent="0.35">
      <c r="A1521" s="83" t="s">
        <v>2131</v>
      </c>
      <c r="B1521" s="109" t="s">
        <v>2034</v>
      </c>
      <c r="C1521" s="85"/>
      <c r="D1521" s="86"/>
      <c r="E1521" s="101"/>
      <c r="F1521" s="101"/>
      <c r="G1521" s="101"/>
      <c r="H1521" s="101"/>
      <c r="I1521" s="101">
        <f t="shared" si="80"/>
        <v>0</v>
      </c>
      <c r="J1521" s="101"/>
      <c r="K1521" s="101"/>
      <c r="L1521" s="153"/>
      <c r="M1521" s="153"/>
      <c r="N1521" s="153">
        <f t="shared" si="79"/>
        <v>0</v>
      </c>
      <c r="O1521" s="88">
        <v>46143</v>
      </c>
      <c r="P1521" s="88">
        <v>46152</v>
      </c>
      <c r="Q1521" s="168">
        <v>0.05</v>
      </c>
      <c r="R1521" s="90" t="s">
        <v>1946</v>
      </c>
      <c r="S1521" s="91"/>
      <c r="T1521" s="91"/>
      <c r="U1521" s="102"/>
    </row>
    <row r="1522" spans="1:21" ht="14.5" outlineLevel="1" x14ac:dyDescent="0.35">
      <c r="A1522" s="83" t="s">
        <v>2132</v>
      </c>
      <c r="B1522" s="109" t="s">
        <v>73</v>
      </c>
      <c r="C1522" s="85"/>
      <c r="D1522" s="86"/>
      <c r="E1522" s="101"/>
      <c r="F1522" s="101"/>
      <c r="G1522" s="101"/>
      <c r="H1522" s="101"/>
      <c r="I1522" s="101">
        <f t="shared" si="80"/>
        <v>0</v>
      </c>
      <c r="J1522" s="101"/>
      <c r="K1522" s="101"/>
      <c r="L1522" s="153"/>
      <c r="M1522" s="153"/>
      <c r="N1522" s="153">
        <f t="shared" si="79"/>
        <v>0</v>
      </c>
      <c r="O1522" s="88">
        <v>46153</v>
      </c>
      <c r="P1522" s="88">
        <v>46173</v>
      </c>
      <c r="Q1522" s="168">
        <v>0.1</v>
      </c>
      <c r="R1522" s="90" t="s">
        <v>1946</v>
      </c>
      <c r="S1522" s="91"/>
      <c r="T1522" s="91"/>
      <c r="U1522" s="102"/>
    </row>
    <row r="1523" spans="1:21" ht="14.5" outlineLevel="1" x14ac:dyDescent="0.35">
      <c r="A1523" s="83" t="s">
        <v>2133</v>
      </c>
      <c r="B1523" s="109" t="s">
        <v>68</v>
      </c>
      <c r="C1523" s="85"/>
      <c r="D1523" s="86"/>
      <c r="E1523" s="101"/>
      <c r="F1523" s="101"/>
      <c r="G1523" s="101"/>
      <c r="H1523" s="101"/>
      <c r="I1523" s="101">
        <f t="shared" si="80"/>
        <v>0</v>
      </c>
      <c r="J1523" s="101"/>
      <c r="K1523" s="101"/>
      <c r="L1523" s="153"/>
      <c r="M1523" s="153"/>
      <c r="N1523" s="153">
        <f t="shared" si="79"/>
        <v>0</v>
      </c>
      <c r="O1523" s="88">
        <v>46174</v>
      </c>
      <c r="P1523" s="88">
        <v>46179</v>
      </c>
      <c r="Q1523" s="168">
        <v>0.05</v>
      </c>
      <c r="R1523" s="90" t="s">
        <v>1946</v>
      </c>
      <c r="S1523" s="91"/>
      <c r="T1523" s="91"/>
      <c r="U1523" s="102"/>
    </row>
    <row r="1524" spans="1:21" ht="14.5" outlineLevel="1" x14ac:dyDescent="0.35">
      <c r="A1524" s="83" t="s">
        <v>2134</v>
      </c>
      <c r="B1524" s="109" t="s">
        <v>2038</v>
      </c>
      <c r="C1524" s="85"/>
      <c r="D1524" s="86"/>
      <c r="E1524" s="101"/>
      <c r="F1524" s="101"/>
      <c r="G1524" s="101"/>
      <c r="H1524" s="101"/>
      <c r="I1524" s="101">
        <f t="shared" si="80"/>
        <v>0</v>
      </c>
      <c r="J1524" s="101"/>
      <c r="K1524" s="101"/>
      <c r="L1524" s="153"/>
      <c r="M1524" s="153"/>
      <c r="N1524" s="153">
        <f t="shared" si="79"/>
        <v>0</v>
      </c>
      <c r="O1524" s="88">
        <v>46180</v>
      </c>
      <c r="P1524" s="88">
        <v>46193</v>
      </c>
      <c r="Q1524" s="168">
        <v>0.05</v>
      </c>
      <c r="R1524" s="90" t="s">
        <v>1946</v>
      </c>
      <c r="S1524" s="91"/>
      <c r="T1524" s="91"/>
      <c r="U1524" s="102"/>
    </row>
    <row r="1525" spans="1:21" ht="14.5" outlineLevel="1" x14ac:dyDescent="0.35">
      <c r="A1525" s="83" t="s">
        <v>2135</v>
      </c>
      <c r="B1525" s="109" t="s">
        <v>2040</v>
      </c>
      <c r="C1525" s="85"/>
      <c r="D1525" s="86"/>
      <c r="E1525" s="101"/>
      <c r="F1525" s="101"/>
      <c r="G1525" s="101"/>
      <c r="H1525" s="101"/>
      <c r="I1525" s="101">
        <f t="shared" si="80"/>
        <v>0</v>
      </c>
      <c r="J1525" s="101"/>
      <c r="K1525" s="101"/>
      <c r="L1525" s="153"/>
      <c r="M1525" s="153"/>
      <c r="N1525" s="153">
        <f t="shared" si="79"/>
        <v>0</v>
      </c>
      <c r="O1525" s="88">
        <v>46252</v>
      </c>
      <c r="P1525" s="88">
        <v>46254</v>
      </c>
      <c r="Q1525" s="168">
        <v>0.04</v>
      </c>
      <c r="R1525" s="90" t="s">
        <v>1946</v>
      </c>
      <c r="S1525" s="91"/>
      <c r="T1525" s="91"/>
      <c r="U1525" s="102"/>
    </row>
    <row r="1526" spans="1:21" ht="14.5" outlineLevel="1" x14ac:dyDescent="0.35">
      <c r="A1526" s="83" t="s">
        <v>2136</v>
      </c>
      <c r="B1526" s="109" t="s">
        <v>2042</v>
      </c>
      <c r="C1526" s="85"/>
      <c r="D1526" s="86"/>
      <c r="E1526" s="101"/>
      <c r="F1526" s="101"/>
      <c r="G1526" s="101"/>
      <c r="H1526" s="101"/>
      <c r="I1526" s="101">
        <f t="shared" si="80"/>
        <v>0</v>
      </c>
      <c r="J1526" s="101"/>
      <c r="K1526" s="101"/>
      <c r="L1526" s="153"/>
      <c r="M1526" s="153"/>
      <c r="N1526" s="153">
        <f t="shared" si="79"/>
        <v>0</v>
      </c>
      <c r="O1526" s="88">
        <v>46283</v>
      </c>
      <c r="P1526" s="88">
        <v>46285</v>
      </c>
      <c r="Q1526" s="168">
        <v>0.05</v>
      </c>
      <c r="R1526" s="90" t="s">
        <v>1946</v>
      </c>
      <c r="S1526" s="91"/>
      <c r="T1526" s="91"/>
      <c r="U1526" s="102"/>
    </row>
    <row r="1527" spans="1:21" ht="14.5" outlineLevel="1" x14ac:dyDescent="0.35">
      <c r="A1527" s="83" t="s">
        <v>2137</v>
      </c>
      <c r="B1527" s="109" t="s">
        <v>2044</v>
      </c>
      <c r="C1527" s="85"/>
      <c r="D1527" s="86"/>
      <c r="E1527" s="101"/>
      <c r="F1527" s="101"/>
      <c r="G1527" s="101"/>
      <c r="H1527" s="101"/>
      <c r="I1527" s="101">
        <f t="shared" si="80"/>
        <v>0</v>
      </c>
      <c r="J1527" s="101"/>
      <c r="K1527" s="101"/>
      <c r="L1527" s="153"/>
      <c r="M1527" s="153"/>
      <c r="N1527" s="153">
        <f t="shared" si="79"/>
        <v>0</v>
      </c>
      <c r="O1527" s="88">
        <v>46286</v>
      </c>
      <c r="P1527" s="88">
        <v>46290</v>
      </c>
      <c r="Q1527" s="168">
        <v>0.1</v>
      </c>
      <c r="R1527" s="90" t="s">
        <v>1946</v>
      </c>
      <c r="S1527" s="91"/>
      <c r="T1527" s="91"/>
      <c r="U1527" s="102"/>
    </row>
    <row r="1528" spans="1:21" ht="14.5" outlineLevel="1" x14ac:dyDescent="0.35">
      <c r="A1528" s="83" t="s">
        <v>2138</v>
      </c>
      <c r="B1528" s="109" t="s">
        <v>2046</v>
      </c>
      <c r="C1528" s="85"/>
      <c r="D1528" s="86"/>
      <c r="E1528" s="101"/>
      <c r="F1528" s="101"/>
      <c r="G1528" s="101"/>
      <c r="H1528" s="101"/>
      <c r="I1528" s="101">
        <f t="shared" si="80"/>
        <v>0</v>
      </c>
      <c r="J1528" s="101"/>
      <c r="K1528" s="101"/>
      <c r="L1528" s="153"/>
      <c r="M1528" s="153"/>
      <c r="N1528" s="153">
        <f t="shared" si="79"/>
        <v>0</v>
      </c>
      <c r="O1528" s="88">
        <v>46294</v>
      </c>
      <c r="P1528" s="88">
        <v>46300</v>
      </c>
      <c r="Q1528" s="168">
        <v>0.05</v>
      </c>
      <c r="R1528" s="90" t="s">
        <v>1946</v>
      </c>
      <c r="S1528" s="91"/>
      <c r="T1528" s="91"/>
      <c r="U1528" s="102"/>
    </row>
    <row r="1529" spans="1:21" ht="14.5" outlineLevel="1" x14ac:dyDescent="0.35">
      <c r="A1529" s="83" t="s">
        <v>2139</v>
      </c>
      <c r="B1529" s="109" t="s">
        <v>2048</v>
      </c>
      <c r="C1529" s="85"/>
      <c r="D1529" s="86"/>
      <c r="E1529" s="101"/>
      <c r="F1529" s="101"/>
      <c r="G1529" s="101"/>
      <c r="H1529" s="101"/>
      <c r="I1529" s="101">
        <f t="shared" si="80"/>
        <v>0</v>
      </c>
      <c r="J1529" s="101"/>
      <c r="K1529" s="101"/>
      <c r="L1529" s="153"/>
      <c r="M1529" s="153"/>
      <c r="N1529" s="153">
        <f t="shared" si="79"/>
        <v>0</v>
      </c>
      <c r="O1529" s="88">
        <v>46676</v>
      </c>
      <c r="P1529" s="88">
        <v>46683</v>
      </c>
      <c r="Q1529" s="168">
        <v>0.05</v>
      </c>
      <c r="R1529" s="90" t="s">
        <v>1946</v>
      </c>
      <c r="S1529" s="91"/>
      <c r="T1529" s="91"/>
      <c r="U1529" s="102"/>
    </row>
    <row r="1530" spans="1:21" ht="14.5" outlineLevel="1" x14ac:dyDescent="0.35">
      <c r="A1530" s="83" t="s">
        <v>2140</v>
      </c>
      <c r="B1530" s="109" t="s">
        <v>2050</v>
      </c>
      <c r="C1530" s="85"/>
      <c r="D1530" s="86"/>
      <c r="E1530" s="101">
        <v>0</v>
      </c>
      <c r="F1530" s="101"/>
      <c r="G1530" s="101"/>
      <c r="H1530" s="101"/>
      <c r="I1530" s="101">
        <f t="shared" si="80"/>
        <v>0</v>
      </c>
      <c r="J1530" s="101">
        <v>0</v>
      </c>
      <c r="K1530" s="101"/>
      <c r="L1530" s="101"/>
      <c r="M1530" s="101"/>
      <c r="N1530" s="101">
        <f t="shared" si="79"/>
        <v>0</v>
      </c>
      <c r="O1530" s="88">
        <v>46676</v>
      </c>
      <c r="P1530" s="88">
        <v>46683</v>
      </c>
      <c r="Q1530" s="168">
        <v>0.03</v>
      </c>
      <c r="R1530" s="90" t="s">
        <v>1946</v>
      </c>
      <c r="S1530" s="91"/>
      <c r="T1530" s="91"/>
      <c r="U1530" s="102"/>
    </row>
    <row r="1531" spans="1:21" ht="56" outlineLevel="1" x14ac:dyDescent="0.35">
      <c r="A1531" s="63" t="s">
        <v>2141</v>
      </c>
      <c r="B1531" s="112" t="s">
        <v>2142</v>
      </c>
      <c r="C1531" s="64"/>
      <c r="D1531" s="113">
        <v>2441</v>
      </c>
      <c r="E1531" s="65">
        <f>E1535</f>
        <v>8000000</v>
      </c>
      <c r="F1531" s="65"/>
      <c r="G1531" s="65"/>
      <c r="H1531" s="65"/>
      <c r="I1531" s="65">
        <f t="shared" si="80"/>
        <v>8000000</v>
      </c>
      <c r="J1531" s="65">
        <f>J1535</f>
        <v>8000000</v>
      </c>
      <c r="K1531" s="65"/>
      <c r="L1531" s="66"/>
      <c r="M1531" s="66"/>
      <c r="N1531" s="66">
        <f t="shared" si="79"/>
        <v>8000000</v>
      </c>
      <c r="O1531" s="67">
        <v>46023</v>
      </c>
      <c r="P1531" s="67">
        <v>46387</v>
      </c>
      <c r="Q1531" s="68"/>
      <c r="R1531" s="308" t="s">
        <v>1946</v>
      </c>
      <c r="S1531" s="71"/>
      <c r="T1531" s="64" t="s">
        <v>2143</v>
      </c>
      <c r="U1531" s="147"/>
    </row>
    <row r="1532" spans="1:21" ht="14.5" outlineLevel="1" x14ac:dyDescent="0.35">
      <c r="A1532" s="83" t="s">
        <v>2144</v>
      </c>
      <c r="B1532" s="109" t="s">
        <v>2145</v>
      </c>
      <c r="C1532" s="85"/>
      <c r="D1532" s="86"/>
      <c r="E1532" s="101"/>
      <c r="F1532" s="101"/>
      <c r="G1532" s="101"/>
      <c r="H1532" s="101"/>
      <c r="I1532" s="101">
        <f t="shared" si="80"/>
        <v>0</v>
      </c>
      <c r="J1532" s="101"/>
      <c r="K1532" s="101"/>
      <c r="L1532" s="153"/>
      <c r="M1532" s="153"/>
      <c r="N1532" s="153">
        <f t="shared" si="79"/>
        <v>0</v>
      </c>
      <c r="O1532" s="88">
        <v>46023</v>
      </c>
      <c r="P1532" s="88">
        <v>46042</v>
      </c>
      <c r="Q1532" s="144">
        <v>0.2</v>
      </c>
      <c r="R1532" s="90" t="s">
        <v>1946</v>
      </c>
      <c r="S1532" s="91"/>
      <c r="T1532" s="91"/>
      <c r="U1532" s="102"/>
    </row>
    <row r="1533" spans="1:21" ht="14.5" outlineLevel="1" x14ac:dyDescent="0.35">
      <c r="A1533" s="83" t="s">
        <v>2146</v>
      </c>
      <c r="B1533" s="109" t="s">
        <v>2147</v>
      </c>
      <c r="C1533" s="85"/>
      <c r="D1533" s="86"/>
      <c r="E1533" s="101"/>
      <c r="F1533" s="101"/>
      <c r="G1533" s="101"/>
      <c r="H1533" s="101"/>
      <c r="I1533" s="101">
        <f t="shared" si="80"/>
        <v>0</v>
      </c>
      <c r="J1533" s="101"/>
      <c r="K1533" s="101"/>
      <c r="L1533" s="153"/>
      <c r="M1533" s="153"/>
      <c r="N1533" s="153">
        <f t="shared" si="79"/>
        <v>0</v>
      </c>
      <c r="O1533" s="88">
        <v>46043</v>
      </c>
      <c r="P1533" s="88">
        <v>46063</v>
      </c>
      <c r="Q1533" s="144">
        <v>0.2</v>
      </c>
      <c r="R1533" s="90" t="s">
        <v>1946</v>
      </c>
      <c r="S1533" s="91"/>
      <c r="T1533" s="91"/>
      <c r="U1533" s="102"/>
    </row>
    <row r="1534" spans="1:21" ht="14.5" outlineLevel="1" x14ac:dyDescent="0.35">
      <c r="A1534" s="83" t="s">
        <v>2148</v>
      </c>
      <c r="B1534" s="109" t="s">
        <v>824</v>
      </c>
      <c r="C1534" s="85"/>
      <c r="D1534" s="86"/>
      <c r="E1534" s="149"/>
      <c r="F1534" s="101"/>
      <c r="G1534" s="101"/>
      <c r="H1534" s="101"/>
      <c r="I1534" s="149">
        <f t="shared" si="80"/>
        <v>0</v>
      </c>
      <c r="J1534" s="149"/>
      <c r="K1534" s="101"/>
      <c r="L1534" s="153"/>
      <c r="M1534" s="153"/>
      <c r="N1534" s="153">
        <f t="shared" si="79"/>
        <v>0</v>
      </c>
      <c r="O1534" s="88">
        <v>46064</v>
      </c>
      <c r="P1534" s="88">
        <v>46083</v>
      </c>
      <c r="Q1534" s="144">
        <v>0.4</v>
      </c>
      <c r="R1534" s="90" t="s">
        <v>1946</v>
      </c>
      <c r="S1534" s="91"/>
      <c r="T1534" s="91"/>
      <c r="U1534" s="102"/>
    </row>
    <row r="1535" spans="1:21" ht="14.5" outlineLevel="1" x14ac:dyDescent="0.35">
      <c r="A1535" s="83" t="s">
        <v>2149</v>
      </c>
      <c r="B1535" s="109" t="s">
        <v>2150</v>
      </c>
      <c r="C1535" s="85"/>
      <c r="D1535" s="86"/>
      <c r="E1535" s="101">
        <v>8000000</v>
      </c>
      <c r="F1535" s="101"/>
      <c r="G1535" s="101"/>
      <c r="H1535" s="101"/>
      <c r="I1535" s="101">
        <f t="shared" si="80"/>
        <v>8000000</v>
      </c>
      <c r="J1535" s="101">
        <v>8000000</v>
      </c>
      <c r="K1535" s="101"/>
      <c r="L1535" s="153"/>
      <c r="M1535" s="153"/>
      <c r="N1535" s="153">
        <f t="shared" si="79"/>
        <v>8000000</v>
      </c>
      <c r="O1535" s="88">
        <v>46084</v>
      </c>
      <c r="P1535" s="88">
        <v>46104</v>
      </c>
      <c r="Q1535" s="168">
        <v>0.1</v>
      </c>
      <c r="R1535" s="90" t="s">
        <v>1946</v>
      </c>
      <c r="S1535" s="91"/>
      <c r="T1535" s="91"/>
      <c r="U1535" s="102"/>
    </row>
    <row r="1536" spans="1:21" ht="28" outlineLevel="1" x14ac:dyDescent="0.35">
      <c r="A1536" s="63" t="s">
        <v>2151</v>
      </c>
      <c r="B1536" s="163" t="s">
        <v>2152</v>
      </c>
      <c r="C1536" s="64"/>
      <c r="D1536" s="113">
        <v>2341</v>
      </c>
      <c r="E1536" s="66"/>
      <c r="F1536" s="65"/>
      <c r="G1536" s="65"/>
      <c r="H1536" s="65"/>
      <c r="I1536" s="66">
        <f t="shared" si="80"/>
        <v>0</v>
      </c>
      <c r="J1536" s="66"/>
      <c r="K1536" s="65"/>
      <c r="L1536" s="66"/>
      <c r="M1536" s="66"/>
      <c r="N1536" s="66">
        <f t="shared" si="79"/>
        <v>0</v>
      </c>
      <c r="O1536" s="164"/>
      <c r="P1536" s="164"/>
      <c r="Q1536" s="68"/>
      <c r="R1536" s="308" t="s">
        <v>1946</v>
      </c>
      <c r="S1536" s="71"/>
      <c r="T1536" s="71"/>
      <c r="U1536" s="147"/>
    </row>
    <row r="1537" spans="1:21" ht="14" outlineLevel="1" x14ac:dyDescent="0.35">
      <c r="A1537" s="83" t="s">
        <v>2153</v>
      </c>
      <c r="B1537" s="148" t="s">
        <v>2154</v>
      </c>
      <c r="C1537" s="85"/>
      <c r="D1537" s="122"/>
      <c r="E1537" s="123"/>
      <c r="F1537" s="101"/>
      <c r="G1537" s="101"/>
      <c r="H1537" s="101"/>
      <c r="I1537" s="123">
        <f t="shared" si="80"/>
        <v>0</v>
      </c>
      <c r="J1537" s="123"/>
      <c r="K1537" s="101"/>
      <c r="L1537" s="123"/>
      <c r="M1537" s="123"/>
      <c r="N1537" s="123">
        <f t="shared" si="79"/>
        <v>0</v>
      </c>
      <c r="O1537" s="88"/>
      <c r="P1537" s="88"/>
      <c r="Q1537" s="144">
        <v>1</v>
      </c>
      <c r="R1537" s="90" t="s">
        <v>1946</v>
      </c>
      <c r="S1537" s="91"/>
      <c r="T1537" s="91"/>
      <c r="U1537" s="102"/>
    </row>
    <row r="1538" spans="1:21" ht="56" outlineLevel="1" x14ac:dyDescent="0.35">
      <c r="A1538" s="63" t="s">
        <v>2155</v>
      </c>
      <c r="B1538" s="163" t="s">
        <v>2156</v>
      </c>
      <c r="C1538" s="64"/>
      <c r="D1538" s="113">
        <v>604601</v>
      </c>
      <c r="E1538" s="66">
        <f>E1554</f>
        <v>30000000</v>
      </c>
      <c r="F1538" s="65"/>
      <c r="G1538" s="65"/>
      <c r="H1538" s="65"/>
      <c r="I1538" s="65">
        <f t="shared" si="80"/>
        <v>30000000</v>
      </c>
      <c r="J1538" s="65">
        <f>J1554</f>
        <v>30000000</v>
      </c>
      <c r="K1538" s="65"/>
      <c r="L1538" s="66"/>
      <c r="M1538" s="66"/>
      <c r="N1538" s="66">
        <f t="shared" si="79"/>
        <v>30000000</v>
      </c>
      <c r="O1538" s="67">
        <v>46023</v>
      </c>
      <c r="P1538" s="67">
        <v>46387</v>
      </c>
      <c r="Q1538" s="68"/>
      <c r="R1538" s="308" t="s">
        <v>1946</v>
      </c>
      <c r="S1538" s="71"/>
      <c r="T1538" s="71" t="s">
        <v>2143</v>
      </c>
      <c r="U1538" s="147"/>
    </row>
    <row r="1539" spans="1:21" ht="14.5" outlineLevel="1" x14ac:dyDescent="0.35">
      <c r="A1539" s="83" t="s">
        <v>2157</v>
      </c>
      <c r="B1539" s="109" t="s">
        <v>2022</v>
      </c>
      <c r="C1539" s="85"/>
      <c r="D1539" s="86"/>
      <c r="E1539" s="101"/>
      <c r="F1539" s="101"/>
      <c r="G1539" s="101"/>
      <c r="H1539" s="101"/>
      <c r="I1539" s="101">
        <f t="shared" si="80"/>
        <v>0</v>
      </c>
      <c r="J1539" s="101"/>
      <c r="K1539" s="101"/>
      <c r="L1539" s="153"/>
      <c r="M1539" s="153"/>
      <c r="N1539" s="153">
        <f t="shared" si="79"/>
        <v>0</v>
      </c>
      <c r="O1539" s="88">
        <v>46023</v>
      </c>
      <c r="P1539" s="88">
        <v>46042</v>
      </c>
      <c r="Q1539" s="168">
        <v>0.15</v>
      </c>
      <c r="R1539" s="90" t="s">
        <v>1946</v>
      </c>
      <c r="S1539" s="91"/>
      <c r="T1539" s="91"/>
      <c r="U1539" s="102"/>
    </row>
    <row r="1540" spans="1:21" ht="14.5" outlineLevel="1" x14ac:dyDescent="0.35">
      <c r="A1540" s="83" t="s">
        <v>2158</v>
      </c>
      <c r="B1540" s="109" t="s">
        <v>2024</v>
      </c>
      <c r="C1540" s="85"/>
      <c r="D1540" s="86"/>
      <c r="E1540" s="101"/>
      <c r="F1540" s="101"/>
      <c r="G1540" s="101"/>
      <c r="H1540" s="101"/>
      <c r="I1540" s="101">
        <f t="shared" si="80"/>
        <v>0</v>
      </c>
      <c r="J1540" s="101"/>
      <c r="K1540" s="101"/>
      <c r="L1540" s="153"/>
      <c r="M1540" s="153"/>
      <c r="N1540" s="153">
        <f t="shared" si="79"/>
        <v>0</v>
      </c>
      <c r="O1540" s="88">
        <v>46043</v>
      </c>
      <c r="P1540" s="88">
        <v>46063</v>
      </c>
      <c r="Q1540" s="168">
        <v>0.05</v>
      </c>
      <c r="R1540" s="90" t="s">
        <v>1946</v>
      </c>
      <c r="S1540" s="91"/>
      <c r="T1540" s="91"/>
      <c r="U1540" s="102"/>
    </row>
    <row r="1541" spans="1:21" ht="14.5" outlineLevel="1" x14ac:dyDescent="0.35">
      <c r="A1541" s="83" t="s">
        <v>2159</v>
      </c>
      <c r="B1541" s="109" t="s">
        <v>2026</v>
      </c>
      <c r="C1541" s="85"/>
      <c r="D1541" s="86"/>
      <c r="E1541" s="101"/>
      <c r="F1541" s="101"/>
      <c r="G1541" s="101"/>
      <c r="H1541" s="101"/>
      <c r="I1541" s="101">
        <f t="shared" si="80"/>
        <v>0</v>
      </c>
      <c r="J1541" s="101"/>
      <c r="K1541" s="101"/>
      <c r="L1541" s="153"/>
      <c r="M1541" s="153"/>
      <c r="N1541" s="153">
        <f t="shared" si="79"/>
        <v>0</v>
      </c>
      <c r="O1541" s="88">
        <v>46064</v>
      </c>
      <c r="P1541" s="88">
        <v>46083</v>
      </c>
      <c r="Q1541" s="168">
        <v>0.05</v>
      </c>
      <c r="R1541" s="90" t="s">
        <v>1946</v>
      </c>
      <c r="S1541" s="91"/>
      <c r="T1541" s="91"/>
      <c r="U1541" s="102"/>
    </row>
    <row r="1542" spans="1:21" ht="14.5" outlineLevel="1" x14ac:dyDescent="0.35">
      <c r="A1542" s="83" t="s">
        <v>2160</v>
      </c>
      <c r="B1542" s="109" t="s">
        <v>2028</v>
      </c>
      <c r="C1542" s="85"/>
      <c r="D1542" s="86"/>
      <c r="E1542" s="101"/>
      <c r="F1542" s="101"/>
      <c r="G1542" s="101"/>
      <c r="H1542" s="101"/>
      <c r="I1542" s="101">
        <f t="shared" si="80"/>
        <v>0</v>
      </c>
      <c r="J1542" s="101"/>
      <c r="K1542" s="101"/>
      <c r="L1542" s="153"/>
      <c r="M1542" s="153"/>
      <c r="N1542" s="153">
        <f t="shared" si="79"/>
        <v>0</v>
      </c>
      <c r="O1542" s="88">
        <v>46084</v>
      </c>
      <c r="P1542" s="88">
        <v>46104</v>
      </c>
      <c r="Q1542" s="168">
        <v>0.05</v>
      </c>
      <c r="R1542" s="90" t="s">
        <v>1946</v>
      </c>
      <c r="S1542" s="91"/>
      <c r="T1542" s="91"/>
      <c r="U1542" s="102"/>
    </row>
    <row r="1543" spans="1:21" ht="14.5" outlineLevel="1" x14ac:dyDescent="0.35">
      <c r="A1543" s="83" t="s">
        <v>2161</v>
      </c>
      <c r="B1543" s="109" t="s">
        <v>2030</v>
      </c>
      <c r="C1543" s="85"/>
      <c r="D1543" s="86"/>
      <c r="E1543" s="101"/>
      <c r="F1543" s="101"/>
      <c r="G1543" s="101"/>
      <c r="H1543" s="101"/>
      <c r="I1543" s="101">
        <f t="shared" si="80"/>
        <v>0</v>
      </c>
      <c r="J1543" s="101"/>
      <c r="K1543" s="101"/>
      <c r="L1543" s="153"/>
      <c r="M1543" s="153"/>
      <c r="N1543" s="153">
        <f t="shared" si="79"/>
        <v>0</v>
      </c>
      <c r="O1543" s="88">
        <v>46105</v>
      </c>
      <c r="P1543" s="88">
        <v>46111</v>
      </c>
      <c r="Q1543" s="168">
        <v>0.05</v>
      </c>
      <c r="R1543" s="90" t="s">
        <v>1946</v>
      </c>
      <c r="S1543" s="91"/>
      <c r="T1543" s="91"/>
      <c r="U1543" s="102"/>
    </row>
    <row r="1544" spans="1:21" ht="14.5" outlineLevel="1" x14ac:dyDescent="0.35">
      <c r="A1544" s="83" t="s">
        <v>2162</v>
      </c>
      <c r="B1544" s="109" t="s">
        <v>2032</v>
      </c>
      <c r="C1544" s="85"/>
      <c r="D1544" s="86"/>
      <c r="E1544" s="101"/>
      <c r="F1544" s="101"/>
      <c r="G1544" s="101"/>
      <c r="H1544" s="101"/>
      <c r="I1544" s="101">
        <f t="shared" si="80"/>
        <v>0</v>
      </c>
      <c r="J1544" s="101"/>
      <c r="K1544" s="101"/>
      <c r="L1544" s="153"/>
      <c r="M1544" s="153"/>
      <c r="N1544" s="153">
        <f t="shared" si="79"/>
        <v>0</v>
      </c>
      <c r="O1544" s="88">
        <v>46113</v>
      </c>
      <c r="P1544" s="88">
        <v>46142</v>
      </c>
      <c r="Q1544" s="168">
        <v>0.08</v>
      </c>
      <c r="R1544" s="90" t="s">
        <v>1946</v>
      </c>
      <c r="S1544" s="91"/>
      <c r="T1544" s="91"/>
      <c r="U1544" s="102"/>
    </row>
    <row r="1545" spans="1:21" ht="14.5" outlineLevel="1" x14ac:dyDescent="0.35">
      <c r="A1545" s="83" t="s">
        <v>2163</v>
      </c>
      <c r="B1545" s="109" t="s">
        <v>2034</v>
      </c>
      <c r="C1545" s="85"/>
      <c r="D1545" s="86"/>
      <c r="E1545" s="101"/>
      <c r="F1545" s="101"/>
      <c r="G1545" s="101"/>
      <c r="H1545" s="101"/>
      <c r="I1545" s="101">
        <f t="shared" si="80"/>
        <v>0</v>
      </c>
      <c r="J1545" s="101"/>
      <c r="K1545" s="101"/>
      <c r="L1545" s="153"/>
      <c r="M1545" s="153"/>
      <c r="N1545" s="153">
        <f t="shared" si="79"/>
        <v>0</v>
      </c>
      <c r="O1545" s="88">
        <v>46143</v>
      </c>
      <c r="P1545" s="88">
        <v>46152</v>
      </c>
      <c r="Q1545" s="168">
        <v>0.05</v>
      </c>
      <c r="R1545" s="90" t="s">
        <v>1946</v>
      </c>
      <c r="S1545" s="91"/>
      <c r="T1545" s="91"/>
      <c r="U1545" s="102"/>
    </row>
    <row r="1546" spans="1:21" ht="14.5" outlineLevel="1" x14ac:dyDescent="0.35">
      <c r="A1546" s="83" t="s">
        <v>2164</v>
      </c>
      <c r="B1546" s="109" t="s">
        <v>73</v>
      </c>
      <c r="C1546" s="85"/>
      <c r="D1546" s="86"/>
      <c r="E1546" s="101"/>
      <c r="F1546" s="101"/>
      <c r="G1546" s="101"/>
      <c r="H1546" s="101"/>
      <c r="I1546" s="101">
        <f t="shared" si="80"/>
        <v>0</v>
      </c>
      <c r="J1546" s="101"/>
      <c r="K1546" s="101"/>
      <c r="L1546" s="153"/>
      <c r="M1546" s="153"/>
      <c r="N1546" s="153">
        <f t="shared" si="79"/>
        <v>0</v>
      </c>
      <c r="O1546" s="88">
        <v>46153</v>
      </c>
      <c r="P1546" s="88">
        <v>46173</v>
      </c>
      <c r="Q1546" s="168">
        <v>0.1</v>
      </c>
      <c r="R1546" s="90" t="s">
        <v>1946</v>
      </c>
      <c r="S1546" s="91"/>
      <c r="T1546" s="91"/>
      <c r="U1546" s="102"/>
    </row>
    <row r="1547" spans="1:21" ht="14.5" outlineLevel="1" x14ac:dyDescent="0.35">
      <c r="A1547" s="83" t="s">
        <v>2165</v>
      </c>
      <c r="B1547" s="109" t="s">
        <v>68</v>
      </c>
      <c r="C1547" s="85"/>
      <c r="D1547" s="86"/>
      <c r="E1547" s="101"/>
      <c r="F1547" s="101"/>
      <c r="G1547" s="101"/>
      <c r="H1547" s="101"/>
      <c r="I1547" s="101">
        <f t="shared" si="80"/>
        <v>0</v>
      </c>
      <c r="J1547" s="101"/>
      <c r="K1547" s="101"/>
      <c r="L1547" s="153"/>
      <c r="M1547" s="153"/>
      <c r="N1547" s="153">
        <f t="shared" si="79"/>
        <v>0</v>
      </c>
      <c r="O1547" s="88">
        <v>46174</v>
      </c>
      <c r="P1547" s="88">
        <v>46179</v>
      </c>
      <c r="Q1547" s="168">
        <v>0.05</v>
      </c>
      <c r="R1547" s="90" t="s">
        <v>1946</v>
      </c>
      <c r="S1547" s="91"/>
      <c r="T1547" s="91"/>
      <c r="U1547" s="102"/>
    </row>
    <row r="1548" spans="1:21" ht="14.5" outlineLevel="1" x14ac:dyDescent="0.35">
      <c r="A1548" s="83" t="s">
        <v>2166</v>
      </c>
      <c r="B1548" s="109" t="s">
        <v>2038</v>
      </c>
      <c r="C1548" s="85"/>
      <c r="D1548" s="86"/>
      <c r="E1548" s="101"/>
      <c r="F1548" s="101"/>
      <c r="G1548" s="101"/>
      <c r="H1548" s="101"/>
      <c r="I1548" s="101">
        <f t="shared" si="80"/>
        <v>0</v>
      </c>
      <c r="J1548" s="101"/>
      <c r="K1548" s="101"/>
      <c r="L1548" s="153"/>
      <c r="M1548" s="153"/>
      <c r="N1548" s="153">
        <f t="shared" si="79"/>
        <v>0</v>
      </c>
      <c r="O1548" s="88">
        <v>46180</v>
      </c>
      <c r="P1548" s="88">
        <v>46193</v>
      </c>
      <c r="Q1548" s="168">
        <v>0.05</v>
      </c>
      <c r="R1548" s="90" t="s">
        <v>1946</v>
      </c>
      <c r="S1548" s="91"/>
      <c r="T1548" s="91"/>
      <c r="U1548" s="102"/>
    </row>
    <row r="1549" spans="1:21" ht="14.5" outlineLevel="1" x14ac:dyDescent="0.35">
      <c r="A1549" s="83" t="s">
        <v>2167</v>
      </c>
      <c r="B1549" s="109" t="s">
        <v>2040</v>
      </c>
      <c r="C1549" s="85"/>
      <c r="D1549" s="86"/>
      <c r="E1549" s="101"/>
      <c r="F1549" s="101"/>
      <c r="G1549" s="101"/>
      <c r="H1549" s="101"/>
      <c r="I1549" s="101">
        <f t="shared" si="80"/>
        <v>0</v>
      </c>
      <c r="J1549" s="101"/>
      <c r="K1549" s="101"/>
      <c r="L1549" s="153"/>
      <c r="M1549" s="153"/>
      <c r="N1549" s="153">
        <f t="shared" si="79"/>
        <v>0</v>
      </c>
      <c r="O1549" s="88">
        <v>46252</v>
      </c>
      <c r="P1549" s="88">
        <v>46254</v>
      </c>
      <c r="Q1549" s="168">
        <v>0.04</v>
      </c>
      <c r="R1549" s="90" t="s">
        <v>1946</v>
      </c>
      <c r="S1549" s="91"/>
      <c r="T1549" s="91"/>
      <c r="U1549" s="102"/>
    </row>
    <row r="1550" spans="1:21" ht="14.5" outlineLevel="1" x14ac:dyDescent="0.35">
      <c r="A1550" s="83" t="s">
        <v>2168</v>
      </c>
      <c r="B1550" s="109" t="s">
        <v>2042</v>
      </c>
      <c r="C1550" s="85"/>
      <c r="D1550" s="86"/>
      <c r="E1550" s="101"/>
      <c r="F1550" s="101"/>
      <c r="G1550" s="101"/>
      <c r="H1550" s="101"/>
      <c r="I1550" s="101">
        <f t="shared" si="80"/>
        <v>0</v>
      </c>
      <c r="J1550" s="101"/>
      <c r="K1550" s="101"/>
      <c r="L1550" s="153"/>
      <c r="M1550" s="153"/>
      <c r="N1550" s="153">
        <f t="shared" si="79"/>
        <v>0</v>
      </c>
      <c r="O1550" s="88">
        <v>46283</v>
      </c>
      <c r="P1550" s="88">
        <v>46285</v>
      </c>
      <c r="Q1550" s="168">
        <v>0.05</v>
      </c>
      <c r="R1550" s="90" t="s">
        <v>1946</v>
      </c>
      <c r="S1550" s="91"/>
      <c r="T1550" s="91"/>
      <c r="U1550" s="102"/>
    </row>
    <row r="1551" spans="1:21" ht="14.5" outlineLevel="1" x14ac:dyDescent="0.35">
      <c r="A1551" s="83" t="s">
        <v>2169</v>
      </c>
      <c r="B1551" s="109" t="s">
        <v>2044</v>
      </c>
      <c r="C1551" s="85"/>
      <c r="D1551" s="86"/>
      <c r="E1551" s="101"/>
      <c r="F1551" s="101"/>
      <c r="G1551" s="101"/>
      <c r="H1551" s="101"/>
      <c r="I1551" s="101">
        <f t="shared" si="80"/>
        <v>0</v>
      </c>
      <c r="J1551" s="101"/>
      <c r="K1551" s="101"/>
      <c r="L1551" s="153"/>
      <c r="M1551" s="153"/>
      <c r="N1551" s="153">
        <f t="shared" si="79"/>
        <v>0</v>
      </c>
      <c r="O1551" s="88">
        <v>46286</v>
      </c>
      <c r="P1551" s="88">
        <v>46290</v>
      </c>
      <c r="Q1551" s="168">
        <v>0.1</v>
      </c>
      <c r="R1551" s="90" t="s">
        <v>1946</v>
      </c>
      <c r="S1551" s="91"/>
      <c r="T1551" s="91"/>
      <c r="U1551" s="102"/>
    </row>
    <row r="1552" spans="1:21" ht="14.5" outlineLevel="1" x14ac:dyDescent="0.35">
      <c r="A1552" s="83" t="s">
        <v>2170</v>
      </c>
      <c r="B1552" s="109" t="s">
        <v>2046</v>
      </c>
      <c r="C1552" s="85"/>
      <c r="D1552" s="86"/>
      <c r="E1552" s="101"/>
      <c r="F1552" s="101"/>
      <c r="G1552" s="101"/>
      <c r="H1552" s="101"/>
      <c r="I1552" s="101">
        <f t="shared" si="80"/>
        <v>0</v>
      </c>
      <c r="J1552" s="101"/>
      <c r="K1552" s="101"/>
      <c r="L1552" s="153"/>
      <c r="M1552" s="153"/>
      <c r="N1552" s="153">
        <f t="shared" si="79"/>
        <v>0</v>
      </c>
      <c r="O1552" s="88">
        <v>46294</v>
      </c>
      <c r="P1552" s="88">
        <v>46300</v>
      </c>
      <c r="Q1552" s="168">
        <v>0.05</v>
      </c>
      <c r="R1552" s="90" t="s">
        <v>1946</v>
      </c>
      <c r="S1552" s="91"/>
      <c r="T1552" s="91"/>
      <c r="U1552" s="102"/>
    </row>
    <row r="1553" spans="1:113" ht="14.5" outlineLevel="1" x14ac:dyDescent="0.35">
      <c r="A1553" s="83" t="s">
        <v>2171</v>
      </c>
      <c r="B1553" s="109" t="s">
        <v>2048</v>
      </c>
      <c r="C1553" s="85"/>
      <c r="D1553" s="86"/>
      <c r="E1553" s="101"/>
      <c r="F1553" s="101"/>
      <c r="G1553" s="101"/>
      <c r="H1553" s="101"/>
      <c r="I1553" s="101">
        <f t="shared" si="80"/>
        <v>0</v>
      </c>
      <c r="J1553" s="101"/>
      <c r="K1553" s="101"/>
      <c r="L1553" s="153"/>
      <c r="M1553" s="153"/>
      <c r="N1553" s="153">
        <f t="shared" si="79"/>
        <v>0</v>
      </c>
      <c r="O1553" s="88">
        <v>46676</v>
      </c>
      <c r="P1553" s="88">
        <v>46683</v>
      </c>
      <c r="Q1553" s="168">
        <v>0.05</v>
      </c>
      <c r="R1553" s="90" t="s">
        <v>1946</v>
      </c>
      <c r="S1553" s="91"/>
      <c r="T1553" s="91"/>
      <c r="U1553" s="102"/>
    </row>
    <row r="1554" spans="1:113" ht="14.5" outlineLevel="1" x14ac:dyDescent="0.35">
      <c r="A1554" s="83" t="s">
        <v>2172</v>
      </c>
      <c r="B1554" s="109" t="s">
        <v>2050</v>
      </c>
      <c r="C1554" s="85"/>
      <c r="D1554" s="86"/>
      <c r="E1554" s="101">
        <v>30000000</v>
      </c>
      <c r="F1554" s="101"/>
      <c r="G1554" s="101"/>
      <c r="H1554" s="101"/>
      <c r="I1554" s="101">
        <f t="shared" si="80"/>
        <v>30000000</v>
      </c>
      <c r="J1554" s="101">
        <v>30000000</v>
      </c>
      <c r="K1554" s="101"/>
      <c r="L1554" s="153"/>
      <c r="M1554" s="153"/>
      <c r="N1554" s="153">
        <f t="shared" si="79"/>
        <v>30000000</v>
      </c>
      <c r="O1554" s="88">
        <v>46305</v>
      </c>
      <c r="P1554" s="88">
        <v>46336</v>
      </c>
      <c r="Q1554" s="168">
        <v>0.03</v>
      </c>
      <c r="R1554" s="90" t="s">
        <v>1946</v>
      </c>
      <c r="S1554" s="91"/>
      <c r="T1554" s="91"/>
      <c r="U1554" s="102"/>
    </row>
    <row r="1555" spans="1:113" ht="29.4" customHeight="1" outlineLevel="1" x14ac:dyDescent="0.35">
      <c r="A1555" s="63" t="s">
        <v>2173</v>
      </c>
      <c r="B1555" s="163" t="s">
        <v>2174</v>
      </c>
      <c r="C1555" s="64"/>
      <c r="D1555" s="113">
        <v>2488</v>
      </c>
      <c r="E1555" s="65">
        <v>0</v>
      </c>
      <c r="F1555" s="65"/>
      <c r="G1555" s="65"/>
      <c r="H1555" s="65"/>
      <c r="I1555" s="65">
        <f t="shared" si="80"/>
        <v>0</v>
      </c>
      <c r="J1555" s="65">
        <f>J1571</f>
        <v>0</v>
      </c>
      <c r="K1555" s="65"/>
      <c r="L1555" s="66"/>
      <c r="M1555" s="66"/>
      <c r="N1555" s="66">
        <f t="shared" si="79"/>
        <v>0</v>
      </c>
      <c r="O1555" s="67">
        <v>46023</v>
      </c>
      <c r="P1555" s="67">
        <v>46387</v>
      </c>
      <c r="Q1555" s="68"/>
      <c r="R1555" s="308" t="s">
        <v>1946</v>
      </c>
      <c r="S1555" s="71"/>
      <c r="T1555" s="64" t="s">
        <v>2143</v>
      </c>
      <c r="U1555" s="147"/>
    </row>
    <row r="1556" spans="1:113" ht="14.5" outlineLevel="1" x14ac:dyDescent="0.35">
      <c r="A1556" s="83" t="s">
        <v>2175</v>
      </c>
      <c r="B1556" s="109" t="s">
        <v>2022</v>
      </c>
      <c r="C1556" s="85"/>
      <c r="D1556" s="86"/>
      <c r="E1556" s="101"/>
      <c r="F1556" s="101"/>
      <c r="G1556" s="101"/>
      <c r="H1556" s="101"/>
      <c r="I1556" s="101">
        <f t="shared" si="80"/>
        <v>0</v>
      </c>
      <c r="J1556" s="101"/>
      <c r="K1556" s="101"/>
      <c r="L1556" s="153"/>
      <c r="M1556" s="153"/>
      <c r="N1556" s="153">
        <f t="shared" si="79"/>
        <v>0</v>
      </c>
      <c r="O1556" s="88">
        <v>46023</v>
      </c>
      <c r="P1556" s="88">
        <v>46042</v>
      </c>
      <c r="Q1556" s="168">
        <v>0.15</v>
      </c>
      <c r="R1556" s="90" t="s">
        <v>1946</v>
      </c>
      <c r="S1556" s="91"/>
      <c r="T1556" s="91"/>
      <c r="U1556" s="102"/>
    </row>
    <row r="1557" spans="1:113" ht="14.5" outlineLevel="1" x14ac:dyDescent="0.35">
      <c r="A1557" s="83" t="s">
        <v>2176</v>
      </c>
      <c r="B1557" s="109" t="s">
        <v>2024</v>
      </c>
      <c r="C1557" s="85"/>
      <c r="D1557" s="86"/>
      <c r="E1557" s="101"/>
      <c r="F1557" s="101"/>
      <c r="G1557" s="101"/>
      <c r="H1557" s="101"/>
      <c r="I1557" s="101">
        <f t="shared" si="80"/>
        <v>0</v>
      </c>
      <c r="J1557" s="101"/>
      <c r="K1557" s="101"/>
      <c r="L1557" s="153"/>
      <c r="M1557" s="153"/>
      <c r="N1557" s="153">
        <f t="shared" ref="N1557:N1620" si="81">SUM(J1557:M1557)</f>
        <v>0</v>
      </c>
      <c r="O1557" s="88">
        <v>46043</v>
      </c>
      <c r="P1557" s="88">
        <v>46063</v>
      </c>
      <c r="Q1557" s="168">
        <v>0.05</v>
      </c>
      <c r="R1557" s="90" t="s">
        <v>1946</v>
      </c>
      <c r="S1557" s="91"/>
      <c r="T1557" s="91"/>
      <c r="U1557" s="102"/>
    </row>
    <row r="1558" spans="1:113" ht="14.5" outlineLevel="1" x14ac:dyDescent="0.35">
      <c r="A1558" s="83" t="s">
        <v>2177</v>
      </c>
      <c r="B1558" s="109" t="s">
        <v>2026</v>
      </c>
      <c r="C1558" s="85"/>
      <c r="D1558" s="86"/>
      <c r="E1558" s="101"/>
      <c r="F1558" s="101"/>
      <c r="G1558" s="101"/>
      <c r="H1558" s="101"/>
      <c r="I1558" s="101">
        <f t="shared" si="80"/>
        <v>0</v>
      </c>
      <c r="J1558" s="101"/>
      <c r="K1558" s="101"/>
      <c r="L1558" s="153"/>
      <c r="M1558" s="153"/>
      <c r="N1558" s="153">
        <f t="shared" si="81"/>
        <v>0</v>
      </c>
      <c r="O1558" s="88">
        <v>46064</v>
      </c>
      <c r="P1558" s="88">
        <v>46083</v>
      </c>
      <c r="Q1558" s="168">
        <v>0.05</v>
      </c>
      <c r="R1558" s="90" t="s">
        <v>1946</v>
      </c>
      <c r="S1558" s="91"/>
      <c r="T1558" s="91"/>
      <c r="U1558" s="102"/>
    </row>
    <row r="1559" spans="1:113" s="112" customFormat="1" ht="14.5" outlineLevel="1" x14ac:dyDescent="0.35">
      <c r="A1559" s="83" t="s">
        <v>2178</v>
      </c>
      <c r="B1559" s="109" t="s">
        <v>2028</v>
      </c>
      <c r="C1559" s="85"/>
      <c r="D1559" s="86"/>
      <c r="E1559" s="101"/>
      <c r="F1559" s="101"/>
      <c r="G1559" s="101"/>
      <c r="H1559" s="101"/>
      <c r="I1559" s="101">
        <f t="shared" si="80"/>
        <v>0</v>
      </c>
      <c r="J1559" s="101"/>
      <c r="K1559" s="101"/>
      <c r="L1559" s="153"/>
      <c r="M1559" s="153"/>
      <c r="N1559" s="153">
        <f t="shared" si="81"/>
        <v>0</v>
      </c>
      <c r="O1559" s="88">
        <v>46084</v>
      </c>
      <c r="P1559" s="88">
        <v>46104</v>
      </c>
      <c r="Q1559" s="168">
        <v>0.05</v>
      </c>
      <c r="R1559" s="90" t="s">
        <v>1946</v>
      </c>
      <c r="S1559" s="91"/>
      <c r="T1559" s="91"/>
      <c r="U1559" s="102"/>
      <c r="V1559" s="137"/>
      <c r="W1559" s="137"/>
      <c r="X1559" s="137"/>
      <c r="Y1559" s="137"/>
      <c r="Z1559" s="137"/>
      <c r="AA1559" s="137"/>
      <c r="AB1559" s="137"/>
      <c r="AC1559" s="137"/>
      <c r="AD1559" s="137"/>
      <c r="AE1559" s="137"/>
      <c r="AF1559" s="137"/>
      <c r="AG1559" s="137"/>
      <c r="AH1559" s="137"/>
      <c r="AI1559" s="137"/>
      <c r="AJ1559" s="137"/>
      <c r="AK1559" s="137"/>
      <c r="AL1559" s="137"/>
      <c r="AM1559" s="137"/>
      <c r="AN1559" s="137"/>
      <c r="AO1559" s="137"/>
      <c r="AP1559" s="137"/>
      <c r="AQ1559" s="137"/>
      <c r="AR1559" s="137"/>
      <c r="AS1559" s="170"/>
    </row>
    <row r="1560" spans="1:113" s="148" customFormat="1" ht="14.5" outlineLevel="1" x14ac:dyDescent="0.35">
      <c r="A1560" s="83" t="s">
        <v>2179</v>
      </c>
      <c r="B1560" s="109" t="s">
        <v>2030</v>
      </c>
      <c r="C1560" s="85"/>
      <c r="D1560" s="86"/>
      <c r="E1560" s="101"/>
      <c r="F1560" s="101"/>
      <c r="G1560" s="101"/>
      <c r="H1560" s="101"/>
      <c r="I1560" s="101">
        <f t="shared" si="80"/>
        <v>0</v>
      </c>
      <c r="J1560" s="101"/>
      <c r="K1560" s="101"/>
      <c r="L1560" s="153"/>
      <c r="M1560" s="153"/>
      <c r="N1560" s="153">
        <f t="shared" si="81"/>
        <v>0</v>
      </c>
      <c r="O1560" s="88">
        <v>46105</v>
      </c>
      <c r="P1560" s="88">
        <v>46111</v>
      </c>
      <c r="Q1560" s="168">
        <v>0.05</v>
      </c>
      <c r="R1560" s="90" t="s">
        <v>1946</v>
      </c>
      <c r="S1560" s="91"/>
      <c r="T1560" s="91"/>
      <c r="U1560" s="102"/>
      <c r="V1560" s="137"/>
      <c r="W1560" s="137"/>
      <c r="X1560" s="137"/>
      <c r="Y1560" s="137"/>
      <c r="Z1560" s="137"/>
      <c r="AA1560" s="137"/>
      <c r="AB1560" s="137"/>
      <c r="AC1560" s="137"/>
      <c r="AD1560" s="137"/>
      <c r="AE1560" s="137"/>
      <c r="AF1560" s="137"/>
      <c r="AG1560" s="137"/>
      <c r="AH1560" s="137"/>
      <c r="AI1560" s="137"/>
      <c r="AJ1560" s="137"/>
      <c r="AK1560" s="137"/>
      <c r="AL1560" s="137"/>
      <c r="AM1560" s="137"/>
      <c r="AN1560" s="137"/>
      <c r="AO1560" s="137"/>
      <c r="AP1560" s="137"/>
      <c r="AQ1560" s="137"/>
      <c r="AR1560" s="137"/>
      <c r="AS1560" s="310"/>
    </row>
    <row r="1561" spans="1:113" s="112" customFormat="1" ht="14.5" outlineLevel="1" x14ac:dyDescent="0.35">
      <c r="A1561" s="83" t="s">
        <v>2180</v>
      </c>
      <c r="B1561" s="109" t="s">
        <v>2032</v>
      </c>
      <c r="C1561" s="85"/>
      <c r="D1561" s="86"/>
      <c r="E1561" s="101"/>
      <c r="F1561" s="101"/>
      <c r="G1561" s="101"/>
      <c r="H1561" s="101"/>
      <c r="I1561" s="101">
        <f t="shared" si="80"/>
        <v>0</v>
      </c>
      <c r="J1561" s="101"/>
      <c r="K1561" s="101"/>
      <c r="L1561" s="153"/>
      <c r="M1561" s="153"/>
      <c r="N1561" s="153">
        <f t="shared" si="81"/>
        <v>0</v>
      </c>
      <c r="O1561" s="88">
        <v>46113</v>
      </c>
      <c r="P1561" s="88">
        <v>46142</v>
      </c>
      <c r="Q1561" s="168">
        <v>0.08</v>
      </c>
      <c r="R1561" s="90" t="s">
        <v>1946</v>
      </c>
      <c r="S1561" s="91"/>
      <c r="T1561" s="91"/>
      <c r="U1561" s="102"/>
      <c r="V1561" s="137"/>
      <c r="W1561" s="137"/>
      <c r="X1561" s="137"/>
      <c r="Y1561" s="137"/>
      <c r="Z1561" s="137"/>
      <c r="AA1561" s="137"/>
      <c r="AB1561" s="137"/>
      <c r="AC1561" s="137"/>
      <c r="AD1561" s="137"/>
      <c r="AE1561" s="137"/>
      <c r="AF1561" s="137"/>
      <c r="AG1561" s="137"/>
      <c r="AH1561" s="137"/>
      <c r="AI1561" s="137"/>
      <c r="AJ1561" s="137"/>
      <c r="AK1561" s="137"/>
      <c r="AL1561" s="137"/>
      <c r="AM1561" s="137"/>
      <c r="AN1561" s="137"/>
      <c r="AO1561" s="137"/>
      <c r="AP1561" s="137"/>
      <c r="AQ1561" s="137"/>
      <c r="AR1561" s="137"/>
      <c r="AS1561" s="170"/>
    </row>
    <row r="1562" spans="1:113" s="148" customFormat="1" ht="14.5" outlineLevel="1" x14ac:dyDescent="0.35">
      <c r="A1562" s="83" t="s">
        <v>2181</v>
      </c>
      <c r="B1562" s="109" t="s">
        <v>2034</v>
      </c>
      <c r="C1562" s="85"/>
      <c r="D1562" s="86"/>
      <c r="E1562" s="101"/>
      <c r="F1562" s="101"/>
      <c r="G1562" s="101"/>
      <c r="H1562" s="101"/>
      <c r="I1562" s="101">
        <f t="shared" si="80"/>
        <v>0</v>
      </c>
      <c r="J1562" s="101"/>
      <c r="K1562" s="101"/>
      <c r="L1562" s="153"/>
      <c r="M1562" s="153"/>
      <c r="N1562" s="153">
        <f t="shared" si="81"/>
        <v>0</v>
      </c>
      <c r="O1562" s="88">
        <v>46143</v>
      </c>
      <c r="P1562" s="88">
        <v>46152</v>
      </c>
      <c r="Q1562" s="168">
        <v>0.05</v>
      </c>
      <c r="R1562" s="90" t="s">
        <v>1946</v>
      </c>
      <c r="S1562" s="91"/>
      <c r="T1562" s="91"/>
      <c r="U1562" s="102"/>
      <c r="V1562" s="137"/>
      <c r="W1562" s="137"/>
      <c r="X1562" s="137"/>
      <c r="Y1562" s="137"/>
      <c r="Z1562" s="137"/>
      <c r="AA1562" s="137"/>
      <c r="AB1562" s="137"/>
      <c r="AC1562" s="137"/>
      <c r="AD1562" s="137"/>
      <c r="AE1562" s="137"/>
      <c r="AF1562" s="137"/>
      <c r="AG1562" s="137"/>
      <c r="AH1562" s="137"/>
      <c r="AI1562" s="137"/>
      <c r="AJ1562" s="137"/>
      <c r="AK1562" s="137"/>
      <c r="AL1562" s="137"/>
      <c r="AM1562" s="137"/>
      <c r="AN1562" s="137"/>
      <c r="AO1562" s="137"/>
      <c r="AP1562" s="137"/>
      <c r="AQ1562" s="137"/>
      <c r="AR1562" s="137"/>
      <c r="AS1562" s="310"/>
    </row>
    <row r="1563" spans="1:113" s="112" customFormat="1" ht="14.5" outlineLevel="1" x14ac:dyDescent="0.35">
      <c r="A1563" s="83" t="s">
        <v>2182</v>
      </c>
      <c r="B1563" s="109" t="s">
        <v>73</v>
      </c>
      <c r="C1563" s="85"/>
      <c r="D1563" s="86"/>
      <c r="E1563" s="101"/>
      <c r="F1563" s="101"/>
      <c r="G1563" s="101"/>
      <c r="H1563" s="101"/>
      <c r="I1563" s="101">
        <f t="shared" si="80"/>
        <v>0</v>
      </c>
      <c r="J1563" s="101"/>
      <c r="K1563" s="101"/>
      <c r="L1563" s="153"/>
      <c r="M1563" s="153"/>
      <c r="N1563" s="153">
        <f t="shared" si="81"/>
        <v>0</v>
      </c>
      <c r="O1563" s="88">
        <v>46153</v>
      </c>
      <c r="P1563" s="88">
        <v>46173</v>
      </c>
      <c r="Q1563" s="168">
        <v>0.1</v>
      </c>
      <c r="R1563" s="90" t="s">
        <v>1946</v>
      </c>
      <c r="S1563" s="91"/>
      <c r="T1563" s="91"/>
      <c r="U1563" s="102"/>
      <c r="V1563" s="137"/>
      <c r="W1563" s="137"/>
      <c r="X1563" s="137"/>
      <c r="Y1563" s="137"/>
      <c r="Z1563" s="137"/>
      <c r="AA1563" s="137"/>
      <c r="AB1563" s="137"/>
      <c r="AC1563" s="137"/>
      <c r="AD1563" s="137"/>
      <c r="AE1563" s="137"/>
      <c r="AF1563" s="137"/>
      <c r="AG1563" s="137"/>
      <c r="AH1563" s="137"/>
      <c r="AI1563" s="137"/>
      <c r="AJ1563" s="137"/>
      <c r="AK1563" s="137"/>
      <c r="AL1563" s="137"/>
      <c r="AM1563" s="137"/>
      <c r="AN1563" s="137"/>
      <c r="AO1563" s="137"/>
      <c r="AP1563" s="137"/>
      <c r="AQ1563" s="137"/>
      <c r="AR1563" s="137"/>
      <c r="AS1563" s="170"/>
    </row>
    <row r="1564" spans="1:113" s="148" customFormat="1" ht="14.5" outlineLevel="1" x14ac:dyDescent="0.35">
      <c r="A1564" s="83" t="s">
        <v>2183</v>
      </c>
      <c r="B1564" s="109" t="s">
        <v>68</v>
      </c>
      <c r="C1564" s="85"/>
      <c r="D1564" s="86"/>
      <c r="E1564" s="101"/>
      <c r="F1564" s="101"/>
      <c r="G1564" s="101"/>
      <c r="H1564" s="101"/>
      <c r="I1564" s="101">
        <f t="shared" si="80"/>
        <v>0</v>
      </c>
      <c r="J1564" s="101"/>
      <c r="K1564" s="101"/>
      <c r="L1564" s="153"/>
      <c r="M1564" s="153"/>
      <c r="N1564" s="153">
        <f t="shared" si="81"/>
        <v>0</v>
      </c>
      <c r="O1564" s="88">
        <v>46174</v>
      </c>
      <c r="P1564" s="88">
        <v>46179</v>
      </c>
      <c r="Q1564" s="168">
        <v>0.05</v>
      </c>
      <c r="R1564" s="90" t="s">
        <v>1946</v>
      </c>
      <c r="S1564" s="91"/>
      <c r="T1564" s="91"/>
      <c r="U1564" s="102"/>
      <c r="V1564" s="137"/>
      <c r="W1564" s="137"/>
      <c r="X1564" s="137"/>
      <c r="Y1564" s="137"/>
      <c r="Z1564" s="137"/>
      <c r="AA1564" s="137"/>
      <c r="AB1564" s="137"/>
      <c r="AC1564" s="137"/>
      <c r="AD1564" s="137"/>
      <c r="AE1564" s="137"/>
      <c r="AF1564" s="137"/>
      <c r="AG1564" s="137"/>
      <c r="AH1564" s="137"/>
      <c r="AI1564" s="137"/>
      <c r="AJ1564" s="137"/>
      <c r="AK1564" s="137"/>
      <c r="AL1564" s="137"/>
      <c r="AM1564" s="137"/>
      <c r="AN1564" s="137"/>
      <c r="AO1564" s="137"/>
      <c r="AP1564" s="137"/>
      <c r="AQ1564" s="137"/>
      <c r="AR1564" s="137"/>
      <c r="AS1564" s="310"/>
    </row>
    <row r="1565" spans="1:113" s="154" customFormat="1" ht="15.65" customHeight="1" outlineLevel="1" x14ac:dyDescent="0.35">
      <c r="A1565" s="83" t="s">
        <v>2184</v>
      </c>
      <c r="B1565" s="109" t="s">
        <v>2038</v>
      </c>
      <c r="C1565" s="85"/>
      <c r="D1565" s="86"/>
      <c r="E1565" s="101"/>
      <c r="F1565" s="101"/>
      <c r="G1565" s="101"/>
      <c r="H1565" s="101"/>
      <c r="I1565" s="101">
        <f t="shared" si="80"/>
        <v>0</v>
      </c>
      <c r="J1565" s="101"/>
      <c r="K1565" s="101"/>
      <c r="L1565" s="153"/>
      <c r="M1565" s="153"/>
      <c r="N1565" s="153">
        <f t="shared" si="81"/>
        <v>0</v>
      </c>
      <c r="O1565" s="88">
        <v>46180</v>
      </c>
      <c r="P1565" s="88">
        <v>46193</v>
      </c>
      <c r="Q1565" s="168">
        <v>0.05</v>
      </c>
      <c r="R1565" s="90" t="s">
        <v>1946</v>
      </c>
      <c r="S1565" s="91"/>
      <c r="T1565" s="91"/>
      <c r="U1565" s="102"/>
    </row>
    <row r="1566" spans="1:113" s="311" customFormat="1" ht="21" customHeight="1" outlineLevel="1" x14ac:dyDescent="0.35">
      <c r="A1566" s="83" t="s">
        <v>2185</v>
      </c>
      <c r="B1566" s="109" t="s">
        <v>2040</v>
      </c>
      <c r="C1566" s="85"/>
      <c r="D1566" s="86"/>
      <c r="E1566" s="101"/>
      <c r="F1566" s="101"/>
      <c r="G1566" s="101"/>
      <c r="H1566" s="101"/>
      <c r="I1566" s="101">
        <f t="shared" si="80"/>
        <v>0</v>
      </c>
      <c r="J1566" s="101"/>
      <c r="K1566" s="101"/>
      <c r="L1566" s="153"/>
      <c r="M1566" s="153"/>
      <c r="N1566" s="153">
        <f t="shared" si="81"/>
        <v>0</v>
      </c>
      <c r="O1566" s="88">
        <v>46252</v>
      </c>
      <c r="P1566" s="88">
        <v>46254</v>
      </c>
      <c r="Q1566" s="168">
        <v>0.04</v>
      </c>
      <c r="R1566" s="90" t="s">
        <v>1946</v>
      </c>
      <c r="S1566" s="91"/>
      <c r="T1566" s="91"/>
      <c r="U1566" s="102"/>
      <c r="V1566" s="154"/>
      <c r="W1566" s="154"/>
      <c r="X1566" s="154"/>
      <c r="Y1566" s="154"/>
      <c r="Z1566" s="154"/>
      <c r="AA1566" s="154"/>
      <c r="AB1566" s="154"/>
      <c r="AC1566" s="154"/>
      <c r="AD1566" s="154"/>
      <c r="AE1566" s="154"/>
      <c r="AF1566" s="154"/>
      <c r="AG1566" s="154"/>
      <c r="AH1566" s="154"/>
      <c r="AI1566" s="154"/>
      <c r="AJ1566" s="154"/>
      <c r="AK1566" s="154"/>
      <c r="AL1566" s="154"/>
      <c r="AM1566" s="154"/>
      <c r="AN1566" s="154"/>
      <c r="AO1566" s="154"/>
      <c r="AP1566" s="154"/>
      <c r="AQ1566" s="154"/>
      <c r="AR1566" s="154"/>
      <c r="AS1566" s="154"/>
      <c r="AT1566" s="154"/>
      <c r="AU1566" s="154"/>
      <c r="AV1566" s="154"/>
      <c r="AW1566" s="154"/>
      <c r="AX1566" s="154"/>
      <c r="AY1566" s="154"/>
      <c r="AZ1566" s="154"/>
      <c r="BA1566" s="154"/>
      <c r="BB1566" s="154"/>
      <c r="BC1566" s="154"/>
      <c r="BD1566" s="154"/>
      <c r="BE1566" s="154"/>
      <c r="BF1566" s="154"/>
      <c r="BG1566" s="154"/>
      <c r="BH1566" s="154"/>
      <c r="BI1566" s="154"/>
      <c r="BJ1566" s="154"/>
      <c r="BK1566" s="154"/>
      <c r="BL1566" s="154"/>
      <c r="BM1566" s="154"/>
      <c r="BN1566" s="154"/>
      <c r="BO1566" s="154"/>
      <c r="BP1566" s="154"/>
      <c r="BQ1566" s="154"/>
      <c r="BR1566" s="154"/>
      <c r="BS1566" s="154"/>
      <c r="BT1566" s="154"/>
      <c r="BU1566" s="154"/>
      <c r="BV1566" s="154"/>
      <c r="BW1566" s="154"/>
      <c r="BX1566" s="154"/>
      <c r="BY1566" s="154"/>
      <c r="BZ1566" s="154"/>
      <c r="CA1566" s="154"/>
      <c r="CB1566" s="154"/>
      <c r="CC1566" s="154"/>
      <c r="CD1566" s="154"/>
      <c r="CE1566" s="154"/>
      <c r="CF1566" s="154"/>
      <c r="CG1566" s="154"/>
      <c r="CH1566" s="154"/>
      <c r="CI1566" s="154"/>
      <c r="CJ1566" s="154"/>
      <c r="CK1566" s="154"/>
      <c r="CL1566" s="154"/>
      <c r="CM1566" s="154"/>
      <c r="CN1566" s="154"/>
      <c r="CO1566" s="154"/>
      <c r="CP1566" s="154"/>
      <c r="CQ1566" s="154"/>
      <c r="CR1566" s="154"/>
      <c r="CS1566" s="154"/>
      <c r="CT1566" s="154"/>
      <c r="CU1566" s="154"/>
      <c r="CV1566" s="154"/>
      <c r="CW1566" s="154"/>
      <c r="CX1566" s="154"/>
      <c r="CY1566" s="154"/>
      <c r="CZ1566" s="154"/>
      <c r="DA1566" s="154"/>
      <c r="DB1566" s="154"/>
      <c r="DC1566" s="154"/>
      <c r="DD1566" s="154"/>
      <c r="DE1566" s="154"/>
      <c r="DF1566" s="154"/>
      <c r="DG1566" s="154"/>
      <c r="DH1566" s="154"/>
      <c r="DI1566" s="154"/>
    </row>
    <row r="1567" spans="1:113" s="154" customFormat="1" ht="15" customHeight="1" outlineLevel="1" x14ac:dyDescent="0.35">
      <c r="A1567" s="83" t="s">
        <v>2186</v>
      </c>
      <c r="B1567" s="109" t="s">
        <v>2042</v>
      </c>
      <c r="C1567" s="85"/>
      <c r="D1567" s="86"/>
      <c r="E1567" s="101"/>
      <c r="F1567" s="101"/>
      <c r="G1567" s="101"/>
      <c r="H1567" s="101"/>
      <c r="I1567" s="101">
        <f t="shared" si="80"/>
        <v>0</v>
      </c>
      <c r="J1567" s="101"/>
      <c r="K1567" s="101"/>
      <c r="L1567" s="153"/>
      <c r="M1567" s="153"/>
      <c r="N1567" s="153">
        <f t="shared" si="81"/>
        <v>0</v>
      </c>
      <c r="O1567" s="88">
        <v>46283</v>
      </c>
      <c r="P1567" s="88">
        <v>46285</v>
      </c>
      <c r="Q1567" s="168">
        <v>0.05</v>
      </c>
      <c r="R1567" s="90" t="s">
        <v>1946</v>
      </c>
      <c r="S1567" s="91"/>
      <c r="T1567" s="91"/>
      <c r="U1567" s="102"/>
    </row>
    <row r="1568" spans="1:113" s="154" customFormat="1" ht="15" customHeight="1" outlineLevel="1" x14ac:dyDescent="0.35">
      <c r="A1568" s="83" t="s">
        <v>2187</v>
      </c>
      <c r="B1568" s="109" t="s">
        <v>2044</v>
      </c>
      <c r="C1568" s="85"/>
      <c r="D1568" s="86"/>
      <c r="E1568" s="101"/>
      <c r="F1568" s="101"/>
      <c r="G1568" s="101"/>
      <c r="H1568" s="101"/>
      <c r="I1568" s="101">
        <f t="shared" si="80"/>
        <v>0</v>
      </c>
      <c r="J1568" s="101"/>
      <c r="K1568" s="101"/>
      <c r="L1568" s="153"/>
      <c r="M1568" s="153"/>
      <c r="N1568" s="153">
        <f t="shared" si="81"/>
        <v>0</v>
      </c>
      <c r="O1568" s="88">
        <v>46286</v>
      </c>
      <c r="P1568" s="88">
        <v>46290</v>
      </c>
      <c r="Q1568" s="168">
        <v>0.1</v>
      </c>
      <c r="R1568" s="90" t="s">
        <v>1946</v>
      </c>
      <c r="S1568" s="91"/>
      <c r="T1568" s="91"/>
      <c r="U1568" s="102"/>
    </row>
    <row r="1569" spans="1:113" s="154" customFormat="1" ht="14.5" outlineLevel="1" x14ac:dyDescent="0.35">
      <c r="A1569" s="83" t="s">
        <v>2188</v>
      </c>
      <c r="B1569" s="109" t="s">
        <v>2046</v>
      </c>
      <c r="C1569" s="85"/>
      <c r="D1569" s="86"/>
      <c r="E1569" s="101"/>
      <c r="F1569" s="101"/>
      <c r="G1569" s="101"/>
      <c r="H1569" s="101"/>
      <c r="I1569" s="101">
        <f t="shared" si="80"/>
        <v>0</v>
      </c>
      <c r="J1569" s="101"/>
      <c r="K1569" s="101"/>
      <c r="L1569" s="153"/>
      <c r="M1569" s="153"/>
      <c r="N1569" s="153">
        <f t="shared" si="81"/>
        <v>0</v>
      </c>
      <c r="O1569" s="88">
        <v>46294</v>
      </c>
      <c r="P1569" s="88">
        <v>46300</v>
      </c>
      <c r="Q1569" s="168">
        <v>0.05</v>
      </c>
      <c r="R1569" s="90" t="s">
        <v>1946</v>
      </c>
      <c r="S1569" s="91"/>
      <c r="T1569" s="91"/>
      <c r="U1569" s="102"/>
    </row>
    <row r="1570" spans="1:113" s="154" customFormat="1" ht="14.5" outlineLevel="1" x14ac:dyDescent="0.35">
      <c r="A1570" s="83" t="s">
        <v>2189</v>
      </c>
      <c r="B1570" s="109" t="s">
        <v>2048</v>
      </c>
      <c r="C1570" s="85"/>
      <c r="D1570" s="86"/>
      <c r="E1570" s="101"/>
      <c r="F1570" s="101"/>
      <c r="G1570" s="101"/>
      <c r="H1570" s="101"/>
      <c r="I1570" s="101">
        <f t="shared" si="80"/>
        <v>0</v>
      </c>
      <c r="J1570" s="101"/>
      <c r="K1570" s="101"/>
      <c r="L1570" s="153"/>
      <c r="M1570" s="153"/>
      <c r="N1570" s="153">
        <f t="shared" si="81"/>
        <v>0</v>
      </c>
      <c r="O1570" s="88">
        <v>46676</v>
      </c>
      <c r="P1570" s="88">
        <v>46683</v>
      </c>
      <c r="Q1570" s="168">
        <v>0.05</v>
      </c>
      <c r="R1570" s="90" t="s">
        <v>1946</v>
      </c>
      <c r="S1570" s="91"/>
      <c r="T1570" s="91"/>
      <c r="U1570" s="102"/>
    </row>
    <row r="1571" spans="1:113" s="154" customFormat="1" ht="14.5" outlineLevel="1" x14ac:dyDescent="0.35">
      <c r="A1571" s="83" t="s">
        <v>2190</v>
      </c>
      <c r="B1571" s="109" t="s">
        <v>2050</v>
      </c>
      <c r="C1571" s="85"/>
      <c r="D1571" s="86"/>
      <c r="E1571" s="101">
        <v>0</v>
      </c>
      <c r="F1571" s="101"/>
      <c r="G1571" s="101"/>
      <c r="H1571" s="101"/>
      <c r="I1571" s="101">
        <f t="shared" si="80"/>
        <v>0</v>
      </c>
      <c r="J1571" s="101">
        <v>0</v>
      </c>
      <c r="K1571" s="101"/>
      <c r="L1571" s="153"/>
      <c r="M1571" s="153"/>
      <c r="N1571" s="153">
        <f t="shared" si="81"/>
        <v>0</v>
      </c>
      <c r="O1571" s="88">
        <v>46305</v>
      </c>
      <c r="P1571" s="88">
        <v>46336</v>
      </c>
      <c r="Q1571" s="168">
        <v>0.03</v>
      </c>
      <c r="R1571" s="90" t="s">
        <v>1946</v>
      </c>
      <c r="S1571" s="91"/>
      <c r="T1571" s="91"/>
      <c r="U1571" s="102"/>
    </row>
    <row r="1572" spans="1:113" s="311" customFormat="1" ht="55.4" customHeight="1" outlineLevel="1" x14ac:dyDescent="0.35">
      <c r="A1572" s="63" t="s">
        <v>2191</v>
      </c>
      <c r="B1572" s="112" t="s">
        <v>2192</v>
      </c>
      <c r="C1572" s="64"/>
      <c r="D1572" s="113">
        <v>2341</v>
      </c>
      <c r="E1572" s="66">
        <f>E1588</f>
        <v>0</v>
      </c>
      <c r="F1572" s="65"/>
      <c r="G1572" s="65"/>
      <c r="H1572" s="65"/>
      <c r="I1572" s="66">
        <f t="shared" si="80"/>
        <v>0</v>
      </c>
      <c r="J1572" s="66">
        <f>J1588</f>
        <v>0</v>
      </c>
      <c r="K1572" s="65"/>
      <c r="L1572" s="66"/>
      <c r="M1572" s="66"/>
      <c r="N1572" s="66">
        <f t="shared" si="81"/>
        <v>0</v>
      </c>
      <c r="O1572" s="67">
        <v>46023</v>
      </c>
      <c r="P1572" s="67">
        <v>46387</v>
      </c>
      <c r="Q1572" s="68"/>
      <c r="R1572" s="308" t="s">
        <v>1946</v>
      </c>
      <c r="S1572" s="71"/>
      <c r="T1572" s="64" t="s">
        <v>2020</v>
      </c>
      <c r="U1572" s="147"/>
      <c r="V1572" s="154"/>
      <c r="W1572" s="154"/>
      <c r="X1572" s="154"/>
      <c r="Y1572" s="154"/>
      <c r="Z1572" s="154"/>
      <c r="AA1572" s="154"/>
      <c r="AB1572" s="154"/>
      <c r="AC1572" s="154"/>
      <c r="AD1572" s="154"/>
      <c r="AE1572" s="154"/>
      <c r="AF1572" s="154"/>
      <c r="AG1572" s="154"/>
      <c r="AH1572" s="154"/>
      <c r="AI1572" s="154"/>
      <c r="AJ1572" s="154"/>
      <c r="AK1572" s="154"/>
      <c r="AL1572" s="154"/>
      <c r="AM1572" s="154"/>
      <c r="AN1572" s="154"/>
      <c r="AO1572" s="154"/>
      <c r="AP1572" s="154"/>
      <c r="AQ1572" s="154"/>
      <c r="AR1572" s="154"/>
      <c r="AS1572" s="154"/>
      <c r="AT1572" s="154"/>
      <c r="AU1572" s="154"/>
      <c r="AV1572" s="154"/>
      <c r="AW1572" s="154"/>
      <c r="AX1572" s="154"/>
      <c r="AY1572" s="154"/>
      <c r="AZ1572" s="154"/>
      <c r="BA1572" s="154"/>
      <c r="BB1572" s="154"/>
      <c r="BC1572" s="154"/>
      <c r="BD1572" s="154"/>
      <c r="BE1572" s="154"/>
      <c r="BF1572" s="154"/>
      <c r="BG1572" s="154"/>
      <c r="BH1572" s="154"/>
      <c r="BI1572" s="154"/>
      <c r="BJ1572" s="154"/>
      <c r="BK1572" s="154"/>
      <c r="BL1572" s="154"/>
      <c r="BM1572" s="154"/>
      <c r="BN1572" s="154"/>
      <c r="BO1572" s="154"/>
      <c r="BP1572" s="154"/>
      <c r="BQ1572" s="154"/>
      <c r="BR1572" s="154"/>
      <c r="BS1572" s="154"/>
      <c r="BT1572" s="154"/>
      <c r="BU1572" s="154"/>
      <c r="BV1572" s="154"/>
      <c r="BW1572" s="154"/>
      <c r="BX1572" s="154"/>
      <c r="BY1572" s="154"/>
      <c r="BZ1572" s="154"/>
      <c r="CA1572" s="154"/>
      <c r="CB1572" s="154"/>
      <c r="CC1572" s="154"/>
      <c r="CD1572" s="154"/>
      <c r="CE1572" s="154"/>
      <c r="CF1572" s="154"/>
      <c r="CG1572" s="154"/>
      <c r="CH1572" s="154"/>
      <c r="CI1572" s="154"/>
      <c r="CJ1572" s="154"/>
      <c r="CK1572" s="154"/>
      <c r="CL1572" s="154"/>
      <c r="CM1572" s="154"/>
      <c r="CN1572" s="154"/>
      <c r="CO1572" s="154"/>
      <c r="CP1572" s="154"/>
      <c r="CQ1572" s="154"/>
      <c r="CR1572" s="154"/>
      <c r="CS1572" s="154"/>
      <c r="CT1572" s="154"/>
      <c r="CU1572" s="154"/>
      <c r="CV1572" s="154"/>
      <c r="CW1572" s="154"/>
      <c r="CX1572" s="154"/>
      <c r="CY1572" s="154"/>
      <c r="CZ1572" s="154"/>
      <c r="DA1572" s="154"/>
      <c r="DB1572" s="154"/>
      <c r="DC1572" s="154"/>
      <c r="DD1572" s="154"/>
      <c r="DE1572" s="154"/>
      <c r="DF1572" s="154"/>
      <c r="DG1572" s="154"/>
      <c r="DH1572" s="154"/>
      <c r="DI1572" s="154"/>
    </row>
    <row r="1573" spans="1:113" s="154" customFormat="1" ht="14.5" outlineLevel="1" x14ac:dyDescent="0.35">
      <c r="A1573" s="83" t="s">
        <v>2193</v>
      </c>
      <c r="B1573" s="109" t="s">
        <v>2022</v>
      </c>
      <c r="C1573" s="85"/>
      <c r="D1573" s="86"/>
      <c r="E1573" s="101"/>
      <c r="F1573" s="101"/>
      <c r="G1573" s="101"/>
      <c r="H1573" s="101"/>
      <c r="I1573" s="101">
        <f t="shared" si="80"/>
        <v>0</v>
      </c>
      <c r="J1573" s="101"/>
      <c r="K1573" s="101"/>
      <c r="L1573" s="153"/>
      <c r="M1573" s="153"/>
      <c r="N1573" s="153">
        <f t="shared" si="81"/>
        <v>0</v>
      </c>
      <c r="O1573" s="88">
        <v>46023</v>
      </c>
      <c r="P1573" s="88">
        <v>46042</v>
      </c>
      <c r="Q1573" s="168">
        <v>0.15</v>
      </c>
      <c r="R1573" s="90" t="s">
        <v>1946</v>
      </c>
      <c r="S1573" s="91"/>
      <c r="T1573" s="91"/>
      <c r="U1573" s="102"/>
    </row>
    <row r="1574" spans="1:113" s="154" customFormat="1" ht="14.5" outlineLevel="1" x14ac:dyDescent="0.35">
      <c r="A1574" s="83" t="s">
        <v>2194</v>
      </c>
      <c r="B1574" s="109" t="s">
        <v>2024</v>
      </c>
      <c r="C1574" s="85"/>
      <c r="D1574" s="86"/>
      <c r="E1574" s="101"/>
      <c r="F1574" s="101"/>
      <c r="G1574" s="101"/>
      <c r="H1574" s="101"/>
      <c r="I1574" s="101">
        <f t="shared" si="80"/>
        <v>0</v>
      </c>
      <c r="J1574" s="101"/>
      <c r="K1574" s="101"/>
      <c r="L1574" s="153"/>
      <c r="M1574" s="153"/>
      <c r="N1574" s="153">
        <f t="shared" si="81"/>
        <v>0</v>
      </c>
      <c r="O1574" s="88">
        <v>46043</v>
      </c>
      <c r="P1574" s="88">
        <v>46063</v>
      </c>
      <c r="Q1574" s="168">
        <v>0.05</v>
      </c>
      <c r="R1574" s="90" t="s">
        <v>1946</v>
      </c>
      <c r="S1574" s="91"/>
      <c r="T1574" s="91"/>
      <c r="U1574" s="102"/>
    </row>
    <row r="1575" spans="1:113" s="154" customFormat="1" ht="14.5" outlineLevel="1" x14ac:dyDescent="0.35">
      <c r="A1575" s="83" t="s">
        <v>2195</v>
      </c>
      <c r="B1575" s="109" t="s">
        <v>2026</v>
      </c>
      <c r="C1575" s="85"/>
      <c r="D1575" s="86"/>
      <c r="E1575" s="101"/>
      <c r="F1575" s="101"/>
      <c r="G1575" s="101"/>
      <c r="H1575" s="101"/>
      <c r="I1575" s="101">
        <f t="shared" si="80"/>
        <v>0</v>
      </c>
      <c r="J1575" s="101"/>
      <c r="K1575" s="101"/>
      <c r="L1575" s="153"/>
      <c r="M1575" s="153"/>
      <c r="N1575" s="153">
        <f t="shared" si="81"/>
        <v>0</v>
      </c>
      <c r="O1575" s="88">
        <v>46064</v>
      </c>
      <c r="P1575" s="88">
        <v>46083</v>
      </c>
      <c r="Q1575" s="168">
        <v>0.05</v>
      </c>
      <c r="R1575" s="90" t="s">
        <v>1946</v>
      </c>
      <c r="S1575" s="91"/>
      <c r="T1575" s="91"/>
      <c r="U1575" s="102"/>
    </row>
    <row r="1576" spans="1:113" s="154" customFormat="1" ht="14.5" outlineLevel="1" x14ac:dyDescent="0.35">
      <c r="A1576" s="83" t="s">
        <v>2196</v>
      </c>
      <c r="B1576" s="109" t="s">
        <v>2028</v>
      </c>
      <c r="C1576" s="85"/>
      <c r="D1576" s="86"/>
      <c r="E1576" s="101"/>
      <c r="F1576" s="101"/>
      <c r="G1576" s="101"/>
      <c r="H1576" s="101"/>
      <c r="I1576" s="101">
        <f t="shared" si="80"/>
        <v>0</v>
      </c>
      <c r="J1576" s="101"/>
      <c r="K1576" s="101"/>
      <c r="L1576" s="153"/>
      <c r="M1576" s="153"/>
      <c r="N1576" s="153">
        <f t="shared" si="81"/>
        <v>0</v>
      </c>
      <c r="O1576" s="88">
        <v>46084</v>
      </c>
      <c r="P1576" s="88">
        <v>46104</v>
      </c>
      <c r="Q1576" s="168">
        <v>0.05</v>
      </c>
      <c r="R1576" s="90" t="s">
        <v>1946</v>
      </c>
      <c r="S1576" s="91"/>
      <c r="T1576" s="91"/>
      <c r="U1576" s="102"/>
    </row>
    <row r="1577" spans="1:113" s="154" customFormat="1" ht="14.5" outlineLevel="1" x14ac:dyDescent="0.35">
      <c r="A1577" s="83" t="s">
        <v>2197</v>
      </c>
      <c r="B1577" s="109" t="s">
        <v>2030</v>
      </c>
      <c r="C1577" s="85"/>
      <c r="D1577" s="86"/>
      <c r="E1577" s="101"/>
      <c r="F1577" s="101"/>
      <c r="G1577" s="101"/>
      <c r="H1577" s="101"/>
      <c r="I1577" s="101">
        <f t="shared" si="80"/>
        <v>0</v>
      </c>
      <c r="J1577" s="101"/>
      <c r="K1577" s="101"/>
      <c r="L1577" s="153"/>
      <c r="M1577" s="153"/>
      <c r="N1577" s="153">
        <f t="shared" si="81"/>
        <v>0</v>
      </c>
      <c r="O1577" s="88">
        <v>46105</v>
      </c>
      <c r="P1577" s="88">
        <v>46111</v>
      </c>
      <c r="Q1577" s="168">
        <v>0.05</v>
      </c>
      <c r="R1577" s="90" t="s">
        <v>1946</v>
      </c>
      <c r="S1577" s="91"/>
      <c r="T1577" s="91"/>
      <c r="U1577" s="102"/>
    </row>
    <row r="1578" spans="1:113" s="311" customFormat="1" ht="15.65" customHeight="1" outlineLevel="1" x14ac:dyDescent="0.35">
      <c r="A1578" s="83" t="s">
        <v>2198</v>
      </c>
      <c r="B1578" s="109" t="s">
        <v>2032</v>
      </c>
      <c r="C1578" s="85"/>
      <c r="D1578" s="86"/>
      <c r="E1578" s="101"/>
      <c r="F1578" s="101"/>
      <c r="G1578" s="101"/>
      <c r="H1578" s="101"/>
      <c r="I1578" s="101">
        <f t="shared" ref="I1578:I1641" si="82">SUM(E1578:H1578)</f>
        <v>0</v>
      </c>
      <c r="J1578" s="101"/>
      <c r="K1578" s="101"/>
      <c r="L1578" s="153"/>
      <c r="M1578" s="153"/>
      <c r="N1578" s="153">
        <f t="shared" si="81"/>
        <v>0</v>
      </c>
      <c r="O1578" s="88">
        <v>46113</v>
      </c>
      <c r="P1578" s="88">
        <v>46142</v>
      </c>
      <c r="Q1578" s="168">
        <v>0.08</v>
      </c>
      <c r="R1578" s="90" t="s">
        <v>1946</v>
      </c>
      <c r="S1578" s="91"/>
      <c r="T1578" s="91"/>
      <c r="U1578" s="102"/>
      <c r="V1578" s="154"/>
      <c r="W1578" s="154"/>
      <c r="X1578" s="154"/>
      <c r="Y1578" s="154"/>
      <c r="Z1578" s="154"/>
      <c r="AA1578" s="154"/>
      <c r="AB1578" s="154"/>
      <c r="AC1578" s="154"/>
      <c r="AD1578" s="154"/>
      <c r="AE1578" s="154"/>
      <c r="AF1578" s="154"/>
      <c r="AG1578" s="154"/>
      <c r="AH1578" s="154"/>
      <c r="AI1578" s="154"/>
      <c r="AJ1578" s="154"/>
      <c r="AK1578" s="154"/>
      <c r="AL1578" s="154"/>
      <c r="AM1578" s="154"/>
      <c r="AN1578" s="154"/>
      <c r="AO1578" s="154"/>
      <c r="AP1578" s="154"/>
      <c r="AQ1578" s="154"/>
      <c r="AR1578" s="154"/>
      <c r="AS1578" s="154"/>
      <c r="AT1578" s="154"/>
      <c r="AU1578" s="154"/>
      <c r="AV1578" s="154"/>
      <c r="AW1578" s="154"/>
      <c r="AX1578" s="154"/>
      <c r="AY1578" s="154"/>
      <c r="AZ1578" s="154"/>
      <c r="BA1578" s="154"/>
      <c r="BB1578" s="154"/>
      <c r="BC1578" s="154"/>
      <c r="BD1578" s="154"/>
      <c r="BE1578" s="154"/>
      <c r="BF1578" s="154"/>
      <c r="BG1578" s="154"/>
      <c r="BH1578" s="154"/>
      <c r="BI1578" s="154"/>
      <c r="BJ1578" s="154"/>
      <c r="BK1578" s="154"/>
      <c r="BL1578" s="154"/>
      <c r="BM1578" s="154"/>
      <c r="BN1578" s="154"/>
      <c r="BO1578" s="154"/>
      <c r="BP1578" s="154"/>
      <c r="BQ1578" s="154"/>
      <c r="BR1578" s="154"/>
      <c r="BS1578" s="154"/>
      <c r="BT1578" s="154"/>
      <c r="BU1578" s="154"/>
      <c r="BV1578" s="154"/>
      <c r="BW1578" s="154"/>
      <c r="BX1578" s="154"/>
      <c r="BY1578" s="154"/>
      <c r="BZ1578" s="154"/>
      <c r="CA1578" s="154"/>
      <c r="CB1578" s="154"/>
      <c r="CC1578" s="154"/>
      <c r="CD1578" s="154"/>
      <c r="CE1578" s="154"/>
      <c r="CF1578" s="154"/>
      <c r="CG1578" s="154"/>
      <c r="CH1578" s="154"/>
      <c r="CI1578" s="154"/>
      <c r="CJ1578" s="154"/>
      <c r="CK1578" s="154"/>
      <c r="CL1578" s="154"/>
      <c r="CM1578" s="154"/>
      <c r="CN1578" s="154"/>
      <c r="CO1578" s="154"/>
      <c r="CP1578" s="154"/>
      <c r="CQ1578" s="154"/>
      <c r="CR1578" s="154"/>
      <c r="CS1578" s="154"/>
      <c r="CT1578" s="154"/>
      <c r="CU1578" s="154"/>
      <c r="CV1578" s="154"/>
      <c r="CW1578" s="154"/>
      <c r="CX1578" s="154"/>
      <c r="CY1578" s="154"/>
      <c r="CZ1578" s="154"/>
      <c r="DA1578" s="154"/>
      <c r="DB1578" s="154"/>
      <c r="DC1578" s="154"/>
      <c r="DD1578" s="154"/>
      <c r="DE1578" s="154"/>
      <c r="DF1578" s="154"/>
      <c r="DG1578" s="154"/>
      <c r="DH1578" s="154"/>
      <c r="DI1578" s="154"/>
    </row>
    <row r="1579" spans="1:113" s="154" customFormat="1" ht="14.5" outlineLevel="1" x14ac:dyDescent="0.35">
      <c r="A1579" s="83" t="s">
        <v>2199</v>
      </c>
      <c r="B1579" s="109" t="s">
        <v>2034</v>
      </c>
      <c r="C1579" s="85"/>
      <c r="D1579" s="86"/>
      <c r="E1579" s="101"/>
      <c r="F1579" s="101"/>
      <c r="G1579" s="101"/>
      <c r="H1579" s="101"/>
      <c r="I1579" s="101">
        <f t="shared" si="82"/>
        <v>0</v>
      </c>
      <c r="J1579" s="101"/>
      <c r="K1579" s="101"/>
      <c r="L1579" s="153"/>
      <c r="M1579" s="153"/>
      <c r="N1579" s="153">
        <f t="shared" si="81"/>
        <v>0</v>
      </c>
      <c r="O1579" s="88">
        <v>46143</v>
      </c>
      <c r="P1579" s="88">
        <v>46152</v>
      </c>
      <c r="Q1579" s="168">
        <v>0.05</v>
      </c>
      <c r="R1579" s="90" t="s">
        <v>1946</v>
      </c>
      <c r="S1579" s="91"/>
      <c r="T1579" s="91"/>
      <c r="U1579" s="102"/>
    </row>
    <row r="1580" spans="1:113" s="154" customFormat="1" ht="14.5" outlineLevel="1" x14ac:dyDescent="0.35">
      <c r="A1580" s="83" t="s">
        <v>2200</v>
      </c>
      <c r="B1580" s="109" t="s">
        <v>73</v>
      </c>
      <c r="C1580" s="85"/>
      <c r="D1580" s="86"/>
      <c r="E1580" s="101"/>
      <c r="F1580" s="101"/>
      <c r="G1580" s="101"/>
      <c r="H1580" s="101"/>
      <c r="I1580" s="101">
        <f t="shared" si="82"/>
        <v>0</v>
      </c>
      <c r="J1580" s="101"/>
      <c r="K1580" s="101"/>
      <c r="L1580" s="153"/>
      <c r="M1580" s="153"/>
      <c r="N1580" s="153">
        <f t="shared" si="81"/>
        <v>0</v>
      </c>
      <c r="O1580" s="88">
        <v>46153</v>
      </c>
      <c r="P1580" s="88">
        <v>46173</v>
      </c>
      <c r="Q1580" s="168">
        <v>0.1</v>
      </c>
      <c r="R1580" s="90" t="s">
        <v>1946</v>
      </c>
      <c r="S1580" s="91"/>
      <c r="T1580" s="91"/>
      <c r="U1580" s="102"/>
    </row>
    <row r="1581" spans="1:113" s="154" customFormat="1" ht="14.5" outlineLevel="1" x14ac:dyDescent="0.35">
      <c r="A1581" s="83" t="s">
        <v>2201</v>
      </c>
      <c r="B1581" s="109" t="s">
        <v>68</v>
      </c>
      <c r="C1581" s="85"/>
      <c r="D1581" s="86"/>
      <c r="E1581" s="101"/>
      <c r="F1581" s="101"/>
      <c r="G1581" s="101"/>
      <c r="H1581" s="101"/>
      <c r="I1581" s="101">
        <f t="shared" si="82"/>
        <v>0</v>
      </c>
      <c r="J1581" s="101"/>
      <c r="K1581" s="101"/>
      <c r="L1581" s="153"/>
      <c r="M1581" s="153"/>
      <c r="N1581" s="153">
        <f t="shared" si="81"/>
        <v>0</v>
      </c>
      <c r="O1581" s="88">
        <v>46174</v>
      </c>
      <c r="P1581" s="88">
        <v>46179</v>
      </c>
      <c r="Q1581" s="168">
        <v>0.05</v>
      </c>
      <c r="R1581" s="90" t="s">
        <v>1946</v>
      </c>
      <c r="S1581" s="91"/>
      <c r="T1581" s="91"/>
      <c r="U1581" s="102"/>
    </row>
    <row r="1582" spans="1:113" s="154" customFormat="1" ht="14.5" outlineLevel="1" x14ac:dyDescent="0.35">
      <c r="A1582" s="83" t="s">
        <v>2202</v>
      </c>
      <c r="B1582" s="109" t="s">
        <v>2038</v>
      </c>
      <c r="C1582" s="85"/>
      <c r="D1582" s="86"/>
      <c r="E1582" s="101"/>
      <c r="F1582" s="101"/>
      <c r="G1582" s="101"/>
      <c r="H1582" s="101"/>
      <c r="I1582" s="101">
        <f t="shared" si="82"/>
        <v>0</v>
      </c>
      <c r="J1582" s="101"/>
      <c r="K1582" s="101"/>
      <c r="L1582" s="153"/>
      <c r="M1582" s="153"/>
      <c r="N1582" s="153">
        <f t="shared" si="81"/>
        <v>0</v>
      </c>
      <c r="O1582" s="88">
        <v>46180</v>
      </c>
      <c r="P1582" s="88">
        <v>46193</v>
      </c>
      <c r="Q1582" s="168">
        <v>0.05</v>
      </c>
      <c r="R1582" s="90" t="s">
        <v>1946</v>
      </c>
      <c r="S1582" s="91"/>
      <c r="T1582" s="91"/>
      <c r="U1582" s="102"/>
    </row>
    <row r="1583" spans="1:113" s="154" customFormat="1" ht="14.15" customHeight="1" outlineLevel="1" x14ac:dyDescent="0.35">
      <c r="A1583" s="83" t="s">
        <v>2203</v>
      </c>
      <c r="B1583" s="109" t="s">
        <v>2040</v>
      </c>
      <c r="C1583" s="85"/>
      <c r="D1583" s="86"/>
      <c r="E1583" s="101"/>
      <c r="F1583" s="101"/>
      <c r="G1583" s="101"/>
      <c r="H1583" s="101"/>
      <c r="I1583" s="101">
        <f t="shared" si="82"/>
        <v>0</v>
      </c>
      <c r="J1583" s="101"/>
      <c r="K1583" s="101"/>
      <c r="L1583" s="153"/>
      <c r="M1583" s="153"/>
      <c r="N1583" s="153">
        <f t="shared" si="81"/>
        <v>0</v>
      </c>
      <c r="O1583" s="88">
        <v>46252</v>
      </c>
      <c r="P1583" s="88">
        <v>46254</v>
      </c>
      <c r="Q1583" s="168">
        <v>0.04</v>
      </c>
      <c r="R1583" s="90" t="s">
        <v>1946</v>
      </c>
      <c r="S1583" s="91"/>
      <c r="T1583" s="91"/>
      <c r="U1583" s="102"/>
    </row>
    <row r="1584" spans="1:113" s="311" customFormat="1" ht="23.4" customHeight="1" outlineLevel="1" x14ac:dyDescent="0.35">
      <c r="A1584" s="83" t="s">
        <v>2204</v>
      </c>
      <c r="B1584" s="109" t="s">
        <v>2042</v>
      </c>
      <c r="C1584" s="85"/>
      <c r="D1584" s="86"/>
      <c r="E1584" s="101"/>
      <c r="F1584" s="101"/>
      <c r="G1584" s="101"/>
      <c r="H1584" s="101"/>
      <c r="I1584" s="101">
        <f t="shared" si="82"/>
        <v>0</v>
      </c>
      <c r="J1584" s="101"/>
      <c r="K1584" s="101"/>
      <c r="L1584" s="153"/>
      <c r="M1584" s="153"/>
      <c r="N1584" s="153">
        <f t="shared" si="81"/>
        <v>0</v>
      </c>
      <c r="O1584" s="88">
        <v>46283</v>
      </c>
      <c r="P1584" s="88">
        <v>46285</v>
      </c>
      <c r="Q1584" s="168">
        <v>0.05</v>
      </c>
      <c r="R1584" s="90" t="s">
        <v>1946</v>
      </c>
      <c r="S1584" s="91"/>
      <c r="T1584" s="91"/>
      <c r="U1584" s="102"/>
      <c r="V1584" s="154"/>
      <c r="W1584" s="154"/>
      <c r="X1584" s="154"/>
      <c r="Y1584" s="154"/>
      <c r="Z1584" s="154"/>
      <c r="AA1584" s="154"/>
      <c r="AB1584" s="154"/>
      <c r="AC1584" s="154"/>
      <c r="AD1584" s="154"/>
      <c r="AE1584" s="154"/>
      <c r="AF1584" s="154"/>
      <c r="AG1584" s="154"/>
      <c r="AH1584" s="154"/>
      <c r="AI1584" s="154"/>
      <c r="AJ1584" s="154"/>
      <c r="AK1584" s="154"/>
      <c r="AL1584" s="154"/>
      <c r="AM1584" s="154"/>
      <c r="AN1584" s="154"/>
      <c r="AO1584" s="154"/>
      <c r="AP1584" s="154"/>
      <c r="AQ1584" s="154"/>
      <c r="AR1584" s="154"/>
      <c r="AS1584" s="154"/>
      <c r="AT1584" s="154"/>
      <c r="AU1584" s="154"/>
      <c r="AV1584" s="154"/>
      <c r="AW1584" s="154"/>
      <c r="AX1584" s="154"/>
      <c r="AY1584" s="154"/>
      <c r="AZ1584" s="154"/>
      <c r="BA1584" s="154"/>
      <c r="BB1584" s="154"/>
      <c r="BC1584" s="154"/>
      <c r="BD1584" s="154"/>
      <c r="BE1584" s="154"/>
      <c r="BF1584" s="154"/>
      <c r="BG1584" s="154"/>
      <c r="BH1584" s="154"/>
      <c r="BI1584" s="154"/>
      <c r="BJ1584" s="154"/>
      <c r="BK1584" s="154"/>
      <c r="BL1584" s="154"/>
      <c r="BM1584" s="154"/>
      <c r="BN1584" s="154"/>
      <c r="BO1584" s="154"/>
      <c r="BP1584" s="154"/>
      <c r="BQ1584" s="154"/>
      <c r="BR1584" s="154"/>
      <c r="BS1584" s="154"/>
      <c r="BT1584" s="154"/>
      <c r="BU1584" s="154"/>
      <c r="BV1584" s="154"/>
      <c r="BW1584" s="154"/>
      <c r="BX1584" s="154"/>
      <c r="BY1584" s="154"/>
      <c r="BZ1584" s="154"/>
      <c r="CA1584" s="154"/>
      <c r="CB1584" s="154"/>
      <c r="CC1584" s="154"/>
      <c r="CD1584" s="154"/>
      <c r="CE1584" s="154"/>
      <c r="CF1584" s="154"/>
      <c r="CG1584" s="154"/>
      <c r="CH1584" s="154"/>
      <c r="CI1584" s="154"/>
      <c r="CJ1584" s="154"/>
      <c r="CK1584" s="154"/>
      <c r="CL1584" s="154"/>
      <c r="CM1584" s="154"/>
      <c r="CN1584" s="154"/>
      <c r="CO1584" s="154"/>
      <c r="CP1584" s="154"/>
      <c r="CQ1584" s="154"/>
      <c r="CR1584" s="154"/>
      <c r="CS1584" s="154"/>
      <c r="CT1584" s="154"/>
      <c r="CU1584" s="154"/>
      <c r="CV1584" s="154"/>
      <c r="CW1584" s="154"/>
      <c r="CX1584" s="154"/>
      <c r="CY1584" s="154"/>
      <c r="CZ1584" s="154"/>
      <c r="DA1584" s="154"/>
      <c r="DB1584" s="154"/>
      <c r="DC1584" s="154"/>
      <c r="DD1584" s="154"/>
      <c r="DE1584" s="154"/>
      <c r="DF1584" s="154"/>
      <c r="DG1584" s="154"/>
      <c r="DH1584" s="154"/>
      <c r="DI1584" s="154"/>
    </row>
    <row r="1585" spans="1:113" s="154" customFormat="1" ht="14.5" outlineLevel="1" x14ac:dyDescent="0.35">
      <c r="A1585" s="83" t="s">
        <v>2205</v>
      </c>
      <c r="B1585" s="109" t="s">
        <v>2044</v>
      </c>
      <c r="C1585" s="85"/>
      <c r="D1585" s="86"/>
      <c r="E1585" s="101"/>
      <c r="F1585" s="101"/>
      <c r="G1585" s="101"/>
      <c r="H1585" s="101"/>
      <c r="I1585" s="101">
        <f t="shared" si="82"/>
        <v>0</v>
      </c>
      <c r="J1585" s="101"/>
      <c r="K1585" s="101"/>
      <c r="L1585" s="153"/>
      <c r="M1585" s="153"/>
      <c r="N1585" s="153">
        <f t="shared" si="81"/>
        <v>0</v>
      </c>
      <c r="O1585" s="88">
        <v>46286</v>
      </c>
      <c r="P1585" s="88">
        <v>46290</v>
      </c>
      <c r="Q1585" s="168">
        <v>0.1</v>
      </c>
      <c r="R1585" s="90" t="s">
        <v>1946</v>
      </c>
      <c r="S1585" s="91"/>
      <c r="T1585" s="91"/>
      <c r="U1585" s="102"/>
    </row>
    <row r="1586" spans="1:113" s="154" customFormat="1" ht="14.5" outlineLevel="1" x14ac:dyDescent="0.35">
      <c r="A1586" s="83" t="s">
        <v>2206</v>
      </c>
      <c r="B1586" s="109" t="s">
        <v>2046</v>
      </c>
      <c r="C1586" s="85"/>
      <c r="D1586" s="86"/>
      <c r="E1586" s="101"/>
      <c r="F1586" s="101"/>
      <c r="G1586" s="101"/>
      <c r="H1586" s="101"/>
      <c r="I1586" s="101">
        <f t="shared" si="82"/>
        <v>0</v>
      </c>
      <c r="J1586" s="101"/>
      <c r="K1586" s="101"/>
      <c r="L1586" s="153"/>
      <c r="M1586" s="153"/>
      <c r="N1586" s="153">
        <f t="shared" si="81"/>
        <v>0</v>
      </c>
      <c r="O1586" s="88">
        <v>46294</v>
      </c>
      <c r="P1586" s="88">
        <v>46300</v>
      </c>
      <c r="Q1586" s="168">
        <v>0.05</v>
      </c>
      <c r="R1586" s="90" t="s">
        <v>1946</v>
      </c>
      <c r="S1586" s="91"/>
      <c r="T1586" s="91"/>
      <c r="U1586" s="102"/>
    </row>
    <row r="1587" spans="1:113" s="154" customFormat="1" ht="14.5" outlineLevel="1" x14ac:dyDescent="0.35">
      <c r="A1587" s="83" t="s">
        <v>2207</v>
      </c>
      <c r="B1587" s="109" t="s">
        <v>2048</v>
      </c>
      <c r="C1587" s="85"/>
      <c r="D1587" s="86"/>
      <c r="E1587" s="101"/>
      <c r="F1587" s="101"/>
      <c r="G1587" s="101"/>
      <c r="H1587" s="101"/>
      <c r="I1587" s="101">
        <f t="shared" si="82"/>
        <v>0</v>
      </c>
      <c r="J1587" s="101"/>
      <c r="K1587" s="101"/>
      <c r="L1587" s="153"/>
      <c r="M1587" s="153"/>
      <c r="N1587" s="153">
        <f t="shared" si="81"/>
        <v>0</v>
      </c>
      <c r="O1587" s="88">
        <v>46676</v>
      </c>
      <c r="P1587" s="88">
        <v>46683</v>
      </c>
      <c r="Q1587" s="168">
        <v>0.05</v>
      </c>
      <c r="R1587" s="90" t="s">
        <v>1946</v>
      </c>
      <c r="S1587" s="91"/>
      <c r="T1587" s="91"/>
      <c r="U1587" s="102"/>
    </row>
    <row r="1588" spans="1:113" s="154" customFormat="1" ht="14.5" outlineLevel="1" x14ac:dyDescent="0.35">
      <c r="A1588" s="83" t="s">
        <v>2208</v>
      </c>
      <c r="B1588" s="109" t="s">
        <v>2050</v>
      </c>
      <c r="C1588" s="85"/>
      <c r="D1588" s="86"/>
      <c r="E1588" s="101">
        <v>0</v>
      </c>
      <c r="F1588" s="101"/>
      <c r="G1588" s="101"/>
      <c r="H1588" s="101"/>
      <c r="I1588" s="101">
        <f t="shared" si="82"/>
        <v>0</v>
      </c>
      <c r="J1588" s="101">
        <v>0</v>
      </c>
      <c r="K1588" s="101"/>
      <c r="L1588" s="101"/>
      <c r="M1588" s="101"/>
      <c r="N1588" s="101">
        <f t="shared" si="81"/>
        <v>0</v>
      </c>
      <c r="O1588" s="88">
        <v>46305</v>
      </c>
      <c r="P1588" s="88">
        <v>46336</v>
      </c>
      <c r="Q1588" s="168">
        <v>0.03</v>
      </c>
      <c r="R1588" s="90" t="s">
        <v>1946</v>
      </c>
      <c r="S1588" s="91"/>
      <c r="T1588" s="91"/>
      <c r="U1588" s="102"/>
    </row>
    <row r="1589" spans="1:113" s="154" customFormat="1" ht="56" outlineLevel="1" x14ac:dyDescent="0.35">
      <c r="A1589" s="63" t="s">
        <v>2209</v>
      </c>
      <c r="B1589" s="112" t="s">
        <v>2210</v>
      </c>
      <c r="C1589" s="64"/>
      <c r="D1589" s="113">
        <v>2341</v>
      </c>
      <c r="E1589" s="66">
        <f>E1605</f>
        <v>10000000</v>
      </c>
      <c r="F1589" s="65"/>
      <c r="G1589" s="65"/>
      <c r="H1589" s="65"/>
      <c r="I1589" s="66">
        <f t="shared" si="82"/>
        <v>10000000</v>
      </c>
      <c r="J1589" s="66">
        <f>J1605</f>
        <v>10000000</v>
      </c>
      <c r="K1589" s="65"/>
      <c r="L1589" s="66"/>
      <c r="M1589" s="66"/>
      <c r="N1589" s="66">
        <f t="shared" si="81"/>
        <v>10000000</v>
      </c>
      <c r="O1589" s="67">
        <v>46023</v>
      </c>
      <c r="P1589" s="67">
        <v>46387</v>
      </c>
      <c r="Q1589" s="68"/>
      <c r="R1589" s="308" t="s">
        <v>1946</v>
      </c>
      <c r="S1589" s="71"/>
      <c r="T1589" s="64" t="s">
        <v>2020</v>
      </c>
      <c r="U1589" s="147"/>
    </row>
    <row r="1590" spans="1:113" ht="15.65" customHeight="1" x14ac:dyDescent="0.35">
      <c r="A1590" s="83" t="s">
        <v>2211</v>
      </c>
      <c r="B1590" s="109" t="s">
        <v>2022</v>
      </c>
      <c r="C1590" s="85"/>
      <c r="D1590" s="86"/>
      <c r="E1590" s="101"/>
      <c r="F1590" s="101"/>
      <c r="G1590" s="101"/>
      <c r="H1590" s="101"/>
      <c r="I1590" s="101">
        <f t="shared" si="82"/>
        <v>0</v>
      </c>
      <c r="J1590" s="101"/>
      <c r="K1590" s="101"/>
      <c r="L1590" s="153"/>
      <c r="M1590" s="153"/>
      <c r="N1590" s="153">
        <f t="shared" si="81"/>
        <v>0</v>
      </c>
      <c r="O1590" s="88">
        <v>46023</v>
      </c>
      <c r="P1590" s="88">
        <v>46042</v>
      </c>
      <c r="Q1590" s="168">
        <v>0.15</v>
      </c>
      <c r="R1590" s="90" t="s">
        <v>1946</v>
      </c>
      <c r="S1590" s="91"/>
      <c r="T1590" s="91"/>
      <c r="U1590" s="102"/>
    </row>
    <row r="1591" spans="1:113" ht="15.65" customHeight="1" x14ac:dyDescent="0.35">
      <c r="A1591" s="83" t="s">
        <v>2212</v>
      </c>
      <c r="B1591" s="109" t="s">
        <v>2024</v>
      </c>
      <c r="C1591" s="85"/>
      <c r="D1591" s="86"/>
      <c r="E1591" s="101"/>
      <c r="F1591" s="101"/>
      <c r="G1591" s="101"/>
      <c r="H1591" s="101"/>
      <c r="I1591" s="101">
        <f t="shared" si="82"/>
        <v>0</v>
      </c>
      <c r="J1591" s="101"/>
      <c r="K1591" s="101"/>
      <c r="L1591" s="153"/>
      <c r="M1591" s="153"/>
      <c r="N1591" s="153">
        <f t="shared" si="81"/>
        <v>0</v>
      </c>
      <c r="O1591" s="88">
        <v>46043</v>
      </c>
      <c r="P1591" s="88">
        <v>46063</v>
      </c>
      <c r="Q1591" s="168">
        <v>0.05</v>
      </c>
      <c r="R1591" s="90" t="s">
        <v>1946</v>
      </c>
      <c r="S1591" s="91"/>
      <c r="T1591" s="91"/>
      <c r="U1591" s="102"/>
    </row>
    <row r="1592" spans="1:113" ht="15.65" customHeight="1" x14ac:dyDescent="0.35">
      <c r="A1592" s="83" t="s">
        <v>2213</v>
      </c>
      <c r="B1592" s="109" t="s">
        <v>2026</v>
      </c>
      <c r="C1592" s="85"/>
      <c r="D1592" s="86"/>
      <c r="E1592" s="101"/>
      <c r="F1592" s="101"/>
      <c r="G1592" s="101"/>
      <c r="H1592" s="101"/>
      <c r="I1592" s="101">
        <f t="shared" si="82"/>
        <v>0</v>
      </c>
      <c r="J1592" s="101"/>
      <c r="K1592" s="101"/>
      <c r="L1592" s="153"/>
      <c r="M1592" s="153"/>
      <c r="N1592" s="153">
        <f t="shared" si="81"/>
        <v>0</v>
      </c>
      <c r="O1592" s="88">
        <v>46064</v>
      </c>
      <c r="P1592" s="88">
        <v>46083</v>
      </c>
      <c r="Q1592" s="168">
        <v>0.05</v>
      </c>
      <c r="R1592" s="90" t="s">
        <v>1946</v>
      </c>
      <c r="S1592" s="91"/>
      <c r="T1592" s="91"/>
      <c r="U1592" s="102"/>
    </row>
    <row r="1593" spans="1:113" s="22" customFormat="1" ht="15.65" customHeight="1" outlineLevel="1" x14ac:dyDescent="0.35">
      <c r="A1593" s="83" t="s">
        <v>2214</v>
      </c>
      <c r="B1593" s="109" t="s">
        <v>2028</v>
      </c>
      <c r="C1593" s="85"/>
      <c r="D1593" s="86"/>
      <c r="E1593" s="101"/>
      <c r="F1593" s="101"/>
      <c r="G1593" s="101"/>
      <c r="H1593" s="101"/>
      <c r="I1593" s="101">
        <f t="shared" si="82"/>
        <v>0</v>
      </c>
      <c r="J1593" s="101"/>
      <c r="K1593" s="101"/>
      <c r="L1593" s="153"/>
      <c r="M1593" s="153"/>
      <c r="N1593" s="153">
        <f t="shared" si="81"/>
        <v>0</v>
      </c>
      <c r="O1593" s="88">
        <v>46084</v>
      </c>
      <c r="P1593" s="88">
        <v>46104</v>
      </c>
      <c r="Q1593" s="168">
        <v>0.05</v>
      </c>
      <c r="R1593" s="90" t="s">
        <v>1946</v>
      </c>
      <c r="S1593" s="91"/>
      <c r="T1593" s="91"/>
      <c r="U1593" s="102"/>
    </row>
    <row r="1594" spans="1:113" ht="14.5" outlineLevel="1" x14ac:dyDescent="0.35">
      <c r="A1594" s="83" t="s">
        <v>2215</v>
      </c>
      <c r="B1594" s="109" t="s">
        <v>2030</v>
      </c>
      <c r="C1594" s="85"/>
      <c r="D1594" s="86"/>
      <c r="E1594" s="101"/>
      <c r="F1594" s="101"/>
      <c r="G1594" s="101"/>
      <c r="H1594" s="101"/>
      <c r="I1594" s="101">
        <f t="shared" si="82"/>
        <v>0</v>
      </c>
      <c r="J1594" s="101"/>
      <c r="K1594" s="101"/>
      <c r="L1594" s="153"/>
      <c r="M1594" s="153"/>
      <c r="N1594" s="153">
        <f t="shared" si="81"/>
        <v>0</v>
      </c>
      <c r="O1594" s="88">
        <v>46105</v>
      </c>
      <c r="P1594" s="88">
        <v>46111</v>
      </c>
      <c r="Q1594" s="168">
        <v>0.05</v>
      </c>
      <c r="R1594" s="90" t="s">
        <v>1946</v>
      </c>
      <c r="S1594" s="91"/>
      <c r="T1594" s="91"/>
      <c r="U1594" s="102"/>
    </row>
    <row r="1595" spans="1:113" ht="14.5" outlineLevel="1" x14ac:dyDescent="0.35">
      <c r="A1595" s="83" t="s">
        <v>2216</v>
      </c>
      <c r="B1595" s="109" t="s">
        <v>2032</v>
      </c>
      <c r="C1595" s="85"/>
      <c r="D1595" s="86"/>
      <c r="E1595" s="101"/>
      <c r="F1595" s="101"/>
      <c r="G1595" s="101"/>
      <c r="H1595" s="101"/>
      <c r="I1595" s="101">
        <f t="shared" si="82"/>
        <v>0</v>
      </c>
      <c r="J1595" s="101"/>
      <c r="K1595" s="101"/>
      <c r="L1595" s="153"/>
      <c r="M1595" s="153"/>
      <c r="N1595" s="153">
        <f t="shared" si="81"/>
        <v>0</v>
      </c>
      <c r="O1595" s="88">
        <v>46113</v>
      </c>
      <c r="P1595" s="88">
        <v>46142</v>
      </c>
      <c r="Q1595" s="168">
        <v>0.08</v>
      </c>
      <c r="R1595" s="90" t="s">
        <v>1946</v>
      </c>
      <c r="S1595" s="91"/>
      <c r="T1595" s="91"/>
      <c r="U1595" s="102"/>
    </row>
    <row r="1596" spans="1:113" ht="14.5" outlineLevel="1" x14ac:dyDescent="0.35">
      <c r="A1596" s="83" t="s">
        <v>2217</v>
      </c>
      <c r="B1596" s="109" t="s">
        <v>2034</v>
      </c>
      <c r="C1596" s="85"/>
      <c r="D1596" s="86"/>
      <c r="E1596" s="101"/>
      <c r="F1596" s="101"/>
      <c r="G1596" s="101"/>
      <c r="H1596" s="101"/>
      <c r="I1596" s="101">
        <f t="shared" si="82"/>
        <v>0</v>
      </c>
      <c r="J1596" s="101"/>
      <c r="K1596" s="101"/>
      <c r="L1596" s="153"/>
      <c r="M1596" s="153"/>
      <c r="N1596" s="153">
        <f t="shared" si="81"/>
        <v>0</v>
      </c>
      <c r="O1596" s="88">
        <v>46143</v>
      </c>
      <c r="P1596" s="88">
        <v>46152</v>
      </c>
      <c r="Q1596" s="168">
        <v>0.05</v>
      </c>
      <c r="R1596" s="90" t="s">
        <v>1946</v>
      </c>
      <c r="S1596" s="91"/>
      <c r="T1596" s="91"/>
      <c r="U1596" s="102"/>
    </row>
    <row r="1597" spans="1:113" ht="14.5" outlineLevel="1" x14ac:dyDescent="0.35">
      <c r="A1597" s="83" t="s">
        <v>2218</v>
      </c>
      <c r="B1597" s="109" t="s">
        <v>73</v>
      </c>
      <c r="C1597" s="85"/>
      <c r="D1597" s="86"/>
      <c r="E1597" s="101"/>
      <c r="F1597" s="101"/>
      <c r="G1597" s="101"/>
      <c r="H1597" s="101"/>
      <c r="I1597" s="101">
        <f t="shared" si="82"/>
        <v>0</v>
      </c>
      <c r="J1597" s="101"/>
      <c r="K1597" s="101"/>
      <c r="L1597" s="153"/>
      <c r="M1597" s="153"/>
      <c r="N1597" s="153">
        <f t="shared" si="81"/>
        <v>0</v>
      </c>
      <c r="O1597" s="88">
        <v>46153</v>
      </c>
      <c r="P1597" s="88">
        <v>46173</v>
      </c>
      <c r="Q1597" s="168">
        <v>0.1</v>
      </c>
      <c r="R1597" s="90" t="s">
        <v>1946</v>
      </c>
      <c r="S1597" s="91"/>
      <c r="T1597" s="91"/>
      <c r="U1597" s="102"/>
    </row>
    <row r="1598" spans="1:113" ht="14.5" outlineLevel="1" x14ac:dyDescent="0.35">
      <c r="A1598" s="83" t="s">
        <v>2219</v>
      </c>
      <c r="B1598" s="109" t="s">
        <v>68</v>
      </c>
      <c r="C1598" s="85"/>
      <c r="D1598" s="86"/>
      <c r="E1598" s="101"/>
      <c r="F1598" s="101"/>
      <c r="G1598" s="101"/>
      <c r="H1598" s="101"/>
      <c r="I1598" s="101">
        <f t="shared" si="82"/>
        <v>0</v>
      </c>
      <c r="J1598" s="101"/>
      <c r="K1598" s="101"/>
      <c r="L1598" s="153"/>
      <c r="M1598" s="153"/>
      <c r="N1598" s="153">
        <f t="shared" si="81"/>
        <v>0</v>
      </c>
      <c r="O1598" s="88">
        <v>46174</v>
      </c>
      <c r="P1598" s="88">
        <v>46179</v>
      </c>
      <c r="Q1598" s="168">
        <v>0.05</v>
      </c>
      <c r="R1598" s="90" t="s">
        <v>1946</v>
      </c>
      <c r="S1598" s="91"/>
      <c r="T1598" s="91"/>
      <c r="U1598" s="102"/>
    </row>
    <row r="1599" spans="1:113" s="22" customFormat="1" ht="29.15" customHeight="1" outlineLevel="1" x14ac:dyDescent="0.35">
      <c r="A1599" s="83" t="s">
        <v>2220</v>
      </c>
      <c r="B1599" s="109" t="s">
        <v>2038</v>
      </c>
      <c r="C1599" s="85"/>
      <c r="D1599" s="86"/>
      <c r="E1599" s="101"/>
      <c r="F1599" s="101"/>
      <c r="G1599" s="101"/>
      <c r="H1599" s="101"/>
      <c r="I1599" s="101">
        <f t="shared" si="82"/>
        <v>0</v>
      </c>
      <c r="J1599" s="101"/>
      <c r="K1599" s="101"/>
      <c r="L1599" s="153"/>
      <c r="M1599" s="153"/>
      <c r="N1599" s="153">
        <f t="shared" si="81"/>
        <v>0</v>
      </c>
      <c r="O1599" s="88">
        <v>46180</v>
      </c>
      <c r="P1599" s="88">
        <v>46193</v>
      </c>
      <c r="Q1599" s="168">
        <v>0.05</v>
      </c>
      <c r="R1599" s="90" t="s">
        <v>1946</v>
      </c>
      <c r="S1599" s="91"/>
      <c r="T1599" s="91"/>
      <c r="U1599" s="102"/>
    </row>
    <row r="1600" spans="1:113" s="312" customFormat="1" ht="29.15" customHeight="1" outlineLevel="1" x14ac:dyDescent="0.35">
      <c r="A1600" s="83" t="s">
        <v>2221</v>
      </c>
      <c r="B1600" s="109" t="s">
        <v>2040</v>
      </c>
      <c r="C1600" s="85"/>
      <c r="D1600" s="86"/>
      <c r="E1600" s="101"/>
      <c r="F1600" s="101"/>
      <c r="G1600" s="101"/>
      <c r="H1600" s="101"/>
      <c r="I1600" s="101">
        <f t="shared" si="82"/>
        <v>0</v>
      </c>
      <c r="J1600" s="101"/>
      <c r="K1600" s="101"/>
      <c r="L1600" s="153"/>
      <c r="M1600" s="153"/>
      <c r="N1600" s="153">
        <f t="shared" si="81"/>
        <v>0</v>
      </c>
      <c r="O1600" s="88">
        <v>46252</v>
      </c>
      <c r="P1600" s="88">
        <v>46254</v>
      </c>
      <c r="Q1600" s="168">
        <v>0.04</v>
      </c>
      <c r="R1600" s="90" t="s">
        <v>1946</v>
      </c>
      <c r="S1600" s="91"/>
      <c r="T1600" s="91"/>
      <c r="U1600" s="102"/>
      <c r="V1600" s="22"/>
      <c r="W1600" s="22"/>
      <c r="X1600" s="22"/>
      <c r="Y1600" s="22"/>
      <c r="Z1600" s="22"/>
      <c r="AA1600" s="22"/>
      <c r="AB1600" s="22"/>
      <c r="AC1600" s="22"/>
      <c r="AD1600" s="22"/>
      <c r="AE1600" s="22"/>
      <c r="AF1600" s="22"/>
      <c r="AG1600" s="22"/>
      <c r="AH1600" s="22"/>
      <c r="AI1600" s="22"/>
      <c r="AJ1600" s="22"/>
      <c r="AK1600" s="22"/>
      <c r="AL1600" s="22"/>
      <c r="AM1600" s="22"/>
      <c r="AN1600" s="22"/>
      <c r="AO1600" s="22"/>
      <c r="AP1600" s="22"/>
      <c r="AQ1600" s="22"/>
      <c r="AR1600" s="22"/>
      <c r="AS1600" s="22"/>
      <c r="AT1600" s="22"/>
      <c r="AU1600" s="22"/>
      <c r="AV1600" s="22"/>
      <c r="AW1600" s="22"/>
      <c r="AX1600" s="22"/>
      <c r="AY1600" s="22"/>
      <c r="AZ1600" s="22"/>
      <c r="BA1600" s="22"/>
      <c r="BB1600" s="22"/>
      <c r="BC1600" s="22"/>
      <c r="BD1600" s="22"/>
      <c r="BE1600" s="22"/>
      <c r="BF1600" s="22"/>
      <c r="BG1600" s="22"/>
      <c r="BH1600" s="22"/>
      <c r="BI1600" s="22"/>
      <c r="BJ1600" s="22"/>
      <c r="BK1600" s="22"/>
      <c r="BL1600" s="22"/>
      <c r="BM1600" s="22"/>
      <c r="BN1600" s="22"/>
      <c r="BO1600" s="22"/>
      <c r="BP1600" s="22"/>
      <c r="BQ1600" s="22"/>
      <c r="BR1600" s="22"/>
      <c r="BS1600" s="22"/>
      <c r="BT1600" s="22"/>
      <c r="BU1600" s="22"/>
      <c r="BV1600" s="22"/>
      <c r="BW1600" s="22"/>
      <c r="BX1600" s="22"/>
      <c r="BY1600" s="22"/>
      <c r="BZ1600" s="22"/>
      <c r="CA1600" s="22"/>
      <c r="CB1600" s="22"/>
      <c r="CC1600" s="22"/>
      <c r="CD1600" s="22"/>
      <c r="CE1600" s="22"/>
      <c r="CF1600" s="22"/>
      <c r="CG1600" s="22"/>
      <c r="CH1600" s="22"/>
      <c r="CI1600" s="22"/>
      <c r="CJ1600" s="22"/>
      <c r="CK1600" s="22"/>
      <c r="CL1600" s="22"/>
      <c r="CM1600" s="22"/>
      <c r="CN1600" s="22"/>
      <c r="CO1600" s="22"/>
      <c r="CP1600" s="22"/>
      <c r="CQ1600" s="22"/>
      <c r="CR1600" s="22"/>
      <c r="CS1600" s="22"/>
      <c r="CT1600" s="22"/>
      <c r="CU1600" s="22"/>
      <c r="CV1600" s="22"/>
      <c r="CW1600" s="22"/>
      <c r="CX1600" s="22"/>
      <c r="CY1600" s="22"/>
      <c r="CZ1600" s="22"/>
      <c r="DA1600" s="22"/>
      <c r="DB1600" s="22"/>
      <c r="DC1600" s="22"/>
      <c r="DD1600" s="22"/>
      <c r="DE1600" s="22"/>
      <c r="DF1600" s="22"/>
      <c r="DG1600" s="22"/>
      <c r="DH1600" s="22"/>
      <c r="DI1600" s="22"/>
    </row>
    <row r="1601" spans="1:21" ht="14.5" outlineLevel="1" x14ac:dyDescent="0.35">
      <c r="A1601" s="83" t="s">
        <v>2222</v>
      </c>
      <c r="B1601" s="109" t="s">
        <v>2042</v>
      </c>
      <c r="C1601" s="85"/>
      <c r="D1601" s="86"/>
      <c r="E1601" s="101"/>
      <c r="F1601" s="101"/>
      <c r="G1601" s="101"/>
      <c r="H1601" s="101"/>
      <c r="I1601" s="101">
        <f t="shared" si="82"/>
        <v>0</v>
      </c>
      <c r="J1601" s="101"/>
      <c r="K1601" s="101"/>
      <c r="L1601" s="153"/>
      <c r="M1601" s="153"/>
      <c r="N1601" s="153">
        <f t="shared" si="81"/>
        <v>0</v>
      </c>
      <c r="O1601" s="88">
        <v>46283</v>
      </c>
      <c r="P1601" s="88">
        <v>46285</v>
      </c>
      <c r="Q1601" s="168">
        <v>0.05</v>
      </c>
      <c r="R1601" s="90" t="s">
        <v>1946</v>
      </c>
      <c r="S1601" s="91"/>
      <c r="T1601" s="91"/>
      <c r="U1601" s="102"/>
    </row>
    <row r="1602" spans="1:21" ht="17.25" customHeight="1" outlineLevel="1" x14ac:dyDescent="0.35">
      <c r="A1602" s="83" t="s">
        <v>2223</v>
      </c>
      <c r="B1602" s="109" t="s">
        <v>2044</v>
      </c>
      <c r="C1602" s="85"/>
      <c r="D1602" s="86"/>
      <c r="E1602" s="101"/>
      <c r="F1602" s="101"/>
      <c r="G1602" s="101"/>
      <c r="H1602" s="101"/>
      <c r="I1602" s="101">
        <f t="shared" si="82"/>
        <v>0</v>
      </c>
      <c r="J1602" s="101"/>
      <c r="K1602" s="101"/>
      <c r="L1602" s="153"/>
      <c r="M1602" s="153"/>
      <c r="N1602" s="153">
        <f t="shared" si="81"/>
        <v>0</v>
      </c>
      <c r="O1602" s="88">
        <v>46286</v>
      </c>
      <c r="P1602" s="88">
        <v>46290</v>
      </c>
      <c r="Q1602" s="168">
        <v>0.1</v>
      </c>
      <c r="R1602" s="90" t="s">
        <v>1946</v>
      </c>
      <c r="S1602" s="91"/>
      <c r="T1602" s="91"/>
      <c r="U1602" s="102"/>
    </row>
    <row r="1603" spans="1:21" ht="17.25" customHeight="1" outlineLevel="1" x14ac:dyDescent="0.35">
      <c r="A1603" s="83" t="s">
        <v>2224</v>
      </c>
      <c r="B1603" s="109" t="s">
        <v>2046</v>
      </c>
      <c r="C1603" s="85"/>
      <c r="D1603" s="86"/>
      <c r="E1603" s="101"/>
      <c r="F1603" s="101"/>
      <c r="G1603" s="101"/>
      <c r="H1603" s="101"/>
      <c r="I1603" s="101">
        <f t="shared" si="82"/>
        <v>0</v>
      </c>
      <c r="J1603" s="101"/>
      <c r="K1603" s="101"/>
      <c r="L1603" s="153"/>
      <c r="M1603" s="153"/>
      <c r="N1603" s="153">
        <f t="shared" si="81"/>
        <v>0</v>
      </c>
      <c r="O1603" s="88">
        <v>46294</v>
      </c>
      <c r="P1603" s="88">
        <v>46300</v>
      </c>
      <c r="Q1603" s="168">
        <v>0.05</v>
      </c>
      <c r="R1603" s="90" t="s">
        <v>1946</v>
      </c>
      <c r="S1603" s="91"/>
      <c r="T1603" s="91"/>
      <c r="U1603" s="102"/>
    </row>
    <row r="1604" spans="1:21" ht="17.25" customHeight="1" outlineLevel="1" x14ac:dyDescent="0.35">
      <c r="A1604" s="83" t="s">
        <v>2225</v>
      </c>
      <c r="B1604" s="109" t="s">
        <v>2048</v>
      </c>
      <c r="C1604" s="85"/>
      <c r="D1604" s="86"/>
      <c r="E1604" s="101"/>
      <c r="F1604" s="101"/>
      <c r="G1604" s="101"/>
      <c r="H1604" s="101"/>
      <c r="I1604" s="101">
        <f t="shared" si="82"/>
        <v>0</v>
      </c>
      <c r="J1604" s="101"/>
      <c r="K1604" s="101"/>
      <c r="L1604" s="153"/>
      <c r="M1604" s="153"/>
      <c r="N1604" s="153">
        <f t="shared" si="81"/>
        <v>0</v>
      </c>
      <c r="O1604" s="88">
        <v>46676</v>
      </c>
      <c r="P1604" s="88">
        <v>46683</v>
      </c>
      <c r="Q1604" s="168">
        <v>0.05</v>
      </c>
      <c r="R1604" s="90" t="s">
        <v>1946</v>
      </c>
      <c r="S1604" s="91"/>
      <c r="T1604" s="91"/>
      <c r="U1604" s="102"/>
    </row>
    <row r="1605" spans="1:21" ht="17.25" customHeight="1" outlineLevel="1" x14ac:dyDescent="0.35">
      <c r="A1605" s="83" t="s">
        <v>2226</v>
      </c>
      <c r="B1605" s="109" t="s">
        <v>2050</v>
      </c>
      <c r="C1605" s="85"/>
      <c r="D1605" s="86"/>
      <c r="E1605" s="101">
        <v>10000000</v>
      </c>
      <c r="F1605" s="101"/>
      <c r="G1605" s="101"/>
      <c r="H1605" s="101"/>
      <c r="I1605" s="101">
        <f t="shared" si="82"/>
        <v>10000000</v>
      </c>
      <c r="J1605" s="101">
        <v>10000000</v>
      </c>
      <c r="K1605" s="101"/>
      <c r="L1605" s="153"/>
      <c r="M1605" s="153"/>
      <c r="N1605" s="153">
        <f t="shared" si="81"/>
        <v>10000000</v>
      </c>
      <c r="O1605" s="88">
        <v>46305</v>
      </c>
      <c r="P1605" s="88">
        <v>46336</v>
      </c>
      <c r="Q1605" s="168">
        <v>0.03</v>
      </c>
      <c r="R1605" s="90" t="s">
        <v>1946</v>
      </c>
      <c r="S1605" s="91"/>
      <c r="T1605" s="91"/>
      <c r="U1605" s="102"/>
    </row>
    <row r="1606" spans="1:21" ht="17.25" customHeight="1" outlineLevel="1" x14ac:dyDescent="0.35">
      <c r="A1606" s="63" t="s">
        <v>2227</v>
      </c>
      <c r="B1606" s="112" t="s">
        <v>2228</v>
      </c>
      <c r="C1606" s="64"/>
      <c r="D1606" s="113">
        <v>2444</v>
      </c>
      <c r="E1606" s="65">
        <f>E1622</f>
        <v>20000000</v>
      </c>
      <c r="F1606" s="65"/>
      <c r="G1606" s="65"/>
      <c r="H1606" s="65"/>
      <c r="I1606" s="65">
        <f t="shared" si="82"/>
        <v>20000000</v>
      </c>
      <c r="J1606" s="65">
        <f>J1622</f>
        <v>20000000</v>
      </c>
      <c r="K1606" s="65"/>
      <c r="L1606" s="66"/>
      <c r="M1606" s="66"/>
      <c r="N1606" s="66">
        <f t="shared" si="81"/>
        <v>20000000</v>
      </c>
      <c r="O1606" s="67">
        <v>46023</v>
      </c>
      <c r="P1606" s="67">
        <v>46387</v>
      </c>
      <c r="Q1606" s="68"/>
      <c r="R1606" s="308" t="s">
        <v>1946</v>
      </c>
      <c r="S1606" s="71"/>
      <c r="T1606" s="64" t="s">
        <v>2143</v>
      </c>
      <c r="U1606" s="147"/>
    </row>
    <row r="1607" spans="1:21" ht="14.5" outlineLevel="1" x14ac:dyDescent="0.35">
      <c r="A1607" s="83" t="s">
        <v>2229</v>
      </c>
      <c r="B1607" s="109" t="s">
        <v>2022</v>
      </c>
      <c r="C1607" s="85"/>
      <c r="D1607" s="86"/>
      <c r="E1607" s="101"/>
      <c r="F1607" s="101"/>
      <c r="G1607" s="101"/>
      <c r="H1607" s="101"/>
      <c r="I1607" s="101">
        <f t="shared" si="82"/>
        <v>0</v>
      </c>
      <c r="J1607" s="101"/>
      <c r="K1607" s="101"/>
      <c r="L1607" s="153"/>
      <c r="M1607" s="153"/>
      <c r="N1607" s="153">
        <f t="shared" si="81"/>
        <v>0</v>
      </c>
      <c r="O1607" s="88">
        <v>46023</v>
      </c>
      <c r="P1607" s="88">
        <v>46042</v>
      </c>
      <c r="Q1607" s="168">
        <v>0.15</v>
      </c>
      <c r="R1607" s="90" t="s">
        <v>1946</v>
      </c>
      <c r="S1607" s="91"/>
      <c r="T1607" s="91"/>
      <c r="U1607" s="102"/>
    </row>
    <row r="1608" spans="1:21" ht="17.25" customHeight="1" outlineLevel="1" x14ac:dyDescent="0.35">
      <c r="A1608" s="83" t="s">
        <v>2230</v>
      </c>
      <c r="B1608" s="109" t="s">
        <v>2024</v>
      </c>
      <c r="C1608" s="85"/>
      <c r="D1608" s="86"/>
      <c r="E1608" s="101"/>
      <c r="F1608" s="101"/>
      <c r="G1608" s="101"/>
      <c r="H1608" s="101"/>
      <c r="I1608" s="101">
        <f t="shared" si="82"/>
        <v>0</v>
      </c>
      <c r="J1608" s="101"/>
      <c r="K1608" s="101"/>
      <c r="L1608" s="153"/>
      <c r="M1608" s="153"/>
      <c r="N1608" s="153">
        <f t="shared" si="81"/>
        <v>0</v>
      </c>
      <c r="O1608" s="88">
        <v>46043</v>
      </c>
      <c r="P1608" s="88">
        <v>46063</v>
      </c>
      <c r="Q1608" s="168">
        <v>0.05</v>
      </c>
      <c r="R1608" s="90" t="s">
        <v>1946</v>
      </c>
      <c r="S1608" s="91"/>
      <c r="T1608" s="91"/>
      <c r="U1608" s="102"/>
    </row>
    <row r="1609" spans="1:21" ht="17.25" customHeight="1" outlineLevel="1" x14ac:dyDescent="0.35">
      <c r="A1609" s="83" t="s">
        <v>2231</v>
      </c>
      <c r="B1609" s="109" t="s">
        <v>2026</v>
      </c>
      <c r="C1609" s="85"/>
      <c r="D1609" s="86"/>
      <c r="E1609" s="101"/>
      <c r="F1609" s="101"/>
      <c r="G1609" s="101"/>
      <c r="H1609" s="101"/>
      <c r="I1609" s="101">
        <f t="shared" si="82"/>
        <v>0</v>
      </c>
      <c r="J1609" s="101"/>
      <c r="K1609" s="101"/>
      <c r="L1609" s="153"/>
      <c r="M1609" s="153"/>
      <c r="N1609" s="153">
        <f t="shared" si="81"/>
        <v>0</v>
      </c>
      <c r="O1609" s="88">
        <v>46064</v>
      </c>
      <c r="P1609" s="88">
        <v>46083</v>
      </c>
      <c r="Q1609" s="168">
        <v>0.05</v>
      </c>
      <c r="R1609" s="90" t="s">
        <v>1946</v>
      </c>
      <c r="S1609" s="91"/>
      <c r="T1609" s="91"/>
      <c r="U1609" s="102"/>
    </row>
    <row r="1610" spans="1:21" ht="17.25" customHeight="1" outlineLevel="1" x14ac:dyDescent="0.35">
      <c r="A1610" s="83" t="s">
        <v>2232</v>
      </c>
      <c r="B1610" s="109" t="s">
        <v>2028</v>
      </c>
      <c r="C1610" s="85"/>
      <c r="D1610" s="86"/>
      <c r="E1610" s="101"/>
      <c r="F1610" s="101"/>
      <c r="G1610" s="101"/>
      <c r="H1610" s="101"/>
      <c r="I1610" s="101">
        <f t="shared" si="82"/>
        <v>0</v>
      </c>
      <c r="J1610" s="101"/>
      <c r="K1610" s="101"/>
      <c r="L1610" s="153"/>
      <c r="M1610" s="153"/>
      <c r="N1610" s="153">
        <f t="shared" si="81"/>
        <v>0</v>
      </c>
      <c r="O1610" s="88">
        <v>46084</v>
      </c>
      <c r="P1610" s="88">
        <v>46104</v>
      </c>
      <c r="Q1610" s="168">
        <v>0.05</v>
      </c>
      <c r="R1610" s="90" t="s">
        <v>1946</v>
      </c>
      <c r="S1610" s="91"/>
      <c r="T1610" s="91"/>
      <c r="U1610" s="102"/>
    </row>
    <row r="1611" spans="1:21" ht="17.25" customHeight="1" outlineLevel="1" x14ac:dyDescent="0.35">
      <c r="A1611" s="83" t="s">
        <v>2233</v>
      </c>
      <c r="B1611" s="109" t="s">
        <v>2030</v>
      </c>
      <c r="C1611" s="85"/>
      <c r="D1611" s="86"/>
      <c r="E1611" s="101"/>
      <c r="F1611" s="101"/>
      <c r="G1611" s="101"/>
      <c r="H1611" s="101"/>
      <c r="I1611" s="101">
        <f t="shared" si="82"/>
        <v>0</v>
      </c>
      <c r="J1611" s="101"/>
      <c r="K1611" s="101"/>
      <c r="L1611" s="153"/>
      <c r="M1611" s="153"/>
      <c r="N1611" s="153">
        <f t="shared" si="81"/>
        <v>0</v>
      </c>
      <c r="O1611" s="88">
        <v>46105</v>
      </c>
      <c r="P1611" s="88">
        <v>46111</v>
      </c>
      <c r="Q1611" s="168">
        <v>0.05</v>
      </c>
      <c r="R1611" s="90" t="s">
        <v>1946</v>
      </c>
      <c r="S1611" s="91"/>
      <c r="T1611" s="91"/>
      <c r="U1611" s="102"/>
    </row>
    <row r="1612" spans="1:21" ht="17.25" customHeight="1" outlineLevel="1" x14ac:dyDescent="0.35">
      <c r="A1612" s="83" t="s">
        <v>2234</v>
      </c>
      <c r="B1612" s="109" t="s">
        <v>2032</v>
      </c>
      <c r="C1612" s="85"/>
      <c r="D1612" s="86"/>
      <c r="E1612" s="101"/>
      <c r="F1612" s="101"/>
      <c r="G1612" s="101"/>
      <c r="H1612" s="101"/>
      <c r="I1612" s="101">
        <f t="shared" si="82"/>
        <v>0</v>
      </c>
      <c r="J1612" s="101"/>
      <c r="K1612" s="101"/>
      <c r="L1612" s="153"/>
      <c r="M1612" s="153"/>
      <c r="N1612" s="153">
        <f t="shared" si="81"/>
        <v>0</v>
      </c>
      <c r="O1612" s="88">
        <v>46113</v>
      </c>
      <c r="P1612" s="88">
        <v>46142</v>
      </c>
      <c r="Q1612" s="168">
        <v>0.08</v>
      </c>
      <c r="R1612" s="90" t="s">
        <v>1946</v>
      </c>
      <c r="S1612" s="91"/>
      <c r="T1612" s="91"/>
      <c r="U1612" s="102"/>
    </row>
    <row r="1613" spans="1:21" ht="14.5" outlineLevel="1" x14ac:dyDescent="0.35">
      <c r="A1613" s="83" t="s">
        <v>2235</v>
      </c>
      <c r="B1613" s="109" t="s">
        <v>2034</v>
      </c>
      <c r="C1613" s="85"/>
      <c r="D1613" s="86"/>
      <c r="E1613" s="101"/>
      <c r="F1613" s="101"/>
      <c r="G1613" s="101"/>
      <c r="H1613" s="101"/>
      <c r="I1613" s="101">
        <f t="shared" si="82"/>
        <v>0</v>
      </c>
      <c r="J1613" s="101"/>
      <c r="K1613" s="101"/>
      <c r="L1613" s="153"/>
      <c r="M1613" s="153"/>
      <c r="N1613" s="153">
        <f t="shared" si="81"/>
        <v>0</v>
      </c>
      <c r="O1613" s="88">
        <v>46143</v>
      </c>
      <c r="P1613" s="88">
        <v>46152</v>
      </c>
      <c r="Q1613" s="168">
        <v>0.05</v>
      </c>
      <c r="R1613" s="90" t="s">
        <v>1946</v>
      </c>
      <c r="S1613" s="91"/>
      <c r="T1613" s="91"/>
      <c r="U1613" s="102"/>
    </row>
    <row r="1614" spans="1:21" ht="17.25" customHeight="1" outlineLevel="1" x14ac:dyDescent="0.35">
      <c r="A1614" s="83" t="s">
        <v>2236</v>
      </c>
      <c r="B1614" s="109" t="s">
        <v>73</v>
      </c>
      <c r="C1614" s="85"/>
      <c r="D1614" s="86"/>
      <c r="E1614" s="101"/>
      <c r="F1614" s="101"/>
      <c r="G1614" s="101"/>
      <c r="H1614" s="101"/>
      <c r="I1614" s="101">
        <f t="shared" si="82"/>
        <v>0</v>
      </c>
      <c r="J1614" s="101"/>
      <c r="K1614" s="101"/>
      <c r="L1614" s="153"/>
      <c r="M1614" s="153"/>
      <c r="N1614" s="153">
        <f t="shared" si="81"/>
        <v>0</v>
      </c>
      <c r="O1614" s="88">
        <v>46153</v>
      </c>
      <c r="P1614" s="88">
        <v>46173</v>
      </c>
      <c r="Q1614" s="168">
        <v>0.1</v>
      </c>
      <c r="R1614" s="90" t="s">
        <v>1946</v>
      </c>
      <c r="S1614" s="91"/>
      <c r="T1614" s="91"/>
      <c r="U1614" s="102"/>
    </row>
    <row r="1615" spans="1:21" ht="17.25" customHeight="1" outlineLevel="1" x14ac:dyDescent="0.35">
      <c r="A1615" s="83" t="s">
        <v>2237</v>
      </c>
      <c r="B1615" s="109" t="s">
        <v>68</v>
      </c>
      <c r="C1615" s="85"/>
      <c r="D1615" s="86"/>
      <c r="E1615" s="101"/>
      <c r="F1615" s="101"/>
      <c r="G1615" s="101"/>
      <c r="H1615" s="101"/>
      <c r="I1615" s="101">
        <f t="shared" si="82"/>
        <v>0</v>
      </c>
      <c r="J1615" s="101"/>
      <c r="K1615" s="101"/>
      <c r="L1615" s="153"/>
      <c r="M1615" s="153"/>
      <c r="N1615" s="153">
        <f t="shared" si="81"/>
        <v>0</v>
      </c>
      <c r="O1615" s="88">
        <v>46174</v>
      </c>
      <c r="P1615" s="88">
        <v>46179</v>
      </c>
      <c r="Q1615" s="168">
        <v>0.05</v>
      </c>
      <c r="R1615" s="90" t="s">
        <v>1946</v>
      </c>
      <c r="S1615" s="91"/>
      <c r="T1615" s="91"/>
      <c r="U1615" s="102"/>
    </row>
    <row r="1616" spans="1:21" ht="17.25" customHeight="1" outlineLevel="1" x14ac:dyDescent="0.35">
      <c r="A1616" s="83" t="s">
        <v>2238</v>
      </c>
      <c r="B1616" s="109" t="s">
        <v>2038</v>
      </c>
      <c r="C1616" s="85"/>
      <c r="D1616" s="86"/>
      <c r="E1616" s="101"/>
      <c r="F1616" s="101"/>
      <c r="G1616" s="101"/>
      <c r="H1616" s="101"/>
      <c r="I1616" s="101">
        <f t="shared" si="82"/>
        <v>0</v>
      </c>
      <c r="J1616" s="101"/>
      <c r="K1616" s="101"/>
      <c r="L1616" s="153"/>
      <c r="M1616" s="153"/>
      <c r="N1616" s="153">
        <f t="shared" si="81"/>
        <v>0</v>
      </c>
      <c r="O1616" s="88">
        <v>46180</v>
      </c>
      <c r="P1616" s="88">
        <v>46193</v>
      </c>
      <c r="Q1616" s="168">
        <v>0.05</v>
      </c>
      <c r="R1616" s="90" t="s">
        <v>1946</v>
      </c>
      <c r="S1616" s="91"/>
      <c r="T1616" s="91"/>
      <c r="U1616" s="102"/>
    </row>
    <row r="1617" spans="1:21" ht="17.25" customHeight="1" outlineLevel="1" x14ac:dyDescent="0.35">
      <c r="A1617" s="83" t="s">
        <v>2239</v>
      </c>
      <c r="B1617" s="109" t="s">
        <v>2040</v>
      </c>
      <c r="C1617" s="85"/>
      <c r="D1617" s="86"/>
      <c r="E1617" s="101"/>
      <c r="F1617" s="101"/>
      <c r="G1617" s="101"/>
      <c r="H1617" s="101"/>
      <c r="I1617" s="101">
        <f t="shared" si="82"/>
        <v>0</v>
      </c>
      <c r="J1617" s="101"/>
      <c r="K1617" s="101"/>
      <c r="L1617" s="153"/>
      <c r="M1617" s="153"/>
      <c r="N1617" s="153">
        <f t="shared" si="81"/>
        <v>0</v>
      </c>
      <c r="O1617" s="88">
        <v>46252</v>
      </c>
      <c r="P1617" s="88">
        <v>46254</v>
      </c>
      <c r="Q1617" s="168">
        <v>0.04</v>
      </c>
      <c r="R1617" s="90" t="s">
        <v>1946</v>
      </c>
      <c r="S1617" s="91"/>
      <c r="T1617" s="91"/>
      <c r="U1617" s="102"/>
    </row>
    <row r="1618" spans="1:21" ht="17.25" customHeight="1" outlineLevel="1" x14ac:dyDescent="0.35">
      <c r="A1618" s="83" t="s">
        <v>2240</v>
      </c>
      <c r="B1618" s="109" t="s">
        <v>2042</v>
      </c>
      <c r="C1618" s="85"/>
      <c r="D1618" s="86"/>
      <c r="E1618" s="101"/>
      <c r="F1618" s="101"/>
      <c r="G1618" s="101"/>
      <c r="H1618" s="101"/>
      <c r="I1618" s="101">
        <f t="shared" si="82"/>
        <v>0</v>
      </c>
      <c r="J1618" s="101"/>
      <c r="K1618" s="101"/>
      <c r="L1618" s="153"/>
      <c r="M1618" s="153"/>
      <c r="N1618" s="153">
        <f t="shared" si="81"/>
        <v>0</v>
      </c>
      <c r="O1618" s="88">
        <v>46283</v>
      </c>
      <c r="P1618" s="88">
        <v>46285</v>
      </c>
      <c r="Q1618" s="168">
        <v>0.05</v>
      </c>
      <c r="R1618" s="90" t="s">
        <v>1946</v>
      </c>
      <c r="S1618" s="91"/>
      <c r="T1618" s="91"/>
      <c r="U1618" s="102"/>
    </row>
    <row r="1619" spans="1:21" ht="14.5" outlineLevel="1" x14ac:dyDescent="0.35">
      <c r="A1619" s="83" t="s">
        <v>2241</v>
      </c>
      <c r="B1619" s="109" t="s">
        <v>2044</v>
      </c>
      <c r="C1619" s="85"/>
      <c r="D1619" s="86"/>
      <c r="E1619" s="101"/>
      <c r="F1619" s="101"/>
      <c r="G1619" s="101"/>
      <c r="H1619" s="101"/>
      <c r="I1619" s="101">
        <f t="shared" si="82"/>
        <v>0</v>
      </c>
      <c r="J1619" s="101"/>
      <c r="K1619" s="101"/>
      <c r="L1619" s="153"/>
      <c r="M1619" s="153"/>
      <c r="N1619" s="153">
        <f t="shared" si="81"/>
        <v>0</v>
      </c>
      <c r="O1619" s="88">
        <v>46286</v>
      </c>
      <c r="P1619" s="88">
        <v>46290</v>
      </c>
      <c r="Q1619" s="168">
        <v>0.1</v>
      </c>
      <c r="R1619" s="90" t="s">
        <v>1946</v>
      </c>
      <c r="S1619" s="91"/>
      <c r="T1619" s="91"/>
      <c r="U1619" s="102"/>
    </row>
    <row r="1620" spans="1:21" ht="17.25" customHeight="1" outlineLevel="1" x14ac:dyDescent="0.35">
      <c r="A1620" s="83" t="s">
        <v>2242</v>
      </c>
      <c r="B1620" s="109" t="s">
        <v>2046</v>
      </c>
      <c r="C1620" s="85"/>
      <c r="D1620" s="86"/>
      <c r="E1620" s="101"/>
      <c r="F1620" s="101"/>
      <c r="G1620" s="101"/>
      <c r="H1620" s="101"/>
      <c r="I1620" s="101">
        <f t="shared" si="82"/>
        <v>0</v>
      </c>
      <c r="J1620" s="101"/>
      <c r="K1620" s="101"/>
      <c r="L1620" s="153"/>
      <c r="M1620" s="153"/>
      <c r="N1620" s="153">
        <f t="shared" si="81"/>
        <v>0</v>
      </c>
      <c r="O1620" s="88">
        <v>46294</v>
      </c>
      <c r="P1620" s="88">
        <v>46300</v>
      </c>
      <c r="Q1620" s="168">
        <v>0.05</v>
      </c>
      <c r="R1620" s="90" t="s">
        <v>1946</v>
      </c>
      <c r="S1620" s="91"/>
      <c r="T1620" s="91"/>
      <c r="U1620" s="102"/>
    </row>
    <row r="1621" spans="1:21" ht="17.25" customHeight="1" outlineLevel="1" x14ac:dyDescent="0.35">
      <c r="A1621" s="83" t="s">
        <v>2243</v>
      </c>
      <c r="B1621" s="109" t="s">
        <v>2048</v>
      </c>
      <c r="C1621" s="85"/>
      <c r="D1621" s="86"/>
      <c r="E1621" s="101"/>
      <c r="F1621" s="101"/>
      <c r="G1621" s="101"/>
      <c r="H1621" s="101"/>
      <c r="I1621" s="101">
        <f t="shared" si="82"/>
        <v>0</v>
      </c>
      <c r="J1621" s="101"/>
      <c r="K1621" s="101"/>
      <c r="L1621" s="153"/>
      <c r="M1621" s="153"/>
      <c r="N1621" s="153">
        <f t="shared" ref="N1621:N1677" si="83">SUM(J1621:M1621)</f>
        <v>0</v>
      </c>
      <c r="O1621" s="88">
        <v>46676</v>
      </c>
      <c r="P1621" s="88">
        <v>46683</v>
      </c>
      <c r="Q1621" s="168">
        <v>0.05</v>
      </c>
      <c r="R1621" s="90" t="s">
        <v>1946</v>
      </c>
      <c r="S1621" s="91"/>
      <c r="T1621" s="91"/>
      <c r="U1621" s="102"/>
    </row>
    <row r="1622" spans="1:21" ht="17.25" customHeight="1" outlineLevel="1" x14ac:dyDescent="0.35">
      <c r="A1622" s="83" t="s">
        <v>2244</v>
      </c>
      <c r="B1622" s="109" t="s">
        <v>2050</v>
      </c>
      <c r="C1622" s="85"/>
      <c r="D1622" s="86"/>
      <c r="E1622" s="101">
        <v>20000000</v>
      </c>
      <c r="F1622" s="101"/>
      <c r="G1622" s="101"/>
      <c r="H1622" s="101"/>
      <c r="I1622" s="101">
        <f t="shared" si="82"/>
        <v>20000000</v>
      </c>
      <c r="J1622" s="101">
        <v>20000000</v>
      </c>
      <c r="K1622" s="101"/>
      <c r="L1622" s="101"/>
      <c r="M1622" s="101"/>
      <c r="N1622" s="101">
        <f t="shared" si="83"/>
        <v>20000000</v>
      </c>
      <c r="O1622" s="88">
        <v>46305</v>
      </c>
      <c r="P1622" s="88">
        <v>46336</v>
      </c>
      <c r="Q1622" s="168">
        <v>0.03</v>
      </c>
      <c r="R1622" s="90" t="s">
        <v>1946</v>
      </c>
      <c r="S1622" s="91"/>
      <c r="T1622" s="91"/>
      <c r="U1622" s="102"/>
    </row>
    <row r="1623" spans="1:21" ht="45.65" customHeight="1" outlineLevel="1" x14ac:dyDescent="0.35">
      <c r="A1623" s="63" t="s">
        <v>2245</v>
      </c>
      <c r="B1623" s="112" t="s">
        <v>2246</v>
      </c>
      <c r="C1623" s="64"/>
      <c r="D1623" s="113">
        <v>2341</v>
      </c>
      <c r="E1623" s="66"/>
      <c r="F1623" s="65">
        <f>F1627</f>
        <v>505377333</v>
      </c>
      <c r="G1623" s="65"/>
      <c r="H1623" s="65"/>
      <c r="I1623" s="65">
        <f t="shared" si="82"/>
        <v>505377333</v>
      </c>
      <c r="J1623" s="66"/>
      <c r="K1623" s="65">
        <f>K1627</f>
        <v>505377333</v>
      </c>
      <c r="L1623" s="66"/>
      <c r="M1623" s="66"/>
      <c r="N1623" s="66">
        <f t="shared" si="83"/>
        <v>505377333</v>
      </c>
      <c r="O1623" s="67"/>
      <c r="P1623" s="67"/>
      <c r="Q1623" s="68"/>
      <c r="R1623" s="71" t="s">
        <v>1946</v>
      </c>
      <c r="S1623" s="71"/>
      <c r="T1623" s="71"/>
      <c r="U1623" s="147"/>
    </row>
    <row r="1624" spans="1:21" ht="17.25" customHeight="1" outlineLevel="1" x14ac:dyDescent="0.35">
      <c r="A1624" s="83" t="s">
        <v>2247</v>
      </c>
      <c r="B1624" s="85" t="s">
        <v>2248</v>
      </c>
      <c r="C1624" s="92"/>
      <c r="D1624" s="122"/>
      <c r="E1624" s="123"/>
      <c r="F1624" s="101"/>
      <c r="G1624" s="101"/>
      <c r="H1624" s="101"/>
      <c r="I1624" s="101">
        <f t="shared" si="82"/>
        <v>0</v>
      </c>
      <c r="J1624" s="123"/>
      <c r="K1624" s="101"/>
      <c r="L1624" s="123"/>
      <c r="M1624" s="123"/>
      <c r="N1624" s="123">
        <f t="shared" si="83"/>
        <v>0</v>
      </c>
      <c r="O1624" s="88"/>
      <c r="P1624" s="88"/>
      <c r="Q1624" s="144">
        <v>0.1</v>
      </c>
      <c r="R1624" s="91" t="s">
        <v>1946</v>
      </c>
      <c r="S1624" s="91"/>
      <c r="T1624" s="91"/>
      <c r="U1624" s="102"/>
    </row>
    <row r="1625" spans="1:21" ht="14" outlineLevel="1" x14ac:dyDescent="0.35">
      <c r="A1625" s="83" t="s">
        <v>2249</v>
      </c>
      <c r="B1625" s="85" t="s">
        <v>454</v>
      </c>
      <c r="C1625" s="92"/>
      <c r="D1625" s="122"/>
      <c r="E1625" s="123"/>
      <c r="F1625" s="101"/>
      <c r="G1625" s="101"/>
      <c r="H1625" s="101"/>
      <c r="I1625" s="101">
        <f t="shared" si="82"/>
        <v>0</v>
      </c>
      <c r="J1625" s="123"/>
      <c r="K1625" s="101"/>
      <c r="L1625" s="123"/>
      <c r="M1625" s="123"/>
      <c r="N1625" s="123">
        <f t="shared" si="83"/>
        <v>0</v>
      </c>
      <c r="O1625" s="88"/>
      <c r="P1625" s="88"/>
      <c r="Q1625" s="144">
        <v>0.4</v>
      </c>
      <c r="R1625" s="91" t="s">
        <v>1946</v>
      </c>
      <c r="S1625" s="91"/>
      <c r="T1625" s="91"/>
      <c r="U1625" s="102"/>
    </row>
    <row r="1626" spans="1:21" ht="17.25" customHeight="1" outlineLevel="1" x14ac:dyDescent="0.35">
      <c r="A1626" s="83" t="s">
        <v>2250</v>
      </c>
      <c r="B1626" s="85" t="s">
        <v>2251</v>
      </c>
      <c r="C1626" s="92"/>
      <c r="D1626" s="122"/>
      <c r="E1626" s="123"/>
      <c r="F1626" s="101"/>
      <c r="G1626" s="101"/>
      <c r="H1626" s="101"/>
      <c r="I1626" s="101">
        <f t="shared" si="82"/>
        <v>0</v>
      </c>
      <c r="J1626" s="123"/>
      <c r="K1626" s="101"/>
      <c r="L1626" s="123"/>
      <c r="M1626" s="123"/>
      <c r="N1626" s="123">
        <f t="shared" si="83"/>
        <v>0</v>
      </c>
      <c r="O1626" s="88"/>
      <c r="P1626" s="88"/>
      <c r="Q1626" s="144">
        <v>0.4</v>
      </c>
      <c r="R1626" s="91" t="s">
        <v>1946</v>
      </c>
      <c r="S1626" s="91"/>
      <c r="T1626" s="91"/>
      <c r="U1626" s="102"/>
    </row>
    <row r="1627" spans="1:21" ht="17.25" customHeight="1" outlineLevel="1" x14ac:dyDescent="0.35">
      <c r="A1627" s="83" t="s">
        <v>2252</v>
      </c>
      <c r="B1627" s="85" t="s">
        <v>2253</v>
      </c>
      <c r="C1627" s="92"/>
      <c r="D1627" s="122"/>
      <c r="E1627" s="153"/>
      <c r="F1627" s="101">
        <v>505377333</v>
      </c>
      <c r="G1627" s="101"/>
      <c r="H1627" s="101"/>
      <c r="I1627" s="101">
        <f t="shared" si="82"/>
        <v>505377333</v>
      </c>
      <c r="J1627" s="153"/>
      <c r="K1627" s="101">
        <v>505377333</v>
      </c>
      <c r="L1627" s="101"/>
      <c r="M1627" s="101"/>
      <c r="N1627" s="123">
        <f t="shared" si="83"/>
        <v>505377333</v>
      </c>
      <c r="O1627" s="88"/>
      <c r="P1627" s="88"/>
      <c r="Q1627" s="168">
        <v>0.1</v>
      </c>
      <c r="R1627" s="91" t="s">
        <v>1946</v>
      </c>
      <c r="S1627" s="91"/>
      <c r="T1627" s="91"/>
      <c r="U1627" s="102"/>
    </row>
    <row r="1628" spans="1:21" ht="42" customHeight="1" outlineLevel="1" x14ac:dyDescent="0.35">
      <c r="A1628" s="63" t="s">
        <v>2254</v>
      </c>
      <c r="B1628" s="112" t="s">
        <v>2255</v>
      </c>
      <c r="C1628" s="64"/>
      <c r="D1628" s="113">
        <v>2341</v>
      </c>
      <c r="E1628" s="66"/>
      <c r="F1628" s="65">
        <f>F1632</f>
        <v>130162790</v>
      </c>
      <c r="G1628" s="65"/>
      <c r="H1628" s="65"/>
      <c r="I1628" s="65">
        <f t="shared" si="82"/>
        <v>130162790</v>
      </c>
      <c r="J1628" s="66"/>
      <c r="K1628" s="65">
        <f>K1632</f>
        <v>130162790</v>
      </c>
      <c r="L1628" s="66"/>
      <c r="M1628" s="66"/>
      <c r="N1628" s="66">
        <f t="shared" si="83"/>
        <v>130162790</v>
      </c>
      <c r="O1628" s="164"/>
      <c r="P1628" s="164"/>
      <c r="Q1628" s="68"/>
      <c r="R1628" s="71" t="s">
        <v>1946</v>
      </c>
      <c r="S1628" s="71"/>
      <c r="T1628" s="71"/>
      <c r="U1628" s="147"/>
    </row>
    <row r="1629" spans="1:21" ht="17.25" customHeight="1" outlineLevel="1" x14ac:dyDescent="0.35">
      <c r="A1629" s="83" t="s">
        <v>2256</v>
      </c>
      <c r="B1629" s="85" t="s">
        <v>2248</v>
      </c>
      <c r="C1629" s="85"/>
      <c r="D1629" s="122"/>
      <c r="E1629" s="123"/>
      <c r="F1629" s="101"/>
      <c r="G1629" s="101"/>
      <c r="H1629" s="101"/>
      <c r="I1629" s="101">
        <f t="shared" si="82"/>
        <v>0</v>
      </c>
      <c r="J1629" s="123"/>
      <c r="K1629" s="101"/>
      <c r="L1629" s="123"/>
      <c r="M1629" s="123"/>
      <c r="N1629" s="123">
        <f t="shared" si="83"/>
        <v>0</v>
      </c>
      <c r="O1629" s="88"/>
      <c r="P1629" s="88"/>
      <c r="Q1629" s="144">
        <v>0.1</v>
      </c>
      <c r="R1629" s="91" t="s">
        <v>1946</v>
      </c>
      <c r="S1629" s="91"/>
      <c r="T1629" s="91"/>
      <c r="U1629" s="102"/>
    </row>
    <row r="1630" spans="1:21" ht="17.25" customHeight="1" outlineLevel="1" x14ac:dyDescent="0.35">
      <c r="A1630" s="83" t="s">
        <v>2257</v>
      </c>
      <c r="B1630" s="85" t="s">
        <v>454</v>
      </c>
      <c r="C1630" s="85"/>
      <c r="D1630" s="122"/>
      <c r="E1630" s="123"/>
      <c r="F1630" s="101"/>
      <c r="G1630" s="101"/>
      <c r="H1630" s="101"/>
      <c r="I1630" s="101">
        <f t="shared" si="82"/>
        <v>0</v>
      </c>
      <c r="J1630" s="123"/>
      <c r="K1630" s="101"/>
      <c r="L1630" s="123"/>
      <c r="M1630" s="123"/>
      <c r="N1630" s="123">
        <f t="shared" si="83"/>
        <v>0</v>
      </c>
      <c r="O1630" s="88"/>
      <c r="P1630" s="88"/>
      <c r="Q1630" s="144">
        <v>0.4</v>
      </c>
      <c r="R1630" s="91" t="s">
        <v>1946</v>
      </c>
      <c r="S1630" s="91"/>
      <c r="T1630" s="91"/>
      <c r="U1630" s="102"/>
    </row>
    <row r="1631" spans="1:21" ht="14" outlineLevel="1" x14ac:dyDescent="0.35">
      <c r="A1631" s="83" t="s">
        <v>2258</v>
      </c>
      <c r="B1631" s="85" t="s">
        <v>2251</v>
      </c>
      <c r="C1631" s="85"/>
      <c r="D1631" s="122"/>
      <c r="E1631" s="153"/>
      <c r="F1631" s="101"/>
      <c r="G1631" s="101"/>
      <c r="H1631" s="101"/>
      <c r="I1631" s="101">
        <f t="shared" si="82"/>
        <v>0</v>
      </c>
      <c r="J1631" s="153"/>
      <c r="K1631" s="101"/>
      <c r="L1631" s="123"/>
      <c r="M1631" s="123"/>
      <c r="N1631" s="123">
        <f t="shared" si="83"/>
        <v>0</v>
      </c>
      <c r="O1631" s="88"/>
      <c r="P1631" s="88"/>
      <c r="Q1631" s="144">
        <v>0.4</v>
      </c>
      <c r="R1631" s="91" t="s">
        <v>1946</v>
      </c>
      <c r="S1631" s="91"/>
      <c r="T1631" s="91"/>
      <c r="U1631" s="102"/>
    </row>
    <row r="1632" spans="1:21" ht="17.25" customHeight="1" outlineLevel="1" x14ac:dyDescent="0.35">
      <c r="A1632" s="83" t="s">
        <v>2259</v>
      </c>
      <c r="B1632" s="85" t="s">
        <v>2253</v>
      </c>
      <c r="C1632" s="85"/>
      <c r="D1632" s="122"/>
      <c r="E1632" s="153"/>
      <c r="F1632" s="101">
        <v>130162790</v>
      </c>
      <c r="G1632" s="101"/>
      <c r="H1632" s="101"/>
      <c r="I1632" s="101">
        <f t="shared" si="82"/>
        <v>130162790</v>
      </c>
      <c r="J1632" s="153"/>
      <c r="K1632" s="101">
        <v>130162790</v>
      </c>
      <c r="L1632" s="101"/>
      <c r="M1632" s="101"/>
      <c r="N1632" s="101">
        <f t="shared" si="83"/>
        <v>130162790</v>
      </c>
      <c r="O1632" s="88"/>
      <c r="P1632" s="88"/>
      <c r="Q1632" s="168">
        <v>0.1</v>
      </c>
      <c r="R1632" s="91" t="s">
        <v>1946</v>
      </c>
      <c r="S1632" s="91"/>
      <c r="T1632" s="91"/>
      <c r="U1632" s="102"/>
    </row>
    <row r="1633" spans="1:113" ht="38.5" customHeight="1" outlineLevel="1" x14ac:dyDescent="0.35">
      <c r="A1633" s="63" t="s">
        <v>2260</v>
      </c>
      <c r="B1633" s="112" t="s">
        <v>2261</v>
      </c>
      <c r="C1633" s="64"/>
      <c r="D1633" s="113">
        <v>2341</v>
      </c>
      <c r="E1633" s="66"/>
      <c r="F1633" s="65">
        <f>+F1637</f>
        <v>1835369305</v>
      </c>
      <c r="G1633" s="65"/>
      <c r="H1633" s="65"/>
      <c r="I1633" s="65">
        <f t="shared" si="82"/>
        <v>1835369305</v>
      </c>
      <c r="J1633" s="66">
        <f>J1637</f>
        <v>0</v>
      </c>
      <c r="K1633" s="66">
        <f t="shared" ref="K1633:M1633" si="84">K1637</f>
        <v>1835369305</v>
      </c>
      <c r="L1633" s="66">
        <f t="shared" si="84"/>
        <v>0</v>
      </c>
      <c r="M1633" s="66">
        <f t="shared" si="84"/>
        <v>0</v>
      </c>
      <c r="N1633" s="66">
        <f t="shared" si="83"/>
        <v>1835369305</v>
      </c>
      <c r="O1633" s="164"/>
      <c r="P1633" s="164"/>
      <c r="Q1633" s="68"/>
      <c r="R1633" s="71" t="s">
        <v>1946</v>
      </c>
      <c r="S1633" s="71"/>
      <c r="T1633" s="71"/>
      <c r="U1633" s="147"/>
    </row>
    <row r="1634" spans="1:113" ht="17.25" customHeight="1" outlineLevel="1" x14ac:dyDescent="0.35">
      <c r="A1634" s="83" t="s">
        <v>2262</v>
      </c>
      <c r="B1634" s="85" t="s">
        <v>2248</v>
      </c>
      <c r="C1634" s="85"/>
      <c r="D1634" s="122"/>
      <c r="E1634" s="123"/>
      <c r="F1634" s="101"/>
      <c r="G1634" s="101"/>
      <c r="H1634" s="101"/>
      <c r="I1634" s="101">
        <f t="shared" si="82"/>
        <v>0</v>
      </c>
      <c r="J1634" s="123"/>
      <c r="K1634" s="101"/>
      <c r="L1634" s="123"/>
      <c r="M1634" s="123"/>
      <c r="N1634" s="123">
        <f t="shared" si="83"/>
        <v>0</v>
      </c>
      <c r="O1634" s="88"/>
      <c r="P1634" s="88"/>
      <c r="Q1634" s="144">
        <v>0.1</v>
      </c>
      <c r="R1634" s="91" t="s">
        <v>1946</v>
      </c>
      <c r="S1634" s="91"/>
      <c r="T1634" s="91"/>
      <c r="U1634" s="102"/>
    </row>
    <row r="1635" spans="1:113" ht="17.25" customHeight="1" outlineLevel="1" x14ac:dyDescent="0.35">
      <c r="A1635" s="83" t="s">
        <v>2263</v>
      </c>
      <c r="B1635" s="85" t="s">
        <v>454</v>
      </c>
      <c r="C1635" s="85"/>
      <c r="D1635" s="122"/>
      <c r="E1635" s="123"/>
      <c r="F1635" s="101"/>
      <c r="G1635" s="101"/>
      <c r="H1635" s="101"/>
      <c r="I1635" s="101">
        <f t="shared" si="82"/>
        <v>0</v>
      </c>
      <c r="J1635" s="123"/>
      <c r="K1635" s="101"/>
      <c r="L1635" s="123"/>
      <c r="M1635" s="123"/>
      <c r="N1635" s="123">
        <f t="shared" si="83"/>
        <v>0</v>
      </c>
      <c r="O1635" s="88"/>
      <c r="P1635" s="88"/>
      <c r="Q1635" s="144">
        <v>0.4</v>
      </c>
      <c r="R1635" s="91" t="s">
        <v>1946</v>
      </c>
      <c r="S1635" s="91"/>
      <c r="T1635" s="91"/>
      <c r="U1635" s="102"/>
    </row>
    <row r="1636" spans="1:113" ht="17.25" customHeight="1" outlineLevel="1" x14ac:dyDescent="0.35">
      <c r="A1636" s="83" t="s">
        <v>2264</v>
      </c>
      <c r="B1636" s="85" t="s">
        <v>2251</v>
      </c>
      <c r="C1636" s="85"/>
      <c r="D1636" s="122"/>
      <c r="E1636" s="153"/>
      <c r="F1636" s="101"/>
      <c r="G1636" s="101"/>
      <c r="H1636" s="101"/>
      <c r="I1636" s="101">
        <f t="shared" si="82"/>
        <v>0</v>
      </c>
      <c r="J1636" s="153"/>
      <c r="K1636" s="101"/>
      <c r="L1636" s="123"/>
      <c r="M1636" s="123"/>
      <c r="N1636" s="123">
        <f t="shared" si="83"/>
        <v>0</v>
      </c>
      <c r="O1636" s="88"/>
      <c r="P1636" s="88"/>
      <c r="Q1636" s="144">
        <v>0.4</v>
      </c>
      <c r="R1636" s="91" t="s">
        <v>1946</v>
      </c>
      <c r="S1636" s="91"/>
      <c r="T1636" s="91"/>
      <c r="U1636" s="102"/>
    </row>
    <row r="1637" spans="1:113" s="313" customFormat="1" ht="17.25" customHeight="1" outlineLevel="1" x14ac:dyDescent="0.35">
      <c r="A1637" s="83" t="s">
        <v>2265</v>
      </c>
      <c r="B1637" s="85" t="s">
        <v>2253</v>
      </c>
      <c r="C1637" s="85"/>
      <c r="D1637" s="122"/>
      <c r="E1637" s="153"/>
      <c r="F1637" s="101">
        <v>1835369305</v>
      </c>
      <c r="G1637" s="101"/>
      <c r="H1637" s="101"/>
      <c r="I1637" s="101">
        <f t="shared" si="82"/>
        <v>1835369305</v>
      </c>
      <c r="J1637" s="153"/>
      <c r="K1637" s="101">
        <v>1835369305</v>
      </c>
      <c r="L1637" s="101"/>
      <c r="M1637" s="101"/>
      <c r="N1637" s="123">
        <f t="shared" si="83"/>
        <v>1835369305</v>
      </c>
      <c r="O1637" s="88"/>
      <c r="P1637" s="88"/>
      <c r="Q1637" s="168">
        <v>0.1</v>
      </c>
      <c r="R1637" s="91" t="s">
        <v>1946</v>
      </c>
      <c r="S1637" s="91"/>
      <c r="T1637" s="91"/>
      <c r="U1637" s="102"/>
      <c r="V1637" s="4"/>
      <c r="W1637" s="4"/>
      <c r="X1637" s="4"/>
      <c r="Y1637" s="4"/>
      <c r="Z1637" s="4"/>
      <c r="AA1637" s="4"/>
      <c r="AB1637" s="4"/>
      <c r="AC1637" s="4"/>
      <c r="AD1637" s="4"/>
      <c r="AE1637" s="4"/>
      <c r="AF1637" s="4"/>
      <c r="AG1637" s="4"/>
      <c r="AH1637" s="4"/>
      <c r="AI1637" s="4"/>
      <c r="AJ1637" s="4"/>
      <c r="AK1637" s="4"/>
      <c r="AL1637" s="4"/>
      <c r="AM1637" s="4"/>
      <c r="AN1637" s="4"/>
      <c r="AO1637" s="4"/>
      <c r="AP1637" s="4"/>
      <c r="AQ1637" s="4"/>
      <c r="AR1637" s="4"/>
      <c r="AS1637" s="4"/>
      <c r="AT1637" s="4"/>
      <c r="AU1637" s="4"/>
      <c r="AV1637" s="4"/>
      <c r="AW1637" s="4"/>
      <c r="AX1637" s="4"/>
      <c r="AY1637" s="4"/>
      <c r="AZ1637" s="4"/>
      <c r="BA1637" s="4"/>
      <c r="BB1637" s="4"/>
      <c r="BC1637" s="4"/>
      <c r="BD1637" s="4"/>
      <c r="BE1637" s="4"/>
      <c r="BF1637" s="4"/>
      <c r="BG1637" s="4"/>
      <c r="BH1637" s="4"/>
      <c r="BI1637" s="4"/>
      <c r="BJ1637" s="4"/>
      <c r="BK1637" s="4"/>
      <c r="BL1637" s="4"/>
      <c r="BM1637" s="4"/>
      <c r="BN1637" s="4"/>
      <c r="BO1637" s="4"/>
      <c r="BP1637" s="4"/>
      <c r="BQ1637" s="4"/>
      <c r="BR1637" s="4"/>
      <c r="BS1637" s="4"/>
      <c r="BT1637" s="4"/>
      <c r="BU1637" s="4"/>
      <c r="BV1637" s="4"/>
      <c r="BW1637" s="4"/>
      <c r="BX1637" s="4"/>
      <c r="BY1637" s="4"/>
      <c r="BZ1637" s="4"/>
      <c r="CA1637" s="4"/>
      <c r="CB1637" s="4"/>
      <c r="CC1637" s="4"/>
      <c r="CD1637" s="4"/>
      <c r="CE1637" s="4"/>
      <c r="CF1637" s="4"/>
      <c r="CG1637" s="4"/>
      <c r="CH1637" s="4"/>
      <c r="CI1637" s="4"/>
      <c r="CJ1637" s="4"/>
      <c r="CK1637" s="4"/>
      <c r="CL1637" s="4"/>
      <c r="CM1637" s="4"/>
      <c r="CN1637" s="4"/>
      <c r="CO1637" s="4"/>
      <c r="CP1637" s="4"/>
      <c r="CQ1637" s="4"/>
      <c r="CR1637" s="4"/>
      <c r="CS1637" s="4"/>
      <c r="CT1637" s="4"/>
      <c r="CU1637" s="4"/>
      <c r="CV1637" s="4"/>
      <c r="CW1637" s="4"/>
      <c r="CX1637" s="4"/>
      <c r="CY1637" s="4"/>
      <c r="CZ1637" s="4"/>
      <c r="DA1637" s="4"/>
      <c r="DB1637" s="4"/>
      <c r="DC1637" s="4"/>
      <c r="DD1637" s="4"/>
      <c r="DE1637" s="4"/>
      <c r="DF1637" s="4"/>
      <c r="DG1637" s="4"/>
      <c r="DH1637" s="4"/>
      <c r="DI1637" s="4"/>
    </row>
    <row r="1638" spans="1:113" ht="42" outlineLevel="1" x14ac:dyDescent="0.35">
      <c r="A1638" s="63" t="s">
        <v>2266</v>
      </c>
      <c r="B1638" s="112" t="s">
        <v>2267</v>
      </c>
      <c r="C1638" s="64"/>
      <c r="D1638" s="113">
        <v>2341</v>
      </c>
      <c r="E1638" s="66"/>
      <c r="F1638" s="65">
        <v>489372860</v>
      </c>
      <c r="G1638" s="65"/>
      <c r="H1638" s="65"/>
      <c r="I1638" s="65">
        <f t="shared" si="82"/>
        <v>489372860</v>
      </c>
      <c r="J1638" s="66"/>
      <c r="K1638" s="65">
        <v>489372860</v>
      </c>
      <c r="L1638" s="66"/>
      <c r="M1638" s="66"/>
      <c r="N1638" s="66">
        <f t="shared" si="83"/>
        <v>489372860</v>
      </c>
      <c r="O1638" s="164"/>
      <c r="P1638" s="164"/>
      <c r="Q1638" s="68"/>
      <c r="R1638" s="71" t="s">
        <v>1946</v>
      </c>
      <c r="S1638" s="71"/>
      <c r="T1638" s="71"/>
      <c r="U1638" s="147"/>
    </row>
    <row r="1639" spans="1:113" ht="17.25" customHeight="1" outlineLevel="1" x14ac:dyDescent="0.35">
      <c r="A1639" s="83" t="s">
        <v>2268</v>
      </c>
      <c r="B1639" s="85" t="s">
        <v>2248</v>
      </c>
      <c r="C1639" s="85"/>
      <c r="D1639" s="122"/>
      <c r="E1639" s="101"/>
      <c r="F1639" s="101"/>
      <c r="G1639" s="101"/>
      <c r="H1639" s="101"/>
      <c r="I1639" s="101">
        <f t="shared" si="82"/>
        <v>0</v>
      </c>
      <c r="J1639" s="101"/>
      <c r="K1639" s="101"/>
      <c r="L1639" s="123"/>
      <c r="M1639" s="123"/>
      <c r="N1639" s="123">
        <f t="shared" si="83"/>
        <v>0</v>
      </c>
      <c r="O1639" s="88"/>
      <c r="P1639" s="88"/>
      <c r="Q1639" s="144">
        <v>0.1</v>
      </c>
      <c r="R1639" s="91" t="s">
        <v>1946</v>
      </c>
      <c r="S1639" s="91"/>
      <c r="T1639" s="91"/>
      <c r="U1639" s="102"/>
    </row>
    <row r="1640" spans="1:113" ht="14" outlineLevel="1" x14ac:dyDescent="0.35">
      <c r="A1640" s="83" t="s">
        <v>2269</v>
      </c>
      <c r="B1640" s="85" t="s">
        <v>454</v>
      </c>
      <c r="C1640" s="85"/>
      <c r="D1640" s="122"/>
      <c r="E1640" s="101"/>
      <c r="F1640" s="101"/>
      <c r="G1640" s="101"/>
      <c r="H1640" s="101"/>
      <c r="I1640" s="101">
        <f t="shared" si="82"/>
        <v>0</v>
      </c>
      <c r="J1640" s="101"/>
      <c r="K1640" s="101"/>
      <c r="L1640" s="123"/>
      <c r="M1640" s="123"/>
      <c r="N1640" s="123">
        <f t="shared" si="83"/>
        <v>0</v>
      </c>
      <c r="O1640" s="88"/>
      <c r="P1640" s="88"/>
      <c r="Q1640" s="144">
        <v>0.4</v>
      </c>
      <c r="R1640" s="91" t="s">
        <v>1946</v>
      </c>
      <c r="S1640" s="91"/>
      <c r="T1640" s="91"/>
      <c r="U1640" s="102"/>
    </row>
    <row r="1641" spans="1:113" ht="14" outlineLevel="1" x14ac:dyDescent="0.35">
      <c r="A1641" s="83" t="s">
        <v>2270</v>
      </c>
      <c r="B1641" s="85" t="s">
        <v>2251</v>
      </c>
      <c r="C1641" s="85"/>
      <c r="D1641" s="122"/>
      <c r="E1641" s="101"/>
      <c r="F1641" s="101"/>
      <c r="G1641" s="101"/>
      <c r="H1641" s="101"/>
      <c r="I1641" s="101">
        <f t="shared" si="82"/>
        <v>0</v>
      </c>
      <c r="J1641" s="101"/>
      <c r="K1641" s="101"/>
      <c r="L1641" s="123"/>
      <c r="M1641" s="123"/>
      <c r="N1641" s="123">
        <f t="shared" si="83"/>
        <v>0</v>
      </c>
      <c r="O1641" s="88"/>
      <c r="P1641" s="88"/>
      <c r="Q1641" s="144">
        <v>0.4</v>
      </c>
      <c r="R1641" s="91" t="s">
        <v>1946</v>
      </c>
      <c r="S1641" s="91"/>
      <c r="T1641" s="91"/>
      <c r="U1641" s="102"/>
    </row>
    <row r="1642" spans="1:113" ht="14" outlineLevel="1" x14ac:dyDescent="0.35">
      <c r="A1642" s="83" t="s">
        <v>2271</v>
      </c>
      <c r="B1642" s="85" t="s">
        <v>2253</v>
      </c>
      <c r="C1642" s="85"/>
      <c r="D1642" s="122"/>
      <c r="E1642" s="101"/>
      <c r="F1642" s="101">
        <v>489372860</v>
      </c>
      <c r="G1642" s="101"/>
      <c r="H1642" s="101"/>
      <c r="I1642" s="101">
        <f t="shared" ref="I1642:I1677" si="85">SUM(E1642:H1642)</f>
        <v>489372860</v>
      </c>
      <c r="J1642" s="101"/>
      <c r="K1642" s="101">
        <v>489372860</v>
      </c>
      <c r="L1642" s="123"/>
      <c r="M1642" s="123"/>
      <c r="N1642" s="123">
        <f t="shared" si="83"/>
        <v>489372860</v>
      </c>
      <c r="O1642" s="88"/>
      <c r="P1642" s="88"/>
      <c r="Q1642" s="168">
        <v>0.1</v>
      </c>
      <c r="R1642" s="91" t="s">
        <v>1946</v>
      </c>
      <c r="S1642" s="91"/>
      <c r="T1642" s="91"/>
      <c r="U1642" s="102"/>
    </row>
    <row r="1643" spans="1:113" ht="44.15" customHeight="1" outlineLevel="1" x14ac:dyDescent="0.35">
      <c r="A1643" s="63" t="s">
        <v>2272</v>
      </c>
      <c r="B1643" s="112" t="s">
        <v>2273</v>
      </c>
      <c r="C1643" s="64"/>
      <c r="D1643" s="113">
        <v>2341</v>
      </c>
      <c r="E1643" s="66"/>
      <c r="F1643" s="65">
        <v>308252830</v>
      </c>
      <c r="G1643" s="65"/>
      <c r="H1643" s="65"/>
      <c r="I1643" s="65">
        <f t="shared" si="85"/>
        <v>308252830</v>
      </c>
      <c r="J1643" s="66"/>
      <c r="K1643" s="65">
        <v>308252830</v>
      </c>
      <c r="L1643" s="66"/>
      <c r="M1643" s="66"/>
      <c r="N1643" s="66">
        <f t="shared" si="83"/>
        <v>308252830</v>
      </c>
      <c r="O1643" s="164"/>
      <c r="P1643" s="164"/>
      <c r="Q1643" s="68"/>
      <c r="R1643" s="71" t="s">
        <v>1946</v>
      </c>
      <c r="S1643" s="71"/>
      <c r="T1643" s="71"/>
      <c r="U1643" s="147"/>
    </row>
    <row r="1644" spans="1:113" ht="14" outlineLevel="1" x14ac:dyDescent="0.35">
      <c r="A1644" s="83" t="s">
        <v>2274</v>
      </c>
      <c r="B1644" s="85" t="s">
        <v>2248</v>
      </c>
      <c r="C1644" s="85"/>
      <c r="D1644" s="122"/>
      <c r="E1644" s="101"/>
      <c r="F1644" s="101"/>
      <c r="G1644" s="101"/>
      <c r="H1644" s="101"/>
      <c r="I1644" s="101">
        <f t="shared" si="85"/>
        <v>0</v>
      </c>
      <c r="J1644" s="101"/>
      <c r="K1644" s="101"/>
      <c r="L1644" s="123"/>
      <c r="M1644" s="123"/>
      <c r="N1644" s="123">
        <f t="shared" si="83"/>
        <v>0</v>
      </c>
      <c r="O1644" s="88"/>
      <c r="P1644" s="88"/>
      <c r="Q1644" s="144">
        <v>0.1</v>
      </c>
      <c r="R1644" s="91" t="s">
        <v>1946</v>
      </c>
      <c r="S1644" s="91"/>
      <c r="T1644" s="91"/>
      <c r="U1644" s="102"/>
    </row>
    <row r="1645" spans="1:113" ht="14" outlineLevel="1" x14ac:dyDescent="0.35">
      <c r="A1645" s="83" t="s">
        <v>2275</v>
      </c>
      <c r="B1645" s="85" t="s">
        <v>454</v>
      </c>
      <c r="C1645" s="85"/>
      <c r="D1645" s="122"/>
      <c r="E1645" s="101"/>
      <c r="F1645" s="101"/>
      <c r="G1645" s="101"/>
      <c r="H1645" s="101"/>
      <c r="I1645" s="101">
        <f t="shared" si="85"/>
        <v>0</v>
      </c>
      <c r="J1645" s="101"/>
      <c r="K1645" s="101"/>
      <c r="L1645" s="123"/>
      <c r="M1645" s="123"/>
      <c r="N1645" s="123">
        <f t="shared" si="83"/>
        <v>0</v>
      </c>
      <c r="O1645" s="88"/>
      <c r="P1645" s="88"/>
      <c r="Q1645" s="144">
        <v>0.4</v>
      </c>
      <c r="R1645" s="91" t="s">
        <v>1946</v>
      </c>
      <c r="S1645" s="91"/>
      <c r="T1645" s="91"/>
      <c r="U1645" s="102"/>
    </row>
    <row r="1646" spans="1:113" ht="14" outlineLevel="1" x14ac:dyDescent="0.35">
      <c r="A1646" s="83" t="s">
        <v>2276</v>
      </c>
      <c r="B1646" s="85" t="s">
        <v>2251</v>
      </c>
      <c r="C1646" s="85"/>
      <c r="D1646" s="122"/>
      <c r="E1646" s="101"/>
      <c r="F1646" s="101"/>
      <c r="G1646" s="101"/>
      <c r="H1646" s="101"/>
      <c r="I1646" s="101">
        <f t="shared" si="85"/>
        <v>0</v>
      </c>
      <c r="J1646" s="101"/>
      <c r="K1646" s="101"/>
      <c r="L1646" s="123"/>
      <c r="M1646" s="123"/>
      <c r="N1646" s="123">
        <f t="shared" si="83"/>
        <v>0</v>
      </c>
      <c r="O1646" s="88"/>
      <c r="P1646" s="88"/>
      <c r="Q1646" s="144">
        <v>0.4</v>
      </c>
      <c r="R1646" s="91" t="s">
        <v>1946</v>
      </c>
      <c r="S1646" s="91"/>
      <c r="T1646" s="91"/>
      <c r="U1646" s="102"/>
    </row>
    <row r="1647" spans="1:113" ht="17.25" customHeight="1" outlineLevel="1" x14ac:dyDescent="0.35">
      <c r="A1647" s="83" t="s">
        <v>2277</v>
      </c>
      <c r="B1647" s="85" t="s">
        <v>2253</v>
      </c>
      <c r="C1647" s="85"/>
      <c r="D1647" s="122"/>
      <c r="E1647" s="101"/>
      <c r="F1647" s="101">
        <v>308252830</v>
      </c>
      <c r="G1647" s="101"/>
      <c r="H1647" s="101"/>
      <c r="I1647" s="101">
        <f t="shared" si="85"/>
        <v>308252830</v>
      </c>
      <c r="J1647" s="101"/>
      <c r="K1647" s="101">
        <v>308252830</v>
      </c>
      <c r="L1647" s="123"/>
      <c r="M1647" s="123"/>
      <c r="N1647" s="123">
        <f t="shared" si="83"/>
        <v>308252830</v>
      </c>
      <c r="O1647" s="88"/>
      <c r="P1647" s="88"/>
      <c r="Q1647" s="168">
        <v>0.1</v>
      </c>
      <c r="R1647" s="91" t="s">
        <v>1946</v>
      </c>
      <c r="S1647" s="91"/>
      <c r="T1647" s="91"/>
      <c r="U1647" s="102"/>
    </row>
    <row r="1648" spans="1:113" ht="56" outlineLevel="1" x14ac:dyDescent="0.35">
      <c r="A1648" s="63" t="s">
        <v>2278</v>
      </c>
      <c r="B1648" s="112" t="s">
        <v>2279</v>
      </c>
      <c r="C1648" s="64"/>
      <c r="D1648" s="113">
        <v>2341</v>
      </c>
      <c r="E1648" s="66"/>
      <c r="F1648" s="65">
        <v>108509638</v>
      </c>
      <c r="G1648" s="65"/>
      <c r="H1648" s="65"/>
      <c r="I1648" s="65">
        <f t="shared" si="85"/>
        <v>108509638</v>
      </c>
      <c r="J1648" s="66"/>
      <c r="K1648" s="65">
        <v>108509638</v>
      </c>
      <c r="L1648" s="66"/>
      <c r="M1648" s="66"/>
      <c r="N1648" s="66">
        <f t="shared" si="83"/>
        <v>108509638</v>
      </c>
      <c r="O1648" s="164"/>
      <c r="P1648" s="164"/>
      <c r="Q1648" s="68"/>
      <c r="R1648" s="71" t="s">
        <v>1946</v>
      </c>
      <c r="S1648" s="71"/>
      <c r="T1648" s="71"/>
      <c r="U1648" s="147"/>
    </row>
    <row r="1649" spans="1:113" ht="14" outlineLevel="1" x14ac:dyDescent="0.35">
      <c r="A1649" s="83" t="s">
        <v>2280</v>
      </c>
      <c r="B1649" s="85" t="s">
        <v>2248</v>
      </c>
      <c r="C1649" s="85"/>
      <c r="D1649" s="122"/>
      <c r="E1649" s="101"/>
      <c r="F1649" s="101"/>
      <c r="G1649" s="101"/>
      <c r="H1649" s="101"/>
      <c r="I1649" s="101">
        <f t="shared" si="85"/>
        <v>0</v>
      </c>
      <c r="J1649" s="101"/>
      <c r="K1649" s="101"/>
      <c r="L1649" s="123"/>
      <c r="M1649" s="123"/>
      <c r="N1649" s="123">
        <f t="shared" si="83"/>
        <v>0</v>
      </c>
      <c r="O1649" s="88"/>
      <c r="P1649" s="88"/>
      <c r="Q1649" s="144">
        <v>0.1</v>
      </c>
      <c r="R1649" s="91" t="s">
        <v>1946</v>
      </c>
      <c r="S1649" s="91"/>
      <c r="T1649" s="91"/>
      <c r="U1649" s="102"/>
    </row>
    <row r="1650" spans="1:113" ht="14" outlineLevel="1" x14ac:dyDescent="0.35">
      <c r="A1650" s="83" t="s">
        <v>2281</v>
      </c>
      <c r="B1650" s="85" t="s">
        <v>454</v>
      </c>
      <c r="C1650" s="85"/>
      <c r="D1650" s="122"/>
      <c r="E1650" s="101"/>
      <c r="F1650" s="101"/>
      <c r="G1650" s="101"/>
      <c r="H1650" s="101"/>
      <c r="I1650" s="101">
        <f t="shared" si="85"/>
        <v>0</v>
      </c>
      <c r="J1650" s="101"/>
      <c r="K1650" s="101"/>
      <c r="L1650" s="123"/>
      <c r="M1650" s="123"/>
      <c r="N1650" s="123">
        <f t="shared" si="83"/>
        <v>0</v>
      </c>
      <c r="O1650" s="88"/>
      <c r="P1650" s="88"/>
      <c r="Q1650" s="144">
        <v>0.4</v>
      </c>
      <c r="R1650" s="91" t="s">
        <v>1946</v>
      </c>
      <c r="S1650" s="91"/>
      <c r="T1650" s="91"/>
      <c r="U1650" s="102"/>
    </row>
    <row r="1651" spans="1:113" ht="17.25" customHeight="1" outlineLevel="1" x14ac:dyDescent="0.35">
      <c r="A1651" s="83" t="s">
        <v>2282</v>
      </c>
      <c r="B1651" s="85" t="s">
        <v>2251</v>
      </c>
      <c r="C1651" s="85"/>
      <c r="D1651" s="122"/>
      <c r="E1651" s="101"/>
      <c r="F1651" s="101"/>
      <c r="G1651" s="101"/>
      <c r="H1651" s="101"/>
      <c r="I1651" s="101">
        <f t="shared" si="85"/>
        <v>0</v>
      </c>
      <c r="J1651" s="101"/>
      <c r="K1651" s="101"/>
      <c r="L1651" s="123"/>
      <c r="M1651" s="123"/>
      <c r="N1651" s="123">
        <f t="shared" si="83"/>
        <v>0</v>
      </c>
      <c r="O1651" s="88"/>
      <c r="P1651" s="88"/>
      <c r="Q1651" s="144">
        <v>0.4</v>
      </c>
      <c r="R1651" s="91" t="s">
        <v>1946</v>
      </c>
      <c r="S1651" s="91"/>
      <c r="T1651" s="91"/>
      <c r="U1651" s="102"/>
    </row>
    <row r="1652" spans="1:113" ht="14" outlineLevel="1" x14ac:dyDescent="0.35">
      <c r="A1652" s="83" t="s">
        <v>2283</v>
      </c>
      <c r="B1652" s="85" t="s">
        <v>2253</v>
      </c>
      <c r="C1652" s="85"/>
      <c r="D1652" s="122"/>
      <c r="E1652" s="101"/>
      <c r="F1652" s="101">
        <v>108509638</v>
      </c>
      <c r="G1652" s="101"/>
      <c r="H1652" s="101"/>
      <c r="I1652" s="101">
        <f t="shared" si="85"/>
        <v>108509638</v>
      </c>
      <c r="J1652" s="101"/>
      <c r="K1652" s="101">
        <v>108509638</v>
      </c>
      <c r="L1652" s="123"/>
      <c r="M1652" s="123"/>
      <c r="N1652" s="123">
        <f t="shared" si="83"/>
        <v>108509638</v>
      </c>
      <c r="O1652" s="88"/>
      <c r="P1652" s="88"/>
      <c r="Q1652" s="168">
        <v>0.1</v>
      </c>
      <c r="R1652" s="91" t="s">
        <v>1946</v>
      </c>
      <c r="S1652" s="91"/>
      <c r="T1652" s="91"/>
      <c r="U1652" s="102"/>
    </row>
    <row r="1653" spans="1:113" ht="42" outlineLevel="1" x14ac:dyDescent="0.35">
      <c r="A1653" s="63" t="s">
        <v>2284</v>
      </c>
      <c r="B1653" s="112" t="s">
        <v>2285</v>
      </c>
      <c r="C1653" s="64"/>
      <c r="D1653" s="113">
        <v>2341</v>
      </c>
      <c r="E1653" s="66"/>
      <c r="F1653" s="65">
        <v>850627309</v>
      </c>
      <c r="G1653" s="65"/>
      <c r="H1653" s="65"/>
      <c r="I1653" s="65">
        <f t="shared" si="85"/>
        <v>850627309</v>
      </c>
      <c r="J1653" s="66"/>
      <c r="K1653" s="65">
        <v>850627309</v>
      </c>
      <c r="L1653" s="66"/>
      <c r="M1653" s="66"/>
      <c r="N1653" s="66">
        <f t="shared" si="83"/>
        <v>850627309</v>
      </c>
      <c r="O1653" s="164"/>
      <c r="P1653" s="164"/>
      <c r="Q1653" s="68"/>
      <c r="R1653" s="71" t="s">
        <v>1946</v>
      </c>
      <c r="S1653" s="71"/>
      <c r="T1653" s="71"/>
      <c r="U1653" s="147"/>
    </row>
    <row r="1654" spans="1:113" s="313" customFormat="1" ht="29.25" customHeight="1" outlineLevel="1" x14ac:dyDescent="0.35">
      <c r="A1654" s="83" t="s">
        <v>2286</v>
      </c>
      <c r="B1654" s="85" t="s">
        <v>2248</v>
      </c>
      <c r="C1654" s="85"/>
      <c r="D1654" s="122"/>
      <c r="E1654" s="101"/>
      <c r="F1654" s="101"/>
      <c r="G1654" s="101"/>
      <c r="H1654" s="101"/>
      <c r="I1654" s="101">
        <f t="shared" si="85"/>
        <v>0</v>
      </c>
      <c r="J1654" s="101"/>
      <c r="K1654" s="101"/>
      <c r="L1654" s="123"/>
      <c r="M1654" s="123"/>
      <c r="N1654" s="123">
        <f t="shared" si="83"/>
        <v>0</v>
      </c>
      <c r="O1654" s="88"/>
      <c r="P1654" s="88"/>
      <c r="Q1654" s="144">
        <v>0.1</v>
      </c>
      <c r="R1654" s="91" t="s">
        <v>1946</v>
      </c>
      <c r="S1654" s="91"/>
      <c r="T1654" s="91"/>
      <c r="U1654" s="102"/>
      <c r="V1654" s="4"/>
      <c r="W1654" s="4"/>
      <c r="X1654" s="4"/>
      <c r="Y1654" s="4"/>
      <c r="Z1654" s="4"/>
      <c r="AA1654" s="4"/>
      <c r="AB1654" s="4"/>
      <c r="AC1654" s="4"/>
      <c r="AD1654" s="4"/>
      <c r="AE1654" s="4"/>
      <c r="AF1654" s="4"/>
      <c r="AG1654" s="4"/>
      <c r="AH1654" s="4"/>
      <c r="AI1654" s="4"/>
      <c r="AJ1654" s="4"/>
      <c r="AK1654" s="4"/>
      <c r="AL1654" s="4"/>
      <c r="AM1654" s="4"/>
      <c r="AN1654" s="4"/>
      <c r="AO1654" s="4"/>
      <c r="AP1654" s="4"/>
      <c r="AQ1654" s="4"/>
      <c r="AR1654" s="4"/>
      <c r="AS1654" s="4"/>
      <c r="AT1654" s="4"/>
      <c r="AU1654" s="4"/>
      <c r="AV1654" s="4"/>
      <c r="AW1654" s="4"/>
      <c r="AX1654" s="4"/>
      <c r="AY1654" s="4"/>
      <c r="AZ1654" s="4"/>
      <c r="BA1654" s="4"/>
      <c r="BB1654" s="4"/>
      <c r="BC1654" s="4"/>
      <c r="BD1654" s="4"/>
      <c r="BE1654" s="4"/>
      <c r="BF1654" s="4"/>
      <c r="BG1654" s="4"/>
      <c r="BH1654" s="4"/>
      <c r="BI1654" s="4"/>
      <c r="BJ1654" s="4"/>
      <c r="BK1654" s="4"/>
      <c r="BL1654" s="4"/>
      <c r="BM1654" s="4"/>
      <c r="BN1654" s="4"/>
      <c r="BO1654" s="4"/>
      <c r="BP1654" s="4"/>
      <c r="BQ1654" s="4"/>
      <c r="BR1654" s="4"/>
      <c r="BS1654" s="4"/>
      <c r="BT1654" s="4"/>
      <c r="BU1654" s="4"/>
      <c r="BV1654" s="4"/>
      <c r="BW1654" s="4"/>
      <c r="BX1654" s="4"/>
      <c r="BY1654" s="4"/>
      <c r="BZ1654" s="4"/>
      <c r="CA1654" s="4"/>
      <c r="CB1654" s="4"/>
      <c r="CC1654" s="4"/>
      <c r="CD1654" s="4"/>
      <c r="CE1654" s="4"/>
      <c r="CF1654" s="4"/>
      <c r="CG1654" s="4"/>
      <c r="CH1654" s="4"/>
      <c r="CI1654" s="4"/>
      <c r="CJ1654" s="4"/>
      <c r="CK1654" s="4"/>
      <c r="CL1654" s="4"/>
      <c r="CM1654" s="4"/>
      <c r="CN1654" s="4"/>
      <c r="CO1654" s="4"/>
      <c r="CP1654" s="4"/>
      <c r="CQ1654" s="4"/>
      <c r="CR1654" s="4"/>
      <c r="CS1654" s="4"/>
      <c r="CT1654" s="4"/>
      <c r="CU1654" s="4"/>
      <c r="CV1654" s="4"/>
      <c r="CW1654" s="4"/>
      <c r="CX1654" s="4"/>
      <c r="CY1654" s="4"/>
      <c r="CZ1654" s="4"/>
      <c r="DA1654" s="4"/>
      <c r="DB1654" s="4"/>
      <c r="DC1654" s="4"/>
      <c r="DD1654" s="4"/>
      <c r="DE1654" s="4"/>
      <c r="DF1654" s="4"/>
      <c r="DG1654" s="4"/>
      <c r="DH1654" s="4"/>
      <c r="DI1654" s="4"/>
    </row>
    <row r="1655" spans="1:113" ht="14" outlineLevel="1" x14ac:dyDescent="0.35">
      <c r="A1655" s="83" t="s">
        <v>2287</v>
      </c>
      <c r="B1655" s="85" t="s">
        <v>454</v>
      </c>
      <c r="C1655" s="85"/>
      <c r="D1655" s="122"/>
      <c r="E1655" s="101"/>
      <c r="F1655" s="101"/>
      <c r="G1655" s="101"/>
      <c r="H1655" s="101"/>
      <c r="I1655" s="101">
        <f t="shared" si="85"/>
        <v>0</v>
      </c>
      <c r="J1655" s="101"/>
      <c r="K1655" s="101"/>
      <c r="L1655" s="123"/>
      <c r="M1655" s="123"/>
      <c r="N1655" s="123">
        <f t="shared" si="83"/>
        <v>0</v>
      </c>
      <c r="O1655" s="88"/>
      <c r="P1655" s="88"/>
      <c r="Q1655" s="144">
        <v>0.4</v>
      </c>
      <c r="R1655" s="91" t="s">
        <v>1946</v>
      </c>
      <c r="S1655" s="91"/>
      <c r="T1655" s="91"/>
      <c r="U1655" s="102"/>
    </row>
    <row r="1656" spans="1:113" ht="14.25" customHeight="1" outlineLevel="1" x14ac:dyDescent="0.35">
      <c r="A1656" s="83" t="s">
        <v>2288</v>
      </c>
      <c r="B1656" s="85" t="s">
        <v>2251</v>
      </c>
      <c r="C1656" s="85"/>
      <c r="D1656" s="122"/>
      <c r="E1656" s="101"/>
      <c r="F1656" s="101"/>
      <c r="G1656" s="101"/>
      <c r="H1656" s="101"/>
      <c r="I1656" s="101">
        <f t="shared" si="85"/>
        <v>0</v>
      </c>
      <c r="J1656" s="101"/>
      <c r="K1656" s="101"/>
      <c r="L1656" s="123"/>
      <c r="M1656" s="123"/>
      <c r="N1656" s="123">
        <f t="shared" si="83"/>
        <v>0</v>
      </c>
      <c r="O1656" s="88"/>
      <c r="P1656" s="88"/>
      <c r="Q1656" s="144">
        <v>0.4</v>
      </c>
      <c r="R1656" s="91" t="s">
        <v>1946</v>
      </c>
      <c r="S1656" s="91"/>
      <c r="T1656" s="91"/>
      <c r="U1656" s="102"/>
    </row>
    <row r="1657" spans="1:113" ht="12" customHeight="1" outlineLevel="1" x14ac:dyDescent="0.35">
      <c r="A1657" s="83" t="s">
        <v>2289</v>
      </c>
      <c r="B1657" s="85" t="s">
        <v>2253</v>
      </c>
      <c r="C1657" s="85"/>
      <c r="D1657" s="122"/>
      <c r="E1657" s="101"/>
      <c r="F1657" s="101">
        <v>850627309</v>
      </c>
      <c r="G1657" s="101"/>
      <c r="H1657" s="101"/>
      <c r="I1657" s="101">
        <f t="shared" si="85"/>
        <v>850627309</v>
      </c>
      <c r="J1657" s="101"/>
      <c r="K1657" s="101">
        <v>850627309</v>
      </c>
      <c r="L1657" s="123"/>
      <c r="M1657" s="123"/>
      <c r="N1657" s="123">
        <f t="shared" si="83"/>
        <v>850627309</v>
      </c>
      <c r="O1657" s="88"/>
      <c r="P1657" s="88"/>
      <c r="Q1657" s="168">
        <v>0.1</v>
      </c>
      <c r="R1657" s="91" t="s">
        <v>1946</v>
      </c>
      <c r="S1657" s="91"/>
      <c r="T1657" s="91"/>
      <c r="U1657" s="102"/>
    </row>
    <row r="1658" spans="1:113" ht="40.5" customHeight="1" outlineLevel="1" x14ac:dyDescent="0.35">
      <c r="A1658" s="63" t="s">
        <v>2290</v>
      </c>
      <c r="B1658" s="112" t="s">
        <v>2291</v>
      </c>
      <c r="C1658" s="64"/>
      <c r="D1658" s="113">
        <v>2341</v>
      </c>
      <c r="E1658" s="66"/>
      <c r="F1658" s="65">
        <f>+F1662</f>
        <v>157965084</v>
      </c>
      <c r="G1658" s="65"/>
      <c r="H1658" s="65"/>
      <c r="I1658" s="65">
        <f t="shared" si="85"/>
        <v>157965084</v>
      </c>
      <c r="J1658" s="66"/>
      <c r="K1658" s="65">
        <f>K1662</f>
        <v>157965084</v>
      </c>
      <c r="L1658" s="66"/>
      <c r="M1658" s="66"/>
      <c r="N1658" s="66">
        <f t="shared" si="83"/>
        <v>157965084</v>
      </c>
      <c r="O1658" s="164"/>
      <c r="P1658" s="164"/>
      <c r="Q1658" s="68"/>
      <c r="R1658" s="71" t="s">
        <v>1946</v>
      </c>
      <c r="S1658" s="71"/>
      <c r="T1658" s="71"/>
      <c r="U1658" s="147"/>
    </row>
    <row r="1659" spans="1:113" ht="15" customHeight="1" outlineLevel="1" x14ac:dyDescent="0.35">
      <c r="A1659" s="83" t="s">
        <v>2292</v>
      </c>
      <c r="B1659" s="85" t="s">
        <v>2248</v>
      </c>
      <c r="C1659" s="85"/>
      <c r="D1659" s="122"/>
      <c r="E1659" s="101"/>
      <c r="F1659" s="101"/>
      <c r="G1659" s="101"/>
      <c r="H1659" s="101"/>
      <c r="I1659" s="101">
        <f t="shared" si="85"/>
        <v>0</v>
      </c>
      <c r="J1659" s="101"/>
      <c r="K1659" s="101"/>
      <c r="L1659" s="123"/>
      <c r="M1659" s="123"/>
      <c r="N1659" s="123">
        <f t="shared" si="83"/>
        <v>0</v>
      </c>
      <c r="O1659" s="88"/>
      <c r="P1659" s="88"/>
      <c r="Q1659" s="144">
        <v>0.1</v>
      </c>
      <c r="R1659" s="91" t="s">
        <v>1946</v>
      </c>
      <c r="S1659" s="91"/>
      <c r="T1659" s="91"/>
      <c r="U1659" s="102"/>
    </row>
    <row r="1660" spans="1:113" ht="12.75" customHeight="1" outlineLevel="1" x14ac:dyDescent="0.35">
      <c r="A1660" s="83" t="s">
        <v>2293</v>
      </c>
      <c r="B1660" s="85" t="s">
        <v>454</v>
      </c>
      <c r="C1660" s="85"/>
      <c r="D1660" s="122"/>
      <c r="E1660" s="101"/>
      <c r="F1660" s="101"/>
      <c r="G1660" s="101"/>
      <c r="H1660" s="101"/>
      <c r="I1660" s="101">
        <f t="shared" si="85"/>
        <v>0</v>
      </c>
      <c r="J1660" s="101"/>
      <c r="K1660" s="101"/>
      <c r="L1660" s="123"/>
      <c r="M1660" s="123"/>
      <c r="N1660" s="123">
        <f t="shared" si="83"/>
        <v>0</v>
      </c>
      <c r="O1660" s="88"/>
      <c r="P1660" s="88"/>
      <c r="Q1660" s="144">
        <v>0.4</v>
      </c>
      <c r="R1660" s="91" t="s">
        <v>1946</v>
      </c>
      <c r="S1660" s="91"/>
      <c r="T1660" s="91"/>
      <c r="U1660" s="102"/>
    </row>
    <row r="1661" spans="1:113" ht="24" customHeight="1" outlineLevel="1" x14ac:dyDescent="0.35">
      <c r="A1661" s="83" t="s">
        <v>2294</v>
      </c>
      <c r="B1661" s="85" t="s">
        <v>2251</v>
      </c>
      <c r="C1661" s="85"/>
      <c r="D1661" s="122"/>
      <c r="E1661" s="101"/>
      <c r="F1661" s="101"/>
      <c r="G1661" s="101"/>
      <c r="H1661" s="101"/>
      <c r="I1661" s="101">
        <f t="shared" si="85"/>
        <v>0</v>
      </c>
      <c r="J1661" s="101"/>
      <c r="K1661" s="101"/>
      <c r="L1661" s="123"/>
      <c r="M1661" s="123"/>
      <c r="N1661" s="123">
        <f t="shared" si="83"/>
        <v>0</v>
      </c>
      <c r="O1661" s="88"/>
      <c r="P1661" s="88"/>
      <c r="Q1661" s="144">
        <v>0.4</v>
      </c>
      <c r="R1661" s="91" t="s">
        <v>1946</v>
      </c>
      <c r="S1661" s="91"/>
      <c r="T1661" s="91"/>
      <c r="U1661" s="102"/>
    </row>
    <row r="1662" spans="1:113" ht="14" outlineLevel="1" x14ac:dyDescent="0.35">
      <c r="A1662" s="83" t="s">
        <v>2295</v>
      </c>
      <c r="B1662" s="85" t="s">
        <v>2253</v>
      </c>
      <c r="C1662" s="85"/>
      <c r="D1662" s="122"/>
      <c r="E1662" s="101"/>
      <c r="F1662" s="101">
        <v>157965084</v>
      </c>
      <c r="G1662" s="101"/>
      <c r="H1662" s="101"/>
      <c r="I1662" s="101">
        <f t="shared" si="85"/>
        <v>157965084</v>
      </c>
      <c r="J1662" s="101"/>
      <c r="K1662" s="101">
        <v>157965084</v>
      </c>
      <c r="L1662" s="101"/>
      <c r="M1662" s="101"/>
      <c r="N1662" s="101">
        <f t="shared" si="83"/>
        <v>157965084</v>
      </c>
      <c r="O1662" s="88"/>
      <c r="P1662" s="88"/>
      <c r="Q1662" s="168">
        <v>0.1</v>
      </c>
      <c r="R1662" s="91" t="s">
        <v>1946</v>
      </c>
      <c r="S1662" s="91"/>
      <c r="T1662" s="91"/>
      <c r="U1662" s="102"/>
    </row>
    <row r="1663" spans="1:113" ht="28" outlineLevel="1" x14ac:dyDescent="0.35">
      <c r="A1663" s="63" t="s">
        <v>2296</v>
      </c>
      <c r="B1663" s="112" t="s">
        <v>2297</v>
      </c>
      <c r="C1663" s="64"/>
      <c r="D1663" s="113">
        <v>2341</v>
      </c>
      <c r="E1663" s="66"/>
      <c r="F1663" s="65">
        <v>4320836123</v>
      </c>
      <c r="G1663" s="65"/>
      <c r="H1663" s="65"/>
      <c r="I1663" s="65">
        <f t="shared" si="85"/>
        <v>4320836123</v>
      </c>
      <c r="J1663" s="66"/>
      <c r="K1663" s="65">
        <v>4320836123</v>
      </c>
      <c r="L1663" s="66"/>
      <c r="M1663" s="66"/>
      <c r="N1663" s="66">
        <f t="shared" si="83"/>
        <v>4320836123</v>
      </c>
      <c r="O1663" s="164"/>
      <c r="P1663" s="164"/>
      <c r="Q1663" s="68"/>
      <c r="R1663" s="71" t="s">
        <v>1946</v>
      </c>
      <c r="S1663" s="71"/>
      <c r="T1663" s="71"/>
      <c r="U1663" s="147"/>
    </row>
    <row r="1664" spans="1:113" ht="14" outlineLevel="1" x14ac:dyDescent="0.35">
      <c r="A1664" s="83" t="s">
        <v>2298</v>
      </c>
      <c r="B1664" s="85" t="s">
        <v>2248</v>
      </c>
      <c r="C1664" s="85"/>
      <c r="D1664" s="122"/>
      <c r="E1664" s="101"/>
      <c r="F1664" s="101"/>
      <c r="G1664" s="101"/>
      <c r="H1664" s="101"/>
      <c r="I1664" s="101">
        <f t="shared" si="85"/>
        <v>0</v>
      </c>
      <c r="J1664" s="101"/>
      <c r="K1664" s="101"/>
      <c r="L1664" s="123"/>
      <c r="M1664" s="123"/>
      <c r="N1664" s="123">
        <f t="shared" si="83"/>
        <v>0</v>
      </c>
      <c r="O1664" s="88"/>
      <c r="P1664" s="88"/>
      <c r="Q1664" s="144">
        <v>0.1</v>
      </c>
      <c r="R1664" s="91" t="s">
        <v>1946</v>
      </c>
      <c r="S1664" s="91"/>
      <c r="T1664" s="91"/>
      <c r="U1664" s="102"/>
    </row>
    <row r="1665" spans="1:113" ht="14" outlineLevel="1" x14ac:dyDescent="0.35">
      <c r="A1665" s="83" t="s">
        <v>2299</v>
      </c>
      <c r="B1665" s="85" t="s">
        <v>454</v>
      </c>
      <c r="C1665" s="85"/>
      <c r="D1665" s="122"/>
      <c r="E1665" s="101"/>
      <c r="F1665" s="101"/>
      <c r="G1665" s="101"/>
      <c r="H1665" s="101"/>
      <c r="I1665" s="101">
        <f t="shared" si="85"/>
        <v>0</v>
      </c>
      <c r="J1665" s="101"/>
      <c r="K1665" s="101"/>
      <c r="L1665" s="123"/>
      <c r="M1665" s="123"/>
      <c r="N1665" s="123">
        <f t="shared" si="83"/>
        <v>0</v>
      </c>
      <c r="O1665" s="88"/>
      <c r="P1665" s="88"/>
      <c r="Q1665" s="144">
        <v>0.4</v>
      </c>
      <c r="R1665" s="91" t="s">
        <v>1946</v>
      </c>
      <c r="S1665" s="91"/>
      <c r="T1665" s="91"/>
      <c r="U1665" s="102"/>
    </row>
    <row r="1666" spans="1:113" ht="14" outlineLevel="1" x14ac:dyDescent="0.35">
      <c r="A1666" s="83" t="s">
        <v>2300</v>
      </c>
      <c r="B1666" s="85" t="s">
        <v>2251</v>
      </c>
      <c r="C1666" s="85"/>
      <c r="D1666" s="122"/>
      <c r="E1666" s="101"/>
      <c r="F1666" s="101"/>
      <c r="G1666" s="101"/>
      <c r="H1666" s="101"/>
      <c r="I1666" s="101">
        <f t="shared" si="85"/>
        <v>0</v>
      </c>
      <c r="J1666" s="101"/>
      <c r="K1666" s="101"/>
      <c r="L1666" s="123"/>
      <c r="M1666" s="123"/>
      <c r="N1666" s="123">
        <f t="shared" si="83"/>
        <v>0</v>
      </c>
      <c r="O1666" s="88"/>
      <c r="P1666" s="88"/>
      <c r="Q1666" s="144">
        <v>0.4</v>
      </c>
      <c r="R1666" s="91" t="s">
        <v>1946</v>
      </c>
      <c r="S1666" s="91"/>
      <c r="T1666" s="91"/>
      <c r="U1666" s="102"/>
    </row>
    <row r="1667" spans="1:113" ht="14" outlineLevel="1" x14ac:dyDescent="0.35">
      <c r="A1667" s="83" t="s">
        <v>2301</v>
      </c>
      <c r="B1667" s="85" t="s">
        <v>2253</v>
      </c>
      <c r="C1667" s="85"/>
      <c r="D1667" s="122"/>
      <c r="E1667" s="101"/>
      <c r="F1667" s="101">
        <v>4320836123</v>
      </c>
      <c r="G1667" s="101"/>
      <c r="H1667" s="101"/>
      <c r="I1667" s="101">
        <f t="shared" si="85"/>
        <v>4320836123</v>
      </c>
      <c r="J1667" s="101"/>
      <c r="K1667" s="101">
        <v>4320836123</v>
      </c>
      <c r="L1667" s="123"/>
      <c r="M1667" s="123"/>
      <c r="N1667" s="123">
        <f t="shared" si="83"/>
        <v>4320836123</v>
      </c>
      <c r="O1667" s="88"/>
      <c r="P1667" s="88"/>
      <c r="Q1667" s="168">
        <v>0.1</v>
      </c>
      <c r="R1667" s="91" t="s">
        <v>1946</v>
      </c>
      <c r="S1667" s="91"/>
      <c r="T1667" s="91"/>
      <c r="U1667" s="102"/>
    </row>
    <row r="1668" spans="1:113" s="313" customFormat="1" ht="67.5" customHeight="1" outlineLevel="1" x14ac:dyDescent="0.35">
      <c r="A1668" s="63" t="s">
        <v>2302</v>
      </c>
      <c r="B1668" s="112" t="s">
        <v>2303</v>
      </c>
      <c r="C1668" s="64"/>
      <c r="D1668" s="113">
        <v>2341</v>
      </c>
      <c r="E1668" s="66"/>
      <c r="F1668" s="65">
        <v>783971832</v>
      </c>
      <c r="G1668" s="65"/>
      <c r="H1668" s="65"/>
      <c r="I1668" s="65">
        <f t="shared" si="85"/>
        <v>783971832</v>
      </c>
      <c r="J1668" s="66"/>
      <c r="K1668" s="65">
        <v>783971832</v>
      </c>
      <c r="L1668" s="66"/>
      <c r="M1668" s="66"/>
      <c r="N1668" s="66">
        <f t="shared" si="83"/>
        <v>783971832</v>
      </c>
      <c r="O1668" s="164"/>
      <c r="P1668" s="164"/>
      <c r="Q1668" s="68"/>
      <c r="R1668" s="71" t="s">
        <v>1946</v>
      </c>
      <c r="S1668" s="71"/>
      <c r="T1668" s="71"/>
      <c r="U1668" s="147"/>
      <c r="V1668" s="4"/>
      <c r="W1668" s="4"/>
      <c r="X1668" s="4"/>
      <c r="Y1668" s="4"/>
      <c r="Z1668" s="4"/>
      <c r="AA1668" s="4"/>
      <c r="AB1668" s="4"/>
      <c r="AC1668" s="4"/>
      <c r="AD1668" s="4"/>
      <c r="AE1668" s="4"/>
      <c r="AF1668" s="4"/>
      <c r="AG1668" s="4"/>
      <c r="AH1668" s="4"/>
      <c r="AI1668" s="4"/>
      <c r="AJ1668" s="4"/>
      <c r="AK1668" s="4"/>
      <c r="AL1668" s="4"/>
      <c r="AM1668" s="4"/>
      <c r="AN1668" s="4"/>
      <c r="AO1668" s="4"/>
      <c r="AP1668" s="4"/>
      <c r="AQ1668" s="4"/>
      <c r="AR1668" s="4"/>
      <c r="AS1668" s="4"/>
      <c r="AT1668" s="4"/>
      <c r="AU1668" s="4"/>
      <c r="AV1668" s="4"/>
      <c r="AW1668" s="4"/>
      <c r="AX1668" s="4"/>
      <c r="AY1668" s="4"/>
      <c r="AZ1668" s="4"/>
      <c r="BA1668" s="4"/>
      <c r="BB1668" s="4"/>
      <c r="BC1668" s="4"/>
      <c r="BD1668" s="4"/>
      <c r="BE1668" s="4"/>
      <c r="BF1668" s="4"/>
      <c r="BG1668" s="4"/>
      <c r="BH1668" s="4"/>
      <c r="BI1668" s="4"/>
      <c r="BJ1668" s="4"/>
      <c r="BK1668" s="4"/>
      <c r="BL1668" s="4"/>
      <c r="BM1668" s="4"/>
      <c r="BN1668" s="4"/>
      <c r="BO1668" s="4"/>
      <c r="BP1668" s="4"/>
      <c r="BQ1668" s="4"/>
      <c r="BR1668" s="4"/>
      <c r="BS1668" s="4"/>
      <c r="BT1668" s="4"/>
      <c r="BU1668" s="4"/>
      <c r="BV1668" s="4"/>
      <c r="BW1668" s="4"/>
      <c r="BX1668" s="4"/>
      <c r="BY1668" s="4"/>
      <c r="BZ1668" s="4"/>
      <c r="CA1668" s="4"/>
      <c r="CB1668" s="4"/>
      <c r="CC1668" s="4"/>
      <c r="CD1668" s="4"/>
      <c r="CE1668" s="4"/>
      <c r="CF1668" s="4"/>
      <c r="CG1668" s="4"/>
      <c r="CH1668" s="4"/>
      <c r="CI1668" s="4"/>
      <c r="CJ1668" s="4"/>
      <c r="CK1668" s="4"/>
      <c r="CL1668" s="4"/>
      <c r="CM1668" s="4"/>
      <c r="CN1668" s="4"/>
      <c r="CO1668" s="4"/>
      <c r="CP1668" s="4"/>
      <c r="CQ1668" s="4"/>
      <c r="CR1668" s="4"/>
      <c r="CS1668" s="4"/>
      <c r="CT1668" s="4"/>
      <c r="CU1668" s="4"/>
      <c r="CV1668" s="4"/>
      <c r="CW1668" s="4"/>
      <c r="CX1668" s="4"/>
      <c r="CY1668" s="4"/>
      <c r="CZ1668" s="4"/>
      <c r="DA1668" s="4"/>
      <c r="DB1668" s="4"/>
      <c r="DC1668" s="4"/>
      <c r="DD1668" s="4"/>
      <c r="DE1668" s="4"/>
      <c r="DF1668" s="4"/>
      <c r="DG1668" s="4"/>
      <c r="DH1668" s="4"/>
      <c r="DI1668" s="4"/>
    </row>
    <row r="1669" spans="1:113" ht="21" customHeight="1" outlineLevel="1" x14ac:dyDescent="0.35">
      <c r="A1669" s="83" t="s">
        <v>2304</v>
      </c>
      <c r="B1669" s="85" t="s">
        <v>2248</v>
      </c>
      <c r="C1669" s="85"/>
      <c r="D1669" s="122"/>
      <c r="E1669" s="101"/>
      <c r="F1669" s="101"/>
      <c r="G1669" s="101"/>
      <c r="H1669" s="101"/>
      <c r="I1669" s="101">
        <f t="shared" si="85"/>
        <v>0</v>
      </c>
      <c r="J1669" s="101"/>
      <c r="K1669" s="101"/>
      <c r="L1669" s="123"/>
      <c r="M1669" s="123"/>
      <c r="N1669" s="123">
        <f t="shared" si="83"/>
        <v>0</v>
      </c>
      <c r="O1669" s="88"/>
      <c r="P1669" s="88"/>
      <c r="Q1669" s="144">
        <v>0.1</v>
      </c>
      <c r="R1669" s="91" t="s">
        <v>1946</v>
      </c>
      <c r="S1669" s="91"/>
      <c r="T1669" s="91"/>
      <c r="U1669" s="102"/>
    </row>
    <row r="1670" spans="1:113" ht="21" customHeight="1" outlineLevel="1" x14ac:dyDescent="0.35">
      <c r="A1670" s="83" t="s">
        <v>2305</v>
      </c>
      <c r="B1670" s="85" t="s">
        <v>454</v>
      </c>
      <c r="C1670" s="85"/>
      <c r="D1670" s="122"/>
      <c r="E1670" s="101"/>
      <c r="F1670" s="101"/>
      <c r="G1670" s="101"/>
      <c r="H1670" s="101"/>
      <c r="I1670" s="101">
        <f t="shared" si="85"/>
        <v>0</v>
      </c>
      <c r="J1670" s="101"/>
      <c r="K1670" s="101"/>
      <c r="L1670" s="123"/>
      <c r="M1670" s="123"/>
      <c r="N1670" s="123">
        <f t="shared" si="83"/>
        <v>0</v>
      </c>
      <c r="O1670" s="88"/>
      <c r="P1670" s="88"/>
      <c r="Q1670" s="144">
        <v>0.4</v>
      </c>
      <c r="R1670" s="91" t="s">
        <v>1946</v>
      </c>
      <c r="S1670" s="91"/>
      <c r="T1670" s="91"/>
      <c r="U1670" s="102"/>
    </row>
    <row r="1671" spans="1:113" ht="21" customHeight="1" outlineLevel="1" x14ac:dyDescent="0.35">
      <c r="A1671" s="83" t="s">
        <v>2306</v>
      </c>
      <c r="B1671" s="85" t="s">
        <v>2251</v>
      </c>
      <c r="C1671" s="85"/>
      <c r="D1671" s="122"/>
      <c r="E1671" s="101"/>
      <c r="F1671" s="101"/>
      <c r="G1671" s="101"/>
      <c r="H1671" s="101"/>
      <c r="I1671" s="101">
        <f t="shared" si="85"/>
        <v>0</v>
      </c>
      <c r="J1671" s="101"/>
      <c r="K1671" s="101"/>
      <c r="L1671" s="123"/>
      <c r="M1671" s="123"/>
      <c r="N1671" s="123">
        <f t="shared" si="83"/>
        <v>0</v>
      </c>
      <c r="O1671" s="88"/>
      <c r="P1671" s="88"/>
      <c r="Q1671" s="144">
        <v>0.4</v>
      </c>
      <c r="R1671" s="91" t="s">
        <v>1946</v>
      </c>
      <c r="S1671" s="91"/>
      <c r="T1671" s="91"/>
      <c r="U1671" s="102"/>
    </row>
    <row r="1672" spans="1:113" ht="21" customHeight="1" outlineLevel="1" x14ac:dyDescent="0.35">
      <c r="A1672" s="83" t="s">
        <v>2307</v>
      </c>
      <c r="B1672" s="85" t="s">
        <v>2253</v>
      </c>
      <c r="C1672" s="85"/>
      <c r="D1672" s="122"/>
      <c r="E1672" s="101"/>
      <c r="F1672" s="101">
        <v>783971832</v>
      </c>
      <c r="G1672" s="101"/>
      <c r="H1672" s="101"/>
      <c r="I1672" s="101">
        <f t="shared" si="85"/>
        <v>783971832</v>
      </c>
      <c r="J1672" s="101"/>
      <c r="K1672" s="101">
        <v>783971832</v>
      </c>
      <c r="L1672" s="123"/>
      <c r="M1672" s="123"/>
      <c r="N1672" s="123">
        <f t="shared" si="83"/>
        <v>783971832</v>
      </c>
      <c r="O1672" s="88"/>
      <c r="P1672" s="88"/>
      <c r="Q1672" s="168">
        <v>0.1</v>
      </c>
      <c r="R1672" s="91" t="s">
        <v>1946</v>
      </c>
      <c r="S1672" s="91"/>
      <c r="T1672" s="91"/>
      <c r="U1672" s="102"/>
    </row>
    <row r="1673" spans="1:113" ht="28" outlineLevel="1" x14ac:dyDescent="0.35">
      <c r="A1673" s="63" t="s">
        <v>2308</v>
      </c>
      <c r="B1673" s="112" t="s">
        <v>2309</v>
      </c>
      <c r="C1673" s="64"/>
      <c r="D1673" s="113">
        <v>2341</v>
      </c>
      <c r="E1673" s="66">
        <f>+E1677</f>
        <v>590000000</v>
      </c>
      <c r="F1673" s="65">
        <f>+F1676</f>
        <v>0</v>
      </c>
      <c r="G1673" s="65"/>
      <c r="H1673" s="65"/>
      <c r="I1673" s="65">
        <f t="shared" si="85"/>
        <v>590000000</v>
      </c>
      <c r="J1673" s="66">
        <f>J1677</f>
        <v>590000000</v>
      </c>
      <c r="K1673" s="66">
        <f t="shared" ref="K1673:M1673" si="86">K1677</f>
        <v>0</v>
      </c>
      <c r="L1673" s="66">
        <f t="shared" si="86"/>
        <v>0</v>
      </c>
      <c r="M1673" s="66">
        <f t="shared" si="86"/>
        <v>0</v>
      </c>
      <c r="N1673" s="66">
        <f t="shared" si="83"/>
        <v>590000000</v>
      </c>
      <c r="O1673" s="164"/>
      <c r="P1673" s="164"/>
      <c r="Q1673" s="68"/>
      <c r="R1673" s="71" t="s">
        <v>1946</v>
      </c>
      <c r="S1673" s="71"/>
      <c r="T1673" s="71"/>
      <c r="U1673" s="147"/>
    </row>
    <row r="1674" spans="1:113" ht="14" outlineLevel="1" x14ac:dyDescent="0.35">
      <c r="A1674" s="83" t="s">
        <v>2310</v>
      </c>
      <c r="B1674" s="85" t="s">
        <v>2248</v>
      </c>
      <c r="C1674" s="85"/>
      <c r="D1674" s="122"/>
      <c r="E1674" s="101"/>
      <c r="F1674" s="101"/>
      <c r="G1674" s="101"/>
      <c r="H1674" s="101"/>
      <c r="I1674" s="101">
        <f t="shared" si="85"/>
        <v>0</v>
      </c>
      <c r="J1674" s="101"/>
      <c r="K1674" s="101"/>
      <c r="L1674" s="123"/>
      <c r="M1674" s="123"/>
      <c r="N1674" s="123">
        <f t="shared" si="83"/>
        <v>0</v>
      </c>
      <c r="O1674" s="88"/>
      <c r="P1674" s="88"/>
      <c r="Q1674" s="144">
        <v>0.1</v>
      </c>
      <c r="R1674" s="91" t="s">
        <v>1946</v>
      </c>
      <c r="S1674" s="91"/>
      <c r="T1674" s="91"/>
      <c r="U1674" s="102"/>
    </row>
    <row r="1675" spans="1:113" ht="14" outlineLevel="1" x14ac:dyDescent="0.35">
      <c r="A1675" s="83" t="s">
        <v>2311</v>
      </c>
      <c r="B1675" s="85" t="s">
        <v>454</v>
      </c>
      <c r="C1675" s="85"/>
      <c r="D1675" s="122"/>
      <c r="E1675" s="101"/>
      <c r="F1675" s="101"/>
      <c r="G1675" s="101"/>
      <c r="H1675" s="101"/>
      <c r="I1675" s="101">
        <f t="shared" si="85"/>
        <v>0</v>
      </c>
      <c r="J1675" s="101"/>
      <c r="K1675" s="101"/>
      <c r="L1675" s="123"/>
      <c r="M1675" s="123"/>
      <c r="N1675" s="123">
        <f t="shared" si="83"/>
        <v>0</v>
      </c>
      <c r="O1675" s="88"/>
      <c r="P1675" s="88"/>
      <c r="Q1675" s="144">
        <v>0.4</v>
      </c>
      <c r="R1675" s="91" t="s">
        <v>1946</v>
      </c>
      <c r="S1675" s="91"/>
      <c r="T1675" s="91"/>
      <c r="U1675" s="102"/>
    </row>
    <row r="1676" spans="1:113" ht="27.65" customHeight="1" outlineLevel="1" x14ac:dyDescent="0.35">
      <c r="A1676" s="83" t="s">
        <v>2312</v>
      </c>
      <c r="B1676" s="85" t="s">
        <v>2251</v>
      </c>
      <c r="C1676" s="85"/>
      <c r="D1676" s="122"/>
      <c r="E1676" s="101"/>
      <c r="F1676" s="101"/>
      <c r="G1676" s="101"/>
      <c r="H1676" s="101"/>
      <c r="I1676" s="101">
        <f t="shared" si="85"/>
        <v>0</v>
      </c>
      <c r="J1676" s="101"/>
      <c r="K1676" s="101"/>
      <c r="L1676" s="123"/>
      <c r="M1676" s="123"/>
      <c r="N1676" s="123">
        <f t="shared" si="83"/>
        <v>0</v>
      </c>
      <c r="O1676" s="88"/>
      <c r="P1676" s="88"/>
      <c r="Q1676" s="144">
        <v>0.4</v>
      </c>
      <c r="R1676" s="91" t="s">
        <v>1946</v>
      </c>
      <c r="S1676" s="91"/>
      <c r="T1676" s="91"/>
      <c r="U1676" s="102"/>
    </row>
    <row r="1677" spans="1:113" ht="14" outlineLevel="1" x14ac:dyDescent="0.35">
      <c r="A1677" s="83" t="s">
        <v>2313</v>
      </c>
      <c r="B1677" s="85" t="s">
        <v>2253</v>
      </c>
      <c r="C1677" s="85"/>
      <c r="D1677" s="122"/>
      <c r="E1677" s="101">
        <v>590000000</v>
      </c>
      <c r="F1677" s="101">
        <v>0</v>
      </c>
      <c r="G1677" s="101"/>
      <c r="H1677" s="101"/>
      <c r="I1677" s="101">
        <f t="shared" si="85"/>
        <v>590000000</v>
      </c>
      <c r="J1677" s="101">
        <v>590000000</v>
      </c>
      <c r="K1677" s="101">
        <v>0</v>
      </c>
      <c r="L1677" s="101"/>
      <c r="M1677" s="101"/>
      <c r="N1677" s="123">
        <f t="shared" si="83"/>
        <v>590000000</v>
      </c>
      <c r="O1677" s="88"/>
      <c r="P1677" s="88"/>
      <c r="Q1677" s="168">
        <v>0.1</v>
      </c>
      <c r="R1677" s="91" t="s">
        <v>1946</v>
      </c>
      <c r="S1677" s="91"/>
      <c r="T1677" s="91"/>
      <c r="U1677" s="102"/>
    </row>
    <row r="1678" spans="1:113" ht="22.5" customHeight="1" outlineLevel="1" x14ac:dyDescent="0.35">
      <c r="A1678" s="53" t="s">
        <v>2314</v>
      </c>
      <c r="B1678" s="54" t="s">
        <v>2315</v>
      </c>
      <c r="C1678" s="55"/>
      <c r="D1678" s="56"/>
      <c r="E1678" s="57">
        <f>E1679+E1687+E1704+E1727+E1752+E1755+E1758</f>
        <v>225102942</v>
      </c>
      <c r="F1678" s="57">
        <f>SUM(F1679,F1687,F1704,F1721,F1723,F1725,F1727,F1752)</f>
        <v>0</v>
      </c>
      <c r="G1678" s="57">
        <f>SUM(G1679,G1687,G1704,G1721,G1723,G1725,G1727,G1752)</f>
        <v>0</v>
      </c>
      <c r="H1678" s="57">
        <f>SUM(H1679,H1687,H1704,H1721,H1723,H1725,H1727,H1752)</f>
        <v>0</v>
      </c>
      <c r="I1678" s="57">
        <f t="shared" ref="I1678:I1726" si="87">SUM(E1678:H1678)</f>
        <v>225102942</v>
      </c>
      <c r="J1678" s="57">
        <f>J1679+J1687+J1704+J1727+J1752+J1755+J1758</f>
        <v>225102942</v>
      </c>
      <c r="K1678" s="57">
        <f>SUM(K1679,K1687,K1704,K1721,K1723,K1725,K1727,K1752)</f>
        <v>0</v>
      </c>
      <c r="L1678" s="314">
        <f>SUM(L1679,L1687,L1704,L1721,L1723,L1725,L1727,L1752)</f>
        <v>0</v>
      </c>
      <c r="M1678" s="314">
        <f>SUM(M1679,M1687,M1704,M1721,M1723,M1725,M1727,M1752)</f>
        <v>0</v>
      </c>
      <c r="N1678" s="314">
        <f t="shared" ref="N1678" si="88">SUM(J1678:M1678)</f>
        <v>225102942</v>
      </c>
      <c r="O1678" s="58"/>
      <c r="P1678" s="58"/>
      <c r="Q1678" s="59">
        <v>0.1</v>
      </c>
      <c r="R1678" s="60" t="s">
        <v>22</v>
      </c>
      <c r="S1678" s="61"/>
      <c r="T1678" s="61"/>
      <c r="U1678" s="62"/>
    </row>
    <row r="1679" spans="1:113" ht="14" outlineLevel="1" x14ac:dyDescent="0.35">
      <c r="A1679" s="63" t="s">
        <v>2316</v>
      </c>
      <c r="B1679" s="112" t="s">
        <v>2317</v>
      </c>
      <c r="C1679" s="64"/>
      <c r="D1679" s="113">
        <v>2341</v>
      </c>
      <c r="E1679" s="66">
        <f>E1686</f>
        <v>20000000</v>
      </c>
      <c r="F1679" s="65"/>
      <c r="G1679" s="65"/>
      <c r="H1679" s="65"/>
      <c r="I1679" s="65">
        <f t="shared" ref="I1679:I1720" si="89">SUM(E1679:H1679)</f>
        <v>20000000</v>
      </c>
      <c r="J1679" s="65">
        <f>J1686</f>
        <v>20000000</v>
      </c>
      <c r="K1679" s="65"/>
      <c r="L1679" s="66"/>
      <c r="M1679" s="66"/>
      <c r="N1679" s="66">
        <f t="shared" ref="N1679:N1742" si="90">SUM(J1679:M1679)</f>
        <v>20000000</v>
      </c>
      <c r="O1679" s="67">
        <v>46096</v>
      </c>
      <c r="P1679" s="67">
        <v>46173</v>
      </c>
      <c r="Q1679" s="68"/>
      <c r="R1679" s="69" t="s">
        <v>1946</v>
      </c>
      <c r="S1679" s="71"/>
      <c r="T1679" s="71"/>
      <c r="U1679" s="147"/>
    </row>
    <row r="1680" spans="1:113" ht="14" outlineLevel="1" x14ac:dyDescent="0.35">
      <c r="A1680" s="83" t="s">
        <v>2318</v>
      </c>
      <c r="B1680" s="152" t="s">
        <v>1119</v>
      </c>
      <c r="C1680" s="85"/>
      <c r="D1680" s="122"/>
      <c r="E1680" s="123"/>
      <c r="F1680" s="101"/>
      <c r="G1680" s="101"/>
      <c r="H1680" s="101"/>
      <c r="I1680" s="123">
        <f t="shared" si="89"/>
        <v>0</v>
      </c>
      <c r="J1680" s="123"/>
      <c r="K1680" s="101"/>
      <c r="L1680" s="123"/>
      <c r="M1680" s="123"/>
      <c r="N1680" s="123">
        <f t="shared" si="90"/>
        <v>0</v>
      </c>
      <c r="O1680" s="88">
        <v>46096</v>
      </c>
      <c r="P1680" s="88">
        <v>46173</v>
      </c>
      <c r="Q1680" s="168">
        <v>0.1</v>
      </c>
      <c r="R1680" s="150" t="s">
        <v>1946</v>
      </c>
      <c r="S1680" s="150"/>
      <c r="T1680" s="91"/>
      <c r="U1680" s="102"/>
    </row>
    <row r="1681" spans="1:21" ht="14" outlineLevel="1" x14ac:dyDescent="0.35">
      <c r="A1681" s="83" t="s">
        <v>2319</v>
      </c>
      <c r="B1681" s="152" t="s">
        <v>1121</v>
      </c>
      <c r="C1681" s="85"/>
      <c r="D1681" s="122"/>
      <c r="E1681" s="123"/>
      <c r="F1681" s="101"/>
      <c r="G1681" s="101"/>
      <c r="H1681" s="101"/>
      <c r="I1681" s="123">
        <f t="shared" si="89"/>
        <v>0</v>
      </c>
      <c r="J1681" s="123"/>
      <c r="K1681" s="101"/>
      <c r="L1681" s="123"/>
      <c r="M1681" s="123"/>
      <c r="N1681" s="123">
        <f t="shared" si="90"/>
        <v>0</v>
      </c>
      <c r="O1681" s="88">
        <v>46096</v>
      </c>
      <c r="P1681" s="88">
        <v>46173</v>
      </c>
      <c r="Q1681" s="168">
        <v>0.1</v>
      </c>
      <c r="R1681" s="150" t="s">
        <v>1946</v>
      </c>
      <c r="S1681" s="150"/>
      <c r="T1681" s="91"/>
      <c r="U1681" s="102"/>
    </row>
    <row r="1682" spans="1:21" ht="14" outlineLevel="1" x14ac:dyDescent="0.35">
      <c r="A1682" s="83" t="s">
        <v>2320</v>
      </c>
      <c r="B1682" s="152" t="s">
        <v>1123</v>
      </c>
      <c r="C1682" s="85"/>
      <c r="D1682" s="122"/>
      <c r="E1682" s="123"/>
      <c r="F1682" s="101"/>
      <c r="G1682" s="101"/>
      <c r="H1682" s="101"/>
      <c r="I1682" s="123">
        <f t="shared" si="89"/>
        <v>0</v>
      </c>
      <c r="J1682" s="123"/>
      <c r="K1682" s="101"/>
      <c r="L1682" s="123"/>
      <c r="M1682" s="123"/>
      <c r="N1682" s="123">
        <f t="shared" si="90"/>
        <v>0</v>
      </c>
      <c r="O1682" s="88">
        <v>46096</v>
      </c>
      <c r="P1682" s="88">
        <v>46173</v>
      </c>
      <c r="Q1682" s="168">
        <v>0.25</v>
      </c>
      <c r="R1682" s="150" t="s">
        <v>1946</v>
      </c>
      <c r="S1682" s="150"/>
      <c r="T1682" s="91"/>
      <c r="U1682" s="102"/>
    </row>
    <row r="1683" spans="1:21" ht="25.5" customHeight="1" outlineLevel="1" x14ac:dyDescent="0.35">
      <c r="A1683" s="83" t="s">
        <v>2321</v>
      </c>
      <c r="B1683" s="152" t="s">
        <v>1125</v>
      </c>
      <c r="C1683" s="85"/>
      <c r="D1683" s="122"/>
      <c r="E1683" s="123"/>
      <c r="F1683" s="101"/>
      <c r="G1683" s="101"/>
      <c r="H1683" s="101"/>
      <c r="I1683" s="123">
        <f t="shared" si="89"/>
        <v>0</v>
      </c>
      <c r="J1683" s="123"/>
      <c r="K1683" s="101"/>
      <c r="L1683" s="123"/>
      <c r="M1683" s="123"/>
      <c r="N1683" s="123">
        <f t="shared" si="90"/>
        <v>0</v>
      </c>
      <c r="O1683" s="88">
        <v>46096</v>
      </c>
      <c r="P1683" s="88">
        <v>46173</v>
      </c>
      <c r="Q1683" s="168">
        <v>0.05</v>
      </c>
      <c r="R1683" s="150" t="s">
        <v>1946</v>
      </c>
      <c r="S1683" s="150"/>
      <c r="T1683" s="91"/>
      <c r="U1683" s="102"/>
    </row>
    <row r="1684" spans="1:21" ht="14" outlineLevel="1" x14ac:dyDescent="0.35">
      <c r="A1684" s="83" t="s">
        <v>2322</v>
      </c>
      <c r="B1684" s="152" t="s">
        <v>1127</v>
      </c>
      <c r="C1684" s="85"/>
      <c r="D1684" s="122"/>
      <c r="E1684" s="123"/>
      <c r="F1684" s="101"/>
      <c r="G1684" s="101"/>
      <c r="H1684" s="101"/>
      <c r="I1684" s="123">
        <f t="shared" si="89"/>
        <v>0</v>
      </c>
      <c r="J1684" s="123"/>
      <c r="K1684" s="101"/>
      <c r="L1684" s="123"/>
      <c r="M1684" s="123"/>
      <c r="N1684" s="123">
        <f t="shared" si="90"/>
        <v>0</v>
      </c>
      <c r="O1684" s="88">
        <v>46096</v>
      </c>
      <c r="P1684" s="88">
        <v>46173</v>
      </c>
      <c r="Q1684" s="168">
        <v>0.4</v>
      </c>
      <c r="R1684" s="150" t="s">
        <v>1946</v>
      </c>
      <c r="S1684" s="150"/>
      <c r="T1684" s="91"/>
      <c r="U1684" s="102"/>
    </row>
    <row r="1685" spans="1:21" ht="14" outlineLevel="1" x14ac:dyDescent="0.35">
      <c r="A1685" s="83" t="s">
        <v>2323</v>
      </c>
      <c r="B1685" s="152" t="s">
        <v>2324</v>
      </c>
      <c r="C1685" s="85"/>
      <c r="D1685" s="122"/>
      <c r="E1685" s="123"/>
      <c r="F1685" s="101"/>
      <c r="G1685" s="101"/>
      <c r="H1685" s="101"/>
      <c r="I1685" s="123">
        <f t="shared" si="89"/>
        <v>0</v>
      </c>
      <c r="J1685" s="123"/>
      <c r="K1685" s="101"/>
      <c r="L1685" s="123"/>
      <c r="M1685" s="123"/>
      <c r="N1685" s="123">
        <f t="shared" si="90"/>
        <v>0</v>
      </c>
      <c r="O1685" s="88">
        <v>46096</v>
      </c>
      <c r="P1685" s="88">
        <v>46173</v>
      </c>
      <c r="Q1685" s="168">
        <v>0.05</v>
      </c>
      <c r="R1685" s="150" t="s">
        <v>1946</v>
      </c>
      <c r="S1685" s="150"/>
      <c r="T1685" s="91"/>
      <c r="U1685" s="102"/>
    </row>
    <row r="1686" spans="1:21" ht="14" outlineLevel="1" x14ac:dyDescent="0.35">
      <c r="A1686" s="83" t="s">
        <v>2325</v>
      </c>
      <c r="B1686" s="152" t="s">
        <v>852</v>
      </c>
      <c r="C1686" s="85"/>
      <c r="D1686" s="122"/>
      <c r="E1686" s="153">
        <v>20000000</v>
      </c>
      <c r="F1686" s="149"/>
      <c r="G1686" s="149"/>
      <c r="H1686" s="149"/>
      <c r="I1686" s="153">
        <f t="shared" si="89"/>
        <v>20000000</v>
      </c>
      <c r="J1686" s="153">
        <v>20000000</v>
      </c>
      <c r="K1686" s="149"/>
      <c r="L1686" s="123"/>
      <c r="M1686" s="123"/>
      <c r="N1686" s="123">
        <f t="shared" si="90"/>
        <v>20000000</v>
      </c>
      <c r="O1686" s="88">
        <v>46096</v>
      </c>
      <c r="P1686" s="88">
        <v>46173</v>
      </c>
      <c r="Q1686" s="168">
        <v>0.05</v>
      </c>
      <c r="R1686" s="150" t="s">
        <v>1946</v>
      </c>
      <c r="S1686" s="150"/>
      <c r="T1686" s="91"/>
      <c r="U1686" s="102"/>
    </row>
    <row r="1687" spans="1:21" ht="29.15" customHeight="1" outlineLevel="1" x14ac:dyDescent="0.35">
      <c r="A1687" s="63" t="s">
        <v>2326</v>
      </c>
      <c r="B1687" s="112" t="s">
        <v>2327</v>
      </c>
      <c r="C1687" s="64"/>
      <c r="D1687" s="113">
        <v>2488</v>
      </c>
      <c r="E1687" s="66">
        <f>E1703</f>
        <v>0</v>
      </c>
      <c r="F1687" s="65"/>
      <c r="G1687" s="65"/>
      <c r="H1687" s="65"/>
      <c r="I1687" s="65">
        <f t="shared" si="89"/>
        <v>0</v>
      </c>
      <c r="J1687" s="65">
        <f>J1703</f>
        <v>0</v>
      </c>
      <c r="K1687" s="65"/>
      <c r="L1687" s="66"/>
      <c r="M1687" s="66"/>
      <c r="N1687" s="66">
        <f t="shared" si="90"/>
        <v>0</v>
      </c>
      <c r="O1687" s="67">
        <v>46023</v>
      </c>
      <c r="P1687" s="67">
        <v>46387</v>
      </c>
      <c r="Q1687" s="68"/>
      <c r="R1687" s="308" t="s">
        <v>1946</v>
      </c>
      <c r="S1687" s="69"/>
      <c r="T1687" s="64" t="s">
        <v>2143</v>
      </c>
      <c r="U1687" s="147"/>
    </row>
    <row r="1688" spans="1:21" ht="18.649999999999999" customHeight="1" outlineLevel="1" x14ac:dyDescent="0.35">
      <c r="A1688" s="83" t="s">
        <v>2328</v>
      </c>
      <c r="B1688" s="109" t="s">
        <v>2022</v>
      </c>
      <c r="C1688" s="85"/>
      <c r="D1688" s="86"/>
      <c r="E1688" s="101"/>
      <c r="F1688" s="101"/>
      <c r="G1688" s="101"/>
      <c r="H1688" s="101"/>
      <c r="I1688" s="101">
        <f t="shared" si="89"/>
        <v>0</v>
      </c>
      <c r="J1688" s="101"/>
      <c r="K1688" s="101"/>
      <c r="L1688" s="153"/>
      <c r="M1688" s="153"/>
      <c r="N1688" s="153">
        <f t="shared" si="90"/>
        <v>0</v>
      </c>
      <c r="O1688" s="88">
        <v>46023</v>
      </c>
      <c r="P1688" s="88">
        <v>46042</v>
      </c>
      <c r="Q1688" s="168">
        <v>0.15</v>
      </c>
      <c r="R1688" s="90" t="s">
        <v>1946</v>
      </c>
      <c r="S1688" s="90"/>
      <c r="T1688" s="91"/>
      <c r="U1688" s="102"/>
    </row>
    <row r="1689" spans="1:21" ht="14.5" outlineLevel="1" x14ac:dyDescent="0.35">
      <c r="A1689" s="83" t="s">
        <v>2329</v>
      </c>
      <c r="B1689" s="109" t="s">
        <v>2024</v>
      </c>
      <c r="C1689" s="85"/>
      <c r="D1689" s="86"/>
      <c r="E1689" s="101"/>
      <c r="F1689" s="101"/>
      <c r="G1689" s="101"/>
      <c r="H1689" s="101"/>
      <c r="I1689" s="101">
        <f t="shared" si="89"/>
        <v>0</v>
      </c>
      <c r="J1689" s="101"/>
      <c r="K1689" s="101"/>
      <c r="L1689" s="153"/>
      <c r="M1689" s="153"/>
      <c r="N1689" s="153">
        <f t="shared" si="90"/>
        <v>0</v>
      </c>
      <c r="O1689" s="88">
        <v>46043</v>
      </c>
      <c r="P1689" s="88">
        <v>46063</v>
      </c>
      <c r="Q1689" s="168">
        <v>0.05</v>
      </c>
      <c r="R1689" s="90" t="s">
        <v>1946</v>
      </c>
      <c r="S1689" s="90"/>
      <c r="T1689" s="91"/>
      <c r="U1689" s="102"/>
    </row>
    <row r="1690" spans="1:21" ht="14.5" outlineLevel="1" x14ac:dyDescent="0.35">
      <c r="A1690" s="83" t="s">
        <v>2330</v>
      </c>
      <c r="B1690" s="109" t="s">
        <v>2026</v>
      </c>
      <c r="C1690" s="85"/>
      <c r="D1690" s="86"/>
      <c r="E1690" s="101"/>
      <c r="F1690" s="101"/>
      <c r="G1690" s="101"/>
      <c r="H1690" s="101"/>
      <c r="I1690" s="101">
        <f t="shared" si="89"/>
        <v>0</v>
      </c>
      <c r="J1690" s="101"/>
      <c r="K1690" s="101"/>
      <c r="L1690" s="153"/>
      <c r="M1690" s="153"/>
      <c r="N1690" s="153">
        <f t="shared" si="90"/>
        <v>0</v>
      </c>
      <c r="O1690" s="88">
        <v>46064</v>
      </c>
      <c r="P1690" s="88">
        <v>46083</v>
      </c>
      <c r="Q1690" s="168">
        <v>0.05</v>
      </c>
      <c r="R1690" s="90" t="s">
        <v>1946</v>
      </c>
      <c r="S1690" s="90"/>
      <c r="T1690" s="91"/>
      <c r="U1690" s="102"/>
    </row>
    <row r="1691" spans="1:21" ht="14.5" outlineLevel="1" x14ac:dyDescent="0.35">
      <c r="A1691" s="83" t="s">
        <v>2331</v>
      </c>
      <c r="B1691" s="109" t="s">
        <v>2028</v>
      </c>
      <c r="C1691" s="85"/>
      <c r="D1691" s="86"/>
      <c r="E1691" s="101"/>
      <c r="F1691" s="101"/>
      <c r="G1691" s="101"/>
      <c r="H1691" s="101"/>
      <c r="I1691" s="101">
        <f t="shared" si="89"/>
        <v>0</v>
      </c>
      <c r="J1691" s="101"/>
      <c r="K1691" s="101"/>
      <c r="L1691" s="153"/>
      <c r="M1691" s="153"/>
      <c r="N1691" s="153">
        <f t="shared" si="90"/>
        <v>0</v>
      </c>
      <c r="O1691" s="88">
        <v>46084</v>
      </c>
      <c r="P1691" s="88">
        <v>46104</v>
      </c>
      <c r="Q1691" s="168">
        <v>0.05</v>
      </c>
      <c r="R1691" s="90" t="s">
        <v>1946</v>
      </c>
      <c r="S1691" s="90"/>
      <c r="T1691" s="91"/>
      <c r="U1691" s="102"/>
    </row>
    <row r="1692" spans="1:21" ht="14.5" outlineLevel="1" x14ac:dyDescent="0.35">
      <c r="A1692" s="83" t="s">
        <v>2332</v>
      </c>
      <c r="B1692" s="109" t="s">
        <v>2030</v>
      </c>
      <c r="C1692" s="85"/>
      <c r="D1692" s="86"/>
      <c r="E1692" s="101"/>
      <c r="F1692" s="101"/>
      <c r="G1692" s="101"/>
      <c r="H1692" s="101"/>
      <c r="I1692" s="101">
        <f t="shared" si="89"/>
        <v>0</v>
      </c>
      <c r="J1692" s="101"/>
      <c r="K1692" s="101"/>
      <c r="L1692" s="153"/>
      <c r="M1692" s="153"/>
      <c r="N1692" s="153">
        <f t="shared" si="90"/>
        <v>0</v>
      </c>
      <c r="O1692" s="88">
        <v>46105</v>
      </c>
      <c r="P1692" s="88">
        <v>46111</v>
      </c>
      <c r="Q1692" s="168">
        <v>0.05</v>
      </c>
      <c r="R1692" s="90" t="s">
        <v>1946</v>
      </c>
      <c r="S1692" s="90"/>
      <c r="T1692" s="91"/>
      <c r="U1692" s="102"/>
    </row>
    <row r="1693" spans="1:21" ht="14.5" outlineLevel="1" x14ac:dyDescent="0.35">
      <c r="A1693" s="83" t="s">
        <v>2333</v>
      </c>
      <c r="B1693" s="109" t="s">
        <v>2032</v>
      </c>
      <c r="C1693" s="85"/>
      <c r="D1693" s="86"/>
      <c r="E1693" s="101"/>
      <c r="F1693" s="101"/>
      <c r="G1693" s="101"/>
      <c r="H1693" s="101"/>
      <c r="I1693" s="101">
        <f t="shared" si="89"/>
        <v>0</v>
      </c>
      <c r="J1693" s="101"/>
      <c r="K1693" s="101"/>
      <c r="L1693" s="153"/>
      <c r="M1693" s="153"/>
      <c r="N1693" s="153">
        <f t="shared" si="90"/>
        <v>0</v>
      </c>
      <c r="O1693" s="88">
        <v>46113</v>
      </c>
      <c r="P1693" s="88">
        <v>46142</v>
      </c>
      <c r="Q1693" s="168">
        <v>0.08</v>
      </c>
      <c r="R1693" s="90" t="s">
        <v>1946</v>
      </c>
      <c r="S1693" s="90"/>
      <c r="T1693" s="91"/>
      <c r="U1693" s="102"/>
    </row>
    <row r="1694" spans="1:21" ht="14.5" outlineLevel="1" x14ac:dyDescent="0.35">
      <c r="A1694" s="83" t="s">
        <v>2334</v>
      </c>
      <c r="B1694" s="109" t="s">
        <v>2034</v>
      </c>
      <c r="C1694" s="85"/>
      <c r="D1694" s="86"/>
      <c r="E1694" s="101"/>
      <c r="F1694" s="101"/>
      <c r="G1694" s="101"/>
      <c r="H1694" s="101"/>
      <c r="I1694" s="101">
        <f t="shared" si="89"/>
        <v>0</v>
      </c>
      <c r="J1694" s="101"/>
      <c r="K1694" s="101"/>
      <c r="L1694" s="153"/>
      <c r="M1694" s="153"/>
      <c r="N1694" s="153">
        <f t="shared" si="90"/>
        <v>0</v>
      </c>
      <c r="O1694" s="88">
        <v>46143</v>
      </c>
      <c r="P1694" s="88">
        <v>46152</v>
      </c>
      <c r="Q1694" s="168">
        <v>0.05</v>
      </c>
      <c r="R1694" s="90" t="s">
        <v>1946</v>
      </c>
      <c r="S1694" s="90"/>
      <c r="T1694" s="91"/>
      <c r="U1694" s="102"/>
    </row>
    <row r="1695" spans="1:21" ht="14.5" outlineLevel="1" x14ac:dyDescent="0.35">
      <c r="A1695" s="83" t="s">
        <v>2335</v>
      </c>
      <c r="B1695" s="109" t="s">
        <v>73</v>
      </c>
      <c r="C1695" s="85"/>
      <c r="D1695" s="86"/>
      <c r="E1695" s="101"/>
      <c r="F1695" s="101"/>
      <c r="G1695" s="101"/>
      <c r="H1695" s="101"/>
      <c r="I1695" s="101">
        <f t="shared" si="89"/>
        <v>0</v>
      </c>
      <c r="J1695" s="101"/>
      <c r="K1695" s="101"/>
      <c r="L1695" s="153"/>
      <c r="M1695" s="153"/>
      <c r="N1695" s="153">
        <f t="shared" si="90"/>
        <v>0</v>
      </c>
      <c r="O1695" s="88">
        <v>46153</v>
      </c>
      <c r="P1695" s="88">
        <v>46173</v>
      </c>
      <c r="Q1695" s="168">
        <v>0.1</v>
      </c>
      <c r="R1695" s="90" t="s">
        <v>1946</v>
      </c>
      <c r="S1695" s="90"/>
      <c r="T1695" s="91"/>
      <c r="U1695" s="102"/>
    </row>
    <row r="1696" spans="1:21" ht="14.5" outlineLevel="1" x14ac:dyDescent="0.35">
      <c r="A1696" s="83" t="s">
        <v>2336</v>
      </c>
      <c r="B1696" s="109" t="s">
        <v>68</v>
      </c>
      <c r="C1696" s="85"/>
      <c r="D1696" s="86"/>
      <c r="E1696" s="101"/>
      <c r="F1696" s="101"/>
      <c r="G1696" s="101"/>
      <c r="H1696" s="101"/>
      <c r="I1696" s="101">
        <f t="shared" si="89"/>
        <v>0</v>
      </c>
      <c r="J1696" s="101"/>
      <c r="K1696" s="101"/>
      <c r="L1696" s="153"/>
      <c r="M1696" s="153"/>
      <c r="N1696" s="153">
        <f t="shared" si="90"/>
        <v>0</v>
      </c>
      <c r="O1696" s="88">
        <v>46174</v>
      </c>
      <c r="P1696" s="88">
        <v>46179</v>
      </c>
      <c r="Q1696" s="168">
        <v>0.05</v>
      </c>
      <c r="R1696" s="90" t="s">
        <v>1946</v>
      </c>
      <c r="S1696" s="90"/>
      <c r="T1696" s="91"/>
      <c r="U1696" s="102"/>
    </row>
    <row r="1697" spans="1:21" ht="14.5" outlineLevel="1" x14ac:dyDescent="0.35">
      <c r="A1697" s="83" t="s">
        <v>2337</v>
      </c>
      <c r="B1697" s="109" t="s">
        <v>2038</v>
      </c>
      <c r="C1697" s="85"/>
      <c r="D1697" s="86"/>
      <c r="E1697" s="101"/>
      <c r="F1697" s="101"/>
      <c r="G1697" s="101"/>
      <c r="H1697" s="101"/>
      <c r="I1697" s="101">
        <f t="shared" si="89"/>
        <v>0</v>
      </c>
      <c r="J1697" s="101"/>
      <c r="K1697" s="101"/>
      <c r="L1697" s="153"/>
      <c r="M1697" s="153"/>
      <c r="N1697" s="153">
        <f t="shared" si="90"/>
        <v>0</v>
      </c>
      <c r="O1697" s="88">
        <v>46180</v>
      </c>
      <c r="P1697" s="88">
        <v>46193</v>
      </c>
      <c r="Q1697" s="168">
        <v>0.05</v>
      </c>
      <c r="R1697" s="90" t="s">
        <v>1946</v>
      </c>
      <c r="S1697" s="90"/>
      <c r="T1697" s="91"/>
      <c r="U1697" s="102"/>
    </row>
    <row r="1698" spans="1:21" ht="14.5" outlineLevel="1" x14ac:dyDescent="0.35">
      <c r="A1698" s="83" t="s">
        <v>2338</v>
      </c>
      <c r="B1698" s="109" t="s">
        <v>2040</v>
      </c>
      <c r="C1698" s="85"/>
      <c r="D1698" s="86"/>
      <c r="E1698" s="101"/>
      <c r="F1698" s="101"/>
      <c r="G1698" s="101"/>
      <c r="H1698" s="101"/>
      <c r="I1698" s="101">
        <f t="shared" si="89"/>
        <v>0</v>
      </c>
      <c r="J1698" s="101"/>
      <c r="K1698" s="101"/>
      <c r="L1698" s="153"/>
      <c r="M1698" s="153"/>
      <c r="N1698" s="153">
        <f t="shared" si="90"/>
        <v>0</v>
      </c>
      <c r="O1698" s="88">
        <v>46252</v>
      </c>
      <c r="P1698" s="88">
        <v>46254</v>
      </c>
      <c r="Q1698" s="168">
        <v>0.04</v>
      </c>
      <c r="R1698" s="90" t="s">
        <v>1946</v>
      </c>
      <c r="S1698" s="90"/>
      <c r="T1698" s="91"/>
      <c r="U1698" s="102"/>
    </row>
    <row r="1699" spans="1:21" ht="14.5" outlineLevel="1" x14ac:dyDescent="0.35">
      <c r="A1699" s="83" t="s">
        <v>2339</v>
      </c>
      <c r="B1699" s="109" t="s">
        <v>2042</v>
      </c>
      <c r="C1699" s="85"/>
      <c r="D1699" s="86"/>
      <c r="E1699" s="101"/>
      <c r="F1699" s="101"/>
      <c r="G1699" s="101"/>
      <c r="H1699" s="101"/>
      <c r="I1699" s="101">
        <f t="shared" si="89"/>
        <v>0</v>
      </c>
      <c r="J1699" s="101"/>
      <c r="K1699" s="101"/>
      <c r="L1699" s="153"/>
      <c r="M1699" s="153"/>
      <c r="N1699" s="153">
        <f t="shared" si="90"/>
        <v>0</v>
      </c>
      <c r="O1699" s="88">
        <v>46283</v>
      </c>
      <c r="P1699" s="88">
        <v>46285</v>
      </c>
      <c r="Q1699" s="168">
        <v>0.05</v>
      </c>
      <c r="R1699" s="90" t="s">
        <v>1946</v>
      </c>
      <c r="S1699" s="90"/>
      <c r="T1699" s="91"/>
      <c r="U1699" s="102"/>
    </row>
    <row r="1700" spans="1:21" ht="14.5" outlineLevel="1" x14ac:dyDescent="0.35">
      <c r="A1700" s="83" t="s">
        <v>2340</v>
      </c>
      <c r="B1700" s="109" t="s">
        <v>2044</v>
      </c>
      <c r="C1700" s="85"/>
      <c r="D1700" s="86"/>
      <c r="E1700" s="101"/>
      <c r="F1700" s="101"/>
      <c r="G1700" s="101"/>
      <c r="H1700" s="101"/>
      <c r="I1700" s="101">
        <f t="shared" si="89"/>
        <v>0</v>
      </c>
      <c r="J1700" s="101"/>
      <c r="K1700" s="101"/>
      <c r="L1700" s="153"/>
      <c r="M1700" s="153"/>
      <c r="N1700" s="153">
        <f t="shared" si="90"/>
        <v>0</v>
      </c>
      <c r="O1700" s="88">
        <v>46286</v>
      </c>
      <c r="P1700" s="88">
        <v>46290</v>
      </c>
      <c r="Q1700" s="168">
        <v>0.1</v>
      </c>
      <c r="R1700" s="90" t="s">
        <v>1946</v>
      </c>
      <c r="S1700" s="90"/>
      <c r="T1700" s="91"/>
      <c r="U1700" s="102"/>
    </row>
    <row r="1701" spans="1:21" ht="23.15" customHeight="1" outlineLevel="1" x14ac:dyDescent="0.35">
      <c r="A1701" s="83" t="s">
        <v>2341</v>
      </c>
      <c r="B1701" s="109" t="s">
        <v>2046</v>
      </c>
      <c r="C1701" s="85"/>
      <c r="D1701" s="86"/>
      <c r="E1701" s="101"/>
      <c r="F1701" s="101"/>
      <c r="G1701" s="101"/>
      <c r="H1701" s="101"/>
      <c r="I1701" s="101">
        <f t="shared" si="89"/>
        <v>0</v>
      </c>
      <c r="J1701" s="101"/>
      <c r="K1701" s="101"/>
      <c r="L1701" s="153"/>
      <c r="M1701" s="153"/>
      <c r="N1701" s="153">
        <f t="shared" si="90"/>
        <v>0</v>
      </c>
      <c r="O1701" s="88">
        <v>46294</v>
      </c>
      <c r="P1701" s="88">
        <v>46300</v>
      </c>
      <c r="Q1701" s="168">
        <v>0.05</v>
      </c>
      <c r="R1701" s="90" t="s">
        <v>1946</v>
      </c>
      <c r="S1701" s="90"/>
      <c r="T1701" s="91"/>
      <c r="U1701" s="102"/>
    </row>
    <row r="1702" spans="1:21" ht="14.5" outlineLevel="1" x14ac:dyDescent="0.35">
      <c r="A1702" s="83" t="s">
        <v>2342</v>
      </c>
      <c r="B1702" s="109" t="s">
        <v>2048</v>
      </c>
      <c r="C1702" s="85"/>
      <c r="D1702" s="86"/>
      <c r="E1702" s="101"/>
      <c r="F1702" s="101"/>
      <c r="G1702" s="101"/>
      <c r="H1702" s="101"/>
      <c r="I1702" s="101">
        <f t="shared" si="89"/>
        <v>0</v>
      </c>
      <c r="J1702" s="101"/>
      <c r="K1702" s="101"/>
      <c r="L1702" s="153"/>
      <c r="M1702" s="153"/>
      <c r="N1702" s="153">
        <f t="shared" si="90"/>
        <v>0</v>
      </c>
      <c r="O1702" s="88">
        <v>46676</v>
      </c>
      <c r="P1702" s="88">
        <v>46683</v>
      </c>
      <c r="Q1702" s="168">
        <v>0.05</v>
      </c>
      <c r="R1702" s="90" t="s">
        <v>1946</v>
      </c>
      <c r="S1702" s="90"/>
      <c r="T1702" s="91"/>
      <c r="U1702" s="102"/>
    </row>
    <row r="1703" spans="1:21" ht="14.5" outlineLevel="1" x14ac:dyDescent="0.35">
      <c r="A1703" s="83" t="s">
        <v>2343</v>
      </c>
      <c r="B1703" s="109" t="s">
        <v>2050</v>
      </c>
      <c r="C1703" s="85"/>
      <c r="D1703" s="86"/>
      <c r="E1703" s="101">
        <v>0</v>
      </c>
      <c r="F1703" s="101"/>
      <c r="G1703" s="101"/>
      <c r="H1703" s="101"/>
      <c r="I1703" s="101">
        <f t="shared" si="89"/>
        <v>0</v>
      </c>
      <c r="J1703" s="101">
        <v>0</v>
      </c>
      <c r="K1703" s="101"/>
      <c r="L1703" s="153"/>
      <c r="M1703" s="153"/>
      <c r="N1703" s="153">
        <f t="shared" si="90"/>
        <v>0</v>
      </c>
      <c r="O1703" s="88">
        <v>46305</v>
      </c>
      <c r="P1703" s="88">
        <v>46336</v>
      </c>
      <c r="Q1703" s="168">
        <v>0.03</v>
      </c>
      <c r="R1703" s="90" t="s">
        <v>1946</v>
      </c>
      <c r="S1703" s="90"/>
      <c r="T1703" s="91"/>
      <c r="U1703" s="102"/>
    </row>
    <row r="1704" spans="1:21" ht="36" customHeight="1" outlineLevel="1" x14ac:dyDescent="0.35">
      <c r="A1704" s="63" t="s">
        <v>2344</v>
      </c>
      <c r="B1704" s="112" t="s">
        <v>2345</v>
      </c>
      <c r="C1704" s="64"/>
      <c r="D1704" s="113">
        <v>2341</v>
      </c>
      <c r="E1704" s="66">
        <f>E1720</f>
        <v>0</v>
      </c>
      <c r="F1704" s="65"/>
      <c r="G1704" s="65"/>
      <c r="H1704" s="65"/>
      <c r="I1704" s="65">
        <f t="shared" si="89"/>
        <v>0</v>
      </c>
      <c r="J1704" s="65">
        <f>J1720</f>
        <v>0</v>
      </c>
      <c r="K1704" s="65"/>
      <c r="L1704" s="66"/>
      <c r="M1704" s="66"/>
      <c r="N1704" s="66">
        <f t="shared" si="90"/>
        <v>0</v>
      </c>
      <c r="O1704" s="67">
        <v>46023</v>
      </c>
      <c r="P1704" s="67">
        <v>46387</v>
      </c>
      <c r="Q1704" s="68">
        <v>1</v>
      </c>
      <c r="R1704" s="308" t="s">
        <v>1946</v>
      </c>
      <c r="S1704" s="69"/>
      <c r="T1704" s="64" t="s">
        <v>2020</v>
      </c>
      <c r="U1704" s="147"/>
    </row>
    <row r="1705" spans="1:21" ht="14.5" outlineLevel="1" x14ac:dyDescent="0.35">
      <c r="A1705" s="83" t="s">
        <v>2346</v>
      </c>
      <c r="B1705" s="109" t="s">
        <v>2022</v>
      </c>
      <c r="C1705" s="85"/>
      <c r="D1705" s="86"/>
      <c r="E1705" s="101"/>
      <c r="F1705" s="101"/>
      <c r="G1705" s="101"/>
      <c r="H1705" s="101"/>
      <c r="I1705" s="101">
        <f t="shared" si="89"/>
        <v>0</v>
      </c>
      <c r="J1705" s="101"/>
      <c r="K1705" s="101"/>
      <c r="L1705" s="153"/>
      <c r="M1705" s="153"/>
      <c r="N1705" s="153">
        <f t="shared" si="90"/>
        <v>0</v>
      </c>
      <c r="O1705" s="88">
        <v>46023</v>
      </c>
      <c r="P1705" s="88">
        <v>46042</v>
      </c>
      <c r="Q1705" s="168">
        <v>0.15</v>
      </c>
      <c r="R1705" s="90" t="s">
        <v>1946</v>
      </c>
      <c r="S1705" s="90"/>
      <c r="T1705" s="91"/>
      <c r="U1705" s="102"/>
    </row>
    <row r="1706" spans="1:21" ht="14.5" outlineLevel="1" x14ac:dyDescent="0.35">
      <c r="A1706" s="83" t="s">
        <v>2347</v>
      </c>
      <c r="B1706" s="109" t="s">
        <v>2024</v>
      </c>
      <c r="C1706" s="85"/>
      <c r="D1706" s="86"/>
      <c r="E1706" s="101"/>
      <c r="F1706" s="101"/>
      <c r="G1706" s="101"/>
      <c r="H1706" s="101"/>
      <c r="I1706" s="101">
        <f t="shared" si="89"/>
        <v>0</v>
      </c>
      <c r="J1706" s="101"/>
      <c r="K1706" s="101"/>
      <c r="L1706" s="153"/>
      <c r="M1706" s="153"/>
      <c r="N1706" s="153">
        <f t="shared" si="90"/>
        <v>0</v>
      </c>
      <c r="O1706" s="88">
        <v>46043</v>
      </c>
      <c r="P1706" s="88">
        <v>46063</v>
      </c>
      <c r="Q1706" s="168">
        <v>0.05</v>
      </c>
      <c r="R1706" s="90" t="s">
        <v>1946</v>
      </c>
      <c r="S1706" s="90"/>
      <c r="T1706" s="91"/>
      <c r="U1706" s="102"/>
    </row>
    <row r="1707" spans="1:21" ht="14.5" outlineLevel="1" x14ac:dyDescent="0.35">
      <c r="A1707" s="83" t="s">
        <v>2348</v>
      </c>
      <c r="B1707" s="109" t="s">
        <v>2026</v>
      </c>
      <c r="C1707" s="85"/>
      <c r="D1707" s="86"/>
      <c r="E1707" s="101"/>
      <c r="F1707" s="101"/>
      <c r="G1707" s="101"/>
      <c r="H1707" s="101"/>
      <c r="I1707" s="101">
        <f t="shared" si="89"/>
        <v>0</v>
      </c>
      <c r="J1707" s="101"/>
      <c r="K1707" s="101"/>
      <c r="L1707" s="153"/>
      <c r="M1707" s="153"/>
      <c r="N1707" s="153">
        <f t="shared" si="90"/>
        <v>0</v>
      </c>
      <c r="O1707" s="88">
        <v>46064</v>
      </c>
      <c r="P1707" s="88">
        <v>46083</v>
      </c>
      <c r="Q1707" s="168">
        <v>0.05</v>
      </c>
      <c r="R1707" s="90" t="s">
        <v>1946</v>
      </c>
      <c r="S1707" s="90"/>
      <c r="T1707" s="91"/>
      <c r="U1707" s="102"/>
    </row>
    <row r="1708" spans="1:21" ht="14.5" outlineLevel="1" x14ac:dyDescent="0.35">
      <c r="A1708" s="83" t="s">
        <v>2349</v>
      </c>
      <c r="B1708" s="109" t="s">
        <v>2028</v>
      </c>
      <c r="C1708" s="85"/>
      <c r="D1708" s="86"/>
      <c r="E1708" s="101"/>
      <c r="F1708" s="101"/>
      <c r="G1708" s="101"/>
      <c r="H1708" s="101"/>
      <c r="I1708" s="101">
        <f t="shared" si="89"/>
        <v>0</v>
      </c>
      <c r="J1708" s="101"/>
      <c r="K1708" s="101"/>
      <c r="L1708" s="153"/>
      <c r="M1708" s="153"/>
      <c r="N1708" s="153">
        <f t="shared" si="90"/>
        <v>0</v>
      </c>
      <c r="O1708" s="88">
        <v>46084</v>
      </c>
      <c r="P1708" s="88">
        <v>46104</v>
      </c>
      <c r="Q1708" s="168">
        <v>0.05</v>
      </c>
      <c r="R1708" s="90" t="s">
        <v>1946</v>
      </c>
      <c r="S1708" s="90"/>
      <c r="T1708" s="91"/>
      <c r="U1708" s="102"/>
    </row>
    <row r="1709" spans="1:21" ht="14.5" outlineLevel="1" x14ac:dyDescent="0.35">
      <c r="A1709" s="83" t="s">
        <v>2350</v>
      </c>
      <c r="B1709" s="109" t="s">
        <v>2030</v>
      </c>
      <c r="C1709" s="85"/>
      <c r="D1709" s="86"/>
      <c r="E1709" s="101"/>
      <c r="F1709" s="101"/>
      <c r="G1709" s="101"/>
      <c r="H1709" s="101"/>
      <c r="I1709" s="101">
        <f t="shared" si="89"/>
        <v>0</v>
      </c>
      <c r="J1709" s="101"/>
      <c r="K1709" s="101"/>
      <c r="L1709" s="153"/>
      <c r="M1709" s="153"/>
      <c r="N1709" s="153">
        <f t="shared" si="90"/>
        <v>0</v>
      </c>
      <c r="O1709" s="88">
        <v>46105</v>
      </c>
      <c r="P1709" s="88">
        <v>46111</v>
      </c>
      <c r="Q1709" s="168">
        <v>0.05</v>
      </c>
      <c r="R1709" s="90" t="s">
        <v>1946</v>
      </c>
      <c r="S1709" s="90"/>
      <c r="T1709" s="91"/>
      <c r="U1709" s="102"/>
    </row>
    <row r="1710" spans="1:21" ht="14.5" outlineLevel="1" x14ac:dyDescent="0.35">
      <c r="A1710" s="83" t="s">
        <v>2351</v>
      </c>
      <c r="B1710" s="109" t="s">
        <v>2032</v>
      </c>
      <c r="C1710" s="85"/>
      <c r="D1710" s="86"/>
      <c r="E1710" s="101"/>
      <c r="F1710" s="101"/>
      <c r="G1710" s="101"/>
      <c r="H1710" s="101"/>
      <c r="I1710" s="101">
        <f t="shared" si="89"/>
        <v>0</v>
      </c>
      <c r="J1710" s="101"/>
      <c r="K1710" s="101"/>
      <c r="L1710" s="153"/>
      <c r="M1710" s="153"/>
      <c r="N1710" s="153">
        <f t="shared" si="90"/>
        <v>0</v>
      </c>
      <c r="O1710" s="88">
        <v>46113</v>
      </c>
      <c r="P1710" s="88">
        <v>46142</v>
      </c>
      <c r="Q1710" s="168">
        <v>0.08</v>
      </c>
      <c r="R1710" s="90" t="s">
        <v>1946</v>
      </c>
      <c r="S1710" s="90"/>
      <c r="T1710" s="91"/>
      <c r="U1710" s="102"/>
    </row>
    <row r="1711" spans="1:21" ht="14.5" outlineLevel="1" x14ac:dyDescent="0.35">
      <c r="A1711" s="83" t="s">
        <v>2352</v>
      </c>
      <c r="B1711" s="109" t="s">
        <v>2034</v>
      </c>
      <c r="C1711" s="85"/>
      <c r="D1711" s="86"/>
      <c r="E1711" s="101"/>
      <c r="F1711" s="101"/>
      <c r="G1711" s="101"/>
      <c r="H1711" s="101"/>
      <c r="I1711" s="101">
        <f t="shared" si="89"/>
        <v>0</v>
      </c>
      <c r="J1711" s="101"/>
      <c r="K1711" s="101"/>
      <c r="L1711" s="153"/>
      <c r="M1711" s="153"/>
      <c r="N1711" s="153">
        <f t="shared" si="90"/>
        <v>0</v>
      </c>
      <c r="O1711" s="88">
        <v>46143</v>
      </c>
      <c r="P1711" s="88">
        <v>46152</v>
      </c>
      <c r="Q1711" s="168">
        <v>0.05</v>
      </c>
      <c r="R1711" s="90" t="s">
        <v>1946</v>
      </c>
      <c r="S1711" s="90"/>
      <c r="T1711" s="91"/>
      <c r="U1711" s="102"/>
    </row>
    <row r="1712" spans="1:21" ht="14.5" outlineLevel="1" x14ac:dyDescent="0.35">
      <c r="A1712" s="83" t="s">
        <v>2353</v>
      </c>
      <c r="B1712" s="109" t="s">
        <v>73</v>
      </c>
      <c r="C1712" s="85"/>
      <c r="D1712" s="86"/>
      <c r="E1712" s="101"/>
      <c r="F1712" s="101"/>
      <c r="G1712" s="101"/>
      <c r="H1712" s="101"/>
      <c r="I1712" s="101">
        <f t="shared" si="89"/>
        <v>0</v>
      </c>
      <c r="J1712" s="101"/>
      <c r="K1712" s="101"/>
      <c r="L1712" s="153"/>
      <c r="M1712" s="153"/>
      <c r="N1712" s="153">
        <f t="shared" si="90"/>
        <v>0</v>
      </c>
      <c r="O1712" s="88">
        <v>46153</v>
      </c>
      <c r="P1712" s="88">
        <v>46173</v>
      </c>
      <c r="Q1712" s="168">
        <v>0.1</v>
      </c>
      <c r="R1712" s="90" t="s">
        <v>1946</v>
      </c>
      <c r="S1712" s="90"/>
      <c r="T1712" s="91"/>
      <c r="U1712" s="102"/>
    </row>
    <row r="1713" spans="1:21" ht="14.5" outlineLevel="1" x14ac:dyDescent="0.35">
      <c r="A1713" s="83" t="s">
        <v>2354</v>
      </c>
      <c r="B1713" s="109" t="s">
        <v>68</v>
      </c>
      <c r="C1713" s="85"/>
      <c r="D1713" s="86"/>
      <c r="E1713" s="101"/>
      <c r="F1713" s="101"/>
      <c r="G1713" s="101"/>
      <c r="H1713" s="101"/>
      <c r="I1713" s="101">
        <f t="shared" si="89"/>
        <v>0</v>
      </c>
      <c r="J1713" s="101"/>
      <c r="K1713" s="101"/>
      <c r="L1713" s="153"/>
      <c r="M1713" s="153"/>
      <c r="N1713" s="153">
        <f t="shared" si="90"/>
        <v>0</v>
      </c>
      <c r="O1713" s="88">
        <v>46174</v>
      </c>
      <c r="P1713" s="88">
        <v>46179</v>
      </c>
      <c r="Q1713" s="168">
        <v>0.05</v>
      </c>
      <c r="R1713" s="90" t="s">
        <v>1946</v>
      </c>
      <c r="S1713" s="90"/>
      <c r="T1713" s="91"/>
      <c r="U1713" s="102"/>
    </row>
    <row r="1714" spans="1:21" ht="14.5" outlineLevel="1" x14ac:dyDescent="0.35">
      <c r="A1714" s="83" t="s">
        <v>2355</v>
      </c>
      <c r="B1714" s="109" t="s">
        <v>2038</v>
      </c>
      <c r="C1714" s="85"/>
      <c r="D1714" s="86"/>
      <c r="E1714" s="101"/>
      <c r="F1714" s="101"/>
      <c r="G1714" s="101"/>
      <c r="H1714" s="101"/>
      <c r="I1714" s="101">
        <f t="shared" si="89"/>
        <v>0</v>
      </c>
      <c r="J1714" s="101"/>
      <c r="K1714" s="101"/>
      <c r="L1714" s="153"/>
      <c r="M1714" s="153"/>
      <c r="N1714" s="153">
        <f t="shared" si="90"/>
        <v>0</v>
      </c>
      <c r="O1714" s="88">
        <v>46180</v>
      </c>
      <c r="P1714" s="88">
        <v>46193</v>
      </c>
      <c r="Q1714" s="168">
        <v>0.05</v>
      </c>
      <c r="R1714" s="90" t="s">
        <v>1946</v>
      </c>
      <c r="S1714" s="90"/>
      <c r="T1714" s="91"/>
      <c r="U1714" s="102"/>
    </row>
    <row r="1715" spans="1:21" ht="14.5" outlineLevel="1" x14ac:dyDescent="0.35">
      <c r="A1715" s="83" t="s">
        <v>2356</v>
      </c>
      <c r="B1715" s="109" t="s">
        <v>2040</v>
      </c>
      <c r="C1715" s="85"/>
      <c r="D1715" s="86"/>
      <c r="E1715" s="101"/>
      <c r="F1715" s="101"/>
      <c r="G1715" s="101"/>
      <c r="H1715" s="101"/>
      <c r="I1715" s="101">
        <f t="shared" si="89"/>
        <v>0</v>
      </c>
      <c r="J1715" s="101"/>
      <c r="K1715" s="101"/>
      <c r="L1715" s="153"/>
      <c r="M1715" s="153"/>
      <c r="N1715" s="153">
        <f t="shared" si="90"/>
        <v>0</v>
      </c>
      <c r="O1715" s="88">
        <v>46252</v>
      </c>
      <c r="P1715" s="88">
        <v>46254</v>
      </c>
      <c r="Q1715" s="168">
        <v>0.04</v>
      </c>
      <c r="R1715" s="90" t="s">
        <v>1946</v>
      </c>
      <c r="S1715" s="90"/>
      <c r="T1715" s="91"/>
      <c r="U1715" s="102"/>
    </row>
    <row r="1716" spans="1:21" ht="14.5" outlineLevel="1" x14ac:dyDescent="0.35">
      <c r="A1716" s="83" t="s">
        <v>2357</v>
      </c>
      <c r="B1716" s="109" t="s">
        <v>2042</v>
      </c>
      <c r="C1716" s="85"/>
      <c r="D1716" s="86"/>
      <c r="E1716" s="101"/>
      <c r="F1716" s="101"/>
      <c r="G1716" s="101"/>
      <c r="H1716" s="101"/>
      <c r="I1716" s="101">
        <f t="shared" si="89"/>
        <v>0</v>
      </c>
      <c r="J1716" s="101"/>
      <c r="K1716" s="101"/>
      <c r="L1716" s="153"/>
      <c r="M1716" s="153"/>
      <c r="N1716" s="153">
        <f t="shared" si="90"/>
        <v>0</v>
      </c>
      <c r="O1716" s="88">
        <v>46283</v>
      </c>
      <c r="P1716" s="88">
        <v>46285</v>
      </c>
      <c r="Q1716" s="168">
        <v>0.05</v>
      </c>
      <c r="R1716" s="90" t="s">
        <v>1946</v>
      </c>
      <c r="S1716" s="90"/>
      <c r="T1716" s="91"/>
      <c r="U1716" s="102"/>
    </row>
    <row r="1717" spans="1:21" ht="14.5" outlineLevel="1" x14ac:dyDescent="0.35">
      <c r="A1717" s="83" t="s">
        <v>2358</v>
      </c>
      <c r="B1717" s="109" t="s">
        <v>2044</v>
      </c>
      <c r="C1717" s="85"/>
      <c r="D1717" s="86"/>
      <c r="E1717" s="101"/>
      <c r="F1717" s="101"/>
      <c r="G1717" s="101"/>
      <c r="H1717" s="101"/>
      <c r="I1717" s="101">
        <f t="shared" si="89"/>
        <v>0</v>
      </c>
      <c r="J1717" s="101"/>
      <c r="K1717" s="101"/>
      <c r="L1717" s="153"/>
      <c r="M1717" s="153"/>
      <c r="N1717" s="153">
        <f t="shared" si="90"/>
        <v>0</v>
      </c>
      <c r="O1717" s="88">
        <v>46286</v>
      </c>
      <c r="P1717" s="88">
        <v>46290</v>
      </c>
      <c r="Q1717" s="168">
        <v>0.1</v>
      </c>
      <c r="R1717" s="90" t="s">
        <v>1946</v>
      </c>
      <c r="S1717" s="90"/>
      <c r="T1717" s="91"/>
      <c r="U1717" s="102"/>
    </row>
    <row r="1718" spans="1:21" ht="14.5" outlineLevel="1" x14ac:dyDescent="0.35">
      <c r="A1718" s="83" t="s">
        <v>2359</v>
      </c>
      <c r="B1718" s="109" t="s">
        <v>2046</v>
      </c>
      <c r="C1718" s="85"/>
      <c r="D1718" s="86"/>
      <c r="E1718" s="101"/>
      <c r="F1718" s="101"/>
      <c r="G1718" s="101"/>
      <c r="H1718" s="101"/>
      <c r="I1718" s="101">
        <f t="shared" si="89"/>
        <v>0</v>
      </c>
      <c r="J1718" s="101"/>
      <c r="K1718" s="101"/>
      <c r="L1718" s="153"/>
      <c r="M1718" s="153"/>
      <c r="N1718" s="153">
        <f t="shared" si="90"/>
        <v>0</v>
      </c>
      <c r="O1718" s="88">
        <v>46294</v>
      </c>
      <c r="P1718" s="88">
        <v>46300</v>
      </c>
      <c r="Q1718" s="168">
        <v>0.05</v>
      </c>
      <c r="R1718" s="90" t="s">
        <v>1946</v>
      </c>
      <c r="S1718" s="90"/>
      <c r="T1718" s="91"/>
      <c r="U1718" s="102"/>
    </row>
    <row r="1719" spans="1:21" ht="14.5" outlineLevel="1" x14ac:dyDescent="0.35">
      <c r="A1719" s="83" t="s">
        <v>2360</v>
      </c>
      <c r="B1719" s="109" t="s">
        <v>2048</v>
      </c>
      <c r="C1719" s="85"/>
      <c r="D1719" s="86"/>
      <c r="E1719" s="101"/>
      <c r="F1719" s="101"/>
      <c r="G1719" s="101"/>
      <c r="H1719" s="101"/>
      <c r="I1719" s="101">
        <f t="shared" si="89"/>
        <v>0</v>
      </c>
      <c r="J1719" s="101"/>
      <c r="K1719" s="101"/>
      <c r="L1719" s="153"/>
      <c r="M1719" s="153"/>
      <c r="N1719" s="153">
        <f t="shared" si="90"/>
        <v>0</v>
      </c>
      <c r="O1719" s="88">
        <v>46676</v>
      </c>
      <c r="P1719" s="88">
        <v>46683</v>
      </c>
      <c r="Q1719" s="168">
        <v>0.05</v>
      </c>
      <c r="R1719" s="90" t="s">
        <v>1946</v>
      </c>
      <c r="S1719" s="90"/>
      <c r="T1719" s="91"/>
      <c r="U1719" s="102"/>
    </row>
    <row r="1720" spans="1:21" ht="14.5" outlineLevel="1" x14ac:dyDescent="0.35">
      <c r="A1720" s="83" t="s">
        <v>2361</v>
      </c>
      <c r="B1720" s="109" t="s">
        <v>2050</v>
      </c>
      <c r="C1720" s="85"/>
      <c r="D1720" s="86"/>
      <c r="E1720" s="101">
        <v>0</v>
      </c>
      <c r="F1720" s="101"/>
      <c r="G1720" s="101"/>
      <c r="H1720" s="101"/>
      <c r="I1720" s="101">
        <f t="shared" si="89"/>
        <v>0</v>
      </c>
      <c r="J1720" s="101">
        <v>0</v>
      </c>
      <c r="K1720" s="101"/>
      <c r="L1720" s="153"/>
      <c r="M1720" s="153"/>
      <c r="N1720" s="153">
        <f t="shared" si="90"/>
        <v>0</v>
      </c>
      <c r="O1720" s="88">
        <v>46305</v>
      </c>
      <c r="P1720" s="88">
        <v>46336</v>
      </c>
      <c r="Q1720" s="168">
        <v>0.03</v>
      </c>
      <c r="R1720" s="90" t="s">
        <v>1946</v>
      </c>
      <c r="S1720" s="90"/>
      <c r="T1720" s="91"/>
      <c r="U1720" s="102"/>
    </row>
    <row r="1721" spans="1:21" ht="25" outlineLevel="1" x14ac:dyDescent="0.35">
      <c r="A1721" s="63" t="s">
        <v>2362</v>
      </c>
      <c r="B1721" s="260" t="s">
        <v>2363</v>
      </c>
      <c r="C1721" s="71"/>
      <c r="D1721" s="71"/>
      <c r="E1721" s="280">
        <v>0</v>
      </c>
      <c r="F1721" s="189"/>
      <c r="G1721" s="189"/>
      <c r="H1721" s="189"/>
      <c r="I1721" s="280">
        <f t="shared" si="87"/>
        <v>0</v>
      </c>
      <c r="J1721" s="280">
        <v>0</v>
      </c>
      <c r="K1721" s="189"/>
      <c r="L1721" s="189"/>
      <c r="M1721" s="189"/>
      <c r="N1721" s="189">
        <f t="shared" si="90"/>
        <v>0</v>
      </c>
      <c r="O1721" s="213">
        <v>46023</v>
      </c>
      <c r="P1721" s="213">
        <v>46387</v>
      </c>
      <c r="Q1721" s="214"/>
      <c r="R1721" s="215" t="s">
        <v>1326</v>
      </c>
      <c r="S1721" s="253"/>
      <c r="T1721" s="253"/>
      <c r="U1721" s="256"/>
    </row>
    <row r="1722" spans="1:21" ht="14" outlineLevel="1" x14ac:dyDescent="0.35">
      <c r="A1722" s="83" t="s">
        <v>2364</v>
      </c>
      <c r="B1722" s="262" t="s">
        <v>1553</v>
      </c>
      <c r="C1722" s="91"/>
      <c r="D1722" s="91"/>
      <c r="E1722" s="278"/>
      <c r="F1722" s="227"/>
      <c r="G1722" s="227"/>
      <c r="H1722" s="227"/>
      <c r="I1722" s="278">
        <f t="shared" si="87"/>
        <v>0</v>
      </c>
      <c r="J1722" s="278"/>
      <c r="K1722" s="227"/>
      <c r="L1722" s="227"/>
      <c r="M1722" s="227"/>
      <c r="N1722" s="227">
        <f t="shared" si="90"/>
        <v>0</v>
      </c>
      <c r="O1722" s="221">
        <v>46023</v>
      </c>
      <c r="P1722" s="221">
        <v>46387</v>
      </c>
      <c r="Q1722" s="285">
        <v>1</v>
      </c>
      <c r="R1722" s="274" t="s">
        <v>1326</v>
      </c>
      <c r="S1722" s="250"/>
      <c r="T1722" s="250"/>
      <c r="U1722" s="251"/>
    </row>
    <row r="1723" spans="1:21" ht="25" outlineLevel="1" x14ac:dyDescent="0.35">
      <c r="A1723" s="63" t="s">
        <v>2365</v>
      </c>
      <c r="B1723" s="260" t="s">
        <v>2366</v>
      </c>
      <c r="C1723" s="71"/>
      <c r="D1723" s="71"/>
      <c r="E1723" s="280">
        <v>0</v>
      </c>
      <c r="F1723" s="189"/>
      <c r="G1723" s="189"/>
      <c r="H1723" s="189"/>
      <c r="I1723" s="280">
        <f t="shared" si="87"/>
        <v>0</v>
      </c>
      <c r="J1723" s="280">
        <v>0</v>
      </c>
      <c r="K1723" s="189"/>
      <c r="L1723" s="189"/>
      <c r="M1723" s="189"/>
      <c r="N1723" s="189">
        <f t="shared" si="90"/>
        <v>0</v>
      </c>
      <c r="O1723" s="213">
        <v>46023</v>
      </c>
      <c r="P1723" s="213">
        <v>46387</v>
      </c>
      <c r="Q1723" s="214"/>
      <c r="R1723" s="215" t="s">
        <v>1326</v>
      </c>
      <c r="S1723" s="253"/>
      <c r="T1723" s="253"/>
      <c r="U1723" s="256"/>
    </row>
    <row r="1724" spans="1:21" ht="14" outlineLevel="1" x14ac:dyDescent="0.35">
      <c r="A1724" s="83" t="s">
        <v>2367</v>
      </c>
      <c r="B1724" s="262" t="s">
        <v>1553</v>
      </c>
      <c r="C1724" s="91"/>
      <c r="D1724" s="91"/>
      <c r="E1724" s="278"/>
      <c r="F1724" s="227"/>
      <c r="G1724" s="227"/>
      <c r="H1724" s="227"/>
      <c r="I1724" s="278">
        <f t="shared" si="87"/>
        <v>0</v>
      </c>
      <c r="J1724" s="278"/>
      <c r="K1724" s="227"/>
      <c r="L1724" s="227"/>
      <c r="M1724" s="227"/>
      <c r="N1724" s="227">
        <f t="shared" si="90"/>
        <v>0</v>
      </c>
      <c r="O1724" s="221">
        <v>46023</v>
      </c>
      <c r="P1724" s="221">
        <v>46387</v>
      </c>
      <c r="Q1724" s="285">
        <v>1</v>
      </c>
      <c r="R1724" s="274" t="s">
        <v>1326</v>
      </c>
      <c r="S1724" s="250"/>
      <c r="T1724" s="250"/>
      <c r="U1724" s="251"/>
    </row>
    <row r="1725" spans="1:21" ht="25" outlineLevel="1" x14ac:dyDescent="0.35">
      <c r="A1725" s="63" t="s">
        <v>2368</v>
      </c>
      <c r="B1725" s="260" t="s">
        <v>2369</v>
      </c>
      <c r="C1725" s="71"/>
      <c r="D1725" s="71"/>
      <c r="E1725" s="280">
        <v>0</v>
      </c>
      <c r="F1725" s="189"/>
      <c r="G1725" s="189"/>
      <c r="H1725" s="189"/>
      <c r="I1725" s="280">
        <f t="shared" si="87"/>
        <v>0</v>
      </c>
      <c r="J1725" s="280">
        <v>0</v>
      </c>
      <c r="K1725" s="189"/>
      <c r="L1725" s="189"/>
      <c r="M1725" s="189"/>
      <c r="N1725" s="189">
        <f t="shared" si="90"/>
        <v>0</v>
      </c>
      <c r="O1725" s="213">
        <v>46023</v>
      </c>
      <c r="P1725" s="213">
        <v>46387</v>
      </c>
      <c r="Q1725" s="214"/>
      <c r="R1725" s="215" t="s">
        <v>1326</v>
      </c>
      <c r="S1725" s="253"/>
      <c r="T1725" s="253"/>
      <c r="U1725" s="256"/>
    </row>
    <row r="1726" spans="1:21" ht="14" outlineLevel="1" x14ac:dyDescent="0.35">
      <c r="A1726" s="83" t="s">
        <v>2370</v>
      </c>
      <c r="B1726" s="262" t="s">
        <v>1553</v>
      </c>
      <c r="C1726" s="91"/>
      <c r="D1726" s="91"/>
      <c r="E1726" s="278"/>
      <c r="F1726" s="227"/>
      <c r="G1726" s="227"/>
      <c r="H1726" s="227"/>
      <c r="I1726" s="278">
        <f t="shared" si="87"/>
        <v>0</v>
      </c>
      <c r="J1726" s="278"/>
      <c r="K1726" s="227"/>
      <c r="L1726" s="227"/>
      <c r="M1726" s="227"/>
      <c r="N1726" s="227">
        <f t="shared" si="90"/>
        <v>0</v>
      </c>
      <c r="O1726" s="221">
        <v>46023</v>
      </c>
      <c r="P1726" s="221">
        <v>46387</v>
      </c>
      <c r="Q1726" s="285">
        <v>1</v>
      </c>
      <c r="R1726" s="274" t="s">
        <v>1326</v>
      </c>
      <c r="S1726" s="250"/>
      <c r="T1726" s="250"/>
      <c r="U1726" s="251"/>
    </row>
    <row r="1727" spans="1:21" s="22" customFormat="1" ht="29.15" customHeight="1" outlineLevel="1" x14ac:dyDescent="0.35">
      <c r="A1727" s="135" t="s">
        <v>2371</v>
      </c>
      <c r="B1727" s="260" t="s">
        <v>2372</v>
      </c>
      <c r="C1727" s="71">
        <v>40</v>
      </c>
      <c r="D1727" s="71">
        <v>627801</v>
      </c>
      <c r="E1727" s="280">
        <f>E1728+E1734+E1740+E1746</f>
        <v>5102942</v>
      </c>
      <c r="F1727" s="65"/>
      <c r="G1727" s="65"/>
      <c r="H1727" s="65"/>
      <c r="I1727" s="280">
        <f t="shared" ref="I1727:I1760" si="91">SUM(E1727:H1727)</f>
        <v>5102942</v>
      </c>
      <c r="J1727" s="65">
        <f>J1728+J1734+J1740+J1746</f>
        <v>5102942</v>
      </c>
      <c r="K1727" s="65"/>
      <c r="L1727" s="189"/>
      <c r="M1727" s="189"/>
      <c r="N1727" s="189">
        <f t="shared" si="90"/>
        <v>5102942</v>
      </c>
      <c r="O1727" s="213">
        <v>46023</v>
      </c>
      <c r="P1727" s="213">
        <v>46387</v>
      </c>
      <c r="Q1727" s="214"/>
      <c r="R1727" s="215" t="s">
        <v>1326</v>
      </c>
      <c r="S1727" s="216" t="s">
        <v>1421</v>
      </c>
      <c r="T1727" s="216" t="s">
        <v>473</v>
      </c>
      <c r="U1727" s="217"/>
    </row>
    <row r="1728" spans="1:21" ht="51.65" customHeight="1" outlineLevel="1" x14ac:dyDescent="0.35">
      <c r="A1728" s="228" t="s">
        <v>2373</v>
      </c>
      <c r="B1728" s="229" t="s">
        <v>2374</v>
      </c>
      <c r="C1728" s="315">
        <v>10</v>
      </c>
      <c r="D1728" s="315"/>
      <c r="E1728" s="131">
        <f>E1733</f>
        <v>1750000</v>
      </c>
      <c r="F1728" s="132"/>
      <c r="G1728" s="132"/>
      <c r="H1728" s="132"/>
      <c r="I1728" s="131">
        <f t="shared" si="91"/>
        <v>1750000</v>
      </c>
      <c r="J1728" s="131">
        <f>J1733</f>
        <v>1750000</v>
      </c>
      <c r="K1728" s="132"/>
      <c r="L1728" s="132"/>
      <c r="M1728" s="132"/>
      <c r="N1728" s="132">
        <f t="shared" si="90"/>
        <v>1750000</v>
      </c>
      <c r="O1728" s="231">
        <v>46023</v>
      </c>
      <c r="P1728" s="231">
        <v>46112</v>
      </c>
      <c r="Q1728" s="232"/>
      <c r="R1728" s="232" t="s">
        <v>1326</v>
      </c>
      <c r="S1728" s="229"/>
      <c r="T1728" s="229"/>
      <c r="U1728" s="234"/>
    </row>
    <row r="1729" spans="1:21" ht="15" customHeight="1" outlineLevel="1" x14ac:dyDescent="0.35">
      <c r="A1729" s="120" t="s">
        <v>2375</v>
      </c>
      <c r="B1729" s="316" t="s">
        <v>1344</v>
      </c>
      <c r="C1729" s="91"/>
      <c r="D1729" s="91"/>
      <c r="E1729" s="220"/>
      <c r="F1729" s="149"/>
      <c r="G1729" s="149"/>
      <c r="H1729" s="149"/>
      <c r="I1729" s="220">
        <f t="shared" si="91"/>
        <v>0</v>
      </c>
      <c r="J1729" s="220"/>
      <c r="K1729" s="149"/>
      <c r="L1729" s="227"/>
      <c r="M1729" s="227"/>
      <c r="N1729" s="227">
        <f t="shared" si="90"/>
        <v>0</v>
      </c>
      <c r="O1729" s="221">
        <v>46023</v>
      </c>
      <c r="P1729" s="221">
        <v>46112</v>
      </c>
      <c r="Q1729" s="285">
        <v>0.2</v>
      </c>
      <c r="R1729" s="222" t="s">
        <v>1326</v>
      </c>
      <c r="S1729" s="262"/>
      <c r="T1729" s="262"/>
      <c r="U1729" s="224"/>
    </row>
    <row r="1730" spans="1:21" ht="15" customHeight="1" outlineLevel="1" x14ac:dyDescent="0.35">
      <c r="A1730" s="120" t="s">
        <v>2376</v>
      </c>
      <c r="B1730" s="316" t="s">
        <v>1434</v>
      </c>
      <c r="C1730" s="91"/>
      <c r="D1730" s="91"/>
      <c r="E1730" s="220"/>
      <c r="F1730" s="149"/>
      <c r="G1730" s="149"/>
      <c r="H1730" s="149"/>
      <c r="I1730" s="220">
        <f t="shared" si="91"/>
        <v>0</v>
      </c>
      <c r="J1730" s="220"/>
      <c r="K1730" s="149"/>
      <c r="L1730" s="227"/>
      <c r="M1730" s="227"/>
      <c r="N1730" s="227">
        <f t="shared" si="90"/>
        <v>0</v>
      </c>
      <c r="O1730" s="221">
        <v>46023</v>
      </c>
      <c r="P1730" s="221">
        <v>46112</v>
      </c>
      <c r="Q1730" s="285">
        <v>0.2</v>
      </c>
      <c r="R1730" s="222" t="s">
        <v>1326</v>
      </c>
      <c r="S1730" s="262"/>
      <c r="T1730" s="262"/>
      <c r="U1730" s="224"/>
    </row>
    <row r="1731" spans="1:21" ht="15" customHeight="1" outlineLevel="1" x14ac:dyDescent="0.35">
      <c r="A1731" s="120" t="s">
        <v>2377</v>
      </c>
      <c r="B1731" s="316" t="s">
        <v>2378</v>
      </c>
      <c r="C1731" s="91"/>
      <c r="D1731" s="91"/>
      <c r="E1731" s="220"/>
      <c r="F1731" s="149"/>
      <c r="G1731" s="149"/>
      <c r="H1731" s="149"/>
      <c r="I1731" s="220">
        <f t="shared" si="91"/>
        <v>0</v>
      </c>
      <c r="J1731" s="220"/>
      <c r="K1731" s="149"/>
      <c r="L1731" s="227"/>
      <c r="M1731" s="227"/>
      <c r="N1731" s="227">
        <f t="shared" si="90"/>
        <v>0</v>
      </c>
      <c r="O1731" s="221">
        <v>46023</v>
      </c>
      <c r="P1731" s="221">
        <v>46112</v>
      </c>
      <c r="Q1731" s="285">
        <v>0.2</v>
      </c>
      <c r="R1731" s="222" t="s">
        <v>1326</v>
      </c>
      <c r="S1731" s="262"/>
      <c r="T1731" s="262"/>
      <c r="U1731" s="224"/>
    </row>
    <row r="1732" spans="1:21" ht="15" customHeight="1" outlineLevel="1" x14ac:dyDescent="0.35">
      <c r="A1732" s="120" t="s">
        <v>2379</v>
      </c>
      <c r="B1732" s="316" t="s">
        <v>1380</v>
      </c>
      <c r="C1732" s="91"/>
      <c r="D1732" s="91"/>
      <c r="E1732" s="220"/>
      <c r="F1732" s="149"/>
      <c r="G1732" s="149"/>
      <c r="H1732" s="149"/>
      <c r="I1732" s="220">
        <f t="shared" si="91"/>
        <v>0</v>
      </c>
      <c r="J1732" s="220"/>
      <c r="K1732" s="149"/>
      <c r="L1732" s="227"/>
      <c r="M1732" s="227"/>
      <c r="N1732" s="227">
        <f t="shared" si="90"/>
        <v>0</v>
      </c>
      <c r="O1732" s="221">
        <v>46023</v>
      </c>
      <c r="P1732" s="221">
        <v>46112</v>
      </c>
      <c r="Q1732" s="285">
        <v>0.2</v>
      </c>
      <c r="R1732" s="222" t="s">
        <v>1326</v>
      </c>
      <c r="S1732" s="262"/>
      <c r="T1732" s="262"/>
      <c r="U1732" s="224"/>
    </row>
    <row r="1733" spans="1:21" ht="15" customHeight="1" outlineLevel="1" x14ac:dyDescent="0.35">
      <c r="A1733" s="120" t="s">
        <v>2380</v>
      </c>
      <c r="B1733" s="316" t="s">
        <v>1372</v>
      </c>
      <c r="C1733" s="91"/>
      <c r="D1733" s="91"/>
      <c r="E1733" s="220">
        <v>1750000</v>
      </c>
      <c r="F1733" s="149"/>
      <c r="G1733" s="149"/>
      <c r="H1733" s="149"/>
      <c r="I1733" s="220">
        <f t="shared" si="91"/>
        <v>1750000</v>
      </c>
      <c r="J1733" s="220">
        <v>1750000</v>
      </c>
      <c r="K1733" s="149"/>
      <c r="L1733" s="227"/>
      <c r="M1733" s="227"/>
      <c r="N1733" s="227">
        <f t="shared" si="90"/>
        <v>1750000</v>
      </c>
      <c r="O1733" s="221">
        <v>46119</v>
      </c>
      <c r="P1733" s="221">
        <v>46126</v>
      </c>
      <c r="Q1733" s="285">
        <v>0.2</v>
      </c>
      <c r="R1733" s="222" t="s">
        <v>1326</v>
      </c>
      <c r="S1733" s="262"/>
      <c r="T1733" s="262"/>
      <c r="U1733" s="224"/>
    </row>
    <row r="1734" spans="1:21" ht="29.4" customHeight="1" outlineLevel="1" x14ac:dyDescent="0.35">
      <c r="A1734" s="228" t="s">
        <v>2381</v>
      </c>
      <c r="B1734" s="229" t="s">
        <v>2382</v>
      </c>
      <c r="C1734" s="315">
        <v>10</v>
      </c>
      <c r="D1734" s="315"/>
      <c r="E1734" s="131">
        <f>E1739</f>
        <v>852942</v>
      </c>
      <c r="F1734" s="132"/>
      <c r="G1734" s="132"/>
      <c r="H1734" s="132"/>
      <c r="I1734" s="131">
        <f t="shared" si="91"/>
        <v>852942</v>
      </c>
      <c r="J1734" s="131">
        <f>J1739</f>
        <v>852942</v>
      </c>
      <c r="K1734" s="132"/>
      <c r="L1734" s="132"/>
      <c r="M1734" s="132"/>
      <c r="N1734" s="132">
        <f t="shared" si="90"/>
        <v>852942</v>
      </c>
      <c r="O1734" s="231">
        <v>46113</v>
      </c>
      <c r="P1734" s="231">
        <v>46203</v>
      </c>
      <c r="Q1734" s="232"/>
      <c r="R1734" s="232" t="s">
        <v>1326</v>
      </c>
      <c r="S1734" s="229"/>
      <c r="T1734" s="229"/>
      <c r="U1734" s="234"/>
    </row>
    <row r="1735" spans="1:21" ht="15" customHeight="1" outlineLevel="1" x14ac:dyDescent="0.35">
      <c r="A1735" s="120" t="s">
        <v>2383</v>
      </c>
      <c r="B1735" s="316" t="s">
        <v>1344</v>
      </c>
      <c r="C1735" s="91"/>
      <c r="D1735" s="91"/>
      <c r="E1735" s="220"/>
      <c r="F1735" s="149"/>
      <c r="G1735" s="149"/>
      <c r="H1735" s="149"/>
      <c r="I1735" s="220">
        <f t="shared" si="91"/>
        <v>0</v>
      </c>
      <c r="J1735" s="220"/>
      <c r="K1735" s="149"/>
      <c r="L1735" s="227"/>
      <c r="M1735" s="227"/>
      <c r="N1735" s="227">
        <f t="shared" si="90"/>
        <v>0</v>
      </c>
      <c r="O1735" s="221">
        <v>46113</v>
      </c>
      <c r="P1735" s="221">
        <v>46203</v>
      </c>
      <c r="Q1735" s="285">
        <v>0.2</v>
      </c>
      <c r="R1735" s="222" t="s">
        <v>1326</v>
      </c>
      <c r="S1735" s="262"/>
      <c r="T1735" s="262"/>
      <c r="U1735" s="224"/>
    </row>
    <row r="1736" spans="1:21" ht="15" customHeight="1" outlineLevel="1" x14ac:dyDescent="0.35">
      <c r="A1736" s="120" t="s">
        <v>2384</v>
      </c>
      <c r="B1736" s="316" t="s">
        <v>1434</v>
      </c>
      <c r="C1736" s="91"/>
      <c r="D1736" s="91"/>
      <c r="E1736" s="220"/>
      <c r="F1736" s="149"/>
      <c r="G1736" s="149"/>
      <c r="H1736" s="149"/>
      <c r="I1736" s="220">
        <f t="shared" si="91"/>
        <v>0</v>
      </c>
      <c r="J1736" s="220"/>
      <c r="K1736" s="149"/>
      <c r="L1736" s="227"/>
      <c r="M1736" s="227"/>
      <c r="N1736" s="227">
        <f t="shared" si="90"/>
        <v>0</v>
      </c>
      <c r="O1736" s="221">
        <v>46113</v>
      </c>
      <c r="P1736" s="221">
        <v>46203</v>
      </c>
      <c r="Q1736" s="285">
        <v>0.2</v>
      </c>
      <c r="R1736" s="222" t="s">
        <v>1326</v>
      </c>
      <c r="S1736" s="262"/>
      <c r="T1736" s="262"/>
      <c r="U1736" s="224"/>
    </row>
    <row r="1737" spans="1:21" ht="15" customHeight="1" outlineLevel="1" x14ac:dyDescent="0.35">
      <c r="A1737" s="120" t="s">
        <v>2385</v>
      </c>
      <c r="B1737" s="316" t="s">
        <v>2378</v>
      </c>
      <c r="C1737" s="91"/>
      <c r="D1737" s="91"/>
      <c r="E1737" s="220"/>
      <c r="F1737" s="149"/>
      <c r="G1737" s="149"/>
      <c r="H1737" s="149"/>
      <c r="I1737" s="220">
        <f t="shared" si="91"/>
        <v>0</v>
      </c>
      <c r="J1737" s="220"/>
      <c r="K1737" s="149"/>
      <c r="L1737" s="227"/>
      <c r="M1737" s="227"/>
      <c r="N1737" s="227">
        <f t="shared" si="90"/>
        <v>0</v>
      </c>
      <c r="O1737" s="221">
        <v>46113</v>
      </c>
      <c r="P1737" s="221">
        <v>46203</v>
      </c>
      <c r="Q1737" s="285">
        <v>0.2</v>
      </c>
      <c r="R1737" s="222" t="s">
        <v>1326</v>
      </c>
      <c r="S1737" s="262"/>
      <c r="T1737" s="262"/>
      <c r="U1737" s="224"/>
    </row>
    <row r="1738" spans="1:21" ht="15" customHeight="1" outlineLevel="1" x14ac:dyDescent="0.35">
      <c r="A1738" s="120" t="s">
        <v>2386</v>
      </c>
      <c r="B1738" s="316" t="s">
        <v>1380</v>
      </c>
      <c r="C1738" s="91"/>
      <c r="D1738" s="91"/>
      <c r="E1738" s="220"/>
      <c r="F1738" s="149"/>
      <c r="G1738" s="149"/>
      <c r="H1738" s="149"/>
      <c r="I1738" s="220">
        <f t="shared" si="91"/>
        <v>0</v>
      </c>
      <c r="J1738" s="220"/>
      <c r="K1738" s="149"/>
      <c r="L1738" s="227"/>
      <c r="M1738" s="227"/>
      <c r="N1738" s="227">
        <f t="shared" si="90"/>
        <v>0</v>
      </c>
      <c r="O1738" s="221">
        <v>46113</v>
      </c>
      <c r="P1738" s="221">
        <v>46203</v>
      </c>
      <c r="Q1738" s="285">
        <v>0.2</v>
      </c>
      <c r="R1738" s="222" t="s">
        <v>1326</v>
      </c>
      <c r="S1738" s="262"/>
      <c r="T1738" s="262"/>
      <c r="U1738" s="224"/>
    </row>
    <row r="1739" spans="1:21" ht="15" customHeight="1" outlineLevel="1" x14ac:dyDescent="0.35">
      <c r="A1739" s="120" t="s">
        <v>2387</v>
      </c>
      <c r="B1739" s="316" t="s">
        <v>1372</v>
      </c>
      <c r="C1739" s="91"/>
      <c r="D1739" s="91"/>
      <c r="E1739" s="220">
        <v>852942</v>
      </c>
      <c r="F1739" s="149"/>
      <c r="G1739" s="149"/>
      <c r="H1739" s="149"/>
      <c r="I1739" s="220">
        <f t="shared" si="91"/>
        <v>852942</v>
      </c>
      <c r="J1739" s="220">
        <v>852942</v>
      </c>
      <c r="K1739" s="149"/>
      <c r="L1739" s="227"/>
      <c r="M1739" s="227"/>
      <c r="N1739" s="227">
        <f t="shared" si="90"/>
        <v>852942</v>
      </c>
      <c r="O1739" s="221">
        <v>46210</v>
      </c>
      <c r="P1739" s="221">
        <v>46217</v>
      </c>
      <c r="Q1739" s="285">
        <v>0.2</v>
      </c>
      <c r="R1739" s="222" t="s">
        <v>1326</v>
      </c>
      <c r="S1739" s="262"/>
      <c r="T1739" s="262"/>
      <c r="U1739" s="224"/>
    </row>
    <row r="1740" spans="1:21" ht="30" customHeight="1" outlineLevel="1" x14ac:dyDescent="0.35">
      <c r="A1740" s="228" t="s">
        <v>2388</v>
      </c>
      <c r="B1740" s="229" t="s">
        <v>2389</v>
      </c>
      <c r="C1740" s="315">
        <v>10</v>
      </c>
      <c r="D1740" s="315"/>
      <c r="E1740" s="131">
        <f>E1745</f>
        <v>2500000</v>
      </c>
      <c r="F1740" s="132"/>
      <c r="G1740" s="132"/>
      <c r="H1740" s="132"/>
      <c r="I1740" s="131">
        <f t="shared" si="91"/>
        <v>2500000</v>
      </c>
      <c r="J1740" s="131">
        <f>J1745</f>
        <v>2500000</v>
      </c>
      <c r="K1740" s="132"/>
      <c r="L1740" s="132"/>
      <c r="M1740" s="132"/>
      <c r="N1740" s="132">
        <f t="shared" si="90"/>
        <v>2500000</v>
      </c>
      <c r="O1740" s="231">
        <v>46204</v>
      </c>
      <c r="P1740" s="231">
        <v>46295</v>
      </c>
      <c r="Q1740" s="232"/>
      <c r="R1740" s="232" t="s">
        <v>1326</v>
      </c>
      <c r="S1740" s="229"/>
      <c r="T1740" s="229"/>
      <c r="U1740" s="234"/>
    </row>
    <row r="1741" spans="1:21" ht="17.149999999999999" customHeight="1" outlineLevel="1" x14ac:dyDescent="0.35">
      <c r="A1741" s="120" t="s">
        <v>2390</v>
      </c>
      <c r="B1741" s="316" t="s">
        <v>1344</v>
      </c>
      <c r="C1741" s="91"/>
      <c r="D1741" s="91"/>
      <c r="E1741" s="220"/>
      <c r="F1741" s="149"/>
      <c r="G1741" s="149"/>
      <c r="H1741" s="149"/>
      <c r="I1741" s="220">
        <f t="shared" si="91"/>
        <v>0</v>
      </c>
      <c r="J1741" s="220"/>
      <c r="K1741" s="149"/>
      <c r="L1741" s="227"/>
      <c r="M1741" s="227"/>
      <c r="N1741" s="227">
        <f t="shared" si="90"/>
        <v>0</v>
      </c>
      <c r="O1741" s="221">
        <v>46204</v>
      </c>
      <c r="P1741" s="221">
        <v>46295</v>
      </c>
      <c r="Q1741" s="285">
        <v>0.2</v>
      </c>
      <c r="R1741" s="222" t="s">
        <v>1326</v>
      </c>
      <c r="S1741" s="262"/>
      <c r="T1741" s="262"/>
      <c r="U1741" s="224"/>
    </row>
    <row r="1742" spans="1:21" ht="37.5" customHeight="1" outlineLevel="1" x14ac:dyDescent="0.35">
      <c r="A1742" s="120" t="s">
        <v>2391</v>
      </c>
      <c r="B1742" s="316" t="s">
        <v>1434</v>
      </c>
      <c r="C1742" s="91"/>
      <c r="D1742" s="91"/>
      <c r="E1742" s="220"/>
      <c r="F1742" s="149"/>
      <c r="G1742" s="149"/>
      <c r="H1742" s="149"/>
      <c r="I1742" s="220">
        <f t="shared" si="91"/>
        <v>0</v>
      </c>
      <c r="J1742" s="220"/>
      <c r="K1742" s="149"/>
      <c r="L1742" s="227"/>
      <c r="M1742" s="227"/>
      <c r="N1742" s="227">
        <f t="shared" si="90"/>
        <v>0</v>
      </c>
      <c r="O1742" s="221">
        <v>46204</v>
      </c>
      <c r="P1742" s="221">
        <v>46295</v>
      </c>
      <c r="Q1742" s="285">
        <v>0.2</v>
      </c>
      <c r="R1742" s="222" t="s">
        <v>1326</v>
      </c>
      <c r="S1742" s="262"/>
      <c r="T1742" s="262"/>
      <c r="U1742" s="224"/>
    </row>
    <row r="1743" spans="1:21" ht="26.9" customHeight="1" outlineLevel="1" x14ac:dyDescent="0.35">
      <c r="A1743" s="120" t="s">
        <v>2392</v>
      </c>
      <c r="B1743" s="316" t="s">
        <v>2378</v>
      </c>
      <c r="C1743" s="91"/>
      <c r="D1743" s="91"/>
      <c r="E1743" s="220"/>
      <c r="F1743" s="149"/>
      <c r="G1743" s="149"/>
      <c r="H1743" s="149"/>
      <c r="I1743" s="220">
        <f t="shared" si="91"/>
        <v>0</v>
      </c>
      <c r="J1743" s="220"/>
      <c r="K1743" s="149"/>
      <c r="L1743" s="227"/>
      <c r="M1743" s="227"/>
      <c r="N1743" s="227">
        <f t="shared" ref="N1743:N1760" si="92">SUM(J1743:M1743)</f>
        <v>0</v>
      </c>
      <c r="O1743" s="221">
        <v>46204</v>
      </c>
      <c r="P1743" s="221">
        <v>46295</v>
      </c>
      <c r="Q1743" s="285">
        <v>0.2</v>
      </c>
      <c r="R1743" s="222" t="s">
        <v>1326</v>
      </c>
      <c r="S1743" s="262"/>
      <c r="T1743" s="262"/>
      <c r="U1743" s="224"/>
    </row>
    <row r="1744" spans="1:21" ht="26.9" customHeight="1" outlineLevel="1" x14ac:dyDescent="0.35">
      <c r="A1744" s="120" t="s">
        <v>2393</v>
      </c>
      <c r="B1744" s="316" t="s">
        <v>1380</v>
      </c>
      <c r="C1744" s="91"/>
      <c r="D1744" s="91"/>
      <c r="E1744" s="220"/>
      <c r="F1744" s="149"/>
      <c r="G1744" s="149"/>
      <c r="H1744" s="149"/>
      <c r="I1744" s="220">
        <f t="shared" si="91"/>
        <v>0</v>
      </c>
      <c r="J1744" s="220"/>
      <c r="K1744" s="149"/>
      <c r="L1744" s="227"/>
      <c r="M1744" s="227"/>
      <c r="N1744" s="227">
        <f t="shared" si="92"/>
        <v>0</v>
      </c>
      <c r="O1744" s="221">
        <v>46204</v>
      </c>
      <c r="P1744" s="221">
        <v>46295</v>
      </c>
      <c r="Q1744" s="285">
        <v>0.2</v>
      </c>
      <c r="R1744" s="222" t="s">
        <v>1326</v>
      </c>
      <c r="S1744" s="262"/>
      <c r="T1744" s="262"/>
      <c r="U1744" s="224"/>
    </row>
    <row r="1745" spans="1:113" ht="26.9" customHeight="1" outlineLevel="1" x14ac:dyDescent="0.35">
      <c r="A1745" s="120" t="s">
        <v>2394</v>
      </c>
      <c r="B1745" s="316" t="s">
        <v>1372</v>
      </c>
      <c r="C1745" s="91"/>
      <c r="D1745" s="91"/>
      <c r="E1745" s="220">
        <v>2500000</v>
      </c>
      <c r="F1745" s="149"/>
      <c r="G1745" s="149"/>
      <c r="H1745" s="149"/>
      <c r="I1745" s="220">
        <f t="shared" si="91"/>
        <v>2500000</v>
      </c>
      <c r="J1745" s="220">
        <v>2500000</v>
      </c>
      <c r="K1745" s="149"/>
      <c r="L1745" s="227"/>
      <c r="M1745" s="227"/>
      <c r="N1745" s="227">
        <f t="shared" si="92"/>
        <v>2500000</v>
      </c>
      <c r="O1745" s="221">
        <v>46302</v>
      </c>
      <c r="P1745" s="221">
        <v>46309</v>
      </c>
      <c r="Q1745" s="285">
        <v>0.2</v>
      </c>
      <c r="R1745" s="222" t="s">
        <v>1326</v>
      </c>
      <c r="S1745" s="262"/>
      <c r="T1745" s="262"/>
      <c r="U1745" s="224"/>
    </row>
    <row r="1746" spans="1:113" ht="26.9" customHeight="1" outlineLevel="1" x14ac:dyDescent="0.35">
      <c r="A1746" s="228" t="s">
        <v>2395</v>
      </c>
      <c r="B1746" s="229" t="s">
        <v>2396</v>
      </c>
      <c r="C1746" s="315">
        <v>10</v>
      </c>
      <c r="D1746" s="315"/>
      <c r="E1746" s="131">
        <f>E1751</f>
        <v>0</v>
      </c>
      <c r="F1746" s="132"/>
      <c r="G1746" s="132"/>
      <c r="H1746" s="132"/>
      <c r="I1746" s="131">
        <f t="shared" si="91"/>
        <v>0</v>
      </c>
      <c r="J1746" s="131">
        <f>J1751</f>
        <v>0</v>
      </c>
      <c r="K1746" s="132"/>
      <c r="L1746" s="132"/>
      <c r="M1746" s="132"/>
      <c r="N1746" s="132">
        <f t="shared" si="92"/>
        <v>0</v>
      </c>
      <c r="O1746" s="231">
        <v>46296</v>
      </c>
      <c r="P1746" s="231">
        <v>46387</v>
      </c>
      <c r="Q1746" s="232"/>
      <c r="R1746" s="232" t="s">
        <v>1326</v>
      </c>
      <c r="S1746" s="229"/>
      <c r="T1746" s="229"/>
      <c r="U1746" s="234"/>
    </row>
    <row r="1747" spans="1:113" ht="34.5" customHeight="1" outlineLevel="1" x14ac:dyDescent="0.35">
      <c r="A1747" s="120" t="s">
        <v>2397</v>
      </c>
      <c r="B1747" s="316" t="s">
        <v>1344</v>
      </c>
      <c r="C1747" s="91"/>
      <c r="D1747" s="91"/>
      <c r="E1747" s="220"/>
      <c r="F1747" s="149"/>
      <c r="G1747" s="149"/>
      <c r="H1747" s="149"/>
      <c r="I1747" s="220">
        <f t="shared" si="91"/>
        <v>0</v>
      </c>
      <c r="J1747" s="220"/>
      <c r="K1747" s="149"/>
      <c r="L1747" s="227"/>
      <c r="M1747" s="227"/>
      <c r="N1747" s="227">
        <f t="shared" si="92"/>
        <v>0</v>
      </c>
      <c r="O1747" s="221">
        <v>46296</v>
      </c>
      <c r="P1747" s="221">
        <v>46387</v>
      </c>
      <c r="Q1747" s="285">
        <v>0.2</v>
      </c>
      <c r="R1747" s="222" t="s">
        <v>1326</v>
      </c>
      <c r="S1747" s="262"/>
      <c r="T1747" s="262"/>
      <c r="U1747" s="224"/>
    </row>
    <row r="1748" spans="1:113" ht="29.15" customHeight="1" outlineLevel="1" x14ac:dyDescent="0.35">
      <c r="A1748" s="120" t="s">
        <v>2398</v>
      </c>
      <c r="B1748" s="316" t="s">
        <v>1434</v>
      </c>
      <c r="C1748" s="91"/>
      <c r="D1748" s="91"/>
      <c r="E1748" s="220"/>
      <c r="F1748" s="149"/>
      <c r="G1748" s="149"/>
      <c r="H1748" s="149"/>
      <c r="I1748" s="220">
        <f t="shared" si="91"/>
        <v>0</v>
      </c>
      <c r="J1748" s="220"/>
      <c r="K1748" s="149"/>
      <c r="L1748" s="227"/>
      <c r="M1748" s="227"/>
      <c r="N1748" s="227">
        <f t="shared" si="92"/>
        <v>0</v>
      </c>
      <c r="O1748" s="221">
        <v>46296</v>
      </c>
      <c r="P1748" s="221">
        <v>46387</v>
      </c>
      <c r="Q1748" s="285">
        <v>0.2</v>
      </c>
      <c r="R1748" s="222" t="s">
        <v>1326</v>
      </c>
      <c r="S1748" s="262"/>
      <c r="T1748" s="262"/>
      <c r="U1748" s="224"/>
    </row>
    <row r="1749" spans="1:113" ht="29.15" customHeight="1" outlineLevel="1" x14ac:dyDescent="0.35">
      <c r="A1749" s="120" t="s">
        <v>2399</v>
      </c>
      <c r="B1749" s="316" t="s">
        <v>2378</v>
      </c>
      <c r="C1749" s="91"/>
      <c r="D1749" s="91"/>
      <c r="E1749" s="220"/>
      <c r="F1749" s="149"/>
      <c r="G1749" s="149"/>
      <c r="H1749" s="149"/>
      <c r="I1749" s="220">
        <f t="shared" si="91"/>
        <v>0</v>
      </c>
      <c r="J1749" s="220"/>
      <c r="K1749" s="149"/>
      <c r="L1749" s="227"/>
      <c r="M1749" s="227"/>
      <c r="N1749" s="227">
        <f t="shared" si="92"/>
        <v>0</v>
      </c>
      <c r="O1749" s="221">
        <v>46296</v>
      </c>
      <c r="P1749" s="221">
        <v>46387</v>
      </c>
      <c r="Q1749" s="285">
        <v>0.2</v>
      </c>
      <c r="R1749" s="222" t="s">
        <v>1326</v>
      </c>
      <c r="S1749" s="262"/>
      <c r="T1749" s="262"/>
      <c r="U1749" s="224"/>
    </row>
    <row r="1750" spans="1:113" ht="28.4" customHeight="1" outlineLevel="1" x14ac:dyDescent="0.35">
      <c r="A1750" s="120" t="s">
        <v>2400</v>
      </c>
      <c r="B1750" s="316" t="s">
        <v>1380</v>
      </c>
      <c r="C1750" s="91"/>
      <c r="D1750" s="91"/>
      <c r="E1750" s="220"/>
      <c r="F1750" s="149"/>
      <c r="G1750" s="149"/>
      <c r="H1750" s="149"/>
      <c r="I1750" s="220">
        <f t="shared" si="91"/>
        <v>0</v>
      </c>
      <c r="J1750" s="220"/>
      <c r="K1750" s="149"/>
      <c r="L1750" s="227"/>
      <c r="M1750" s="227"/>
      <c r="N1750" s="227">
        <f t="shared" si="92"/>
        <v>0</v>
      </c>
      <c r="O1750" s="221">
        <v>46296</v>
      </c>
      <c r="P1750" s="221">
        <v>46387</v>
      </c>
      <c r="Q1750" s="285">
        <v>0.2</v>
      </c>
      <c r="R1750" s="222" t="s">
        <v>1326</v>
      </c>
      <c r="S1750" s="262"/>
      <c r="T1750" s="262"/>
      <c r="U1750" s="224"/>
    </row>
    <row r="1751" spans="1:113" ht="22.4" customHeight="1" outlineLevel="1" x14ac:dyDescent="0.35">
      <c r="A1751" s="120" t="s">
        <v>2401</v>
      </c>
      <c r="B1751" s="316" t="s">
        <v>1372</v>
      </c>
      <c r="C1751" s="91"/>
      <c r="D1751" s="91"/>
      <c r="E1751" s="220"/>
      <c r="F1751" s="149"/>
      <c r="G1751" s="149"/>
      <c r="H1751" s="149"/>
      <c r="I1751" s="220">
        <f t="shared" si="91"/>
        <v>0</v>
      </c>
      <c r="J1751" s="220"/>
      <c r="K1751" s="149"/>
      <c r="L1751" s="227"/>
      <c r="M1751" s="227"/>
      <c r="N1751" s="227">
        <f t="shared" si="92"/>
        <v>0</v>
      </c>
      <c r="O1751" s="221">
        <v>46394</v>
      </c>
      <c r="P1751" s="221">
        <v>46401</v>
      </c>
      <c r="Q1751" s="285">
        <v>0.2</v>
      </c>
      <c r="R1751" s="222" t="s">
        <v>1326</v>
      </c>
      <c r="S1751" s="262"/>
      <c r="T1751" s="262"/>
      <c r="U1751" s="275"/>
    </row>
    <row r="1752" spans="1:113" ht="25.5" customHeight="1" outlineLevel="1" x14ac:dyDescent="0.35">
      <c r="A1752" s="63" t="s">
        <v>2402</v>
      </c>
      <c r="B1752" s="163" t="s">
        <v>2403</v>
      </c>
      <c r="C1752" s="64"/>
      <c r="D1752" s="113">
        <v>2341</v>
      </c>
      <c r="E1752" s="66"/>
      <c r="F1752" s="65"/>
      <c r="G1752" s="65"/>
      <c r="H1752" s="65"/>
      <c r="I1752" s="66">
        <f t="shared" si="91"/>
        <v>0</v>
      </c>
      <c r="J1752" s="66"/>
      <c r="K1752" s="65"/>
      <c r="L1752" s="66"/>
      <c r="M1752" s="66"/>
      <c r="N1752" s="66">
        <f t="shared" si="92"/>
        <v>0</v>
      </c>
      <c r="O1752" s="67"/>
      <c r="P1752" s="67"/>
      <c r="Q1752" s="68"/>
      <c r="R1752" s="71" t="s">
        <v>1946</v>
      </c>
      <c r="S1752" s="71"/>
      <c r="T1752" s="71"/>
      <c r="U1752" s="147"/>
    </row>
    <row r="1753" spans="1:113" s="293" customFormat="1" ht="23.4" customHeight="1" outlineLevel="1" x14ac:dyDescent="0.35">
      <c r="A1753" s="120" t="s">
        <v>2404</v>
      </c>
      <c r="B1753" s="85" t="s">
        <v>2405</v>
      </c>
      <c r="C1753" s="85"/>
      <c r="D1753" s="122"/>
      <c r="E1753" s="123"/>
      <c r="F1753" s="101"/>
      <c r="G1753" s="101"/>
      <c r="H1753" s="101"/>
      <c r="I1753" s="123">
        <f t="shared" si="91"/>
        <v>0</v>
      </c>
      <c r="J1753" s="123"/>
      <c r="K1753" s="101"/>
      <c r="L1753" s="123"/>
      <c r="M1753" s="123"/>
      <c r="N1753" s="123">
        <f t="shared" si="92"/>
        <v>0</v>
      </c>
      <c r="O1753" s="88"/>
      <c r="P1753" s="88"/>
      <c r="Q1753" s="168">
        <v>0.3</v>
      </c>
      <c r="R1753" s="91" t="s">
        <v>1946</v>
      </c>
      <c r="S1753" s="91"/>
      <c r="T1753" s="91"/>
      <c r="U1753" s="102"/>
      <c r="V1753" s="4"/>
      <c r="W1753" s="4"/>
      <c r="X1753" s="4"/>
      <c r="Y1753" s="4"/>
      <c r="Z1753" s="4"/>
      <c r="AA1753" s="4"/>
      <c r="AB1753" s="4"/>
      <c r="AC1753" s="4"/>
      <c r="AD1753" s="4"/>
      <c r="AE1753" s="4"/>
      <c r="AF1753" s="4"/>
      <c r="AG1753" s="4"/>
      <c r="AH1753" s="4"/>
      <c r="AI1753" s="4"/>
      <c r="AJ1753" s="4"/>
      <c r="AK1753" s="4"/>
      <c r="AL1753" s="4"/>
      <c r="AM1753" s="4"/>
      <c r="AN1753" s="4"/>
      <c r="AO1753" s="4"/>
      <c r="AP1753" s="4"/>
      <c r="AQ1753" s="4"/>
      <c r="AR1753" s="4"/>
      <c r="AS1753" s="4"/>
      <c r="AT1753" s="4"/>
      <c r="AU1753" s="4"/>
      <c r="AV1753" s="4"/>
      <c r="AW1753" s="4"/>
      <c r="AX1753" s="4"/>
      <c r="AY1753" s="4"/>
      <c r="AZ1753" s="4"/>
      <c r="BA1753" s="4"/>
      <c r="BB1753" s="4"/>
      <c r="BC1753" s="4"/>
      <c r="BD1753" s="4"/>
      <c r="BE1753" s="4"/>
      <c r="BF1753" s="4"/>
      <c r="BG1753" s="4"/>
      <c r="BH1753" s="4"/>
      <c r="BI1753" s="4"/>
      <c r="BJ1753" s="4"/>
      <c r="BK1753" s="4"/>
      <c r="BL1753" s="4"/>
      <c r="BM1753" s="4"/>
      <c r="BN1753" s="4"/>
      <c r="BO1753" s="4"/>
      <c r="BP1753" s="4"/>
      <c r="BQ1753" s="4"/>
      <c r="BR1753" s="4"/>
      <c r="BS1753" s="4"/>
      <c r="BT1753" s="4"/>
      <c r="BU1753" s="4"/>
      <c r="BV1753" s="4"/>
      <c r="BW1753" s="4"/>
      <c r="BX1753" s="4"/>
      <c r="BY1753" s="4"/>
      <c r="BZ1753" s="4"/>
      <c r="CA1753" s="4"/>
      <c r="CB1753" s="4"/>
      <c r="CC1753" s="4"/>
      <c r="CD1753" s="4"/>
      <c r="CE1753" s="4"/>
      <c r="CF1753" s="4"/>
      <c r="CG1753" s="4"/>
      <c r="CH1753" s="4"/>
      <c r="CI1753" s="4"/>
      <c r="CJ1753" s="4"/>
      <c r="CK1753" s="4"/>
      <c r="CL1753" s="4"/>
      <c r="CM1753" s="4"/>
      <c r="CN1753" s="4"/>
      <c r="CO1753" s="4"/>
      <c r="CP1753" s="4"/>
      <c r="CQ1753" s="4"/>
      <c r="CR1753" s="4"/>
      <c r="CS1753" s="4"/>
      <c r="CT1753" s="4"/>
      <c r="CU1753" s="4"/>
      <c r="CV1753" s="4"/>
      <c r="CW1753" s="4"/>
      <c r="CX1753" s="4"/>
      <c r="CY1753" s="4"/>
      <c r="CZ1753" s="4"/>
      <c r="DA1753" s="4"/>
      <c r="DB1753" s="4"/>
      <c r="DC1753" s="4"/>
      <c r="DD1753" s="4"/>
      <c r="DE1753" s="4"/>
      <c r="DF1753" s="4"/>
      <c r="DG1753" s="4"/>
      <c r="DH1753" s="4"/>
      <c r="DI1753" s="4"/>
    </row>
    <row r="1754" spans="1:113" ht="16.5" customHeight="1" outlineLevel="1" x14ac:dyDescent="0.35">
      <c r="A1754" s="120" t="s">
        <v>2406</v>
      </c>
      <c r="B1754" s="85" t="s">
        <v>2407</v>
      </c>
      <c r="C1754" s="85"/>
      <c r="D1754" s="122"/>
      <c r="E1754" s="123"/>
      <c r="F1754" s="101"/>
      <c r="G1754" s="101"/>
      <c r="H1754" s="101"/>
      <c r="I1754" s="123">
        <f t="shared" si="91"/>
        <v>0</v>
      </c>
      <c r="J1754" s="123"/>
      <c r="K1754" s="101"/>
      <c r="L1754" s="123"/>
      <c r="M1754" s="123"/>
      <c r="N1754" s="123">
        <f t="shared" si="92"/>
        <v>0</v>
      </c>
      <c r="O1754" s="88"/>
      <c r="P1754" s="88"/>
      <c r="Q1754" s="168">
        <v>0.7</v>
      </c>
      <c r="R1754" s="91" t="s">
        <v>1946</v>
      </c>
      <c r="S1754" s="91"/>
      <c r="T1754" s="91"/>
      <c r="U1754" s="102"/>
    </row>
    <row r="1755" spans="1:113" ht="25.5" customHeight="1" outlineLevel="1" x14ac:dyDescent="0.35">
      <c r="A1755" s="161" t="s">
        <v>2408</v>
      </c>
      <c r="B1755" s="163" t="s">
        <v>2409</v>
      </c>
      <c r="C1755" s="64"/>
      <c r="D1755" s="113">
        <v>2341</v>
      </c>
      <c r="E1755" s="66">
        <f>E1757</f>
        <v>100000000</v>
      </c>
      <c r="F1755" s="65"/>
      <c r="G1755" s="65"/>
      <c r="H1755" s="65"/>
      <c r="I1755" s="66">
        <f t="shared" si="91"/>
        <v>100000000</v>
      </c>
      <c r="J1755" s="66">
        <f>J1757</f>
        <v>100000000</v>
      </c>
      <c r="K1755" s="65"/>
      <c r="L1755" s="66"/>
      <c r="M1755" s="66"/>
      <c r="N1755" s="66">
        <f t="shared" si="92"/>
        <v>100000000</v>
      </c>
      <c r="O1755" s="67"/>
      <c r="P1755" s="67"/>
      <c r="Q1755" s="68"/>
      <c r="R1755" s="71" t="s">
        <v>1946</v>
      </c>
      <c r="S1755" s="71"/>
      <c r="T1755" s="71"/>
      <c r="U1755" s="147"/>
    </row>
    <row r="1756" spans="1:113" s="293" customFormat="1" ht="21" customHeight="1" outlineLevel="1" x14ac:dyDescent="0.35">
      <c r="A1756" s="83" t="s">
        <v>2410</v>
      </c>
      <c r="B1756" s="85" t="s">
        <v>203</v>
      </c>
      <c r="C1756" s="85"/>
      <c r="D1756" s="122"/>
      <c r="E1756" s="123"/>
      <c r="F1756" s="101"/>
      <c r="G1756" s="101"/>
      <c r="H1756" s="101"/>
      <c r="I1756" s="123">
        <f t="shared" si="91"/>
        <v>0</v>
      </c>
      <c r="J1756" s="123"/>
      <c r="K1756" s="101"/>
      <c r="L1756" s="123"/>
      <c r="M1756" s="123"/>
      <c r="N1756" s="123">
        <f t="shared" si="92"/>
        <v>0</v>
      </c>
      <c r="O1756" s="88"/>
      <c r="P1756" s="88"/>
      <c r="Q1756" s="168">
        <v>0.3</v>
      </c>
      <c r="R1756" s="91" t="s">
        <v>1946</v>
      </c>
      <c r="S1756" s="91"/>
      <c r="T1756" s="91"/>
      <c r="U1756" s="102"/>
      <c r="V1756" s="4"/>
      <c r="W1756" s="4"/>
      <c r="X1756" s="4"/>
      <c r="Y1756" s="4"/>
      <c r="Z1756" s="4"/>
      <c r="AA1756" s="4"/>
      <c r="AB1756" s="4"/>
      <c r="AC1756" s="4"/>
      <c r="AD1756" s="4"/>
      <c r="AE1756" s="4"/>
      <c r="AF1756" s="4"/>
      <c r="AG1756" s="4"/>
      <c r="AH1756" s="4"/>
      <c r="AI1756" s="4"/>
      <c r="AJ1756" s="4"/>
      <c r="AK1756" s="4"/>
      <c r="AL1756" s="4"/>
      <c r="AM1756" s="4"/>
      <c r="AN1756" s="4"/>
      <c r="AO1756" s="4"/>
      <c r="AP1756" s="4"/>
      <c r="AQ1756" s="4"/>
      <c r="AR1756" s="4"/>
      <c r="AS1756" s="4"/>
      <c r="AT1756" s="4"/>
      <c r="AU1756" s="4"/>
      <c r="AV1756" s="4"/>
      <c r="AW1756" s="4"/>
      <c r="AX1756" s="4"/>
      <c r="AY1756" s="4"/>
      <c r="AZ1756" s="4"/>
      <c r="BA1756" s="4"/>
      <c r="BB1756" s="4"/>
      <c r="BC1756" s="4"/>
      <c r="BD1756" s="4"/>
      <c r="BE1756" s="4"/>
      <c r="BF1756" s="4"/>
      <c r="BG1756" s="4"/>
      <c r="BH1756" s="4"/>
      <c r="BI1756" s="4"/>
      <c r="BJ1756" s="4"/>
      <c r="BK1756" s="4"/>
      <c r="BL1756" s="4"/>
      <c r="BM1756" s="4"/>
      <c r="BN1756" s="4"/>
      <c r="BO1756" s="4"/>
      <c r="BP1756" s="4"/>
      <c r="BQ1756" s="4"/>
      <c r="BR1756" s="4"/>
      <c r="BS1756" s="4"/>
      <c r="BT1756" s="4"/>
      <c r="BU1756" s="4"/>
      <c r="BV1756" s="4"/>
      <c r="BW1756" s="4"/>
      <c r="BX1756" s="4"/>
      <c r="BY1756" s="4"/>
      <c r="BZ1756" s="4"/>
      <c r="CA1756" s="4"/>
      <c r="CB1756" s="4"/>
      <c r="CC1756" s="4"/>
      <c r="CD1756" s="4"/>
      <c r="CE1756" s="4"/>
      <c r="CF1756" s="4"/>
      <c r="CG1756" s="4"/>
      <c r="CH1756" s="4"/>
      <c r="CI1756" s="4"/>
      <c r="CJ1756" s="4"/>
      <c r="CK1756" s="4"/>
      <c r="CL1756" s="4"/>
      <c r="CM1756" s="4"/>
      <c r="CN1756" s="4"/>
      <c r="CO1756" s="4"/>
      <c r="CP1756" s="4"/>
      <c r="CQ1756" s="4"/>
      <c r="CR1756" s="4"/>
      <c r="CS1756" s="4"/>
      <c r="CT1756" s="4"/>
      <c r="CU1756" s="4"/>
      <c r="CV1756" s="4"/>
      <c r="CW1756" s="4"/>
      <c r="CX1756" s="4"/>
      <c r="CY1756" s="4"/>
      <c r="CZ1756" s="4"/>
      <c r="DA1756" s="4"/>
      <c r="DB1756" s="4"/>
      <c r="DC1756" s="4"/>
      <c r="DD1756" s="4"/>
      <c r="DE1756" s="4"/>
      <c r="DF1756" s="4"/>
      <c r="DG1756" s="4"/>
      <c r="DH1756" s="4"/>
      <c r="DI1756" s="4"/>
    </row>
    <row r="1757" spans="1:113" ht="16.5" customHeight="1" outlineLevel="1" x14ac:dyDescent="0.35">
      <c r="A1757" s="83" t="s">
        <v>2411</v>
      </c>
      <c r="B1757" s="85" t="s">
        <v>2412</v>
      </c>
      <c r="C1757" s="85"/>
      <c r="D1757" s="122"/>
      <c r="E1757" s="123">
        <v>100000000</v>
      </c>
      <c r="F1757" s="101"/>
      <c r="G1757" s="101"/>
      <c r="H1757" s="101"/>
      <c r="I1757" s="123">
        <f t="shared" si="91"/>
        <v>100000000</v>
      </c>
      <c r="J1757" s="123">
        <v>100000000</v>
      </c>
      <c r="K1757" s="101"/>
      <c r="L1757" s="123"/>
      <c r="M1757" s="123"/>
      <c r="N1757" s="123">
        <f t="shared" si="92"/>
        <v>100000000</v>
      </c>
      <c r="O1757" s="88"/>
      <c r="P1757" s="88"/>
      <c r="Q1757" s="168">
        <v>0.7</v>
      </c>
      <c r="R1757" s="91" t="s">
        <v>1946</v>
      </c>
      <c r="S1757" s="91"/>
      <c r="T1757" s="91"/>
      <c r="U1757" s="102"/>
    </row>
    <row r="1758" spans="1:113" ht="25.5" customHeight="1" outlineLevel="1" x14ac:dyDescent="0.35">
      <c r="A1758" s="161" t="s">
        <v>2413</v>
      </c>
      <c r="B1758" s="163" t="s">
        <v>2414</v>
      </c>
      <c r="C1758" s="64"/>
      <c r="D1758" s="113">
        <v>632707</v>
      </c>
      <c r="E1758" s="66">
        <v>100000000</v>
      </c>
      <c r="F1758" s="65"/>
      <c r="G1758" s="65"/>
      <c r="H1758" s="65"/>
      <c r="I1758" s="66">
        <f t="shared" si="91"/>
        <v>100000000</v>
      </c>
      <c r="J1758" s="66">
        <f>J1762</f>
        <v>100000000</v>
      </c>
      <c r="K1758" s="65"/>
      <c r="L1758" s="66"/>
      <c r="M1758" s="66"/>
      <c r="N1758" s="66">
        <f t="shared" si="92"/>
        <v>100000000</v>
      </c>
      <c r="O1758" s="67"/>
      <c r="P1758" s="67"/>
      <c r="Q1758" s="68"/>
      <c r="R1758" s="71" t="s">
        <v>1946</v>
      </c>
      <c r="S1758" s="71"/>
      <c r="T1758" s="71"/>
      <c r="U1758" s="147"/>
    </row>
    <row r="1759" spans="1:113" ht="23.9" customHeight="1" outlineLevel="1" x14ac:dyDescent="0.35">
      <c r="A1759" s="83" t="s">
        <v>2415</v>
      </c>
      <c r="B1759" s="85" t="s">
        <v>2416</v>
      </c>
      <c r="C1759" s="85"/>
      <c r="D1759" s="122"/>
      <c r="E1759" s="123"/>
      <c r="F1759" s="101"/>
      <c r="G1759" s="101"/>
      <c r="H1759" s="101"/>
      <c r="I1759" s="123">
        <f t="shared" si="91"/>
        <v>0</v>
      </c>
      <c r="J1759" s="123"/>
      <c r="K1759" s="101"/>
      <c r="L1759" s="123"/>
      <c r="M1759" s="123"/>
      <c r="N1759" s="123">
        <f t="shared" si="92"/>
        <v>0</v>
      </c>
      <c r="O1759" s="88"/>
      <c r="P1759" s="88"/>
      <c r="Q1759" s="144">
        <v>0.1</v>
      </c>
      <c r="R1759" s="90" t="s">
        <v>1946</v>
      </c>
      <c r="S1759" s="91"/>
      <c r="T1759" s="91"/>
      <c r="U1759" s="102"/>
    </row>
    <row r="1760" spans="1:113" s="293" customFormat="1" ht="26.15" customHeight="1" outlineLevel="1" x14ac:dyDescent="0.35">
      <c r="A1760" s="83" t="s">
        <v>2417</v>
      </c>
      <c r="B1760" s="85" t="s">
        <v>454</v>
      </c>
      <c r="C1760" s="85"/>
      <c r="D1760" s="122"/>
      <c r="E1760" s="123"/>
      <c r="F1760" s="101"/>
      <c r="G1760" s="101"/>
      <c r="H1760" s="101"/>
      <c r="I1760" s="123">
        <f t="shared" si="91"/>
        <v>0</v>
      </c>
      <c r="J1760" s="123"/>
      <c r="K1760" s="101"/>
      <c r="L1760" s="123"/>
      <c r="M1760" s="123"/>
      <c r="N1760" s="123">
        <f t="shared" si="92"/>
        <v>0</v>
      </c>
      <c r="O1760" s="88"/>
      <c r="P1760" s="88"/>
      <c r="Q1760" s="144">
        <v>0.45</v>
      </c>
      <c r="R1760" s="90" t="s">
        <v>1946</v>
      </c>
      <c r="S1760" s="91"/>
      <c r="T1760" s="91"/>
      <c r="U1760" s="102"/>
      <c r="V1760" s="4"/>
      <c r="W1760" s="4"/>
      <c r="X1760" s="4"/>
      <c r="Y1760" s="4"/>
      <c r="Z1760" s="4"/>
      <c r="AA1760" s="4"/>
      <c r="AB1760" s="4"/>
      <c r="AC1760" s="4"/>
      <c r="AD1760" s="4"/>
      <c r="AE1760" s="4"/>
      <c r="AF1760" s="4"/>
      <c r="AG1760" s="4"/>
      <c r="AH1760" s="4"/>
      <c r="AI1760" s="4"/>
      <c r="AJ1760" s="4"/>
      <c r="AK1760" s="4"/>
      <c r="AL1760" s="4"/>
      <c r="AM1760" s="4"/>
      <c r="AN1760" s="4"/>
      <c r="AO1760" s="4"/>
      <c r="AP1760" s="4"/>
      <c r="AQ1760" s="4"/>
      <c r="AR1760" s="4"/>
      <c r="AS1760" s="4"/>
      <c r="AT1760" s="4"/>
      <c r="AU1760" s="4"/>
      <c r="AV1760" s="4"/>
      <c r="AW1760" s="4"/>
      <c r="AX1760" s="4"/>
      <c r="AY1760" s="4"/>
      <c r="AZ1760" s="4"/>
      <c r="BA1760" s="4"/>
      <c r="BB1760" s="4"/>
      <c r="BC1760" s="4"/>
      <c r="BD1760" s="4"/>
      <c r="BE1760" s="4"/>
      <c r="BF1760" s="4"/>
      <c r="BG1760" s="4"/>
      <c r="BH1760" s="4"/>
      <c r="BI1760" s="4"/>
      <c r="BJ1760" s="4"/>
      <c r="BK1760" s="4"/>
      <c r="BL1760" s="4"/>
      <c r="BM1760" s="4"/>
      <c r="BN1760" s="4"/>
      <c r="BO1760" s="4"/>
      <c r="BP1760" s="4"/>
      <c r="BQ1760" s="4"/>
      <c r="BR1760" s="4"/>
      <c r="BS1760" s="4"/>
      <c r="BT1760" s="4"/>
      <c r="BU1760" s="4"/>
      <c r="BV1760" s="4"/>
      <c r="BW1760" s="4"/>
      <c r="BX1760" s="4"/>
      <c r="BY1760" s="4"/>
      <c r="BZ1760" s="4"/>
      <c r="CA1760" s="4"/>
      <c r="CB1760" s="4"/>
      <c r="CC1760" s="4"/>
      <c r="CD1760" s="4"/>
      <c r="CE1760" s="4"/>
      <c r="CF1760" s="4"/>
      <c r="CG1760" s="4"/>
      <c r="CH1760" s="4"/>
      <c r="CI1760" s="4"/>
      <c r="CJ1760" s="4"/>
      <c r="CK1760" s="4"/>
      <c r="CL1760" s="4"/>
      <c r="CM1760" s="4"/>
      <c r="CN1760" s="4"/>
      <c r="CO1760" s="4"/>
      <c r="CP1760" s="4"/>
      <c r="CQ1760" s="4"/>
      <c r="CR1760" s="4"/>
      <c r="CS1760" s="4"/>
      <c r="CT1760" s="4"/>
      <c r="CU1760" s="4"/>
      <c r="CV1760" s="4"/>
      <c r="CW1760" s="4"/>
      <c r="CX1760" s="4"/>
      <c r="CY1760" s="4"/>
      <c r="CZ1760" s="4"/>
      <c r="DA1760" s="4"/>
      <c r="DB1760" s="4"/>
      <c r="DC1760" s="4"/>
      <c r="DD1760" s="4"/>
      <c r="DE1760" s="4"/>
      <c r="DF1760" s="4"/>
      <c r="DG1760" s="4"/>
      <c r="DH1760" s="4"/>
      <c r="DI1760" s="4"/>
    </row>
    <row r="1761" spans="1:113" ht="26.15" customHeight="1" outlineLevel="1" x14ac:dyDescent="0.35">
      <c r="A1761" s="83" t="s">
        <v>2418</v>
      </c>
      <c r="B1761" s="85" t="s">
        <v>2419</v>
      </c>
      <c r="C1761" s="85"/>
      <c r="D1761" s="122"/>
      <c r="E1761" s="123"/>
      <c r="F1761" s="101"/>
      <c r="G1761" s="101"/>
      <c r="H1761" s="101"/>
      <c r="I1761" s="123"/>
      <c r="J1761" s="123"/>
      <c r="K1761" s="101"/>
      <c r="L1761" s="123"/>
      <c r="M1761" s="123"/>
      <c r="N1761" s="123"/>
      <c r="O1761" s="88"/>
      <c r="P1761" s="88"/>
      <c r="Q1761" s="144">
        <v>0.4</v>
      </c>
      <c r="R1761" s="90" t="s">
        <v>1946</v>
      </c>
      <c r="S1761" s="91"/>
      <c r="T1761" s="91"/>
      <c r="U1761" s="102"/>
    </row>
    <row r="1762" spans="1:113" ht="26.4" customHeight="1" outlineLevel="1" x14ac:dyDescent="0.35">
      <c r="A1762" s="83" t="s">
        <v>2420</v>
      </c>
      <c r="B1762" s="85" t="s">
        <v>2253</v>
      </c>
      <c r="C1762" s="85"/>
      <c r="D1762" s="86"/>
      <c r="E1762" s="153">
        <v>100000000</v>
      </c>
      <c r="F1762" s="101"/>
      <c r="G1762" s="149"/>
      <c r="H1762" s="149"/>
      <c r="I1762" s="153">
        <v>100000000</v>
      </c>
      <c r="J1762" s="153">
        <v>100000000</v>
      </c>
      <c r="K1762" s="101"/>
      <c r="L1762" s="153"/>
      <c r="M1762" s="153"/>
      <c r="N1762" s="153">
        <v>100000000</v>
      </c>
      <c r="O1762" s="88"/>
      <c r="P1762" s="88"/>
      <c r="Q1762" s="144">
        <v>0.05</v>
      </c>
      <c r="R1762" s="90" t="s">
        <v>1946</v>
      </c>
      <c r="S1762" s="91"/>
      <c r="T1762" s="91"/>
      <c r="U1762" s="102"/>
    </row>
    <row r="1763" spans="1:113" ht="16.5" customHeight="1" outlineLevel="1" x14ac:dyDescent="0.35">
      <c r="A1763" s="53" t="s">
        <v>2421</v>
      </c>
      <c r="B1763" s="54" t="s">
        <v>2422</v>
      </c>
      <c r="C1763" s="55"/>
      <c r="D1763" s="317"/>
      <c r="E1763" s="57">
        <f>E1764</f>
        <v>0</v>
      </c>
      <c r="F1763" s="57">
        <f>F1764</f>
        <v>0</v>
      </c>
      <c r="G1763" s="57">
        <f>G1764</f>
        <v>0</v>
      </c>
      <c r="H1763" s="57">
        <f>H1764</f>
        <v>0</v>
      </c>
      <c r="I1763" s="57">
        <f t="shared" ref="I1763:I1794" si="93">SUM(E1763:H1763)</f>
        <v>0</v>
      </c>
      <c r="J1763" s="57">
        <f>J1764</f>
        <v>0</v>
      </c>
      <c r="K1763" s="57">
        <f>K1764</f>
        <v>0</v>
      </c>
      <c r="L1763" s="314">
        <f>L1764</f>
        <v>0</v>
      </c>
      <c r="M1763" s="314">
        <f>M1764</f>
        <v>0</v>
      </c>
      <c r="N1763" s="314">
        <f t="shared" ref="N1763:N1826" si="94">SUM(J1763:M1763)</f>
        <v>0</v>
      </c>
      <c r="O1763" s="58"/>
      <c r="P1763" s="58"/>
      <c r="Q1763" s="59">
        <v>0.05</v>
      </c>
      <c r="R1763" s="60" t="s">
        <v>22</v>
      </c>
      <c r="S1763" s="61"/>
      <c r="T1763" s="61"/>
      <c r="U1763" s="62"/>
    </row>
    <row r="1764" spans="1:113" ht="27" customHeight="1" outlineLevel="1" x14ac:dyDescent="0.35">
      <c r="A1764" s="161" t="s">
        <v>2423</v>
      </c>
      <c r="B1764" s="163" t="s">
        <v>2424</v>
      </c>
      <c r="C1764" s="64"/>
      <c r="D1764" s="113">
        <v>2341</v>
      </c>
      <c r="E1764" s="66"/>
      <c r="F1764" s="65">
        <f>F1768</f>
        <v>0</v>
      </c>
      <c r="G1764" s="65"/>
      <c r="H1764" s="65"/>
      <c r="I1764" s="66">
        <f t="shared" si="93"/>
        <v>0</v>
      </c>
      <c r="J1764" s="66"/>
      <c r="K1764" s="65">
        <f>K1768</f>
        <v>0</v>
      </c>
      <c r="L1764" s="66"/>
      <c r="M1764" s="66"/>
      <c r="N1764" s="66">
        <f t="shared" si="94"/>
        <v>0</v>
      </c>
      <c r="O1764" s="67"/>
      <c r="P1764" s="67"/>
      <c r="Q1764" s="68"/>
      <c r="R1764" s="71" t="s">
        <v>1946</v>
      </c>
      <c r="S1764" s="71"/>
      <c r="T1764" s="71"/>
      <c r="U1764" s="147"/>
    </row>
    <row r="1765" spans="1:113" ht="23.9" customHeight="1" outlineLevel="1" x14ac:dyDescent="0.35">
      <c r="A1765" s="83" t="s">
        <v>2425</v>
      </c>
      <c r="B1765" s="85" t="s">
        <v>2248</v>
      </c>
      <c r="C1765" s="85"/>
      <c r="D1765" s="122"/>
      <c r="E1765" s="123"/>
      <c r="F1765" s="101"/>
      <c r="G1765" s="101"/>
      <c r="H1765" s="101"/>
      <c r="I1765" s="123">
        <f t="shared" si="93"/>
        <v>0</v>
      </c>
      <c r="J1765" s="123"/>
      <c r="K1765" s="101"/>
      <c r="L1765" s="123"/>
      <c r="M1765" s="123"/>
      <c r="N1765" s="123">
        <f t="shared" si="94"/>
        <v>0</v>
      </c>
      <c r="O1765" s="88"/>
      <c r="P1765" s="88"/>
      <c r="Q1765" s="144">
        <v>0.1</v>
      </c>
      <c r="R1765" s="90" t="s">
        <v>1946</v>
      </c>
      <c r="S1765" s="91"/>
      <c r="T1765" s="91"/>
      <c r="U1765" s="102"/>
    </row>
    <row r="1766" spans="1:113" s="293" customFormat="1" ht="26.15" customHeight="1" outlineLevel="1" x14ac:dyDescent="0.35">
      <c r="A1766" s="83" t="s">
        <v>2426</v>
      </c>
      <c r="B1766" s="85" t="s">
        <v>454</v>
      </c>
      <c r="C1766" s="85"/>
      <c r="D1766" s="122"/>
      <c r="E1766" s="123"/>
      <c r="F1766" s="101"/>
      <c r="G1766" s="101"/>
      <c r="H1766" s="101"/>
      <c r="I1766" s="123">
        <f t="shared" si="93"/>
        <v>0</v>
      </c>
      <c r="J1766" s="123"/>
      <c r="K1766" s="101"/>
      <c r="L1766" s="123"/>
      <c r="M1766" s="123"/>
      <c r="N1766" s="123">
        <f t="shared" si="94"/>
        <v>0</v>
      </c>
      <c r="O1766" s="88"/>
      <c r="P1766" s="88"/>
      <c r="Q1766" s="144">
        <v>0.45</v>
      </c>
      <c r="R1766" s="90" t="s">
        <v>1946</v>
      </c>
      <c r="S1766" s="91"/>
      <c r="T1766" s="91"/>
      <c r="U1766" s="102"/>
      <c r="V1766" s="4"/>
      <c r="W1766" s="4"/>
      <c r="X1766" s="4"/>
      <c r="Y1766" s="4"/>
      <c r="Z1766" s="4"/>
      <c r="AA1766" s="4"/>
      <c r="AB1766" s="4"/>
      <c r="AC1766" s="4"/>
      <c r="AD1766" s="4"/>
      <c r="AE1766" s="4"/>
      <c r="AF1766" s="4"/>
      <c r="AG1766" s="4"/>
      <c r="AH1766" s="4"/>
      <c r="AI1766" s="4"/>
      <c r="AJ1766" s="4"/>
      <c r="AK1766" s="4"/>
      <c r="AL1766" s="4"/>
      <c r="AM1766" s="4"/>
      <c r="AN1766" s="4"/>
      <c r="AO1766" s="4"/>
      <c r="AP1766" s="4"/>
      <c r="AQ1766" s="4"/>
      <c r="AR1766" s="4"/>
      <c r="AS1766" s="4"/>
      <c r="AT1766" s="4"/>
      <c r="AU1766" s="4"/>
      <c r="AV1766" s="4"/>
      <c r="AW1766" s="4"/>
      <c r="AX1766" s="4"/>
      <c r="AY1766" s="4"/>
      <c r="AZ1766" s="4"/>
      <c r="BA1766" s="4"/>
      <c r="BB1766" s="4"/>
      <c r="BC1766" s="4"/>
      <c r="BD1766" s="4"/>
      <c r="BE1766" s="4"/>
      <c r="BF1766" s="4"/>
      <c r="BG1766" s="4"/>
      <c r="BH1766" s="4"/>
      <c r="BI1766" s="4"/>
      <c r="BJ1766" s="4"/>
      <c r="BK1766" s="4"/>
      <c r="BL1766" s="4"/>
      <c r="BM1766" s="4"/>
      <c r="BN1766" s="4"/>
      <c r="BO1766" s="4"/>
      <c r="BP1766" s="4"/>
      <c r="BQ1766" s="4"/>
      <c r="BR1766" s="4"/>
      <c r="BS1766" s="4"/>
      <c r="BT1766" s="4"/>
      <c r="BU1766" s="4"/>
      <c r="BV1766" s="4"/>
      <c r="BW1766" s="4"/>
      <c r="BX1766" s="4"/>
      <c r="BY1766" s="4"/>
      <c r="BZ1766" s="4"/>
      <c r="CA1766" s="4"/>
      <c r="CB1766" s="4"/>
      <c r="CC1766" s="4"/>
      <c r="CD1766" s="4"/>
      <c r="CE1766" s="4"/>
      <c r="CF1766" s="4"/>
      <c r="CG1766" s="4"/>
      <c r="CH1766" s="4"/>
      <c r="CI1766" s="4"/>
      <c r="CJ1766" s="4"/>
      <c r="CK1766" s="4"/>
      <c r="CL1766" s="4"/>
      <c r="CM1766" s="4"/>
      <c r="CN1766" s="4"/>
      <c r="CO1766" s="4"/>
      <c r="CP1766" s="4"/>
      <c r="CQ1766" s="4"/>
      <c r="CR1766" s="4"/>
      <c r="CS1766" s="4"/>
      <c r="CT1766" s="4"/>
      <c r="CU1766" s="4"/>
      <c r="CV1766" s="4"/>
      <c r="CW1766" s="4"/>
      <c r="CX1766" s="4"/>
      <c r="CY1766" s="4"/>
      <c r="CZ1766" s="4"/>
      <c r="DA1766" s="4"/>
      <c r="DB1766" s="4"/>
      <c r="DC1766" s="4"/>
      <c r="DD1766" s="4"/>
      <c r="DE1766" s="4"/>
      <c r="DF1766" s="4"/>
      <c r="DG1766" s="4"/>
      <c r="DH1766" s="4"/>
      <c r="DI1766" s="4"/>
    </row>
    <row r="1767" spans="1:113" ht="26.15" customHeight="1" outlineLevel="1" x14ac:dyDescent="0.35">
      <c r="A1767" s="83" t="s">
        <v>2427</v>
      </c>
      <c r="B1767" s="85" t="s">
        <v>2251</v>
      </c>
      <c r="C1767" s="85"/>
      <c r="D1767" s="122"/>
      <c r="E1767" s="123"/>
      <c r="F1767" s="101"/>
      <c r="G1767" s="101"/>
      <c r="H1767" s="101"/>
      <c r="I1767" s="123">
        <f t="shared" si="93"/>
        <v>0</v>
      </c>
      <c r="J1767" s="123"/>
      <c r="K1767" s="101"/>
      <c r="L1767" s="123"/>
      <c r="M1767" s="123"/>
      <c r="N1767" s="123">
        <f t="shared" si="94"/>
        <v>0</v>
      </c>
      <c r="O1767" s="88"/>
      <c r="P1767" s="88"/>
      <c r="Q1767" s="144">
        <v>0.4</v>
      </c>
      <c r="R1767" s="90" t="s">
        <v>1946</v>
      </c>
      <c r="S1767" s="91"/>
      <c r="T1767" s="91"/>
      <c r="U1767" s="102"/>
    </row>
    <row r="1768" spans="1:113" ht="26.15" customHeight="1" outlineLevel="1" x14ac:dyDescent="0.35">
      <c r="A1768" s="83" t="s">
        <v>2428</v>
      </c>
      <c r="B1768" s="85" t="s">
        <v>2253</v>
      </c>
      <c r="C1768" s="85"/>
      <c r="D1768" s="86"/>
      <c r="E1768" s="153"/>
      <c r="F1768" s="101">
        <v>0</v>
      </c>
      <c r="G1768" s="149"/>
      <c r="H1768" s="149"/>
      <c r="I1768" s="153">
        <f t="shared" si="93"/>
        <v>0</v>
      </c>
      <c r="J1768" s="153"/>
      <c r="K1768" s="101">
        <v>0</v>
      </c>
      <c r="L1768" s="153"/>
      <c r="M1768" s="153"/>
      <c r="N1768" s="153">
        <f t="shared" si="94"/>
        <v>0</v>
      </c>
      <c r="O1768" s="88"/>
      <c r="P1768" s="88"/>
      <c r="Q1768" s="144">
        <v>0.05</v>
      </c>
      <c r="R1768" s="90" t="s">
        <v>1946</v>
      </c>
      <c r="S1768" s="91"/>
      <c r="T1768" s="91"/>
      <c r="U1768" s="102"/>
    </row>
    <row r="1769" spans="1:113" ht="26.15" customHeight="1" outlineLevel="1" x14ac:dyDescent="0.35">
      <c r="A1769" s="53" t="s">
        <v>2429</v>
      </c>
      <c r="B1769" s="54" t="s">
        <v>2430</v>
      </c>
      <c r="C1769" s="55"/>
      <c r="D1769" s="56"/>
      <c r="E1769" s="57">
        <f>E1770+E1807+E1824+E1843+E1862+E1869+E1876+E1881</f>
        <v>705449477</v>
      </c>
      <c r="F1769" s="57">
        <f>SUM(F1770,F1807,F1824,F1843,F1862,F1869,F1876,F1881)</f>
        <v>0</v>
      </c>
      <c r="G1769" s="57">
        <f>SUM(G1770,G1807,G1824,G1843,G1862,G1869,G1876,G1881)</f>
        <v>0</v>
      </c>
      <c r="H1769" s="57">
        <f>SUM(H1770,H1807,H1824,H1843,H1862,H1869,H1876,H1881)</f>
        <v>0</v>
      </c>
      <c r="I1769" s="57">
        <f t="shared" si="93"/>
        <v>705449477</v>
      </c>
      <c r="J1769" s="57">
        <f>J1770+J1807+J1824+J1843+J1862+J1869+J1876+J1881</f>
        <v>705449477</v>
      </c>
      <c r="K1769" s="57">
        <f>SUM(K1770,K1807,K1824,K1843,K1862,K1869,K1876,K1881)</f>
        <v>0</v>
      </c>
      <c r="L1769" s="57">
        <f>SUM(L1770,L1807,L1824,L1843,L1862,L1869,L1876,L1881)</f>
        <v>0</v>
      </c>
      <c r="M1769" s="57">
        <f>SUM(M1770,M1807,M1824,M1843,M1862,M1869,M1876,M1881)</f>
        <v>0</v>
      </c>
      <c r="N1769" s="314">
        <f t="shared" si="94"/>
        <v>705449477</v>
      </c>
      <c r="O1769" s="58"/>
      <c r="P1769" s="58"/>
      <c r="Q1769" s="59">
        <v>0.1</v>
      </c>
      <c r="R1769" s="60" t="s">
        <v>22</v>
      </c>
      <c r="S1769" s="61"/>
      <c r="T1769" s="61"/>
      <c r="U1769" s="62"/>
    </row>
    <row r="1770" spans="1:113" ht="26.15" customHeight="1" outlineLevel="1" x14ac:dyDescent="0.35">
      <c r="A1770" s="318" t="s">
        <v>2431</v>
      </c>
      <c r="B1770" s="319" t="s">
        <v>2432</v>
      </c>
      <c r="C1770" s="320"/>
      <c r="D1770" s="321">
        <v>624101</v>
      </c>
      <c r="E1770" s="65">
        <f>E1771+E1777+E1783+E1789+E1795+E1801</f>
        <v>78874422</v>
      </c>
      <c r="F1770" s="322"/>
      <c r="G1770" s="322"/>
      <c r="H1770" s="322"/>
      <c r="I1770" s="323">
        <f t="shared" si="93"/>
        <v>78874422</v>
      </c>
      <c r="J1770" s="65">
        <f>J1771+J1777+J1783+J1789+J1795+J1801</f>
        <v>78874422</v>
      </c>
      <c r="K1770" s="322"/>
      <c r="L1770" s="324"/>
      <c r="M1770" s="324"/>
      <c r="N1770" s="324">
        <f t="shared" si="94"/>
        <v>78874422</v>
      </c>
      <c r="O1770" s="325"/>
      <c r="P1770" s="325"/>
      <c r="Q1770" s="326"/>
      <c r="R1770" s="69" t="s">
        <v>1946</v>
      </c>
      <c r="S1770" s="327"/>
      <c r="T1770" s="327"/>
      <c r="U1770" s="328"/>
    </row>
    <row r="1771" spans="1:113" s="293" customFormat="1" ht="27.65" customHeight="1" outlineLevel="1" x14ac:dyDescent="0.35">
      <c r="A1771" s="228" t="s">
        <v>2433</v>
      </c>
      <c r="B1771" s="329" t="s">
        <v>2434</v>
      </c>
      <c r="C1771" s="315"/>
      <c r="D1771" s="315"/>
      <c r="E1771" s="131">
        <v>13145737</v>
      </c>
      <c r="F1771" s="132"/>
      <c r="G1771" s="132"/>
      <c r="H1771" s="132"/>
      <c r="I1771" s="131">
        <f t="shared" si="93"/>
        <v>13145737</v>
      </c>
      <c r="J1771" s="131">
        <v>13145737</v>
      </c>
      <c r="K1771" s="132"/>
      <c r="L1771" s="132"/>
      <c r="M1771" s="132"/>
      <c r="N1771" s="132">
        <f t="shared" si="94"/>
        <v>13145737</v>
      </c>
      <c r="O1771" s="79">
        <v>46027</v>
      </c>
      <c r="P1771" s="79">
        <v>46091</v>
      </c>
      <c r="Q1771" s="80"/>
      <c r="R1771" s="315" t="s">
        <v>1946</v>
      </c>
      <c r="S1771" s="329"/>
      <c r="T1771" s="329"/>
      <c r="U1771" s="330"/>
      <c r="V1771" s="4"/>
      <c r="W1771" s="4"/>
      <c r="X1771" s="4"/>
      <c r="Y1771" s="4"/>
      <c r="Z1771" s="4"/>
      <c r="AA1771" s="4"/>
      <c r="AB1771" s="4"/>
      <c r="AC1771" s="4"/>
      <c r="AD1771" s="4"/>
      <c r="AE1771" s="4"/>
      <c r="AF1771" s="4"/>
      <c r="AG1771" s="4"/>
      <c r="AH1771" s="4"/>
      <c r="AI1771" s="4"/>
      <c r="AJ1771" s="4"/>
      <c r="AK1771" s="4"/>
      <c r="AL1771" s="4"/>
      <c r="AM1771" s="4"/>
      <c r="AN1771" s="4"/>
      <c r="AO1771" s="4"/>
      <c r="AP1771" s="4"/>
      <c r="AQ1771" s="4"/>
      <c r="AR1771" s="4"/>
      <c r="AS1771" s="4"/>
      <c r="AT1771" s="4"/>
      <c r="AU1771" s="4"/>
      <c r="AV1771" s="4"/>
      <c r="AW1771" s="4"/>
      <c r="AX1771" s="4"/>
      <c r="AY1771" s="4"/>
      <c r="AZ1771" s="4"/>
      <c r="BA1771" s="4"/>
      <c r="BB1771" s="4"/>
      <c r="BC1771" s="4"/>
      <c r="BD1771" s="4"/>
      <c r="BE1771" s="4"/>
      <c r="BF1771" s="4"/>
      <c r="BG1771" s="4"/>
      <c r="BH1771" s="4"/>
      <c r="BI1771" s="4"/>
      <c r="BJ1771" s="4"/>
      <c r="BK1771" s="4"/>
      <c r="BL1771" s="4"/>
      <c r="BM1771" s="4"/>
      <c r="BN1771" s="4"/>
      <c r="BO1771" s="4"/>
      <c r="BP1771" s="4"/>
      <c r="BQ1771" s="4"/>
      <c r="BR1771" s="4"/>
      <c r="BS1771" s="4"/>
      <c r="BT1771" s="4"/>
      <c r="BU1771" s="4"/>
      <c r="BV1771" s="4"/>
      <c r="BW1771" s="4"/>
      <c r="BX1771" s="4"/>
      <c r="BY1771" s="4"/>
      <c r="BZ1771" s="4"/>
      <c r="CA1771" s="4"/>
      <c r="CB1771" s="4"/>
      <c r="CC1771" s="4"/>
      <c r="CD1771" s="4"/>
      <c r="CE1771" s="4"/>
      <c r="CF1771" s="4"/>
      <c r="CG1771" s="4"/>
      <c r="CH1771" s="4"/>
      <c r="CI1771" s="4"/>
      <c r="CJ1771" s="4"/>
      <c r="CK1771" s="4"/>
      <c r="CL1771" s="4"/>
      <c r="CM1771" s="4"/>
      <c r="CN1771" s="4"/>
      <c r="CO1771" s="4"/>
      <c r="CP1771" s="4"/>
      <c r="CQ1771" s="4"/>
      <c r="CR1771" s="4"/>
      <c r="CS1771" s="4"/>
      <c r="CT1771" s="4"/>
      <c r="CU1771" s="4"/>
      <c r="CV1771" s="4"/>
      <c r="CW1771" s="4"/>
      <c r="CX1771" s="4"/>
      <c r="CY1771" s="4"/>
      <c r="CZ1771" s="4"/>
      <c r="DA1771" s="4"/>
      <c r="DB1771" s="4"/>
      <c r="DC1771" s="4"/>
      <c r="DD1771" s="4"/>
      <c r="DE1771" s="4"/>
      <c r="DF1771" s="4"/>
      <c r="DG1771" s="4"/>
      <c r="DH1771" s="4"/>
      <c r="DI1771" s="4"/>
    </row>
    <row r="1772" spans="1:113" ht="27.65" customHeight="1" outlineLevel="1" x14ac:dyDescent="0.35">
      <c r="A1772" s="83" t="s">
        <v>2435</v>
      </c>
      <c r="B1772" s="152" t="s">
        <v>1119</v>
      </c>
      <c r="C1772" s="85"/>
      <c r="D1772" s="86"/>
      <c r="E1772" s="101"/>
      <c r="F1772" s="101"/>
      <c r="G1772" s="101"/>
      <c r="H1772" s="101"/>
      <c r="I1772" s="101">
        <f t="shared" si="93"/>
        <v>0</v>
      </c>
      <c r="J1772" s="101"/>
      <c r="K1772" s="101"/>
      <c r="L1772" s="153"/>
      <c r="M1772" s="153"/>
      <c r="N1772" s="153">
        <f t="shared" si="94"/>
        <v>0</v>
      </c>
      <c r="O1772" s="88">
        <v>46027</v>
      </c>
      <c r="P1772" s="88">
        <v>46028</v>
      </c>
      <c r="Q1772" s="144">
        <v>0.15</v>
      </c>
      <c r="R1772" s="90" t="s">
        <v>1946</v>
      </c>
      <c r="S1772" s="91"/>
      <c r="T1772" s="91"/>
      <c r="U1772" s="102"/>
    </row>
    <row r="1773" spans="1:113" ht="27.65" customHeight="1" outlineLevel="1" x14ac:dyDescent="0.35">
      <c r="A1773" s="83" t="s">
        <v>2436</v>
      </c>
      <c r="B1773" s="152" t="s">
        <v>1121</v>
      </c>
      <c r="C1773" s="85"/>
      <c r="D1773" s="86"/>
      <c r="E1773" s="101"/>
      <c r="F1773" s="101"/>
      <c r="G1773" s="101"/>
      <c r="H1773" s="101"/>
      <c r="I1773" s="101">
        <f t="shared" si="93"/>
        <v>0</v>
      </c>
      <c r="J1773" s="101"/>
      <c r="K1773" s="101"/>
      <c r="L1773" s="153"/>
      <c r="M1773" s="153"/>
      <c r="N1773" s="153">
        <f t="shared" si="94"/>
        <v>0</v>
      </c>
      <c r="O1773" s="88">
        <v>46028</v>
      </c>
      <c r="P1773" s="88">
        <v>46029</v>
      </c>
      <c r="Q1773" s="144">
        <v>0.1</v>
      </c>
      <c r="R1773" s="90" t="s">
        <v>1946</v>
      </c>
      <c r="S1773" s="91"/>
      <c r="T1773" s="91"/>
      <c r="U1773" s="102"/>
    </row>
    <row r="1774" spans="1:113" ht="27.65" customHeight="1" outlineLevel="1" x14ac:dyDescent="0.35">
      <c r="A1774" s="83" t="s">
        <v>2437</v>
      </c>
      <c r="B1774" s="152" t="s">
        <v>454</v>
      </c>
      <c r="C1774" s="85"/>
      <c r="D1774" s="86"/>
      <c r="E1774" s="101"/>
      <c r="F1774" s="101"/>
      <c r="G1774" s="101"/>
      <c r="H1774" s="101"/>
      <c r="I1774" s="101">
        <f t="shared" si="93"/>
        <v>0</v>
      </c>
      <c r="J1774" s="101"/>
      <c r="K1774" s="101"/>
      <c r="L1774" s="153"/>
      <c r="M1774" s="153"/>
      <c r="N1774" s="153">
        <f t="shared" si="94"/>
        <v>0</v>
      </c>
      <c r="O1774" s="88">
        <v>46041</v>
      </c>
      <c r="P1774" s="88">
        <v>46068</v>
      </c>
      <c r="Q1774" s="144">
        <v>0.55000000000000004</v>
      </c>
      <c r="R1774" s="90" t="s">
        <v>1946</v>
      </c>
      <c r="S1774" s="91"/>
      <c r="T1774" s="91"/>
      <c r="U1774" s="102"/>
    </row>
    <row r="1775" spans="1:113" ht="27.65" customHeight="1" outlineLevel="1" x14ac:dyDescent="0.35">
      <c r="A1775" s="83" t="s">
        <v>2438</v>
      </c>
      <c r="B1775" s="152" t="s">
        <v>1127</v>
      </c>
      <c r="C1775" s="85"/>
      <c r="D1775" s="86"/>
      <c r="E1775" s="101"/>
      <c r="F1775" s="101"/>
      <c r="G1775" s="101"/>
      <c r="H1775" s="101"/>
      <c r="I1775" s="101">
        <f t="shared" si="93"/>
        <v>0</v>
      </c>
      <c r="J1775" s="101"/>
      <c r="K1775" s="101"/>
      <c r="L1775" s="153"/>
      <c r="M1775" s="153"/>
      <c r="N1775" s="153">
        <f t="shared" si="94"/>
        <v>0</v>
      </c>
      <c r="O1775" s="88">
        <v>46069</v>
      </c>
      <c r="P1775" s="88">
        <v>46070</v>
      </c>
      <c r="Q1775" s="144">
        <v>0.15</v>
      </c>
      <c r="R1775" s="90" t="s">
        <v>1946</v>
      </c>
      <c r="S1775" s="91"/>
      <c r="T1775" s="91"/>
      <c r="U1775" s="102"/>
    </row>
    <row r="1776" spans="1:113" s="293" customFormat="1" ht="27.65" customHeight="1" outlineLevel="1" x14ac:dyDescent="0.35">
      <c r="A1776" s="83" t="s">
        <v>2439</v>
      </c>
      <c r="B1776" s="152" t="s">
        <v>2324</v>
      </c>
      <c r="C1776" s="85"/>
      <c r="D1776" s="86"/>
      <c r="E1776" s="101"/>
      <c r="F1776" s="101"/>
      <c r="G1776" s="101"/>
      <c r="H1776" s="101"/>
      <c r="I1776" s="101">
        <f t="shared" si="93"/>
        <v>0</v>
      </c>
      <c r="J1776" s="101"/>
      <c r="K1776" s="101"/>
      <c r="L1776" s="153"/>
      <c r="M1776" s="153"/>
      <c r="N1776" s="153">
        <f t="shared" si="94"/>
        <v>0</v>
      </c>
      <c r="O1776" s="88">
        <v>46073</v>
      </c>
      <c r="P1776" s="88">
        <v>46078</v>
      </c>
      <c r="Q1776" s="144">
        <v>0.05</v>
      </c>
      <c r="R1776" s="90" t="s">
        <v>1946</v>
      </c>
      <c r="S1776" s="91"/>
      <c r="T1776" s="91"/>
      <c r="U1776" s="102"/>
      <c r="V1776" s="4"/>
      <c r="W1776" s="4"/>
      <c r="X1776" s="4"/>
      <c r="Y1776" s="4"/>
      <c r="Z1776" s="4"/>
      <c r="AA1776" s="4"/>
      <c r="AB1776" s="4"/>
      <c r="AC1776" s="4"/>
      <c r="AD1776" s="4"/>
      <c r="AE1776" s="4"/>
      <c r="AF1776" s="4"/>
      <c r="AG1776" s="4"/>
      <c r="AH1776" s="4"/>
      <c r="AI1776" s="4"/>
      <c r="AJ1776" s="4"/>
      <c r="AK1776" s="4"/>
      <c r="AL1776" s="4"/>
      <c r="AM1776" s="4"/>
      <c r="AN1776" s="4"/>
      <c r="AO1776" s="4"/>
      <c r="AP1776" s="4"/>
      <c r="AQ1776" s="4"/>
      <c r="AR1776" s="4"/>
      <c r="AS1776" s="4"/>
      <c r="AT1776" s="4"/>
      <c r="AU1776" s="4"/>
      <c r="AV1776" s="4"/>
      <c r="AW1776" s="4"/>
      <c r="AX1776" s="4"/>
      <c r="AY1776" s="4"/>
      <c r="AZ1776" s="4"/>
      <c r="BA1776" s="4"/>
      <c r="BB1776" s="4"/>
      <c r="BC1776" s="4"/>
      <c r="BD1776" s="4"/>
      <c r="BE1776" s="4"/>
      <c r="BF1776" s="4"/>
      <c r="BG1776" s="4"/>
      <c r="BH1776" s="4"/>
      <c r="BI1776" s="4"/>
      <c r="BJ1776" s="4"/>
      <c r="BK1776" s="4"/>
      <c r="BL1776" s="4"/>
      <c r="BM1776" s="4"/>
      <c r="BN1776" s="4"/>
      <c r="BO1776" s="4"/>
      <c r="BP1776" s="4"/>
      <c r="BQ1776" s="4"/>
      <c r="BR1776" s="4"/>
      <c r="BS1776" s="4"/>
      <c r="BT1776" s="4"/>
      <c r="BU1776" s="4"/>
      <c r="BV1776" s="4"/>
      <c r="BW1776" s="4"/>
      <c r="BX1776" s="4"/>
      <c r="BY1776" s="4"/>
      <c r="BZ1776" s="4"/>
      <c r="CA1776" s="4"/>
      <c r="CB1776" s="4"/>
      <c r="CC1776" s="4"/>
      <c r="CD1776" s="4"/>
      <c r="CE1776" s="4"/>
      <c r="CF1776" s="4"/>
      <c r="CG1776" s="4"/>
      <c r="CH1776" s="4"/>
      <c r="CI1776" s="4"/>
      <c r="CJ1776" s="4"/>
      <c r="CK1776" s="4"/>
      <c r="CL1776" s="4"/>
      <c r="CM1776" s="4"/>
      <c r="CN1776" s="4"/>
      <c r="CO1776" s="4"/>
      <c r="CP1776" s="4"/>
      <c r="CQ1776" s="4"/>
      <c r="CR1776" s="4"/>
      <c r="CS1776" s="4"/>
      <c r="CT1776" s="4"/>
      <c r="CU1776" s="4"/>
      <c r="CV1776" s="4"/>
      <c r="CW1776" s="4"/>
      <c r="CX1776" s="4"/>
      <c r="CY1776" s="4"/>
      <c r="CZ1776" s="4"/>
      <c r="DA1776" s="4"/>
      <c r="DB1776" s="4"/>
      <c r="DC1776" s="4"/>
      <c r="DD1776" s="4"/>
      <c r="DE1776" s="4"/>
      <c r="DF1776" s="4"/>
      <c r="DG1776" s="4"/>
      <c r="DH1776" s="4"/>
      <c r="DI1776" s="4"/>
    </row>
    <row r="1777" spans="1:113" ht="27.65" customHeight="1" outlineLevel="1" x14ac:dyDescent="0.35">
      <c r="A1777" s="228" t="s">
        <v>2440</v>
      </c>
      <c r="B1777" s="329" t="s">
        <v>2441</v>
      </c>
      <c r="C1777" s="315"/>
      <c r="D1777" s="315"/>
      <c r="E1777" s="131">
        <v>13145737</v>
      </c>
      <c r="F1777" s="132"/>
      <c r="G1777" s="132"/>
      <c r="H1777" s="132"/>
      <c r="I1777" s="131">
        <f t="shared" si="93"/>
        <v>13145737</v>
      </c>
      <c r="J1777" s="131">
        <v>13145737</v>
      </c>
      <c r="K1777" s="132"/>
      <c r="L1777" s="132"/>
      <c r="M1777" s="132"/>
      <c r="N1777" s="132">
        <f t="shared" si="94"/>
        <v>13145737</v>
      </c>
      <c r="O1777" s="79">
        <v>46091</v>
      </c>
      <c r="P1777" s="79">
        <v>46157</v>
      </c>
      <c r="Q1777" s="80"/>
      <c r="R1777" s="315" t="s">
        <v>1946</v>
      </c>
      <c r="S1777" s="329"/>
      <c r="T1777" s="329"/>
      <c r="U1777" s="330"/>
    </row>
    <row r="1778" spans="1:113" ht="27.65" customHeight="1" outlineLevel="1" x14ac:dyDescent="0.35">
      <c r="A1778" s="83" t="s">
        <v>2442</v>
      </c>
      <c r="B1778" s="152" t="s">
        <v>1119</v>
      </c>
      <c r="C1778" s="85"/>
      <c r="D1778" s="86"/>
      <c r="E1778" s="101"/>
      <c r="F1778" s="101"/>
      <c r="G1778" s="101"/>
      <c r="H1778" s="101"/>
      <c r="I1778" s="101">
        <f t="shared" si="93"/>
        <v>0</v>
      </c>
      <c r="J1778" s="101"/>
      <c r="K1778" s="101"/>
      <c r="L1778" s="153"/>
      <c r="M1778" s="153"/>
      <c r="N1778" s="153">
        <f t="shared" si="94"/>
        <v>0</v>
      </c>
      <c r="O1778" s="88">
        <v>46091</v>
      </c>
      <c r="P1778" s="88">
        <v>46092</v>
      </c>
      <c r="Q1778" s="144">
        <v>0.15</v>
      </c>
      <c r="R1778" s="90" t="s">
        <v>1946</v>
      </c>
      <c r="S1778" s="91"/>
      <c r="T1778" s="91"/>
      <c r="U1778" s="102"/>
    </row>
    <row r="1779" spans="1:113" ht="27.65" customHeight="1" outlineLevel="1" x14ac:dyDescent="0.35">
      <c r="A1779" s="83" t="s">
        <v>2443</v>
      </c>
      <c r="B1779" s="152" t="s">
        <v>1121</v>
      </c>
      <c r="C1779" s="85"/>
      <c r="D1779" s="86"/>
      <c r="E1779" s="101"/>
      <c r="F1779" s="101"/>
      <c r="G1779" s="101"/>
      <c r="H1779" s="101"/>
      <c r="I1779" s="101">
        <f t="shared" si="93"/>
        <v>0</v>
      </c>
      <c r="J1779" s="101"/>
      <c r="K1779" s="101"/>
      <c r="L1779" s="153"/>
      <c r="M1779" s="153"/>
      <c r="N1779" s="153">
        <f t="shared" si="94"/>
        <v>0</v>
      </c>
      <c r="O1779" s="88">
        <v>46092</v>
      </c>
      <c r="P1779" s="88">
        <v>46093</v>
      </c>
      <c r="Q1779" s="144">
        <v>0.1</v>
      </c>
      <c r="R1779" s="90" t="s">
        <v>1946</v>
      </c>
      <c r="S1779" s="91"/>
      <c r="T1779" s="91"/>
      <c r="U1779" s="102"/>
    </row>
    <row r="1780" spans="1:113" ht="27.65" customHeight="1" outlineLevel="1" x14ac:dyDescent="0.35">
      <c r="A1780" s="83" t="s">
        <v>2444</v>
      </c>
      <c r="B1780" s="152" t="s">
        <v>2445</v>
      </c>
      <c r="C1780" s="85"/>
      <c r="D1780" s="86"/>
      <c r="E1780" s="101"/>
      <c r="F1780" s="101"/>
      <c r="G1780" s="101"/>
      <c r="H1780" s="101"/>
      <c r="I1780" s="101">
        <f t="shared" si="93"/>
        <v>0</v>
      </c>
      <c r="J1780" s="101"/>
      <c r="K1780" s="101"/>
      <c r="L1780" s="153"/>
      <c r="M1780" s="153"/>
      <c r="N1780" s="153">
        <f t="shared" si="94"/>
        <v>0</v>
      </c>
      <c r="O1780" s="88">
        <v>46104</v>
      </c>
      <c r="P1780" s="88">
        <v>46132</v>
      </c>
      <c r="Q1780" s="144">
        <v>0.55000000000000004</v>
      </c>
      <c r="R1780" s="90" t="s">
        <v>1946</v>
      </c>
      <c r="S1780" s="91"/>
      <c r="T1780" s="91"/>
      <c r="U1780" s="102"/>
    </row>
    <row r="1781" spans="1:113" ht="14" outlineLevel="1" x14ac:dyDescent="0.35">
      <c r="A1781" s="83" t="s">
        <v>2446</v>
      </c>
      <c r="B1781" s="152" t="s">
        <v>1127</v>
      </c>
      <c r="C1781" s="85"/>
      <c r="D1781" s="86"/>
      <c r="E1781" s="101"/>
      <c r="F1781" s="101"/>
      <c r="G1781" s="101"/>
      <c r="H1781" s="101"/>
      <c r="I1781" s="101">
        <f t="shared" si="93"/>
        <v>0</v>
      </c>
      <c r="J1781" s="101"/>
      <c r="K1781" s="101"/>
      <c r="L1781" s="153"/>
      <c r="M1781" s="153"/>
      <c r="N1781" s="153">
        <f t="shared" si="94"/>
        <v>0</v>
      </c>
      <c r="O1781" s="88">
        <v>46134</v>
      </c>
      <c r="P1781" s="88">
        <v>46135</v>
      </c>
      <c r="Q1781" s="144">
        <v>0.15</v>
      </c>
      <c r="R1781" s="90" t="s">
        <v>1946</v>
      </c>
      <c r="S1781" s="91"/>
      <c r="T1781" s="91"/>
      <c r="U1781" s="102"/>
    </row>
    <row r="1782" spans="1:113" s="293" customFormat="1" ht="36.65" customHeight="1" outlineLevel="1" x14ac:dyDescent="0.35">
      <c r="A1782" s="83" t="s">
        <v>2447</v>
      </c>
      <c r="B1782" s="152" t="s">
        <v>852</v>
      </c>
      <c r="C1782" s="226"/>
      <c r="D1782" s="226"/>
      <c r="E1782" s="220"/>
      <c r="F1782" s="227"/>
      <c r="G1782" s="227"/>
      <c r="H1782" s="227"/>
      <c r="I1782" s="220">
        <f t="shared" si="93"/>
        <v>0</v>
      </c>
      <c r="J1782" s="220"/>
      <c r="K1782" s="227"/>
      <c r="L1782" s="227"/>
      <c r="M1782" s="227"/>
      <c r="N1782" s="227">
        <f t="shared" si="94"/>
        <v>0</v>
      </c>
      <c r="O1782" s="88">
        <v>46141</v>
      </c>
      <c r="P1782" s="88">
        <v>46142</v>
      </c>
      <c r="Q1782" s="144">
        <v>0.05</v>
      </c>
      <c r="R1782" s="226" t="s">
        <v>1946</v>
      </c>
      <c r="S1782" s="152"/>
      <c r="T1782" s="152"/>
      <c r="U1782" s="331"/>
      <c r="V1782" s="4"/>
      <c r="W1782" s="4"/>
      <c r="X1782" s="4"/>
      <c r="Y1782" s="4"/>
      <c r="Z1782" s="4"/>
      <c r="AA1782" s="4"/>
      <c r="AB1782" s="4"/>
      <c r="AC1782" s="4"/>
      <c r="AD1782" s="4"/>
      <c r="AE1782" s="4"/>
      <c r="AF1782" s="4"/>
      <c r="AG1782" s="4"/>
      <c r="AH1782" s="4"/>
      <c r="AI1782" s="4"/>
      <c r="AJ1782" s="4"/>
      <c r="AK1782" s="4"/>
      <c r="AL1782" s="4"/>
      <c r="AM1782" s="4"/>
      <c r="AN1782" s="4"/>
      <c r="AO1782" s="4"/>
      <c r="AP1782" s="4"/>
      <c r="AQ1782" s="4"/>
      <c r="AR1782" s="4"/>
      <c r="AS1782" s="4"/>
      <c r="AT1782" s="4"/>
      <c r="AU1782" s="4"/>
      <c r="AV1782" s="4"/>
      <c r="AW1782" s="4"/>
      <c r="AX1782" s="4"/>
      <c r="AY1782" s="4"/>
      <c r="AZ1782" s="4"/>
      <c r="BA1782" s="4"/>
      <c r="BB1782" s="4"/>
      <c r="BC1782" s="4"/>
      <c r="BD1782" s="4"/>
      <c r="BE1782" s="4"/>
      <c r="BF1782" s="4"/>
      <c r="BG1782" s="4"/>
      <c r="BH1782" s="4"/>
      <c r="BI1782" s="4"/>
      <c r="BJ1782" s="4"/>
      <c r="BK1782" s="4"/>
      <c r="BL1782" s="4"/>
      <c r="BM1782" s="4"/>
      <c r="BN1782" s="4"/>
      <c r="BO1782" s="4"/>
      <c r="BP1782" s="4"/>
      <c r="BQ1782" s="4"/>
      <c r="BR1782" s="4"/>
      <c r="BS1782" s="4"/>
      <c r="BT1782" s="4"/>
      <c r="BU1782" s="4"/>
      <c r="BV1782" s="4"/>
      <c r="BW1782" s="4"/>
      <c r="BX1782" s="4"/>
      <c r="BY1782" s="4"/>
      <c r="BZ1782" s="4"/>
      <c r="CA1782" s="4"/>
      <c r="CB1782" s="4"/>
      <c r="CC1782" s="4"/>
      <c r="CD1782" s="4"/>
      <c r="CE1782" s="4"/>
      <c r="CF1782" s="4"/>
      <c r="CG1782" s="4"/>
      <c r="CH1782" s="4"/>
      <c r="CI1782" s="4"/>
      <c r="CJ1782" s="4"/>
      <c r="CK1782" s="4"/>
      <c r="CL1782" s="4"/>
      <c r="CM1782" s="4"/>
      <c r="CN1782" s="4"/>
      <c r="CO1782" s="4"/>
      <c r="CP1782" s="4"/>
      <c r="CQ1782" s="4"/>
      <c r="CR1782" s="4"/>
      <c r="CS1782" s="4"/>
      <c r="CT1782" s="4"/>
      <c r="CU1782" s="4"/>
      <c r="CV1782" s="4"/>
      <c r="CW1782" s="4"/>
      <c r="CX1782" s="4"/>
      <c r="CY1782" s="4"/>
      <c r="CZ1782" s="4"/>
      <c r="DA1782" s="4"/>
      <c r="DB1782" s="4"/>
      <c r="DC1782" s="4"/>
      <c r="DD1782" s="4"/>
      <c r="DE1782" s="4"/>
      <c r="DF1782" s="4"/>
      <c r="DG1782" s="4"/>
      <c r="DH1782" s="4"/>
      <c r="DI1782" s="4"/>
    </row>
    <row r="1783" spans="1:113" ht="53.15" customHeight="1" outlineLevel="1" x14ac:dyDescent="0.35">
      <c r="A1783" s="228" t="s">
        <v>2448</v>
      </c>
      <c r="B1783" s="329" t="s">
        <v>2449</v>
      </c>
      <c r="C1783" s="315"/>
      <c r="D1783" s="315"/>
      <c r="E1783" s="131">
        <v>13145737</v>
      </c>
      <c r="F1783" s="132"/>
      <c r="G1783" s="132"/>
      <c r="H1783" s="132"/>
      <c r="I1783" s="131">
        <f t="shared" si="93"/>
        <v>13145737</v>
      </c>
      <c r="J1783" s="131">
        <v>13145737</v>
      </c>
      <c r="K1783" s="132"/>
      <c r="L1783" s="132"/>
      <c r="M1783" s="132"/>
      <c r="N1783" s="132">
        <f t="shared" si="94"/>
        <v>13145737</v>
      </c>
      <c r="O1783" s="79">
        <v>46162</v>
      </c>
      <c r="P1783" s="79">
        <v>46223</v>
      </c>
      <c r="Q1783" s="80"/>
      <c r="R1783" s="315" t="s">
        <v>1946</v>
      </c>
      <c r="S1783" s="329"/>
      <c r="T1783" s="329"/>
      <c r="U1783" s="330"/>
    </row>
    <row r="1784" spans="1:113" ht="16.5" customHeight="1" outlineLevel="1" x14ac:dyDescent="0.35">
      <c r="A1784" s="83" t="s">
        <v>2450</v>
      </c>
      <c r="B1784" s="152" t="s">
        <v>1119</v>
      </c>
      <c r="C1784" s="85"/>
      <c r="D1784" s="86"/>
      <c r="E1784" s="101"/>
      <c r="F1784" s="101"/>
      <c r="G1784" s="101"/>
      <c r="H1784" s="101"/>
      <c r="I1784" s="101">
        <f t="shared" si="93"/>
        <v>0</v>
      </c>
      <c r="J1784" s="101"/>
      <c r="K1784" s="101"/>
      <c r="L1784" s="153"/>
      <c r="M1784" s="153"/>
      <c r="N1784" s="153">
        <f t="shared" si="94"/>
        <v>0</v>
      </c>
      <c r="O1784" s="88">
        <v>46162</v>
      </c>
      <c r="P1784" s="88">
        <v>46163</v>
      </c>
      <c r="Q1784" s="144">
        <v>0.15</v>
      </c>
      <c r="R1784" s="90" t="s">
        <v>1946</v>
      </c>
      <c r="S1784" s="91"/>
      <c r="T1784" s="91"/>
      <c r="U1784" s="102"/>
    </row>
    <row r="1785" spans="1:113" ht="27" customHeight="1" outlineLevel="1" x14ac:dyDescent="0.35">
      <c r="A1785" s="83" t="s">
        <v>2451</v>
      </c>
      <c r="B1785" s="152" t="s">
        <v>1121</v>
      </c>
      <c r="C1785" s="85"/>
      <c r="D1785" s="86"/>
      <c r="E1785" s="101"/>
      <c r="F1785" s="101"/>
      <c r="G1785" s="101"/>
      <c r="H1785" s="101"/>
      <c r="I1785" s="101">
        <f t="shared" si="93"/>
        <v>0</v>
      </c>
      <c r="J1785" s="101"/>
      <c r="K1785" s="101"/>
      <c r="L1785" s="153"/>
      <c r="M1785" s="153"/>
      <c r="N1785" s="153">
        <f t="shared" si="94"/>
        <v>0</v>
      </c>
      <c r="O1785" s="88">
        <v>46163</v>
      </c>
      <c r="P1785" s="88">
        <v>46164</v>
      </c>
      <c r="Q1785" s="144">
        <v>0.1</v>
      </c>
      <c r="R1785" s="90" t="s">
        <v>1946</v>
      </c>
      <c r="S1785" s="91"/>
      <c r="T1785" s="91"/>
      <c r="U1785" s="102"/>
    </row>
    <row r="1786" spans="1:113" ht="23.9" customHeight="1" outlineLevel="1" x14ac:dyDescent="0.35">
      <c r="A1786" s="83" t="s">
        <v>2452</v>
      </c>
      <c r="B1786" s="152" t="s">
        <v>2445</v>
      </c>
      <c r="C1786" s="85"/>
      <c r="D1786" s="86"/>
      <c r="E1786" s="101"/>
      <c r="F1786" s="101"/>
      <c r="G1786" s="101"/>
      <c r="H1786" s="101"/>
      <c r="I1786" s="101">
        <f t="shared" si="93"/>
        <v>0</v>
      </c>
      <c r="J1786" s="101"/>
      <c r="K1786" s="101"/>
      <c r="L1786" s="153"/>
      <c r="M1786" s="153"/>
      <c r="N1786" s="153">
        <f t="shared" si="94"/>
        <v>0</v>
      </c>
      <c r="O1786" s="88">
        <v>46177</v>
      </c>
      <c r="P1786" s="88">
        <v>46203</v>
      </c>
      <c r="Q1786" s="144">
        <v>0.55000000000000004</v>
      </c>
      <c r="R1786" s="90" t="s">
        <v>1946</v>
      </c>
      <c r="S1786" s="91"/>
      <c r="T1786" s="91"/>
      <c r="U1786" s="102"/>
    </row>
    <row r="1787" spans="1:113" s="293" customFormat="1" ht="26.15" customHeight="1" outlineLevel="1" x14ac:dyDescent="0.35">
      <c r="A1787" s="83" t="s">
        <v>2453</v>
      </c>
      <c r="B1787" s="152" t="s">
        <v>1127</v>
      </c>
      <c r="C1787" s="85"/>
      <c r="D1787" s="86"/>
      <c r="E1787" s="101"/>
      <c r="F1787" s="101"/>
      <c r="G1787" s="101"/>
      <c r="H1787" s="101"/>
      <c r="I1787" s="101">
        <f t="shared" si="93"/>
        <v>0</v>
      </c>
      <c r="J1787" s="101"/>
      <c r="K1787" s="101"/>
      <c r="L1787" s="153"/>
      <c r="M1787" s="153"/>
      <c r="N1787" s="153">
        <f t="shared" si="94"/>
        <v>0</v>
      </c>
      <c r="O1787" s="88">
        <v>46203</v>
      </c>
      <c r="P1787" s="88">
        <v>46204</v>
      </c>
      <c r="Q1787" s="144">
        <v>0.15</v>
      </c>
      <c r="R1787" s="90" t="s">
        <v>1946</v>
      </c>
      <c r="S1787" s="91"/>
      <c r="T1787" s="91"/>
      <c r="U1787" s="102"/>
      <c r="V1787" s="4"/>
      <c r="W1787" s="4"/>
      <c r="X1787" s="4"/>
      <c r="Y1787" s="4"/>
      <c r="Z1787" s="4"/>
      <c r="AA1787" s="4"/>
      <c r="AB1787" s="4"/>
      <c r="AC1787" s="4"/>
      <c r="AD1787" s="4"/>
      <c r="AE1787" s="4"/>
      <c r="AF1787" s="4"/>
      <c r="AG1787" s="4"/>
      <c r="AH1787" s="4"/>
      <c r="AI1787" s="4"/>
      <c r="AJ1787" s="4"/>
      <c r="AK1787" s="4"/>
      <c r="AL1787" s="4"/>
      <c r="AM1787" s="4"/>
      <c r="AN1787" s="4"/>
      <c r="AO1787" s="4"/>
      <c r="AP1787" s="4"/>
      <c r="AQ1787" s="4"/>
      <c r="AR1787" s="4"/>
      <c r="AS1787" s="4"/>
      <c r="AT1787" s="4"/>
      <c r="AU1787" s="4"/>
      <c r="AV1787" s="4"/>
      <c r="AW1787" s="4"/>
      <c r="AX1787" s="4"/>
      <c r="AY1787" s="4"/>
      <c r="AZ1787" s="4"/>
      <c r="BA1787" s="4"/>
      <c r="BB1787" s="4"/>
      <c r="BC1787" s="4"/>
      <c r="BD1787" s="4"/>
      <c r="BE1787" s="4"/>
      <c r="BF1787" s="4"/>
      <c r="BG1787" s="4"/>
      <c r="BH1787" s="4"/>
      <c r="BI1787" s="4"/>
      <c r="BJ1787" s="4"/>
      <c r="BK1787" s="4"/>
      <c r="BL1787" s="4"/>
      <c r="BM1787" s="4"/>
      <c r="BN1787" s="4"/>
      <c r="BO1787" s="4"/>
      <c r="BP1787" s="4"/>
      <c r="BQ1787" s="4"/>
      <c r="BR1787" s="4"/>
      <c r="BS1787" s="4"/>
      <c r="BT1787" s="4"/>
      <c r="BU1787" s="4"/>
      <c r="BV1787" s="4"/>
      <c r="BW1787" s="4"/>
      <c r="BX1787" s="4"/>
      <c r="BY1787" s="4"/>
      <c r="BZ1787" s="4"/>
      <c r="CA1787" s="4"/>
      <c r="CB1787" s="4"/>
      <c r="CC1787" s="4"/>
      <c r="CD1787" s="4"/>
      <c r="CE1787" s="4"/>
      <c r="CF1787" s="4"/>
      <c r="CG1787" s="4"/>
      <c r="CH1787" s="4"/>
      <c r="CI1787" s="4"/>
      <c r="CJ1787" s="4"/>
      <c r="CK1787" s="4"/>
      <c r="CL1787" s="4"/>
      <c r="CM1787" s="4"/>
      <c r="CN1787" s="4"/>
      <c r="CO1787" s="4"/>
      <c r="CP1787" s="4"/>
      <c r="CQ1787" s="4"/>
      <c r="CR1787" s="4"/>
      <c r="CS1787" s="4"/>
      <c r="CT1787" s="4"/>
      <c r="CU1787" s="4"/>
      <c r="CV1787" s="4"/>
      <c r="CW1787" s="4"/>
      <c r="CX1787" s="4"/>
      <c r="CY1787" s="4"/>
      <c r="CZ1787" s="4"/>
      <c r="DA1787" s="4"/>
      <c r="DB1787" s="4"/>
      <c r="DC1787" s="4"/>
      <c r="DD1787" s="4"/>
      <c r="DE1787" s="4"/>
      <c r="DF1787" s="4"/>
      <c r="DG1787" s="4"/>
      <c r="DH1787" s="4"/>
      <c r="DI1787" s="4"/>
    </row>
    <row r="1788" spans="1:113" ht="26.15" customHeight="1" outlineLevel="1" x14ac:dyDescent="0.35">
      <c r="A1788" s="83" t="s">
        <v>2454</v>
      </c>
      <c r="B1788" s="152" t="s">
        <v>852</v>
      </c>
      <c r="C1788" s="85"/>
      <c r="D1788" s="86"/>
      <c r="E1788" s="101"/>
      <c r="F1788" s="101"/>
      <c r="G1788" s="101"/>
      <c r="H1788" s="101"/>
      <c r="I1788" s="101">
        <f t="shared" si="93"/>
        <v>0</v>
      </c>
      <c r="J1788" s="101"/>
      <c r="K1788" s="101"/>
      <c r="L1788" s="153"/>
      <c r="M1788" s="153"/>
      <c r="N1788" s="153">
        <f t="shared" si="94"/>
        <v>0</v>
      </c>
      <c r="O1788" s="88">
        <v>46209</v>
      </c>
      <c r="P1788" s="88">
        <v>46213</v>
      </c>
      <c r="Q1788" s="144">
        <v>0.05</v>
      </c>
      <c r="R1788" s="90" t="s">
        <v>1946</v>
      </c>
      <c r="S1788" s="91"/>
      <c r="T1788" s="91"/>
      <c r="U1788" s="102"/>
    </row>
    <row r="1789" spans="1:113" ht="26.15" customHeight="1" outlineLevel="1" x14ac:dyDescent="0.35">
      <c r="A1789" s="228" t="s">
        <v>2455</v>
      </c>
      <c r="B1789" s="329" t="s">
        <v>2456</v>
      </c>
      <c r="C1789" s="315"/>
      <c r="D1789" s="315"/>
      <c r="E1789" s="131">
        <v>13145737</v>
      </c>
      <c r="F1789" s="132"/>
      <c r="G1789" s="132"/>
      <c r="H1789" s="132"/>
      <c r="I1789" s="131">
        <f t="shared" si="93"/>
        <v>13145737</v>
      </c>
      <c r="J1789" s="131">
        <v>13145737</v>
      </c>
      <c r="K1789" s="132"/>
      <c r="L1789" s="132"/>
      <c r="M1789" s="132"/>
      <c r="N1789" s="132">
        <f t="shared" si="94"/>
        <v>13145737</v>
      </c>
      <c r="O1789" s="79">
        <v>46237</v>
      </c>
      <c r="P1789" s="79">
        <v>46295</v>
      </c>
      <c r="Q1789" s="80"/>
      <c r="R1789" s="315" t="s">
        <v>1946</v>
      </c>
      <c r="S1789" s="329"/>
      <c r="T1789" s="329"/>
      <c r="U1789" s="330"/>
    </row>
    <row r="1790" spans="1:113" ht="26.15" customHeight="1" outlineLevel="1" x14ac:dyDescent="0.35">
      <c r="A1790" s="83" t="s">
        <v>2457</v>
      </c>
      <c r="B1790" s="152" t="s">
        <v>1119</v>
      </c>
      <c r="C1790" s="85"/>
      <c r="D1790" s="86"/>
      <c r="E1790" s="101"/>
      <c r="F1790" s="101"/>
      <c r="G1790" s="101"/>
      <c r="H1790" s="101"/>
      <c r="I1790" s="101">
        <f t="shared" si="93"/>
        <v>0</v>
      </c>
      <c r="J1790" s="101"/>
      <c r="K1790" s="101"/>
      <c r="L1790" s="153"/>
      <c r="M1790" s="153"/>
      <c r="N1790" s="153">
        <f t="shared" si="94"/>
        <v>0</v>
      </c>
      <c r="O1790" s="88">
        <v>46237</v>
      </c>
      <c r="P1790" s="88">
        <v>46238</v>
      </c>
      <c r="Q1790" s="144">
        <v>0.15</v>
      </c>
      <c r="R1790" s="90" t="s">
        <v>1946</v>
      </c>
      <c r="S1790" s="91"/>
      <c r="T1790" s="91"/>
      <c r="U1790" s="102"/>
    </row>
    <row r="1791" spans="1:113" ht="26.15" customHeight="1" outlineLevel="1" x14ac:dyDescent="0.35">
      <c r="A1791" s="83" t="s">
        <v>2458</v>
      </c>
      <c r="B1791" s="152" t="s">
        <v>1121</v>
      </c>
      <c r="C1791" s="85"/>
      <c r="D1791" s="86"/>
      <c r="E1791" s="101"/>
      <c r="F1791" s="101"/>
      <c r="G1791" s="101"/>
      <c r="H1791" s="101"/>
      <c r="I1791" s="101">
        <f t="shared" si="93"/>
        <v>0</v>
      </c>
      <c r="J1791" s="101"/>
      <c r="K1791" s="101"/>
      <c r="L1791" s="153"/>
      <c r="M1791" s="153"/>
      <c r="N1791" s="153">
        <f t="shared" si="94"/>
        <v>0</v>
      </c>
      <c r="O1791" s="88">
        <v>46238</v>
      </c>
      <c r="P1791" s="88">
        <v>46239</v>
      </c>
      <c r="Q1791" s="144">
        <v>0.1</v>
      </c>
      <c r="R1791" s="90" t="s">
        <v>1946</v>
      </c>
      <c r="S1791" s="91"/>
      <c r="T1791" s="91"/>
      <c r="U1791" s="102"/>
    </row>
    <row r="1792" spans="1:113" s="293" customFormat="1" ht="27.65" customHeight="1" outlineLevel="1" x14ac:dyDescent="0.35">
      <c r="A1792" s="83" t="s">
        <v>2459</v>
      </c>
      <c r="B1792" s="152" t="s">
        <v>454</v>
      </c>
      <c r="C1792" s="85"/>
      <c r="D1792" s="86"/>
      <c r="E1792" s="101"/>
      <c r="F1792" s="101"/>
      <c r="G1792" s="101"/>
      <c r="H1792" s="101"/>
      <c r="I1792" s="101">
        <f t="shared" si="93"/>
        <v>0</v>
      </c>
      <c r="J1792" s="101"/>
      <c r="K1792" s="101"/>
      <c r="L1792" s="153"/>
      <c r="M1792" s="153"/>
      <c r="N1792" s="153">
        <f t="shared" si="94"/>
        <v>0</v>
      </c>
      <c r="O1792" s="88">
        <v>46251</v>
      </c>
      <c r="P1792" s="88">
        <v>46275</v>
      </c>
      <c r="Q1792" s="144">
        <v>0.55000000000000004</v>
      </c>
      <c r="R1792" s="90" t="s">
        <v>1946</v>
      </c>
      <c r="S1792" s="91"/>
      <c r="T1792" s="91"/>
      <c r="U1792" s="102"/>
      <c r="V1792" s="4"/>
      <c r="W1792" s="4"/>
      <c r="X1792" s="4"/>
      <c r="Y1792" s="4"/>
      <c r="Z1792" s="4"/>
      <c r="AA1792" s="4"/>
      <c r="AB1792" s="4"/>
      <c r="AC1792" s="4"/>
      <c r="AD1792" s="4"/>
      <c r="AE1792" s="4"/>
      <c r="AF1792" s="4"/>
      <c r="AG1792" s="4"/>
      <c r="AH1792" s="4"/>
      <c r="AI1792" s="4"/>
      <c r="AJ1792" s="4"/>
      <c r="AK1792" s="4"/>
      <c r="AL1792" s="4"/>
      <c r="AM1792" s="4"/>
      <c r="AN1792" s="4"/>
      <c r="AO1792" s="4"/>
      <c r="AP1792" s="4"/>
      <c r="AQ1792" s="4"/>
      <c r="AR1792" s="4"/>
      <c r="AS1792" s="4"/>
      <c r="AT1792" s="4"/>
      <c r="AU1792" s="4"/>
      <c r="AV1792" s="4"/>
      <c r="AW1792" s="4"/>
      <c r="AX1792" s="4"/>
      <c r="AY1792" s="4"/>
      <c r="AZ1792" s="4"/>
      <c r="BA1792" s="4"/>
      <c r="BB1792" s="4"/>
      <c r="BC1792" s="4"/>
      <c r="BD1792" s="4"/>
      <c r="BE1792" s="4"/>
      <c r="BF1792" s="4"/>
      <c r="BG1792" s="4"/>
      <c r="BH1792" s="4"/>
      <c r="BI1792" s="4"/>
      <c r="BJ1792" s="4"/>
      <c r="BK1792" s="4"/>
      <c r="BL1792" s="4"/>
      <c r="BM1792" s="4"/>
      <c r="BN1792" s="4"/>
      <c r="BO1792" s="4"/>
      <c r="BP1792" s="4"/>
      <c r="BQ1792" s="4"/>
      <c r="BR1792" s="4"/>
      <c r="BS1792" s="4"/>
      <c r="BT1792" s="4"/>
      <c r="BU1792" s="4"/>
      <c r="BV1792" s="4"/>
      <c r="BW1792" s="4"/>
      <c r="BX1792" s="4"/>
      <c r="BY1792" s="4"/>
      <c r="BZ1792" s="4"/>
      <c r="CA1792" s="4"/>
      <c r="CB1792" s="4"/>
      <c r="CC1792" s="4"/>
      <c r="CD1792" s="4"/>
      <c r="CE1792" s="4"/>
      <c r="CF1792" s="4"/>
      <c r="CG1792" s="4"/>
      <c r="CH1792" s="4"/>
      <c r="CI1792" s="4"/>
      <c r="CJ1792" s="4"/>
      <c r="CK1792" s="4"/>
      <c r="CL1792" s="4"/>
      <c r="CM1792" s="4"/>
      <c r="CN1792" s="4"/>
      <c r="CO1792" s="4"/>
      <c r="CP1792" s="4"/>
      <c r="CQ1792" s="4"/>
      <c r="CR1792" s="4"/>
      <c r="CS1792" s="4"/>
      <c r="CT1792" s="4"/>
      <c r="CU1792" s="4"/>
      <c r="CV1792" s="4"/>
      <c r="CW1792" s="4"/>
      <c r="CX1792" s="4"/>
      <c r="CY1792" s="4"/>
      <c r="CZ1792" s="4"/>
      <c r="DA1792" s="4"/>
      <c r="DB1792" s="4"/>
      <c r="DC1792" s="4"/>
      <c r="DD1792" s="4"/>
      <c r="DE1792" s="4"/>
      <c r="DF1792" s="4"/>
      <c r="DG1792" s="4"/>
      <c r="DH1792" s="4"/>
      <c r="DI1792" s="4"/>
    </row>
    <row r="1793" spans="1:113" ht="27.65" customHeight="1" outlineLevel="1" x14ac:dyDescent="0.35">
      <c r="A1793" s="83" t="s">
        <v>2460</v>
      </c>
      <c r="B1793" s="152" t="s">
        <v>1127</v>
      </c>
      <c r="C1793" s="85"/>
      <c r="D1793" s="86"/>
      <c r="E1793" s="101"/>
      <c r="F1793" s="101"/>
      <c r="G1793" s="101"/>
      <c r="H1793" s="101"/>
      <c r="I1793" s="101">
        <f t="shared" si="93"/>
        <v>0</v>
      </c>
      <c r="J1793" s="101"/>
      <c r="K1793" s="101"/>
      <c r="L1793" s="153"/>
      <c r="M1793" s="153"/>
      <c r="N1793" s="153">
        <f t="shared" si="94"/>
        <v>0</v>
      </c>
      <c r="O1793" s="88">
        <v>46279</v>
      </c>
      <c r="P1793" s="88">
        <v>46280</v>
      </c>
      <c r="Q1793" s="144">
        <v>0.15</v>
      </c>
      <c r="R1793" s="90" t="s">
        <v>1946</v>
      </c>
      <c r="S1793" s="91"/>
      <c r="T1793" s="91"/>
      <c r="U1793" s="102"/>
    </row>
    <row r="1794" spans="1:113" ht="27.65" customHeight="1" outlineLevel="1" x14ac:dyDescent="0.35">
      <c r="A1794" s="83" t="s">
        <v>2461</v>
      </c>
      <c r="B1794" s="152" t="s">
        <v>2324</v>
      </c>
      <c r="C1794" s="85"/>
      <c r="D1794" s="86"/>
      <c r="E1794" s="101"/>
      <c r="F1794" s="101"/>
      <c r="G1794" s="101"/>
      <c r="H1794" s="101"/>
      <c r="I1794" s="101">
        <f t="shared" si="93"/>
        <v>0</v>
      </c>
      <c r="J1794" s="101"/>
      <c r="K1794" s="101"/>
      <c r="L1794" s="153"/>
      <c r="M1794" s="153"/>
      <c r="N1794" s="153">
        <f t="shared" si="94"/>
        <v>0</v>
      </c>
      <c r="O1794" s="88">
        <v>46286</v>
      </c>
      <c r="P1794" s="88">
        <v>46288</v>
      </c>
      <c r="Q1794" s="144">
        <v>0.05</v>
      </c>
      <c r="R1794" s="90" t="s">
        <v>1946</v>
      </c>
      <c r="S1794" s="91"/>
      <c r="T1794" s="91"/>
      <c r="U1794" s="102"/>
    </row>
    <row r="1795" spans="1:113" ht="27.65" customHeight="1" outlineLevel="1" x14ac:dyDescent="0.35">
      <c r="A1795" s="228" t="s">
        <v>2462</v>
      </c>
      <c r="B1795" s="329" t="s">
        <v>2463</v>
      </c>
      <c r="C1795" s="315"/>
      <c r="D1795" s="315"/>
      <c r="E1795" s="131">
        <v>13145737</v>
      </c>
      <c r="F1795" s="132"/>
      <c r="G1795" s="132"/>
      <c r="H1795" s="132"/>
      <c r="I1795" s="131">
        <f t="shared" ref="I1795:I1826" si="95">SUM(E1795:H1795)</f>
        <v>13145737</v>
      </c>
      <c r="J1795" s="131">
        <v>13145737</v>
      </c>
      <c r="K1795" s="132"/>
      <c r="L1795" s="132"/>
      <c r="M1795" s="132"/>
      <c r="N1795" s="132">
        <f t="shared" si="94"/>
        <v>13145737</v>
      </c>
      <c r="O1795" s="79">
        <v>46296</v>
      </c>
      <c r="P1795" s="79">
        <v>46358</v>
      </c>
      <c r="Q1795" s="80"/>
      <c r="R1795" s="315" t="s">
        <v>1946</v>
      </c>
      <c r="S1795" s="329"/>
      <c r="T1795" s="329"/>
      <c r="U1795" s="330"/>
    </row>
    <row r="1796" spans="1:113" ht="27.65" customHeight="1" outlineLevel="1" x14ac:dyDescent="0.35">
      <c r="A1796" s="83" t="s">
        <v>2464</v>
      </c>
      <c r="B1796" s="152" t="s">
        <v>1119</v>
      </c>
      <c r="C1796" s="85"/>
      <c r="D1796" s="86"/>
      <c r="E1796" s="101"/>
      <c r="F1796" s="101"/>
      <c r="G1796" s="101"/>
      <c r="H1796" s="101"/>
      <c r="I1796" s="101">
        <f t="shared" si="95"/>
        <v>0</v>
      </c>
      <c r="J1796" s="101"/>
      <c r="K1796" s="101"/>
      <c r="L1796" s="153"/>
      <c r="M1796" s="153"/>
      <c r="N1796" s="153">
        <f t="shared" si="94"/>
        <v>0</v>
      </c>
      <c r="O1796" s="88">
        <v>46296</v>
      </c>
      <c r="P1796" s="88">
        <v>46297</v>
      </c>
      <c r="Q1796" s="144">
        <v>0.15</v>
      </c>
      <c r="R1796" s="90" t="s">
        <v>1946</v>
      </c>
      <c r="S1796" s="91"/>
      <c r="T1796" s="91"/>
      <c r="U1796" s="102"/>
    </row>
    <row r="1797" spans="1:113" s="293" customFormat="1" ht="27.65" customHeight="1" outlineLevel="1" x14ac:dyDescent="0.35">
      <c r="A1797" s="83" t="s">
        <v>2465</v>
      </c>
      <c r="B1797" s="152" t="s">
        <v>1121</v>
      </c>
      <c r="C1797" s="85"/>
      <c r="D1797" s="86"/>
      <c r="E1797" s="101"/>
      <c r="F1797" s="101"/>
      <c r="G1797" s="101"/>
      <c r="H1797" s="101"/>
      <c r="I1797" s="101">
        <f t="shared" si="95"/>
        <v>0</v>
      </c>
      <c r="J1797" s="101"/>
      <c r="K1797" s="101"/>
      <c r="L1797" s="153"/>
      <c r="M1797" s="153"/>
      <c r="N1797" s="153">
        <f t="shared" si="94"/>
        <v>0</v>
      </c>
      <c r="O1797" s="88">
        <v>46297</v>
      </c>
      <c r="P1797" s="88">
        <v>46300</v>
      </c>
      <c r="Q1797" s="144">
        <v>0.1</v>
      </c>
      <c r="R1797" s="90" t="s">
        <v>1946</v>
      </c>
      <c r="S1797" s="91"/>
      <c r="T1797" s="91"/>
      <c r="U1797" s="102"/>
      <c r="V1797" s="4"/>
      <c r="W1797" s="4"/>
      <c r="X1797" s="4"/>
      <c r="Y1797" s="4"/>
      <c r="Z1797" s="4"/>
      <c r="AA1797" s="4"/>
      <c r="AB1797" s="4"/>
      <c r="AC1797" s="4"/>
      <c r="AD1797" s="4"/>
      <c r="AE1797" s="4"/>
      <c r="AF1797" s="4"/>
      <c r="AG1797" s="4"/>
      <c r="AH1797" s="4"/>
      <c r="AI1797" s="4"/>
      <c r="AJ1797" s="4"/>
      <c r="AK1797" s="4"/>
      <c r="AL1797" s="4"/>
      <c r="AM1797" s="4"/>
      <c r="AN1797" s="4"/>
      <c r="AO1797" s="4"/>
      <c r="AP1797" s="4"/>
      <c r="AQ1797" s="4"/>
      <c r="AR1797" s="4"/>
      <c r="AS1797" s="4"/>
      <c r="AT1797" s="4"/>
      <c r="AU1797" s="4"/>
      <c r="AV1797" s="4"/>
      <c r="AW1797" s="4"/>
      <c r="AX1797" s="4"/>
      <c r="AY1797" s="4"/>
      <c r="AZ1797" s="4"/>
      <c r="BA1797" s="4"/>
      <c r="BB1797" s="4"/>
      <c r="BC1797" s="4"/>
      <c r="BD1797" s="4"/>
      <c r="BE1797" s="4"/>
      <c r="BF1797" s="4"/>
      <c r="BG1797" s="4"/>
      <c r="BH1797" s="4"/>
      <c r="BI1797" s="4"/>
      <c r="BJ1797" s="4"/>
      <c r="BK1797" s="4"/>
      <c r="BL1797" s="4"/>
      <c r="BM1797" s="4"/>
      <c r="BN1797" s="4"/>
      <c r="BO1797" s="4"/>
      <c r="BP1797" s="4"/>
      <c r="BQ1797" s="4"/>
      <c r="BR1797" s="4"/>
      <c r="BS1797" s="4"/>
      <c r="BT1797" s="4"/>
      <c r="BU1797" s="4"/>
      <c r="BV1797" s="4"/>
      <c r="BW1797" s="4"/>
      <c r="BX1797" s="4"/>
      <c r="BY1797" s="4"/>
      <c r="BZ1797" s="4"/>
      <c r="CA1797" s="4"/>
      <c r="CB1797" s="4"/>
      <c r="CC1797" s="4"/>
      <c r="CD1797" s="4"/>
      <c r="CE1797" s="4"/>
      <c r="CF1797" s="4"/>
      <c r="CG1797" s="4"/>
      <c r="CH1797" s="4"/>
      <c r="CI1797" s="4"/>
      <c r="CJ1797" s="4"/>
      <c r="CK1797" s="4"/>
      <c r="CL1797" s="4"/>
      <c r="CM1797" s="4"/>
      <c r="CN1797" s="4"/>
      <c r="CO1797" s="4"/>
      <c r="CP1797" s="4"/>
      <c r="CQ1797" s="4"/>
      <c r="CR1797" s="4"/>
      <c r="CS1797" s="4"/>
      <c r="CT1797" s="4"/>
      <c r="CU1797" s="4"/>
      <c r="CV1797" s="4"/>
      <c r="CW1797" s="4"/>
      <c r="CX1797" s="4"/>
      <c r="CY1797" s="4"/>
      <c r="CZ1797" s="4"/>
      <c r="DA1797" s="4"/>
      <c r="DB1797" s="4"/>
      <c r="DC1797" s="4"/>
      <c r="DD1797" s="4"/>
      <c r="DE1797" s="4"/>
      <c r="DF1797" s="4"/>
      <c r="DG1797" s="4"/>
      <c r="DH1797" s="4"/>
      <c r="DI1797" s="4"/>
    </row>
    <row r="1798" spans="1:113" ht="27.65" customHeight="1" outlineLevel="1" x14ac:dyDescent="0.35">
      <c r="A1798" s="83" t="s">
        <v>2466</v>
      </c>
      <c r="B1798" s="152" t="s">
        <v>2445</v>
      </c>
      <c r="C1798" s="85"/>
      <c r="D1798" s="86"/>
      <c r="E1798" s="101"/>
      <c r="F1798" s="101"/>
      <c r="G1798" s="101"/>
      <c r="H1798" s="101"/>
      <c r="I1798" s="101">
        <f t="shared" si="95"/>
        <v>0</v>
      </c>
      <c r="J1798" s="101"/>
      <c r="K1798" s="101"/>
      <c r="L1798" s="153"/>
      <c r="M1798" s="153"/>
      <c r="N1798" s="153">
        <f t="shared" si="94"/>
        <v>0</v>
      </c>
      <c r="O1798" s="88">
        <v>46314</v>
      </c>
      <c r="P1798" s="88">
        <v>46340</v>
      </c>
      <c r="Q1798" s="144">
        <v>0.55000000000000004</v>
      </c>
      <c r="R1798" s="90" t="s">
        <v>1946</v>
      </c>
      <c r="S1798" s="91"/>
      <c r="T1798" s="91"/>
      <c r="U1798" s="102"/>
    </row>
    <row r="1799" spans="1:113" ht="27.65" customHeight="1" outlineLevel="1" x14ac:dyDescent="0.35">
      <c r="A1799" s="83" t="s">
        <v>2467</v>
      </c>
      <c r="B1799" s="152" t="s">
        <v>1127</v>
      </c>
      <c r="C1799" s="85"/>
      <c r="D1799" s="86"/>
      <c r="E1799" s="101"/>
      <c r="F1799" s="101"/>
      <c r="G1799" s="101"/>
      <c r="H1799" s="101"/>
      <c r="I1799" s="101">
        <f t="shared" si="95"/>
        <v>0</v>
      </c>
      <c r="J1799" s="101"/>
      <c r="K1799" s="101"/>
      <c r="L1799" s="153"/>
      <c r="M1799" s="153"/>
      <c r="N1799" s="153">
        <f t="shared" si="94"/>
        <v>0</v>
      </c>
      <c r="O1799" s="88">
        <v>46342</v>
      </c>
      <c r="P1799" s="88">
        <v>46343</v>
      </c>
      <c r="Q1799" s="144">
        <v>0.15</v>
      </c>
      <c r="R1799" s="90" t="s">
        <v>1946</v>
      </c>
      <c r="S1799" s="91"/>
      <c r="T1799" s="91"/>
      <c r="U1799" s="102"/>
    </row>
    <row r="1800" spans="1:113" ht="27.65" customHeight="1" outlineLevel="1" x14ac:dyDescent="0.35">
      <c r="A1800" s="83" t="s">
        <v>2468</v>
      </c>
      <c r="B1800" s="152" t="s">
        <v>852</v>
      </c>
      <c r="C1800" s="85"/>
      <c r="D1800" s="86"/>
      <c r="E1800" s="101"/>
      <c r="F1800" s="101"/>
      <c r="G1800" s="101"/>
      <c r="H1800" s="101"/>
      <c r="I1800" s="101">
        <f t="shared" si="95"/>
        <v>0</v>
      </c>
      <c r="J1800" s="101"/>
      <c r="K1800" s="101"/>
      <c r="L1800" s="153"/>
      <c r="M1800" s="153"/>
      <c r="N1800" s="153">
        <f t="shared" si="94"/>
        <v>0</v>
      </c>
      <c r="O1800" s="88">
        <v>46346</v>
      </c>
      <c r="P1800" s="88">
        <v>46350</v>
      </c>
      <c r="Q1800" s="144">
        <v>0.05</v>
      </c>
      <c r="R1800" s="90" t="s">
        <v>1946</v>
      </c>
      <c r="S1800" s="91"/>
      <c r="T1800" s="91"/>
      <c r="U1800" s="102"/>
    </row>
    <row r="1801" spans="1:113" ht="27.65" customHeight="1" outlineLevel="1" x14ac:dyDescent="0.35">
      <c r="A1801" s="228" t="s">
        <v>2469</v>
      </c>
      <c r="B1801" s="329" t="s">
        <v>2470</v>
      </c>
      <c r="C1801" s="315"/>
      <c r="D1801" s="315"/>
      <c r="E1801" s="131">
        <v>13145737</v>
      </c>
      <c r="F1801" s="132"/>
      <c r="G1801" s="132"/>
      <c r="H1801" s="132"/>
      <c r="I1801" s="131">
        <f t="shared" si="95"/>
        <v>13145737</v>
      </c>
      <c r="J1801" s="131">
        <v>13145737</v>
      </c>
      <c r="K1801" s="132"/>
      <c r="L1801" s="132"/>
      <c r="M1801" s="132"/>
      <c r="N1801" s="132">
        <f t="shared" si="94"/>
        <v>13145737</v>
      </c>
      <c r="O1801" s="79">
        <v>46359</v>
      </c>
      <c r="P1801" s="79">
        <v>46418</v>
      </c>
      <c r="Q1801" s="80"/>
      <c r="R1801" s="315" t="s">
        <v>1946</v>
      </c>
      <c r="S1801" s="329"/>
      <c r="T1801" s="329"/>
      <c r="U1801" s="330"/>
    </row>
    <row r="1802" spans="1:113" ht="14" outlineLevel="1" x14ac:dyDescent="0.35">
      <c r="A1802" s="83" t="s">
        <v>2471</v>
      </c>
      <c r="B1802" s="152" t="s">
        <v>1119</v>
      </c>
      <c r="C1802" s="85"/>
      <c r="D1802" s="86"/>
      <c r="E1802" s="101"/>
      <c r="F1802" s="101"/>
      <c r="G1802" s="101"/>
      <c r="H1802" s="101"/>
      <c r="I1802" s="101">
        <f t="shared" si="95"/>
        <v>0</v>
      </c>
      <c r="J1802" s="101"/>
      <c r="K1802" s="101"/>
      <c r="L1802" s="153"/>
      <c r="M1802" s="153"/>
      <c r="N1802" s="153">
        <f t="shared" si="94"/>
        <v>0</v>
      </c>
      <c r="O1802" s="88">
        <v>46359</v>
      </c>
      <c r="P1802" s="88">
        <v>46360</v>
      </c>
      <c r="Q1802" s="144">
        <v>0.15</v>
      </c>
      <c r="R1802" s="90" t="s">
        <v>1946</v>
      </c>
      <c r="S1802" s="91"/>
      <c r="T1802" s="91"/>
      <c r="U1802" s="102"/>
    </row>
    <row r="1803" spans="1:113" s="293" customFormat="1" ht="36.65" customHeight="1" outlineLevel="1" x14ac:dyDescent="0.35">
      <c r="A1803" s="83" t="s">
        <v>2472</v>
      </c>
      <c r="B1803" s="152" t="s">
        <v>1121</v>
      </c>
      <c r="C1803" s="85"/>
      <c r="D1803" s="86"/>
      <c r="E1803" s="101"/>
      <c r="F1803" s="101"/>
      <c r="G1803" s="101"/>
      <c r="H1803" s="101"/>
      <c r="I1803" s="101">
        <f t="shared" si="95"/>
        <v>0</v>
      </c>
      <c r="J1803" s="101"/>
      <c r="K1803" s="101"/>
      <c r="L1803" s="153"/>
      <c r="M1803" s="153"/>
      <c r="N1803" s="153">
        <f t="shared" si="94"/>
        <v>0</v>
      </c>
      <c r="O1803" s="88">
        <v>46363</v>
      </c>
      <c r="P1803" s="88">
        <v>46363</v>
      </c>
      <c r="Q1803" s="144">
        <v>0.1</v>
      </c>
      <c r="R1803" s="90" t="s">
        <v>1946</v>
      </c>
      <c r="S1803" s="91"/>
      <c r="T1803" s="91"/>
      <c r="U1803" s="102"/>
      <c r="V1803" s="4"/>
      <c r="W1803" s="4"/>
      <c r="X1803" s="4"/>
      <c r="Y1803" s="4"/>
      <c r="Z1803" s="4"/>
      <c r="AA1803" s="4"/>
      <c r="AB1803" s="4"/>
      <c r="AC1803" s="4"/>
      <c r="AD1803" s="4"/>
      <c r="AE1803" s="4"/>
      <c r="AF1803" s="4"/>
      <c r="AG1803" s="4"/>
      <c r="AH1803" s="4"/>
      <c r="AI1803" s="4"/>
      <c r="AJ1803" s="4"/>
      <c r="AK1803" s="4"/>
      <c r="AL1803" s="4"/>
      <c r="AM1803" s="4"/>
      <c r="AN1803" s="4"/>
      <c r="AO1803" s="4"/>
      <c r="AP1803" s="4"/>
      <c r="AQ1803" s="4"/>
      <c r="AR1803" s="4"/>
      <c r="AS1803" s="4"/>
      <c r="AT1803" s="4"/>
      <c r="AU1803" s="4"/>
      <c r="AV1803" s="4"/>
      <c r="AW1803" s="4"/>
      <c r="AX1803" s="4"/>
      <c r="AY1803" s="4"/>
      <c r="AZ1803" s="4"/>
      <c r="BA1803" s="4"/>
      <c r="BB1803" s="4"/>
      <c r="BC1803" s="4"/>
      <c r="BD1803" s="4"/>
      <c r="BE1803" s="4"/>
      <c r="BF1803" s="4"/>
      <c r="BG1803" s="4"/>
      <c r="BH1803" s="4"/>
      <c r="BI1803" s="4"/>
      <c r="BJ1803" s="4"/>
      <c r="BK1803" s="4"/>
      <c r="BL1803" s="4"/>
      <c r="BM1803" s="4"/>
      <c r="BN1803" s="4"/>
      <c r="BO1803" s="4"/>
      <c r="BP1803" s="4"/>
      <c r="BQ1803" s="4"/>
      <c r="BR1803" s="4"/>
      <c r="BS1803" s="4"/>
      <c r="BT1803" s="4"/>
      <c r="BU1803" s="4"/>
      <c r="BV1803" s="4"/>
      <c r="BW1803" s="4"/>
      <c r="BX1803" s="4"/>
      <c r="BY1803" s="4"/>
      <c r="BZ1803" s="4"/>
      <c r="CA1803" s="4"/>
      <c r="CB1803" s="4"/>
      <c r="CC1803" s="4"/>
      <c r="CD1803" s="4"/>
      <c r="CE1803" s="4"/>
      <c r="CF1803" s="4"/>
      <c r="CG1803" s="4"/>
      <c r="CH1803" s="4"/>
      <c r="CI1803" s="4"/>
      <c r="CJ1803" s="4"/>
      <c r="CK1803" s="4"/>
      <c r="CL1803" s="4"/>
      <c r="CM1803" s="4"/>
      <c r="CN1803" s="4"/>
      <c r="CO1803" s="4"/>
      <c r="CP1803" s="4"/>
      <c r="CQ1803" s="4"/>
      <c r="CR1803" s="4"/>
      <c r="CS1803" s="4"/>
      <c r="CT1803" s="4"/>
      <c r="CU1803" s="4"/>
      <c r="CV1803" s="4"/>
      <c r="CW1803" s="4"/>
      <c r="CX1803" s="4"/>
      <c r="CY1803" s="4"/>
      <c r="CZ1803" s="4"/>
      <c r="DA1803" s="4"/>
      <c r="DB1803" s="4"/>
      <c r="DC1803" s="4"/>
      <c r="DD1803" s="4"/>
      <c r="DE1803" s="4"/>
      <c r="DF1803" s="4"/>
      <c r="DG1803" s="4"/>
      <c r="DH1803" s="4"/>
      <c r="DI1803" s="4"/>
    </row>
    <row r="1804" spans="1:113" ht="16.5" customHeight="1" outlineLevel="1" x14ac:dyDescent="0.35">
      <c r="A1804" s="83" t="s">
        <v>2473</v>
      </c>
      <c r="B1804" s="152" t="s">
        <v>2445</v>
      </c>
      <c r="C1804" s="85"/>
      <c r="D1804" s="86"/>
      <c r="E1804" s="101"/>
      <c r="F1804" s="101"/>
      <c r="G1804" s="101"/>
      <c r="H1804" s="101"/>
      <c r="I1804" s="101">
        <f t="shared" si="95"/>
        <v>0</v>
      </c>
      <c r="J1804" s="101"/>
      <c r="K1804" s="101"/>
      <c r="L1804" s="153"/>
      <c r="M1804" s="153"/>
      <c r="N1804" s="153">
        <f t="shared" si="94"/>
        <v>0</v>
      </c>
      <c r="O1804" s="88">
        <v>46372</v>
      </c>
      <c r="P1804" s="88">
        <v>46397</v>
      </c>
      <c r="Q1804" s="144">
        <v>0.55000000000000004</v>
      </c>
      <c r="R1804" s="90" t="s">
        <v>1946</v>
      </c>
      <c r="S1804" s="91"/>
      <c r="T1804" s="91"/>
      <c r="U1804" s="102"/>
    </row>
    <row r="1805" spans="1:113" ht="16.5" customHeight="1" outlineLevel="1" x14ac:dyDescent="0.35">
      <c r="A1805" s="83" t="s">
        <v>2474</v>
      </c>
      <c r="B1805" s="152" t="s">
        <v>1127</v>
      </c>
      <c r="C1805" s="85"/>
      <c r="D1805" s="86"/>
      <c r="E1805" s="101"/>
      <c r="F1805" s="101"/>
      <c r="G1805" s="101"/>
      <c r="H1805" s="101"/>
      <c r="I1805" s="101">
        <f t="shared" si="95"/>
        <v>0</v>
      </c>
      <c r="J1805" s="101"/>
      <c r="K1805" s="101"/>
      <c r="L1805" s="153"/>
      <c r="M1805" s="153"/>
      <c r="N1805" s="153">
        <f t="shared" si="94"/>
        <v>0</v>
      </c>
      <c r="O1805" s="88">
        <v>46399</v>
      </c>
      <c r="P1805" s="88">
        <v>46400</v>
      </c>
      <c r="Q1805" s="144">
        <v>0.15</v>
      </c>
      <c r="R1805" s="90" t="s">
        <v>1946</v>
      </c>
      <c r="S1805" s="91"/>
      <c r="T1805" s="91"/>
      <c r="U1805" s="102"/>
    </row>
    <row r="1806" spans="1:113" ht="27" customHeight="1" outlineLevel="1" x14ac:dyDescent="0.35">
      <c r="A1806" s="83" t="s">
        <v>2475</v>
      </c>
      <c r="B1806" s="152" t="s">
        <v>852</v>
      </c>
      <c r="C1806" s="85"/>
      <c r="D1806" s="86"/>
      <c r="E1806" s="101"/>
      <c r="F1806" s="101"/>
      <c r="G1806" s="101"/>
      <c r="H1806" s="101"/>
      <c r="I1806" s="101">
        <f t="shared" si="95"/>
        <v>0</v>
      </c>
      <c r="J1806" s="101"/>
      <c r="K1806" s="101"/>
      <c r="L1806" s="153"/>
      <c r="M1806" s="153"/>
      <c r="N1806" s="153">
        <f t="shared" si="94"/>
        <v>0</v>
      </c>
      <c r="O1806" s="88">
        <v>46402</v>
      </c>
      <c r="P1806" s="88">
        <v>46407</v>
      </c>
      <c r="Q1806" s="144">
        <v>0.05</v>
      </c>
      <c r="R1806" s="90" t="s">
        <v>1946</v>
      </c>
      <c r="S1806" s="91"/>
      <c r="T1806" s="91"/>
      <c r="U1806" s="102"/>
    </row>
    <row r="1807" spans="1:113" ht="23.9" customHeight="1" outlineLevel="1" x14ac:dyDescent="0.35">
      <c r="A1807" s="332" t="s">
        <v>2476</v>
      </c>
      <c r="B1807" s="333" t="s">
        <v>2477</v>
      </c>
      <c r="C1807" s="204"/>
      <c r="D1807" s="334">
        <v>624101</v>
      </c>
      <c r="E1807" s="65">
        <f>E1808+E1812+E1816+E1820</f>
        <v>118795384</v>
      </c>
      <c r="F1807" s="335"/>
      <c r="G1807" s="335"/>
      <c r="H1807" s="335"/>
      <c r="I1807" s="335">
        <f t="shared" si="95"/>
        <v>118795384</v>
      </c>
      <c r="J1807" s="65">
        <f>J1808+J1812+J1816+J1820</f>
        <v>118795384</v>
      </c>
      <c r="K1807" s="335"/>
      <c r="L1807" s="336"/>
      <c r="M1807" s="336"/>
      <c r="N1807" s="336">
        <f t="shared" si="94"/>
        <v>118795384</v>
      </c>
      <c r="O1807" s="206"/>
      <c r="P1807" s="206"/>
      <c r="Q1807" s="207"/>
      <c r="R1807" s="208" t="s">
        <v>1946</v>
      </c>
      <c r="S1807" s="209"/>
      <c r="T1807" s="209"/>
      <c r="U1807" s="337"/>
    </row>
    <row r="1808" spans="1:113" s="293" customFormat="1" ht="26.15" customHeight="1" outlineLevel="1" x14ac:dyDescent="0.35">
      <c r="A1808" s="297" t="s">
        <v>2478</v>
      </c>
      <c r="B1808" s="338" t="s">
        <v>2479</v>
      </c>
      <c r="C1808" s="298"/>
      <c r="D1808" s="299"/>
      <c r="E1808" s="300">
        <v>29698846</v>
      </c>
      <c r="F1808" s="300"/>
      <c r="G1808" s="300"/>
      <c r="H1808" s="300"/>
      <c r="I1808" s="300">
        <f t="shared" si="95"/>
        <v>29698846</v>
      </c>
      <c r="J1808" s="300">
        <v>29698846</v>
      </c>
      <c r="K1808" s="300"/>
      <c r="L1808" s="339"/>
      <c r="M1808" s="339"/>
      <c r="N1808" s="339">
        <f t="shared" si="94"/>
        <v>29698846</v>
      </c>
      <c r="O1808" s="301">
        <v>46023</v>
      </c>
      <c r="P1808" s="301">
        <v>46142</v>
      </c>
      <c r="Q1808" s="303">
        <v>0.25</v>
      </c>
      <c r="R1808" s="340" t="s">
        <v>1946</v>
      </c>
      <c r="S1808" s="304"/>
      <c r="T1808" s="304"/>
      <c r="U1808" s="305"/>
      <c r="V1808" s="4"/>
      <c r="W1808" s="4"/>
      <c r="X1808" s="4"/>
      <c r="Y1808" s="4"/>
      <c r="Z1808" s="4"/>
      <c r="AA1808" s="4"/>
      <c r="AB1808" s="4"/>
      <c r="AC1808" s="4"/>
      <c r="AD1808" s="4"/>
      <c r="AE1808" s="4"/>
      <c r="AF1808" s="4"/>
      <c r="AG1808" s="4"/>
      <c r="AH1808" s="4"/>
      <c r="AI1808" s="4"/>
      <c r="AJ1808" s="4"/>
      <c r="AK1808" s="4"/>
      <c r="AL1808" s="4"/>
      <c r="AM1808" s="4"/>
      <c r="AN1808" s="4"/>
      <c r="AO1808" s="4"/>
      <c r="AP1808" s="4"/>
      <c r="AQ1808" s="4"/>
      <c r="AR1808" s="4"/>
      <c r="AS1808" s="4"/>
      <c r="AT1808" s="4"/>
      <c r="AU1808" s="4"/>
      <c r="AV1808" s="4"/>
      <c r="AW1808" s="4"/>
      <c r="AX1808" s="4"/>
      <c r="AY1808" s="4"/>
      <c r="AZ1808" s="4"/>
      <c r="BA1808" s="4"/>
      <c r="BB1808" s="4"/>
      <c r="BC1808" s="4"/>
      <c r="BD1808" s="4"/>
      <c r="BE1808" s="4"/>
      <c r="BF1808" s="4"/>
      <c r="BG1808" s="4"/>
      <c r="BH1808" s="4"/>
      <c r="BI1808" s="4"/>
      <c r="BJ1808" s="4"/>
      <c r="BK1808" s="4"/>
      <c r="BL1808" s="4"/>
      <c r="BM1808" s="4"/>
      <c r="BN1808" s="4"/>
      <c r="BO1808" s="4"/>
      <c r="BP1808" s="4"/>
      <c r="BQ1808" s="4"/>
      <c r="BR1808" s="4"/>
      <c r="BS1808" s="4"/>
      <c r="BT1808" s="4"/>
      <c r="BU1808" s="4"/>
      <c r="BV1808" s="4"/>
      <c r="BW1808" s="4"/>
      <c r="BX1808" s="4"/>
      <c r="BY1808" s="4"/>
      <c r="BZ1808" s="4"/>
      <c r="CA1808" s="4"/>
      <c r="CB1808" s="4"/>
      <c r="CC1808" s="4"/>
      <c r="CD1808" s="4"/>
      <c r="CE1808" s="4"/>
      <c r="CF1808" s="4"/>
      <c r="CG1808" s="4"/>
      <c r="CH1808" s="4"/>
      <c r="CI1808" s="4"/>
      <c r="CJ1808" s="4"/>
      <c r="CK1808" s="4"/>
      <c r="CL1808" s="4"/>
      <c r="CM1808" s="4"/>
      <c r="CN1808" s="4"/>
      <c r="CO1808" s="4"/>
      <c r="CP1808" s="4"/>
      <c r="CQ1808" s="4"/>
      <c r="CR1808" s="4"/>
      <c r="CS1808" s="4"/>
      <c r="CT1808" s="4"/>
      <c r="CU1808" s="4"/>
      <c r="CV1808" s="4"/>
      <c r="CW1808" s="4"/>
      <c r="CX1808" s="4"/>
      <c r="CY1808" s="4"/>
      <c r="CZ1808" s="4"/>
      <c r="DA1808" s="4"/>
      <c r="DB1808" s="4"/>
      <c r="DC1808" s="4"/>
      <c r="DD1808" s="4"/>
      <c r="DE1808" s="4"/>
      <c r="DF1808" s="4"/>
      <c r="DG1808" s="4"/>
      <c r="DH1808" s="4"/>
      <c r="DI1808" s="4"/>
    </row>
    <row r="1809" spans="1:113" ht="26.15" customHeight="1" outlineLevel="1" x14ac:dyDescent="0.35">
      <c r="A1809" s="83" t="s">
        <v>2480</v>
      </c>
      <c r="B1809" s="152" t="s">
        <v>2481</v>
      </c>
      <c r="C1809" s="85"/>
      <c r="D1809" s="86"/>
      <c r="E1809" s="101"/>
      <c r="F1809" s="101"/>
      <c r="G1809" s="101"/>
      <c r="H1809" s="101"/>
      <c r="I1809" s="101">
        <f t="shared" si="95"/>
        <v>0</v>
      </c>
      <c r="J1809" s="101"/>
      <c r="K1809" s="101"/>
      <c r="L1809" s="153"/>
      <c r="M1809" s="153"/>
      <c r="N1809" s="153">
        <f t="shared" si="94"/>
        <v>0</v>
      </c>
      <c r="O1809" s="88">
        <v>46023</v>
      </c>
      <c r="P1809" s="88">
        <v>46112</v>
      </c>
      <c r="Q1809" s="341">
        <v>0.65</v>
      </c>
      <c r="R1809" s="90" t="s">
        <v>1946</v>
      </c>
      <c r="S1809" s="91"/>
      <c r="T1809" s="91"/>
      <c r="U1809" s="102"/>
    </row>
    <row r="1810" spans="1:113" ht="26.15" customHeight="1" outlineLevel="1" x14ac:dyDescent="0.35">
      <c r="A1810" s="83" t="s">
        <v>2482</v>
      </c>
      <c r="B1810" s="152" t="s">
        <v>1129</v>
      </c>
      <c r="C1810" s="85"/>
      <c r="D1810" s="122"/>
      <c r="E1810" s="123"/>
      <c r="F1810" s="101"/>
      <c r="G1810" s="101"/>
      <c r="H1810" s="101"/>
      <c r="I1810" s="123">
        <f t="shared" si="95"/>
        <v>0</v>
      </c>
      <c r="J1810" s="123"/>
      <c r="K1810" s="101"/>
      <c r="L1810" s="123"/>
      <c r="M1810" s="123"/>
      <c r="N1810" s="123">
        <f t="shared" si="94"/>
        <v>0</v>
      </c>
      <c r="O1810" s="88">
        <v>46113</v>
      </c>
      <c r="P1810" s="88">
        <v>46115</v>
      </c>
      <c r="Q1810" s="144">
        <v>0.2</v>
      </c>
      <c r="R1810" s="90" t="s">
        <v>1946</v>
      </c>
      <c r="S1810" s="150"/>
      <c r="T1810" s="91"/>
      <c r="U1810" s="102"/>
    </row>
    <row r="1811" spans="1:113" ht="26.15" customHeight="1" outlineLevel="1" x14ac:dyDescent="0.35">
      <c r="A1811" s="83" t="s">
        <v>2483</v>
      </c>
      <c r="B1811" s="152" t="s">
        <v>852</v>
      </c>
      <c r="C1811" s="85"/>
      <c r="D1811" s="122"/>
      <c r="E1811" s="153">
        <v>29698846</v>
      </c>
      <c r="F1811" s="149"/>
      <c r="G1811" s="149"/>
      <c r="H1811" s="149"/>
      <c r="I1811" s="153">
        <f t="shared" si="95"/>
        <v>29698846</v>
      </c>
      <c r="J1811" s="153">
        <v>29698846</v>
      </c>
      <c r="K1811" s="149"/>
      <c r="L1811" s="123"/>
      <c r="M1811" s="123"/>
      <c r="N1811" s="123">
        <f t="shared" si="94"/>
        <v>29698846</v>
      </c>
      <c r="O1811" s="88">
        <v>46119</v>
      </c>
      <c r="P1811" s="88">
        <v>46126</v>
      </c>
      <c r="Q1811" s="168">
        <v>0.15</v>
      </c>
      <c r="R1811" s="150" t="s">
        <v>1946</v>
      </c>
      <c r="S1811" s="150"/>
      <c r="T1811" s="91"/>
      <c r="U1811" s="102"/>
    </row>
    <row r="1812" spans="1:113" ht="26.15" customHeight="1" outlineLevel="1" x14ac:dyDescent="0.35">
      <c r="A1812" s="297" t="s">
        <v>2484</v>
      </c>
      <c r="B1812" s="338" t="s">
        <v>2485</v>
      </c>
      <c r="C1812" s="298"/>
      <c r="D1812" s="299"/>
      <c r="E1812" s="300">
        <v>29698846</v>
      </c>
      <c r="F1812" s="300"/>
      <c r="G1812" s="300"/>
      <c r="H1812" s="300"/>
      <c r="I1812" s="300">
        <f t="shared" si="95"/>
        <v>29698846</v>
      </c>
      <c r="J1812" s="300">
        <v>29698846</v>
      </c>
      <c r="K1812" s="300"/>
      <c r="L1812" s="339"/>
      <c r="M1812" s="339"/>
      <c r="N1812" s="339">
        <f t="shared" si="94"/>
        <v>29698846</v>
      </c>
      <c r="O1812" s="301">
        <v>46113</v>
      </c>
      <c r="P1812" s="301">
        <v>46234</v>
      </c>
      <c r="Q1812" s="303">
        <v>0.25</v>
      </c>
      <c r="R1812" s="340" t="s">
        <v>1946</v>
      </c>
      <c r="S1812" s="304"/>
      <c r="T1812" s="304"/>
      <c r="U1812" s="305"/>
    </row>
    <row r="1813" spans="1:113" s="293" customFormat="1" ht="27.65" customHeight="1" outlineLevel="1" x14ac:dyDescent="0.35">
      <c r="A1813" s="83" t="s">
        <v>2486</v>
      </c>
      <c r="B1813" s="152" t="s">
        <v>2481</v>
      </c>
      <c r="C1813" s="85"/>
      <c r="D1813" s="86"/>
      <c r="E1813" s="101"/>
      <c r="F1813" s="101"/>
      <c r="G1813" s="101"/>
      <c r="H1813" s="101"/>
      <c r="I1813" s="101">
        <f t="shared" si="95"/>
        <v>0</v>
      </c>
      <c r="J1813" s="101"/>
      <c r="K1813" s="101"/>
      <c r="L1813" s="153"/>
      <c r="M1813" s="153"/>
      <c r="N1813" s="153">
        <f t="shared" si="94"/>
        <v>0</v>
      </c>
      <c r="O1813" s="88">
        <v>46113</v>
      </c>
      <c r="P1813" s="88">
        <v>46203</v>
      </c>
      <c r="Q1813" s="341">
        <v>0.65</v>
      </c>
      <c r="R1813" s="90" t="s">
        <v>1946</v>
      </c>
      <c r="S1813" s="91"/>
      <c r="T1813" s="91"/>
      <c r="U1813" s="102"/>
      <c r="V1813" s="4"/>
      <c r="W1813" s="4"/>
      <c r="X1813" s="4"/>
      <c r="Y1813" s="4"/>
      <c r="Z1813" s="4"/>
      <c r="AA1813" s="4"/>
      <c r="AB1813" s="4"/>
      <c r="AC1813" s="4"/>
      <c r="AD1813" s="4"/>
      <c r="AE1813" s="4"/>
      <c r="AF1813" s="4"/>
      <c r="AG1813" s="4"/>
      <c r="AH1813" s="4"/>
      <c r="AI1813" s="4"/>
      <c r="AJ1813" s="4"/>
      <c r="AK1813" s="4"/>
      <c r="AL1813" s="4"/>
      <c r="AM1813" s="4"/>
      <c r="AN1813" s="4"/>
      <c r="AO1813" s="4"/>
      <c r="AP1813" s="4"/>
      <c r="AQ1813" s="4"/>
      <c r="AR1813" s="4"/>
      <c r="AS1813" s="4"/>
      <c r="AT1813" s="4"/>
      <c r="AU1813" s="4"/>
      <c r="AV1813" s="4"/>
      <c r="AW1813" s="4"/>
      <c r="AX1813" s="4"/>
      <c r="AY1813" s="4"/>
      <c r="AZ1813" s="4"/>
      <c r="BA1813" s="4"/>
      <c r="BB1813" s="4"/>
      <c r="BC1813" s="4"/>
      <c r="BD1813" s="4"/>
      <c r="BE1813" s="4"/>
      <c r="BF1813" s="4"/>
      <c r="BG1813" s="4"/>
      <c r="BH1813" s="4"/>
      <c r="BI1813" s="4"/>
      <c r="BJ1813" s="4"/>
      <c r="BK1813" s="4"/>
      <c r="BL1813" s="4"/>
      <c r="BM1813" s="4"/>
      <c r="BN1813" s="4"/>
      <c r="BO1813" s="4"/>
      <c r="BP1813" s="4"/>
      <c r="BQ1813" s="4"/>
      <c r="BR1813" s="4"/>
      <c r="BS1813" s="4"/>
      <c r="BT1813" s="4"/>
      <c r="BU1813" s="4"/>
      <c r="BV1813" s="4"/>
      <c r="BW1813" s="4"/>
      <c r="BX1813" s="4"/>
      <c r="BY1813" s="4"/>
      <c r="BZ1813" s="4"/>
      <c r="CA1813" s="4"/>
      <c r="CB1813" s="4"/>
      <c r="CC1813" s="4"/>
      <c r="CD1813" s="4"/>
      <c r="CE1813" s="4"/>
      <c r="CF1813" s="4"/>
      <c r="CG1813" s="4"/>
      <c r="CH1813" s="4"/>
      <c r="CI1813" s="4"/>
      <c r="CJ1813" s="4"/>
      <c r="CK1813" s="4"/>
      <c r="CL1813" s="4"/>
      <c r="CM1813" s="4"/>
      <c r="CN1813" s="4"/>
      <c r="CO1813" s="4"/>
      <c r="CP1813" s="4"/>
      <c r="CQ1813" s="4"/>
      <c r="CR1813" s="4"/>
      <c r="CS1813" s="4"/>
      <c r="CT1813" s="4"/>
      <c r="CU1813" s="4"/>
      <c r="CV1813" s="4"/>
      <c r="CW1813" s="4"/>
      <c r="CX1813" s="4"/>
      <c r="CY1813" s="4"/>
      <c r="CZ1813" s="4"/>
      <c r="DA1813" s="4"/>
      <c r="DB1813" s="4"/>
      <c r="DC1813" s="4"/>
      <c r="DD1813" s="4"/>
      <c r="DE1813" s="4"/>
      <c r="DF1813" s="4"/>
      <c r="DG1813" s="4"/>
      <c r="DH1813" s="4"/>
      <c r="DI1813" s="4"/>
    </row>
    <row r="1814" spans="1:113" ht="27.65" customHeight="1" outlineLevel="1" x14ac:dyDescent="0.35">
      <c r="A1814" s="83" t="s">
        <v>2487</v>
      </c>
      <c r="B1814" s="152" t="s">
        <v>1129</v>
      </c>
      <c r="C1814" s="85"/>
      <c r="D1814" s="122"/>
      <c r="E1814" s="123"/>
      <c r="F1814" s="101"/>
      <c r="G1814" s="101"/>
      <c r="H1814" s="101"/>
      <c r="I1814" s="123">
        <f t="shared" si="95"/>
        <v>0</v>
      </c>
      <c r="J1814" s="123"/>
      <c r="K1814" s="101"/>
      <c r="L1814" s="123"/>
      <c r="M1814" s="123"/>
      <c r="N1814" s="123">
        <f t="shared" si="94"/>
        <v>0</v>
      </c>
      <c r="O1814" s="88">
        <v>46204</v>
      </c>
      <c r="P1814" s="88">
        <v>46206</v>
      </c>
      <c r="Q1814" s="144">
        <v>0.2</v>
      </c>
      <c r="R1814" s="90" t="s">
        <v>1946</v>
      </c>
      <c r="S1814" s="150"/>
      <c r="T1814" s="91"/>
      <c r="U1814" s="102"/>
    </row>
    <row r="1815" spans="1:113" ht="27.65" customHeight="1" outlineLevel="1" x14ac:dyDescent="0.35">
      <c r="A1815" s="83" t="s">
        <v>2488</v>
      </c>
      <c r="B1815" s="152" t="s">
        <v>852</v>
      </c>
      <c r="C1815" s="85"/>
      <c r="D1815" s="122"/>
      <c r="E1815" s="153">
        <v>29698846</v>
      </c>
      <c r="F1815" s="149"/>
      <c r="G1815" s="149"/>
      <c r="H1815" s="149"/>
      <c r="I1815" s="153">
        <f t="shared" si="95"/>
        <v>29698846</v>
      </c>
      <c r="J1815" s="153">
        <v>29698846</v>
      </c>
      <c r="K1815" s="149"/>
      <c r="L1815" s="123"/>
      <c r="M1815" s="123"/>
      <c r="N1815" s="123">
        <f t="shared" si="94"/>
        <v>29698846</v>
      </c>
      <c r="O1815" s="88">
        <v>46210</v>
      </c>
      <c r="P1815" s="88">
        <v>46217</v>
      </c>
      <c r="Q1815" s="168">
        <v>0.15</v>
      </c>
      <c r="R1815" s="150" t="s">
        <v>1946</v>
      </c>
      <c r="S1815" s="150"/>
      <c r="T1815" s="91"/>
      <c r="U1815" s="102"/>
    </row>
    <row r="1816" spans="1:113" ht="27.65" customHeight="1" outlineLevel="1" x14ac:dyDescent="0.35">
      <c r="A1816" s="297" t="s">
        <v>2489</v>
      </c>
      <c r="B1816" s="338" t="s">
        <v>2490</v>
      </c>
      <c r="C1816" s="298"/>
      <c r="D1816" s="299"/>
      <c r="E1816" s="300">
        <v>29698846</v>
      </c>
      <c r="F1816" s="300"/>
      <c r="G1816" s="300"/>
      <c r="H1816" s="300"/>
      <c r="I1816" s="300">
        <f t="shared" si="95"/>
        <v>29698846</v>
      </c>
      <c r="J1816" s="300">
        <v>29698846</v>
      </c>
      <c r="K1816" s="300"/>
      <c r="L1816" s="339"/>
      <c r="M1816" s="339"/>
      <c r="N1816" s="339">
        <f t="shared" si="94"/>
        <v>29698846</v>
      </c>
      <c r="O1816" s="301">
        <v>46204</v>
      </c>
      <c r="P1816" s="301">
        <v>46326</v>
      </c>
      <c r="Q1816" s="303">
        <v>0.25</v>
      </c>
      <c r="R1816" s="340" t="s">
        <v>1946</v>
      </c>
      <c r="S1816" s="304"/>
      <c r="T1816" s="304"/>
      <c r="U1816" s="305"/>
    </row>
    <row r="1817" spans="1:113" ht="27.65" customHeight="1" outlineLevel="1" x14ac:dyDescent="0.35">
      <c r="A1817" s="83" t="s">
        <v>2491</v>
      </c>
      <c r="B1817" s="152" t="s">
        <v>2481</v>
      </c>
      <c r="C1817" s="85"/>
      <c r="D1817" s="86"/>
      <c r="E1817" s="101"/>
      <c r="F1817" s="101"/>
      <c r="G1817" s="101"/>
      <c r="H1817" s="101"/>
      <c r="I1817" s="101">
        <f t="shared" si="95"/>
        <v>0</v>
      </c>
      <c r="J1817" s="101"/>
      <c r="K1817" s="101"/>
      <c r="L1817" s="153"/>
      <c r="M1817" s="153"/>
      <c r="N1817" s="153">
        <f t="shared" si="94"/>
        <v>0</v>
      </c>
      <c r="O1817" s="88">
        <v>46204</v>
      </c>
      <c r="P1817" s="88">
        <v>46295</v>
      </c>
      <c r="Q1817" s="341">
        <v>0.65</v>
      </c>
      <c r="R1817" s="90" t="s">
        <v>1946</v>
      </c>
      <c r="S1817" s="91"/>
      <c r="T1817" s="91"/>
      <c r="U1817" s="102"/>
    </row>
    <row r="1818" spans="1:113" s="293" customFormat="1" ht="27.65" customHeight="1" outlineLevel="1" x14ac:dyDescent="0.35">
      <c r="A1818" s="83" t="s">
        <v>2492</v>
      </c>
      <c r="B1818" s="152" t="s">
        <v>1129</v>
      </c>
      <c r="C1818" s="85"/>
      <c r="D1818" s="122"/>
      <c r="E1818" s="123"/>
      <c r="F1818" s="101"/>
      <c r="G1818" s="101"/>
      <c r="H1818" s="101"/>
      <c r="I1818" s="123">
        <f t="shared" si="95"/>
        <v>0</v>
      </c>
      <c r="J1818" s="123"/>
      <c r="K1818" s="101"/>
      <c r="L1818" s="123"/>
      <c r="M1818" s="123"/>
      <c r="N1818" s="123">
        <f t="shared" si="94"/>
        <v>0</v>
      </c>
      <c r="O1818" s="88">
        <v>46296</v>
      </c>
      <c r="P1818" s="88">
        <v>46297</v>
      </c>
      <c r="Q1818" s="144">
        <v>0.2</v>
      </c>
      <c r="R1818" s="90" t="s">
        <v>1946</v>
      </c>
      <c r="S1818" s="150"/>
      <c r="T1818" s="91"/>
      <c r="U1818" s="102"/>
      <c r="V1818" s="4"/>
      <c r="W1818" s="4"/>
      <c r="X1818" s="4"/>
      <c r="Y1818" s="4"/>
      <c r="Z1818" s="4"/>
      <c r="AA1818" s="4"/>
      <c r="AB1818" s="4"/>
      <c r="AC1818" s="4"/>
      <c r="AD1818" s="4"/>
      <c r="AE1818" s="4"/>
      <c r="AF1818" s="4"/>
      <c r="AG1818" s="4"/>
      <c r="AH1818" s="4"/>
      <c r="AI1818" s="4"/>
      <c r="AJ1818" s="4"/>
      <c r="AK1818" s="4"/>
      <c r="AL1818" s="4"/>
      <c r="AM1818" s="4"/>
      <c r="AN1818" s="4"/>
      <c r="AO1818" s="4"/>
      <c r="AP1818" s="4"/>
      <c r="AQ1818" s="4"/>
      <c r="AR1818" s="4"/>
      <c r="AS1818" s="4"/>
      <c r="AT1818" s="4"/>
      <c r="AU1818" s="4"/>
      <c r="AV1818" s="4"/>
      <c r="AW1818" s="4"/>
      <c r="AX1818" s="4"/>
      <c r="AY1818" s="4"/>
      <c r="AZ1818" s="4"/>
      <c r="BA1818" s="4"/>
      <c r="BB1818" s="4"/>
      <c r="BC1818" s="4"/>
      <c r="BD1818" s="4"/>
      <c r="BE1818" s="4"/>
      <c r="BF1818" s="4"/>
      <c r="BG1818" s="4"/>
      <c r="BH1818" s="4"/>
      <c r="BI1818" s="4"/>
      <c r="BJ1818" s="4"/>
      <c r="BK1818" s="4"/>
      <c r="BL1818" s="4"/>
      <c r="BM1818" s="4"/>
      <c r="BN1818" s="4"/>
      <c r="BO1818" s="4"/>
      <c r="BP1818" s="4"/>
      <c r="BQ1818" s="4"/>
      <c r="BR1818" s="4"/>
      <c r="BS1818" s="4"/>
      <c r="BT1818" s="4"/>
      <c r="BU1818" s="4"/>
      <c r="BV1818" s="4"/>
      <c r="BW1818" s="4"/>
      <c r="BX1818" s="4"/>
      <c r="BY1818" s="4"/>
      <c r="BZ1818" s="4"/>
      <c r="CA1818" s="4"/>
      <c r="CB1818" s="4"/>
      <c r="CC1818" s="4"/>
      <c r="CD1818" s="4"/>
      <c r="CE1818" s="4"/>
      <c r="CF1818" s="4"/>
      <c r="CG1818" s="4"/>
      <c r="CH1818" s="4"/>
      <c r="CI1818" s="4"/>
      <c r="CJ1818" s="4"/>
      <c r="CK1818" s="4"/>
      <c r="CL1818" s="4"/>
      <c r="CM1818" s="4"/>
      <c r="CN1818" s="4"/>
      <c r="CO1818" s="4"/>
      <c r="CP1818" s="4"/>
      <c r="CQ1818" s="4"/>
      <c r="CR1818" s="4"/>
      <c r="CS1818" s="4"/>
      <c r="CT1818" s="4"/>
      <c r="CU1818" s="4"/>
      <c r="CV1818" s="4"/>
      <c r="CW1818" s="4"/>
      <c r="CX1818" s="4"/>
      <c r="CY1818" s="4"/>
      <c r="CZ1818" s="4"/>
      <c r="DA1818" s="4"/>
      <c r="DB1818" s="4"/>
      <c r="DC1818" s="4"/>
      <c r="DD1818" s="4"/>
      <c r="DE1818" s="4"/>
      <c r="DF1818" s="4"/>
      <c r="DG1818" s="4"/>
      <c r="DH1818" s="4"/>
      <c r="DI1818" s="4"/>
    </row>
    <row r="1819" spans="1:113" ht="27.65" customHeight="1" outlineLevel="1" x14ac:dyDescent="0.35">
      <c r="A1819" s="83" t="s">
        <v>2493</v>
      </c>
      <c r="B1819" s="152" t="s">
        <v>852</v>
      </c>
      <c r="C1819" s="85"/>
      <c r="D1819" s="122"/>
      <c r="E1819" s="153">
        <v>29698846</v>
      </c>
      <c r="F1819" s="149"/>
      <c r="G1819" s="149"/>
      <c r="H1819" s="149"/>
      <c r="I1819" s="153">
        <f t="shared" si="95"/>
        <v>29698846</v>
      </c>
      <c r="J1819" s="153">
        <v>29698846</v>
      </c>
      <c r="K1819" s="149"/>
      <c r="L1819" s="123"/>
      <c r="M1819" s="123"/>
      <c r="N1819" s="123">
        <f t="shared" si="94"/>
        <v>29698846</v>
      </c>
      <c r="O1819" s="88">
        <v>46302</v>
      </c>
      <c r="P1819" s="88">
        <v>46311</v>
      </c>
      <c r="Q1819" s="168">
        <v>0.15</v>
      </c>
      <c r="R1819" s="150" t="s">
        <v>1946</v>
      </c>
      <c r="S1819" s="150"/>
      <c r="T1819" s="91"/>
      <c r="U1819" s="102"/>
    </row>
    <row r="1820" spans="1:113" ht="27.65" customHeight="1" outlineLevel="1" x14ac:dyDescent="0.35">
      <c r="A1820" s="297" t="s">
        <v>2494</v>
      </c>
      <c r="B1820" s="338" t="s">
        <v>2495</v>
      </c>
      <c r="C1820" s="298"/>
      <c r="D1820" s="299"/>
      <c r="E1820" s="300">
        <v>29698846</v>
      </c>
      <c r="F1820" s="300"/>
      <c r="G1820" s="300"/>
      <c r="H1820" s="300"/>
      <c r="I1820" s="300">
        <f t="shared" si="95"/>
        <v>29698846</v>
      </c>
      <c r="J1820" s="300">
        <v>29698846</v>
      </c>
      <c r="K1820" s="300"/>
      <c r="L1820" s="339"/>
      <c r="M1820" s="339"/>
      <c r="N1820" s="339">
        <f t="shared" si="94"/>
        <v>29698846</v>
      </c>
      <c r="O1820" s="301">
        <v>46296</v>
      </c>
      <c r="P1820" s="301">
        <v>46418</v>
      </c>
      <c r="Q1820" s="303">
        <v>0.25</v>
      </c>
      <c r="R1820" s="340" t="s">
        <v>1946</v>
      </c>
      <c r="S1820" s="304"/>
      <c r="T1820" s="304"/>
      <c r="U1820" s="305"/>
    </row>
    <row r="1821" spans="1:113" ht="27.65" customHeight="1" outlineLevel="1" x14ac:dyDescent="0.35">
      <c r="A1821" s="83" t="s">
        <v>2496</v>
      </c>
      <c r="B1821" s="152" t="s">
        <v>2481</v>
      </c>
      <c r="C1821" s="85"/>
      <c r="D1821" s="86"/>
      <c r="E1821" s="101"/>
      <c r="F1821" s="101"/>
      <c r="G1821" s="101"/>
      <c r="H1821" s="101"/>
      <c r="I1821" s="101">
        <f t="shared" si="95"/>
        <v>0</v>
      </c>
      <c r="J1821" s="101"/>
      <c r="K1821" s="101"/>
      <c r="L1821" s="153"/>
      <c r="M1821" s="153"/>
      <c r="N1821" s="153">
        <f t="shared" si="94"/>
        <v>0</v>
      </c>
      <c r="O1821" s="88">
        <v>46296</v>
      </c>
      <c r="P1821" s="88">
        <v>46387</v>
      </c>
      <c r="Q1821" s="341">
        <v>0.65</v>
      </c>
      <c r="R1821" s="90" t="s">
        <v>1946</v>
      </c>
      <c r="S1821" s="91"/>
      <c r="T1821" s="91"/>
      <c r="U1821" s="102"/>
    </row>
    <row r="1822" spans="1:113" ht="27.65" customHeight="1" outlineLevel="1" x14ac:dyDescent="0.35">
      <c r="A1822" s="83" t="s">
        <v>2497</v>
      </c>
      <c r="B1822" s="152" t="s">
        <v>1129</v>
      </c>
      <c r="C1822" s="85"/>
      <c r="D1822" s="122"/>
      <c r="E1822" s="123"/>
      <c r="F1822" s="101"/>
      <c r="G1822" s="101"/>
      <c r="H1822" s="101"/>
      <c r="I1822" s="123">
        <f t="shared" si="95"/>
        <v>0</v>
      </c>
      <c r="J1822" s="123"/>
      <c r="K1822" s="101"/>
      <c r="L1822" s="123"/>
      <c r="M1822" s="123"/>
      <c r="N1822" s="123">
        <f t="shared" si="94"/>
        <v>0</v>
      </c>
      <c r="O1822" s="88">
        <v>46392</v>
      </c>
      <c r="P1822" s="88">
        <v>46394</v>
      </c>
      <c r="Q1822" s="144">
        <v>0.2</v>
      </c>
      <c r="R1822" s="90" t="s">
        <v>1946</v>
      </c>
      <c r="S1822" s="150"/>
      <c r="T1822" s="91"/>
      <c r="U1822" s="102"/>
    </row>
    <row r="1823" spans="1:113" ht="14" outlineLevel="1" x14ac:dyDescent="0.35">
      <c r="A1823" s="83" t="s">
        <v>2498</v>
      </c>
      <c r="B1823" s="152" t="s">
        <v>852</v>
      </c>
      <c r="C1823" s="85"/>
      <c r="D1823" s="122"/>
      <c r="E1823" s="153">
        <v>29698846</v>
      </c>
      <c r="F1823" s="149"/>
      <c r="G1823" s="149"/>
      <c r="H1823" s="149"/>
      <c r="I1823" s="153">
        <f t="shared" si="95"/>
        <v>29698846</v>
      </c>
      <c r="J1823" s="153">
        <v>29698846</v>
      </c>
      <c r="K1823" s="149"/>
      <c r="L1823" s="123"/>
      <c r="M1823" s="123"/>
      <c r="N1823" s="123">
        <f t="shared" si="94"/>
        <v>29698846</v>
      </c>
      <c r="O1823" s="88">
        <v>46398</v>
      </c>
      <c r="P1823" s="88">
        <v>46402</v>
      </c>
      <c r="Q1823" s="168">
        <v>0.15</v>
      </c>
      <c r="R1823" s="150" t="s">
        <v>1946</v>
      </c>
      <c r="S1823" s="150"/>
      <c r="T1823" s="91"/>
      <c r="U1823" s="102"/>
    </row>
    <row r="1824" spans="1:113" ht="34.5" customHeight="1" outlineLevel="1" x14ac:dyDescent="0.35">
      <c r="A1824" s="332" t="s">
        <v>2499</v>
      </c>
      <c r="B1824" s="333" t="s">
        <v>2500</v>
      </c>
      <c r="C1824" s="204"/>
      <c r="D1824" s="334">
        <v>624101</v>
      </c>
      <c r="E1824" s="65">
        <f>E1825+E1831+E1837</f>
        <v>10037671</v>
      </c>
      <c r="F1824" s="335"/>
      <c r="G1824" s="66"/>
      <c r="H1824" s="66"/>
      <c r="I1824" s="336">
        <f t="shared" si="95"/>
        <v>10037671</v>
      </c>
      <c r="J1824" s="65">
        <f>J1825+J1831+J1837</f>
        <v>10037671</v>
      </c>
      <c r="K1824" s="335"/>
      <c r="L1824" s="336"/>
      <c r="M1824" s="336"/>
      <c r="N1824" s="336">
        <f t="shared" si="94"/>
        <v>10037671</v>
      </c>
      <c r="O1824" s="206"/>
      <c r="P1824" s="206"/>
      <c r="Q1824" s="342"/>
      <c r="R1824" s="343" t="s">
        <v>1946</v>
      </c>
      <c r="S1824" s="343"/>
      <c r="T1824" s="209"/>
      <c r="U1824" s="337"/>
    </row>
    <row r="1825" spans="1:21" ht="33.9" customHeight="1" outlineLevel="1" x14ac:dyDescent="0.35">
      <c r="A1825" s="297" t="s">
        <v>2501</v>
      </c>
      <c r="B1825" s="338" t="s">
        <v>2502</v>
      </c>
      <c r="C1825" s="298"/>
      <c r="D1825" s="299"/>
      <c r="E1825" s="300">
        <v>5018835.5</v>
      </c>
      <c r="F1825" s="300"/>
      <c r="G1825" s="300"/>
      <c r="H1825" s="300"/>
      <c r="I1825" s="300">
        <f t="shared" si="95"/>
        <v>5018835.5</v>
      </c>
      <c r="J1825" s="300">
        <v>5018835.5</v>
      </c>
      <c r="K1825" s="300"/>
      <c r="L1825" s="339"/>
      <c r="M1825" s="339"/>
      <c r="N1825" s="339">
        <f t="shared" si="94"/>
        <v>5018835.5</v>
      </c>
      <c r="O1825" s="301">
        <v>46113</v>
      </c>
      <c r="P1825" s="301">
        <v>46198</v>
      </c>
      <c r="Q1825" s="303">
        <v>0.5</v>
      </c>
      <c r="R1825" s="340" t="s">
        <v>1946</v>
      </c>
      <c r="S1825" s="304"/>
      <c r="T1825" s="304"/>
      <c r="U1825" s="305"/>
    </row>
    <row r="1826" spans="1:21" ht="15" customHeight="1" outlineLevel="1" x14ac:dyDescent="0.35">
      <c r="A1826" s="83" t="s">
        <v>2503</v>
      </c>
      <c r="B1826" s="152" t="s">
        <v>1119</v>
      </c>
      <c r="C1826" s="85"/>
      <c r="D1826" s="86"/>
      <c r="E1826" s="101"/>
      <c r="F1826" s="101"/>
      <c r="G1826" s="101"/>
      <c r="H1826" s="101"/>
      <c r="I1826" s="101">
        <f t="shared" si="95"/>
        <v>0</v>
      </c>
      <c r="J1826" s="101"/>
      <c r="K1826" s="101"/>
      <c r="L1826" s="153"/>
      <c r="M1826" s="153"/>
      <c r="N1826" s="153">
        <f t="shared" si="94"/>
        <v>0</v>
      </c>
      <c r="O1826" s="88">
        <v>46113</v>
      </c>
      <c r="P1826" s="88">
        <v>46114</v>
      </c>
      <c r="Q1826" s="144">
        <v>0.15</v>
      </c>
      <c r="R1826" s="90" t="s">
        <v>1946</v>
      </c>
      <c r="S1826" s="91"/>
      <c r="T1826" s="91"/>
      <c r="U1826" s="102"/>
    </row>
    <row r="1827" spans="1:21" ht="15" customHeight="1" outlineLevel="1" x14ac:dyDescent="0.35">
      <c r="A1827" s="83" t="s">
        <v>2504</v>
      </c>
      <c r="B1827" s="152" t="s">
        <v>1121</v>
      </c>
      <c r="C1827" s="85"/>
      <c r="D1827" s="86"/>
      <c r="E1827" s="101"/>
      <c r="F1827" s="101"/>
      <c r="G1827" s="101"/>
      <c r="H1827" s="101"/>
      <c r="I1827" s="101">
        <f t="shared" ref="I1827:I1829" si="96">SUM(E1827:H1827)</f>
        <v>0</v>
      </c>
      <c r="J1827" s="101"/>
      <c r="K1827" s="101"/>
      <c r="L1827" s="153"/>
      <c r="M1827" s="153"/>
      <c r="N1827" s="153">
        <f t="shared" ref="N1827:N1829" si="97">SUM(J1827:M1827)</f>
        <v>0</v>
      </c>
      <c r="O1827" s="88">
        <v>46114</v>
      </c>
      <c r="P1827" s="88">
        <v>46115</v>
      </c>
      <c r="Q1827" s="144">
        <v>0.1</v>
      </c>
      <c r="R1827" s="90" t="s">
        <v>1946</v>
      </c>
      <c r="S1827" s="91"/>
      <c r="T1827" s="91"/>
      <c r="U1827" s="102"/>
    </row>
    <row r="1828" spans="1:21" ht="15" customHeight="1" outlineLevel="1" x14ac:dyDescent="0.35">
      <c r="A1828" s="83" t="s">
        <v>2505</v>
      </c>
      <c r="B1828" s="152" t="s">
        <v>454</v>
      </c>
      <c r="C1828" s="85"/>
      <c r="D1828" s="86"/>
      <c r="E1828" s="101"/>
      <c r="F1828" s="101"/>
      <c r="G1828" s="101"/>
      <c r="H1828" s="101"/>
      <c r="I1828" s="101">
        <f t="shared" si="96"/>
        <v>0</v>
      </c>
      <c r="J1828" s="101"/>
      <c r="K1828" s="101"/>
      <c r="L1828" s="153"/>
      <c r="M1828" s="153"/>
      <c r="N1828" s="153">
        <f t="shared" si="97"/>
        <v>0</v>
      </c>
      <c r="O1828" s="88">
        <v>46132</v>
      </c>
      <c r="P1828" s="88">
        <v>46162</v>
      </c>
      <c r="Q1828" s="144">
        <v>0.55000000000000004</v>
      </c>
      <c r="R1828" s="90" t="s">
        <v>1946</v>
      </c>
      <c r="S1828" s="91"/>
      <c r="T1828" s="91"/>
      <c r="U1828" s="102"/>
    </row>
    <row r="1829" spans="1:21" ht="15" customHeight="1" outlineLevel="1" x14ac:dyDescent="0.35">
      <c r="A1829" s="83" t="s">
        <v>2506</v>
      </c>
      <c r="B1829" s="152" t="s">
        <v>1127</v>
      </c>
      <c r="C1829" s="85"/>
      <c r="D1829" s="86"/>
      <c r="E1829" s="101"/>
      <c r="F1829" s="101"/>
      <c r="G1829" s="101" t="s">
        <v>2507</v>
      </c>
      <c r="H1829" s="101"/>
      <c r="I1829" s="101">
        <f t="shared" si="96"/>
        <v>0</v>
      </c>
      <c r="J1829" s="101"/>
      <c r="K1829" s="101"/>
      <c r="L1829" s="153"/>
      <c r="M1829" s="153"/>
      <c r="N1829" s="153">
        <f t="shared" si="97"/>
        <v>0</v>
      </c>
      <c r="O1829" s="88">
        <v>46168</v>
      </c>
      <c r="P1829" s="88">
        <v>46170</v>
      </c>
      <c r="Q1829" s="144">
        <v>0.15</v>
      </c>
      <c r="R1829" s="90" t="s">
        <v>1946</v>
      </c>
      <c r="S1829" s="91"/>
      <c r="T1829" s="91"/>
      <c r="U1829" s="102"/>
    </row>
    <row r="1830" spans="1:21" ht="15" customHeight="1" outlineLevel="1" x14ac:dyDescent="0.35">
      <c r="A1830" s="83" t="s">
        <v>2508</v>
      </c>
      <c r="B1830" s="152" t="s">
        <v>1129</v>
      </c>
      <c r="C1830" s="85"/>
      <c r="D1830" s="86"/>
      <c r="E1830" s="101">
        <v>5018835.5</v>
      </c>
      <c r="F1830" s="101"/>
      <c r="G1830" s="101"/>
      <c r="H1830" s="101"/>
      <c r="I1830" s="101">
        <v>5018835.5</v>
      </c>
      <c r="J1830" s="101">
        <v>5018835.5</v>
      </c>
      <c r="K1830" s="101"/>
      <c r="L1830" s="153"/>
      <c r="M1830" s="153"/>
      <c r="N1830" s="153">
        <v>5018835.5</v>
      </c>
      <c r="O1830" s="88">
        <v>46174</v>
      </c>
      <c r="P1830" s="88">
        <v>46183</v>
      </c>
      <c r="Q1830" s="144">
        <v>0.05</v>
      </c>
      <c r="R1830" s="90" t="s">
        <v>1946</v>
      </c>
      <c r="S1830" s="91"/>
      <c r="T1830" s="91"/>
      <c r="U1830" s="102"/>
    </row>
    <row r="1831" spans="1:21" ht="39.9" customHeight="1" outlineLevel="1" x14ac:dyDescent="0.35">
      <c r="A1831" s="297" t="s">
        <v>2509</v>
      </c>
      <c r="B1831" s="338" t="s">
        <v>2510</v>
      </c>
      <c r="C1831" s="298"/>
      <c r="D1831" s="299"/>
      <c r="E1831" s="300"/>
      <c r="F1831" s="300"/>
      <c r="G1831" s="300"/>
      <c r="H1831" s="300"/>
      <c r="I1831" s="300">
        <f>SUM(E1831:H1831)</f>
        <v>0</v>
      </c>
      <c r="J1831" s="300"/>
      <c r="K1831" s="300"/>
      <c r="L1831" s="339"/>
      <c r="M1831" s="339"/>
      <c r="N1831" s="339">
        <f>SUM(J1831:M1831)</f>
        <v>0</v>
      </c>
      <c r="O1831" s="301">
        <v>46174</v>
      </c>
      <c r="P1831" s="301" t="s">
        <v>2511</v>
      </c>
      <c r="Q1831" s="303">
        <v>0.05</v>
      </c>
      <c r="R1831" s="340" t="s">
        <v>1946</v>
      </c>
      <c r="S1831" s="304"/>
      <c r="T1831" s="304"/>
      <c r="U1831" s="305" t="s">
        <v>2512</v>
      </c>
    </row>
    <row r="1832" spans="1:21" ht="15" customHeight="1" outlineLevel="1" x14ac:dyDescent="0.35">
      <c r="A1832" s="83" t="s">
        <v>2513</v>
      </c>
      <c r="B1832" s="85" t="s">
        <v>2514</v>
      </c>
      <c r="C1832" s="85"/>
      <c r="D1832" s="122"/>
      <c r="E1832" s="123"/>
      <c r="F1832" s="101"/>
      <c r="G1832" s="101"/>
      <c r="H1832" s="101"/>
      <c r="I1832" s="123">
        <v>0</v>
      </c>
      <c r="J1832" s="123"/>
      <c r="K1832" s="101"/>
      <c r="L1832" s="123"/>
      <c r="M1832" s="123"/>
      <c r="N1832" s="123">
        <v>0</v>
      </c>
      <c r="O1832" s="88">
        <v>46174</v>
      </c>
      <c r="P1832" s="88">
        <v>46178</v>
      </c>
      <c r="Q1832" s="144">
        <v>0.15</v>
      </c>
      <c r="R1832" s="150" t="s">
        <v>1946</v>
      </c>
      <c r="S1832" s="150"/>
      <c r="T1832" s="91"/>
      <c r="U1832" s="102"/>
    </row>
    <row r="1833" spans="1:21" ht="15" customHeight="1" outlineLevel="1" x14ac:dyDescent="0.35">
      <c r="A1833" s="83" t="s">
        <v>2515</v>
      </c>
      <c r="B1833" s="85" t="s">
        <v>2516</v>
      </c>
      <c r="C1833" s="85"/>
      <c r="D1833" s="122"/>
      <c r="E1833" s="123"/>
      <c r="F1833" s="101"/>
      <c r="G1833" s="101"/>
      <c r="H1833" s="101"/>
      <c r="I1833" s="123">
        <v>0</v>
      </c>
      <c r="J1833" s="123"/>
      <c r="K1833" s="101"/>
      <c r="L1833" s="123"/>
      <c r="M1833" s="123"/>
      <c r="N1833" s="123">
        <v>0</v>
      </c>
      <c r="O1833" s="88">
        <v>46178</v>
      </c>
      <c r="P1833" s="88">
        <v>46181</v>
      </c>
      <c r="Q1833" s="144">
        <v>0.1</v>
      </c>
      <c r="R1833" s="150" t="s">
        <v>1946</v>
      </c>
      <c r="S1833" s="150"/>
      <c r="T1833" s="91"/>
      <c r="U1833" s="102"/>
    </row>
    <row r="1834" spans="1:21" ht="15" customHeight="1" outlineLevel="1" x14ac:dyDescent="0.35">
      <c r="A1834" s="83" t="s">
        <v>2517</v>
      </c>
      <c r="B1834" s="85" t="s">
        <v>2518</v>
      </c>
      <c r="C1834" s="85"/>
      <c r="D1834" s="122"/>
      <c r="E1834" s="123"/>
      <c r="F1834" s="101"/>
      <c r="G1834" s="101"/>
      <c r="H1834" s="101"/>
      <c r="I1834" s="123">
        <v>0</v>
      </c>
      <c r="J1834" s="123"/>
      <c r="K1834" s="101"/>
      <c r="L1834" s="123"/>
      <c r="M1834" s="123"/>
      <c r="N1834" s="123">
        <v>0</v>
      </c>
      <c r="O1834" s="88">
        <v>46182</v>
      </c>
      <c r="P1834" s="88">
        <v>46183</v>
      </c>
      <c r="Q1834" s="144">
        <v>0.55000000000000004</v>
      </c>
      <c r="R1834" s="150" t="s">
        <v>1946</v>
      </c>
      <c r="S1834" s="150"/>
      <c r="T1834" s="91"/>
      <c r="U1834" s="102"/>
    </row>
    <row r="1835" spans="1:21" ht="15" customHeight="1" outlineLevel="1" x14ac:dyDescent="0.35">
      <c r="A1835" s="83" t="s">
        <v>2519</v>
      </c>
      <c r="B1835" s="85" t="s">
        <v>2520</v>
      </c>
      <c r="C1835" s="85"/>
      <c r="D1835" s="122"/>
      <c r="E1835" s="123"/>
      <c r="F1835" s="101"/>
      <c r="G1835" s="101"/>
      <c r="H1835" s="101"/>
      <c r="I1835" s="123">
        <v>0</v>
      </c>
      <c r="J1835" s="123"/>
      <c r="K1835" s="101"/>
      <c r="L1835" s="123"/>
      <c r="M1835" s="123"/>
      <c r="N1835" s="123">
        <v>0</v>
      </c>
      <c r="O1835" s="88">
        <v>46184</v>
      </c>
      <c r="P1835" s="88">
        <v>46185</v>
      </c>
      <c r="Q1835" s="144">
        <v>0.15</v>
      </c>
      <c r="R1835" s="150" t="s">
        <v>1946</v>
      </c>
      <c r="S1835" s="150"/>
      <c r="T1835" s="91"/>
      <c r="U1835" s="102"/>
    </row>
    <row r="1836" spans="1:21" ht="15" customHeight="1" outlineLevel="1" x14ac:dyDescent="0.35">
      <c r="A1836" s="83" t="s">
        <v>2521</v>
      </c>
      <c r="B1836" s="85" t="s">
        <v>2030</v>
      </c>
      <c r="C1836" s="85"/>
      <c r="D1836" s="122"/>
      <c r="E1836" s="123"/>
      <c r="F1836" s="101"/>
      <c r="G1836" s="101"/>
      <c r="H1836" s="101"/>
      <c r="I1836" s="123"/>
      <c r="J1836" s="123"/>
      <c r="K1836" s="101"/>
      <c r="L1836" s="123"/>
      <c r="M1836" s="123"/>
      <c r="N1836" s="123">
        <v>7000000</v>
      </c>
      <c r="O1836" s="88">
        <v>46185</v>
      </c>
      <c r="P1836" s="88">
        <v>46188</v>
      </c>
      <c r="Q1836" s="144">
        <v>0.05</v>
      </c>
      <c r="R1836" s="150" t="s">
        <v>1946</v>
      </c>
      <c r="S1836" s="150"/>
      <c r="T1836" s="91"/>
      <c r="U1836" s="102"/>
    </row>
    <row r="1837" spans="1:21" ht="33" customHeight="1" outlineLevel="1" x14ac:dyDescent="0.35">
      <c r="A1837" s="297" t="s">
        <v>2522</v>
      </c>
      <c r="B1837" s="338" t="s">
        <v>2523</v>
      </c>
      <c r="C1837" s="298"/>
      <c r="D1837" s="299"/>
      <c r="E1837" s="300">
        <v>5018835.5</v>
      </c>
      <c r="F1837" s="300"/>
      <c r="G1837" s="300"/>
      <c r="H1837" s="300"/>
      <c r="I1837" s="339">
        <f>SUM(E1837:H1837)</f>
        <v>5018835.5</v>
      </c>
      <c r="J1837" s="300">
        <v>5018835.5</v>
      </c>
      <c r="K1837" s="300"/>
      <c r="L1837" s="339"/>
      <c r="M1837" s="339"/>
      <c r="N1837" s="339">
        <f t="shared" ref="N1837:N1843" si="98">SUM(J1837:M1837)</f>
        <v>5018835.5</v>
      </c>
      <c r="O1837" s="301">
        <v>46272</v>
      </c>
      <c r="P1837" s="301">
        <v>46356</v>
      </c>
      <c r="Q1837" s="303">
        <v>0.45</v>
      </c>
      <c r="R1837" s="340" t="s">
        <v>1946</v>
      </c>
      <c r="S1837" s="304"/>
      <c r="T1837" s="304"/>
      <c r="U1837" s="305"/>
    </row>
    <row r="1838" spans="1:21" ht="15" customHeight="1" outlineLevel="1" x14ac:dyDescent="0.35">
      <c r="A1838" s="83" t="s">
        <v>2524</v>
      </c>
      <c r="B1838" s="152" t="s">
        <v>1119</v>
      </c>
      <c r="C1838" s="85"/>
      <c r="D1838" s="122"/>
      <c r="E1838" s="101"/>
      <c r="F1838" s="101"/>
      <c r="G1838" s="101"/>
      <c r="H1838" s="101"/>
      <c r="I1838" s="123">
        <v>0</v>
      </c>
      <c r="J1838" s="101"/>
      <c r="K1838" s="101"/>
      <c r="L1838" s="123"/>
      <c r="M1838" s="123"/>
      <c r="N1838" s="123">
        <f t="shared" si="98"/>
        <v>0</v>
      </c>
      <c r="O1838" s="88">
        <v>46272</v>
      </c>
      <c r="P1838" s="88">
        <v>46275</v>
      </c>
      <c r="Q1838" s="144">
        <v>0.15</v>
      </c>
      <c r="R1838" s="150" t="s">
        <v>1946</v>
      </c>
      <c r="S1838" s="150"/>
      <c r="T1838" s="91"/>
      <c r="U1838" s="102"/>
    </row>
    <row r="1839" spans="1:21" ht="15" customHeight="1" outlineLevel="1" x14ac:dyDescent="0.35">
      <c r="A1839" s="83" t="s">
        <v>2525</v>
      </c>
      <c r="B1839" s="152" t="s">
        <v>1121</v>
      </c>
      <c r="C1839" s="85"/>
      <c r="D1839" s="122"/>
      <c r="E1839" s="101"/>
      <c r="F1839" s="101"/>
      <c r="G1839" s="101"/>
      <c r="H1839" s="101"/>
      <c r="I1839" s="123">
        <v>0</v>
      </c>
      <c r="J1839" s="101"/>
      <c r="K1839" s="101"/>
      <c r="L1839" s="123"/>
      <c r="M1839" s="123"/>
      <c r="N1839" s="123">
        <f t="shared" si="98"/>
        <v>0</v>
      </c>
      <c r="O1839" s="88">
        <v>46276</v>
      </c>
      <c r="P1839" s="88">
        <v>46279</v>
      </c>
      <c r="Q1839" s="144">
        <v>0.1</v>
      </c>
      <c r="R1839" s="150" t="s">
        <v>1946</v>
      </c>
      <c r="S1839" s="150"/>
      <c r="T1839" s="91"/>
      <c r="U1839" s="102"/>
    </row>
    <row r="1840" spans="1:21" ht="12" customHeight="1" outlineLevel="1" x14ac:dyDescent="0.35">
      <c r="A1840" s="83" t="s">
        <v>2526</v>
      </c>
      <c r="B1840" s="152" t="s">
        <v>2445</v>
      </c>
      <c r="C1840" s="85"/>
      <c r="D1840" s="122"/>
      <c r="E1840" s="101"/>
      <c r="F1840" s="101"/>
      <c r="G1840" s="101"/>
      <c r="H1840" s="101"/>
      <c r="I1840" s="123">
        <v>0</v>
      </c>
      <c r="J1840" s="101"/>
      <c r="K1840" s="101"/>
      <c r="L1840" s="123"/>
      <c r="M1840" s="123"/>
      <c r="N1840" s="123">
        <f t="shared" si="98"/>
        <v>0</v>
      </c>
      <c r="O1840" s="88">
        <v>46290</v>
      </c>
      <c r="P1840" s="88">
        <v>46320</v>
      </c>
      <c r="Q1840" s="144">
        <v>0.55000000000000004</v>
      </c>
      <c r="R1840" s="150" t="s">
        <v>1946</v>
      </c>
      <c r="S1840" s="150"/>
      <c r="T1840" s="91"/>
      <c r="U1840" s="102"/>
    </row>
    <row r="1841" spans="1:113" ht="14" outlineLevel="1" x14ac:dyDescent="0.35">
      <c r="A1841" s="83" t="s">
        <v>2527</v>
      </c>
      <c r="B1841" s="152" t="s">
        <v>1127</v>
      </c>
      <c r="C1841" s="85"/>
      <c r="D1841" s="122"/>
      <c r="E1841" s="101"/>
      <c r="F1841" s="101"/>
      <c r="G1841" s="101"/>
      <c r="H1841" s="101"/>
      <c r="I1841" s="123">
        <v>0</v>
      </c>
      <c r="J1841" s="101"/>
      <c r="K1841" s="101"/>
      <c r="L1841" s="123"/>
      <c r="M1841" s="123"/>
      <c r="N1841" s="123">
        <f t="shared" si="98"/>
        <v>0</v>
      </c>
      <c r="O1841" s="88">
        <v>46321</v>
      </c>
      <c r="P1841" s="88">
        <v>46325</v>
      </c>
      <c r="Q1841" s="144">
        <v>0.15</v>
      </c>
      <c r="R1841" s="150" t="s">
        <v>1946</v>
      </c>
      <c r="S1841" s="150"/>
      <c r="T1841" s="91"/>
      <c r="U1841" s="102"/>
    </row>
    <row r="1842" spans="1:113" s="293" customFormat="1" ht="36.65" customHeight="1" outlineLevel="1" x14ac:dyDescent="0.35">
      <c r="A1842" s="83" t="s">
        <v>2528</v>
      </c>
      <c r="B1842" s="152" t="s">
        <v>852</v>
      </c>
      <c r="C1842" s="85"/>
      <c r="D1842" s="122"/>
      <c r="E1842" s="101">
        <v>5018835.5</v>
      </c>
      <c r="F1842" s="149"/>
      <c r="G1842" s="149"/>
      <c r="H1842" s="149"/>
      <c r="I1842" s="153"/>
      <c r="J1842" s="101">
        <v>5018835.5</v>
      </c>
      <c r="K1842" s="149"/>
      <c r="L1842" s="123"/>
      <c r="M1842" s="123"/>
      <c r="N1842" s="123">
        <f t="shared" si="98"/>
        <v>5018835.5</v>
      </c>
      <c r="O1842" s="88">
        <v>46336</v>
      </c>
      <c r="P1842" s="88">
        <v>46339</v>
      </c>
      <c r="Q1842" s="144">
        <v>0.05</v>
      </c>
      <c r="R1842" s="150" t="s">
        <v>1946</v>
      </c>
      <c r="S1842" s="150"/>
      <c r="T1842" s="91"/>
      <c r="U1842" s="102"/>
      <c r="V1842" s="4"/>
      <c r="W1842" s="4"/>
      <c r="X1842" s="4"/>
      <c r="Y1842" s="4"/>
      <c r="Z1842" s="4"/>
      <c r="AA1842" s="4"/>
      <c r="AB1842" s="4"/>
      <c r="AC1842" s="4"/>
      <c r="AD1842" s="4"/>
      <c r="AE1842" s="4"/>
      <c r="AF1842" s="4"/>
      <c r="AG1842" s="4"/>
      <c r="AH1842" s="4"/>
      <c r="AI1842" s="4"/>
      <c r="AJ1842" s="4"/>
      <c r="AK1842" s="4"/>
      <c r="AL1842" s="4"/>
      <c r="AM1842" s="4"/>
      <c r="AN1842" s="4"/>
      <c r="AO1842" s="4"/>
      <c r="AP1842" s="4"/>
      <c r="AQ1842" s="4"/>
      <c r="AR1842" s="4"/>
      <c r="AS1842" s="4"/>
      <c r="AT1842" s="4"/>
      <c r="AU1842" s="4"/>
      <c r="AV1842" s="4"/>
      <c r="AW1842" s="4"/>
      <c r="AX1842" s="4"/>
      <c r="AY1842" s="4"/>
      <c r="AZ1842" s="4"/>
      <c r="BA1842" s="4"/>
      <c r="BB1842" s="4"/>
      <c r="BC1842" s="4"/>
      <c r="BD1842" s="4"/>
      <c r="BE1842" s="4"/>
      <c r="BF1842" s="4"/>
      <c r="BG1842" s="4"/>
      <c r="BH1842" s="4"/>
      <c r="BI1842" s="4"/>
      <c r="BJ1842" s="4"/>
      <c r="BK1842" s="4"/>
      <c r="BL1842" s="4"/>
      <c r="BM1842" s="4"/>
      <c r="BN1842" s="4"/>
      <c r="BO1842" s="4"/>
      <c r="BP1842" s="4"/>
      <c r="BQ1842" s="4"/>
      <c r="BR1842" s="4"/>
      <c r="BS1842" s="4"/>
      <c r="BT1842" s="4"/>
      <c r="BU1842" s="4"/>
      <c r="BV1842" s="4"/>
      <c r="BW1842" s="4"/>
      <c r="BX1842" s="4"/>
      <c r="BY1842" s="4"/>
      <c r="BZ1842" s="4"/>
      <c r="CA1842" s="4"/>
      <c r="CB1842" s="4"/>
      <c r="CC1842" s="4"/>
      <c r="CD1842" s="4"/>
      <c r="CE1842" s="4"/>
      <c r="CF1842" s="4"/>
      <c r="CG1842" s="4"/>
      <c r="CH1842" s="4"/>
      <c r="CI1842" s="4"/>
      <c r="CJ1842" s="4"/>
      <c r="CK1842" s="4"/>
      <c r="CL1842" s="4"/>
      <c r="CM1842" s="4"/>
      <c r="CN1842" s="4"/>
      <c r="CO1842" s="4"/>
      <c r="CP1842" s="4"/>
      <c r="CQ1842" s="4"/>
      <c r="CR1842" s="4"/>
      <c r="CS1842" s="4"/>
      <c r="CT1842" s="4"/>
      <c r="CU1842" s="4"/>
      <c r="CV1842" s="4"/>
      <c r="CW1842" s="4"/>
      <c r="CX1842" s="4"/>
      <c r="CY1842" s="4"/>
      <c r="CZ1842" s="4"/>
      <c r="DA1842" s="4"/>
      <c r="DB1842" s="4"/>
      <c r="DC1842" s="4"/>
      <c r="DD1842" s="4"/>
      <c r="DE1842" s="4"/>
      <c r="DF1842" s="4"/>
      <c r="DG1842" s="4"/>
      <c r="DH1842" s="4"/>
      <c r="DI1842" s="4"/>
    </row>
    <row r="1843" spans="1:113" ht="38.25" customHeight="1" outlineLevel="1" x14ac:dyDescent="0.35">
      <c r="A1843" s="332" t="s">
        <v>2529</v>
      </c>
      <c r="B1843" s="333" t="s">
        <v>2530</v>
      </c>
      <c r="C1843" s="204"/>
      <c r="D1843" s="334">
        <v>2341</v>
      </c>
      <c r="E1843" s="65">
        <f>E1844+E1850+E1856</f>
        <v>197742000</v>
      </c>
      <c r="F1843" s="335"/>
      <c r="G1843" s="66"/>
      <c r="H1843" s="66"/>
      <c r="I1843" s="336">
        <f>SUM(E1843:H1843)</f>
        <v>197742000</v>
      </c>
      <c r="J1843" s="65">
        <f>J1844+J1850+J1856</f>
        <v>197742000</v>
      </c>
      <c r="K1843" s="335"/>
      <c r="L1843" s="65"/>
      <c r="M1843" s="65"/>
      <c r="N1843" s="65">
        <f t="shared" si="98"/>
        <v>197742000</v>
      </c>
      <c r="O1843" s="206"/>
      <c r="P1843" s="206"/>
      <c r="Q1843" s="342"/>
      <c r="R1843" s="343" t="s">
        <v>1946</v>
      </c>
      <c r="S1843" s="343"/>
      <c r="T1843" s="209"/>
      <c r="U1843" s="337"/>
    </row>
    <row r="1844" spans="1:113" ht="52.5" customHeight="1" outlineLevel="1" x14ac:dyDescent="0.35">
      <c r="A1844" s="297" t="s">
        <v>2531</v>
      </c>
      <c r="B1844" s="338" t="s">
        <v>2532</v>
      </c>
      <c r="C1844" s="298"/>
      <c r="D1844" s="299"/>
      <c r="E1844" s="300">
        <v>82600000</v>
      </c>
      <c r="F1844" s="300"/>
      <c r="G1844" s="300"/>
      <c r="H1844" s="300"/>
      <c r="I1844" s="300">
        <v>82600000</v>
      </c>
      <c r="J1844" s="300">
        <v>82600000</v>
      </c>
      <c r="K1844" s="300"/>
      <c r="L1844" s="339"/>
      <c r="M1844" s="339"/>
      <c r="N1844" s="300">
        <v>82600000</v>
      </c>
      <c r="O1844" s="301">
        <v>46082</v>
      </c>
      <c r="P1844" s="301">
        <v>46164</v>
      </c>
      <c r="Q1844" s="303">
        <v>0.4</v>
      </c>
      <c r="R1844" s="340" t="s">
        <v>1946</v>
      </c>
      <c r="S1844" s="304"/>
      <c r="T1844" s="304"/>
      <c r="U1844" s="305"/>
    </row>
    <row r="1845" spans="1:113" ht="23.9" customHeight="1" outlineLevel="1" x14ac:dyDescent="0.35">
      <c r="A1845" s="344" t="s">
        <v>2533</v>
      </c>
      <c r="B1845" s="152" t="s">
        <v>1119</v>
      </c>
      <c r="C1845" s="122"/>
      <c r="D1845" s="345"/>
      <c r="E1845" s="149"/>
      <c r="F1845" s="149"/>
      <c r="G1845" s="149"/>
      <c r="H1845" s="153"/>
      <c r="I1845" s="149"/>
      <c r="J1845" s="149"/>
      <c r="K1845" s="149"/>
      <c r="L1845" s="153"/>
      <c r="M1845" s="153"/>
      <c r="N1845" s="149"/>
      <c r="O1845" s="88">
        <v>46083</v>
      </c>
      <c r="P1845" s="186">
        <v>46084</v>
      </c>
      <c r="Q1845" s="144">
        <v>0.15</v>
      </c>
      <c r="R1845" s="150" t="s">
        <v>1946</v>
      </c>
      <c r="S1845" s="91"/>
      <c r="T1845" s="92"/>
      <c r="U1845" s="167"/>
    </row>
    <row r="1846" spans="1:113" s="293" customFormat="1" ht="26.15" customHeight="1" outlineLevel="1" x14ac:dyDescent="0.35">
      <c r="A1846" s="344" t="s">
        <v>2534</v>
      </c>
      <c r="B1846" s="152" t="s">
        <v>1121</v>
      </c>
      <c r="C1846" s="122"/>
      <c r="D1846" s="345"/>
      <c r="E1846" s="149"/>
      <c r="F1846" s="149"/>
      <c r="G1846" s="149"/>
      <c r="H1846" s="153"/>
      <c r="I1846" s="149"/>
      <c r="J1846" s="149"/>
      <c r="K1846" s="149"/>
      <c r="L1846" s="153"/>
      <c r="M1846" s="153"/>
      <c r="N1846" s="149"/>
      <c r="O1846" s="88">
        <v>46084</v>
      </c>
      <c r="P1846" s="186">
        <v>46085</v>
      </c>
      <c r="Q1846" s="144">
        <v>0.1</v>
      </c>
      <c r="R1846" s="150" t="s">
        <v>1946</v>
      </c>
      <c r="S1846" s="91"/>
      <c r="T1846" s="92"/>
      <c r="U1846" s="167"/>
      <c r="V1846" s="4"/>
      <c r="W1846" s="4"/>
      <c r="X1846" s="4"/>
      <c r="Y1846" s="4"/>
      <c r="Z1846" s="4"/>
      <c r="AA1846" s="4"/>
      <c r="AB1846" s="4"/>
      <c r="AC1846" s="4"/>
      <c r="AD1846" s="4"/>
      <c r="AE1846" s="4"/>
      <c r="AF1846" s="4"/>
      <c r="AG1846" s="4"/>
      <c r="AH1846" s="4"/>
      <c r="AI1846" s="4"/>
      <c r="AJ1846" s="4"/>
      <c r="AK1846" s="4"/>
      <c r="AL1846" s="4"/>
      <c r="AM1846" s="4"/>
      <c r="AN1846" s="4"/>
      <c r="AO1846" s="4"/>
      <c r="AP1846" s="4"/>
      <c r="AQ1846" s="4"/>
      <c r="AR1846" s="4"/>
      <c r="AS1846" s="4"/>
      <c r="AT1846" s="4"/>
      <c r="AU1846" s="4"/>
      <c r="AV1846" s="4"/>
      <c r="AW1846" s="4"/>
      <c r="AX1846" s="4"/>
      <c r="AY1846" s="4"/>
      <c r="AZ1846" s="4"/>
      <c r="BA1846" s="4"/>
      <c r="BB1846" s="4"/>
      <c r="BC1846" s="4"/>
      <c r="BD1846" s="4"/>
      <c r="BE1846" s="4"/>
      <c r="BF1846" s="4"/>
      <c r="BG1846" s="4"/>
      <c r="BH1846" s="4"/>
      <c r="BI1846" s="4"/>
      <c r="BJ1846" s="4"/>
      <c r="BK1846" s="4"/>
      <c r="BL1846" s="4"/>
      <c r="BM1846" s="4"/>
      <c r="BN1846" s="4"/>
      <c r="BO1846" s="4"/>
      <c r="BP1846" s="4"/>
      <c r="BQ1846" s="4"/>
      <c r="BR1846" s="4"/>
      <c r="BS1846" s="4"/>
      <c r="BT1846" s="4"/>
      <c r="BU1846" s="4"/>
      <c r="BV1846" s="4"/>
      <c r="BW1846" s="4"/>
      <c r="BX1846" s="4"/>
      <c r="BY1846" s="4"/>
      <c r="BZ1846" s="4"/>
      <c r="CA1846" s="4"/>
      <c r="CB1846" s="4"/>
      <c r="CC1846" s="4"/>
      <c r="CD1846" s="4"/>
      <c r="CE1846" s="4"/>
      <c r="CF1846" s="4"/>
      <c r="CG1846" s="4"/>
      <c r="CH1846" s="4"/>
      <c r="CI1846" s="4"/>
      <c r="CJ1846" s="4"/>
      <c r="CK1846" s="4"/>
      <c r="CL1846" s="4"/>
      <c r="CM1846" s="4"/>
      <c r="CN1846" s="4"/>
      <c r="CO1846" s="4"/>
      <c r="CP1846" s="4"/>
      <c r="CQ1846" s="4"/>
      <c r="CR1846" s="4"/>
      <c r="CS1846" s="4"/>
      <c r="CT1846" s="4"/>
      <c r="CU1846" s="4"/>
      <c r="CV1846" s="4"/>
      <c r="CW1846" s="4"/>
      <c r="CX1846" s="4"/>
      <c r="CY1846" s="4"/>
      <c r="CZ1846" s="4"/>
      <c r="DA1846" s="4"/>
      <c r="DB1846" s="4"/>
      <c r="DC1846" s="4"/>
      <c r="DD1846" s="4"/>
      <c r="DE1846" s="4"/>
      <c r="DF1846" s="4"/>
      <c r="DG1846" s="4"/>
      <c r="DH1846" s="4"/>
      <c r="DI1846" s="4"/>
    </row>
    <row r="1847" spans="1:113" ht="26.15" customHeight="1" outlineLevel="1" x14ac:dyDescent="0.35">
      <c r="A1847" s="344" t="s">
        <v>2535</v>
      </c>
      <c r="B1847" s="152" t="s">
        <v>454</v>
      </c>
      <c r="C1847" s="122"/>
      <c r="D1847" s="345"/>
      <c r="E1847" s="149"/>
      <c r="F1847" s="149"/>
      <c r="G1847" s="149"/>
      <c r="H1847" s="153"/>
      <c r="I1847" s="149"/>
      <c r="J1847" s="149"/>
      <c r="K1847" s="149"/>
      <c r="L1847" s="153"/>
      <c r="M1847" s="153"/>
      <c r="N1847" s="149"/>
      <c r="O1847" s="88">
        <v>46099</v>
      </c>
      <c r="P1847" s="186">
        <v>46127</v>
      </c>
      <c r="Q1847" s="144">
        <v>0.55000000000000004</v>
      </c>
      <c r="R1847" s="150" t="s">
        <v>1946</v>
      </c>
      <c r="S1847" s="91"/>
      <c r="T1847" s="92"/>
      <c r="U1847" s="167"/>
    </row>
    <row r="1848" spans="1:113" ht="26.15" customHeight="1" outlineLevel="1" x14ac:dyDescent="0.35">
      <c r="A1848" s="344" t="s">
        <v>2536</v>
      </c>
      <c r="B1848" s="152" t="s">
        <v>1127</v>
      </c>
      <c r="C1848" s="122"/>
      <c r="D1848" s="345"/>
      <c r="E1848" s="149"/>
      <c r="F1848" s="149"/>
      <c r="G1848" s="149"/>
      <c r="H1848" s="153"/>
      <c r="I1848" s="149"/>
      <c r="J1848" s="149"/>
      <c r="K1848" s="149"/>
      <c r="L1848" s="153"/>
      <c r="M1848" s="153"/>
      <c r="N1848" s="149"/>
      <c r="O1848" s="88">
        <v>46132</v>
      </c>
      <c r="P1848" s="186">
        <v>46136</v>
      </c>
      <c r="Q1848" s="144">
        <v>0.15</v>
      </c>
      <c r="R1848" s="150" t="s">
        <v>1946</v>
      </c>
      <c r="S1848" s="91"/>
      <c r="T1848" s="92"/>
      <c r="U1848" s="167"/>
    </row>
    <row r="1849" spans="1:113" ht="26.15" customHeight="1" outlineLevel="1" x14ac:dyDescent="0.35">
      <c r="A1849" s="344" t="s">
        <v>2537</v>
      </c>
      <c r="B1849" s="152" t="s">
        <v>1129</v>
      </c>
      <c r="C1849" s="122"/>
      <c r="D1849" s="345"/>
      <c r="E1849" s="149">
        <v>82600000</v>
      </c>
      <c r="F1849" s="149"/>
      <c r="G1849" s="149"/>
      <c r="H1849" s="153"/>
      <c r="I1849" s="149">
        <v>82600000</v>
      </c>
      <c r="J1849" s="149">
        <v>82600000</v>
      </c>
      <c r="K1849" s="149"/>
      <c r="L1849" s="153"/>
      <c r="M1849" s="153"/>
      <c r="N1849" s="149">
        <v>82600000</v>
      </c>
      <c r="O1849" s="88">
        <v>46139</v>
      </c>
      <c r="P1849" s="186">
        <v>46149</v>
      </c>
      <c r="Q1849" s="144">
        <v>0.05</v>
      </c>
      <c r="R1849" s="150" t="s">
        <v>1946</v>
      </c>
      <c r="S1849" s="91"/>
      <c r="T1849" s="92"/>
      <c r="U1849" s="167"/>
    </row>
    <row r="1850" spans="1:113" ht="45" customHeight="1" outlineLevel="1" x14ac:dyDescent="0.35">
      <c r="A1850" s="297" t="s">
        <v>2538</v>
      </c>
      <c r="B1850" s="338" t="s">
        <v>2539</v>
      </c>
      <c r="C1850" s="298"/>
      <c r="D1850" s="299"/>
      <c r="E1850" s="300">
        <v>82600000</v>
      </c>
      <c r="F1850" s="300"/>
      <c r="G1850" s="300"/>
      <c r="H1850" s="300"/>
      <c r="I1850" s="300">
        <v>82600000</v>
      </c>
      <c r="J1850" s="300">
        <v>82600000</v>
      </c>
      <c r="K1850" s="300"/>
      <c r="L1850" s="339"/>
      <c r="M1850" s="339"/>
      <c r="N1850" s="300">
        <v>82600000</v>
      </c>
      <c r="O1850" s="301">
        <v>46174</v>
      </c>
      <c r="P1850" s="301">
        <v>46248</v>
      </c>
      <c r="Q1850" s="303">
        <v>0.4</v>
      </c>
      <c r="R1850" s="340" t="s">
        <v>1946</v>
      </c>
      <c r="S1850" s="304"/>
      <c r="T1850" s="304"/>
      <c r="U1850" s="305"/>
    </row>
    <row r="1851" spans="1:113" ht="23.9" customHeight="1" outlineLevel="1" x14ac:dyDescent="0.35">
      <c r="A1851" s="344" t="s">
        <v>2540</v>
      </c>
      <c r="B1851" s="152" t="s">
        <v>1119</v>
      </c>
      <c r="C1851" s="122"/>
      <c r="D1851" s="345"/>
      <c r="E1851" s="149"/>
      <c r="F1851" s="149"/>
      <c r="G1851" s="149"/>
      <c r="H1851" s="153"/>
      <c r="I1851" s="149"/>
      <c r="J1851" s="149"/>
      <c r="K1851" s="149"/>
      <c r="L1851" s="153"/>
      <c r="M1851" s="153"/>
      <c r="N1851" s="149"/>
      <c r="O1851" s="88">
        <v>46083</v>
      </c>
      <c r="P1851" s="186">
        <v>46084</v>
      </c>
      <c r="Q1851" s="144">
        <v>0.15</v>
      </c>
      <c r="R1851" s="150" t="s">
        <v>1946</v>
      </c>
      <c r="S1851" s="91"/>
      <c r="T1851" s="92"/>
      <c r="U1851" s="167"/>
    </row>
    <row r="1852" spans="1:113" s="293" customFormat="1" ht="26.15" customHeight="1" outlineLevel="1" x14ac:dyDescent="0.35">
      <c r="A1852" s="344" t="s">
        <v>2541</v>
      </c>
      <c r="B1852" s="152" t="s">
        <v>1121</v>
      </c>
      <c r="C1852" s="122"/>
      <c r="D1852" s="345"/>
      <c r="E1852" s="149"/>
      <c r="F1852" s="149"/>
      <c r="G1852" s="149"/>
      <c r="H1852" s="153"/>
      <c r="I1852" s="149"/>
      <c r="J1852" s="149"/>
      <c r="K1852" s="149"/>
      <c r="L1852" s="153"/>
      <c r="M1852" s="153"/>
      <c r="N1852" s="149"/>
      <c r="O1852" s="88">
        <v>46084</v>
      </c>
      <c r="P1852" s="186">
        <v>46085</v>
      </c>
      <c r="Q1852" s="144">
        <v>0.1</v>
      </c>
      <c r="R1852" s="150" t="s">
        <v>1946</v>
      </c>
      <c r="S1852" s="91"/>
      <c r="T1852" s="92"/>
      <c r="U1852" s="167"/>
      <c r="V1852" s="4"/>
      <c r="W1852" s="4"/>
      <c r="X1852" s="4"/>
      <c r="Y1852" s="4"/>
      <c r="Z1852" s="4"/>
      <c r="AA1852" s="4"/>
      <c r="AB1852" s="4"/>
      <c r="AC1852" s="4"/>
      <c r="AD1852" s="4"/>
      <c r="AE1852" s="4"/>
      <c r="AF1852" s="4"/>
      <c r="AG1852" s="4"/>
      <c r="AH1852" s="4"/>
      <c r="AI1852" s="4"/>
      <c r="AJ1852" s="4"/>
      <c r="AK1852" s="4"/>
      <c r="AL1852" s="4"/>
      <c r="AM1852" s="4"/>
      <c r="AN1852" s="4"/>
      <c r="AO1852" s="4"/>
      <c r="AP1852" s="4"/>
      <c r="AQ1852" s="4"/>
      <c r="AR1852" s="4"/>
      <c r="AS1852" s="4"/>
      <c r="AT1852" s="4"/>
      <c r="AU1852" s="4"/>
      <c r="AV1852" s="4"/>
      <c r="AW1852" s="4"/>
      <c r="AX1852" s="4"/>
      <c r="AY1852" s="4"/>
      <c r="AZ1852" s="4"/>
      <c r="BA1852" s="4"/>
      <c r="BB1852" s="4"/>
      <c r="BC1852" s="4"/>
      <c r="BD1852" s="4"/>
      <c r="BE1852" s="4"/>
      <c r="BF1852" s="4"/>
      <c r="BG1852" s="4"/>
      <c r="BH1852" s="4"/>
      <c r="BI1852" s="4"/>
      <c r="BJ1852" s="4"/>
      <c r="BK1852" s="4"/>
      <c r="BL1852" s="4"/>
      <c r="BM1852" s="4"/>
      <c r="BN1852" s="4"/>
      <c r="BO1852" s="4"/>
      <c r="BP1852" s="4"/>
      <c r="BQ1852" s="4"/>
      <c r="BR1852" s="4"/>
      <c r="BS1852" s="4"/>
      <c r="BT1852" s="4"/>
      <c r="BU1852" s="4"/>
      <c r="BV1852" s="4"/>
      <c r="BW1852" s="4"/>
      <c r="BX1852" s="4"/>
      <c r="BY1852" s="4"/>
      <c r="BZ1852" s="4"/>
      <c r="CA1852" s="4"/>
      <c r="CB1852" s="4"/>
      <c r="CC1852" s="4"/>
      <c r="CD1852" s="4"/>
      <c r="CE1852" s="4"/>
      <c r="CF1852" s="4"/>
      <c r="CG1852" s="4"/>
      <c r="CH1852" s="4"/>
      <c r="CI1852" s="4"/>
      <c r="CJ1852" s="4"/>
      <c r="CK1852" s="4"/>
      <c r="CL1852" s="4"/>
      <c r="CM1852" s="4"/>
      <c r="CN1852" s="4"/>
      <c r="CO1852" s="4"/>
      <c r="CP1852" s="4"/>
      <c r="CQ1852" s="4"/>
      <c r="CR1852" s="4"/>
      <c r="CS1852" s="4"/>
      <c r="CT1852" s="4"/>
      <c r="CU1852" s="4"/>
      <c r="CV1852" s="4"/>
      <c r="CW1852" s="4"/>
      <c r="CX1852" s="4"/>
      <c r="CY1852" s="4"/>
      <c r="CZ1852" s="4"/>
      <c r="DA1852" s="4"/>
      <c r="DB1852" s="4"/>
      <c r="DC1852" s="4"/>
      <c r="DD1852" s="4"/>
      <c r="DE1852" s="4"/>
      <c r="DF1852" s="4"/>
      <c r="DG1852" s="4"/>
      <c r="DH1852" s="4"/>
      <c r="DI1852" s="4"/>
    </row>
    <row r="1853" spans="1:113" ht="26.15" customHeight="1" outlineLevel="1" x14ac:dyDescent="0.35">
      <c r="A1853" s="344" t="s">
        <v>2542</v>
      </c>
      <c r="B1853" s="152" t="s">
        <v>454</v>
      </c>
      <c r="C1853" s="122"/>
      <c r="D1853" s="345"/>
      <c r="E1853" s="149"/>
      <c r="F1853" s="149"/>
      <c r="G1853" s="149"/>
      <c r="H1853" s="153"/>
      <c r="I1853" s="149"/>
      <c r="J1853" s="149"/>
      <c r="K1853" s="149"/>
      <c r="L1853" s="153"/>
      <c r="M1853" s="153"/>
      <c r="N1853" s="149"/>
      <c r="O1853" s="88">
        <v>46099</v>
      </c>
      <c r="P1853" s="186">
        <v>46127</v>
      </c>
      <c r="Q1853" s="144">
        <v>0.55000000000000004</v>
      </c>
      <c r="R1853" s="150" t="s">
        <v>1946</v>
      </c>
      <c r="S1853" s="91"/>
      <c r="T1853" s="92"/>
      <c r="U1853" s="167"/>
    </row>
    <row r="1854" spans="1:113" ht="26.15" customHeight="1" outlineLevel="1" x14ac:dyDescent="0.35">
      <c r="A1854" s="344" t="s">
        <v>2543</v>
      </c>
      <c r="B1854" s="152" t="s">
        <v>1127</v>
      </c>
      <c r="C1854" s="122"/>
      <c r="D1854" s="345"/>
      <c r="E1854" s="149"/>
      <c r="F1854" s="149"/>
      <c r="G1854" s="149"/>
      <c r="H1854" s="153"/>
      <c r="I1854" s="149"/>
      <c r="J1854" s="149"/>
      <c r="K1854" s="149"/>
      <c r="L1854" s="153"/>
      <c r="M1854" s="153"/>
      <c r="N1854" s="149"/>
      <c r="O1854" s="88">
        <v>46132</v>
      </c>
      <c r="P1854" s="186">
        <v>46136</v>
      </c>
      <c r="Q1854" s="144">
        <v>0.15</v>
      </c>
      <c r="R1854" s="150" t="s">
        <v>1946</v>
      </c>
      <c r="S1854" s="91"/>
      <c r="T1854" s="92"/>
      <c r="U1854" s="167"/>
    </row>
    <row r="1855" spans="1:113" ht="26.15" customHeight="1" outlineLevel="1" x14ac:dyDescent="0.35">
      <c r="A1855" s="344" t="s">
        <v>2544</v>
      </c>
      <c r="B1855" s="152" t="s">
        <v>1129</v>
      </c>
      <c r="C1855" s="122"/>
      <c r="D1855" s="345"/>
      <c r="E1855" s="149">
        <v>82600000</v>
      </c>
      <c r="F1855" s="149"/>
      <c r="G1855" s="149"/>
      <c r="H1855" s="153"/>
      <c r="I1855" s="149">
        <v>82600000</v>
      </c>
      <c r="J1855" s="149">
        <v>82600000</v>
      </c>
      <c r="K1855" s="149"/>
      <c r="L1855" s="153"/>
      <c r="M1855" s="153"/>
      <c r="N1855" s="149">
        <v>82600000</v>
      </c>
      <c r="O1855" s="88">
        <v>46139</v>
      </c>
      <c r="P1855" s="186">
        <v>46149</v>
      </c>
      <c r="Q1855" s="144">
        <v>0.05</v>
      </c>
      <c r="R1855" s="150" t="s">
        <v>1946</v>
      </c>
      <c r="S1855" s="91"/>
      <c r="T1855" s="92"/>
      <c r="U1855" s="167"/>
    </row>
    <row r="1856" spans="1:113" ht="51" customHeight="1" outlineLevel="1" x14ac:dyDescent="0.35">
      <c r="A1856" s="297" t="s">
        <v>2545</v>
      </c>
      <c r="B1856" s="338" t="s">
        <v>2546</v>
      </c>
      <c r="C1856" s="298"/>
      <c r="D1856" s="299"/>
      <c r="E1856" s="300">
        <v>32542000</v>
      </c>
      <c r="F1856" s="300"/>
      <c r="G1856" s="300"/>
      <c r="H1856" s="300"/>
      <c r="I1856" s="300">
        <v>32542000</v>
      </c>
      <c r="J1856" s="300">
        <v>32542000</v>
      </c>
      <c r="K1856" s="300"/>
      <c r="L1856" s="339"/>
      <c r="M1856" s="339"/>
      <c r="N1856" s="300">
        <v>32542000</v>
      </c>
      <c r="O1856" s="301">
        <v>46113</v>
      </c>
      <c r="P1856" s="301">
        <v>46120</v>
      </c>
      <c r="Q1856" s="303">
        <v>0.2</v>
      </c>
      <c r="R1856" s="340" t="s">
        <v>1946</v>
      </c>
      <c r="S1856" s="304"/>
      <c r="T1856" s="304"/>
      <c r="U1856" s="305" t="s">
        <v>2547</v>
      </c>
    </row>
    <row r="1857" spans="1:113" ht="16.5" customHeight="1" outlineLevel="1" x14ac:dyDescent="0.35">
      <c r="A1857" s="344" t="s">
        <v>2548</v>
      </c>
      <c r="B1857" s="152" t="s">
        <v>1119</v>
      </c>
      <c r="C1857" s="122"/>
      <c r="D1857" s="345"/>
      <c r="E1857" s="149"/>
      <c r="F1857" s="149"/>
      <c r="G1857" s="149"/>
      <c r="H1857" s="153"/>
      <c r="I1857" s="149"/>
      <c r="J1857" s="149"/>
      <c r="K1857" s="149"/>
      <c r="L1857" s="153"/>
      <c r="M1857" s="153"/>
      <c r="N1857" s="149"/>
      <c r="O1857" s="88">
        <v>46328</v>
      </c>
      <c r="P1857" s="186">
        <v>46329</v>
      </c>
      <c r="Q1857" s="144">
        <v>0.15</v>
      </c>
      <c r="R1857" s="150" t="s">
        <v>1946</v>
      </c>
      <c r="S1857" s="91"/>
      <c r="T1857" s="92"/>
      <c r="U1857" s="167"/>
    </row>
    <row r="1858" spans="1:113" ht="16.5" customHeight="1" outlineLevel="1" x14ac:dyDescent="0.35">
      <c r="A1858" s="344" t="s">
        <v>2549</v>
      </c>
      <c r="B1858" s="152" t="s">
        <v>1121</v>
      </c>
      <c r="C1858" s="122"/>
      <c r="D1858" s="345"/>
      <c r="E1858" s="149"/>
      <c r="F1858" s="149"/>
      <c r="G1858" s="149"/>
      <c r="H1858" s="153"/>
      <c r="I1858" s="149"/>
      <c r="J1858" s="149"/>
      <c r="K1858" s="149"/>
      <c r="L1858" s="153"/>
      <c r="M1858" s="153"/>
      <c r="N1858" s="149"/>
      <c r="O1858" s="88">
        <v>46329</v>
      </c>
      <c r="P1858" s="186">
        <v>46330</v>
      </c>
      <c r="Q1858" s="144">
        <v>0.1</v>
      </c>
      <c r="R1858" s="150" t="s">
        <v>1946</v>
      </c>
      <c r="S1858" s="91"/>
      <c r="T1858" s="92"/>
      <c r="U1858" s="167"/>
    </row>
    <row r="1859" spans="1:113" ht="27" customHeight="1" outlineLevel="1" x14ac:dyDescent="0.35">
      <c r="A1859" s="344" t="s">
        <v>2550</v>
      </c>
      <c r="B1859" s="152" t="s">
        <v>454</v>
      </c>
      <c r="C1859" s="122"/>
      <c r="D1859" s="345"/>
      <c r="E1859" s="149"/>
      <c r="F1859" s="149"/>
      <c r="G1859" s="149"/>
      <c r="H1859" s="153"/>
      <c r="I1859" s="149"/>
      <c r="J1859" s="149"/>
      <c r="K1859" s="149"/>
      <c r="L1859" s="153"/>
      <c r="M1859" s="153"/>
      <c r="N1859" s="149"/>
      <c r="O1859" s="88">
        <v>46349</v>
      </c>
      <c r="P1859" s="186">
        <v>46366</v>
      </c>
      <c r="Q1859" s="144">
        <v>0.55000000000000004</v>
      </c>
      <c r="R1859" s="150" t="s">
        <v>1946</v>
      </c>
      <c r="S1859" s="91"/>
      <c r="T1859" s="92"/>
      <c r="U1859" s="167"/>
    </row>
    <row r="1860" spans="1:113" ht="23.9" customHeight="1" outlineLevel="1" x14ac:dyDescent="0.35">
      <c r="A1860" s="344" t="s">
        <v>2551</v>
      </c>
      <c r="B1860" s="152" t="s">
        <v>1127</v>
      </c>
      <c r="C1860" s="122"/>
      <c r="D1860" s="345"/>
      <c r="E1860" s="149"/>
      <c r="F1860" s="149"/>
      <c r="G1860" s="149"/>
      <c r="H1860" s="153"/>
      <c r="I1860" s="149"/>
      <c r="J1860" s="149"/>
      <c r="K1860" s="149"/>
      <c r="L1860" s="153"/>
      <c r="M1860" s="153"/>
      <c r="N1860" s="149"/>
      <c r="O1860" s="88">
        <v>46370</v>
      </c>
      <c r="P1860" s="186">
        <v>46371</v>
      </c>
      <c r="Q1860" s="144">
        <v>0.15</v>
      </c>
      <c r="R1860" s="150" t="s">
        <v>1946</v>
      </c>
      <c r="S1860" s="91"/>
      <c r="T1860" s="92"/>
      <c r="U1860" s="167"/>
    </row>
    <row r="1861" spans="1:113" s="293" customFormat="1" ht="26.15" customHeight="1" outlineLevel="1" x14ac:dyDescent="0.35">
      <c r="A1861" s="344" t="s">
        <v>2552</v>
      </c>
      <c r="B1861" s="152" t="s">
        <v>1129</v>
      </c>
      <c r="C1861" s="122"/>
      <c r="D1861" s="345"/>
      <c r="E1861" s="149">
        <v>32542000</v>
      </c>
      <c r="F1861" s="149"/>
      <c r="G1861" s="149"/>
      <c r="H1861" s="153"/>
      <c r="I1861" s="149">
        <v>32542000</v>
      </c>
      <c r="J1861" s="149">
        <v>32542000</v>
      </c>
      <c r="K1861" s="149"/>
      <c r="L1861" s="153"/>
      <c r="M1861" s="153"/>
      <c r="N1861" s="149">
        <v>32542000</v>
      </c>
      <c r="O1861" s="88">
        <v>46373</v>
      </c>
      <c r="P1861" s="186">
        <v>46374</v>
      </c>
      <c r="Q1861" s="144">
        <v>0.05</v>
      </c>
      <c r="R1861" s="150" t="s">
        <v>1946</v>
      </c>
      <c r="S1861" s="91"/>
      <c r="T1861" s="92"/>
      <c r="U1861" s="167"/>
      <c r="V1861" s="4"/>
      <c r="W1861" s="4"/>
      <c r="X1861" s="4"/>
      <c r="Y1861" s="4"/>
      <c r="Z1861" s="4"/>
      <c r="AA1861" s="4"/>
      <c r="AB1861" s="4"/>
      <c r="AC1861" s="4"/>
      <c r="AD1861" s="4"/>
      <c r="AE1861" s="4"/>
      <c r="AF1861" s="4"/>
      <c r="AG1861" s="4"/>
      <c r="AH1861" s="4"/>
      <c r="AI1861" s="4"/>
      <c r="AJ1861" s="4"/>
      <c r="AK1861" s="4"/>
      <c r="AL1861" s="4"/>
      <c r="AM1861" s="4"/>
      <c r="AN1861" s="4"/>
      <c r="AO1861" s="4"/>
      <c r="AP1861" s="4"/>
      <c r="AQ1861" s="4"/>
      <c r="AR1861" s="4"/>
      <c r="AS1861" s="4"/>
      <c r="AT1861" s="4"/>
      <c r="AU1861" s="4"/>
      <c r="AV1861" s="4"/>
      <c r="AW1861" s="4"/>
      <c r="AX1861" s="4"/>
      <c r="AY1861" s="4"/>
      <c r="AZ1861" s="4"/>
      <c r="BA1861" s="4"/>
      <c r="BB1861" s="4"/>
      <c r="BC1861" s="4"/>
      <c r="BD1861" s="4"/>
      <c r="BE1861" s="4"/>
      <c r="BF1861" s="4"/>
      <c r="BG1861" s="4"/>
      <c r="BH1861" s="4"/>
      <c r="BI1861" s="4"/>
      <c r="BJ1861" s="4"/>
      <c r="BK1861" s="4"/>
      <c r="BL1861" s="4"/>
      <c r="BM1861" s="4"/>
      <c r="BN1861" s="4"/>
      <c r="BO1861" s="4"/>
      <c r="BP1861" s="4"/>
      <c r="BQ1861" s="4"/>
      <c r="BR1861" s="4"/>
      <c r="BS1861" s="4"/>
      <c r="BT1861" s="4"/>
      <c r="BU1861" s="4"/>
      <c r="BV1861" s="4"/>
      <c r="BW1861" s="4"/>
      <c r="BX1861" s="4"/>
      <c r="BY1861" s="4"/>
      <c r="BZ1861" s="4"/>
      <c r="CA1861" s="4"/>
      <c r="CB1861" s="4"/>
      <c r="CC1861" s="4"/>
      <c r="CD1861" s="4"/>
      <c r="CE1861" s="4"/>
      <c r="CF1861" s="4"/>
      <c r="CG1861" s="4"/>
      <c r="CH1861" s="4"/>
      <c r="CI1861" s="4"/>
      <c r="CJ1861" s="4"/>
      <c r="CK1861" s="4"/>
      <c r="CL1861" s="4"/>
      <c r="CM1861" s="4"/>
      <c r="CN1861" s="4"/>
      <c r="CO1861" s="4"/>
      <c r="CP1861" s="4"/>
      <c r="CQ1861" s="4"/>
      <c r="CR1861" s="4"/>
      <c r="CS1861" s="4"/>
      <c r="CT1861" s="4"/>
      <c r="CU1861" s="4"/>
      <c r="CV1861" s="4"/>
      <c r="CW1861" s="4"/>
      <c r="CX1861" s="4"/>
      <c r="CY1861" s="4"/>
      <c r="CZ1861" s="4"/>
      <c r="DA1861" s="4"/>
      <c r="DB1861" s="4"/>
      <c r="DC1861" s="4"/>
      <c r="DD1861" s="4"/>
      <c r="DE1861" s="4"/>
      <c r="DF1861" s="4"/>
      <c r="DG1861" s="4"/>
      <c r="DH1861" s="4"/>
      <c r="DI1861" s="4"/>
    </row>
    <row r="1862" spans="1:113" ht="26.15" customHeight="1" outlineLevel="1" x14ac:dyDescent="0.35">
      <c r="A1862" s="332" t="s">
        <v>2553</v>
      </c>
      <c r="B1862" s="333" t="s">
        <v>2554</v>
      </c>
      <c r="C1862" s="204"/>
      <c r="D1862" s="334">
        <v>2341</v>
      </c>
      <c r="E1862" s="65">
        <f>E1868</f>
        <v>15000000</v>
      </c>
      <c r="F1862" s="65"/>
      <c r="G1862" s="65"/>
      <c r="H1862" s="65"/>
      <c r="I1862" s="65">
        <f t="shared" ref="I1862:I1879" si="99">SUM(E1862:H1862)</f>
        <v>15000000</v>
      </c>
      <c r="J1862" s="65">
        <f>J1868</f>
        <v>15000000</v>
      </c>
      <c r="K1862" s="65"/>
      <c r="L1862" s="66"/>
      <c r="M1862" s="66"/>
      <c r="N1862" s="66">
        <f t="shared" ref="N1862:N1879" si="100">SUM(J1862:M1862)</f>
        <v>15000000</v>
      </c>
      <c r="O1862" s="67">
        <v>46069</v>
      </c>
      <c r="P1862" s="67">
        <v>46326</v>
      </c>
      <c r="Q1862" s="68"/>
      <c r="R1862" s="69" t="s">
        <v>1946</v>
      </c>
      <c r="S1862" s="71"/>
      <c r="T1862" s="71"/>
      <c r="U1862" s="147"/>
    </row>
    <row r="1863" spans="1:113" ht="26.15" customHeight="1" outlineLevel="1" x14ac:dyDescent="0.35">
      <c r="A1863" s="83" t="s">
        <v>2555</v>
      </c>
      <c r="B1863" s="152" t="s">
        <v>1119</v>
      </c>
      <c r="C1863" s="85"/>
      <c r="D1863" s="122"/>
      <c r="E1863" s="123"/>
      <c r="F1863" s="101"/>
      <c r="G1863" s="101"/>
      <c r="H1863" s="101"/>
      <c r="I1863" s="123">
        <f t="shared" si="99"/>
        <v>0</v>
      </c>
      <c r="J1863" s="123"/>
      <c r="K1863" s="101"/>
      <c r="L1863" s="123"/>
      <c r="M1863" s="123"/>
      <c r="N1863" s="123">
        <f t="shared" si="100"/>
        <v>0</v>
      </c>
      <c r="O1863" s="88">
        <v>46069</v>
      </c>
      <c r="P1863" s="88">
        <v>46081</v>
      </c>
      <c r="Q1863" s="168">
        <v>0.15</v>
      </c>
      <c r="R1863" s="150" t="s">
        <v>1946</v>
      </c>
      <c r="S1863" s="150"/>
      <c r="T1863" s="91"/>
      <c r="U1863" s="102"/>
    </row>
    <row r="1864" spans="1:113" ht="26.15" customHeight="1" outlineLevel="1" x14ac:dyDescent="0.35">
      <c r="A1864" s="83" t="s">
        <v>2556</v>
      </c>
      <c r="B1864" s="152" t="s">
        <v>1121</v>
      </c>
      <c r="C1864" s="85"/>
      <c r="D1864" s="122"/>
      <c r="E1864" s="123"/>
      <c r="F1864" s="101"/>
      <c r="G1864" s="101"/>
      <c r="H1864" s="101"/>
      <c r="I1864" s="123">
        <f t="shared" si="99"/>
        <v>0</v>
      </c>
      <c r="J1864" s="123"/>
      <c r="K1864" s="101"/>
      <c r="L1864" s="123"/>
      <c r="M1864" s="123"/>
      <c r="N1864" s="123">
        <f t="shared" si="100"/>
        <v>0</v>
      </c>
      <c r="O1864" s="88">
        <v>46079</v>
      </c>
      <c r="P1864" s="88">
        <v>46081</v>
      </c>
      <c r="Q1864" s="168">
        <v>0.05</v>
      </c>
      <c r="R1864" s="150" t="s">
        <v>1946</v>
      </c>
      <c r="S1864" s="150"/>
      <c r="T1864" s="91"/>
      <c r="U1864" s="102"/>
    </row>
    <row r="1865" spans="1:113" ht="26.15" customHeight="1" outlineLevel="1" x14ac:dyDescent="0.35">
      <c r="A1865" s="83" t="s">
        <v>2557</v>
      </c>
      <c r="B1865" s="152" t="s">
        <v>1123</v>
      </c>
      <c r="C1865" s="85"/>
      <c r="D1865" s="122"/>
      <c r="E1865" s="123"/>
      <c r="F1865" s="101"/>
      <c r="G1865" s="101"/>
      <c r="H1865" s="101"/>
      <c r="I1865" s="123">
        <f t="shared" si="99"/>
        <v>0</v>
      </c>
      <c r="J1865" s="123"/>
      <c r="K1865" s="101"/>
      <c r="L1865" s="123"/>
      <c r="M1865" s="123"/>
      <c r="N1865" s="123">
        <f t="shared" si="100"/>
        <v>0</v>
      </c>
      <c r="O1865" s="88">
        <v>46083</v>
      </c>
      <c r="P1865" s="88">
        <v>46085</v>
      </c>
      <c r="Q1865" s="168">
        <v>0.2</v>
      </c>
      <c r="R1865" s="150" t="s">
        <v>1946</v>
      </c>
      <c r="S1865" s="150"/>
      <c r="T1865" s="91"/>
      <c r="U1865" s="102"/>
    </row>
    <row r="1866" spans="1:113" s="293" customFormat="1" ht="27.65" customHeight="1" outlineLevel="1" x14ac:dyDescent="0.35">
      <c r="A1866" s="83" t="s">
        <v>2558</v>
      </c>
      <c r="B1866" s="152" t="s">
        <v>1125</v>
      </c>
      <c r="C1866" s="85"/>
      <c r="D1866" s="122"/>
      <c r="E1866" s="123"/>
      <c r="F1866" s="101"/>
      <c r="G1866" s="101"/>
      <c r="H1866" s="101"/>
      <c r="I1866" s="123">
        <f t="shared" si="99"/>
        <v>0</v>
      </c>
      <c r="J1866" s="123"/>
      <c r="K1866" s="101"/>
      <c r="L1866" s="123"/>
      <c r="M1866" s="123"/>
      <c r="N1866" s="123">
        <f t="shared" si="100"/>
        <v>0</v>
      </c>
      <c r="O1866" s="88">
        <v>46085</v>
      </c>
      <c r="P1866" s="88">
        <v>46087</v>
      </c>
      <c r="Q1866" s="168">
        <v>0.05</v>
      </c>
      <c r="R1866" s="150" t="s">
        <v>1946</v>
      </c>
      <c r="S1866" s="150"/>
      <c r="T1866" s="91"/>
      <c r="U1866" s="102"/>
      <c r="V1866" s="4"/>
      <c r="W1866" s="4"/>
      <c r="X1866" s="4"/>
      <c r="Y1866" s="4"/>
      <c r="Z1866" s="4"/>
      <c r="AA1866" s="4"/>
      <c r="AB1866" s="4"/>
      <c r="AC1866" s="4"/>
      <c r="AD1866" s="4"/>
      <c r="AE1866" s="4"/>
      <c r="AF1866" s="4"/>
      <c r="AG1866" s="4"/>
      <c r="AH1866" s="4"/>
      <c r="AI1866" s="4"/>
      <c r="AJ1866" s="4"/>
      <c r="AK1866" s="4"/>
      <c r="AL1866" s="4"/>
      <c r="AM1866" s="4"/>
      <c r="AN1866" s="4"/>
      <c r="AO1866" s="4"/>
      <c r="AP1866" s="4"/>
      <c r="AQ1866" s="4"/>
      <c r="AR1866" s="4"/>
      <c r="AS1866" s="4"/>
      <c r="AT1866" s="4"/>
      <c r="AU1866" s="4"/>
      <c r="AV1866" s="4"/>
      <c r="AW1866" s="4"/>
      <c r="AX1866" s="4"/>
      <c r="AY1866" s="4"/>
      <c r="AZ1866" s="4"/>
      <c r="BA1866" s="4"/>
      <c r="BB1866" s="4"/>
      <c r="BC1866" s="4"/>
      <c r="BD1866" s="4"/>
      <c r="BE1866" s="4"/>
      <c r="BF1866" s="4"/>
      <c r="BG1866" s="4"/>
      <c r="BH1866" s="4"/>
      <c r="BI1866" s="4"/>
      <c r="BJ1866" s="4"/>
      <c r="BK1866" s="4"/>
      <c r="BL1866" s="4"/>
      <c r="BM1866" s="4"/>
      <c r="BN1866" s="4"/>
      <c r="BO1866" s="4"/>
      <c r="BP1866" s="4"/>
      <c r="BQ1866" s="4"/>
      <c r="BR1866" s="4"/>
      <c r="BS1866" s="4"/>
      <c r="BT1866" s="4"/>
      <c r="BU1866" s="4"/>
      <c r="BV1866" s="4"/>
      <c r="BW1866" s="4"/>
      <c r="BX1866" s="4"/>
      <c r="BY1866" s="4"/>
      <c r="BZ1866" s="4"/>
      <c r="CA1866" s="4"/>
      <c r="CB1866" s="4"/>
      <c r="CC1866" s="4"/>
      <c r="CD1866" s="4"/>
      <c r="CE1866" s="4"/>
      <c r="CF1866" s="4"/>
      <c r="CG1866" s="4"/>
      <c r="CH1866" s="4"/>
      <c r="CI1866" s="4"/>
      <c r="CJ1866" s="4"/>
      <c r="CK1866" s="4"/>
      <c r="CL1866" s="4"/>
      <c r="CM1866" s="4"/>
      <c r="CN1866" s="4"/>
      <c r="CO1866" s="4"/>
      <c r="CP1866" s="4"/>
      <c r="CQ1866" s="4"/>
      <c r="CR1866" s="4"/>
      <c r="CS1866" s="4"/>
      <c r="CT1866" s="4"/>
      <c r="CU1866" s="4"/>
      <c r="CV1866" s="4"/>
      <c r="CW1866" s="4"/>
      <c r="CX1866" s="4"/>
      <c r="CY1866" s="4"/>
      <c r="CZ1866" s="4"/>
      <c r="DA1866" s="4"/>
      <c r="DB1866" s="4"/>
      <c r="DC1866" s="4"/>
      <c r="DD1866" s="4"/>
      <c r="DE1866" s="4"/>
      <c r="DF1866" s="4"/>
      <c r="DG1866" s="4"/>
      <c r="DH1866" s="4"/>
      <c r="DI1866" s="4"/>
    </row>
    <row r="1867" spans="1:113" ht="27.65" customHeight="1" outlineLevel="1" x14ac:dyDescent="0.35">
      <c r="A1867" s="83" t="s">
        <v>2559</v>
      </c>
      <c r="B1867" s="152" t="s">
        <v>1127</v>
      </c>
      <c r="C1867" s="85"/>
      <c r="D1867" s="122"/>
      <c r="E1867" s="123"/>
      <c r="F1867" s="101"/>
      <c r="G1867" s="101"/>
      <c r="H1867" s="101"/>
      <c r="I1867" s="123">
        <f t="shared" si="99"/>
        <v>0</v>
      </c>
      <c r="J1867" s="123"/>
      <c r="K1867" s="101"/>
      <c r="L1867" s="123"/>
      <c r="M1867" s="123"/>
      <c r="N1867" s="123">
        <f t="shared" si="100"/>
        <v>0</v>
      </c>
      <c r="O1867" s="88">
        <v>46087</v>
      </c>
      <c r="P1867" s="88">
        <v>46090</v>
      </c>
      <c r="Q1867" s="168">
        <v>0.5</v>
      </c>
      <c r="R1867" s="150" t="s">
        <v>1946</v>
      </c>
      <c r="S1867" s="150"/>
      <c r="T1867" s="91"/>
      <c r="U1867" s="102"/>
    </row>
    <row r="1868" spans="1:113" ht="27.65" customHeight="1" outlineLevel="1" x14ac:dyDescent="0.35">
      <c r="A1868" s="83" t="s">
        <v>2560</v>
      </c>
      <c r="B1868" s="152" t="s">
        <v>852</v>
      </c>
      <c r="C1868" s="85"/>
      <c r="D1868" s="122"/>
      <c r="E1868" s="153">
        <v>15000000</v>
      </c>
      <c r="F1868" s="149"/>
      <c r="G1868" s="149"/>
      <c r="H1868" s="149"/>
      <c r="I1868" s="153">
        <f t="shared" si="99"/>
        <v>15000000</v>
      </c>
      <c r="J1868" s="153">
        <v>15000000</v>
      </c>
      <c r="K1868" s="149"/>
      <c r="L1868" s="123"/>
      <c r="M1868" s="123"/>
      <c r="N1868" s="123">
        <f t="shared" si="100"/>
        <v>15000000</v>
      </c>
      <c r="O1868" s="88">
        <v>46207</v>
      </c>
      <c r="P1868" s="88">
        <v>46269</v>
      </c>
      <c r="Q1868" s="168">
        <v>0.05</v>
      </c>
      <c r="R1868" s="150" t="s">
        <v>1946</v>
      </c>
      <c r="S1868" s="150"/>
      <c r="T1868" s="91"/>
      <c r="U1868" s="102"/>
    </row>
    <row r="1869" spans="1:113" ht="28.5" customHeight="1" outlineLevel="1" x14ac:dyDescent="0.35">
      <c r="A1869" s="332" t="s">
        <v>2561</v>
      </c>
      <c r="B1869" s="333" t="s">
        <v>2562</v>
      </c>
      <c r="C1869" s="204"/>
      <c r="D1869" s="334">
        <v>2341</v>
      </c>
      <c r="E1869" s="65">
        <f>E1875</f>
        <v>160000000</v>
      </c>
      <c r="F1869" s="65"/>
      <c r="G1869" s="65"/>
      <c r="H1869" s="65"/>
      <c r="I1869" s="65">
        <f t="shared" si="99"/>
        <v>160000000</v>
      </c>
      <c r="J1869" s="65">
        <f>J1875</f>
        <v>160000000</v>
      </c>
      <c r="K1869" s="65"/>
      <c r="L1869" s="66"/>
      <c r="M1869" s="66"/>
      <c r="N1869" s="66">
        <f t="shared" si="100"/>
        <v>160000000</v>
      </c>
      <c r="O1869" s="67">
        <v>46034</v>
      </c>
      <c r="P1869" s="67">
        <v>46254</v>
      </c>
      <c r="Q1869" s="68"/>
      <c r="R1869" s="69" t="s">
        <v>1946</v>
      </c>
      <c r="S1869" s="71"/>
      <c r="T1869" s="71"/>
      <c r="U1869" s="147"/>
    </row>
    <row r="1870" spans="1:113" ht="24.9" customHeight="1" outlineLevel="1" x14ac:dyDescent="0.35">
      <c r="A1870" s="83" t="s">
        <v>2563</v>
      </c>
      <c r="B1870" s="152" t="s">
        <v>1119</v>
      </c>
      <c r="C1870" s="85"/>
      <c r="D1870" s="122"/>
      <c r="E1870" s="123"/>
      <c r="F1870" s="101"/>
      <c r="G1870" s="101"/>
      <c r="H1870" s="101"/>
      <c r="I1870" s="123">
        <f t="shared" si="99"/>
        <v>0</v>
      </c>
      <c r="J1870" s="123"/>
      <c r="K1870" s="101"/>
      <c r="L1870" s="123"/>
      <c r="M1870" s="123"/>
      <c r="N1870" s="123">
        <f t="shared" si="100"/>
        <v>0</v>
      </c>
      <c r="O1870" s="88">
        <v>46034</v>
      </c>
      <c r="P1870" s="88">
        <v>46046</v>
      </c>
      <c r="Q1870" s="168">
        <v>0.15</v>
      </c>
      <c r="R1870" s="150" t="s">
        <v>1946</v>
      </c>
      <c r="S1870" s="150"/>
      <c r="T1870" s="91"/>
      <c r="U1870" s="102"/>
    </row>
    <row r="1871" spans="1:113" ht="24.9" customHeight="1" outlineLevel="1" x14ac:dyDescent="0.35">
      <c r="A1871" s="83" t="s">
        <v>2564</v>
      </c>
      <c r="B1871" s="152" t="s">
        <v>1121</v>
      </c>
      <c r="C1871" s="85"/>
      <c r="D1871" s="122"/>
      <c r="E1871" s="123"/>
      <c r="F1871" s="101"/>
      <c r="G1871" s="101"/>
      <c r="H1871" s="101"/>
      <c r="I1871" s="123">
        <f t="shared" si="99"/>
        <v>0</v>
      </c>
      <c r="J1871" s="123"/>
      <c r="K1871" s="101"/>
      <c r="L1871" s="123"/>
      <c r="M1871" s="123"/>
      <c r="N1871" s="123">
        <f t="shared" si="100"/>
        <v>0</v>
      </c>
      <c r="O1871" s="88">
        <v>46048</v>
      </c>
      <c r="P1871" s="88">
        <v>46050</v>
      </c>
      <c r="Q1871" s="168">
        <v>0.05</v>
      </c>
      <c r="R1871" s="150" t="s">
        <v>1946</v>
      </c>
      <c r="S1871" s="150"/>
      <c r="T1871" s="91"/>
      <c r="U1871" s="102"/>
    </row>
    <row r="1872" spans="1:113" ht="24.9" customHeight="1" outlineLevel="1" x14ac:dyDescent="0.35">
      <c r="A1872" s="83" t="s">
        <v>2565</v>
      </c>
      <c r="B1872" s="152" t="s">
        <v>1123</v>
      </c>
      <c r="C1872" s="85"/>
      <c r="D1872" s="122"/>
      <c r="E1872" s="123"/>
      <c r="F1872" s="101"/>
      <c r="G1872" s="101"/>
      <c r="H1872" s="101"/>
      <c r="I1872" s="123">
        <f t="shared" si="99"/>
        <v>0</v>
      </c>
      <c r="J1872" s="123"/>
      <c r="K1872" s="101"/>
      <c r="L1872" s="123"/>
      <c r="M1872" s="123"/>
      <c r="N1872" s="123">
        <f t="shared" si="100"/>
        <v>0</v>
      </c>
      <c r="O1872" s="88">
        <v>46051</v>
      </c>
      <c r="P1872" s="88">
        <v>46055</v>
      </c>
      <c r="Q1872" s="168">
        <v>0.2</v>
      </c>
      <c r="R1872" s="150" t="s">
        <v>1946</v>
      </c>
      <c r="S1872" s="150"/>
      <c r="T1872" s="91"/>
      <c r="U1872" s="102"/>
    </row>
    <row r="1873" spans="1:21" ht="24.9" customHeight="1" outlineLevel="1" x14ac:dyDescent="0.35">
      <c r="A1873" s="83" t="s">
        <v>2566</v>
      </c>
      <c r="B1873" s="152" t="s">
        <v>1125</v>
      </c>
      <c r="C1873" s="85"/>
      <c r="D1873" s="122"/>
      <c r="E1873" s="123"/>
      <c r="F1873" s="101"/>
      <c r="G1873" s="101"/>
      <c r="H1873" s="101"/>
      <c r="I1873" s="123">
        <f t="shared" si="99"/>
        <v>0</v>
      </c>
      <c r="J1873" s="123"/>
      <c r="K1873" s="101"/>
      <c r="L1873" s="123"/>
      <c r="M1873" s="123"/>
      <c r="N1873" s="123">
        <f t="shared" si="100"/>
        <v>0</v>
      </c>
      <c r="O1873" s="88">
        <v>46055</v>
      </c>
      <c r="P1873" s="88">
        <v>46057</v>
      </c>
      <c r="Q1873" s="168">
        <v>0.05</v>
      </c>
      <c r="R1873" s="150" t="s">
        <v>1946</v>
      </c>
      <c r="S1873" s="150"/>
      <c r="T1873" s="91"/>
      <c r="U1873" s="102"/>
    </row>
    <row r="1874" spans="1:21" ht="24.9" customHeight="1" outlineLevel="1" x14ac:dyDescent="0.35">
      <c r="A1874" s="83" t="s">
        <v>2567</v>
      </c>
      <c r="B1874" s="152" t="s">
        <v>1127</v>
      </c>
      <c r="C1874" s="85"/>
      <c r="D1874" s="122"/>
      <c r="E1874" s="123"/>
      <c r="F1874" s="101"/>
      <c r="G1874" s="101"/>
      <c r="H1874" s="101"/>
      <c r="I1874" s="123">
        <f t="shared" si="99"/>
        <v>0</v>
      </c>
      <c r="J1874" s="123"/>
      <c r="K1874" s="101"/>
      <c r="L1874" s="123"/>
      <c r="M1874" s="123"/>
      <c r="N1874" s="123">
        <f t="shared" si="100"/>
        <v>0</v>
      </c>
      <c r="O1874" s="88">
        <v>46057</v>
      </c>
      <c r="P1874" s="88">
        <v>46060</v>
      </c>
      <c r="Q1874" s="168">
        <v>0.5</v>
      </c>
      <c r="R1874" s="150" t="s">
        <v>1946</v>
      </c>
      <c r="S1874" s="150"/>
      <c r="T1874" s="91"/>
      <c r="U1874" s="102"/>
    </row>
    <row r="1875" spans="1:21" ht="24.9" customHeight="1" outlineLevel="1" x14ac:dyDescent="0.35">
      <c r="A1875" s="83" t="s">
        <v>2568</v>
      </c>
      <c r="B1875" s="152" t="s">
        <v>852</v>
      </c>
      <c r="C1875" s="85"/>
      <c r="D1875" s="122"/>
      <c r="E1875" s="153">
        <v>160000000</v>
      </c>
      <c r="F1875" s="149"/>
      <c r="G1875" s="149"/>
      <c r="H1875" s="149"/>
      <c r="I1875" s="153">
        <f t="shared" si="99"/>
        <v>160000000</v>
      </c>
      <c r="J1875" s="153">
        <v>160000000</v>
      </c>
      <c r="K1875" s="149"/>
      <c r="L1875" s="149"/>
      <c r="M1875" s="149"/>
      <c r="N1875" s="153">
        <f t="shared" si="100"/>
        <v>160000000</v>
      </c>
      <c r="O1875" s="88">
        <v>46174</v>
      </c>
      <c r="P1875" s="88">
        <v>46203</v>
      </c>
      <c r="Q1875" s="168">
        <v>0.05</v>
      </c>
      <c r="R1875" s="150" t="s">
        <v>1946</v>
      </c>
      <c r="S1875" s="150"/>
      <c r="T1875" s="91"/>
      <c r="U1875" s="102"/>
    </row>
    <row r="1876" spans="1:21" ht="24.9" customHeight="1" outlineLevel="1" x14ac:dyDescent="0.35">
      <c r="A1876" s="332" t="s">
        <v>2569</v>
      </c>
      <c r="B1876" s="332" t="s">
        <v>2570</v>
      </c>
      <c r="C1876" s="333"/>
      <c r="D1876" s="204">
        <v>2341</v>
      </c>
      <c r="E1876" s="334">
        <f>+E1880</f>
        <v>125000000</v>
      </c>
      <c r="F1876" s="65">
        <f>+F1880</f>
        <v>0</v>
      </c>
      <c r="G1876" s="65"/>
      <c r="H1876" s="65"/>
      <c r="I1876" s="65">
        <f t="shared" si="99"/>
        <v>125000000</v>
      </c>
      <c r="J1876" s="65">
        <f>J1880</f>
        <v>125000000</v>
      </c>
      <c r="K1876" s="65">
        <f t="shared" ref="K1876:M1876" si="101">K1880</f>
        <v>0</v>
      </c>
      <c r="L1876" s="65">
        <f t="shared" si="101"/>
        <v>0</v>
      </c>
      <c r="M1876" s="65">
        <f t="shared" si="101"/>
        <v>0</v>
      </c>
      <c r="N1876" s="66">
        <f t="shared" si="100"/>
        <v>125000000</v>
      </c>
      <c r="O1876" s="67">
        <v>46027</v>
      </c>
      <c r="P1876" s="67">
        <v>46234</v>
      </c>
      <c r="Q1876" s="68"/>
      <c r="R1876" s="69" t="s">
        <v>1946</v>
      </c>
      <c r="S1876" s="71"/>
      <c r="T1876" s="71"/>
      <c r="U1876" s="147"/>
    </row>
    <row r="1877" spans="1:21" ht="24.9" customHeight="1" outlineLevel="1" x14ac:dyDescent="0.35">
      <c r="A1877" s="83" t="s">
        <v>2571</v>
      </c>
      <c r="B1877" s="152" t="s">
        <v>2514</v>
      </c>
      <c r="C1877" s="85"/>
      <c r="D1877" s="122"/>
      <c r="E1877" s="123"/>
      <c r="F1877" s="101"/>
      <c r="G1877" s="101"/>
      <c r="H1877" s="101"/>
      <c r="I1877" s="101">
        <f t="shared" si="99"/>
        <v>0</v>
      </c>
      <c r="J1877" s="123"/>
      <c r="K1877" s="101"/>
      <c r="L1877" s="123"/>
      <c r="M1877" s="123"/>
      <c r="N1877" s="123">
        <f t="shared" si="100"/>
        <v>0</v>
      </c>
      <c r="O1877" s="88">
        <v>46027</v>
      </c>
      <c r="P1877" s="88">
        <v>46031</v>
      </c>
      <c r="Q1877" s="168">
        <v>0.25</v>
      </c>
      <c r="R1877" s="150" t="s">
        <v>1946</v>
      </c>
      <c r="S1877" s="150"/>
      <c r="T1877" s="91"/>
      <c r="U1877" s="102"/>
    </row>
    <row r="1878" spans="1:21" ht="24.9" customHeight="1" outlineLevel="1" x14ac:dyDescent="0.35">
      <c r="A1878" s="83" t="s">
        <v>2572</v>
      </c>
      <c r="B1878" s="152" t="s">
        <v>2573</v>
      </c>
      <c r="C1878" s="85"/>
      <c r="D1878" s="122"/>
      <c r="E1878" s="123"/>
      <c r="F1878" s="101"/>
      <c r="G1878" s="101"/>
      <c r="H1878" s="101"/>
      <c r="I1878" s="101">
        <f t="shared" si="99"/>
        <v>0</v>
      </c>
      <c r="J1878" s="123"/>
      <c r="K1878" s="101"/>
      <c r="L1878" s="123"/>
      <c r="M1878" s="123"/>
      <c r="N1878" s="123">
        <f t="shared" si="100"/>
        <v>0</v>
      </c>
      <c r="O1878" s="88">
        <v>46034</v>
      </c>
      <c r="P1878" s="88">
        <v>46036</v>
      </c>
      <c r="Q1878" s="168">
        <v>0.25</v>
      </c>
      <c r="R1878" s="150" t="s">
        <v>1946</v>
      </c>
      <c r="S1878" s="150"/>
      <c r="T1878" s="91"/>
      <c r="U1878" s="102"/>
    </row>
    <row r="1879" spans="1:21" ht="24.9" customHeight="1" outlineLevel="1" x14ac:dyDescent="0.35">
      <c r="A1879" s="83" t="s">
        <v>2574</v>
      </c>
      <c r="B1879" s="152" t="s">
        <v>2030</v>
      </c>
      <c r="C1879" s="85"/>
      <c r="D1879" s="122"/>
      <c r="E1879" s="123"/>
      <c r="F1879" s="101"/>
      <c r="G1879" s="101"/>
      <c r="H1879" s="101"/>
      <c r="I1879" s="101">
        <f t="shared" si="99"/>
        <v>0</v>
      </c>
      <c r="J1879" s="123"/>
      <c r="K1879" s="101"/>
      <c r="L1879" s="123"/>
      <c r="M1879" s="123"/>
      <c r="N1879" s="123">
        <f t="shared" si="100"/>
        <v>0</v>
      </c>
      <c r="O1879" s="88">
        <v>46036</v>
      </c>
      <c r="P1879" s="88">
        <v>46037</v>
      </c>
      <c r="Q1879" s="168">
        <v>0.4</v>
      </c>
      <c r="R1879" s="150" t="s">
        <v>1946</v>
      </c>
      <c r="S1879" s="150"/>
      <c r="T1879" s="91"/>
      <c r="U1879" s="102"/>
    </row>
    <row r="1880" spans="1:21" ht="24.9" customHeight="1" outlineLevel="1" x14ac:dyDescent="0.35">
      <c r="A1880" s="83" t="s">
        <v>2575</v>
      </c>
      <c r="B1880" s="152" t="s">
        <v>2576</v>
      </c>
      <c r="C1880" s="85"/>
      <c r="D1880" s="122"/>
      <c r="E1880" s="153">
        <v>125000000</v>
      </c>
      <c r="F1880" s="149">
        <v>0</v>
      </c>
      <c r="G1880" s="149"/>
      <c r="H1880" s="149"/>
      <c r="I1880" s="149">
        <v>125000000</v>
      </c>
      <c r="J1880" s="153">
        <v>125000000</v>
      </c>
      <c r="K1880" s="149">
        <v>0</v>
      </c>
      <c r="L1880" s="149"/>
      <c r="M1880" s="149"/>
      <c r="N1880" s="149">
        <v>125000000</v>
      </c>
      <c r="O1880" s="88">
        <v>46139</v>
      </c>
      <c r="P1880" s="88">
        <v>46142</v>
      </c>
      <c r="Q1880" s="168">
        <v>0.1</v>
      </c>
      <c r="R1880" s="150" t="s">
        <v>1946</v>
      </c>
      <c r="S1880" s="150"/>
      <c r="T1880" s="91"/>
      <c r="U1880" s="102"/>
    </row>
    <row r="1881" spans="1:21" ht="24.9" customHeight="1" outlineLevel="1" x14ac:dyDescent="0.35">
      <c r="A1881" s="332" t="s">
        <v>2577</v>
      </c>
      <c r="B1881" s="332" t="s">
        <v>2578</v>
      </c>
      <c r="C1881" s="333"/>
      <c r="D1881" s="204">
        <v>2341</v>
      </c>
      <c r="E1881" s="334"/>
      <c r="F1881" s="65">
        <f>F1887</f>
        <v>0</v>
      </c>
      <c r="G1881" s="65"/>
      <c r="H1881" s="65"/>
      <c r="I1881" s="65">
        <f t="shared" ref="I1881:I1901" si="102">SUM(E1881:H1881)</f>
        <v>0</v>
      </c>
      <c r="J1881" s="65"/>
      <c r="K1881" s="65">
        <f>K1887</f>
        <v>0</v>
      </c>
      <c r="L1881" s="66"/>
      <c r="M1881" s="66"/>
      <c r="N1881" s="66">
        <f t="shared" ref="N1881:N1901" si="103">SUM(J1881:M1881)</f>
        <v>0</v>
      </c>
      <c r="O1881" s="67">
        <v>46223</v>
      </c>
      <c r="P1881" s="67">
        <v>46568</v>
      </c>
      <c r="Q1881" s="68"/>
      <c r="R1881" s="69" t="s">
        <v>1946</v>
      </c>
      <c r="S1881" s="71"/>
      <c r="T1881" s="71"/>
      <c r="U1881" s="147"/>
    </row>
    <row r="1882" spans="1:21" ht="24.9" customHeight="1" outlineLevel="1" x14ac:dyDescent="0.35">
      <c r="A1882" s="83" t="s">
        <v>2579</v>
      </c>
      <c r="B1882" s="85" t="s">
        <v>2514</v>
      </c>
      <c r="C1882" s="85"/>
      <c r="D1882" s="122"/>
      <c r="E1882" s="123"/>
      <c r="F1882" s="101"/>
      <c r="G1882" s="101"/>
      <c r="H1882" s="101"/>
      <c r="I1882" s="123">
        <f t="shared" si="102"/>
        <v>0</v>
      </c>
      <c r="J1882" s="123"/>
      <c r="K1882" s="101"/>
      <c r="L1882" s="123"/>
      <c r="M1882" s="123"/>
      <c r="N1882" s="123">
        <f t="shared" si="103"/>
        <v>0</v>
      </c>
      <c r="O1882" s="88">
        <v>46223</v>
      </c>
      <c r="P1882" s="88">
        <v>46226</v>
      </c>
      <c r="Q1882" s="168">
        <v>0.15</v>
      </c>
      <c r="R1882" s="150" t="s">
        <v>1946</v>
      </c>
      <c r="S1882" s="150"/>
      <c r="T1882" s="91"/>
      <c r="U1882" s="102"/>
    </row>
    <row r="1883" spans="1:21" ht="24.9" customHeight="1" outlineLevel="1" x14ac:dyDescent="0.35">
      <c r="A1883" s="83" t="s">
        <v>2580</v>
      </c>
      <c r="B1883" s="85" t="s">
        <v>2516</v>
      </c>
      <c r="C1883" s="85"/>
      <c r="D1883" s="122"/>
      <c r="E1883" s="123"/>
      <c r="F1883" s="101"/>
      <c r="G1883" s="101"/>
      <c r="H1883" s="101"/>
      <c r="I1883" s="123">
        <f t="shared" si="102"/>
        <v>0</v>
      </c>
      <c r="J1883" s="123"/>
      <c r="K1883" s="101"/>
      <c r="L1883" s="123"/>
      <c r="M1883" s="123"/>
      <c r="N1883" s="123">
        <f t="shared" si="103"/>
        <v>0</v>
      </c>
      <c r="O1883" s="88">
        <v>46226</v>
      </c>
      <c r="P1883" s="88">
        <v>46227</v>
      </c>
      <c r="Q1883" s="168">
        <v>0.05</v>
      </c>
      <c r="R1883" s="150" t="s">
        <v>1946</v>
      </c>
      <c r="S1883" s="150"/>
      <c r="T1883" s="91"/>
      <c r="U1883" s="102"/>
    </row>
    <row r="1884" spans="1:21" ht="24.9" customHeight="1" outlineLevel="1" x14ac:dyDescent="0.35">
      <c r="A1884" s="83" t="s">
        <v>2581</v>
      </c>
      <c r="B1884" s="85" t="s">
        <v>2518</v>
      </c>
      <c r="C1884" s="85"/>
      <c r="D1884" s="122"/>
      <c r="E1884" s="123"/>
      <c r="F1884" s="101"/>
      <c r="G1884" s="101"/>
      <c r="H1884" s="101"/>
      <c r="I1884" s="123">
        <f t="shared" si="102"/>
        <v>0</v>
      </c>
      <c r="J1884" s="123"/>
      <c r="K1884" s="101"/>
      <c r="L1884" s="123"/>
      <c r="M1884" s="123"/>
      <c r="N1884" s="123">
        <f t="shared" si="103"/>
        <v>0</v>
      </c>
      <c r="O1884" s="88">
        <v>46230</v>
      </c>
      <c r="P1884" s="88">
        <v>46232</v>
      </c>
      <c r="Q1884" s="168">
        <v>0.1</v>
      </c>
      <c r="R1884" s="150" t="s">
        <v>1946</v>
      </c>
      <c r="S1884" s="150"/>
      <c r="T1884" s="91"/>
      <c r="U1884" s="102"/>
    </row>
    <row r="1885" spans="1:21" ht="24.9" customHeight="1" outlineLevel="1" x14ac:dyDescent="0.35">
      <c r="A1885" s="83" t="s">
        <v>2582</v>
      </c>
      <c r="B1885" s="85" t="s">
        <v>2520</v>
      </c>
      <c r="C1885" s="85"/>
      <c r="D1885" s="122"/>
      <c r="E1885" s="123"/>
      <c r="F1885" s="101"/>
      <c r="G1885" s="101"/>
      <c r="H1885" s="101"/>
      <c r="I1885" s="123">
        <f t="shared" si="102"/>
        <v>0</v>
      </c>
      <c r="J1885" s="123"/>
      <c r="K1885" s="101"/>
      <c r="L1885" s="123"/>
      <c r="M1885" s="123"/>
      <c r="N1885" s="123">
        <f t="shared" si="103"/>
        <v>0</v>
      </c>
      <c r="O1885" s="88">
        <v>46232</v>
      </c>
      <c r="P1885" s="88">
        <v>46233</v>
      </c>
      <c r="Q1885" s="168">
        <v>0.1</v>
      </c>
      <c r="R1885" s="150" t="s">
        <v>1946</v>
      </c>
      <c r="S1885" s="150"/>
      <c r="T1885" s="91"/>
      <c r="U1885" s="102"/>
    </row>
    <row r="1886" spans="1:21" ht="24.9" customHeight="1" outlineLevel="1" x14ac:dyDescent="0.35">
      <c r="A1886" s="83" t="s">
        <v>2583</v>
      </c>
      <c r="B1886" s="85" t="s">
        <v>2030</v>
      </c>
      <c r="C1886" s="85"/>
      <c r="D1886" s="122"/>
      <c r="E1886" s="123"/>
      <c r="F1886" s="101"/>
      <c r="G1886" s="101"/>
      <c r="H1886" s="101"/>
      <c r="I1886" s="123">
        <f t="shared" si="102"/>
        <v>0</v>
      </c>
      <c r="J1886" s="123"/>
      <c r="K1886" s="101"/>
      <c r="L1886" s="123"/>
      <c r="M1886" s="123"/>
      <c r="N1886" s="123">
        <f t="shared" si="103"/>
        <v>0</v>
      </c>
      <c r="O1886" s="88">
        <v>46233</v>
      </c>
      <c r="P1886" s="88">
        <v>46234</v>
      </c>
      <c r="Q1886" s="168">
        <v>0.1</v>
      </c>
      <c r="R1886" s="150" t="s">
        <v>1946</v>
      </c>
      <c r="S1886" s="150"/>
      <c r="T1886" s="91"/>
      <c r="U1886" s="102"/>
    </row>
    <row r="1887" spans="1:21" ht="24.9" customHeight="1" outlineLevel="1" x14ac:dyDescent="0.35">
      <c r="A1887" s="83" t="s">
        <v>2584</v>
      </c>
      <c r="B1887" s="85" t="s">
        <v>824</v>
      </c>
      <c r="C1887" s="85"/>
      <c r="D1887" s="122"/>
      <c r="E1887" s="123"/>
      <c r="F1887" s="101">
        <v>0</v>
      </c>
      <c r="G1887" s="101"/>
      <c r="H1887" s="101"/>
      <c r="I1887" s="123">
        <f t="shared" si="102"/>
        <v>0</v>
      </c>
      <c r="J1887" s="123"/>
      <c r="K1887" s="101">
        <v>0</v>
      </c>
      <c r="L1887" s="123"/>
      <c r="M1887" s="123"/>
      <c r="N1887" s="123">
        <f t="shared" si="103"/>
        <v>0</v>
      </c>
      <c r="O1887" s="88">
        <v>46357</v>
      </c>
      <c r="P1887" s="88">
        <v>46538</v>
      </c>
      <c r="Q1887" s="168">
        <v>0.5</v>
      </c>
      <c r="R1887" s="150" t="s">
        <v>1946</v>
      </c>
      <c r="S1887" s="150"/>
      <c r="T1887" s="91"/>
      <c r="U1887" s="102"/>
    </row>
    <row r="1888" spans="1:21" ht="33.65" customHeight="1" outlineLevel="1" x14ac:dyDescent="0.35">
      <c r="A1888" s="53" t="s">
        <v>2585</v>
      </c>
      <c r="B1888" s="54" t="s">
        <v>2586</v>
      </c>
      <c r="C1888" s="55"/>
      <c r="D1888" s="56"/>
      <c r="E1888" s="57">
        <f>E1889+E1903+E1924+E1945+E1966+E1984+E2005+E2026+E2039+E2088+E2096+E2104+E2112+E2120+E2128+E2136+E2144+E2152+E2160+E2166+E2187+E2205+E2226+E2240+E2259+E2280</f>
        <v>886836064</v>
      </c>
      <c r="F1888" s="57">
        <f>F1889+F1903+F1924+F1945+F1966+F1984+F2005+F2026+F2039+F2088+F2096+F2104+F2112+F2120+F2128+F2136+F2144+F2152+F2160+F2166+F2187+F2205+F2226+F2240+F2259+F2280</f>
        <v>0</v>
      </c>
      <c r="G1888" s="57">
        <f>SUM(G1889,G1903,G1924,G1945,G1966,G1984,G2005,G2026,G2039,G2088,G2096,G2104,G2112,G2136,G2144,G2152,G2160,G2166,G2187,G2205,G2226,G2280,G2120,G2128,G2240,G2259)</f>
        <v>0</v>
      </c>
      <c r="H1888" s="57">
        <f>SUM(H1889,H1903,H1924,H1945,H1966,H1984,H2005,H2026,H2039,H2088,H2096,H2104,H2112,H2136,H2144,H2152,H2160,H2166,H2187,H2205,H2226,H2280,H2120,H2128,H2240,H2259)</f>
        <v>0</v>
      </c>
      <c r="I1888" s="57">
        <f t="shared" si="102"/>
        <v>886836064</v>
      </c>
      <c r="J1888" s="57">
        <f>SUM(J1889,J1903,J1924,J1945,J1966,J1984,J2005,J2026,J2039,J2088,J2096,J2104,J2112,J2136,J2144,J2152,J2160,J2166,J2187,J2205,J2226,J2280,J2120,J2128,J2240,J2259)</f>
        <v>886836064</v>
      </c>
      <c r="K1888" s="57">
        <f>SUM(K1889,K1903,K1924,K1945,K1966,K1984,K2005,K2026,K2039,K2088,K2096,K2104,K2112,K2136,K2144,K2152,K2160,K2166,K2187,K2205,K2226,K2280,K2120,K2128,K2240,K2259)</f>
        <v>0</v>
      </c>
      <c r="L1888" s="57">
        <f>SUM(L1889,L1903,L1924,L1945,L1966,L1984,L2005,L2026,L2039,L2088,L2096,L2104,L2112,L2136,L2144,L2152,L2160,L2166,L2187,L2205,L2226,L2280,L2120,L2128,L2240,L2259)</f>
        <v>0</v>
      </c>
      <c r="M1888" s="57">
        <f>SUM(M1889,M1903,M1924,M1945,M1966,M1984,M2005,M2026,M2039,M2088,M2096,M2104,M2112,M2136,M2144,M2152,M2160,M2166,M2187,M2205,M2226,M2280,M2120,M2128,M2240,M2259)</f>
        <v>0</v>
      </c>
      <c r="N1888" s="57">
        <f t="shared" si="103"/>
        <v>886836064</v>
      </c>
      <c r="O1888" s="58"/>
      <c r="P1888" s="58"/>
      <c r="Q1888" s="59">
        <v>0.2</v>
      </c>
      <c r="R1888" s="60" t="s">
        <v>22</v>
      </c>
      <c r="S1888" s="61"/>
      <c r="T1888" s="61"/>
      <c r="U1888" s="62"/>
    </row>
    <row r="1889" spans="1:21" ht="36.9" customHeight="1" outlineLevel="1" x14ac:dyDescent="0.35">
      <c r="A1889" s="63" t="s">
        <v>2587</v>
      </c>
      <c r="B1889" s="346" t="s">
        <v>2588</v>
      </c>
      <c r="C1889" s="64"/>
      <c r="D1889" s="113">
        <v>604402</v>
      </c>
      <c r="E1889" s="65">
        <f>E1902</f>
        <v>25000000</v>
      </c>
      <c r="F1889" s="65"/>
      <c r="G1889" s="65"/>
      <c r="H1889" s="65"/>
      <c r="I1889" s="65">
        <f t="shared" si="102"/>
        <v>25000000</v>
      </c>
      <c r="J1889" s="65">
        <f>J1902</f>
        <v>25000000</v>
      </c>
      <c r="K1889" s="65"/>
      <c r="L1889" s="66"/>
      <c r="M1889" s="66"/>
      <c r="N1889" s="66">
        <f t="shared" si="103"/>
        <v>25000000</v>
      </c>
      <c r="O1889" s="67">
        <v>46023</v>
      </c>
      <c r="P1889" s="67">
        <v>46387</v>
      </c>
      <c r="Q1889" s="68"/>
      <c r="R1889" s="69" t="s">
        <v>1946</v>
      </c>
      <c r="S1889" s="69"/>
      <c r="T1889" s="71" t="s">
        <v>2143</v>
      </c>
      <c r="U1889" s="147"/>
    </row>
    <row r="1890" spans="1:21" ht="15" customHeight="1" outlineLevel="1" x14ac:dyDescent="0.35">
      <c r="A1890" s="83" t="s">
        <v>2589</v>
      </c>
      <c r="B1890" s="109" t="s">
        <v>2022</v>
      </c>
      <c r="C1890" s="85"/>
      <c r="D1890" s="86"/>
      <c r="E1890" s="101"/>
      <c r="F1890" s="101"/>
      <c r="G1890" s="101"/>
      <c r="H1890" s="101"/>
      <c r="I1890" s="101">
        <f t="shared" si="102"/>
        <v>0</v>
      </c>
      <c r="J1890" s="101"/>
      <c r="K1890" s="101"/>
      <c r="L1890" s="153"/>
      <c r="M1890" s="153"/>
      <c r="N1890" s="153">
        <f t="shared" si="103"/>
        <v>0</v>
      </c>
      <c r="O1890" s="88">
        <v>46023</v>
      </c>
      <c r="P1890" s="88">
        <v>46042</v>
      </c>
      <c r="Q1890" s="168">
        <v>0.15</v>
      </c>
      <c r="R1890" s="90" t="s">
        <v>1946</v>
      </c>
      <c r="S1890" s="90"/>
      <c r="T1890" s="91"/>
      <c r="U1890" s="102"/>
    </row>
    <row r="1891" spans="1:21" ht="15" customHeight="1" outlineLevel="1" x14ac:dyDescent="0.35">
      <c r="A1891" s="83" t="s">
        <v>2590</v>
      </c>
      <c r="B1891" s="109" t="s">
        <v>2024</v>
      </c>
      <c r="C1891" s="85"/>
      <c r="D1891" s="86"/>
      <c r="E1891" s="101"/>
      <c r="F1891" s="101"/>
      <c r="G1891" s="101"/>
      <c r="H1891" s="101"/>
      <c r="I1891" s="101">
        <f t="shared" si="102"/>
        <v>0</v>
      </c>
      <c r="J1891" s="101"/>
      <c r="K1891" s="101"/>
      <c r="L1891" s="153"/>
      <c r="M1891" s="153"/>
      <c r="N1891" s="153">
        <f t="shared" si="103"/>
        <v>0</v>
      </c>
      <c r="O1891" s="88">
        <v>46043</v>
      </c>
      <c r="P1891" s="88">
        <v>46063</v>
      </c>
      <c r="Q1891" s="168">
        <v>0.06</v>
      </c>
      <c r="R1891" s="90" t="s">
        <v>1946</v>
      </c>
      <c r="S1891" s="90"/>
      <c r="T1891" s="91"/>
      <c r="U1891" s="102"/>
    </row>
    <row r="1892" spans="1:21" ht="15" customHeight="1" outlineLevel="1" x14ac:dyDescent="0.35">
      <c r="A1892" s="83" t="s">
        <v>2591</v>
      </c>
      <c r="B1892" s="109" t="s">
        <v>2026</v>
      </c>
      <c r="C1892" s="85"/>
      <c r="D1892" s="86"/>
      <c r="E1892" s="101"/>
      <c r="F1892" s="101"/>
      <c r="G1892" s="101"/>
      <c r="H1892" s="101"/>
      <c r="I1892" s="101">
        <f t="shared" si="102"/>
        <v>0</v>
      </c>
      <c r="J1892" s="101"/>
      <c r="K1892" s="101"/>
      <c r="L1892" s="153"/>
      <c r="M1892" s="153"/>
      <c r="N1892" s="153">
        <f t="shared" si="103"/>
        <v>0</v>
      </c>
      <c r="O1892" s="88">
        <v>46064</v>
      </c>
      <c r="P1892" s="88">
        <v>46083</v>
      </c>
      <c r="Q1892" s="168">
        <v>0.06</v>
      </c>
      <c r="R1892" s="90" t="s">
        <v>1946</v>
      </c>
      <c r="S1892" s="90"/>
      <c r="T1892" s="91"/>
      <c r="U1892" s="102"/>
    </row>
    <row r="1893" spans="1:21" ht="15" customHeight="1" outlineLevel="1" x14ac:dyDescent="0.35">
      <c r="A1893" s="83" t="s">
        <v>2592</v>
      </c>
      <c r="B1893" s="109" t="s">
        <v>2028</v>
      </c>
      <c r="C1893" s="85"/>
      <c r="D1893" s="86"/>
      <c r="E1893" s="101"/>
      <c r="F1893" s="101"/>
      <c r="G1893" s="101"/>
      <c r="H1893" s="101"/>
      <c r="I1893" s="101">
        <f t="shared" si="102"/>
        <v>0</v>
      </c>
      <c r="J1893" s="101"/>
      <c r="K1893" s="101"/>
      <c r="L1893" s="153"/>
      <c r="M1893" s="153"/>
      <c r="N1893" s="153">
        <f t="shared" si="103"/>
        <v>0</v>
      </c>
      <c r="O1893" s="88">
        <v>46084</v>
      </c>
      <c r="P1893" s="88">
        <v>46104</v>
      </c>
      <c r="Q1893" s="168">
        <v>0.06</v>
      </c>
      <c r="R1893" s="90" t="s">
        <v>1946</v>
      </c>
      <c r="S1893" s="90"/>
      <c r="T1893" s="91"/>
      <c r="U1893" s="102"/>
    </row>
    <row r="1894" spans="1:21" ht="15" customHeight="1" outlineLevel="1" x14ac:dyDescent="0.35">
      <c r="A1894" s="83" t="s">
        <v>2593</v>
      </c>
      <c r="B1894" s="109" t="s">
        <v>2030</v>
      </c>
      <c r="C1894" s="85"/>
      <c r="D1894" s="86"/>
      <c r="E1894" s="101"/>
      <c r="F1894" s="101"/>
      <c r="G1894" s="101"/>
      <c r="H1894" s="101"/>
      <c r="I1894" s="101">
        <f t="shared" si="102"/>
        <v>0</v>
      </c>
      <c r="J1894" s="101"/>
      <c r="K1894" s="101"/>
      <c r="L1894" s="153"/>
      <c r="M1894" s="153"/>
      <c r="N1894" s="153">
        <f t="shared" si="103"/>
        <v>0</v>
      </c>
      <c r="O1894" s="88">
        <v>46105</v>
      </c>
      <c r="P1894" s="88">
        <v>46111</v>
      </c>
      <c r="Q1894" s="168">
        <v>0.05</v>
      </c>
      <c r="R1894" s="90" t="s">
        <v>1946</v>
      </c>
      <c r="S1894" s="90"/>
      <c r="T1894" s="91"/>
      <c r="U1894" s="102"/>
    </row>
    <row r="1895" spans="1:21" ht="15" customHeight="1" outlineLevel="1" x14ac:dyDescent="0.35">
      <c r="A1895" s="83" t="s">
        <v>2594</v>
      </c>
      <c r="B1895" s="109" t="s">
        <v>2595</v>
      </c>
      <c r="C1895" s="85"/>
      <c r="D1895" s="86"/>
      <c r="E1895" s="101"/>
      <c r="F1895" s="101"/>
      <c r="G1895" s="101"/>
      <c r="H1895" s="101"/>
      <c r="I1895" s="101">
        <f t="shared" si="102"/>
        <v>0</v>
      </c>
      <c r="J1895" s="101"/>
      <c r="K1895" s="101"/>
      <c r="L1895" s="153"/>
      <c r="M1895" s="153"/>
      <c r="N1895" s="153">
        <f t="shared" si="103"/>
        <v>0</v>
      </c>
      <c r="O1895" s="88">
        <v>46113</v>
      </c>
      <c r="P1895" s="88">
        <v>46142</v>
      </c>
      <c r="Q1895" s="168">
        <v>0.15</v>
      </c>
      <c r="R1895" s="90" t="s">
        <v>1946</v>
      </c>
      <c r="S1895" s="90"/>
      <c r="T1895" s="91"/>
      <c r="U1895" s="102"/>
    </row>
    <row r="1896" spans="1:21" ht="15" customHeight="1" outlineLevel="1" x14ac:dyDescent="0.35">
      <c r="A1896" s="83" t="s">
        <v>2596</v>
      </c>
      <c r="B1896" s="109" t="s">
        <v>73</v>
      </c>
      <c r="C1896" s="85"/>
      <c r="D1896" s="86"/>
      <c r="E1896" s="101"/>
      <c r="F1896" s="101"/>
      <c r="G1896" s="101"/>
      <c r="H1896" s="101"/>
      <c r="I1896" s="101">
        <f t="shared" si="102"/>
        <v>0</v>
      </c>
      <c r="J1896" s="101"/>
      <c r="K1896" s="101"/>
      <c r="L1896" s="153"/>
      <c r="M1896" s="153"/>
      <c r="N1896" s="153">
        <f t="shared" si="103"/>
        <v>0</v>
      </c>
      <c r="O1896" s="88">
        <v>46143</v>
      </c>
      <c r="P1896" s="88">
        <v>46152</v>
      </c>
      <c r="Q1896" s="168">
        <v>0.15</v>
      </c>
      <c r="R1896" s="90" t="s">
        <v>1946</v>
      </c>
      <c r="S1896" s="90"/>
      <c r="T1896" s="91"/>
      <c r="U1896" s="102"/>
    </row>
    <row r="1897" spans="1:21" ht="15" customHeight="1" outlineLevel="1" x14ac:dyDescent="0.35">
      <c r="A1897" s="83" t="s">
        <v>2597</v>
      </c>
      <c r="B1897" s="109" t="s">
        <v>68</v>
      </c>
      <c r="C1897" s="85"/>
      <c r="D1897" s="86"/>
      <c r="E1897" s="101"/>
      <c r="F1897" s="101"/>
      <c r="G1897" s="101"/>
      <c r="H1897" s="101"/>
      <c r="I1897" s="101">
        <f t="shared" si="102"/>
        <v>0</v>
      </c>
      <c r="J1897" s="101"/>
      <c r="K1897" s="101"/>
      <c r="L1897" s="153"/>
      <c r="M1897" s="153"/>
      <c r="N1897" s="153">
        <f t="shared" si="103"/>
        <v>0</v>
      </c>
      <c r="O1897" s="88">
        <v>46153</v>
      </c>
      <c r="P1897" s="88">
        <v>46173</v>
      </c>
      <c r="Q1897" s="168">
        <v>0.05</v>
      </c>
      <c r="R1897" s="90" t="s">
        <v>1946</v>
      </c>
      <c r="S1897" s="90"/>
      <c r="T1897" s="91"/>
      <c r="U1897" s="102"/>
    </row>
    <row r="1898" spans="1:21" ht="15" customHeight="1" outlineLevel="1" x14ac:dyDescent="0.35">
      <c r="A1898" s="83" t="s">
        <v>2598</v>
      </c>
      <c r="B1898" s="109" t="s">
        <v>2038</v>
      </c>
      <c r="C1898" s="85"/>
      <c r="D1898" s="86"/>
      <c r="E1898" s="101"/>
      <c r="F1898" s="101"/>
      <c r="G1898" s="101"/>
      <c r="H1898" s="101"/>
      <c r="I1898" s="101">
        <f t="shared" si="102"/>
        <v>0</v>
      </c>
      <c r="J1898" s="101"/>
      <c r="K1898" s="101"/>
      <c r="L1898" s="153"/>
      <c r="M1898" s="153"/>
      <c r="N1898" s="153">
        <f t="shared" si="103"/>
        <v>0</v>
      </c>
      <c r="O1898" s="88">
        <v>46174</v>
      </c>
      <c r="P1898" s="88">
        <v>46179</v>
      </c>
      <c r="Q1898" s="168">
        <v>0.1</v>
      </c>
      <c r="R1898" s="90" t="s">
        <v>1946</v>
      </c>
      <c r="S1898" s="90"/>
      <c r="T1898" s="91"/>
      <c r="U1898" s="102"/>
    </row>
    <row r="1899" spans="1:21" ht="15" customHeight="1" outlineLevel="1" x14ac:dyDescent="0.35">
      <c r="A1899" s="83" t="s">
        <v>2599</v>
      </c>
      <c r="B1899" s="109" t="s">
        <v>2600</v>
      </c>
      <c r="C1899" s="85"/>
      <c r="D1899" s="86"/>
      <c r="E1899" s="101"/>
      <c r="F1899" s="101"/>
      <c r="G1899" s="101"/>
      <c r="H1899" s="101"/>
      <c r="I1899" s="101">
        <f t="shared" si="102"/>
        <v>0</v>
      </c>
      <c r="J1899" s="101"/>
      <c r="K1899" s="101"/>
      <c r="L1899" s="153"/>
      <c r="M1899" s="153"/>
      <c r="N1899" s="153">
        <f t="shared" si="103"/>
        <v>0</v>
      </c>
      <c r="O1899" s="88">
        <v>46180</v>
      </c>
      <c r="P1899" s="88">
        <v>46193</v>
      </c>
      <c r="Q1899" s="168">
        <v>0.05</v>
      </c>
      <c r="R1899" s="90" t="s">
        <v>1946</v>
      </c>
      <c r="S1899" s="90"/>
      <c r="T1899" s="91"/>
      <c r="U1899" s="102"/>
    </row>
    <row r="1900" spans="1:21" ht="15" customHeight="1" outlineLevel="1" x14ac:dyDescent="0.35">
      <c r="A1900" s="83" t="s">
        <v>2601</v>
      </c>
      <c r="B1900" s="109" t="s">
        <v>2044</v>
      </c>
      <c r="C1900" s="85"/>
      <c r="D1900" s="86"/>
      <c r="E1900" s="101"/>
      <c r="F1900" s="101"/>
      <c r="G1900" s="101"/>
      <c r="H1900" s="101"/>
      <c r="I1900" s="101">
        <f t="shared" si="102"/>
        <v>0</v>
      </c>
      <c r="J1900" s="101"/>
      <c r="K1900" s="101"/>
      <c r="L1900" s="153"/>
      <c r="M1900" s="153"/>
      <c r="N1900" s="153">
        <f t="shared" si="103"/>
        <v>0</v>
      </c>
      <c r="O1900" s="88">
        <v>46252</v>
      </c>
      <c r="P1900" s="88">
        <v>46254</v>
      </c>
      <c r="Q1900" s="168">
        <v>0.05</v>
      </c>
      <c r="R1900" s="90" t="s">
        <v>1946</v>
      </c>
      <c r="S1900" s="90"/>
      <c r="T1900" s="91"/>
      <c r="U1900" s="102"/>
    </row>
    <row r="1901" spans="1:21" ht="15" customHeight="1" outlineLevel="1" x14ac:dyDescent="0.35">
      <c r="A1901" s="83" t="s">
        <v>2602</v>
      </c>
      <c r="B1901" s="109" t="s">
        <v>2046</v>
      </c>
      <c r="C1901" s="85"/>
      <c r="D1901" s="86"/>
      <c r="E1901" s="101"/>
      <c r="F1901" s="101"/>
      <c r="G1901" s="101"/>
      <c r="H1901" s="101"/>
      <c r="I1901" s="101">
        <f t="shared" si="102"/>
        <v>0</v>
      </c>
      <c r="J1901" s="101"/>
      <c r="K1901" s="101"/>
      <c r="L1901" s="153"/>
      <c r="M1901" s="153"/>
      <c r="N1901" s="153">
        <f t="shared" si="103"/>
        <v>0</v>
      </c>
      <c r="O1901" s="88">
        <v>46283</v>
      </c>
      <c r="P1901" s="88">
        <v>46285</v>
      </c>
      <c r="Q1901" s="168">
        <v>0.02</v>
      </c>
      <c r="R1901" s="90" t="s">
        <v>1946</v>
      </c>
      <c r="S1901" s="90"/>
      <c r="T1901" s="91"/>
      <c r="U1901" s="102"/>
    </row>
    <row r="1902" spans="1:21" ht="15" customHeight="1" outlineLevel="1" x14ac:dyDescent="0.35">
      <c r="A1902" s="83" t="s">
        <v>2603</v>
      </c>
      <c r="B1902" s="109" t="s">
        <v>2050</v>
      </c>
      <c r="C1902" s="85"/>
      <c r="D1902" s="86"/>
      <c r="E1902" s="101">
        <v>25000000</v>
      </c>
      <c r="F1902" s="101"/>
      <c r="G1902" s="101"/>
      <c r="H1902" s="101"/>
      <c r="I1902" s="101">
        <v>25000000</v>
      </c>
      <c r="J1902" s="101">
        <v>25000000</v>
      </c>
      <c r="K1902" s="101"/>
      <c r="L1902" s="153"/>
      <c r="M1902" s="153"/>
      <c r="N1902" s="153">
        <v>25000000</v>
      </c>
      <c r="O1902" s="88">
        <v>46286</v>
      </c>
      <c r="P1902" s="88">
        <v>46290</v>
      </c>
      <c r="Q1902" s="168">
        <v>0.05</v>
      </c>
      <c r="R1902" s="90" t="s">
        <v>1946</v>
      </c>
      <c r="S1902" s="90"/>
      <c r="T1902" s="91"/>
      <c r="U1902" s="102"/>
    </row>
    <row r="1903" spans="1:21" ht="66.75" customHeight="1" outlineLevel="1" x14ac:dyDescent="0.35">
      <c r="A1903" s="63" t="s">
        <v>2604</v>
      </c>
      <c r="B1903" s="163" t="s">
        <v>2605</v>
      </c>
      <c r="C1903" s="64"/>
      <c r="D1903" s="113">
        <v>624101</v>
      </c>
      <c r="E1903" s="65">
        <f>E1904+E1909+E1914+E1919</f>
        <v>39463920</v>
      </c>
      <c r="F1903" s="66"/>
      <c r="G1903" s="65"/>
      <c r="H1903" s="66"/>
      <c r="I1903" s="65">
        <f t="shared" ref="I1903:I1934" si="104">SUM(E1903:H1903)</f>
        <v>39463920</v>
      </c>
      <c r="J1903" s="65">
        <f>J1904+J1909+J1914+J1919</f>
        <v>39463920</v>
      </c>
      <c r="K1903" s="66"/>
      <c r="L1903" s="66"/>
      <c r="M1903" s="66"/>
      <c r="N1903" s="66">
        <f t="shared" ref="N1903:N1934" si="105">SUM(J1903:M1903)</f>
        <v>39463920</v>
      </c>
      <c r="O1903" s="67">
        <v>46023</v>
      </c>
      <c r="P1903" s="67">
        <v>46387</v>
      </c>
      <c r="Q1903" s="68"/>
      <c r="R1903" s="69" t="s">
        <v>1946</v>
      </c>
      <c r="S1903" s="70"/>
      <c r="T1903" s="71" t="s">
        <v>2143</v>
      </c>
      <c r="U1903" s="72"/>
    </row>
    <row r="1904" spans="1:21" ht="14" outlineLevel="1" x14ac:dyDescent="0.35">
      <c r="A1904" s="297" t="s">
        <v>2606</v>
      </c>
      <c r="B1904" s="347" t="s">
        <v>2607</v>
      </c>
      <c r="C1904" s="298"/>
      <c r="D1904" s="299"/>
      <c r="E1904" s="339">
        <f>39463920/4</f>
        <v>9865980</v>
      </c>
      <c r="F1904" s="300"/>
      <c r="G1904" s="300"/>
      <c r="H1904" s="300"/>
      <c r="I1904" s="300">
        <f t="shared" si="104"/>
        <v>9865980</v>
      </c>
      <c r="J1904" s="339">
        <f>39463920/4</f>
        <v>9865980</v>
      </c>
      <c r="K1904" s="300"/>
      <c r="L1904" s="339"/>
      <c r="M1904" s="339"/>
      <c r="N1904" s="339">
        <f t="shared" si="105"/>
        <v>9865980</v>
      </c>
      <c r="O1904" s="301">
        <v>46023</v>
      </c>
      <c r="P1904" s="301">
        <v>46112</v>
      </c>
      <c r="Q1904" s="348">
        <v>0.25</v>
      </c>
      <c r="R1904" s="349" t="s">
        <v>1946</v>
      </c>
      <c r="S1904" s="349"/>
      <c r="T1904" s="304"/>
      <c r="U1904" s="305"/>
    </row>
    <row r="1905" spans="1:113" ht="15" customHeight="1" outlineLevel="1" x14ac:dyDescent="0.35">
      <c r="A1905" s="83" t="s">
        <v>2608</v>
      </c>
      <c r="B1905" s="148" t="s">
        <v>2609</v>
      </c>
      <c r="C1905" s="85"/>
      <c r="D1905" s="86"/>
      <c r="E1905" s="153"/>
      <c r="F1905" s="101"/>
      <c r="G1905" s="101"/>
      <c r="H1905" s="101"/>
      <c r="I1905" s="101">
        <f t="shared" si="104"/>
        <v>0</v>
      </c>
      <c r="J1905" s="153"/>
      <c r="K1905" s="101"/>
      <c r="L1905" s="153"/>
      <c r="M1905" s="153"/>
      <c r="N1905" s="153">
        <f t="shared" si="105"/>
        <v>0</v>
      </c>
      <c r="O1905" s="88">
        <v>46023</v>
      </c>
      <c r="P1905" s="88">
        <v>46042</v>
      </c>
      <c r="Q1905" s="144">
        <v>0.05</v>
      </c>
      <c r="R1905" s="90" t="s">
        <v>1946</v>
      </c>
      <c r="S1905" s="90"/>
      <c r="T1905" s="91"/>
      <c r="U1905" s="102"/>
    </row>
    <row r="1906" spans="1:113" s="166" customFormat="1" ht="33.75" customHeight="1" outlineLevel="1" x14ac:dyDescent="0.35">
      <c r="A1906" s="83" t="s">
        <v>2610</v>
      </c>
      <c r="B1906" s="148" t="s">
        <v>2611</v>
      </c>
      <c r="C1906" s="85"/>
      <c r="D1906" s="86"/>
      <c r="E1906" s="153"/>
      <c r="F1906" s="101"/>
      <c r="G1906" s="101"/>
      <c r="H1906" s="101"/>
      <c r="I1906" s="101">
        <f t="shared" si="104"/>
        <v>0</v>
      </c>
      <c r="J1906" s="153"/>
      <c r="K1906" s="101"/>
      <c r="L1906" s="153"/>
      <c r="M1906" s="153"/>
      <c r="N1906" s="153">
        <f t="shared" si="105"/>
        <v>0</v>
      </c>
      <c r="O1906" s="88">
        <v>46043</v>
      </c>
      <c r="P1906" s="88">
        <v>46061</v>
      </c>
      <c r="Q1906" s="144">
        <v>0.1</v>
      </c>
      <c r="R1906" s="90" t="s">
        <v>1946</v>
      </c>
      <c r="S1906" s="90"/>
      <c r="T1906" s="91"/>
      <c r="U1906" s="102"/>
    </row>
    <row r="1907" spans="1:113" s="166" customFormat="1" ht="14" outlineLevel="1" x14ac:dyDescent="0.35">
      <c r="A1907" s="83" t="s">
        <v>2612</v>
      </c>
      <c r="B1907" s="148" t="s">
        <v>1952</v>
      </c>
      <c r="C1907" s="85"/>
      <c r="D1907" s="86"/>
      <c r="E1907" s="153"/>
      <c r="F1907" s="101"/>
      <c r="G1907" s="101"/>
      <c r="H1907" s="101"/>
      <c r="I1907" s="101">
        <f t="shared" si="104"/>
        <v>0</v>
      </c>
      <c r="J1907" s="153"/>
      <c r="K1907" s="101"/>
      <c r="L1907" s="153"/>
      <c r="M1907" s="153"/>
      <c r="N1907" s="153">
        <f t="shared" si="105"/>
        <v>0</v>
      </c>
      <c r="O1907" s="88">
        <v>46062</v>
      </c>
      <c r="P1907" s="88">
        <v>46075</v>
      </c>
      <c r="Q1907" s="144">
        <v>0.05</v>
      </c>
      <c r="R1907" s="90" t="s">
        <v>1946</v>
      </c>
      <c r="S1907" s="90"/>
      <c r="T1907" s="91"/>
      <c r="U1907" s="102"/>
    </row>
    <row r="1908" spans="1:113" s="166" customFormat="1" ht="14" outlineLevel="1" x14ac:dyDescent="0.35">
      <c r="A1908" s="83" t="s">
        <v>2613</v>
      </c>
      <c r="B1908" s="148" t="s">
        <v>1954</v>
      </c>
      <c r="C1908" s="85"/>
      <c r="D1908" s="86"/>
      <c r="E1908" s="153">
        <v>9865980</v>
      </c>
      <c r="F1908" s="101"/>
      <c r="G1908" s="101"/>
      <c r="H1908" s="101"/>
      <c r="I1908" s="101">
        <f t="shared" si="104"/>
        <v>9865980</v>
      </c>
      <c r="J1908" s="153">
        <v>9865980</v>
      </c>
      <c r="K1908" s="101"/>
      <c r="L1908" s="153"/>
      <c r="M1908" s="153"/>
      <c r="N1908" s="153">
        <f t="shared" si="105"/>
        <v>9865980</v>
      </c>
      <c r="O1908" s="88">
        <v>46075</v>
      </c>
      <c r="P1908" s="88">
        <v>46111</v>
      </c>
      <c r="Q1908" s="144">
        <v>0.05</v>
      </c>
      <c r="R1908" s="90" t="s">
        <v>1946</v>
      </c>
      <c r="S1908" s="90"/>
      <c r="T1908" s="91"/>
      <c r="U1908" s="102"/>
    </row>
    <row r="1909" spans="1:113" s="166" customFormat="1" ht="18" customHeight="1" outlineLevel="1" x14ac:dyDescent="0.35">
      <c r="A1909" s="297" t="s">
        <v>2614</v>
      </c>
      <c r="B1909" s="347" t="s">
        <v>2615</v>
      </c>
      <c r="C1909" s="298"/>
      <c r="D1909" s="299"/>
      <c r="E1909" s="339">
        <f>39463920/4</f>
        <v>9865980</v>
      </c>
      <c r="F1909" s="300"/>
      <c r="G1909" s="300"/>
      <c r="H1909" s="300"/>
      <c r="I1909" s="300">
        <f t="shared" si="104"/>
        <v>9865980</v>
      </c>
      <c r="J1909" s="339">
        <f>39463920/4</f>
        <v>9865980</v>
      </c>
      <c r="K1909" s="300"/>
      <c r="L1909" s="339"/>
      <c r="M1909" s="339"/>
      <c r="N1909" s="339">
        <f t="shared" si="105"/>
        <v>9865980</v>
      </c>
      <c r="O1909" s="301">
        <v>46113</v>
      </c>
      <c r="P1909" s="301" t="s">
        <v>1957</v>
      </c>
      <c r="Q1909" s="348">
        <v>0.25</v>
      </c>
      <c r="R1909" s="349" t="s">
        <v>1946</v>
      </c>
      <c r="S1909" s="349"/>
      <c r="T1909" s="304"/>
      <c r="U1909" s="305"/>
    </row>
    <row r="1910" spans="1:113" s="166" customFormat="1" ht="14" outlineLevel="1" x14ac:dyDescent="0.35">
      <c r="A1910" s="83" t="s">
        <v>2616</v>
      </c>
      <c r="B1910" s="148" t="s">
        <v>2609</v>
      </c>
      <c r="C1910" s="85"/>
      <c r="D1910" s="86"/>
      <c r="E1910" s="153"/>
      <c r="F1910" s="101"/>
      <c r="G1910" s="101"/>
      <c r="H1910" s="101"/>
      <c r="I1910" s="101">
        <f t="shared" si="104"/>
        <v>0</v>
      </c>
      <c r="J1910" s="153"/>
      <c r="K1910" s="101"/>
      <c r="L1910" s="153"/>
      <c r="M1910" s="153"/>
      <c r="N1910" s="153">
        <f t="shared" si="105"/>
        <v>0</v>
      </c>
      <c r="O1910" s="88">
        <v>46113</v>
      </c>
      <c r="P1910" s="88">
        <v>46132</v>
      </c>
      <c r="Q1910" s="144">
        <v>0.05</v>
      </c>
      <c r="R1910" s="90" t="s">
        <v>1946</v>
      </c>
      <c r="S1910" s="91"/>
      <c r="T1910" s="91"/>
      <c r="U1910" s="102"/>
    </row>
    <row r="1911" spans="1:113" s="166" customFormat="1" ht="14" outlineLevel="1" x14ac:dyDescent="0.35">
      <c r="A1911" s="83" t="s">
        <v>2617</v>
      </c>
      <c r="B1911" s="148" t="s">
        <v>2618</v>
      </c>
      <c r="C1911" s="85"/>
      <c r="D1911" s="86"/>
      <c r="E1911" s="153"/>
      <c r="F1911" s="101"/>
      <c r="G1911" s="101"/>
      <c r="H1911" s="101"/>
      <c r="I1911" s="101">
        <f t="shared" si="104"/>
        <v>0</v>
      </c>
      <c r="J1911" s="153"/>
      <c r="K1911" s="101"/>
      <c r="L1911" s="153"/>
      <c r="M1911" s="153"/>
      <c r="N1911" s="153">
        <f t="shared" si="105"/>
        <v>0</v>
      </c>
      <c r="O1911" s="88">
        <v>46133</v>
      </c>
      <c r="P1911" s="88">
        <v>46150</v>
      </c>
      <c r="Q1911" s="144">
        <v>0.1</v>
      </c>
      <c r="R1911" s="90" t="s">
        <v>1946</v>
      </c>
      <c r="S1911" s="91"/>
      <c r="T1911" s="91"/>
      <c r="U1911" s="102"/>
    </row>
    <row r="1912" spans="1:113" s="166" customFormat="1" ht="14" outlineLevel="1" x14ac:dyDescent="0.35">
      <c r="A1912" s="83" t="s">
        <v>2619</v>
      </c>
      <c r="B1912" s="148" t="s">
        <v>1952</v>
      </c>
      <c r="C1912" s="85"/>
      <c r="D1912" s="86"/>
      <c r="E1912" s="153"/>
      <c r="F1912" s="101"/>
      <c r="G1912" s="101"/>
      <c r="H1912" s="101"/>
      <c r="I1912" s="101">
        <f t="shared" si="104"/>
        <v>0</v>
      </c>
      <c r="J1912" s="153"/>
      <c r="K1912" s="101"/>
      <c r="L1912" s="153"/>
      <c r="M1912" s="153"/>
      <c r="N1912" s="153">
        <f t="shared" si="105"/>
        <v>0</v>
      </c>
      <c r="O1912" s="88">
        <v>46151</v>
      </c>
      <c r="P1912" s="88">
        <v>46174</v>
      </c>
      <c r="Q1912" s="144">
        <v>0.05</v>
      </c>
      <c r="R1912" s="90" t="s">
        <v>1946</v>
      </c>
      <c r="S1912" s="91"/>
      <c r="T1912" s="91"/>
      <c r="U1912" s="102"/>
    </row>
    <row r="1913" spans="1:113" s="166" customFormat="1" ht="14" outlineLevel="1" x14ac:dyDescent="0.35">
      <c r="A1913" s="83" t="s">
        <v>2620</v>
      </c>
      <c r="B1913" s="148" t="s">
        <v>1954</v>
      </c>
      <c r="C1913" s="85"/>
      <c r="D1913" s="86"/>
      <c r="E1913" s="153">
        <v>9865980</v>
      </c>
      <c r="F1913" s="101"/>
      <c r="G1913" s="101"/>
      <c r="H1913" s="101"/>
      <c r="I1913" s="101">
        <f t="shared" si="104"/>
        <v>9865980</v>
      </c>
      <c r="J1913" s="153">
        <v>9865980</v>
      </c>
      <c r="K1913" s="101"/>
      <c r="L1913" s="153"/>
      <c r="M1913" s="153"/>
      <c r="N1913" s="153">
        <f t="shared" si="105"/>
        <v>9865980</v>
      </c>
      <c r="O1913" s="88">
        <v>46175</v>
      </c>
      <c r="P1913" s="88" t="s">
        <v>1957</v>
      </c>
      <c r="Q1913" s="144">
        <v>0.05</v>
      </c>
      <c r="R1913" s="90" t="s">
        <v>1946</v>
      </c>
      <c r="S1913" s="91"/>
      <c r="T1913" s="91"/>
      <c r="U1913" s="102"/>
    </row>
    <row r="1914" spans="1:113" s="166" customFormat="1" ht="14" outlineLevel="1" x14ac:dyDescent="0.35">
      <c r="A1914" s="297" t="s">
        <v>2621</v>
      </c>
      <c r="B1914" s="347" t="s">
        <v>2622</v>
      </c>
      <c r="C1914" s="298"/>
      <c r="D1914" s="299"/>
      <c r="E1914" s="339">
        <f>39463920/4</f>
        <v>9865980</v>
      </c>
      <c r="F1914" s="300"/>
      <c r="G1914" s="300"/>
      <c r="H1914" s="300"/>
      <c r="I1914" s="300">
        <f t="shared" si="104"/>
        <v>9865980</v>
      </c>
      <c r="J1914" s="339">
        <f>39463920/4</f>
        <v>9865980</v>
      </c>
      <c r="K1914" s="300"/>
      <c r="L1914" s="339"/>
      <c r="M1914" s="339"/>
      <c r="N1914" s="339">
        <f t="shared" si="105"/>
        <v>9865980</v>
      </c>
      <c r="O1914" s="301">
        <v>46204</v>
      </c>
      <c r="P1914" s="301">
        <v>46295</v>
      </c>
      <c r="Q1914" s="348">
        <v>0.25</v>
      </c>
      <c r="R1914" s="349" t="s">
        <v>1946</v>
      </c>
      <c r="S1914" s="349"/>
      <c r="T1914" s="304"/>
      <c r="U1914" s="305"/>
    </row>
    <row r="1915" spans="1:113" s="166" customFormat="1" ht="14" outlineLevel="1" x14ac:dyDescent="0.35">
      <c r="A1915" s="83" t="s">
        <v>2623</v>
      </c>
      <c r="B1915" s="148" t="s">
        <v>2609</v>
      </c>
      <c r="C1915" s="85"/>
      <c r="D1915" s="86"/>
      <c r="E1915" s="153"/>
      <c r="F1915" s="101"/>
      <c r="G1915" s="101"/>
      <c r="H1915" s="101"/>
      <c r="I1915" s="101">
        <f t="shared" si="104"/>
        <v>0</v>
      </c>
      <c r="J1915" s="153"/>
      <c r="K1915" s="101"/>
      <c r="L1915" s="153"/>
      <c r="M1915" s="153"/>
      <c r="N1915" s="153">
        <f t="shared" si="105"/>
        <v>0</v>
      </c>
      <c r="O1915" s="88">
        <v>46204</v>
      </c>
      <c r="P1915" s="88">
        <v>46223</v>
      </c>
      <c r="Q1915" s="144">
        <v>0.05</v>
      </c>
      <c r="R1915" s="90" t="s">
        <v>1946</v>
      </c>
      <c r="S1915" s="91"/>
      <c r="T1915" s="91"/>
      <c r="U1915" s="102"/>
    </row>
    <row r="1916" spans="1:113" s="166" customFormat="1" ht="14" outlineLevel="1" x14ac:dyDescent="0.35">
      <c r="A1916" s="83" t="s">
        <v>2624</v>
      </c>
      <c r="B1916" s="148" t="s">
        <v>2611</v>
      </c>
      <c r="C1916" s="85"/>
      <c r="D1916" s="86"/>
      <c r="E1916" s="153"/>
      <c r="F1916" s="101"/>
      <c r="G1916" s="101"/>
      <c r="H1916" s="101"/>
      <c r="I1916" s="101">
        <f t="shared" si="104"/>
        <v>0</v>
      </c>
      <c r="J1916" s="153"/>
      <c r="K1916" s="101"/>
      <c r="L1916" s="153"/>
      <c r="M1916" s="153"/>
      <c r="N1916" s="153">
        <f t="shared" si="105"/>
        <v>0</v>
      </c>
      <c r="O1916" s="88">
        <v>46224</v>
      </c>
      <c r="P1916" s="88">
        <v>46242</v>
      </c>
      <c r="Q1916" s="144">
        <v>0.1</v>
      </c>
      <c r="R1916" s="90" t="s">
        <v>1946</v>
      </c>
      <c r="S1916" s="91"/>
      <c r="T1916" s="91"/>
      <c r="U1916" s="102"/>
    </row>
    <row r="1917" spans="1:113" s="166" customFormat="1" ht="14" outlineLevel="1" x14ac:dyDescent="0.35">
      <c r="A1917" s="83" t="s">
        <v>2625</v>
      </c>
      <c r="B1917" s="148" t="s">
        <v>1952</v>
      </c>
      <c r="C1917" s="85"/>
      <c r="D1917" s="86"/>
      <c r="E1917" s="153"/>
      <c r="F1917" s="101"/>
      <c r="G1917" s="101"/>
      <c r="H1917" s="101"/>
      <c r="I1917" s="101">
        <f t="shared" si="104"/>
        <v>0</v>
      </c>
      <c r="J1917" s="153"/>
      <c r="K1917" s="101"/>
      <c r="L1917" s="153"/>
      <c r="M1917" s="153"/>
      <c r="N1917" s="153">
        <f t="shared" si="105"/>
        <v>0</v>
      </c>
      <c r="O1917" s="88">
        <v>46243</v>
      </c>
      <c r="P1917" s="88">
        <v>46266</v>
      </c>
      <c r="Q1917" s="144">
        <v>0.05</v>
      </c>
      <c r="R1917" s="90" t="s">
        <v>1946</v>
      </c>
      <c r="S1917" s="91"/>
      <c r="T1917" s="91"/>
      <c r="U1917" s="102"/>
    </row>
    <row r="1918" spans="1:113" s="166" customFormat="1" ht="14" outlineLevel="1" x14ac:dyDescent="0.35">
      <c r="A1918" s="83" t="s">
        <v>2626</v>
      </c>
      <c r="B1918" s="148" t="s">
        <v>1954</v>
      </c>
      <c r="C1918" s="85"/>
      <c r="D1918" s="86"/>
      <c r="E1918" s="153">
        <v>9865980</v>
      </c>
      <c r="F1918" s="101"/>
      <c r="G1918" s="101"/>
      <c r="H1918" s="101"/>
      <c r="I1918" s="101">
        <f t="shared" si="104"/>
        <v>9865980</v>
      </c>
      <c r="J1918" s="153">
        <v>9865980</v>
      </c>
      <c r="K1918" s="101"/>
      <c r="L1918" s="153"/>
      <c r="M1918" s="153"/>
      <c r="N1918" s="153">
        <f t="shared" si="105"/>
        <v>9865980</v>
      </c>
      <c r="O1918" s="88">
        <v>46267</v>
      </c>
      <c r="P1918" s="88">
        <v>46294</v>
      </c>
      <c r="Q1918" s="144">
        <v>0.05</v>
      </c>
      <c r="R1918" s="90" t="s">
        <v>1946</v>
      </c>
      <c r="S1918" s="91"/>
      <c r="T1918" s="91"/>
      <c r="U1918" s="102"/>
    </row>
    <row r="1919" spans="1:113" s="312" customFormat="1" ht="34.5" customHeight="1" outlineLevel="1" x14ac:dyDescent="0.35">
      <c r="A1919" s="297" t="s">
        <v>2627</v>
      </c>
      <c r="B1919" s="347" t="s">
        <v>2628</v>
      </c>
      <c r="C1919" s="298"/>
      <c r="D1919" s="299"/>
      <c r="E1919" s="339">
        <f>39463920/4</f>
        <v>9865980</v>
      </c>
      <c r="F1919" s="300"/>
      <c r="G1919" s="300"/>
      <c r="H1919" s="300"/>
      <c r="I1919" s="300">
        <f t="shared" si="104"/>
        <v>9865980</v>
      </c>
      <c r="J1919" s="339">
        <f>39463920/4</f>
        <v>9865980</v>
      </c>
      <c r="K1919" s="300"/>
      <c r="L1919" s="339"/>
      <c r="M1919" s="339"/>
      <c r="N1919" s="339">
        <f t="shared" si="105"/>
        <v>9865980</v>
      </c>
      <c r="O1919" s="301">
        <v>46296</v>
      </c>
      <c r="P1919" s="301">
        <v>46387</v>
      </c>
      <c r="Q1919" s="348">
        <v>0.25</v>
      </c>
      <c r="R1919" s="349" t="s">
        <v>1946</v>
      </c>
      <c r="S1919" s="349"/>
      <c r="T1919" s="304"/>
      <c r="U1919" s="305"/>
      <c r="V1919" s="22"/>
      <c r="W1919" s="22"/>
      <c r="X1919" s="22"/>
      <c r="Y1919" s="22"/>
      <c r="Z1919" s="22"/>
      <c r="AA1919" s="22"/>
      <c r="AB1919" s="22"/>
      <c r="AC1919" s="22"/>
      <c r="AD1919" s="22"/>
      <c r="AE1919" s="22"/>
      <c r="AF1919" s="22"/>
      <c r="AG1919" s="22"/>
      <c r="AH1919" s="22"/>
      <c r="AI1919" s="22"/>
      <c r="AJ1919" s="22"/>
      <c r="AK1919" s="22"/>
      <c r="AL1919" s="22"/>
      <c r="AM1919" s="22"/>
      <c r="AN1919" s="22"/>
      <c r="AO1919" s="22"/>
      <c r="AP1919" s="22"/>
      <c r="AQ1919" s="22"/>
      <c r="AR1919" s="22"/>
      <c r="AS1919" s="22"/>
      <c r="AT1919" s="22"/>
      <c r="AU1919" s="22"/>
      <c r="AV1919" s="22"/>
      <c r="AW1919" s="22"/>
      <c r="AX1919" s="22"/>
      <c r="AY1919" s="22"/>
      <c r="AZ1919" s="22"/>
      <c r="BA1919" s="22"/>
      <c r="BB1919" s="22"/>
      <c r="BC1919" s="22"/>
      <c r="BD1919" s="22"/>
      <c r="BE1919" s="22"/>
      <c r="BF1919" s="22"/>
      <c r="BG1919" s="22"/>
      <c r="BH1919" s="22"/>
      <c r="BI1919" s="22"/>
      <c r="BJ1919" s="22"/>
      <c r="BK1919" s="22"/>
      <c r="BL1919" s="22"/>
      <c r="BM1919" s="22"/>
      <c r="BN1919" s="22"/>
      <c r="BO1919" s="22"/>
      <c r="BP1919" s="22"/>
      <c r="BQ1919" s="22"/>
      <c r="BR1919" s="22"/>
      <c r="BS1919" s="22"/>
      <c r="BT1919" s="22"/>
      <c r="BU1919" s="22"/>
      <c r="BV1919" s="22"/>
      <c r="BW1919" s="22"/>
      <c r="BX1919" s="22"/>
      <c r="BY1919" s="22"/>
      <c r="BZ1919" s="22"/>
      <c r="CA1919" s="22"/>
      <c r="CB1919" s="22"/>
      <c r="CC1919" s="22"/>
      <c r="CD1919" s="22"/>
      <c r="CE1919" s="22"/>
      <c r="CF1919" s="22"/>
      <c r="CG1919" s="22"/>
      <c r="CH1919" s="22"/>
      <c r="CI1919" s="22"/>
      <c r="CJ1919" s="22"/>
      <c r="CK1919" s="22"/>
      <c r="CL1919" s="22"/>
      <c r="CM1919" s="22"/>
      <c r="CN1919" s="22"/>
      <c r="CO1919" s="22"/>
      <c r="CP1919" s="22"/>
      <c r="CQ1919" s="22"/>
      <c r="CR1919" s="22"/>
      <c r="CS1919" s="22"/>
      <c r="CT1919" s="22"/>
      <c r="CU1919" s="22"/>
      <c r="CV1919" s="22"/>
      <c r="CW1919" s="22"/>
      <c r="CX1919" s="22"/>
      <c r="CY1919" s="22"/>
      <c r="CZ1919" s="22"/>
      <c r="DA1919" s="22"/>
      <c r="DB1919" s="22"/>
      <c r="DC1919" s="22"/>
      <c r="DD1919" s="22"/>
      <c r="DE1919" s="22"/>
      <c r="DF1919" s="22"/>
      <c r="DG1919" s="22"/>
      <c r="DH1919" s="22"/>
      <c r="DI1919" s="22"/>
    </row>
    <row r="1920" spans="1:113" s="293" customFormat="1" ht="27.65" customHeight="1" outlineLevel="1" x14ac:dyDescent="0.35">
      <c r="A1920" s="83" t="s">
        <v>2629</v>
      </c>
      <c r="B1920" s="148" t="s">
        <v>2609</v>
      </c>
      <c r="C1920" s="85"/>
      <c r="D1920" s="86"/>
      <c r="E1920" s="101"/>
      <c r="F1920" s="101"/>
      <c r="G1920" s="101"/>
      <c r="H1920" s="101"/>
      <c r="I1920" s="101">
        <f t="shared" si="104"/>
        <v>0</v>
      </c>
      <c r="J1920" s="101"/>
      <c r="K1920" s="101"/>
      <c r="L1920" s="153"/>
      <c r="M1920" s="153"/>
      <c r="N1920" s="153">
        <f t="shared" si="105"/>
        <v>0</v>
      </c>
      <c r="O1920" s="88">
        <v>46296</v>
      </c>
      <c r="P1920" s="88">
        <v>46315</v>
      </c>
      <c r="Q1920" s="144">
        <v>0.05</v>
      </c>
      <c r="R1920" s="90" t="s">
        <v>1946</v>
      </c>
      <c r="S1920" s="91"/>
      <c r="T1920" s="91"/>
      <c r="U1920" s="102"/>
      <c r="V1920" s="4"/>
      <c r="W1920" s="4"/>
      <c r="X1920" s="4"/>
      <c r="Y1920" s="4"/>
      <c r="Z1920" s="4"/>
      <c r="AA1920" s="4"/>
      <c r="AB1920" s="4"/>
      <c r="AC1920" s="4"/>
      <c r="AD1920" s="4"/>
      <c r="AE1920" s="4"/>
      <c r="AF1920" s="4"/>
      <c r="AG1920" s="4"/>
      <c r="AH1920" s="4"/>
      <c r="AI1920" s="4"/>
      <c r="AJ1920" s="4"/>
      <c r="AK1920" s="4"/>
      <c r="AL1920" s="4"/>
      <c r="AM1920" s="4"/>
      <c r="AN1920" s="4"/>
      <c r="AO1920" s="4"/>
      <c r="AP1920" s="4"/>
      <c r="AQ1920" s="4"/>
      <c r="AR1920" s="4"/>
      <c r="AS1920" s="4"/>
      <c r="AT1920" s="4"/>
      <c r="AU1920" s="4"/>
      <c r="AV1920" s="4"/>
      <c r="AW1920" s="4"/>
      <c r="AX1920" s="4"/>
      <c r="AY1920" s="4"/>
      <c r="AZ1920" s="4"/>
      <c r="BA1920" s="4"/>
      <c r="BB1920" s="4"/>
      <c r="BC1920" s="4"/>
      <c r="BD1920" s="4"/>
      <c r="BE1920" s="4"/>
      <c r="BF1920" s="4"/>
      <c r="BG1920" s="4"/>
      <c r="BH1920" s="4"/>
      <c r="BI1920" s="4"/>
      <c r="BJ1920" s="4"/>
      <c r="BK1920" s="4"/>
      <c r="BL1920" s="4"/>
      <c r="BM1920" s="4"/>
      <c r="BN1920" s="4"/>
      <c r="BO1920" s="4"/>
      <c r="BP1920" s="4"/>
      <c r="BQ1920" s="4"/>
      <c r="BR1920" s="4"/>
      <c r="BS1920" s="4"/>
      <c r="BT1920" s="4"/>
      <c r="BU1920" s="4"/>
      <c r="BV1920" s="4"/>
      <c r="BW1920" s="4"/>
      <c r="BX1920" s="4"/>
      <c r="BY1920" s="4"/>
      <c r="BZ1920" s="4"/>
      <c r="CA1920" s="4"/>
      <c r="CB1920" s="4"/>
      <c r="CC1920" s="4"/>
      <c r="CD1920" s="4"/>
      <c r="CE1920" s="4"/>
      <c r="CF1920" s="4"/>
      <c r="CG1920" s="4"/>
      <c r="CH1920" s="4"/>
      <c r="CI1920" s="4"/>
      <c r="CJ1920" s="4"/>
      <c r="CK1920" s="4"/>
      <c r="CL1920" s="4"/>
      <c r="CM1920" s="4"/>
      <c r="CN1920" s="4"/>
      <c r="CO1920" s="4"/>
      <c r="CP1920" s="4"/>
      <c r="CQ1920" s="4"/>
      <c r="CR1920" s="4"/>
      <c r="CS1920" s="4"/>
      <c r="CT1920" s="4"/>
      <c r="CU1920" s="4"/>
      <c r="CV1920" s="4"/>
      <c r="CW1920" s="4"/>
      <c r="CX1920" s="4"/>
      <c r="CY1920" s="4"/>
      <c r="CZ1920" s="4"/>
      <c r="DA1920" s="4"/>
      <c r="DB1920" s="4"/>
      <c r="DC1920" s="4"/>
      <c r="DD1920" s="4"/>
      <c r="DE1920" s="4"/>
      <c r="DF1920" s="4"/>
      <c r="DG1920" s="4"/>
      <c r="DH1920" s="4"/>
      <c r="DI1920" s="4"/>
    </row>
    <row r="1921" spans="1:113" s="166" customFormat="1" ht="14" outlineLevel="1" x14ac:dyDescent="0.35">
      <c r="A1921" s="83" t="s">
        <v>2630</v>
      </c>
      <c r="B1921" s="148" t="s">
        <v>1950</v>
      </c>
      <c r="C1921" s="85"/>
      <c r="D1921" s="86"/>
      <c r="E1921" s="101"/>
      <c r="F1921" s="101"/>
      <c r="G1921" s="101"/>
      <c r="H1921" s="101"/>
      <c r="I1921" s="101">
        <f t="shared" si="104"/>
        <v>0</v>
      </c>
      <c r="J1921" s="101"/>
      <c r="K1921" s="101"/>
      <c r="L1921" s="153"/>
      <c r="M1921" s="153"/>
      <c r="N1921" s="153">
        <f t="shared" si="105"/>
        <v>0</v>
      </c>
      <c r="O1921" s="88">
        <v>46316</v>
      </c>
      <c r="P1921" s="88">
        <v>46334</v>
      </c>
      <c r="Q1921" s="144">
        <v>0.1</v>
      </c>
      <c r="R1921" s="90" t="s">
        <v>1946</v>
      </c>
      <c r="S1921" s="91"/>
      <c r="T1921" s="91"/>
      <c r="U1921" s="102"/>
    </row>
    <row r="1922" spans="1:113" s="166" customFormat="1" ht="17.25" customHeight="1" outlineLevel="1" x14ac:dyDescent="0.35">
      <c r="A1922" s="83" t="s">
        <v>2631</v>
      </c>
      <c r="B1922" s="148" t="s">
        <v>1952</v>
      </c>
      <c r="C1922" s="85"/>
      <c r="D1922" s="86"/>
      <c r="E1922" s="101"/>
      <c r="F1922" s="101"/>
      <c r="G1922" s="101"/>
      <c r="H1922" s="101"/>
      <c r="I1922" s="101">
        <f t="shared" si="104"/>
        <v>0</v>
      </c>
      <c r="J1922" s="101"/>
      <c r="K1922" s="101"/>
      <c r="L1922" s="153"/>
      <c r="M1922" s="153"/>
      <c r="N1922" s="153">
        <f t="shared" si="105"/>
        <v>0</v>
      </c>
      <c r="O1922" s="88">
        <v>46335</v>
      </c>
      <c r="P1922" s="88">
        <v>46357</v>
      </c>
      <c r="Q1922" s="144">
        <v>0.05</v>
      </c>
      <c r="R1922" s="90" t="s">
        <v>1946</v>
      </c>
      <c r="S1922" s="91"/>
      <c r="T1922" s="91"/>
      <c r="U1922" s="102"/>
    </row>
    <row r="1923" spans="1:113" s="166" customFormat="1" ht="17.25" customHeight="1" outlineLevel="1" x14ac:dyDescent="0.35">
      <c r="A1923" s="83" t="s">
        <v>2632</v>
      </c>
      <c r="B1923" s="148" t="s">
        <v>1954</v>
      </c>
      <c r="C1923" s="85"/>
      <c r="D1923" s="86"/>
      <c r="E1923" s="101">
        <v>9865980</v>
      </c>
      <c r="F1923" s="101"/>
      <c r="G1923" s="101"/>
      <c r="H1923" s="101"/>
      <c r="I1923" s="101">
        <f t="shared" si="104"/>
        <v>9865980</v>
      </c>
      <c r="J1923" s="101">
        <v>9865980</v>
      </c>
      <c r="K1923" s="101"/>
      <c r="L1923" s="153"/>
      <c r="M1923" s="153"/>
      <c r="N1923" s="153">
        <f t="shared" si="105"/>
        <v>9865980</v>
      </c>
      <c r="O1923" s="88">
        <v>46358</v>
      </c>
      <c r="P1923" s="88">
        <v>46381</v>
      </c>
      <c r="Q1923" s="144">
        <v>0.05</v>
      </c>
      <c r="R1923" s="90" t="s">
        <v>1946</v>
      </c>
      <c r="S1923" s="91"/>
      <c r="T1923" s="91"/>
      <c r="U1923" s="102"/>
    </row>
    <row r="1924" spans="1:113" s="293" customFormat="1" ht="27.65" customHeight="1" outlineLevel="1" x14ac:dyDescent="0.35">
      <c r="A1924" s="63" t="s">
        <v>2633</v>
      </c>
      <c r="B1924" s="163" t="s">
        <v>2634</v>
      </c>
      <c r="C1924" s="64"/>
      <c r="D1924" s="113">
        <v>2341</v>
      </c>
      <c r="E1924" s="65">
        <f>E1925+E1930+E1935+E1940</f>
        <v>50000000</v>
      </c>
      <c r="F1924" s="66"/>
      <c r="G1924" s="66"/>
      <c r="H1924" s="66"/>
      <c r="I1924" s="65">
        <f t="shared" si="104"/>
        <v>50000000</v>
      </c>
      <c r="J1924" s="65">
        <f>J1930+J1935+J1940+J1925</f>
        <v>50000000</v>
      </c>
      <c r="K1924" s="66"/>
      <c r="L1924" s="66"/>
      <c r="M1924" s="66"/>
      <c r="N1924" s="66">
        <f t="shared" si="105"/>
        <v>50000000</v>
      </c>
      <c r="O1924" s="67">
        <v>46023</v>
      </c>
      <c r="P1924" s="67">
        <v>46387</v>
      </c>
      <c r="Q1924" s="68"/>
      <c r="R1924" s="69" t="s">
        <v>1946</v>
      </c>
      <c r="S1924" s="112"/>
      <c r="T1924" s="64" t="s">
        <v>2143</v>
      </c>
      <c r="U1924" s="165"/>
      <c r="V1924" s="4"/>
      <c r="W1924" s="4"/>
      <c r="X1924" s="4"/>
      <c r="Y1924" s="4"/>
      <c r="Z1924" s="4"/>
      <c r="AA1924" s="4"/>
      <c r="AB1924" s="4"/>
      <c r="AC1924" s="4"/>
      <c r="AD1924" s="4"/>
      <c r="AE1924" s="4"/>
      <c r="AF1924" s="4"/>
      <c r="AG1924" s="4"/>
      <c r="AH1924" s="4"/>
      <c r="AI1924" s="4"/>
      <c r="AJ1924" s="4"/>
      <c r="AK1924" s="4"/>
      <c r="AL1924" s="4"/>
      <c r="AM1924" s="4"/>
      <c r="AN1924" s="4"/>
      <c r="AO1924" s="4"/>
      <c r="AP1924" s="4"/>
      <c r="AQ1924" s="4"/>
      <c r="AR1924" s="4"/>
      <c r="AS1924" s="4"/>
      <c r="AT1924" s="4"/>
      <c r="AU1924" s="4"/>
      <c r="AV1924" s="4"/>
      <c r="AW1924" s="4"/>
      <c r="AX1924" s="4"/>
      <c r="AY1924" s="4"/>
      <c r="AZ1924" s="4"/>
      <c r="BA1924" s="4"/>
      <c r="BB1924" s="4"/>
      <c r="BC1924" s="4"/>
      <c r="BD1924" s="4"/>
      <c r="BE1924" s="4"/>
      <c r="BF1924" s="4"/>
      <c r="BG1924" s="4"/>
      <c r="BH1924" s="4"/>
      <c r="BI1924" s="4"/>
      <c r="BJ1924" s="4"/>
      <c r="BK1924" s="4"/>
      <c r="BL1924" s="4"/>
      <c r="BM1924" s="4"/>
      <c r="BN1924" s="4"/>
      <c r="BO1924" s="4"/>
      <c r="BP1924" s="4"/>
      <c r="BQ1924" s="4"/>
      <c r="BR1924" s="4"/>
      <c r="BS1924" s="4"/>
      <c r="BT1924" s="4"/>
      <c r="BU1924" s="4"/>
      <c r="BV1924" s="4"/>
      <c r="BW1924" s="4"/>
      <c r="BX1924" s="4"/>
      <c r="BY1924" s="4"/>
      <c r="BZ1924" s="4"/>
      <c r="CA1924" s="4"/>
      <c r="CB1924" s="4"/>
      <c r="CC1924" s="4"/>
      <c r="CD1924" s="4"/>
      <c r="CE1924" s="4"/>
      <c r="CF1924" s="4"/>
      <c r="CG1924" s="4"/>
      <c r="CH1924" s="4"/>
      <c r="CI1924" s="4"/>
      <c r="CJ1924" s="4"/>
      <c r="CK1924" s="4"/>
      <c r="CL1924" s="4"/>
      <c r="CM1924" s="4"/>
      <c r="CN1924" s="4"/>
      <c r="CO1924" s="4"/>
      <c r="CP1924" s="4"/>
      <c r="CQ1924" s="4"/>
      <c r="CR1924" s="4"/>
      <c r="CS1924" s="4"/>
      <c r="CT1924" s="4"/>
      <c r="CU1924" s="4"/>
      <c r="CV1924" s="4"/>
      <c r="CW1924" s="4"/>
      <c r="CX1924" s="4"/>
      <c r="CY1924" s="4"/>
      <c r="CZ1924" s="4"/>
      <c r="DA1924" s="4"/>
      <c r="DB1924" s="4"/>
      <c r="DC1924" s="4"/>
      <c r="DD1924" s="4"/>
      <c r="DE1924" s="4"/>
      <c r="DF1924" s="4"/>
      <c r="DG1924" s="4"/>
      <c r="DH1924" s="4"/>
      <c r="DI1924" s="4"/>
    </row>
    <row r="1925" spans="1:113" ht="14" outlineLevel="1" x14ac:dyDescent="0.35">
      <c r="A1925" s="297" t="s">
        <v>2635</v>
      </c>
      <c r="B1925" s="347" t="s">
        <v>2607</v>
      </c>
      <c r="C1925" s="298"/>
      <c r="D1925" s="299"/>
      <c r="E1925" s="300">
        <v>12500000</v>
      </c>
      <c r="F1925" s="300"/>
      <c r="G1925" s="300"/>
      <c r="H1925" s="300"/>
      <c r="I1925" s="300">
        <f t="shared" si="104"/>
        <v>12500000</v>
      </c>
      <c r="J1925" s="300">
        <v>12500000</v>
      </c>
      <c r="K1925" s="300"/>
      <c r="L1925" s="339"/>
      <c r="M1925" s="339"/>
      <c r="N1925" s="339">
        <f t="shared" si="105"/>
        <v>12500000</v>
      </c>
      <c r="O1925" s="301">
        <v>46023</v>
      </c>
      <c r="P1925" s="301">
        <v>46112</v>
      </c>
      <c r="Q1925" s="348">
        <v>0.25</v>
      </c>
      <c r="R1925" s="349" t="s">
        <v>1946</v>
      </c>
      <c r="S1925" s="349"/>
      <c r="T1925" s="304"/>
      <c r="U1925" s="305"/>
    </row>
    <row r="1926" spans="1:113" ht="17.25" customHeight="1" outlineLevel="1" x14ac:dyDescent="0.35">
      <c r="A1926" s="83" t="s">
        <v>2636</v>
      </c>
      <c r="B1926" s="148" t="s">
        <v>2609</v>
      </c>
      <c r="C1926" s="85"/>
      <c r="D1926" s="86"/>
      <c r="E1926" s="101"/>
      <c r="F1926" s="101"/>
      <c r="G1926" s="101"/>
      <c r="H1926" s="101"/>
      <c r="I1926" s="101">
        <f t="shared" si="104"/>
        <v>0</v>
      </c>
      <c r="J1926" s="101"/>
      <c r="K1926" s="101"/>
      <c r="L1926" s="153"/>
      <c r="M1926" s="153"/>
      <c r="N1926" s="153">
        <f t="shared" si="105"/>
        <v>0</v>
      </c>
      <c r="O1926" s="88">
        <v>46023</v>
      </c>
      <c r="P1926" s="88">
        <v>46042</v>
      </c>
      <c r="Q1926" s="144">
        <v>0.05</v>
      </c>
      <c r="R1926" s="90" t="s">
        <v>1946</v>
      </c>
      <c r="S1926" s="90"/>
      <c r="T1926" s="91"/>
      <c r="U1926" s="102"/>
    </row>
    <row r="1927" spans="1:113" ht="17.25" customHeight="1" outlineLevel="1" x14ac:dyDescent="0.35">
      <c r="A1927" s="83" t="s">
        <v>2637</v>
      </c>
      <c r="B1927" s="148" t="s">
        <v>2611</v>
      </c>
      <c r="C1927" s="85"/>
      <c r="D1927" s="86"/>
      <c r="E1927" s="101"/>
      <c r="F1927" s="101"/>
      <c r="G1927" s="101"/>
      <c r="H1927" s="101"/>
      <c r="I1927" s="101">
        <f t="shared" si="104"/>
        <v>0</v>
      </c>
      <c r="J1927" s="101"/>
      <c r="K1927" s="101"/>
      <c r="L1927" s="153"/>
      <c r="M1927" s="153"/>
      <c r="N1927" s="153">
        <f t="shared" si="105"/>
        <v>0</v>
      </c>
      <c r="O1927" s="88">
        <v>46043</v>
      </c>
      <c r="P1927" s="88">
        <v>46061</v>
      </c>
      <c r="Q1927" s="144">
        <v>0.1</v>
      </c>
      <c r="R1927" s="90" t="s">
        <v>1946</v>
      </c>
      <c r="S1927" s="90"/>
      <c r="T1927" s="91"/>
      <c r="U1927" s="102"/>
    </row>
    <row r="1928" spans="1:113" s="293" customFormat="1" ht="14" outlineLevel="1" x14ac:dyDescent="0.35">
      <c r="A1928" s="83" t="s">
        <v>2638</v>
      </c>
      <c r="B1928" s="148" t="s">
        <v>1952</v>
      </c>
      <c r="C1928" s="85"/>
      <c r="D1928" s="86"/>
      <c r="E1928" s="101"/>
      <c r="F1928" s="101"/>
      <c r="G1928" s="101"/>
      <c r="H1928" s="101"/>
      <c r="I1928" s="101">
        <f t="shared" si="104"/>
        <v>0</v>
      </c>
      <c r="J1928" s="101"/>
      <c r="K1928" s="101"/>
      <c r="L1928" s="153"/>
      <c r="M1928" s="153"/>
      <c r="N1928" s="153">
        <f t="shared" si="105"/>
        <v>0</v>
      </c>
      <c r="O1928" s="88">
        <v>46062</v>
      </c>
      <c r="P1928" s="88">
        <v>46075</v>
      </c>
      <c r="Q1928" s="144">
        <v>0.05</v>
      </c>
      <c r="R1928" s="90" t="s">
        <v>1946</v>
      </c>
      <c r="S1928" s="90"/>
      <c r="T1928" s="91"/>
      <c r="U1928" s="102"/>
      <c r="V1928" s="4"/>
      <c r="W1928" s="4"/>
      <c r="X1928" s="4"/>
      <c r="Y1928" s="4"/>
      <c r="Z1928" s="4"/>
      <c r="AA1928" s="4"/>
      <c r="AB1928" s="4"/>
      <c r="AC1928" s="4"/>
      <c r="AD1928" s="4"/>
      <c r="AE1928" s="4"/>
      <c r="AF1928" s="4"/>
      <c r="AG1928" s="4"/>
      <c r="AH1928" s="4"/>
      <c r="AI1928" s="4"/>
      <c r="AJ1928" s="4"/>
      <c r="AK1928" s="4"/>
      <c r="AL1928" s="4"/>
      <c r="AM1928" s="4"/>
      <c r="AN1928" s="4"/>
      <c r="AO1928" s="4"/>
      <c r="AP1928" s="4"/>
      <c r="AQ1928" s="4"/>
      <c r="AR1928" s="4"/>
      <c r="AS1928" s="4"/>
      <c r="AT1928" s="4"/>
      <c r="AU1928" s="4"/>
      <c r="AV1928" s="4"/>
      <c r="AW1928" s="4"/>
      <c r="AX1928" s="4"/>
      <c r="AY1928" s="4"/>
      <c r="AZ1928" s="4"/>
      <c r="BA1928" s="4"/>
      <c r="BB1928" s="4"/>
      <c r="BC1928" s="4"/>
      <c r="BD1928" s="4"/>
      <c r="BE1928" s="4"/>
      <c r="BF1928" s="4"/>
      <c r="BG1928" s="4"/>
      <c r="BH1928" s="4"/>
      <c r="BI1928" s="4"/>
      <c r="BJ1928" s="4"/>
      <c r="BK1928" s="4"/>
      <c r="BL1928" s="4"/>
      <c r="BM1928" s="4"/>
      <c r="BN1928" s="4"/>
      <c r="BO1928" s="4"/>
      <c r="BP1928" s="4"/>
      <c r="BQ1928" s="4"/>
      <c r="BR1928" s="4"/>
      <c r="BS1928" s="4"/>
      <c r="BT1928" s="4"/>
      <c r="BU1928" s="4"/>
      <c r="BV1928" s="4"/>
      <c r="BW1928" s="4"/>
      <c r="BX1928" s="4"/>
      <c r="BY1928" s="4"/>
      <c r="BZ1928" s="4"/>
      <c r="CA1928" s="4"/>
      <c r="CB1928" s="4"/>
      <c r="CC1928" s="4"/>
      <c r="CD1928" s="4"/>
      <c r="CE1928" s="4"/>
      <c r="CF1928" s="4"/>
      <c r="CG1928" s="4"/>
      <c r="CH1928" s="4"/>
      <c r="CI1928" s="4"/>
      <c r="CJ1928" s="4"/>
      <c r="CK1928" s="4"/>
      <c r="CL1928" s="4"/>
      <c r="CM1928" s="4"/>
      <c r="CN1928" s="4"/>
      <c r="CO1928" s="4"/>
      <c r="CP1928" s="4"/>
      <c r="CQ1928" s="4"/>
      <c r="CR1928" s="4"/>
      <c r="CS1928" s="4"/>
      <c r="CT1928" s="4"/>
      <c r="CU1928" s="4"/>
      <c r="CV1928" s="4"/>
      <c r="CW1928" s="4"/>
      <c r="CX1928" s="4"/>
      <c r="CY1928" s="4"/>
      <c r="CZ1928" s="4"/>
      <c r="DA1928" s="4"/>
      <c r="DB1928" s="4"/>
      <c r="DC1928" s="4"/>
      <c r="DD1928" s="4"/>
      <c r="DE1928" s="4"/>
      <c r="DF1928" s="4"/>
      <c r="DG1928" s="4"/>
      <c r="DH1928" s="4"/>
      <c r="DI1928" s="4"/>
    </row>
    <row r="1929" spans="1:113" ht="14" outlineLevel="1" x14ac:dyDescent="0.35">
      <c r="A1929" s="83" t="s">
        <v>2639</v>
      </c>
      <c r="B1929" s="148" t="s">
        <v>1954</v>
      </c>
      <c r="C1929" s="85"/>
      <c r="D1929" s="86"/>
      <c r="E1929" s="101">
        <v>12500000</v>
      </c>
      <c r="F1929" s="101"/>
      <c r="G1929" s="101"/>
      <c r="H1929" s="101"/>
      <c r="I1929" s="101">
        <f t="shared" si="104"/>
        <v>12500000</v>
      </c>
      <c r="J1929" s="101">
        <v>12500000</v>
      </c>
      <c r="K1929" s="101"/>
      <c r="L1929" s="153"/>
      <c r="M1929" s="153"/>
      <c r="N1929" s="153">
        <f t="shared" si="105"/>
        <v>12500000</v>
      </c>
      <c r="O1929" s="88">
        <v>46075</v>
      </c>
      <c r="P1929" s="88">
        <v>46111</v>
      </c>
      <c r="Q1929" s="144">
        <v>0.05</v>
      </c>
      <c r="R1929" s="90" t="s">
        <v>1946</v>
      </c>
      <c r="S1929" s="90"/>
      <c r="T1929" s="91"/>
      <c r="U1929" s="102"/>
    </row>
    <row r="1930" spans="1:113" ht="17.25" customHeight="1" outlineLevel="1" x14ac:dyDescent="0.35">
      <c r="A1930" s="297" t="s">
        <v>2640</v>
      </c>
      <c r="B1930" s="347" t="s">
        <v>2615</v>
      </c>
      <c r="C1930" s="298"/>
      <c r="D1930" s="299"/>
      <c r="E1930" s="300">
        <v>12500000</v>
      </c>
      <c r="F1930" s="300"/>
      <c r="G1930" s="300"/>
      <c r="H1930" s="300"/>
      <c r="I1930" s="300">
        <f t="shared" si="104"/>
        <v>12500000</v>
      </c>
      <c r="J1930" s="300">
        <v>12500000</v>
      </c>
      <c r="K1930" s="300"/>
      <c r="L1930" s="339"/>
      <c r="M1930" s="339"/>
      <c r="N1930" s="339">
        <f t="shared" si="105"/>
        <v>12500000</v>
      </c>
      <c r="O1930" s="301">
        <v>46113</v>
      </c>
      <c r="P1930" s="301" t="s">
        <v>1957</v>
      </c>
      <c r="Q1930" s="348">
        <v>0.25</v>
      </c>
      <c r="R1930" s="349" t="s">
        <v>1946</v>
      </c>
      <c r="S1930" s="349"/>
      <c r="T1930" s="304"/>
      <c r="U1930" s="305"/>
    </row>
    <row r="1931" spans="1:113" ht="17.25" customHeight="1" outlineLevel="1" x14ac:dyDescent="0.35">
      <c r="A1931" s="83" t="s">
        <v>2641</v>
      </c>
      <c r="B1931" s="148" t="s">
        <v>2609</v>
      </c>
      <c r="C1931" s="85"/>
      <c r="D1931" s="86"/>
      <c r="E1931" s="101"/>
      <c r="F1931" s="101"/>
      <c r="G1931" s="101"/>
      <c r="H1931" s="101"/>
      <c r="I1931" s="101">
        <f t="shared" si="104"/>
        <v>0</v>
      </c>
      <c r="J1931" s="101"/>
      <c r="K1931" s="101"/>
      <c r="L1931" s="153"/>
      <c r="M1931" s="153"/>
      <c r="N1931" s="153">
        <f t="shared" si="105"/>
        <v>0</v>
      </c>
      <c r="O1931" s="88">
        <v>46113</v>
      </c>
      <c r="P1931" s="88">
        <v>46132</v>
      </c>
      <c r="Q1931" s="144">
        <v>0.05</v>
      </c>
      <c r="R1931" s="90" t="s">
        <v>1946</v>
      </c>
      <c r="S1931" s="91"/>
      <c r="T1931" s="91"/>
      <c r="U1931" s="102"/>
    </row>
    <row r="1932" spans="1:113" s="293" customFormat="1" ht="14" outlineLevel="1" x14ac:dyDescent="0.35">
      <c r="A1932" s="83" t="s">
        <v>2642</v>
      </c>
      <c r="B1932" s="148" t="s">
        <v>2618</v>
      </c>
      <c r="C1932" s="85"/>
      <c r="D1932" s="86"/>
      <c r="E1932" s="101"/>
      <c r="F1932" s="101"/>
      <c r="G1932" s="101"/>
      <c r="H1932" s="101"/>
      <c r="I1932" s="101">
        <f t="shared" si="104"/>
        <v>0</v>
      </c>
      <c r="J1932" s="101"/>
      <c r="K1932" s="101"/>
      <c r="L1932" s="153"/>
      <c r="M1932" s="153"/>
      <c r="N1932" s="153">
        <f t="shared" si="105"/>
        <v>0</v>
      </c>
      <c r="O1932" s="88">
        <v>46133</v>
      </c>
      <c r="P1932" s="88">
        <v>46150</v>
      </c>
      <c r="Q1932" s="144">
        <v>0.1</v>
      </c>
      <c r="R1932" s="90" t="s">
        <v>1946</v>
      </c>
      <c r="S1932" s="91"/>
      <c r="T1932" s="91"/>
      <c r="U1932" s="102"/>
      <c r="V1932" s="4"/>
      <c r="W1932" s="4"/>
      <c r="X1932" s="4"/>
      <c r="Y1932" s="4"/>
      <c r="Z1932" s="4"/>
      <c r="AA1932" s="4"/>
      <c r="AB1932" s="4"/>
      <c r="AC1932" s="4"/>
      <c r="AD1932" s="4"/>
      <c r="AE1932" s="4"/>
      <c r="AF1932" s="4"/>
      <c r="AG1932" s="4"/>
      <c r="AH1932" s="4"/>
      <c r="AI1932" s="4"/>
      <c r="AJ1932" s="4"/>
      <c r="AK1932" s="4"/>
      <c r="AL1932" s="4"/>
      <c r="AM1932" s="4"/>
      <c r="AN1932" s="4"/>
      <c r="AO1932" s="4"/>
      <c r="AP1932" s="4"/>
      <c r="AQ1932" s="4"/>
      <c r="AR1932" s="4"/>
      <c r="AS1932" s="4"/>
      <c r="AT1932" s="4"/>
      <c r="AU1932" s="4"/>
      <c r="AV1932" s="4"/>
      <c r="AW1932" s="4"/>
      <c r="AX1932" s="4"/>
      <c r="AY1932" s="4"/>
      <c r="AZ1932" s="4"/>
      <c r="BA1932" s="4"/>
      <c r="BB1932" s="4"/>
      <c r="BC1932" s="4"/>
      <c r="BD1932" s="4"/>
      <c r="BE1932" s="4"/>
      <c r="BF1932" s="4"/>
      <c r="BG1932" s="4"/>
      <c r="BH1932" s="4"/>
      <c r="BI1932" s="4"/>
      <c r="BJ1932" s="4"/>
      <c r="BK1932" s="4"/>
      <c r="BL1932" s="4"/>
      <c r="BM1932" s="4"/>
      <c r="BN1932" s="4"/>
      <c r="BO1932" s="4"/>
      <c r="BP1932" s="4"/>
      <c r="BQ1932" s="4"/>
      <c r="BR1932" s="4"/>
      <c r="BS1932" s="4"/>
      <c r="BT1932" s="4"/>
      <c r="BU1932" s="4"/>
      <c r="BV1932" s="4"/>
      <c r="BW1932" s="4"/>
      <c r="BX1932" s="4"/>
      <c r="BY1932" s="4"/>
      <c r="BZ1932" s="4"/>
      <c r="CA1932" s="4"/>
      <c r="CB1932" s="4"/>
      <c r="CC1932" s="4"/>
      <c r="CD1932" s="4"/>
      <c r="CE1932" s="4"/>
      <c r="CF1932" s="4"/>
      <c r="CG1932" s="4"/>
      <c r="CH1932" s="4"/>
      <c r="CI1932" s="4"/>
      <c r="CJ1932" s="4"/>
      <c r="CK1932" s="4"/>
      <c r="CL1932" s="4"/>
      <c r="CM1932" s="4"/>
      <c r="CN1932" s="4"/>
      <c r="CO1932" s="4"/>
      <c r="CP1932" s="4"/>
      <c r="CQ1932" s="4"/>
      <c r="CR1932" s="4"/>
      <c r="CS1932" s="4"/>
      <c r="CT1932" s="4"/>
      <c r="CU1932" s="4"/>
      <c r="CV1932" s="4"/>
      <c r="CW1932" s="4"/>
      <c r="CX1932" s="4"/>
      <c r="CY1932" s="4"/>
      <c r="CZ1932" s="4"/>
      <c r="DA1932" s="4"/>
      <c r="DB1932" s="4"/>
      <c r="DC1932" s="4"/>
      <c r="DD1932" s="4"/>
      <c r="DE1932" s="4"/>
      <c r="DF1932" s="4"/>
      <c r="DG1932" s="4"/>
      <c r="DH1932" s="4"/>
      <c r="DI1932" s="4"/>
    </row>
    <row r="1933" spans="1:113" s="293" customFormat="1" ht="14" outlineLevel="1" x14ac:dyDescent="0.35">
      <c r="A1933" s="83" t="s">
        <v>2643</v>
      </c>
      <c r="B1933" s="148" t="s">
        <v>1952</v>
      </c>
      <c r="C1933" s="85"/>
      <c r="D1933" s="86"/>
      <c r="E1933" s="101"/>
      <c r="F1933" s="101"/>
      <c r="G1933" s="101"/>
      <c r="H1933" s="101"/>
      <c r="I1933" s="101">
        <f t="shared" si="104"/>
        <v>0</v>
      </c>
      <c r="J1933" s="101"/>
      <c r="K1933" s="101"/>
      <c r="L1933" s="153"/>
      <c r="M1933" s="153"/>
      <c r="N1933" s="153">
        <f t="shared" si="105"/>
        <v>0</v>
      </c>
      <c r="O1933" s="88">
        <v>46151</v>
      </c>
      <c r="P1933" s="88">
        <v>46174</v>
      </c>
      <c r="Q1933" s="144">
        <v>0.05</v>
      </c>
      <c r="R1933" s="90" t="s">
        <v>1946</v>
      </c>
      <c r="S1933" s="91"/>
      <c r="T1933" s="91"/>
      <c r="U1933" s="102"/>
      <c r="V1933" s="4"/>
      <c r="W1933" s="4"/>
      <c r="X1933" s="4"/>
      <c r="Y1933" s="4"/>
      <c r="Z1933" s="4"/>
      <c r="AA1933" s="4"/>
      <c r="AB1933" s="4"/>
      <c r="AC1933" s="4"/>
      <c r="AD1933" s="4"/>
      <c r="AE1933" s="4"/>
      <c r="AF1933" s="4"/>
      <c r="AG1933" s="4"/>
      <c r="AH1933" s="4"/>
      <c r="AI1933" s="4"/>
      <c r="AJ1933" s="4"/>
      <c r="AK1933" s="4"/>
      <c r="AL1933" s="4"/>
      <c r="AM1933" s="4"/>
      <c r="AN1933" s="4"/>
      <c r="AO1933" s="4"/>
      <c r="AP1933" s="4"/>
      <c r="AQ1933" s="4"/>
      <c r="AR1933" s="4"/>
      <c r="AS1933" s="4"/>
      <c r="AT1933" s="4"/>
      <c r="AU1933" s="4"/>
      <c r="AV1933" s="4"/>
      <c r="AW1933" s="4"/>
      <c r="AX1933" s="4"/>
      <c r="AY1933" s="4"/>
      <c r="AZ1933" s="4"/>
      <c r="BA1933" s="4"/>
      <c r="BB1933" s="4"/>
      <c r="BC1933" s="4"/>
      <c r="BD1933" s="4"/>
      <c r="BE1933" s="4"/>
      <c r="BF1933" s="4"/>
      <c r="BG1933" s="4"/>
      <c r="BH1933" s="4"/>
      <c r="BI1933" s="4"/>
      <c r="BJ1933" s="4"/>
      <c r="BK1933" s="4"/>
      <c r="BL1933" s="4"/>
      <c r="BM1933" s="4"/>
      <c r="BN1933" s="4"/>
      <c r="BO1933" s="4"/>
      <c r="BP1933" s="4"/>
      <c r="BQ1933" s="4"/>
      <c r="BR1933" s="4"/>
      <c r="BS1933" s="4"/>
      <c r="BT1933" s="4"/>
      <c r="BU1933" s="4"/>
      <c r="BV1933" s="4"/>
      <c r="BW1933" s="4"/>
      <c r="BX1933" s="4"/>
      <c r="BY1933" s="4"/>
      <c r="BZ1933" s="4"/>
      <c r="CA1933" s="4"/>
      <c r="CB1933" s="4"/>
      <c r="CC1933" s="4"/>
      <c r="CD1933" s="4"/>
      <c r="CE1933" s="4"/>
      <c r="CF1933" s="4"/>
      <c r="CG1933" s="4"/>
      <c r="CH1933" s="4"/>
      <c r="CI1933" s="4"/>
      <c r="CJ1933" s="4"/>
      <c r="CK1933" s="4"/>
      <c r="CL1933" s="4"/>
      <c r="CM1933" s="4"/>
      <c r="CN1933" s="4"/>
      <c r="CO1933" s="4"/>
      <c r="CP1933" s="4"/>
      <c r="CQ1933" s="4"/>
      <c r="CR1933" s="4"/>
      <c r="CS1933" s="4"/>
      <c r="CT1933" s="4"/>
      <c r="CU1933" s="4"/>
      <c r="CV1933" s="4"/>
      <c r="CW1933" s="4"/>
      <c r="CX1933" s="4"/>
      <c r="CY1933" s="4"/>
      <c r="CZ1933" s="4"/>
      <c r="DA1933" s="4"/>
      <c r="DB1933" s="4"/>
      <c r="DC1933" s="4"/>
      <c r="DD1933" s="4"/>
      <c r="DE1933" s="4"/>
      <c r="DF1933" s="4"/>
      <c r="DG1933" s="4"/>
      <c r="DH1933" s="4"/>
      <c r="DI1933" s="4"/>
    </row>
    <row r="1934" spans="1:113" ht="17.25" customHeight="1" outlineLevel="1" x14ac:dyDescent="0.35">
      <c r="A1934" s="83" t="s">
        <v>2644</v>
      </c>
      <c r="B1934" s="148" t="s">
        <v>1954</v>
      </c>
      <c r="C1934" s="85"/>
      <c r="D1934" s="86"/>
      <c r="E1934" s="101">
        <v>12500000</v>
      </c>
      <c r="F1934" s="101"/>
      <c r="G1934" s="101"/>
      <c r="H1934" s="101"/>
      <c r="I1934" s="101">
        <f t="shared" si="104"/>
        <v>12500000</v>
      </c>
      <c r="J1934" s="101">
        <v>12500000</v>
      </c>
      <c r="K1934" s="101"/>
      <c r="L1934" s="153"/>
      <c r="M1934" s="153"/>
      <c r="N1934" s="153">
        <f t="shared" si="105"/>
        <v>12500000</v>
      </c>
      <c r="O1934" s="88">
        <v>46175</v>
      </c>
      <c r="P1934" s="88" t="s">
        <v>1957</v>
      </c>
      <c r="Q1934" s="144">
        <v>0.05</v>
      </c>
      <c r="R1934" s="90" t="s">
        <v>1946</v>
      </c>
      <c r="S1934" s="91"/>
      <c r="T1934" s="91"/>
      <c r="U1934" s="102"/>
    </row>
    <row r="1935" spans="1:113" ht="17.25" customHeight="1" outlineLevel="1" x14ac:dyDescent="0.35">
      <c r="A1935" s="297" t="s">
        <v>2645</v>
      </c>
      <c r="B1935" s="347" t="s">
        <v>2622</v>
      </c>
      <c r="C1935" s="298"/>
      <c r="D1935" s="299"/>
      <c r="E1935" s="300">
        <v>12500000</v>
      </c>
      <c r="F1935" s="300"/>
      <c r="G1935" s="300"/>
      <c r="H1935" s="300"/>
      <c r="I1935" s="300">
        <f t="shared" ref="I1935:I1966" si="106">SUM(E1935:H1935)</f>
        <v>12500000</v>
      </c>
      <c r="J1935" s="300">
        <v>12500000</v>
      </c>
      <c r="K1935" s="300"/>
      <c r="L1935" s="339"/>
      <c r="M1935" s="339"/>
      <c r="N1935" s="339">
        <f t="shared" ref="N1935:N1975" si="107">SUM(J1935:M1935)</f>
        <v>12500000</v>
      </c>
      <c r="O1935" s="301">
        <v>46204</v>
      </c>
      <c r="P1935" s="301">
        <v>46295</v>
      </c>
      <c r="Q1935" s="348">
        <v>0.25</v>
      </c>
      <c r="R1935" s="349" t="s">
        <v>1946</v>
      </c>
      <c r="S1935" s="349"/>
      <c r="T1935" s="304"/>
      <c r="U1935" s="305"/>
    </row>
    <row r="1936" spans="1:113" s="293" customFormat="1" ht="14" outlineLevel="1" x14ac:dyDescent="0.35">
      <c r="A1936" s="83" t="s">
        <v>2646</v>
      </c>
      <c r="B1936" s="148" t="s">
        <v>2609</v>
      </c>
      <c r="C1936" s="85"/>
      <c r="D1936" s="86"/>
      <c r="E1936" s="101"/>
      <c r="F1936" s="101"/>
      <c r="G1936" s="101"/>
      <c r="H1936" s="101"/>
      <c r="I1936" s="101">
        <f t="shared" si="106"/>
        <v>0</v>
      </c>
      <c r="J1936" s="101"/>
      <c r="K1936" s="101"/>
      <c r="L1936" s="153"/>
      <c r="M1936" s="153"/>
      <c r="N1936" s="153">
        <f t="shared" si="107"/>
        <v>0</v>
      </c>
      <c r="O1936" s="88">
        <v>46204</v>
      </c>
      <c r="P1936" s="88">
        <v>46223</v>
      </c>
      <c r="Q1936" s="144">
        <v>0.05</v>
      </c>
      <c r="R1936" s="90" t="s">
        <v>1946</v>
      </c>
      <c r="S1936" s="91"/>
      <c r="T1936" s="91"/>
      <c r="U1936" s="102"/>
      <c r="V1936" s="4"/>
      <c r="W1936" s="4"/>
      <c r="X1936" s="4"/>
      <c r="Y1936" s="4"/>
      <c r="Z1936" s="4"/>
      <c r="AA1936" s="4"/>
      <c r="AB1936" s="4"/>
      <c r="AC1936" s="4"/>
      <c r="AD1936" s="4"/>
      <c r="AE1936" s="4"/>
      <c r="AF1936" s="4"/>
      <c r="AG1936" s="4"/>
      <c r="AH1936" s="4"/>
      <c r="AI1936" s="4"/>
      <c r="AJ1936" s="4"/>
      <c r="AK1936" s="4"/>
      <c r="AL1936" s="4"/>
      <c r="AM1936" s="4"/>
      <c r="AN1936" s="4"/>
      <c r="AO1936" s="4"/>
      <c r="AP1936" s="4"/>
      <c r="AQ1936" s="4"/>
      <c r="AR1936" s="4"/>
      <c r="AS1936" s="4"/>
      <c r="AT1936" s="4"/>
      <c r="AU1936" s="4"/>
      <c r="AV1936" s="4"/>
      <c r="AW1936" s="4"/>
      <c r="AX1936" s="4"/>
      <c r="AY1936" s="4"/>
      <c r="AZ1936" s="4"/>
      <c r="BA1936" s="4"/>
      <c r="BB1936" s="4"/>
      <c r="BC1936" s="4"/>
      <c r="BD1936" s="4"/>
      <c r="BE1936" s="4"/>
      <c r="BF1936" s="4"/>
      <c r="BG1936" s="4"/>
      <c r="BH1936" s="4"/>
      <c r="BI1936" s="4"/>
      <c r="BJ1936" s="4"/>
      <c r="BK1936" s="4"/>
      <c r="BL1936" s="4"/>
      <c r="BM1936" s="4"/>
      <c r="BN1936" s="4"/>
      <c r="BO1936" s="4"/>
      <c r="BP1936" s="4"/>
      <c r="BQ1936" s="4"/>
      <c r="BR1936" s="4"/>
      <c r="BS1936" s="4"/>
      <c r="BT1936" s="4"/>
      <c r="BU1936" s="4"/>
      <c r="BV1936" s="4"/>
      <c r="BW1936" s="4"/>
      <c r="BX1936" s="4"/>
      <c r="BY1936" s="4"/>
      <c r="BZ1936" s="4"/>
      <c r="CA1936" s="4"/>
      <c r="CB1936" s="4"/>
      <c r="CC1936" s="4"/>
      <c r="CD1936" s="4"/>
      <c r="CE1936" s="4"/>
      <c r="CF1936" s="4"/>
      <c r="CG1936" s="4"/>
      <c r="CH1936" s="4"/>
      <c r="CI1936" s="4"/>
      <c r="CJ1936" s="4"/>
      <c r="CK1936" s="4"/>
      <c r="CL1936" s="4"/>
      <c r="CM1936" s="4"/>
      <c r="CN1936" s="4"/>
      <c r="CO1936" s="4"/>
      <c r="CP1936" s="4"/>
      <c r="CQ1936" s="4"/>
      <c r="CR1936" s="4"/>
      <c r="CS1936" s="4"/>
      <c r="CT1936" s="4"/>
      <c r="CU1936" s="4"/>
      <c r="CV1936" s="4"/>
      <c r="CW1936" s="4"/>
      <c r="CX1936" s="4"/>
      <c r="CY1936" s="4"/>
      <c r="CZ1936" s="4"/>
      <c r="DA1936" s="4"/>
      <c r="DB1936" s="4"/>
      <c r="DC1936" s="4"/>
      <c r="DD1936" s="4"/>
      <c r="DE1936" s="4"/>
      <c r="DF1936" s="4"/>
      <c r="DG1936" s="4"/>
      <c r="DH1936" s="4"/>
      <c r="DI1936" s="4"/>
    </row>
    <row r="1937" spans="1:113" ht="14" outlineLevel="1" x14ac:dyDescent="0.35">
      <c r="A1937" s="83" t="s">
        <v>2647</v>
      </c>
      <c r="B1937" s="148" t="s">
        <v>2611</v>
      </c>
      <c r="C1937" s="85"/>
      <c r="D1937" s="86"/>
      <c r="E1937" s="101"/>
      <c r="F1937" s="101"/>
      <c r="G1937" s="101"/>
      <c r="H1937" s="101"/>
      <c r="I1937" s="101">
        <f t="shared" si="106"/>
        <v>0</v>
      </c>
      <c r="J1937" s="101"/>
      <c r="K1937" s="101"/>
      <c r="L1937" s="153"/>
      <c r="M1937" s="153"/>
      <c r="N1937" s="153">
        <f t="shared" si="107"/>
        <v>0</v>
      </c>
      <c r="O1937" s="88">
        <v>46224</v>
      </c>
      <c r="P1937" s="88">
        <v>46242</v>
      </c>
      <c r="Q1937" s="144">
        <v>0.1</v>
      </c>
      <c r="R1937" s="90" t="s">
        <v>1946</v>
      </c>
      <c r="S1937" s="91"/>
      <c r="T1937" s="91"/>
      <c r="U1937" s="102"/>
    </row>
    <row r="1938" spans="1:113" ht="17.25" customHeight="1" outlineLevel="1" x14ac:dyDescent="0.35">
      <c r="A1938" s="83" t="s">
        <v>2648</v>
      </c>
      <c r="B1938" s="148" t="s">
        <v>1952</v>
      </c>
      <c r="C1938" s="85"/>
      <c r="D1938" s="86"/>
      <c r="E1938" s="101"/>
      <c r="F1938" s="101"/>
      <c r="G1938" s="101"/>
      <c r="H1938" s="101"/>
      <c r="I1938" s="101">
        <f t="shared" si="106"/>
        <v>0</v>
      </c>
      <c r="J1938" s="101"/>
      <c r="K1938" s="101"/>
      <c r="L1938" s="153"/>
      <c r="M1938" s="153"/>
      <c r="N1938" s="153">
        <f t="shared" si="107"/>
        <v>0</v>
      </c>
      <c r="O1938" s="88">
        <v>46243</v>
      </c>
      <c r="P1938" s="88">
        <v>46266</v>
      </c>
      <c r="Q1938" s="144">
        <v>0.05</v>
      </c>
      <c r="R1938" s="90" t="s">
        <v>1946</v>
      </c>
      <c r="S1938" s="91"/>
      <c r="T1938" s="91"/>
      <c r="U1938" s="102"/>
    </row>
    <row r="1939" spans="1:113" ht="17.25" customHeight="1" outlineLevel="1" x14ac:dyDescent="0.35">
      <c r="A1939" s="83" t="s">
        <v>2649</v>
      </c>
      <c r="B1939" s="148" t="s">
        <v>1954</v>
      </c>
      <c r="C1939" s="85"/>
      <c r="D1939" s="86"/>
      <c r="E1939" s="101">
        <v>12500000</v>
      </c>
      <c r="F1939" s="101"/>
      <c r="G1939" s="101"/>
      <c r="H1939" s="101"/>
      <c r="I1939" s="101">
        <f t="shared" si="106"/>
        <v>12500000</v>
      </c>
      <c r="J1939" s="101">
        <v>12500000</v>
      </c>
      <c r="K1939" s="101"/>
      <c r="L1939" s="153"/>
      <c r="M1939" s="153"/>
      <c r="N1939" s="153">
        <f t="shared" si="107"/>
        <v>12500000</v>
      </c>
      <c r="O1939" s="88">
        <v>46267</v>
      </c>
      <c r="P1939" s="88">
        <v>46294</v>
      </c>
      <c r="Q1939" s="144">
        <v>0.05</v>
      </c>
      <c r="R1939" s="90" t="s">
        <v>1946</v>
      </c>
      <c r="S1939" s="91"/>
      <c r="T1939" s="91"/>
      <c r="U1939" s="102"/>
    </row>
    <row r="1940" spans="1:113" s="293" customFormat="1" ht="14" outlineLevel="1" x14ac:dyDescent="0.35">
      <c r="A1940" s="297" t="s">
        <v>2650</v>
      </c>
      <c r="B1940" s="347" t="s">
        <v>2628</v>
      </c>
      <c r="C1940" s="298"/>
      <c r="D1940" s="299"/>
      <c r="E1940" s="300">
        <v>12500000</v>
      </c>
      <c r="F1940" s="300"/>
      <c r="G1940" s="300"/>
      <c r="H1940" s="300"/>
      <c r="I1940" s="300">
        <f t="shared" si="106"/>
        <v>12500000</v>
      </c>
      <c r="J1940" s="300">
        <v>12500000</v>
      </c>
      <c r="K1940" s="300"/>
      <c r="L1940" s="339"/>
      <c r="M1940" s="339"/>
      <c r="N1940" s="339">
        <f t="shared" si="107"/>
        <v>12500000</v>
      </c>
      <c r="O1940" s="301">
        <v>46296</v>
      </c>
      <c r="P1940" s="301">
        <v>46387</v>
      </c>
      <c r="Q1940" s="348">
        <v>0.25</v>
      </c>
      <c r="R1940" s="349" t="s">
        <v>1946</v>
      </c>
      <c r="S1940" s="349"/>
      <c r="T1940" s="304"/>
      <c r="U1940" s="305"/>
      <c r="V1940" s="4"/>
      <c r="W1940" s="4"/>
      <c r="X1940" s="4"/>
      <c r="Y1940" s="4"/>
      <c r="Z1940" s="4"/>
      <c r="AA1940" s="4"/>
      <c r="AB1940" s="4"/>
      <c r="AC1940" s="4"/>
      <c r="AD1940" s="4"/>
      <c r="AE1940" s="4"/>
      <c r="AF1940" s="4"/>
      <c r="AG1940" s="4"/>
      <c r="AH1940" s="4"/>
      <c r="AI1940" s="4"/>
      <c r="AJ1940" s="4"/>
      <c r="AK1940" s="4"/>
      <c r="AL1940" s="4"/>
      <c r="AM1940" s="4"/>
      <c r="AN1940" s="4"/>
      <c r="AO1940" s="4"/>
      <c r="AP1940" s="4"/>
      <c r="AQ1940" s="4"/>
      <c r="AR1940" s="4"/>
      <c r="AS1940" s="4"/>
      <c r="AT1940" s="4"/>
      <c r="AU1940" s="4"/>
      <c r="AV1940" s="4"/>
      <c r="AW1940" s="4"/>
      <c r="AX1940" s="4"/>
      <c r="AY1940" s="4"/>
      <c r="AZ1940" s="4"/>
      <c r="BA1940" s="4"/>
      <c r="BB1940" s="4"/>
      <c r="BC1940" s="4"/>
      <c r="BD1940" s="4"/>
      <c r="BE1940" s="4"/>
      <c r="BF1940" s="4"/>
      <c r="BG1940" s="4"/>
      <c r="BH1940" s="4"/>
      <c r="BI1940" s="4"/>
      <c r="BJ1940" s="4"/>
      <c r="BK1940" s="4"/>
      <c r="BL1940" s="4"/>
      <c r="BM1940" s="4"/>
      <c r="BN1940" s="4"/>
      <c r="BO1940" s="4"/>
      <c r="BP1940" s="4"/>
      <c r="BQ1940" s="4"/>
      <c r="BR1940" s="4"/>
      <c r="BS1940" s="4"/>
      <c r="BT1940" s="4"/>
      <c r="BU1940" s="4"/>
      <c r="BV1940" s="4"/>
      <c r="BW1940" s="4"/>
      <c r="BX1940" s="4"/>
      <c r="BY1940" s="4"/>
      <c r="BZ1940" s="4"/>
      <c r="CA1940" s="4"/>
      <c r="CB1940" s="4"/>
      <c r="CC1940" s="4"/>
      <c r="CD1940" s="4"/>
      <c r="CE1940" s="4"/>
      <c r="CF1940" s="4"/>
      <c r="CG1940" s="4"/>
      <c r="CH1940" s="4"/>
      <c r="CI1940" s="4"/>
      <c r="CJ1940" s="4"/>
      <c r="CK1940" s="4"/>
      <c r="CL1940" s="4"/>
      <c r="CM1940" s="4"/>
      <c r="CN1940" s="4"/>
      <c r="CO1940" s="4"/>
      <c r="CP1940" s="4"/>
      <c r="CQ1940" s="4"/>
      <c r="CR1940" s="4"/>
      <c r="CS1940" s="4"/>
      <c r="CT1940" s="4"/>
      <c r="CU1940" s="4"/>
      <c r="CV1940" s="4"/>
      <c r="CW1940" s="4"/>
      <c r="CX1940" s="4"/>
      <c r="CY1940" s="4"/>
      <c r="CZ1940" s="4"/>
      <c r="DA1940" s="4"/>
      <c r="DB1940" s="4"/>
      <c r="DC1940" s="4"/>
      <c r="DD1940" s="4"/>
      <c r="DE1940" s="4"/>
      <c r="DF1940" s="4"/>
      <c r="DG1940" s="4"/>
      <c r="DH1940" s="4"/>
      <c r="DI1940" s="4"/>
    </row>
    <row r="1941" spans="1:113" ht="14" outlineLevel="1" x14ac:dyDescent="0.35">
      <c r="A1941" s="83" t="s">
        <v>2651</v>
      </c>
      <c r="B1941" s="148" t="s">
        <v>2609</v>
      </c>
      <c r="C1941" s="85"/>
      <c r="D1941" s="86"/>
      <c r="E1941" s="101"/>
      <c r="F1941" s="101"/>
      <c r="G1941" s="101"/>
      <c r="H1941" s="101"/>
      <c r="I1941" s="101">
        <f t="shared" si="106"/>
        <v>0</v>
      </c>
      <c r="J1941" s="101"/>
      <c r="K1941" s="101"/>
      <c r="L1941" s="153"/>
      <c r="M1941" s="153"/>
      <c r="N1941" s="153">
        <f t="shared" si="107"/>
        <v>0</v>
      </c>
      <c r="O1941" s="88">
        <v>46296</v>
      </c>
      <c r="P1941" s="88">
        <v>46315</v>
      </c>
      <c r="Q1941" s="144">
        <v>0.05</v>
      </c>
      <c r="R1941" s="90" t="s">
        <v>1946</v>
      </c>
      <c r="S1941" s="91"/>
      <c r="T1941" s="91"/>
      <c r="U1941" s="102"/>
    </row>
    <row r="1942" spans="1:113" ht="17.25" customHeight="1" outlineLevel="1" x14ac:dyDescent="0.35">
      <c r="A1942" s="83" t="s">
        <v>2652</v>
      </c>
      <c r="B1942" s="148" t="s">
        <v>1950</v>
      </c>
      <c r="C1942" s="85"/>
      <c r="D1942" s="86"/>
      <c r="E1942" s="101"/>
      <c r="F1942" s="101"/>
      <c r="G1942" s="101"/>
      <c r="H1942" s="101"/>
      <c r="I1942" s="101">
        <f t="shared" si="106"/>
        <v>0</v>
      </c>
      <c r="J1942" s="101"/>
      <c r="K1942" s="101"/>
      <c r="L1942" s="153"/>
      <c r="M1942" s="153"/>
      <c r="N1942" s="153">
        <f t="shared" si="107"/>
        <v>0</v>
      </c>
      <c r="O1942" s="88">
        <v>46316</v>
      </c>
      <c r="P1942" s="88">
        <v>46334</v>
      </c>
      <c r="Q1942" s="144">
        <v>0.1</v>
      </c>
      <c r="R1942" s="90" t="s">
        <v>1946</v>
      </c>
      <c r="S1942" s="91"/>
      <c r="T1942" s="91"/>
      <c r="U1942" s="102"/>
    </row>
    <row r="1943" spans="1:113" ht="17.25" customHeight="1" outlineLevel="1" x14ac:dyDescent="0.35">
      <c r="A1943" s="83" t="s">
        <v>2653</v>
      </c>
      <c r="B1943" s="148" t="s">
        <v>1952</v>
      </c>
      <c r="C1943" s="85"/>
      <c r="D1943" s="86"/>
      <c r="E1943" s="101"/>
      <c r="F1943" s="101"/>
      <c r="G1943" s="101"/>
      <c r="H1943" s="101"/>
      <c r="I1943" s="101">
        <f t="shared" si="106"/>
        <v>0</v>
      </c>
      <c r="J1943" s="101"/>
      <c r="K1943" s="101"/>
      <c r="L1943" s="153"/>
      <c r="M1943" s="153"/>
      <c r="N1943" s="153">
        <f t="shared" si="107"/>
        <v>0</v>
      </c>
      <c r="O1943" s="88">
        <v>46335</v>
      </c>
      <c r="P1943" s="88">
        <v>46357</v>
      </c>
      <c r="Q1943" s="144">
        <v>0.05</v>
      </c>
      <c r="R1943" s="90" t="s">
        <v>1946</v>
      </c>
      <c r="S1943" s="91"/>
      <c r="T1943" s="91"/>
      <c r="U1943" s="102"/>
    </row>
    <row r="1944" spans="1:113" s="293" customFormat="1" ht="14" outlineLevel="1" x14ac:dyDescent="0.35">
      <c r="A1944" s="83" t="s">
        <v>2654</v>
      </c>
      <c r="B1944" s="148" t="s">
        <v>1954</v>
      </c>
      <c r="C1944" s="85"/>
      <c r="D1944" s="86"/>
      <c r="E1944" s="101">
        <v>12500000</v>
      </c>
      <c r="F1944" s="101"/>
      <c r="G1944" s="101"/>
      <c r="H1944" s="101"/>
      <c r="I1944" s="101">
        <f t="shared" si="106"/>
        <v>12500000</v>
      </c>
      <c r="J1944" s="101">
        <v>12500000</v>
      </c>
      <c r="K1944" s="101"/>
      <c r="L1944" s="153"/>
      <c r="M1944" s="153"/>
      <c r="N1944" s="153">
        <f t="shared" si="107"/>
        <v>12500000</v>
      </c>
      <c r="O1944" s="88">
        <v>46358</v>
      </c>
      <c r="P1944" s="88">
        <v>46381</v>
      </c>
      <c r="Q1944" s="144">
        <v>0.05</v>
      </c>
      <c r="R1944" s="90" t="s">
        <v>1946</v>
      </c>
      <c r="S1944" s="91"/>
      <c r="T1944" s="91"/>
      <c r="U1944" s="102"/>
      <c r="V1944" s="4"/>
      <c r="W1944" s="4"/>
      <c r="X1944" s="4"/>
      <c r="Y1944" s="4"/>
      <c r="Z1944" s="4"/>
      <c r="AA1944" s="4"/>
      <c r="AB1944" s="4"/>
      <c r="AC1944" s="4"/>
      <c r="AD1944" s="4"/>
      <c r="AE1944" s="4"/>
      <c r="AF1944" s="4"/>
      <c r="AG1944" s="4"/>
      <c r="AH1944" s="4"/>
      <c r="AI1944" s="4"/>
      <c r="AJ1944" s="4"/>
      <c r="AK1944" s="4"/>
      <c r="AL1944" s="4"/>
      <c r="AM1944" s="4"/>
      <c r="AN1944" s="4"/>
      <c r="AO1944" s="4"/>
      <c r="AP1944" s="4"/>
      <c r="AQ1944" s="4"/>
      <c r="AR1944" s="4"/>
      <c r="AS1944" s="4"/>
      <c r="AT1944" s="4"/>
      <c r="AU1944" s="4"/>
      <c r="AV1944" s="4"/>
      <c r="AW1944" s="4"/>
      <c r="AX1944" s="4"/>
      <c r="AY1944" s="4"/>
      <c r="AZ1944" s="4"/>
      <c r="BA1944" s="4"/>
      <c r="BB1944" s="4"/>
      <c r="BC1944" s="4"/>
      <c r="BD1944" s="4"/>
      <c r="BE1944" s="4"/>
      <c r="BF1944" s="4"/>
      <c r="BG1944" s="4"/>
      <c r="BH1944" s="4"/>
      <c r="BI1944" s="4"/>
      <c r="BJ1944" s="4"/>
      <c r="BK1944" s="4"/>
      <c r="BL1944" s="4"/>
      <c r="BM1944" s="4"/>
      <c r="BN1944" s="4"/>
      <c r="BO1944" s="4"/>
      <c r="BP1944" s="4"/>
      <c r="BQ1944" s="4"/>
      <c r="BR1944" s="4"/>
      <c r="BS1944" s="4"/>
      <c r="BT1944" s="4"/>
      <c r="BU1944" s="4"/>
      <c r="BV1944" s="4"/>
      <c r="BW1944" s="4"/>
      <c r="BX1944" s="4"/>
      <c r="BY1944" s="4"/>
      <c r="BZ1944" s="4"/>
      <c r="CA1944" s="4"/>
      <c r="CB1944" s="4"/>
      <c r="CC1944" s="4"/>
      <c r="CD1944" s="4"/>
      <c r="CE1944" s="4"/>
      <c r="CF1944" s="4"/>
      <c r="CG1944" s="4"/>
      <c r="CH1944" s="4"/>
      <c r="CI1944" s="4"/>
      <c r="CJ1944" s="4"/>
      <c r="CK1944" s="4"/>
      <c r="CL1944" s="4"/>
      <c r="CM1944" s="4"/>
      <c r="CN1944" s="4"/>
      <c r="CO1944" s="4"/>
      <c r="CP1944" s="4"/>
      <c r="CQ1944" s="4"/>
      <c r="CR1944" s="4"/>
      <c r="CS1944" s="4"/>
      <c r="CT1944" s="4"/>
      <c r="CU1944" s="4"/>
      <c r="CV1944" s="4"/>
      <c r="CW1944" s="4"/>
      <c r="CX1944" s="4"/>
      <c r="CY1944" s="4"/>
      <c r="CZ1944" s="4"/>
      <c r="DA1944" s="4"/>
      <c r="DB1944" s="4"/>
      <c r="DC1944" s="4"/>
      <c r="DD1944" s="4"/>
      <c r="DE1944" s="4"/>
      <c r="DF1944" s="4"/>
      <c r="DG1944" s="4"/>
      <c r="DH1944" s="4"/>
      <c r="DI1944" s="4"/>
    </row>
    <row r="1945" spans="1:113" ht="39" customHeight="1" outlineLevel="1" x14ac:dyDescent="0.35">
      <c r="A1945" s="63" t="s">
        <v>2655</v>
      </c>
      <c r="B1945" s="112" t="s">
        <v>2656</v>
      </c>
      <c r="C1945" s="64"/>
      <c r="D1945" s="113">
        <v>624301</v>
      </c>
      <c r="E1945" s="65">
        <f>E1946+E1951+E1956+E1961+E1969</f>
        <v>5000000</v>
      </c>
      <c r="F1945" s="65"/>
      <c r="G1945" s="65"/>
      <c r="H1945" s="65"/>
      <c r="I1945" s="65">
        <f t="shared" si="106"/>
        <v>5000000</v>
      </c>
      <c r="J1945" s="65">
        <f>J1946+J1951+J1956+J1961+J1969</f>
        <v>5000000</v>
      </c>
      <c r="K1945" s="65"/>
      <c r="L1945" s="66"/>
      <c r="M1945" s="66"/>
      <c r="N1945" s="66">
        <f t="shared" si="107"/>
        <v>5000000</v>
      </c>
      <c r="O1945" s="67">
        <v>46023</v>
      </c>
      <c r="P1945" s="67">
        <v>46387</v>
      </c>
      <c r="Q1945" s="68"/>
      <c r="R1945" s="69" t="s">
        <v>1946</v>
      </c>
      <c r="S1945" s="71"/>
      <c r="T1945" s="71" t="s">
        <v>2143</v>
      </c>
      <c r="U1945" s="147"/>
    </row>
    <row r="1946" spans="1:113" ht="17.25" customHeight="1" outlineLevel="1" x14ac:dyDescent="0.35">
      <c r="A1946" s="297" t="s">
        <v>2657</v>
      </c>
      <c r="B1946" s="347" t="s">
        <v>2607</v>
      </c>
      <c r="C1946" s="298"/>
      <c r="D1946" s="299"/>
      <c r="E1946" s="300">
        <f>E1950</f>
        <v>1250000</v>
      </c>
      <c r="F1946" s="300"/>
      <c r="G1946" s="300"/>
      <c r="H1946" s="300"/>
      <c r="I1946" s="300">
        <f t="shared" si="106"/>
        <v>1250000</v>
      </c>
      <c r="J1946" s="300">
        <f>J1950</f>
        <v>1250000</v>
      </c>
      <c r="K1946" s="300"/>
      <c r="L1946" s="339"/>
      <c r="M1946" s="339"/>
      <c r="N1946" s="339">
        <f t="shared" si="107"/>
        <v>1250000</v>
      </c>
      <c r="O1946" s="301">
        <v>46023</v>
      </c>
      <c r="P1946" s="301">
        <v>46112</v>
      </c>
      <c r="Q1946" s="348">
        <v>0.25</v>
      </c>
      <c r="R1946" s="349" t="s">
        <v>1946</v>
      </c>
      <c r="S1946" s="349"/>
      <c r="T1946" s="304"/>
      <c r="U1946" s="305"/>
    </row>
    <row r="1947" spans="1:113" ht="17.25" customHeight="1" outlineLevel="1" x14ac:dyDescent="0.35">
      <c r="A1947" s="83" t="s">
        <v>2658</v>
      </c>
      <c r="B1947" s="148" t="s">
        <v>2609</v>
      </c>
      <c r="C1947" s="85"/>
      <c r="D1947" s="86"/>
      <c r="E1947" s="101"/>
      <c r="F1947" s="101"/>
      <c r="G1947" s="101"/>
      <c r="H1947" s="101"/>
      <c r="I1947" s="101">
        <f t="shared" si="106"/>
        <v>0</v>
      </c>
      <c r="J1947" s="101"/>
      <c r="K1947" s="101"/>
      <c r="L1947" s="153"/>
      <c r="M1947" s="153"/>
      <c r="N1947" s="153">
        <f t="shared" si="107"/>
        <v>0</v>
      </c>
      <c r="O1947" s="88">
        <v>46023</v>
      </c>
      <c r="P1947" s="88">
        <v>46042</v>
      </c>
      <c r="Q1947" s="144">
        <v>0.05</v>
      </c>
      <c r="R1947" s="90" t="s">
        <v>1946</v>
      </c>
      <c r="S1947" s="91"/>
      <c r="T1947" s="91"/>
      <c r="U1947" s="102"/>
    </row>
    <row r="1948" spans="1:113" s="293" customFormat="1" ht="14" outlineLevel="1" x14ac:dyDescent="0.35">
      <c r="A1948" s="83" t="s">
        <v>2659</v>
      </c>
      <c r="B1948" s="148" t="s">
        <v>2611</v>
      </c>
      <c r="C1948" s="85"/>
      <c r="D1948" s="86"/>
      <c r="E1948" s="101"/>
      <c r="F1948" s="101"/>
      <c r="G1948" s="101"/>
      <c r="H1948" s="101"/>
      <c r="I1948" s="101">
        <f t="shared" si="106"/>
        <v>0</v>
      </c>
      <c r="J1948" s="101"/>
      <c r="K1948" s="101"/>
      <c r="L1948" s="153"/>
      <c r="M1948" s="153"/>
      <c r="N1948" s="153">
        <f t="shared" si="107"/>
        <v>0</v>
      </c>
      <c r="O1948" s="88">
        <v>46043</v>
      </c>
      <c r="P1948" s="88">
        <v>46061</v>
      </c>
      <c r="Q1948" s="144">
        <v>0.1</v>
      </c>
      <c r="R1948" s="90" t="s">
        <v>1946</v>
      </c>
      <c r="S1948" s="91"/>
      <c r="T1948" s="91"/>
      <c r="U1948" s="102"/>
      <c r="V1948" s="4"/>
      <c r="W1948" s="4"/>
      <c r="X1948" s="4"/>
      <c r="Y1948" s="4"/>
      <c r="Z1948" s="4"/>
      <c r="AA1948" s="4"/>
      <c r="AB1948" s="4"/>
      <c r="AC1948" s="4"/>
      <c r="AD1948" s="4"/>
      <c r="AE1948" s="4"/>
      <c r="AF1948" s="4"/>
      <c r="AG1948" s="4"/>
      <c r="AH1948" s="4"/>
      <c r="AI1948" s="4"/>
      <c r="AJ1948" s="4"/>
      <c r="AK1948" s="4"/>
      <c r="AL1948" s="4"/>
      <c r="AM1948" s="4"/>
      <c r="AN1948" s="4"/>
      <c r="AO1948" s="4"/>
      <c r="AP1948" s="4"/>
      <c r="AQ1948" s="4"/>
      <c r="AR1948" s="4"/>
      <c r="AS1948" s="4"/>
      <c r="AT1948" s="4"/>
      <c r="AU1948" s="4"/>
      <c r="AV1948" s="4"/>
      <c r="AW1948" s="4"/>
      <c r="AX1948" s="4"/>
      <c r="AY1948" s="4"/>
      <c r="AZ1948" s="4"/>
      <c r="BA1948" s="4"/>
      <c r="BB1948" s="4"/>
      <c r="BC1948" s="4"/>
      <c r="BD1948" s="4"/>
      <c r="BE1948" s="4"/>
      <c r="BF1948" s="4"/>
      <c r="BG1948" s="4"/>
      <c r="BH1948" s="4"/>
      <c r="BI1948" s="4"/>
      <c r="BJ1948" s="4"/>
      <c r="BK1948" s="4"/>
      <c r="BL1948" s="4"/>
      <c r="BM1948" s="4"/>
      <c r="BN1948" s="4"/>
      <c r="BO1948" s="4"/>
      <c r="BP1948" s="4"/>
      <c r="BQ1948" s="4"/>
      <c r="BR1948" s="4"/>
      <c r="BS1948" s="4"/>
      <c r="BT1948" s="4"/>
      <c r="BU1948" s="4"/>
      <c r="BV1948" s="4"/>
      <c r="BW1948" s="4"/>
      <c r="BX1948" s="4"/>
      <c r="BY1948" s="4"/>
      <c r="BZ1948" s="4"/>
      <c r="CA1948" s="4"/>
      <c r="CB1948" s="4"/>
      <c r="CC1948" s="4"/>
      <c r="CD1948" s="4"/>
      <c r="CE1948" s="4"/>
      <c r="CF1948" s="4"/>
      <c r="CG1948" s="4"/>
      <c r="CH1948" s="4"/>
      <c r="CI1948" s="4"/>
      <c r="CJ1948" s="4"/>
      <c r="CK1948" s="4"/>
      <c r="CL1948" s="4"/>
      <c r="CM1948" s="4"/>
      <c r="CN1948" s="4"/>
      <c r="CO1948" s="4"/>
      <c r="CP1948" s="4"/>
      <c r="CQ1948" s="4"/>
      <c r="CR1948" s="4"/>
      <c r="CS1948" s="4"/>
      <c r="CT1948" s="4"/>
      <c r="CU1948" s="4"/>
      <c r="CV1948" s="4"/>
      <c r="CW1948" s="4"/>
      <c r="CX1948" s="4"/>
      <c r="CY1948" s="4"/>
      <c r="CZ1948" s="4"/>
      <c r="DA1948" s="4"/>
      <c r="DB1948" s="4"/>
      <c r="DC1948" s="4"/>
      <c r="DD1948" s="4"/>
      <c r="DE1948" s="4"/>
      <c r="DF1948" s="4"/>
      <c r="DG1948" s="4"/>
      <c r="DH1948" s="4"/>
      <c r="DI1948" s="4"/>
    </row>
    <row r="1949" spans="1:113" s="166" customFormat="1" ht="14" outlineLevel="1" x14ac:dyDescent="0.35">
      <c r="A1949" s="83" t="s">
        <v>2660</v>
      </c>
      <c r="B1949" s="148" t="s">
        <v>1952</v>
      </c>
      <c r="C1949" s="85"/>
      <c r="D1949" s="86"/>
      <c r="E1949" s="101"/>
      <c r="F1949" s="101"/>
      <c r="G1949" s="101"/>
      <c r="H1949" s="101"/>
      <c r="I1949" s="101">
        <f t="shared" si="106"/>
        <v>0</v>
      </c>
      <c r="J1949" s="101"/>
      <c r="K1949" s="101"/>
      <c r="L1949" s="153"/>
      <c r="M1949" s="153"/>
      <c r="N1949" s="153">
        <f t="shared" si="107"/>
        <v>0</v>
      </c>
      <c r="O1949" s="88">
        <v>46062</v>
      </c>
      <c r="P1949" s="88">
        <v>46075</v>
      </c>
      <c r="Q1949" s="144">
        <v>0.05</v>
      </c>
      <c r="R1949" s="90" t="s">
        <v>1946</v>
      </c>
      <c r="S1949" s="91"/>
      <c r="T1949" s="91"/>
      <c r="U1949" s="102"/>
    </row>
    <row r="1950" spans="1:113" s="166" customFormat="1" ht="17.25" customHeight="1" outlineLevel="1" x14ac:dyDescent="0.35">
      <c r="A1950" s="83" t="s">
        <v>2661</v>
      </c>
      <c r="B1950" s="148" t="s">
        <v>1954</v>
      </c>
      <c r="C1950" s="85"/>
      <c r="D1950" s="86"/>
      <c r="E1950" s="101">
        <f>5000000/4</f>
        <v>1250000</v>
      </c>
      <c r="F1950" s="101"/>
      <c r="G1950" s="101"/>
      <c r="H1950" s="101"/>
      <c r="I1950" s="101">
        <f t="shared" si="106"/>
        <v>1250000</v>
      </c>
      <c r="J1950" s="101">
        <f>5000000/4</f>
        <v>1250000</v>
      </c>
      <c r="K1950" s="101"/>
      <c r="L1950" s="153"/>
      <c r="M1950" s="153"/>
      <c r="N1950" s="153">
        <f t="shared" si="107"/>
        <v>1250000</v>
      </c>
      <c r="O1950" s="88">
        <v>46075</v>
      </c>
      <c r="P1950" s="88">
        <v>46111</v>
      </c>
      <c r="Q1950" s="144">
        <v>0.05</v>
      </c>
      <c r="R1950" s="90" t="s">
        <v>1946</v>
      </c>
      <c r="S1950" s="91"/>
      <c r="T1950" s="91"/>
      <c r="U1950" s="102"/>
    </row>
    <row r="1951" spans="1:113" s="166" customFormat="1" ht="17.25" customHeight="1" outlineLevel="1" x14ac:dyDescent="0.35">
      <c r="A1951" s="297" t="s">
        <v>2662</v>
      </c>
      <c r="B1951" s="347" t="s">
        <v>2615</v>
      </c>
      <c r="C1951" s="298"/>
      <c r="D1951" s="299"/>
      <c r="E1951" s="300">
        <f>E1955</f>
        <v>1250000</v>
      </c>
      <c r="F1951" s="300"/>
      <c r="G1951" s="300"/>
      <c r="H1951" s="300"/>
      <c r="I1951" s="300">
        <f t="shared" si="106"/>
        <v>1250000</v>
      </c>
      <c r="J1951" s="300">
        <f>J1955</f>
        <v>1250000</v>
      </c>
      <c r="K1951" s="300"/>
      <c r="L1951" s="339"/>
      <c r="M1951" s="339"/>
      <c r="N1951" s="339">
        <f t="shared" si="107"/>
        <v>1250000</v>
      </c>
      <c r="O1951" s="301">
        <v>46113</v>
      </c>
      <c r="P1951" s="301" t="s">
        <v>1957</v>
      </c>
      <c r="Q1951" s="348">
        <v>0.25</v>
      </c>
      <c r="R1951" s="349" t="s">
        <v>1946</v>
      </c>
      <c r="S1951" s="349"/>
      <c r="T1951" s="304"/>
      <c r="U1951" s="305"/>
    </row>
    <row r="1952" spans="1:113" ht="24.65" customHeight="1" outlineLevel="1" x14ac:dyDescent="0.35">
      <c r="A1952" s="83" t="s">
        <v>2663</v>
      </c>
      <c r="B1952" s="148" t="s">
        <v>2609</v>
      </c>
      <c r="C1952" s="85"/>
      <c r="D1952" s="86"/>
      <c r="E1952" s="101"/>
      <c r="F1952" s="101"/>
      <c r="G1952" s="101"/>
      <c r="H1952" s="101"/>
      <c r="I1952" s="101">
        <f t="shared" si="106"/>
        <v>0</v>
      </c>
      <c r="J1952" s="101"/>
      <c r="K1952" s="101"/>
      <c r="L1952" s="153"/>
      <c r="M1952" s="153"/>
      <c r="N1952" s="153">
        <f t="shared" si="107"/>
        <v>0</v>
      </c>
      <c r="O1952" s="88">
        <v>46113</v>
      </c>
      <c r="P1952" s="88">
        <v>46132</v>
      </c>
      <c r="Q1952" s="144">
        <v>0.05</v>
      </c>
      <c r="R1952" s="90" t="s">
        <v>1946</v>
      </c>
      <c r="S1952" s="90"/>
      <c r="T1952" s="91"/>
      <c r="U1952" s="102"/>
    </row>
    <row r="1953" spans="1:21" ht="24.65" customHeight="1" outlineLevel="1" x14ac:dyDescent="0.35">
      <c r="A1953" s="83" t="s">
        <v>2664</v>
      </c>
      <c r="B1953" s="148" t="s">
        <v>2618</v>
      </c>
      <c r="C1953" s="85"/>
      <c r="D1953" s="86"/>
      <c r="E1953" s="101"/>
      <c r="F1953" s="101"/>
      <c r="G1953" s="101"/>
      <c r="H1953" s="101"/>
      <c r="I1953" s="101">
        <f t="shared" si="106"/>
        <v>0</v>
      </c>
      <c r="J1953" s="101"/>
      <c r="K1953" s="101"/>
      <c r="L1953" s="153"/>
      <c r="M1953" s="153"/>
      <c r="N1953" s="153">
        <f t="shared" si="107"/>
        <v>0</v>
      </c>
      <c r="O1953" s="88">
        <v>46133</v>
      </c>
      <c r="P1953" s="88">
        <v>46150</v>
      </c>
      <c r="Q1953" s="144">
        <v>0.1</v>
      </c>
      <c r="R1953" s="90" t="s">
        <v>1946</v>
      </c>
      <c r="S1953" s="90"/>
      <c r="T1953" s="91"/>
      <c r="U1953" s="102"/>
    </row>
    <row r="1954" spans="1:21" ht="24.65" customHeight="1" outlineLevel="1" x14ac:dyDescent="0.35">
      <c r="A1954" s="83" t="s">
        <v>2665</v>
      </c>
      <c r="B1954" s="148" t="s">
        <v>1952</v>
      </c>
      <c r="C1954" s="85"/>
      <c r="D1954" s="86"/>
      <c r="E1954" s="101"/>
      <c r="F1954" s="101"/>
      <c r="G1954" s="101"/>
      <c r="H1954" s="101"/>
      <c r="I1954" s="101">
        <f t="shared" si="106"/>
        <v>0</v>
      </c>
      <c r="J1954" s="101"/>
      <c r="K1954" s="101"/>
      <c r="L1954" s="153"/>
      <c r="M1954" s="153"/>
      <c r="N1954" s="153">
        <f t="shared" si="107"/>
        <v>0</v>
      </c>
      <c r="O1954" s="88">
        <v>46151</v>
      </c>
      <c r="P1954" s="88">
        <v>46174</v>
      </c>
      <c r="Q1954" s="144">
        <v>0.05</v>
      </c>
      <c r="R1954" s="90" t="s">
        <v>1946</v>
      </c>
      <c r="S1954" s="90"/>
      <c r="T1954" s="91"/>
      <c r="U1954" s="102"/>
    </row>
    <row r="1955" spans="1:21" ht="24.65" customHeight="1" outlineLevel="1" x14ac:dyDescent="0.35">
      <c r="A1955" s="83" t="s">
        <v>2666</v>
      </c>
      <c r="B1955" s="148" t="s">
        <v>1954</v>
      </c>
      <c r="C1955" s="85"/>
      <c r="D1955" s="86"/>
      <c r="E1955" s="101">
        <f>5000000/4</f>
        <v>1250000</v>
      </c>
      <c r="F1955" s="101"/>
      <c r="G1955" s="101"/>
      <c r="H1955" s="101"/>
      <c r="I1955" s="101">
        <f t="shared" si="106"/>
        <v>1250000</v>
      </c>
      <c r="J1955" s="101">
        <f>5000000/4</f>
        <v>1250000</v>
      </c>
      <c r="K1955" s="101"/>
      <c r="L1955" s="153"/>
      <c r="M1955" s="153"/>
      <c r="N1955" s="153">
        <f t="shared" si="107"/>
        <v>1250000</v>
      </c>
      <c r="O1955" s="88">
        <v>46175</v>
      </c>
      <c r="P1955" s="88" t="s">
        <v>1957</v>
      </c>
      <c r="Q1955" s="144">
        <v>0.05</v>
      </c>
      <c r="R1955" s="90" t="s">
        <v>1946</v>
      </c>
      <c r="S1955" s="90"/>
      <c r="T1955" s="91"/>
      <c r="U1955" s="102"/>
    </row>
    <row r="1956" spans="1:21" ht="17.25" customHeight="1" outlineLevel="1" x14ac:dyDescent="0.35">
      <c r="A1956" s="297" t="s">
        <v>2667</v>
      </c>
      <c r="B1956" s="347" t="s">
        <v>2622</v>
      </c>
      <c r="C1956" s="298"/>
      <c r="D1956" s="299"/>
      <c r="E1956" s="300">
        <f>E1960</f>
        <v>1250000</v>
      </c>
      <c r="F1956" s="300"/>
      <c r="G1956" s="300"/>
      <c r="H1956" s="300"/>
      <c r="I1956" s="300">
        <f t="shared" si="106"/>
        <v>1250000</v>
      </c>
      <c r="J1956" s="300">
        <f>J1960</f>
        <v>1250000</v>
      </c>
      <c r="K1956" s="300"/>
      <c r="L1956" s="339"/>
      <c r="M1956" s="339"/>
      <c r="N1956" s="339">
        <f t="shared" si="107"/>
        <v>1250000</v>
      </c>
      <c r="O1956" s="301">
        <v>46204</v>
      </c>
      <c r="P1956" s="301">
        <v>46295</v>
      </c>
      <c r="Q1956" s="348">
        <v>0.02</v>
      </c>
      <c r="R1956" s="349" t="s">
        <v>1946</v>
      </c>
      <c r="S1956" s="349"/>
      <c r="T1956" s="304"/>
      <c r="U1956" s="305"/>
    </row>
    <row r="1957" spans="1:21" ht="17.25" customHeight="1" outlineLevel="1" x14ac:dyDescent="0.35">
      <c r="A1957" s="83" t="s">
        <v>2668</v>
      </c>
      <c r="B1957" s="148" t="s">
        <v>2609</v>
      </c>
      <c r="C1957" s="85"/>
      <c r="D1957" s="86"/>
      <c r="E1957" s="101"/>
      <c r="F1957" s="101"/>
      <c r="G1957" s="101"/>
      <c r="H1957" s="101"/>
      <c r="I1957" s="123">
        <f t="shared" si="106"/>
        <v>0</v>
      </c>
      <c r="J1957" s="101"/>
      <c r="K1957" s="101"/>
      <c r="L1957" s="153"/>
      <c r="M1957" s="153"/>
      <c r="N1957" s="153">
        <f t="shared" si="107"/>
        <v>0</v>
      </c>
      <c r="O1957" s="88">
        <v>46204</v>
      </c>
      <c r="P1957" s="88">
        <v>46223</v>
      </c>
      <c r="Q1957" s="144">
        <v>0.05</v>
      </c>
      <c r="R1957" s="90" t="s">
        <v>1946</v>
      </c>
      <c r="S1957" s="90"/>
      <c r="T1957" s="91"/>
      <c r="U1957" s="102"/>
    </row>
    <row r="1958" spans="1:21" ht="17.25" customHeight="1" outlineLevel="1" x14ac:dyDescent="0.35">
      <c r="A1958" s="83" t="s">
        <v>2669</v>
      </c>
      <c r="B1958" s="148" t="s">
        <v>2611</v>
      </c>
      <c r="C1958" s="85"/>
      <c r="D1958" s="86"/>
      <c r="E1958" s="101"/>
      <c r="F1958" s="101"/>
      <c r="G1958" s="101"/>
      <c r="H1958" s="101"/>
      <c r="I1958" s="123">
        <f t="shared" si="106"/>
        <v>0</v>
      </c>
      <c r="J1958" s="101"/>
      <c r="K1958" s="101"/>
      <c r="L1958" s="153"/>
      <c r="M1958" s="153"/>
      <c r="N1958" s="153">
        <f t="shared" si="107"/>
        <v>0</v>
      </c>
      <c r="O1958" s="88">
        <v>46224</v>
      </c>
      <c r="P1958" s="88">
        <v>46242</v>
      </c>
      <c r="Q1958" s="144">
        <v>0.1</v>
      </c>
      <c r="R1958" s="90" t="s">
        <v>1946</v>
      </c>
      <c r="S1958" s="90"/>
      <c r="T1958" s="91"/>
      <c r="U1958" s="102"/>
    </row>
    <row r="1959" spans="1:21" ht="17.25" customHeight="1" outlineLevel="1" x14ac:dyDescent="0.35">
      <c r="A1959" s="83" t="s">
        <v>2670</v>
      </c>
      <c r="B1959" s="148" t="s">
        <v>1952</v>
      </c>
      <c r="C1959" s="85"/>
      <c r="D1959" s="86"/>
      <c r="E1959" s="101"/>
      <c r="F1959" s="101"/>
      <c r="G1959" s="101"/>
      <c r="H1959" s="101"/>
      <c r="I1959" s="123">
        <f t="shared" si="106"/>
        <v>0</v>
      </c>
      <c r="J1959" s="101"/>
      <c r="K1959" s="101"/>
      <c r="L1959" s="153"/>
      <c r="M1959" s="153"/>
      <c r="N1959" s="153">
        <f t="shared" si="107"/>
        <v>0</v>
      </c>
      <c r="O1959" s="88">
        <v>46243</v>
      </c>
      <c r="P1959" s="88">
        <v>46266</v>
      </c>
      <c r="Q1959" s="144">
        <v>0.05</v>
      </c>
      <c r="R1959" s="90" t="s">
        <v>1946</v>
      </c>
      <c r="S1959" s="90"/>
      <c r="T1959" s="91"/>
      <c r="U1959" s="102"/>
    </row>
    <row r="1960" spans="1:21" ht="15.9" customHeight="1" outlineLevel="1" x14ac:dyDescent="0.35">
      <c r="A1960" s="83" t="s">
        <v>2671</v>
      </c>
      <c r="B1960" s="148" t="s">
        <v>1954</v>
      </c>
      <c r="C1960" s="85"/>
      <c r="D1960" s="86"/>
      <c r="E1960" s="101">
        <f>5000000/4</f>
        <v>1250000</v>
      </c>
      <c r="F1960" s="101"/>
      <c r="G1960" s="101"/>
      <c r="H1960" s="101"/>
      <c r="I1960" s="123">
        <f t="shared" si="106"/>
        <v>1250000</v>
      </c>
      <c r="J1960" s="101">
        <f>5000000/4</f>
        <v>1250000</v>
      </c>
      <c r="K1960" s="101"/>
      <c r="L1960" s="153"/>
      <c r="M1960" s="153"/>
      <c r="N1960" s="153">
        <f t="shared" si="107"/>
        <v>1250000</v>
      </c>
      <c r="O1960" s="88">
        <v>46267</v>
      </c>
      <c r="P1960" s="88">
        <v>46294</v>
      </c>
      <c r="Q1960" s="144">
        <v>0.05</v>
      </c>
      <c r="R1960" s="90" t="s">
        <v>1946</v>
      </c>
      <c r="S1960" s="90"/>
      <c r="T1960" s="91"/>
      <c r="U1960" s="102"/>
    </row>
    <row r="1961" spans="1:21" ht="17.25" customHeight="1" outlineLevel="1" x14ac:dyDescent="0.35">
      <c r="A1961" s="297" t="s">
        <v>2672</v>
      </c>
      <c r="B1961" s="347" t="s">
        <v>2628</v>
      </c>
      <c r="C1961" s="298"/>
      <c r="D1961" s="299"/>
      <c r="E1961" s="300">
        <f>E1965</f>
        <v>1250000</v>
      </c>
      <c r="F1961" s="300"/>
      <c r="G1961" s="300"/>
      <c r="H1961" s="300"/>
      <c r="I1961" s="300">
        <f t="shared" si="106"/>
        <v>1250000</v>
      </c>
      <c r="J1961" s="300">
        <f>J1965</f>
        <v>1250000</v>
      </c>
      <c r="K1961" s="300"/>
      <c r="L1961" s="339"/>
      <c r="M1961" s="339"/>
      <c r="N1961" s="339">
        <f t="shared" si="107"/>
        <v>1250000</v>
      </c>
      <c r="O1961" s="301">
        <v>46296</v>
      </c>
      <c r="P1961" s="301">
        <v>46387</v>
      </c>
      <c r="Q1961" s="348">
        <v>0.25</v>
      </c>
      <c r="R1961" s="349" t="s">
        <v>1946</v>
      </c>
      <c r="S1961" s="349"/>
      <c r="T1961" s="304"/>
      <c r="U1961" s="305"/>
    </row>
    <row r="1962" spans="1:21" ht="17.25" customHeight="1" outlineLevel="1" x14ac:dyDescent="0.35">
      <c r="A1962" s="83" t="s">
        <v>2673</v>
      </c>
      <c r="B1962" s="148" t="s">
        <v>2609</v>
      </c>
      <c r="C1962" s="85"/>
      <c r="D1962" s="86"/>
      <c r="E1962" s="101"/>
      <c r="F1962" s="101"/>
      <c r="G1962" s="101"/>
      <c r="H1962" s="101"/>
      <c r="I1962" s="101">
        <f t="shared" si="106"/>
        <v>0</v>
      </c>
      <c r="J1962" s="101"/>
      <c r="K1962" s="101"/>
      <c r="L1962" s="153"/>
      <c r="M1962" s="153"/>
      <c r="N1962" s="153">
        <f t="shared" si="107"/>
        <v>0</v>
      </c>
      <c r="O1962" s="88">
        <v>46296</v>
      </c>
      <c r="P1962" s="88">
        <v>46315</v>
      </c>
      <c r="Q1962" s="144">
        <v>0.05</v>
      </c>
      <c r="R1962" s="90" t="s">
        <v>1946</v>
      </c>
      <c r="S1962" s="90"/>
      <c r="T1962" s="91"/>
      <c r="U1962" s="102"/>
    </row>
    <row r="1963" spans="1:21" ht="17.25" customHeight="1" outlineLevel="1" x14ac:dyDescent="0.35">
      <c r="A1963" s="83" t="s">
        <v>2674</v>
      </c>
      <c r="B1963" s="148" t="s">
        <v>1950</v>
      </c>
      <c r="C1963" s="85"/>
      <c r="D1963" s="86"/>
      <c r="E1963" s="101"/>
      <c r="F1963" s="101"/>
      <c r="G1963" s="101"/>
      <c r="H1963" s="101"/>
      <c r="I1963" s="101">
        <f t="shared" si="106"/>
        <v>0</v>
      </c>
      <c r="J1963" s="101"/>
      <c r="K1963" s="101"/>
      <c r="L1963" s="153"/>
      <c r="M1963" s="153"/>
      <c r="N1963" s="153">
        <f t="shared" si="107"/>
        <v>0</v>
      </c>
      <c r="O1963" s="88">
        <v>46316</v>
      </c>
      <c r="P1963" s="88">
        <v>46334</v>
      </c>
      <c r="Q1963" s="144">
        <v>0.1</v>
      </c>
      <c r="R1963" s="90" t="s">
        <v>1946</v>
      </c>
      <c r="S1963" s="90"/>
      <c r="T1963" s="91"/>
      <c r="U1963" s="102"/>
    </row>
    <row r="1964" spans="1:21" ht="17.25" customHeight="1" outlineLevel="1" x14ac:dyDescent="0.35">
      <c r="A1964" s="83" t="s">
        <v>2675</v>
      </c>
      <c r="B1964" s="148" t="s">
        <v>1952</v>
      </c>
      <c r="C1964" s="85"/>
      <c r="D1964" s="86"/>
      <c r="E1964" s="101"/>
      <c r="F1964" s="101"/>
      <c r="G1964" s="101"/>
      <c r="H1964" s="101"/>
      <c r="I1964" s="101">
        <f t="shared" si="106"/>
        <v>0</v>
      </c>
      <c r="J1964" s="101"/>
      <c r="K1964" s="101"/>
      <c r="L1964" s="153"/>
      <c r="M1964" s="153"/>
      <c r="N1964" s="153">
        <f t="shared" si="107"/>
        <v>0</v>
      </c>
      <c r="O1964" s="88">
        <v>46335</v>
      </c>
      <c r="P1964" s="88">
        <v>46357</v>
      </c>
      <c r="Q1964" s="144">
        <v>0.05</v>
      </c>
      <c r="R1964" s="90" t="s">
        <v>1946</v>
      </c>
      <c r="S1964" s="90"/>
      <c r="T1964" s="91"/>
      <c r="U1964" s="102"/>
    </row>
    <row r="1965" spans="1:21" ht="17.25" customHeight="1" outlineLevel="1" x14ac:dyDescent="0.35">
      <c r="A1965" s="83" t="s">
        <v>2676</v>
      </c>
      <c r="B1965" s="148" t="s">
        <v>1954</v>
      </c>
      <c r="C1965" s="85"/>
      <c r="D1965" s="86"/>
      <c r="E1965" s="101">
        <f>5000000/4</f>
        <v>1250000</v>
      </c>
      <c r="F1965" s="101"/>
      <c r="G1965" s="101"/>
      <c r="H1965" s="101"/>
      <c r="I1965" s="101">
        <f t="shared" si="106"/>
        <v>1250000</v>
      </c>
      <c r="J1965" s="101">
        <f>5000000/4</f>
        <v>1250000</v>
      </c>
      <c r="K1965" s="101"/>
      <c r="L1965" s="153"/>
      <c r="M1965" s="153"/>
      <c r="N1965" s="153">
        <f t="shared" si="107"/>
        <v>1250000</v>
      </c>
      <c r="O1965" s="88">
        <v>46358</v>
      </c>
      <c r="P1965" s="88">
        <v>46381</v>
      </c>
      <c r="Q1965" s="144">
        <v>0.05</v>
      </c>
      <c r="R1965" s="90" t="s">
        <v>1946</v>
      </c>
      <c r="S1965" s="90"/>
      <c r="T1965" s="91"/>
      <c r="U1965" s="102"/>
    </row>
    <row r="1966" spans="1:21" ht="48" customHeight="1" outlineLevel="1" x14ac:dyDescent="0.35">
      <c r="A1966" s="63" t="s">
        <v>2677</v>
      </c>
      <c r="B1966" s="112" t="s">
        <v>2678</v>
      </c>
      <c r="C1966" s="64"/>
      <c r="D1966" s="113">
        <v>624101</v>
      </c>
      <c r="E1966" s="65">
        <f>E1983</f>
        <v>2000000</v>
      </c>
      <c r="F1966" s="65"/>
      <c r="G1966" s="65"/>
      <c r="H1966" s="65"/>
      <c r="I1966" s="65">
        <f t="shared" si="106"/>
        <v>2000000</v>
      </c>
      <c r="J1966" s="65">
        <f>J1983</f>
        <v>2000000</v>
      </c>
      <c r="K1966" s="65"/>
      <c r="L1966" s="66"/>
      <c r="M1966" s="66"/>
      <c r="N1966" s="66">
        <f t="shared" si="107"/>
        <v>2000000</v>
      </c>
      <c r="O1966" s="67">
        <v>46023</v>
      </c>
      <c r="P1966" s="67">
        <v>46387</v>
      </c>
      <c r="Q1966" s="68"/>
      <c r="R1966" s="69" t="s">
        <v>1946</v>
      </c>
      <c r="S1966" s="69"/>
      <c r="T1966" s="71" t="s">
        <v>2143</v>
      </c>
      <c r="U1966" s="147"/>
    </row>
    <row r="1967" spans="1:21" ht="17.25" customHeight="1" outlineLevel="1" x14ac:dyDescent="0.35">
      <c r="A1967" s="83" t="s">
        <v>2679</v>
      </c>
      <c r="B1967" s="109" t="s">
        <v>2022</v>
      </c>
      <c r="C1967" s="85"/>
      <c r="D1967" s="86"/>
      <c r="E1967" s="101"/>
      <c r="F1967" s="101"/>
      <c r="G1967" s="101"/>
      <c r="H1967" s="101"/>
      <c r="I1967" s="123">
        <f t="shared" ref="I1967:I1975" si="108">SUM(E1967:H1967)</f>
        <v>0</v>
      </c>
      <c r="J1967" s="101"/>
      <c r="K1967" s="101"/>
      <c r="L1967" s="153"/>
      <c r="M1967" s="153"/>
      <c r="N1967" s="153">
        <f t="shared" si="107"/>
        <v>0</v>
      </c>
      <c r="O1967" s="88">
        <v>46023</v>
      </c>
      <c r="P1967" s="88">
        <v>46042</v>
      </c>
      <c r="Q1967" s="168">
        <v>0.1</v>
      </c>
      <c r="R1967" s="90" t="s">
        <v>1946</v>
      </c>
      <c r="S1967" s="90"/>
      <c r="T1967" s="91"/>
      <c r="U1967" s="102"/>
    </row>
    <row r="1968" spans="1:21" ht="33.75" customHeight="1" outlineLevel="1" x14ac:dyDescent="0.35">
      <c r="A1968" s="83" t="s">
        <v>2680</v>
      </c>
      <c r="B1968" s="109" t="s">
        <v>2024</v>
      </c>
      <c r="C1968" s="85"/>
      <c r="D1968" s="86"/>
      <c r="E1968" s="101"/>
      <c r="F1968" s="101"/>
      <c r="G1968" s="101"/>
      <c r="H1968" s="101"/>
      <c r="I1968" s="123">
        <f t="shared" si="108"/>
        <v>0</v>
      </c>
      <c r="J1968" s="101"/>
      <c r="K1968" s="101"/>
      <c r="L1968" s="153"/>
      <c r="M1968" s="153"/>
      <c r="N1968" s="153">
        <f t="shared" si="107"/>
        <v>0</v>
      </c>
      <c r="O1968" s="88">
        <v>46043</v>
      </c>
      <c r="P1968" s="88">
        <v>46063</v>
      </c>
      <c r="Q1968" s="168">
        <v>0.06</v>
      </c>
      <c r="R1968" s="90" t="s">
        <v>1946</v>
      </c>
      <c r="S1968" s="90"/>
      <c r="T1968" s="91"/>
      <c r="U1968" s="102"/>
    </row>
    <row r="1969" spans="1:21" ht="17.25" customHeight="1" outlineLevel="1" x14ac:dyDescent="0.35">
      <c r="A1969" s="83" t="s">
        <v>2681</v>
      </c>
      <c r="B1969" s="109" t="s">
        <v>2026</v>
      </c>
      <c r="C1969" s="85"/>
      <c r="D1969" s="86"/>
      <c r="E1969" s="101"/>
      <c r="F1969" s="101"/>
      <c r="G1969" s="101"/>
      <c r="H1969" s="101"/>
      <c r="I1969" s="123">
        <f t="shared" si="108"/>
        <v>0</v>
      </c>
      <c r="J1969" s="101"/>
      <c r="K1969" s="101"/>
      <c r="L1969" s="153"/>
      <c r="M1969" s="153"/>
      <c r="N1969" s="153">
        <f t="shared" si="107"/>
        <v>0</v>
      </c>
      <c r="O1969" s="88">
        <v>46064</v>
      </c>
      <c r="P1969" s="88">
        <v>46083</v>
      </c>
      <c r="Q1969" s="168">
        <v>0.06</v>
      </c>
      <c r="R1969" s="90" t="s">
        <v>1946</v>
      </c>
      <c r="S1969" s="90"/>
      <c r="T1969" s="91"/>
      <c r="U1969" s="102"/>
    </row>
    <row r="1970" spans="1:21" ht="17.25" customHeight="1" outlineLevel="1" x14ac:dyDescent="0.35">
      <c r="A1970" s="83" t="s">
        <v>2682</v>
      </c>
      <c r="B1970" s="109" t="s">
        <v>2028</v>
      </c>
      <c r="C1970" s="85"/>
      <c r="D1970" s="86"/>
      <c r="E1970" s="101"/>
      <c r="F1970" s="101"/>
      <c r="G1970" s="101"/>
      <c r="H1970" s="101"/>
      <c r="I1970" s="123">
        <f t="shared" si="108"/>
        <v>0</v>
      </c>
      <c r="J1970" s="101"/>
      <c r="K1970" s="101"/>
      <c r="L1970" s="153"/>
      <c r="M1970" s="153"/>
      <c r="N1970" s="153">
        <f t="shared" si="107"/>
        <v>0</v>
      </c>
      <c r="O1970" s="88">
        <v>46084</v>
      </c>
      <c r="P1970" s="88">
        <v>46104</v>
      </c>
      <c r="Q1970" s="168">
        <v>0.06</v>
      </c>
      <c r="R1970" s="90" t="s">
        <v>1946</v>
      </c>
      <c r="S1970" s="90"/>
      <c r="T1970" s="91"/>
      <c r="U1970" s="102"/>
    </row>
    <row r="1971" spans="1:21" ht="17.25" customHeight="1" outlineLevel="1" x14ac:dyDescent="0.35">
      <c r="A1971" s="83" t="s">
        <v>2683</v>
      </c>
      <c r="B1971" s="109" t="s">
        <v>2030</v>
      </c>
      <c r="C1971" s="85"/>
      <c r="D1971" s="86"/>
      <c r="E1971" s="101"/>
      <c r="F1971" s="101"/>
      <c r="G1971" s="101"/>
      <c r="H1971" s="101"/>
      <c r="I1971" s="123">
        <f t="shared" si="108"/>
        <v>0</v>
      </c>
      <c r="J1971" s="101"/>
      <c r="K1971" s="101"/>
      <c r="L1971" s="153"/>
      <c r="M1971" s="153"/>
      <c r="N1971" s="153">
        <f t="shared" si="107"/>
        <v>0</v>
      </c>
      <c r="O1971" s="88">
        <v>46105</v>
      </c>
      <c r="P1971" s="88">
        <v>46111</v>
      </c>
      <c r="Q1971" s="168">
        <v>0.05</v>
      </c>
      <c r="R1971" s="90" t="s">
        <v>1946</v>
      </c>
      <c r="S1971" s="90"/>
      <c r="T1971" s="91"/>
      <c r="U1971" s="102"/>
    </row>
    <row r="1972" spans="1:21" ht="17.25" customHeight="1" outlineLevel="1" x14ac:dyDescent="0.35">
      <c r="A1972" s="83" t="s">
        <v>2684</v>
      </c>
      <c r="B1972" s="109" t="s">
        <v>2595</v>
      </c>
      <c r="C1972" s="85"/>
      <c r="D1972" s="86"/>
      <c r="E1972" s="101"/>
      <c r="F1972" s="101"/>
      <c r="G1972" s="101"/>
      <c r="H1972" s="101"/>
      <c r="I1972" s="123">
        <f t="shared" si="108"/>
        <v>0</v>
      </c>
      <c r="J1972" s="101"/>
      <c r="K1972" s="101"/>
      <c r="L1972" s="153"/>
      <c r="M1972" s="153"/>
      <c r="N1972" s="153">
        <f t="shared" si="107"/>
        <v>0</v>
      </c>
      <c r="O1972" s="88">
        <v>46113</v>
      </c>
      <c r="P1972" s="88">
        <v>46142</v>
      </c>
      <c r="Q1972" s="168">
        <v>0.1</v>
      </c>
      <c r="R1972" s="90" t="s">
        <v>1946</v>
      </c>
      <c r="S1972" s="90"/>
      <c r="T1972" s="91"/>
      <c r="U1972" s="102"/>
    </row>
    <row r="1973" spans="1:21" ht="17.25" customHeight="1" outlineLevel="1" x14ac:dyDescent="0.35">
      <c r="A1973" s="83" t="s">
        <v>2685</v>
      </c>
      <c r="B1973" s="109" t="s">
        <v>73</v>
      </c>
      <c r="C1973" s="85"/>
      <c r="D1973" s="86"/>
      <c r="E1973" s="101"/>
      <c r="F1973" s="101"/>
      <c r="G1973" s="101"/>
      <c r="H1973" s="101"/>
      <c r="I1973" s="123">
        <f t="shared" si="108"/>
        <v>0</v>
      </c>
      <c r="J1973" s="101"/>
      <c r="K1973" s="101"/>
      <c r="L1973" s="153"/>
      <c r="M1973" s="153"/>
      <c r="N1973" s="153">
        <f t="shared" si="107"/>
        <v>0</v>
      </c>
      <c r="O1973" s="88">
        <v>46143</v>
      </c>
      <c r="P1973" s="88">
        <v>46152</v>
      </c>
      <c r="Q1973" s="168">
        <v>0.1</v>
      </c>
      <c r="R1973" s="90" t="s">
        <v>1946</v>
      </c>
      <c r="S1973" s="90"/>
      <c r="T1973" s="91"/>
      <c r="U1973" s="102"/>
    </row>
    <row r="1974" spans="1:21" ht="17.25" customHeight="1" outlineLevel="1" x14ac:dyDescent="0.35">
      <c r="A1974" s="83" t="s">
        <v>2686</v>
      </c>
      <c r="B1974" s="109" t="s">
        <v>68</v>
      </c>
      <c r="C1974" s="85"/>
      <c r="D1974" s="86"/>
      <c r="E1974" s="101"/>
      <c r="F1974" s="101"/>
      <c r="G1974" s="101"/>
      <c r="H1974" s="101"/>
      <c r="I1974" s="123">
        <f t="shared" si="108"/>
        <v>0</v>
      </c>
      <c r="J1974" s="101"/>
      <c r="K1974" s="101"/>
      <c r="L1974" s="153"/>
      <c r="M1974" s="153"/>
      <c r="N1974" s="153">
        <f t="shared" si="107"/>
        <v>0</v>
      </c>
      <c r="O1974" s="88">
        <v>46153</v>
      </c>
      <c r="P1974" s="88">
        <v>46173</v>
      </c>
      <c r="Q1974" s="168">
        <v>0.05</v>
      </c>
      <c r="R1974" s="90" t="s">
        <v>1946</v>
      </c>
      <c r="S1974" s="90"/>
      <c r="T1974" s="91"/>
      <c r="U1974" s="102"/>
    </row>
    <row r="1975" spans="1:21" ht="17.25" customHeight="1" outlineLevel="1" x14ac:dyDescent="0.35">
      <c r="A1975" s="83" t="s">
        <v>2687</v>
      </c>
      <c r="B1975" s="109" t="s">
        <v>2038</v>
      </c>
      <c r="C1975" s="85"/>
      <c r="D1975" s="86"/>
      <c r="E1975" s="101"/>
      <c r="F1975" s="101"/>
      <c r="G1975" s="101"/>
      <c r="H1975" s="101"/>
      <c r="I1975" s="123">
        <f t="shared" si="108"/>
        <v>0</v>
      </c>
      <c r="J1975" s="101"/>
      <c r="K1975" s="101"/>
      <c r="L1975" s="153"/>
      <c r="M1975" s="153"/>
      <c r="N1975" s="153">
        <f t="shared" si="107"/>
        <v>0</v>
      </c>
      <c r="O1975" s="88">
        <v>46174</v>
      </c>
      <c r="P1975" s="88">
        <v>46179</v>
      </c>
      <c r="Q1975" s="168">
        <v>0.1</v>
      </c>
      <c r="R1975" s="90" t="s">
        <v>1946</v>
      </c>
      <c r="S1975" s="90"/>
      <c r="T1975" s="91"/>
      <c r="U1975" s="102"/>
    </row>
    <row r="1976" spans="1:21" ht="33.75" customHeight="1" outlineLevel="1" x14ac:dyDescent="0.35">
      <c r="A1976" s="83" t="s">
        <v>2688</v>
      </c>
      <c r="B1976" s="109" t="s">
        <v>2600</v>
      </c>
      <c r="C1976" s="85"/>
      <c r="D1976" s="86"/>
      <c r="E1976" s="101"/>
      <c r="F1976" s="101"/>
      <c r="G1976" s="101"/>
      <c r="H1976" s="101"/>
      <c r="I1976" s="101"/>
      <c r="J1976" s="101"/>
      <c r="K1976" s="101"/>
      <c r="L1976" s="153"/>
      <c r="M1976" s="153"/>
      <c r="N1976" s="153"/>
      <c r="O1976" s="88">
        <v>46180</v>
      </c>
      <c r="P1976" s="88">
        <v>46193</v>
      </c>
      <c r="Q1976" s="168">
        <v>0.05</v>
      </c>
      <c r="R1976" s="90" t="s">
        <v>1946</v>
      </c>
      <c r="S1976" s="90"/>
      <c r="T1976" s="91"/>
      <c r="U1976" s="102"/>
    </row>
    <row r="1977" spans="1:21" ht="17.25" customHeight="1" outlineLevel="1" x14ac:dyDescent="0.35">
      <c r="A1977" s="83" t="s">
        <v>2689</v>
      </c>
      <c r="B1977" s="109" t="s">
        <v>2044</v>
      </c>
      <c r="C1977" s="85"/>
      <c r="D1977" s="86"/>
      <c r="E1977" s="101"/>
      <c r="F1977" s="101"/>
      <c r="G1977" s="101"/>
      <c r="H1977" s="101"/>
      <c r="I1977" s="101"/>
      <c r="J1977" s="101"/>
      <c r="K1977" s="101"/>
      <c r="L1977" s="153"/>
      <c r="M1977" s="153"/>
      <c r="N1977" s="153"/>
      <c r="O1977" s="88">
        <v>46252</v>
      </c>
      <c r="P1977" s="88">
        <v>46254</v>
      </c>
      <c r="Q1977" s="168">
        <v>0.05</v>
      </c>
      <c r="R1977" s="90" t="s">
        <v>1946</v>
      </c>
      <c r="S1977" s="90"/>
      <c r="T1977" s="91"/>
      <c r="U1977" s="102"/>
    </row>
    <row r="1978" spans="1:21" ht="17.25" customHeight="1" outlineLevel="1" x14ac:dyDescent="0.35">
      <c r="A1978" s="83" t="s">
        <v>2690</v>
      </c>
      <c r="B1978" s="109" t="s">
        <v>2046</v>
      </c>
      <c r="C1978" s="85"/>
      <c r="D1978" s="86"/>
      <c r="E1978" s="101"/>
      <c r="F1978" s="101"/>
      <c r="G1978" s="101"/>
      <c r="H1978" s="101"/>
      <c r="I1978" s="101"/>
      <c r="J1978" s="101"/>
      <c r="K1978" s="101"/>
      <c r="L1978" s="153"/>
      <c r="M1978" s="153"/>
      <c r="N1978" s="153"/>
      <c r="O1978" s="88">
        <v>46283</v>
      </c>
      <c r="P1978" s="88">
        <v>46285</v>
      </c>
      <c r="Q1978" s="168">
        <v>0.02</v>
      </c>
      <c r="R1978" s="90" t="s">
        <v>1946</v>
      </c>
      <c r="S1978" s="90"/>
      <c r="T1978" s="91"/>
      <c r="U1978" s="102"/>
    </row>
    <row r="1979" spans="1:21" ht="17.25" customHeight="1" outlineLevel="1" x14ac:dyDescent="0.35">
      <c r="A1979" s="83" t="s">
        <v>2691</v>
      </c>
      <c r="B1979" s="109" t="s">
        <v>2050</v>
      </c>
      <c r="C1979" s="85"/>
      <c r="D1979" s="86"/>
      <c r="E1979" s="101"/>
      <c r="F1979" s="101"/>
      <c r="G1979" s="101"/>
      <c r="H1979" s="101"/>
      <c r="I1979" s="101"/>
      <c r="J1979" s="101"/>
      <c r="K1979" s="101"/>
      <c r="L1979" s="153"/>
      <c r="M1979" s="153"/>
      <c r="N1979" s="153"/>
      <c r="O1979" s="88">
        <v>46286</v>
      </c>
      <c r="P1979" s="88">
        <v>46290</v>
      </c>
      <c r="Q1979" s="168">
        <v>0.05</v>
      </c>
      <c r="R1979" s="90" t="s">
        <v>1946</v>
      </c>
      <c r="S1979" s="90"/>
      <c r="T1979" s="91"/>
      <c r="U1979" s="102"/>
    </row>
    <row r="1980" spans="1:21" ht="17.25" customHeight="1" outlineLevel="1" x14ac:dyDescent="0.35">
      <c r="A1980" s="83" t="s">
        <v>2692</v>
      </c>
      <c r="B1980" s="109" t="s">
        <v>2600</v>
      </c>
      <c r="C1980" s="85"/>
      <c r="D1980" s="86"/>
      <c r="E1980" s="101"/>
      <c r="F1980" s="101"/>
      <c r="G1980" s="101"/>
      <c r="H1980" s="101"/>
      <c r="I1980" s="101"/>
      <c r="J1980" s="101"/>
      <c r="K1980" s="101"/>
      <c r="L1980" s="153"/>
      <c r="M1980" s="153"/>
      <c r="N1980" s="153"/>
      <c r="O1980" s="88">
        <v>46286</v>
      </c>
      <c r="P1980" s="88">
        <v>46290</v>
      </c>
      <c r="Q1980" s="168">
        <v>0.05</v>
      </c>
      <c r="R1980" s="90" t="s">
        <v>1946</v>
      </c>
      <c r="S1980" s="90"/>
      <c r="T1980" s="91"/>
      <c r="U1980" s="102"/>
    </row>
    <row r="1981" spans="1:21" ht="17.25" customHeight="1" outlineLevel="1" x14ac:dyDescent="0.35">
      <c r="A1981" s="83" t="s">
        <v>2693</v>
      </c>
      <c r="B1981" s="109" t="s">
        <v>2044</v>
      </c>
      <c r="C1981" s="85"/>
      <c r="D1981" s="86"/>
      <c r="E1981" s="101"/>
      <c r="F1981" s="101"/>
      <c r="G1981" s="101"/>
      <c r="H1981" s="101"/>
      <c r="I1981" s="101">
        <f t="shared" ref="I1981:I2012" si="109">SUM(E1981:H1981)</f>
        <v>0</v>
      </c>
      <c r="J1981" s="101"/>
      <c r="K1981" s="101"/>
      <c r="L1981" s="153"/>
      <c r="M1981" s="153"/>
      <c r="N1981" s="153">
        <f t="shared" ref="N1981:N2044" si="110">SUM(J1981:M1981)</f>
        <v>0</v>
      </c>
      <c r="O1981" s="88">
        <v>46287</v>
      </c>
      <c r="P1981" s="88">
        <v>46290</v>
      </c>
      <c r="Q1981" s="168">
        <v>0.05</v>
      </c>
      <c r="R1981" s="90" t="s">
        <v>1946</v>
      </c>
      <c r="S1981" s="90"/>
      <c r="T1981" s="91"/>
      <c r="U1981" s="102"/>
    </row>
    <row r="1982" spans="1:21" ht="17.25" customHeight="1" outlineLevel="1" x14ac:dyDescent="0.35">
      <c r="A1982" s="83" t="s">
        <v>2694</v>
      </c>
      <c r="B1982" s="109" t="s">
        <v>2046</v>
      </c>
      <c r="C1982" s="85"/>
      <c r="D1982" s="86"/>
      <c r="E1982" s="101"/>
      <c r="F1982" s="101"/>
      <c r="G1982" s="101"/>
      <c r="H1982" s="101"/>
      <c r="I1982" s="101">
        <f t="shared" si="109"/>
        <v>0</v>
      </c>
      <c r="J1982" s="101"/>
      <c r="K1982" s="101"/>
      <c r="L1982" s="153"/>
      <c r="M1982" s="153"/>
      <c r="N1982" s="153">
        <f t="shared" si="110"/>
        <v>0</v>
      </c>
      <c r="O1982" s="88">
        <v>46290</v>
      </c>
      <c r="P1982" s="88">
        <v>46290</v>
      </c>
      <c r="Q1982" s="168">
        <v>0.03</v>
      </c>
      <c r="R1982" s="90" t="s">
        <v>1946</v>
      </c>
      <c r="S1982" s="90"/>
      <c r="T1982" s="91"/>
      <c r="U1982" s="102"/>
    </row>
    <row r="1983" spans="1:21" ht="17.25" customHeight="1" outlineLevel="1" x14ac:dyDescent="0.35">
      <c r="A1983" s="83" t="s">
        <v>2695</v>
      </c>
      <c r="B1983" s="109" t="s">
        <v>2050</v>
      </c>
      <c r="C1983" s="85"/>
      <c r="D1983" s="86"/>
      <c r="E1983" s="101">
        <v>2000000</v>
      </c>
      <c r="F1983" s="101"/>
      <c r="G1983" s="101"/>
      <c r="H1983" s="101"/>
      <c r="I1983" s="101">
        <f t="shared" si="109"/>
        <v>2000000</v>
      </c>
      <c r="J1983" s="101">
        <v>2000000</v>
      </c>
      <c r="K1983" s="101"/>
      <c r="L1983" s="153"/>
      <c r="M1983" s="153"/>
      <c r="N1983" s="153">
        <f t="shared" si="110"/>
        <v>2000000</v>
      </c>
      <c r="O1983" s="88">
        <v>46316</v>
      </c>
      <c r="P1983" s="88">
        <v>46351</v>
      </c>
      <c r="Q1983" s="168">
        <v>0.02</v>
      </c>
      <c r="R1983" s="90" t="s">
        <v>1946</v>
      </c>
      <c r="S1983" s="90"/>
      <c r="T1983" s="91"/>
      <c r="U1983" s="102"/>
    </row>
    <row r="1984" spans="1:21" ht="31.5" customHeight="1" outlineLevel="1" x14ac:dyDescent="0.35">
      <c r="A1984" s="63" t="s">
        <v>2696</v>
      </c>
      <c r="B1984" s="112" t="s">
        <v>2697</v>
      </c>
      <c r="C1984" s="64"/>
      <c r="D1984" s="113">
        <v>624101</v>
      </c>
      <c r="E1984" s="65">
        <f>E1985+E1990+E1995+E2000+E2008</f>
        <v>11800000</v>
      </c>
      <c r="F1984" s="65"/>
      <c r="G1984" s="65"/>
      <c r="H1984" s="65"/>
      <c r="I1984" s="65">
        <f t="shared" si="109"/>
        <v>11800000</v>
      </c>
      <c r="J1984" s="65">
        <f>J1985+J1990+J1995+J2000+J2008</f>
        <v>11800000</v>
      </c>
      <c r="K1984" s="65"/>
      <c r="L1984" s="66"/>
      <c r="M1984" s="66"/>
      <c r="N1984" s="66">
        <f t="shared" si="110"/>
        <v>11800000</v>
      </c>
      <c r="O1984" s="67">
        <v>46023</v>
      </c>
      <c r="P1984" s="67">
        <v>46387</v>
      </c>
      <c r="Q1984" s="68"/>
      <c r="R1984" s="69" t="s">
        <v>1946</v>
      </c>
      <c r="S1984" s="69"/>
      <c r="T1984" s="71" t="s">
        <v>2143</v>
      </c>
      <c r="U1984" s="147"/>
    </row>
    <row r="1985" spans="1:21" ht="23.4" customHeight="1" outlineLevel="1" x14ac:dyDescent="0.35">
      <c r="A1985" s="297" t="s">
        <v>2698</v>
      </c>
      <c r="B1985" s="347" t="s">
        <v>2607</v>
      </c>
      <c r="C1985" s="298"/>
      <c r="D1985" s="299"/>
      <c r="E1985" s="300">
        <v>2950000</v>
      </c>
      <c r="F1985" s="300"/>
      <c r="G1985" s="300"/>
      <c r="H1985" s="300"/>
      <c r="I1985" s="300">
        <f t="shared" si="109"/>
        <v>2950000</v>
      </c>
      <c r="J1985" s="300">
        <v>2950000</v>
      </c>
      <c r="K1985" s="300"/>
      <c r="L1985" s="339"/>
      <c r="M1985" s="339"/>
      <c r="N1985" s="339">
        <f t="shared" si="110"/>
        <v>2950000</v>
      </c>
      <c r="O1985" s="301">
        <v>46023</v>
      </c>
      <c r="P1985" s="301">
        <v>46112</v>
      </c>
      <c r="Q1985" s="348">
        <v>0.25</v>
      </c>
      <c r="R1985" s="349" t="s">
        <v>1946</v>
      </c>
      <c r="S1985" s="349"/>
      <c r="T1985" s="304"/>
      <c r="U1985" s="305"/>
    </row>
    <row r="1986" spans="1:21" ht="23.4" customHeight="1" outlineLevel="1" x14ac:dyDescent="0.35">
      <c r="A1986" s="83" t="s">
        <v>2699</v>
      </c>
      <c r="B1986" s="148" t="s">
        <v>2609</v>
      </c>
      <c r="C1986" s="85"/>
      <c r="D1986" s="86"/>
      <c r="E1986" s="101"/>
      <c r="F1986" s="101"/>
      <c r="G1986" s="101"/>
      <c r="H1986" s="101"/>
      <c r="I1986" s="101">
        <f t="shared" si="109"/>
        <v>0</v>
      </c>
      <c r="J1986" s="101"/>
      <c r="K1986" s="101"/>
      <c r="L1986" s="153"/>
      <c r="M1986" s="153"/>
      <c r="N1986" s="153">
        <f t="shared" si="110"/>
        <v>0</v>
      </c>
      <c r="O1986" s="88">
        <v>46023</v>
      </c>
      <c r="P1986" s="88">
        <v>46042</v>
      </c>
      <c r="Q1986" s="144">
        <v>0.05</v>
      </c>
      <c r="R1986" s="90" t="s">
        <v>1946</v>
      </c>
      <c r="S1986" s="90"/>
      <c r="T1986" s="91"/>
      <c r="U1986" s="102"/>
    </row>
    <row r="1987" spans="1:21" ht="23.4" customHeight="1" outlineLevel="1" x14ac:dyDescent="0.35">
      <c r="A1987" s="83" t="s">
        <v>2700</v>
      </c>
      <c r="B1987" s="148" t="s">
        <v>2611</v>
      </c>
      <c r="C1987" s="85"/>
      <c r="D1987" s="86"/>
      <c r="E1987" s="101"/>
      <c r="F1987" s="101"/>
      <c r="G1987" s="101"/>
      <c r="H1987" s="101"/>
      <c r="I1987" s="101">
        <f t="shared" si="109"/>
        <v>0</v>
      </c>
      <c r="J1987" s="101"/>
      <c r="K1987" s="101"/>
      <c r="L1987" s="153"/>
      <c r="M1987" s="153"/>
      <c r="N1987" s="153">
        <f t="shared" si="110"/>
        <v>0</v>
      </c>
      <c r="O1987" s="88">
        <v>46043</v>
      </c>
      <c r="P1987" s="88">
        <v>46061</v>
      </c>
      <c r="Q1987" s="144">
        <v>0.1</v>
      </c>
      <c r="R1987" s="90" t="s">
        <v>1946</v>
      </c>
      <c r="S1987" s="90"/>
      <c r="T1987" s="91"/>
      <c r="U1987" s="102"/>
    </row>
    <row r="1988" spans="1:21" ht="23.4" customHeight="1" outlineLevel="1" x14ac:dyDescent="0.35">
      <c r="A1988" s="83" t="s">
        <v>2701</v>
      </c>
      <c r="B1988" s="148" t="s">
        <v>1952</v>
      </c>
      <c r="C1988" s="85"/>
      <c r="D1988" s="86"/>
      <c r="E1988" s="101"/>
      <c r="F1988" s="101"/>
      <c r="G1988" s="101"/>
      <c r="H1988" s="101"/>
      <c r="I1988" s="101">
        <f t="shared" si="109"/>
        <v>0</v>
      </c>
      <c r="J1988" s="101"/>
      <c r="K1988" s="101"/>
      <c r="L1988" s="153"/>
      <c r="M1988" s="153"/>
      <c r="N1988" s="153">
        <f t="shared" si="110"/>
        <v>0</v>
      </c>
      <c r="O1988" s="88">
        <v>46062</v>
      </c>
      <c r="P1988" s="88">
        <v>46075</v>
      </c>
      <c r="Q1988" s="144">
        <v>0.05</v>
      </c>
      <c r="R1988" s="90" t="s">
        <v>1946</v>
      </c>
      <c r="S1988" s="90"/>
      <c r="T1988" s="91"/>
      <c r="U1988" s="102"/>
    </row>
    <row r="1989" spans="1:21" ht="23.4" customHeight="1" outlineLevel="1" x14ac:dyDescent="0.35">
      <c r="A1989" s="83" t="s">
        <v>2702</v>
      </c>
      <c r="B1989" s="148" t="s">
        <v>1954</v>
      </c>
      <c r="C1989" s="85"/>
      <c r="D1989" s="86"/>
      <c r="E1989" s="101">
        <v>2950000</v>
      </c>
      <c r="F1989" s="101"/>
      <c r="G1989" s="101"/>
      <c r="H1989" s="101"/>
      <c r="I1989" s="101">
        <f t="shared" si="109"/>
        <v>2950000</v>
      </c>
      <c r="J1989" s="101">
        <v>2950000</v>
      </c>
      <c r="K1989" s="101"/>
      <c r="L1989" s="153"/>
      <c r="M1989" s="153"/>
      <c r="N1989" s="153">
        <f t="shared" si="110"/>
        <v>2950000</v>
      </c>
      <c r="O1989" s="88">
        <v>46075</v>
      </c>
      <c r="P1989" s="88">
        <v>46111</v>
      </c>
      <c r="Q1989" s="144">
        <v>0.05</v>
      </c>
      <c r="R1989" s="90" t="s">
        <v>1946</v>
      </c>
      <c r="S1989" s="90"/>
      <c r="T1989" s="91"/>
      <c r="U1989" s="102"/>
    </row>
    <row r="1990" spans="1:21" ht="23.4" customHeight="1" outlineLevel="1" x14ac:dyDescent="0.35">
      <c r="A1990" s="297" t="s">
        <v>2703</v>
      </c>
      <c r="B1990" s="347" t="s">
        <v>2615</v>
      </c>
      <c r="C1990" s="298"/>
      <c r="D1990" s="299"/>
      <c r="E1990" s="300">
        <v>2950000</v>
      </c>
      <c r="F1990" s="300"/>
      <c r="G1990" s="300"/>
      <c r="H1990" s="300"/>
      <c r="I1990" s="300">
        <f t="shared" si="109"/>
        <v>2950000</v>
      </c>
      <c r="J1990" s="300">
        <v>2950000</v>
      </c>
      <c r="K1990" s="300"/>
      <c r="L1990" s="339"/>
      <c r="M1990" s="339"/>
      <c r="N1990" s="339">
        <f t="shared" si="110"/>
        <v>2950000</v>
      </c>
      <c r="O1990" s="301">
        <v>46113</v>
      </c>
      <c r="P1990" s="301" t="s">
        <v>1957</v>
      </c>
      <c r="Q1990" s="348">
        <v>0.25</v>
      </c>
      <c r="R1990" s="349" t="s">
        <v>1946</v>
      </c>
      <c r="S1990" s="349"/>
      <c r="T1990" s="304"/>
      <c r="U1990" s="305"/>
    </row>
    <row r="1991" spans="1:21" ht="23.4" customHeight="1" outlineLevel="1" x14ac:dyDescent="0.35">
      <c r="A1991" s="83" t="s">
        <v>2704</v>
      </c>
      <c r="B1991" s="148" t="s">
        <v>2609</v>
      </c>
      <c r="C1991" s="85"/>
      <c r="D1991" s="86"/>
      <c r="E1991" s="101"/>
      <c r="F1991" s="101"/>
      <c r="G1991" s="101"/>
      <c r="H1991" s="101"/>
      <c r="I1991" s="101">
        <f t="shared" si="109"/>
        <v>0</v>
      </c>
      <c r="J1991" s="101"/>
      <c r="K1991" s="101"/>
      <c r="L1991" s="153"/>
      <c r="M1991" s="153"/>
      <c r="N1991" s="153">
        <f t="shared" si="110"/>
        <v>0</v>
      </c>
      <c r="O1991" s="88">
        <v>46113</v>
      </c>
      <c r="P1991" s="88">
        <v>46132</v>
      </c>
      <c r="Q1991" s="144">
        <v>0.05</v>
      </c>
      <c r="R1991" s="90" t="s">
        <v>1946</v>
      </c>
      <c r="S1991" s="90"/>
      <c r="T1991" s="91"/>
      <c r="U1991" s="102"/>
    </row>
    <row r="1992" spans="1:21" ht="23.4" customHeight="1" outlineLevel="1" x14ac:dyDescent="0.35">
      <c r="A1992" s="83" t="s">
        <v>2705</v>
      </c>
      <c r="B1992" s="148" t="s">
        <v>2618</v>
      </c>
      <c r="C1992" s="85"/>
      <c r="D1992" s="86"/>
      <c r="E1992" s="101"/>
      <c r="F1992" s="101"/>
      <c r="G1992" s="101"/>
      <c r="H1992" s="101"/>
      <c r="I1992" s="101">
        <f t="shared" si="109"/>
        <v>0</v>
      </c>
      <c r="J1992" s="101"/>
      <c r="K1992" s="101"/>
      <c r="L1992" s="153"/>
      <c r="M1992" s="153"/>
      <c r="N1992" s="153">
        <f t="shared" si="110"/>
        <v>0</v>
      </c>
      <c r="O1992" s="88">
        <v>46133</v>
      </c>
      <c r="P1992" s="88">
        <v>46150</v>
      </c>
      <c r="Q1992" s="144">
        <v>0.1</v>
      </c>
      <c r="R1992" s="90" t="s">
        <v>1946</v>
      </c>
      <c r="S1992" s="90"/>
      <c r="T1992" s="91"/>
      <c r="U1992" s="102"/>
    </row>
    <row r="1993" spans="1:21" ht="23.4" customHeight="1" outlineLevel="1" x14ac:dyDescent="0.35">
      <c r="A1993" s="83" t="s">
        <v>2706</v>
      </c>
      <c r="B1993" s="148" t="s">
        <v>1952</v>
      </c>
      <c r="C1993" s="85"/>
      <c r="D1993" s="86"/>
      <c r="E1993" s="101"/>
      <c r="F1993" s="101"/>
      <c r="G1993" s="101"/>
      <c r="H1993" s="101"/>
      <c r="I1993" s="101">
        <f t="shared" si="109"/>
        <v>0</v>
      </c>
      <c r="J1993" s="101"/>
      <c r="K1993" s="101"/>
      <c r="L1993" s="153"/>
      <c r="M1993" s="153"/>
      <c r="N1993" s="153">
        <f t="shared" si="110"/>
        <v>0</v>
      </c>
      <c r="O1993" s="88">
        <v>46151</v>
      </c>
      <c r="P1993" s="88">
        <v>46174</v>
      </c>
      <c r="Q1993" s="144">
        <v>0.05</v>
      </c>
      <c r="R1993" s="90" t="s">
        <v>1946</v>
      </c>
      <c r="S1993" s="90"/>
      <c r="T1993" s="91"/>
      <c r="U1993" s="102"/>
    </row>
    <row r="1994" spans="1:21" ht="23.4" customHeight="1" outlineLevel="1" x14ac:dyDescent="0.35">
      <c r="A1994" s="83" t="s">
        <v>2707</v>
      </c>
      <c r="B1994" s="148" t="s">
        <v>1954</v>
      </c>
      <c r="C1994" s="85"/>
      <c r="D1994" s="86"/>
      <c r="E1994" s="101">
        <v>2950000</v>
      </c>
      <c r="F1994" s="101"/>
      <c r="G1994" s="101"/>
      <c r="H1994" s="101"/>
      <c r="I1994" s="101">
        <f t="shared" si="109"/>
        <v>2950000</v>
      </c>
      <c r="J1994" s="101">
        <v>2950000</v>
      </c>
      <c r="K1994" s="101"/>
      <c r="L1994" s="153"/>
      <c r="M1994" s="153"/>
      <c r="N1994" s="153">
        <f t="shared" si="110"/>
        <v>2950000</v>
      </c>
      <c r="O1994" s="88">
        <v>46175</v>
      </c>
      <c r="P1994" s="88" t="s">
        <v>1957</v>
      </c>
      <c r="Q1994" s="144">
        <v>0.05</v>
      </c>
      <c r="R1994" s="90" t="s">
        <v>1946</v>
      </c>
      <c r="S1994" s="90"/>
      <c r="T1994" s="91"/>
      <c r="U1994" s="102"/>
    </row>
    <row r="1995" spans="1:21" ht="23.4" customHeight="1" outlineLevel="1" x14ac:dyDescent="0.35">
      <c r="A1995" s="297" t="s">
        <v>2708</v>
      </c>
      <c r="B1995" s="347" t="s">
        <v>2622</v>
      </c>
      <c r="C1995" s="298"/>
      <c r="D1995" s="299"/>
      <c r="E1995" s="300">
        <v>2950000</v>
      </c>
      <c r="F1995" s="300"/>
      <c r="G1995" s="300"/>
      <c r="H1995" s="300"/>
      <c r="I1995" s="300">
        <f t="shared" si="109"/>
        <v>2950000</v>
      </c>
      <c r="J1995" s="300">
        <v>2950000</v>
      </c>
      <c r="K1995" s="300"/>
      <c r="L1995" s="339"/>
      <c r="M1995" s="339"/>
      <c r="N1995" s="339">
        <f t="shared" si="110"/>
        <v>2950000</v>
      </c>
      <c r="O1995" s="301">
        <v>46204</v>
      </c>
      <c r="P1995" s="301">
        <v>46295</v>
      </c>
      <c r="Q1995" s="348">
        <v>0.25</v>
      </c>
      <c r="R1995" s="349" t="s">
        <v>1946</v>
      </c>
      <c r="S1995" s="349"/>
      <c r="T1995" s="304"/>
      <c r="U1995" s="305"/>
    </row>
    <row r="1996" spans="1:21" ht="23.4" customHeight="1" outlineLevel="1" x14ac:dyDescent="0.35">
      <c r="A1996" s="83" t="s">
        <v>2709</v>
      </c>
      <c r="B1996" s="148" t="s">
        <v>2609</v>
      </c>
      <c r="C1996" s="85"/>
      <c r="D1996" s="86"/>
      <c r="E1996" s="101"/>
      <c r="F1996" s="101"/>
      <c r="G1996" s="101"/>
      <c r="H1996" s="101"/>
      <c r="I1996" s="123">
        <f t="shared" si="109"/>
        <v>0</v>
      </c>
      <c r="J1996" s="101"/>
      <c r="K1996" s="101"/>
      <c r="L1996" s="153"/>
      <c r="M1996" s="153"/>
      <c r="N1996" s="153">
        <f t="shared" si="110"/>
        <v>0</v>
      </c>
      <c r="O1996" s="88">
        <v>46204</v>
      </c>
      <c r="P1996" s="88">
        <v>46223</v>
      </c>
      <c r="Q1996" s="144">
        <v>0.05</v>
      </c>
      <c r="R1996" s="90" t="s">
        <v>1946</v>
      </c>
      <c r="S1996" s="90"/>
      <c r="T1996" s="91"/>
      <c r="U1996" s="102"/>
    </row>
    <row r="1997" spans="1:21" ht="23.4" customHeight="1" outlineLevel="1" x14ac:dyDescent="0.35">
      <c r="A1997" s="83" t="s">
        <v>2710</v>
      </c>
      <c r="B1997" s="148" t="s">
        <v>2611</v>
      </c>
      <c r="C1997" s="85"/>
      <c r="D1997" s="86"/>
      <c r="E1997" s="101"/>
      <c r="F1997" s="101"/>
      <c r="G1997" s="101"/>
      <c r="H1997" s="101"/>
      <c r="I1997" s="123">
        <f t="shared" si="109"/>
        <v>0</v>
      </c>
      <c r="J1997" s="101"/>
      <c r="K1997" s="101"/>
      <c r="L1997" s="153"/>
      <c r="M1997" s="153"/>
      <c r="N1997" s="153">
        <f t="shared" si="110"/>
        <v>0</v>
      </c>
      <c r="O1997" s="88">
        <v>46224</v>
      </c>
      <c r="P1997" s="88">
        <v>46242</v>
      </c>
      <c r="Q1997" s="144">
        <v>0.1</v>
      </c>
      <c r="R1997" s="90" t="s">
        <v>1946</v>
      </c>
      <c r="S1997" s="90"/>
      <c r="T1997" s="91"/>
      <c r="U1997" s="102"/>
    </row>
    <row r="1998" spans="1:21" ht="23.4" customHeight="1" outlineLevel="1" x14ac:dyDescent="0.35">
      <c r="A1998" s="83" t="s">
        <v>2711</v>
      </c>
      <c r="B1998" s="148" t="s">
        <v>1952</v>
      </c>
      <c r="C1998" s="85"/>
      <c r="D1998" s="86"/>
      <c r="E1998" s="101"/>
      <c r="F1998" s="101"/>
      <c r="G1998" s="101"/>
      <c r="H1998" s="101"/>
      <c r="I1998" s="123">
        <f t="shared" si="109"/>
        <v>0</v>
      </c>
      <c r="J1998" s="101"/>
      <c r="K1998" s="101"/>
      <c r="L1998" s="153"/>
      <c r="M1998" s="153"/>
      <c r="N1998" s="153">
        <f t="shared" si="110"/>
        <v>0</v>
      </c>
      <c r="O1998" s="88">
        <v>46243</v>
      </c>
      <c r="P1998" s="88">
        <v>46266</v>
      </c>
      <c r="Q1998" s="144">
        <v>0.05</v>
      </c>
      <c r="R1998" s="90" t="s">
        <v>1946</v>
      </c>
      <c r="S1998" s="90"/>
      <c r="T1998" s="91"/>
      <c r="U1998" s="102"/>
    </row>
    <row r="1999" spans="1:21" ht="23.4" customHeight="1" outlineLevel="1" x14ac:dyDescent="0.35">
      <c r="A1999" s="83" t="s">
        <v>2712</v>
      </c>
      <c r="B1999" s="148" t="s">
        <v>1954</v>
      </c>
      <c r="C1999" s="85"/>
      <c r="D1999" s="86"/>
      <c r="E1999" s="101">
        <v>2950000</v>
      </c>
      <c r="F1999" s="101"/>
      <c r="G1999" s="101"/>
      <c r="H1999" s="101"/>
      <c r="I1999" s="123">
        <f t="shared" si="109"/>
        <v>2950000</v>
      </c>
      <c r="J1999" s="101">
        <v>2950000</v>
      </c>
      <c r="K1999" s="101"/>
      <c r="L1999" s="153"/>
      <c r="M1999" s="153"/>
      <c r="N1999" s="153">
        <f t="shared" si="110"/>
        <v>2950000</v>
      </c>
      <c r="O1999" s="88">
        <v>46267</v>
      </c>
      <c r="P1999" s="88">
        <v>46294</v>
      </c>
      <c r="Q1999" s="144">
        <v>0.05</v>
      </c>
      <c r="R1999" s="90" t="s">
        <v>1946</v>
      </c>
      <c r="S1999" s="90"/>
      <c r="T1999" s="91"/>
      <c r="U1999" s="102"/>
    </row>
    <row r="2000" spans="1:21" ht="23.4" customHeight="1" outlineLevel="1" x14ac:dyDescent="0.35">
      <c r="A2000" s="297" t="s">
        <v>2713</v>
      </c>
      <c r="B2000" s="347" t="s">
        <v>2628</v>
      </c>
      <c r="C2000" s="298"/>
      <c r="D2000" s="299"/>
      <c r="E2000" s="300">
        <v>2950000</v>
      </c>
      <c r="F2000" s="300"/>
      <c r="G2000" s="300"/>
      <c r="H2000" s="300"/>
      <c r="I2000" s="300">
        <f t="shared" si="109"/>
        <v>2950000</v>
      </c>
      <c r="J2000" s="300">
        <v>2950000</v>
      </c>
      <c r="K2000" s="300"/>
      <c r="L2000" s="300"/>
      <c r="M2000" s="300"/>
      <c r="N2000" s="300">
        <f t="shared" si="110"/>
        <v>2950000</v>
      </c>
      <c r="O2000" s="301">
        <v>46296</v>
      </c>
      <c r="P2000" s="301">
        <v>46387</v>
      </c>
      <c r="Q2000" s="348">
        <v>0.25</v>
      </c>
      <c r="R2000" s="349" t="s">
        <v>1946</v>
      </c>
      <c r="S2000" s="349"/>
      <c r="T2000" s="304"/>
      <c r="U2000" s="305"/>
    </row>
    <row r="2001" spans="1:21" ht="23.4" customHeight="1" outlineLevel="1" x14ac:dyDescent="0.35">
      <c r="A2001" s="83" t="s">
        <v>2714</v>
      </c>
      <c r="B2001" s="148" t="s">
        <v>2609</v>
      </c>
      <c r="C2001" s="85"/>
      <c r="D2001" s="86"/>
      <c r="E2001" s="101"/>
      <c r="F2001" s="101"/>
      <c r="G2001" s="101"/>
      <c r="H2001" s="101"/>
      <c r="I2001" s="101">
        <f t="shared" si="109"/>
        <v>0</v>
      </c>
      <c r="J2001" s="101"/>
      <c r="K2001" s="101"/>
      <c r="L2001" s="153"/>
      <c r="M2001" s="153"/>
      <c r="N2001" s="153">
        <f t="shared" si="110"/>
        <v>0</v>
      </c>
      <c r="O2001" s="88">
        <v>46296</v>
      </c>
      <c r="P2001" s="88">
        <v>46315</v>
      </c>
      <c r="Q2001" s="144">
        <v>0.05</v>
      </c>
      <c r="R2001" s="90" t="s">
        <v>1946</v>
      </c>
      <c r="S2001" s="90"/>
      <c r="T2001" s="91"/>
      <c r="U2001" s="102"/>
    </row>
    <row r="2002" spans="1:21" ht="23.4" customHeight="1" outlineLevel="1" x14ac:dyDescent="0.35">
      <c r="A2002" s="83" t="s">
        <v>2715</v>
      </c>
      <c r="B2002" s="148" t="s">
        <v>1950</v>
      </c>
      <c r="C2002" s="85"/>
      <c r="D2002" s="86"/>
      <c r="E2002" s="101"/>
      <c r="F2002" s="101"/>
      <c r="G2002" s="101"/>
      <c r="H2002" s="101"/>
      <c r="I2002" s="101">
        <f t="shared" si="109"/>
        <v>0</v>
      </c>
      <c r="J2002" s="101"/>
      <c r="K2002" s="101"/>
      <c r="L2002" s="153"/>
      <c r="M2002" s="153"/>
      <c r="N2002" s="153">
        <f t="shared" si="110"/>
        <v>0</v>
      </c>
      <c r="O2002" s="88">
        <v>46316</v>
      </c>
      <c r="P2002" s="88">
        <v>46334</v>
      </c>
      <c r="Q2002" s="144">
        <v>0.1</v>
      </c>
      <c r="R2002" s="90" t="s">
        <v>1946</v>
      </c>
      <c r="S2002" s="90"/>
      <c r="T2002" s="91"/>
      <c r="U2002" s="102"/>
    </row>
    <row r="2003" spans="1:21" ht="23.4" customHeight="1" outlineLevel="1" x14ac:dyDescent="0.35">
      <c r="A2003" s="83" t="s">
        <v>2716</v>
      </c>
      <c r="B2003" s="148" t="s">
        <v>1952</v>
      </c>
      <c r="C2003" s="85"/>
      <c r="D2003" s="86"/>
      <c r="E2003" s="101"/>
      <c r="F2003" s="101"/>
      <c r="G2003" s="101"/>
      <c r="H2003" s="101"/>
      <c r="I2003" s="101">
        <f t="shared" si="109"/>
        <v>0</v>
      </c>
      <c r="J2003" s="101"/>
      <c r="K2003" s="101"/>
      <c r="L2003" s="153"/>
      <c r="M2003" s="153"/>
      <c r="N2003" s="153">
        <f t="shared" si="110"/>
        <v>0</v>
      </c>
      <c r="O2003" s="88">
        <v>46335</v>
      </c>
      <c r="P2003" s="88">
        <v>46357</v>
      </c>
      <c r="Q2003" s="144">
        <v>0.05</v>
      </c>
      <c r="R2003" s="90" t="s">
        <v>1946</v>
      </c>
      <c r="S2003" s="90"/>
      <c r="T2003" s="91"/>
      <c r="U2003" s="102"/>
    </row>
    <row r="2004" spans="1:21" ht="23.4" customHeight="1" outlineLevel="1" x14ac:dyDescent="0.35">
      <c r="A2004" s="83" t="s">
        <v>2717</v>
      </c>
      <c r="B2004" s="148" t="s">
        <v>1954</v>
      </c>
      <c r="C2004" s="85"/>
      <c r="D2004" s="86"/>
      <c r="E2004" s="101">
        <v>2950000</v>
      </c>
      <c r="F2004" s="101"/>
      <c r="G2004" s="101"/>
      <c r="H2004" s="101"/>
      <c r="I2004" s="101">
        <f t="shared" si="109"/>
        <v>2950000</v>
      </c>
      <c r="J2004" s="101">
        <v>2950000</v>
      </c>
      <c r="K2004" s="101"/>
      <c r="L2004" s="153"/>
      <c r="M2004" s="153"/>
      <c r="N2004" s="153">
        <f t="shared" si="110"/>
        <v>2950000</v>
      </c>
      <c r="O2004" s="88">
        <v>46358</v>
      </c>
      <c r="P2004" s="88">
        <v>46381</v>
      </c>
      <c r="Q2004" s="144">
        <v>0.05</v>
      </c>
      <c r="R2004" s="90" t="s">
        <v>1946</v>
      </c>
      <c r="S2004" s="90"/>
      <c r="T2004" s="91"/>
      <c r="U2004" s="102"/>
    </row>
    <row r="2005" spans="1:21" ht="56" outlineLevel="1" x14ac:dyDescent="0.35">
      <c r="A2005" s="63" t="s">
        <v>2718</v>
      </c>
      <c r="B2005" s="112" t="s">
        <v>2719</v>
      </c>
      <c r="C2005" s="64"/>
      <c r="D2005" s="113">
        <v>632702</v>
      </c>
      <c r="E2005" s="65">
        <f>E2006+E2011+E2016+E2021</f>
        <v>176157348</v>
      </c>
      <c r="F2005" s="65">
        <f>F2006+F2011+F2016+F2021</f>
        <v>0</v>
      </c>
      <c r="G2005" s="65">
        <f>G2006+G2011+G2016+G2021</f>
        <v>0</v>
      </c>
      <c r="H2005" s="65">
        <f>H2006+H2011+H2016+H2021</f>
        <v>0</v>
      </c>
      <c r="I2005" s="65">
        <f t="shared" si="109"/>
        <v>176157348</v>
      </c>
      <c r="J2005" s="65">
        <f>J2006+J2011+J2016+J2021</f>
        <v>176157348</v>
      </c>
      <c r="K2005" s="65">
        <f>K2006+K2011+K2016+K2021</f>
        <v>0</v>
      </c>
      <c r="L2005" s="66">
        <f>L2006+L2011+L2016+L2021</f>
        <v>0</v>
      </c>
      <c r="M2005" s="66">
        <f>M2006+M2011+M2016+M2021</f>
        <v>0</v>
      </c>
      <c r="N2005" s="66">
        <f t="shared" si="110"/>
        <v>176157348</v>
      </c>
      <c r="O2005" s="67">
        <v>46023</v>
      </c>
      <c r="P2005" s="67">
        <v>46387</v>
      </c>
      <c r="Q2005" s="68"/>
      <c r="R2005" s="69" t="s">
        <v>1946</v>
      </c>
      <c r="S2005" s="69"/>
      <c r="T2005" s="71" t="s">
        <v>2020</v>
      </c>
      <c r="U2005" s="147"/>
    </row>
    <row r="2006" spans="1:21" ht="23.4" customHeight="1" outlineLevel="1" x14ac:dyDescent="0.35">
      <c r="A2006" s="297" t="s">
        <v>2720</v>
      </c>
      <c r="B2006" s="347" t="s">
        <v>2607</v>
      </c>
      <c r="C2006" s="298"/>
      <c r="D2006" s="299"/>
      <c r="E2006" s="300">
        <f>E2010</f>
        <v>44039337</v>
      </c>
      <c r="F2006" s="300"/>
      <c r="G2006" s="300"/>
      <c r="H2006" s="300"/>
      <c r="I2006" s="300">
        <f t="shared" si="109"/>
        <v>44039337</v>
      </c>
      <c r="J2006" s="300">
        <f>J2010</f>
        <v>44039337</v>
      </c>
      <c r="K2006" s="300"/>
      <c r="L2006" s="339"/>
      <c r="M2006" s="339"/>
      <c r="N2006" s="339">
        <f t="shared" si="110"/>
        <v>44039337</v>
      </c>
      <c r="O2006" s="301">
        <v>46023</v>
      </c>
      <c r="P2006" s="301">
        <v>46112</v>
      </c>
      <c r="Q2006" s="348">
        <v>0.25</v>
      </c>
      <c r="R2006" s="349" t="s">
        <v>1946</v>
      </c>
      <c r="S2006" s="349"/>
      <c r="T2006" s="304"/>
      <c r="U2006" s="305"/>
    </row>
    <row r="2007" spans="1:21" ht="14" outlineLevel="1" x14ac:dyDescent="0.35">
      <c r="A2007" s="83" t="s">
        <v>2721</v>
      </c>
      <c r="B2007" s="148" t="s">
        <v>2609</v>
      </c>
      <c r="C2007" s="85"/>
      <c r="D2007" s="86"/>
      <c r="E2007" s="101"/>
      <c r="F2007" s="101"/>
      <c r="G2007" s="101"/>
      <c r="H2007" s="101"/>
      <c r="I2007" s="101">
        <f t="shared" si="109"/>
        <v>0</v>
      </c>
      <c r="J2007" s="101"/>
      <c r="K2007" s="101"/>
      <c r="L2007" s="153"/>
      <c r="M2007" s="153"/>
      <c r="N2007" s="153">
        <f t="shared" si="110"/>
        <v>0</v>
      </c>
      <c r="O2007" s="88">
        <v>46023</v>
      </c>
      <c r="P2007" s="88">
        <v>46042</v>
      </c>
      <c r="Q2007" s="144">
        <v>0.05</v>
      </c>
      <c r="R2007" s="90" t="s">
        <v>1946</v>
      </c>
      <c r="S2007" s="90"/>
      <c r="T2007" s="91"/>
      <c r="U2007" s="102"/>
    </row>
    <row r="2008" spans="1:21" ht="14" outlineLevel="1" x14ac:dyDescent="0.35">
      <c r="A2008" s="83" t="s">
        <v>2722</v>
      </c>
      <c r="B2008" s="148" t="s">
        <v>2611</v>
      </c>
      <c r="C2008" s="85"/>
      <c r="D2008" s="86"/>
      <c r="E2008" s="101"/>
      <c r="F2008" s="101"/>
      <c r="G2008" s="101"/>
      <c r="H2008" s="101"/>
      <c r="I2008" s="101">
        <f t="shared" si="109"/>
        <v>0</v>
      </c>
      <c r="J2008" s="101"/>
      <c r="K2008" s="101"/>
      <c r="L2008" s="153"/>
      <c r="M2008" s="153"/>
      <c r="N2008" s="153">
        <f t="shared" si="110"/>
        <v>0</v>
      </c>
      <c r="O2008" s="88">
        <v>46043</v>
      </c>
      <c r="P2008" s="88">
        <v>46061</v>
      </c>
      <c r="Q2008" s="144">
        <v>0.1</v>
      </c>
      <c r="R2008" s="90" t="s">
        <v>1946</v>
      </c>
      <c r="S2008" s="90"/>
      <c r="T2008" s="91"/>
      <c r="U2008" s="102"/>
    </row>
    <row r="2009" spans="1:21" ht="14" outlineLevel="1" x14ac:dyDescent="0.35">
      <c r="A2009" s="83" t="s">
        <v>2723</v>
      </c>
      <c r="B2009" s="148" t="s">
        <v>1952</v>
      </c>
      <c r="C2009" s="85"/>
      <c r="D2009" s="86"/>
      <c r="E2009" s="101"/>
      <c r="F2009" s="101"/>
      <c r="G2009" s="101"/>
      <c r="H2009" s="101"/>
      <c r="I2009" s="101">
        <f t="shared" si="109"/>
        <v>0</v>
      </c>
      <c r="J2009" s="101"/>
      <c r="K2009" s="101"/>
      <c r="L2009" s="153"/>
      <c r="M2009" s="153"/>
      <c r="N2009" s="153">
        <f t="shared" si="110"/>
        <v>0</v>
      </c>
      <c r="O2009" s="88">
        <v>46062</v>
      </c>
      <c r="P2009" s="88">
        <v>46075</v>
      </c>
      <c r="Q2009" s="144">
        <v>0.05</v>
      </c>
      <c r="R2009" s="90" t="s">
        <v>1946</v>
      </c>
      <c r="S2009" s="90"/>
      <c r="T2009" s="91"/>
      <c r="U2009" s="102"/>
    </row>
    <row r="2010" spans="1:21" ht="14" outlineLevel="1" x14ac:dyDescent="0.35">
      <c r="A2010" s="83" t="s">
        <v>2724</v>
      </c>
      <c r="B2010" s="148" t="s">
        <v>1954</v>
      </c>
      <c r="C2010" s="85"/>
      <c r="D2010" s="86"/>
      <c r="E2010" s="101">
        <f>14679779*3</f>
        <v>44039337</v>
      </c>
      <c r="F2010" s="101"/>
      <c r="G2010" s="101"/>
      <c r="H2010" s="101"/>
      <c r="I2010" s="101">
        <f t="shared" si="109"/>
        <v>44039337</v>
      </c>
      <c r="J2010" s="101">
        <f>14679779*3</f>
        <v>44039337</v>
      </c>
      <c r="K2010" s="101"/>
      <c r="L2010" s="153"/>
      <c r="M2010" s="153"/>
      <c r="N2010" s="153">
        <f t="shared" si="110"/>
        <v>44039337</v>
      </c>
      <c r="O2010" s="88">
        <v>46075</v>
      </c>
      <c r="P2010" s="88">
        <v>46111</v>
      </c>
      <c r="Q2010" s="144">
        <v>0.05</v>
      </c>
      <c r="R2010" s="90" t="s">
        <v>1946</v>
      </c>
      <c r="S2010" s="90"/>
      <c r="T2010" s="91"/>
      <c r="U2010" s="102"/>
    </row>
    <row r="2011" spans="1:21" ht="48" customHeight="1" outlineLevel="1" x14ac:dyDescent="0.35">
      <c r="A2011" s="297" t="s">
        <v>2725</v>
      </c>
      <c r="B2011" s="347" t="s">
        <v>2615</v>
      </c>
      <c r="C2011" s="298"/>
      <c r="D2011" s="299"/>
      <c r="E2011" s="300">
        <f>E2015</f>
        <v>44039337</v>
      </c>
      <c r="F2011" s="300"/>
      <c r="G2011" s="300"/>
      <c r="H2011" s="300"/>
      <c r="I2011" s="300">
        <f t="shared" si="109"/>
        <v>44039337</v>
      </c>
      <c r="J2011" s="300">
        <f>J2015</f>
        <v>44039337</v>
      </c>
      <c r="K2011" s="300"/>
      <c r="L2011" s="339"/>
      <c r="M2011" s="339"/>
      <c r="N2011" s="339">
        <f t="shared" si="110"/>
        <v>44039337</v>
      </c>
      <c r="O2011" s="301">
        <v>46113</v>
      </c>
      <c r="P2011" s="301" t="s">
        <v>1957</v>
      </c>
      <c r="Q2011" s="348">
        <v>0.25</v>
      </c>
      <c r="R2011" s="349" t="s">
        <v>1946</v>
      </c>
      <c r="S2011" s="349"/>
      <c r="T2011" s="304"/>
      <c r="U2011" s="305"/>
    </row>
    <row r="2012" spans="1:21" ht="14" outlineLevel="1" x14ac:dyDescent="0.35">
      <c r="A2012" s="83" t="s">
        <v>2726</v>
      </c>
      <c r="B2012" s="148" t="s">
        <v>2609</v>
      </c>
      <c r="C2012" s="85"/>
      <c r="D2012" s="86"/>
      <c r="E2012" s="101"/>
      <c r="F2012" s="101"/>
      <c r="G2012" s="101"/>
      <c r="H2012" s="101"/>
      <c r="I2012" s="101">
        <f t="shared" si="109"/>
        <v>0</v>
      </c>
      <c r="J2012" s="101"/>
      <c r="K2012" s="101"/>
      <c r="L2012" s="153"/>
      <c r="M2012" s="153"/>
      <c r="N2012" s="153">
        <f t="shared" si="110"/>
        <v>0</v>
      </c>
      <c r="O2012" s="88">
        <v>46113</v>
      </c>
      <c r="P2012" s="88">
        <v>46132</v>
      </c>
      <c r="Q2012" s="144">
        <v>0.05</v>
      </c>
      <c r="R2012" s="90" t="s">
        <v>1946</v>
      </c>
      <c r="S2012" s="90"/>
      <c r="T2012" s="91"/>
      <c r="U2012" s="102"/>
    </row>
    <row r="2013" spans="1:21" ht="14" outlineLevel="1" x14ac:dyDescent="0.35">
      <c r="A2013" s="83" t="s">
        <v>2727</v>
      </c>
      <c r="B2013" s="148" t="s">
        <v>2618</v>
      </c>
      <c r="C2013" s="85"/>
      <c r="D2013" s="86"/>
      <c r="E2013" s="101"/>
      <c r="F2013" s="101"/>
      <c r="G2013" s="101"/>
      <c r="H2013" s="101"/>
      <c r="I2013" s="101">
        <f t="shared" ref="I2013:I2044" si="111">SUM(E2013:H2013)</f>
        <v>0</v>
      </c>
      <c r="J2013" s="101"/>
      <c r="K2013" s="101"/>
      <c r="L2013" s="153"/>
      <c r="M2013" s="153"/>
      <c r="N2013" s="153">
        <f t="shared" si="110"/>
        <v>0</v>
      </c>
      <c r="O2013" s="88">
        <v>46133</v>
      </c>
      <c r="P2013" s="88">
        <v>46150</v>
      </c>
      <c r="Q2013" s="144">
        <v>0.1</v>
      </c>
      <c r="R2013" s="90" t="s">
        <v>1946</v>
      </c>
      <c r="S2013" s="90"/>
      <c r="T2013" s="91"/>
      <c r="U2013" s="102"/>
    </row>
    <row r="2014" spans="1:21" ht="14" outlineLevel="1" x14ac:dyDescent="0.35">
      <c r="A2014" s="83" t="s">
        <v>2728</v>
      </c>
      <c r="B2014" s="148" t="s">
        <v>1952</v>
      </c>
      <c r="C2014" s="85"/>
      <c r="D2014" s="86"/>
      <c r="E2014" s="101"/>
      <c r="F2014" s="101"/>
      <c r="G2014" s="101"/>
      <c r="H2014" s="101"/>
      <c r="I2014" s="101">
        <f t="shared" si="111"/>
        <v>0</v>
      </c>
      <c r="J2014" s="101"/>
      <c r="K2014" s="101"/>
      <c r="L2014" s="153"/>
      <c r="M2014" s="153"/>
      <c r="N2014" s="153">
        <f t="shared" si="110"/>
        <v>0</v>
      </c>
      <c r="O2014" s="88">
        <v>46151</v>
      </c>
      <c r="P2014" s="88">
        <v>46174</v>
      </c>
      <c r="Q2014" s="144">
        <v>0.05</v>
      </c>
      <c r="R2014" s="90" t="s">
        <v>1946</v>
      </c>
      <c r="S2014" s="90"/>
      <c r="T2014" s="91"/>
      <c r="U2014" s="102"/>
    </row>
    <row r="2015" spans="1:21" ht="14" outlineLevel="1" x14ac:dyDescent="0.35">
      <c r="A2015" s="83" t="s">
        <v>2729</v>
      </c>
      <c r="B2015" s="148" t="s">
        <v>1954</v>
      </c>
      <c r="C2015" s="85"/>
      <c r="D2015" s="86"/>
      <c r="E2015" s="101">
        <f>14679779*3</f>
        <v>44039337</v>
      </c>
      <c r="F2015" s="101"/>
      <c r="G2015" s="101"/>
      <c r="H2015" s="101"/>
      <c r="I2015" s="101">
        <f t="shared" si="111"/>
        <v>44039337</v>
      </c>
      <c r="J2015" s="101">
        <f>14679779*3</f>
        <v>44039337</v>
      </c>
      <c r="K2015" s="101"/>
      <c r="L2015" s="153"/>
      <c r="M2015" s="153"/>
      <c r="N2015" s="153">
        <f t="shared" si="110"/>
        <v>44039337</v>
      </c>
      <c r="O2015" s="88">
        <v>46175</v>
      </c>
      <c r="P2015" s="88" t="s">
        <v>1957</v>
      </c>
      <c r="Q2015" s="144">
        <v>0.05</v>
      </c>
      <c r="R2015" s="90" t="s">
        <v>1946</v>
      </c>
      <c r="S2015" s="90"/>
      <c r="T2015" s="91"/>
      <c r="U2015" s="102"/>
    </row>
    <row r="2016" spans="1:21" ht="14" outlineLevel="1" x14ac:dyDescent="0.35">
      <c r="A2016" s="297" t="s">
        <v>2730</v>
      </c>
      <c r="B2016" s="347" t="s">
        <v>2622</v>
      </c>
      <c r="C2016" s="298"/>
      <c r="D2016" s="299"/>
      <c r="E2016" s="300">
        <f>E2020</f>
        <v>44039337</v>
      </c>
      <c r="F2016" s="300"/>
      <c r="G2016" s="300"/>
      <c r="H2016" s="300"/>
      <c r="I2016" s="300">
        <f t="shared" si="111"/>
        <v>44039337</v>
      </c>
      <c r="J2016" s="300">
        <f>J2020</f>
        <v>44039337</v>
      </c>
      <c r="K2016" s="300"/>
      <c r="L2016" s="339"/>
      <c r="M2016" s="339"/>
      <c r="N2016" s="339">
        <f t="shared" si="110"/>
        <v>44039337</v>
      </c>
      <c r="O2016" s="301">
        <v>46204</v>
      </c>
      <c r="P2016" s="301">
        <v>46295</v>
      </c>
      <c r="Q2016" s="348">
        <v>0.25</v>
      </c>
      <c r="R2016" s="349" t="s">
        <v>1946</v>
      </c>
      <c r="S2016" s="349"/>
      <c r="T2016" s="304"/>
      <c r="U2016" s="305"/>
    </row>
    <row r="2017" spans="1:21" ht="14" outlineLevel="1" x14ac:dyDescent="0.35">
      <c r="A2017" s="83" t="s">
        <v>2731</v>
      </c>
      <c r="B2017" s="148" t="s">
        <v>2609</v>
      </c>
      <c r="C2017" s="85"/>
      <c r="D2017" s="86"/>
      <c r="E2017" s="101"/>
      <c r="F2017" s="101"/>
      <c r="G2017" s="101"/>
      <c r="H2017" s="101"/>
      <c r="I2017" s="123">
        <f t="shared" si="111"/>
        <v>0</v>
      </c>
      <c r="J2017" s="101"/>
      <c r="K2017" s="101"/>
      <c r="L2017" s="153"/>
      <c r="M2017" s="153"/>
      <c r="N2017" s="153">
        <f t="shared" si="110"/>
        <v>0</v>
      </c>
      <c r="O2017" s="88">
        <v>46204</v>
      </c>
      <c r="P2017" s="88">
        <v>46223</v>
      </c>
      <c r="Q2017" s="144">
        <v>0.05</v>
      </c>
      <c r="R2017" s="90" t="s">
        <v>1946</v>
      </c>
      <c r="S2017" s="90"/>
      <c r="T2017" s="91"/>
      <c r="U2017" s="102"/>
    </row>
    <row r="2018" spans="1:21" ht="14" outlineLevel="1" x14ac:dyDescent="0.35">
      <c r="A2018" s="83" t="s">
        <v>2732</v>
      </c>
      <c r="B2018" s="148" t="s">
        <v>2611</v>
      </c>
      <c r="C2018" s="85"/>
      <c r="D2018" s="86"/>
      <c r="E2018" s="101"/>
      <c r="F2018" s="101"/>
      <c r="G2018" s="101"/>
      <c r="H2018" s="101"/>
      <c r="I2018" s="123">
        <f t="shared" si="111"/>
        <v>0</v>
      </c>
      <c r="J2018" s="101"/>
      <c r="K2018" s="101"/>
      <c r="L2018" s="153"/>
      <c r="M2018" s="153"/>
      <c r="N2018" s="153">
        <f t="shared" si="110"/>
        <v>0</v>
      </c>
      <c r="O2018" s="88">
        <v>46224</v>
      </c>
      <c r="P2018" s="88">
        <v>46242</v>
      </c>
      <c r="Q2018" s="144">
        <v>0.1</v>
      </c>
      <c r="R2018" s="90" t="s">
        <v>1946</v>
      </c>
      <c r="S2018" s="90"/>
      <c r="T2018" s="91"/>
      <c r="U2018" s="102"/>
    </row>
    <row r="2019" spans="1:21" ht="17.149999999999999" customHeight="1" outlineLevel="1" x14ac:dyDescent="0.35">
      <c r="A2019" s="83" t="s">
        <v>2733</v>
      </c>
      <c r="B2019" s="148" t="s">
        <v>1952</v>
      </c>
      <c r="C2019" s="85"/>
      <c r="D2019" s="86"/>
      <c r="E2019" s="101"/>
      <c r="F2019" s="101"/>
      <c r="G2019" s="101"/>
      <c r="H2019" s="101"/>
      <c r="I2019" s="123">
        <f t="shared" si="111"/>
        <v>0</v>
      </c>
      <c r="J2019" s="101"/>
      <c r="K2019" s="101"/>
      <c r="L2019" s="153"/>
      <c r="M2019" s="153"/>
      <c r="N2019" s="153">
        <f t="shared" si="110"/>
        <v>0</v>
      </c>
      <c r="O2019" s="88">
        <v>46243</v>
      </c>
      <c r="P2019" s="88">
        <v>46266</v>
      </c>
      <c r="Q2019" s="144">
        <v>0.05</v>
      </c>
      <c r="R2019" s="90" t="s">
        <v>1946</v>
      </c>
      <c r="S2019" s="90"/>
      <c r="T2019" s="91"/>
      <c r="U2019" s="102"/>
    </row>
    <row r="2020" spans="1:21" ht="14" outlineLevel="1" x14ac:dyDescent="0.35">
      <c r="A2020" s="83" t="s">
        <v>2734</v>
      </c>
      <c r="B2020" s="148" t="s">
        <v>1954</v>
      </c>
      <c r="C2020" s="85"/>
      <c r="D2020" s="86"/>
      <c r="E2020" s="101">
        <f>14679779*3</f>
        <v>44039337</v>
      </c>
      <c r="F2020" s="101"/>
      <c r="G2020" s="101"/>
      <c r="H2020" s="101"/>
      <c r="I2020" s="123">
        <f t="shared" si="111"/>
        <v>44039337</v>
      </c>
      <c r="J2020" s="101">
        <f>14679779*3</f>
        <v>44039337</v>
      </c>
      <c r="K2020" s="101"/>
      <c r="L2020" s="153"/>
      <c r="M2020" s="153"/>
      <c r="N2020" s="153">
        <f t="shared" si="110"/>
        <v>44039337</v>
      </c>
      <c r="O2020" s="88">
        <v>46267</v>
      </c>
      <c r="P2020" s="88">
        <v>46294</v>
      </c>
      <c r="Q2020" s="144">
        <v>0.05</v>
      </c>
      <c r="R2020" s="90" t="s">
        <v>1946</v>
      </c>
      <c r="S2020" s="90"/>
      <c r="T2020" s="91"/>
      <c r="U2020" s="102"/>
    </row>
    <row r="2021" spans="1:21" ht="14" outlineLevel="1" x14ac:dyDescent="0.35">
      <c r="A2021" s="297" t="s">
        <v>2735</v>
      </c>
      <c r="B2021" s="347" t="s">
        <v>2628</v>
      </c>
      <c r="C2021" s="298"/>
      <c r="D2021" s="299"/>
      <c r="E2021" s="300">
        <f>E2025</f>
        <v>44039337</v>
      </c>
      <c r="F2021" s="300"/>
      <c r="G2021" s="300"/>
      <c r="H2021" s="300"/>
      <c r="I2021" s="300">
        <f t="shared" si="111"/>
        <v>44039337</v>
      </c>
      <c r="J2021" s="300">
        <f>J2025</f>
        <v>44039337</v>
      </c>
      <c r="K2021" s="300"/>
      <c r="L2021" s="339"/>
      <c r="M2021" s="339"/>
      <c r="N2021" s="339">
        <f t="shared" si="110"/>
        <v>44039337</v>
      </c>
      <c r="O2021" s="301">
        <v>46296</v>
      </c>
      <c r="P2021" s="301">
        <v>46387</v>
      </c>
      <c r="Q2021" s="348">
        <v>0.25</v>
      </c>
      <c r="R2021" s="349" t="s">
        <v>1946</v>
      </c>
      <c r="S2021" s="349"/>
      <c r="T2021" s="304"/>
      <c r="U2021" s="305"/>
    </row>
    <row r="2022" spans="1:21" ht="14" outlineLevel="1" x14ac:dyDescent="0.35">
      <c r="A2022" s="83" t="s">
        <v>2736</v>
      </c>
      <c r="B2022" s="148" t="s">
        <v>2609</v>
      </c>
      <c r="C2022" s="85"/>
      <c r="D2022" s="86"/>
      <c r="E2022" s="101"/>
      <c r="F2022" s="101"/>
      <c r="G2022" s="101"/>
      <c r="H2022" s="101"/>
      <c r="I2022" s="101">
        <f t="shared" si="111"/>
        <v>0</v>
      </c>
      <c r="J2022" s="101"/>
      <c r="K2022" s="101"/>
      <c r="L2022" s="153"/>
      <c r="M2022" s="153"/>
      <c r="N2022" s="153">
        <f t="shared" si="110"/>
        <v>0</v>
      </c>
      <c r="O2022" s="88">
        <v>46296</v>
      </c>
      <c r="P2022" s="88">
        <v>46315</v>
      </c>
      <c r="Q2022" s="144">
        <v>0.05</v>
      </c>
      <c r="R2022" s="90" t="s">
        <v>1946</v>
      </c>
      <c r="S2022" s="90"/>
      <c r="T2022" s="91"/>
      <c r="U2022" s="102"/>
    </row>
    <row r="2023" spans="1:21" ht="14" outlineLevel="1" x14ac:dyDescent="0.35">
      <c r="A2023" s="83" t="s">
        <v>2737</v>
      </c>
      <c r="B2023" s="148" t="s">
        <v>1950</v>
      </c>
      <c r="C2023" s="85"/>
      <c r="D2023" s="86"/>
      <c r="E2023" s="101"/>
      <c r="F2023" s="101"/>
      <c r="G2023" s="101"/>
      <c r="H2023" s="101"/>
      <c r="I2023" s="101">
        <f t="shared" si="111"/>
        <v>0</v>
      </c>
      <c r="J2023" s="101"/>
      <c r="K2023" s="101"/>
      <c r="L2023" s="153"/>
      <c r="M2023" s="153"/>
      <c r="N2023" s="153">
        <f t="shared" si="110"/>
        <v>0</v>
      </c>
      <c r="O2023" s="88">
        <v>46316</v>
      </c>
      <c r="P2023" s="88">
        <v>46334</v>
      </c>
      <c r="Q2023" s="144">
        <v>0.1</v>
      </c>
      <c r="R2023" s="90" t="s">
        <v>1946</v>
      </c>
      <c r="S2023" s="90"/>
      <c r="T2023" s="91"/>
      <c r="U2023" s="102"/>
    </row>
    <row r="2024" spans="1:21" ht="14" outlineLevel="1" x14ac:dyDescent="0.35">
      <c r="A2024" s="83" t="s">
        <v>2738</v>
      </c>
      <c r="B2024" s="148" t="s">
        <v>1952</v>
      </c>
      <c r="C2024" s="85"/>
      <c r="D2024" s="86"/>
      <c r="E2024" s="101"/>
      <c r="F2024" s="101"/>
      <c r="G2024" s="101"/>
      <c r="H2024" s="101"/>
      <c r="I2024" s="101">
        <f t="shared" si="111"/>
        <v>0</v>
      </c>
      <c r="J2024" s="101"/>
      <c r="K2024" s="101"/>
      <c r="L2024" s="153"/>
      <c r="M2024" s="153"/>
      <c r="N2024" s="153">
        <f t="shared" si="110"/>
        <v>0</v>
      </c>
      <c r="O2024" s="88">
        <v>46335</v>
      </c>
      <c r="P2024" s="88">
        <v>46357</v>
      </c>
      <c r="Q2024" s="144">
        <v>0.05</v>
      </c>
      <c r="R2024" s="90" t="s">
        <v>1946</v>
      </c>
      <c r="S2024" s="90"/>
      <c r="T2024" s="91"/>
      <c r="U2024" s="102"/>
    </row>
    <row r="2025" spans="1:21" ht="14" outlineLevel="1" x14ac:dyDescent="0.35">
      <c r="A2025" s="83" t="s">
        <v>2739</v>
      </c>
      <c r="B2025" s="148" t="s">
        <v>1954</v>
      </c>
      <c r="C2025" s="85"/>
      <c r="D2025" s="86"/>
      <c r="E2025" s="101">
        <f>14679779*3</f>
        <v>44039337</v>
      </c>
      <c r="F2025" s="101"/>
      <c r="G2025" s="101"/>
      <c r="H2025" s="101"/>
      <c r="I2025" s="101">
        <f t="shared" si="111"/>
        <v>44039337</v>
      </c>
      <c r="J2025" s="101">
        <f>14679779*3</f>
        <v>44039337</v>
      </c>
      <c r="K2025" s="101"/>
      <c r="L2025" s="153"/>
      <c r="M2025" s="153"/>
      <c r="N2025" s="153">
        <f t="shared" si="110"/>
        <v>44039337</v>
      </c>
      <c r="O2025" s="88">
        <v>46358</v>
      </c>
      <c r="P2025" s="88">
        <v>46381</v>
      </c>
      <c r="Q2025" s="144">
        <v>0.05</v>
      </c>
      <c r="R2025" s="90" t="s">
        <v>1946</v>
      </c>
      <c r="S2025" s="90"/>
      <c r="T2025" s="91"/>
      <c r="U2025" s="102"/>
    </row>
    <row r="2026" spans="1:21" s="351" customFormat="1" ht="28" outlineLevel="1" x14ac:dyDescent="0.35">
      <c r="A2026" s="350" t="s">
        <v>2740</v>
      </c>
      <c r="B2026" s="163" t="s">
        <v>2741</v>
      </c>
      <c r="C2026" s="64"/>
      <c r="D2026" s="113">
        <v>2445</v>
      </c>
      <c r="E2026" s="66">
        <f>E2038</f>
        <v>0</v>
      </c>
      <c r="F2026" s="65"/>
      <c r="G2026" s="65"/>
      <c r="H2026" s="65"/>
      <c r="I2026" s="66">
        <f t="shared" si="111"/>
        <v>0</v>
      </c>
      <c r="J2026" s="66">
        <f>J2038</f>
        <v>0</v>
      </c>
      <c r="K2026" s="65"/>
      <c r="L2026" s="66"/>
      <c r="M2026" s="66"/>
      <c r="N2026" s="66">
        <f t="shared" si="110"/>
        <v>0</v>
      </c>
      <c r="O2026" s="67">
        <v>46098</v>
      </c>
      <c r="P2026" s="67">
        <v>46282</v>
      </c>
      <c r="Q2026" s="68"/>
      <c r="R2026" s="69" t="s">
        <v>1946</v>
      </c>
      <c r="S2026" s="71"/>
      <c r="T2026" s="71"/>
      <c r="U2026" s="157"/>
    </row>
    <row r="2027" spans="1:21" ht="14" outlineLevel="1" x14ac:dyDescent="0.35">
      <c r="A2027" s="120" t="s">
        <v>2742</v>
      </c>
      <c r="B2027" s="85" t="s">
        <v>2514</v>
      </c>
      <c r="C2027" s="85"/>
      <c r="D2027" s="122"/>
      <c r="E2027" s="123"/>
      <c r="F2027" s="101"/>
      <c r="G2027" s="101"/>
      <c r="H2027" s="101"/>
      <c r="I2027" s="123">
        <f t="shared" si="111"/>
        <v>0</v>
      </c>
      <c r="J2027" s="123"/>
      <c r="K2027" s="101"/>
      <c r="L2027" s="123"/>
      <c r="M2027" s="123"/>
      <c r="N2027" s="123">
        <f t="shared" si="110"/>
        <v>0</v>
      </c>
      <c r="O2027" s="88">
        <v>46098</v>
      </c>
      <c r="P2027" s="88">
        <v>46101</v>
      </c>
      <c r="Q2027" s="144">
        <v>0.15</v>
      </c>
      <c r="R2027" s="90" t="s">
        <v>1946</v>
      </c>
      <c r="S2027" s="150"/>
      <c r="T2027" s="91"/>
      <c r="U2027" s="92"/>
    </row>
    <row r="2028" spans="1:21" ht="14" outlineLevel="1" x14ac:dyDescent="0.35">
      <c r="A2028" s="120" t="s">
        <v>2743</v>
      </c>
      <c r="B2028" s="85" t="s">
        <v>2516</v>
      </c>
      <c r="C2028" s="85"/>
      <c r="D2028" s="122"/>
      <c r="E2028" s="123"/>
      <c r="F2028" s="101"/>
      <c r="G2028" s="101"/>
      <c r="H2028" s="101"/>
      <c r="I2028" s="123">
        <f t="shared" si="111"/>
        <v>0</v>
      </c>
      <c r="J2028" s="123"/>
      <c r="K2028" s="101"/>
      <c r="L2028" s="123"/>
      <c r="M2028" s="123"/>
      <c r="N2028" s="123">
        <f t="shared" si="110"/>
        <v>0</v>
      </c>
      <c r="O2028" s="88">
        <v>46104</v>
      </c>
      <c r="P2028" s="88">
        <v>46105</v>
      </c>
      <c r="Q2028" s="144">
        <v>7.0000000000000007E-2</v>
      </c>
      <c r="R2028" s="90" t="s">
        <v>1946</v>
      </c>
      <c r="S2028" s="150"/>
      <c r="T2028" s="91"/>
      <c r="U2028" s="92"/>
    </row>
    <row r="2029" spans="1:21" ht="14" outlineLevel="1" x14ac:dyDescent="0.35">
      <c r="A2029" s="120" t="s">
        <v>2744</v>
      </c>
      <c r="B2029" s="85" t="s">
        <v>2518</v>
      </c>
      <c r="C2029" s="85"/>
      <c r="D2029" s="122"/>
      <c r="E2029" s="123"/>
      <c r="F2029" s="101"/>
      <c r="G2029" s="101"/>
      <c r="H2029" s="101"/>
      <c r="I2029" s="123">
        <f t="shared" si="111"/>
        <v>0</v>
      </c>
      <c r="J2029" s="123"/>
      <c r="K2029" s="101"/>
      <c r="L2029" s="123"/>
      <c r="M2029" s="123"/>
      <c r="N2029" s="123">
        <f t="shared" si="110"/>
        <v>0</v>
      </c>
      <c r="O2029" s="88">
        <v>46105</v>
      </c>
      <c r="P2029" s="88">
        <v>46106</v>
      </c>
      <c r="Q2029" s="144">
        <v>0.04</v>
      </c>
      <c r="R2029" s="90" t="s">
        <v>1946</v>
      </c>
      <c r="S2029" s="150"/>
      <c r="T2029" s="91"/>
      <c r="U2029" s="92"/>
    </row>
    <row r="2030" spans="1:21" ht="14" outlineLevel="1" x14ac:dyDescent="0.35">
      <c r="A2030" s="120" t="s">
        <v>2745</v>
      </c>
      <c r="B2030" s="85" t="s">
        <v>2520</v>
      </c>
      <c r="C2030" s="85"/>
      <c r="D2030" s="122"/>
      <c r="E2030" s="123"/>
      <c r="F2030" s="101"/>
      <c r="G2030" s="101"/>
      <c r="H2030" s="101"/>
      <c r="I2030" s="123">
        <f t="shared" si="111"/>
        <v>0</v>
      </c>
      <c r="J2030" s="123"/>
      <c r="K2030" s="101"/>
      <c r="L2030" s="123"/>
      <c r="M2030" s="123"/>
      <c r="N2030" s="123">
        <f t="shared" si="110"/>
        <v>0</v>
      </c>
      <c r="O2030" s="88">
        <v>46107</v>
      </c>
      <c r="P2030" s="88">
        <v>46108</v>
      </c>
      <c r="Q2030" s="144">
        <v>0.08</v>
      </c>
      <c r="R2030" s="90" t="s">
        <v>1946</v>
      </c>
      <c r="S2030" s="150"/>
      <c r="T2030" s="91"/>
      <c r="U2030" s="92"/>
    </row>
    <row r="2031" spans="1:21" ht="14" outlineLevel="1" x14ac:dyDescent="0.35">
      <c r="A2031" s="120" t="s">
        <v>2746</v>
      </c>
      <c r="B2031" s="85" t="s">
        <v>2030</v>
      </c>
      <c r="C2031" s="85"/>
      <c r="D2031" s="122"/>
      <c r="E2031" s="123"/>
      <c r="F2031" s="101"/>
      <c r="G2031" s="101"/>
      <c r="H2031" s="101"/>
      <c r="I2031" s="123">
        <f t="shared" si="111"/>
        <v>0</v>
      </c>
      <c r="J2031" s="123"/>
      <c r="K2031" s="101"/>
      <c r="L2031" s="123"/>
      <c r="M2031" s="123"/>
      <c r="N2031" s="123">
        <f t="shared" si="110"/>
        <v>0</v>
      </c>
      <c r="O2031" s="88">
        <v>46111</v>
      </c>
      <c r="P2031" s="88">
        <v>46112</v>
      </c>
      <c r="Q2031" s="144">
        <v>0.03</v>
      </c>
      <c r="R2031" s="90" t="s">
        <v>1946</v>
      </c>
      <c r="S2031" s="150"/>
      <c r="T2031" s="91"/>
      <c r="U2031" s="92"/>
    </row>
    <row r="2032" spans="1:21" ht="14" outlineLevel="1" x14ac:dyDescent="0.35">
      <c r="A2032" s="120" t="s">
        <v>2747</v>
      </c>
      <c r="B2032" s="85" t="s">
        <v>1331</v>
      </c>
      <c r="C2032" s="85"/>
      <c r="D2032" s="122"/>
      <c r="E2032" s="123"/>
      <c r="F2032" s="101"/>
      <c r="G2032" s="101"/>
      <c r="H2032" s="101"/>
      <c r="I2032" s="123">
        <f t="shared" si="111"/>
        <v>0</v>
      </c>
      <c r="J2032" s="123"/>
      <c r="K2032" s="101"/>
      <c r="L2032" s="123"/>
      <c r="M2032" s="123"/>
      <c r="N2032" s="123">
        <f t="shared" si="110"/>
        <v>0</v>
      </c>
      <c r="O2032" s="88">
        <v>46119</v>
      </c>
      <c r="P2032" s="88">
        <v>46129</v>
      </c>
      <c r="Q2032" s="144">
        <v>0.08</v>
      </c>
      <c r="R2032" s="90" t="s">
        <v>1946</v>
      </c>
      <c r="S2032" s="150"/>
      <c r="T2032" s="91"/>
      <c r="U2032" s="92"/>
    </row>
    <row r="2033" spans="1:21" ht="14" outlineLevel="1" x14ac:dyDescent="0.35">
      <c r="A2033" s="120" t="s">
        <v>2748</v>
      </c>
      <c r="B2033" s="85" t="s">
        <v>2749</v>
      </c>
      <c r="C2033" s="85"/>
      <c r="D2033" s="122"/>
      <c r="E2033" s="123"/>
      <c r="F2033" s="101"/>
      <c r="G2033" s="101"/>
      <c r="H2033" s="101"/>
      <c r="I2033" s="123">
        <f t="shared" si="111"/>
        <v>0</v>
      </c>
      <c r="J2033" s="123"/>
      <c r="K2033" s="101"/>
      <c r="L2033" s="123"/>
      <c r="M2033" s="123"/>
      <c r="N2033" s="123">
        <f t="shared" si="110"/>
        <v>0</v>
      </c>
      <c r="O2033" s="88">
        <v>46157</v>
      </c>
      <c r="P2033" s="88">
        <v>46157</v>
      </c>
      <c r="Q2033" s="144">
        <v>0.02</v>
      </c>
      <c r="R2033" s="90" t="s">
        <v>1946</v>
      </c>
      <c r="S2033" s="150"/>
      <c r="T2033" s="91"/>
      <c r="U2033" s="92"/>
    </row>
    <row r="2034" spans="1:21" ht="28" outlineLevel="1" x14ac:dyDescent="0.35">
      <c r="A2034" s="120" t="s">
        <v>2750</v>
      </c>
      <c r="B2034" s="85" t="s">
        <v>2751</v>
      </c>
      <c r="C2034" s="85"/>
      <c r="D2034" s="122"/>
      <c r="E2034" s="123"/>
      <c r="F2034" s="101"/>
      <c r="G2034" s="101"/>
      <c r="H2034" s="101"/>
      <c r="I2034" s="123">
        <f t="shared" si="111"/>
        <v>0</v>
      </c>
      <c r="J2034" s="123"/>
      <c r="K2034" s="101"/>
      <c r="L2034" s="123"/>
      <c r="M2034" s="123"/>
      <c r="N2034" s="123">
        <f t="shared" si="110"/>
        <v>0</v>
      </c>
      <c r="O2034" s="88">
        <v>46157</v>
      </c>
      <c r="P2034" s="88">
        <v>46169</v>
      </c>
      <c r="Q2034" s="144">
        <v>0.14000000000000001</v>
      </c>
      <c r="R2034" s="90" t="s">
        <v>1946</v>
      </c>
      <c r="S2034" s="150"/>
      <c r="T2034" s="91"/>
      <c r="U2034" s="92"/>
    </row>
    <row r="2035" spans="1:21" ht="14" outlineLevel="1" x14ac:dyDescent="0.35">
      <c r="A2035" s="120" t="s">
        <v>2752</v>
      </c>
      <c r="B2035" s="85" t="s">
        <v>76</v>
      </c>
      <c r="C2035" s="85"/>
      <c r="D2035" s="122"/>
      <c r="E2035" s="123"/>
      <c r="F2035" s="101"/>
      <c r="G2035" s="101"/>
      <c r="H2035" s="101"/>
      <c r="I2035" s="123">
        <f t="shared" si="111"/>
        <v>0</v>
      </c>
      <c r="J2035" s="123"/>
      <c r="K2035" s="101"/>
      <c r="L2035" s="123"/>
      <c r="M2035" s="123"/>
      <c r="N2035" s="123">
        <f t="shared" si="110"/>
        <v>0</v>
      </c>
      <c r="O2035" s="88">
        <v>46174</v>
      </c>
      <c r="P2035" s="88">
        <v>46185</v>
      </c>
      <c r="Q2035" s="144">
        <v>0.05</v>
      </c>
      <c r="R2035" s="90" t="s">
        <v>1946</v>
      </c>
      <c r="S2035" s="150"/>
      <c r="T2035" s="91"/>
      <c r="U2035" s="92"/>
    </row>
    <row r="2036" spans="1:21" ht="14" outlineLevel="1" x14ac:dyDescent="0.35">
      <c r="A2036" s="120" t="s">
        <v>2753</v>
      </c>
      <c r="B2036" s="85" t="s">
        <v>2754</v>
      </c>
      <c r="C2036" s="85"/>
      <c r="D2036" s="122"/>
      <c r="E2036" s="123"/>
      <c r="F2036" s="101"/>
      <c r="G2036" s="101"/>
      <c r="H2036" s="101"/>
      <c r="I2036" s="123">
        <f t="shared" si="111"/>
        <v>0</v>
      </c>
      <c r="J2036" s="123"/>
      <c r="K2036" s="101"/>
      <c r="L2036" s="123"/>
      <c r="M2036" s="123"/>
      <c r="N2036" s="123">
        <f t="shared" si="110"/>
        <v>0</v>
      </c>
      <c r="O2036" s="88">
        <v>46216</v>
      </c>
      <c r="P2036" s="88">
        <v>46218</v>
      </c>
      <c r="Q2036" s="144">
        <v>0.02</v>
      </c>
      <c r="R2036" s="90" t="s">
        <v>1946</v>
      </c>
      <c r="S2036" s="150"/>
      <c r="T2036" s="91"/>
      <c r="U2036" s="92"/>
    </row>
    <row r="2037" spans="1:21" ht="14" outlineLevel="1" x14ac:dyDescent="0.35">
      <c r="A2037" s="120" t="s">
        <v>2755</v>
      </c>
      <c r="B2037" s="85" t="s">
        <v>1127</v>
      </c>
      <c r="C2037" s="85"/>
      <c r="D2037" s="122"/>
      <c r="E2037" s="123"/>
      <c r="F2037" s="101"/>
      <c r="G2037" s="101"/>
      <c r="H2037" s="101"/>
      <c r="I2037" s="123">
        <f t="shared" si="111"/>
        <v>0</v>
      </c>
      <c r="J2037" s="123"/>
      <c r="K2037" s="101"/>
      <c r="L2037" s="123"/>
      <c r="M2037" s="123"/>
      <c r="N2037" s="123">
        <f t="shared" si="110"/>
        <v>0</v>
      </c>
      <c r="O2037" s="88">
        <v>46254</v>
      </c>
      <c r="P2037" s="88">
        <v>46255</v>
      </c>
      <c r="Q2037" s="144">
        <v>0.25</v>
      </c>
      <c r="R2037" s="90" t="s">
        <v>1946</v>
      </c>
      <c r="S2037" s="150"/>
      <c r="T2037" s="91"/>
      <c r="U2037" s="92"/>
    </row>
    <row r="2038" spans="1:21" ht="14" outlineLevel="1" x14ac:dyDescent="0.35">
      <c r="A2038" s="120" t="s">
        <v>2756</v>
      </c>
      <c r="B2038" s="85" t="s">
        <v>2757</v>
      </c>
      <c r="C2038" s="85"/>
      <c r="D2038" s="85"/>
      <c r="E2038" s="123">
        <v>0</v>
      </c>
      <c r="F2038" s="101"/>
      <c r="G2038" s="101"/>
      <c r="H2038" s="101"/>
      <c r="I2038" s="123">
        <f t="shared" si="111"/>
        <v>0</v>
      </c>
      <c r="J2038" s="123">
        <v>0</v>
      </c>
      <c r="K2038" s="101"/>
      <c r="L2038" s="227"/>
      <c r="M2038" s="227"/>
      <c r="N2038" s="227">
        <f t="shared" si="110"/>
        <v>0</v>
      </c>
      <c r="O2038" s="88">
        <v>46261</v>
      </c>
      <c r="P2038" s="88">
        <v>46282</v>
      </c>
      <c r="Q2038" s="144">
        <v>7.0000000000000007E-2</v>
      </c>
      <c r="R2038" s="90" t="s">
        <v>1946</v>
      </c>
      <c r="S2038" s="150"/>
      <c r="T2038" s="91"/>
      <c r="U2038" s="92"/>
    </row>
    <row r="2039" spans="1:21" ht="39.9" customHeight="1" outlineLevel="1" x14ac:dyDescent="0.35">
      <c r="A2039" s="63" t="s">
        <v>2758</v>
      </c>
      <c r="B2039" s="112" t="s">
        <v>2759</v>
      </c>
      <c r="C2039" s="64"/>
      <c r="D2039" s="113">
        <v>624101</v>
      </c>
      <c r="E2039" s="65">
        <f>E2040+E2044+E2048+E2052+E2056+E2060+E2064+E2068+E2072+E2076+E2080+E2084</f>
        <v>17121804</v>
      </c>
      <c r="F2039" s="65"/>
      <c r="G2039" s="65"/>
      <c r="H2039" s="65"/>
      <c r="I2039" s="65">
        <f t="shared" si="111"/>
        <v>17121804</v>
      </c>
      <c r="J2039" s="65">
        <f>J2040+J2044+J2048+J2052+J2056+J2060+J2064+J2068+J2072+J2076+J2080+J2084</f>
        <v>17121804</v>
      </c>
      <c r="K2039" s="65"/>
      <c r="L2039" s="66"/>
      <c r="M2039" s="66"/>
      <c r="N2039" s="66">
        <f t="shared" si="110"/>
        <v>17121804</v>
      </c>
      <c r="O2039" s="164">
        <v>46023</v>
      </c>
      <c r="P2039" s="164">
        <v>46387</v>
      </c>
      <c r="Q2039" s="68"/>
      <c r="R2039" s="69" t="s">
        <v>1946</v>
      </c>
      <c r="S2039" s="71"/>
      <c r="T2039" s="71"/>
      <c r="U2039" s="147"/>
    </row>
    <row r="2040" spans="1:21" ht="31" outlineLevel="1" x14ac:dyDescent="0.35">
      <c r="A2040" s="228" t="s">
        <v>2760</v>
      </c>
      <c r="B2040" s="352" t="s">
        <v>2761</v>
      </c>
      <c r="C2040" s="352"/>
      <c r="D2040" s="352"/>
      <c r="E2040" s="132">
        <v>1426817</v>
      </c>
      <c r="F2040" s="132"/>
      <c r="G2040" s="132"/>
      <c r="H2040" s="132"/>
      <c r="I2040" s="132">
        <f t="shared" si="111"/>
        <v>1426817</v>
      </c>
      <c r="J2040" s="132">
        <v>1426817</v>
      </c>
      <c r="K2040" s="132"/>
      <c r="L2040" s="132"/>
      <c r="M2040" s="132"/>
      <c r="N2040" s="132">
        <f t="shared" si="110"/>
        <v>1426817</v>
      </c>
      <c r="O2040" s="353">
        <v>46023</v>
      </c>
      <c r="P2040" s="353">
        <v>46073</v>
      </c>
      <c r="Q2040" s="354"/>
      <c r="R2040" s="355" t="s">
        <v>1946</v>
      </c>
      <c r="S2040" s="352"/>
      <c r="T2040" s="352"/>
      <c r="U2040" s="352"/>
    </row>
    <row r="2041" spans="1:21" ht="14" outlineLevel="1" x14ac:dyDescent="0.35">
      <c r="A2041" s="83" t="s">
        <v>2762</v>
      </c>
      <c r="B2041" s="152" t="s">
        <v>2763</v>
      </c>
      <c r="C2041" s="85"/>
      <c r="D2041" s="86"/>
      <c r="E2041" s="149"/>
      <c r="F2041" s="153"/>
      <c r="G2041" s="153"/>
      <c r="H2041" s="153"/>
      <c r="I2041" s="153">
        <f t="shared" si="111"/>
        <v>0</v>
      </c>
      <c r="J2041" s="149"/>
      <c r="K2041" s="153"/>
      <c r="L2041" s="153"/>
      <c r="M2041" s="153"/>
      <c r="N2041" s="153">
        <f t="shared" si="110"/>
        <v>0</v>
      </c>
      <c r="O2041" s="88">
        <v>46023</v>
      </c>
      <c r="P2041" s="88">
        <v>46053</v>
      </c>
      <c r="Q2041" s="341">
        <v>0.9</v>
      </c>
      <c r="R2041" s="90" t="s">
        <v>1946</v>
      </c>
      <c r="S2041" s="91"/>
      <c r="T2041" s="91"/>
      <c r="U2041" s="92"/>
    </row>
    <row r="2042" spans="1:21" ht="14" outlineLevel="1" x14ac:dyDescent="0.35">
      <c r="A2042" s="83" t="s">
        <v>2764</v>
      </c>
      <c r="B2042" s="152" t="s">
        <v>1129</v>
      </c>
      <c r="C2042" s="85"/>
      <c r="D2042" s="86"/>
      <c r="E2042" s="101"/>
      <c r="F2042" s="101"/>
      <c r="G2042" s="101"/>
      <c r="H2042" s="101"/>
      <c r="I2042" s="123">
        <f t="shared" si="111"/>
        <v>0</v>
      </c>
      <c r="J2042" s="101"/>
      <c r="K2042" s="101"/>
      <c r="L2042" s="153"/>
      <c r="M2042" s="153"/>
      <c r="N2042" s="153">
        <f t="shared" si="110"/>
        <v>0</v>
      </c>
      <c r="O2042" s="88">
        <v>46055</v>
      </c>
      <c r="P2042" s="88">
        <v>46058</v>
      </c>
      <c r="Q2042" s="144">
        <v>0.05</v>
      </c>
      <c r="R2042" s="90" t="s">
        <v>1946</v>
      </c>
      <c r="S2042" s="91"/>
      <c r="T2042" s="91"/>
      <c r="U2042" s="92"/>
    </row>
    <row r="2043" spans="1:21" ht="14" outlineLevel="1" x14ac:dyDescent="0.35">
      <c r="A2043" s="83" t="s">
        <v>2765</v>
      </c>
      <c r="B2043" s="152" t="s">
        <v>852</v>
      </c>
      <c r="C2043" s="85"/>
      <c r="D2043" s="86"/>
      <c r="E2043" s="101">
        <v>1426817</v>
      </c>
      <c r="F2043" s="101"/>
      <c r="G2043" s="101"/>
      <c r="H2043" s="101"/>
      <c r="I2043" s="123">
        <f t="shared" si="111"/>
        <v>1426817</v>
      </c>
      <c r="J2043" s="101">
        <v>1426817</v>
      </c>
      <c r="K2043" s="101"/>
      <c r="L2043" s="153"/>
      <c r="M2043" s="153"/>
      <c r="N2043" s="153">
        <f t="shared" si="110"/>
        <v>1426817</v>
      </c>
      <c r="O2043" s="88">
        <v>46059</v>
      </c>
      <c r="P2043" s="88">
        <v>46073</v>
      </c>
      <c r="Q2043" s="144">
        <v>0.05</v>
      </c>
      <c r="R2043" s="90" t="s">
        <v>1946</v>
      </c>
      <c r="S2043" s="91"/>
      <c r="T2043" s="91"/>
      <c r="U2043" s="92"/>
    </row>
    <row r="2044" spans="1:21" ht="31" outlineLevel="1" x14ac:dyDescent="0.35">
      <c r="A2044" s="228" t="s">
        <v>2766</v>
      </c>
      <c r="B2044" s="352" t="s">
        <v>2767</v>
      </c>
      <c r="C2044" s="352"/>
      <c r="D2044" s="352"/>
      <c r="E2044" s="132">
        <v>1426817</v>
      </c>
      <c r="F2044" s="132"/>
      <c r="G2044" s="132"/>
      <c r="H2044" s="132"/>
      <c r="I2044" s="132">
        <f t="shared" si="111"/>
        <v>1426817</v>
      </c>
      <c r="J2044" s="132">
        <v>1426817</v>
      </c>
      <c r="K2044" s="132"/>
      <c r="L2044" s="132"/>
      <c r="M2044" s="132"/>
      <c r="N2044" s="132">
        <f t="shared" si="110"/>
        <v>1426817</v>
      </c>
      <c r="O2044" s="353">
        <v>46054</v>
      </c>
      <c r="P2044" s="353">
        <v>46101</v>
      </c>
      <c r="Q2044" s="354"/>
      <c r="R2044" s="355" t="s">
        <v>1946</v>
      </c>
      <c r="S2044" s="352"/>
      <c r="T2044" s="352"/>
      <c r="U2044" s="352"/>
    </row>
    <row r="2045" spans="1:21" ht="14" outlineLevel="1" x14ac:dyDescent="0.35">
      <c r="A2045" s="83" t="s">
        <v>2768</v>
      </c>
      <c r="B2045" s="152" t="s">
        <v>2763</v>
      </c>
      <c r="C2045" s="85"/>
      <c r="D2045" s="86"/>
      <c r="E2045" s="149"/>
      <c r="F2045" s="101"/>
      <c r="G2045" s="101"/>
      <c r="H2045" s="101"/>
      <c r="I2045" s="101">
        <f t="shared" ref="I2045:I2076" si="112">SUM(E2045:H2045)</f>
        <v>0</v>
      </c>
      <c r="J2045" s="149"/>
      <c r="K2045" s="101"/>
      <c r="L2045" s="153"/>
      <c r="M2045" s="153"/>
      <c r="N2045" s="153">
        <f t="shared" ref="N2045:N2108" si="113">SUM(J2045:M2045)</f>
        <v>0</v>
      </c>
      <c r="O2045" s="88">
        <v>46054</v>
      </c>
      <c r="P2045" s="88">
        <v>46081</v>
      </c>
      <c r="Q2045" s="144">
        <v>0.9</v>
      </c>
      <c r="R2045" s="90" t="s">
        <v>1946</v>
      </c>
      <c r="S2045" s="91"/>
      <c r="T2045" s="91"/>
      <c r="U2045" s="102"/>
    </row>
    <row r="2046" spans="1:21" ht="14" outlineLevel="1" x14ac:dyDescent="0.35">
      <c r="A2046" s="83" t="s">
        <v>2769</v>
      </c>
      <c r="B2046" s="152" t="s">
        <v>1129</v>
      </c>
      <c r="C2046" s="85"/>
      <c r="D2046" s="86"/>
      <c r="E2046" s="101"/>
      <c r="F2046" s="101"/>
      <c r="G2046" s="101"/>
      <c r="H2046" s="101"/>
      <c r="I2046" s="101">
        <f t="shared" si="112"/>
        <v>0</v>
      </c>
      <c r="J2046" s="101"/>
      <c r="K2046" s="101"/>
      <c r="L2046" s="153"/>
      <c r="M2046" s="153"/>
      <c r="N2046" s="153">
        <f t="shared" si="113"/>
        <v>0</v>
      </c>
      <c r="O2046" s="88">
        <v>46083</v>
      </c>
      <c r="P2046" s="88">
        <v>46086</v>
      </c>
      <c r="Q2046" s="144">
        <v>0.05</v>
      </c>
      <c r="R2046" s="90" t="s">
        <v>1946</v>
      </c>
      <c r="S2046" s="91"/>
      <c r="T2046" s="91"/>
      <c r="U2046" s="102"/>
    </row>
    <row r="2047" spans="1:21" ht="14" outlineLevel="1" x14ac:dyDescent="0.35">
      <c r="A2047" s="83" t="s">
        <v>2770</v>
      </c>
      <c r="B2047" s="152" t="s">
        <v>852</v>
      </c>
      <c r="C2047" s="85"/>
      <c r="D2047" s="86"/>
      <c r="E2047" s="101">
        <v>1426817</v>
      </c>
      <c r="F2047" s="101"/>
      <c r="G2047" s="101"/>
      <c r="H2047" s="101"/>
      <c r="I2047" s="101">
        <f t="shared" si="112"/>
        <v>1426817</v>
      </c>
      <c r="J2047" s="101">
        <v>1426817</v>
      </c>
      <c r="K2047" s="101"/>
      <c r="L2047" s="153"/>
      <c r="M2047" s="153"/>
      <c r="N2047" s="153">
        <f t="shared" si="113"/>
        <v>1426817</v>
      </c>
      <c r="O2047" s="88">
        <v>46087</v>
      </c>
      <c r="P2047" s="88">
        <v>46101</v>
      </c>
      <c r="Q2047" s="144">
        <v>0.05</v>
      </c>
      <c r="R2047" s="90" t="s">
        <v>1946</v>
      </c>
      <c r="S2047" s="91"/>
      <c r="T2047" s="91"/>
      <c r="U2047" s="102"/>
    </row>
    <row r="2048" spans="1:21" ht="31" outlineLevel="1" x14ac:dyDescent="0.35">
      <c r="A2048" s="228" t="s">
        <v>2771</v>
      </c>
      <c r="B2048" s="352" t="s">
        <v>2772</v>
      </c>
      <c r="C2048" s="352"/>
      <c r="D2048" s="352"/>
      <c r="E2048" s="132">
        <v>1426817</v>
      </c>
      <c r="F2048" s="132"/>
      <c r="G2048" s="132"/>
      <c r="H2048" s="132"/>
      <c r="I2048" s="132">
        <f t="shared" si="112"/>
        <v>1426817</v>
      </c>
      <c r="J2048" s="132">
        <v>1426817</v>
      </c>
      <c r="K2048" s="132"/>
      <c r="L2048" s="132"/>
      <c r="M2048" s="132"/>
      <c r="N2048" s="132">
        <f t="shared" si="113"/>
        <v>1426817</v>
      </c>
      <c r="O2048" s="353">
        <v>46082</v>
      </c>
      <c r="P2048" s="353">
        <v>46136</v>
      </c>
      <c r="Q2048" s="354"/>
      <c r="R2048" s="355" t="s">
        <v>1946</v>
      </c>
      <c r="S2048" s="352"/>
      <c r="T2048" s="352"/>
      <c r="U2048" s="352"/>
    </row>
    <row r="2049" spans="1:113" ht="14" outlineLevel="1" x14ac:dyDescent="0.35">
      <c r="A2049" s="83" t="s">
        <v>2773</v>
      </c>
      <c r="B2049" s="152" t="s">
        <v>2763</v>
      </c>
      <c r="C2049" s="85"/>
      <c r="D2049" s="86"/>
      <c r="E2049" s="149"/>
      <c r="F2049" s="101"/>
      <c r="G2049" s="101"/>
      <c r="H2049" s="101"/>
      <c r="I2049" s="101">
        <f t="shared" si="112"/>
        <v>0</v>
      </c>
      <c r="J2049" s="149"/>
      <c r="K2049" s="101"/>
      <c r="L2049" s="153"/>
      <c r="M2049" s="153"/>
      <c r="N2049" s="153">
        <f t="shared" si="113"/>
        <v>0</v>
      </c>
      <c r="O2049" s="88">
        <v>46082</v>
      </c>
      <c r="P2049" s="88">
        <v>46112</v>
      </c>
      <c r="Q2049" s="144">
        <v>0.9</v>
      </c>
      <c r="R2049" s="90" t="s">
        <v>1946</v>
      </c>
      <c r="S2049" s="91"/>
      <c r="T2049" s="91"/>
      <c r="U2049" s="102"/>
    </row>
    <row r="2050" spans="1:113" ht="14" outlineLevel="1" x14ac:dyDescent="0.35">
      <c r="A2050" s="83" t="s">
        <v>2774</v>
      </c>
      <c r="B2050" s="152" t="s">
        <v>1129</v>
      </c>
      <c r="C2050" s="85"/>
      <c r="D2050" s="86"/>
      <c r="E2050" s="101"/>
      <c r="F2050" s="101"/>
      <c r="G2050" s="101"/>
      <c r="H2050" s="101"/>
      <c r="I2050" s="101">
        <f t="shared" si="112"/>
        <v>0</v>
      </c>
      <c r="J2050" s="101"/>
      <c r="K2050" s="101"/>
      <c r="L2050" s="153"/>
      <c r="M2050" s="153"/>
      <c r="N2050" s="153">
        <f t="shared" si="113"/>
        <v>0</v>
      </c>
      <c r="O2050" s="88">
        <v>46113</v>
      </c>
      <c r="P2050" s="88">
        <v>46115</v>
      </c>
      <c r="Q2050" s="144">
        <v>0.05</v>
      </c>
      <c r="R2050" s="90" t="s">
        <v>1946</v>
      </c>
      <c r="S2050" s="91"/>
      <c r="T2050" s="91"/>
      <c r="U2050" s="102"/>
    </row>
    <row r="2051" spans="1:113" ht="14" outlineLevel="1" x14ac:dyDescent="0.35">
      <c r="A2051" s="83" t="s">
        <v>2775</v>
      </c>
      <c r="B2051" s="152" t="s">
        <v>852</v>
      </c>
      <c r="C2051" s="85"/>
      <c r="D2051" s="86"/>
      <c r="E2051" s="101">
        <v>1426817</v>
      </c>
      <c r="F2051" s="101"/>
      <c r="G2051" s="101"/>
      <c r="H2051" s="101"/>
      <c r="I2051" s="101">
        <f t="shared" si="112"/>
        <v>1426817</v>
      </c>
      <c r="J2051" s="101">
        <v>1426817</v>
      </c>
      <c r="K2051" s="101"/>
      <c r="L2051" s="153"/>
      <c r="M2051" s="153"/>
      <c r="N2051" s="153">
        <f t="shared" si="113"/>
        <v>1426817</v>
      </c>
      <c r="O2051" s="88">
        <v>46119</v>
      </c>
      <c r="P2051" s="88">
        <v>46136</v>
      </c>
      <c r="Q2051" s="144">
        <v>0.05</v>
      </c>
      <c r="R2051" s="90" t="s">
        <v>1946</v>
      </c>
      <c r="S2051" s="91"/>
      <c r="T2051" s="91"/>
      <c r="U2051" s="102"/>
    </row>
    <row r="2052" spans="1:113" ht="31" outlineLevel="1" x14ac:dyDescent="0.35">
      <c r="A2052" s="228" t="s">
        <v>2776</v>
      </c>
      <c r="B2052" s="352" t="s">
        <v>2777</v>
      </c>
      <c r="C2052" s="352"/>
      <c r="D2052" s="352"/>
      <c r="E2052" s="132">
        <v>1426817</v>
      </c>
      <c r="F2052" s="132"/>
      <c r="G2052" s="132"/>
      <c r="H2052" s="132"/>
      <c r="I2052" s="132">
        <f t="shared" si="112"/>
        <v>1426817</v>
      </c>
      <c r="J2052" s="132">
        <v>1426817</v>
      </c>
      <c r="K2052" s="132"/>
      <c r="L2052" s="132"/>
      <c r="M2052" s="132"/>
      <c r="N2052" s="132">
        <f t="shared" si="113"/>
        <v>1426817</v>
      </c>
      <c r="O2052" s="353">
        <v>46113</v>
      </c>
      <c r="P2052" s="353">
        <v>46164</v>
      </c>
      <c r="Q2052" s="354"/>
      <c r="R2052" s="355" t="s">
        <v>1946</v>
      </c>
      <c r="S2052" s="352"/>
      <c r="T2052" s="352"/>
      <c r="U2052" s="352"/>
    </row>
    <row r="2053" spans="1:113" outlineLevel="1" x14ac:dyDescent="0.35">
      <c r="A2053" s="83" t="s">
        <v>2778</v>
      </c>
      <c r="B2053" s="356" t="s">
        <v>2763</v>
      </c>
      <c r="C2053" s="356"/>
      <c r="D2053" s="356"/>
      <c r="E2053" s="149"/>
      <c r="F2053" s="227"/>
      <c r="G2053" s="227"/>
      <c r="H2053" s="227"/>
      <c r="I2053" s="227">
        <f t="shared" si="112"/>
        <v>0</v>
      </c>
      <c r="J2053" s="149"/>
      <c r="K2053" s="227"/>
      <c r="L2053" s="227"/>
      <c r="M2053" s="227"/>
      <c r="N2053" s="227">
        <f t="shared" si="113"/>
        <v>0</v>
      </c>
      <c r="O2053" s="357">
        <v>46113</v>
      </c>
      <c r="P2053" s="357">
        <v>46142</v>
      </c>
      <c r="Q2053" s="358">
        <v>0.9</v>
      </c>
      <c r="R2053" s="90" t="s">
        <v>1946</v>
      </c>
      <c r="S2053" s="356"/>
      <c r="T2053" s="356"/>
      <c r="U2053" s="359"/>
    </row>
    <row r="2054" spans="1:113" ht="14" outlineLevel="1" x14ac:dyDescent="0.35">
      <c r="A2054" s="83" t="s">
        <v>2779</v>
      </c>
      <c r="B2054" s="152" t="s">
        <v>1129</v>
      </c>
      <c r="C2054" s="85"/>
      <c r="D2054" s="86"/>
      <c r="E2054" s="101"/>
      <c r="F2054" s="101"/>
      <c r="G2054" s="101"/>
      <c r="H2054" s="101"/>
      <c r="I2054" s="101">
        <f t="shared" si="112"/>
        <v>0</v>
      </c>
      <c r="J2054" s="101"/>
      <c r="K2054" s="101"/>
      <c r="L2054" s="153"/>
      <c r="M2054" s="153"/>
      <c r="N2054" s="153">
        <f t="shared" si="113"/>
        <v>0</v>
      </c>
      <c r="O2054" s="88">
        <v>46146</v>
      </c>
      <c r="P2054" s="88">
        <v>46148</v>
      </c>
      <c r="Q2054" s="144">
        <v>0.05</v>
      </c>
      <c r="R2054" s="90" t="s">
        <v>1946</v>
      </c>
      <c r="S2054" s="91"/>
      <c r="T2054" s="91"/>
      <c r="U2054" s="102"/>
    </row>
    <row r="2055" spans="1:113" ht="14" outlineLevel="1" x14ac:dyDescent="0.35">
      <c r="A2055" s="83" t="s">
        <v>2780</v>
      </c>
      <c r="B2055" s="152" t="s">
        <v>852</v>
      </c>
      <c r="C2055" s="85"/>
      <c r="D2055" s="86"/>
      <c r="E2055" s="101">
        <v>1426817</v>
      </c>
      <c r="F2055" s="101"/>
      <c r="G2055" s="101"/>
      <c r="H2055" s="101"/>
      <c r="I2055" s="101">
        <f t="shared" si="112"/>
        <v>1426817</v>
      </c>
      <c r="J2055" s="101">
        <v>1426817</v>
      </c>
      <c r="K2055" s="101"/>
      <c r="L2055" s="153"/>
      <c r="M2055" s="153"/>
      <c r="N2055" s="153">
        <f t="shared" si="113"/>
        <v>1426817</v>
      </c>
      <c r="O2055" s="88">
        <v>45784</v>
      </c>
      <c r="P2055" s="88">
        <v>46164</v>
      </c>
      <c r="Q2055" s="144">
        <v>0.05</v>
      </c>
      <c r="R2055" s="90" t="s">
        <v>1946</v>
      </c>
      <c r="S2055" s="91"/>
      <c r="T2055" s="91"/>
      <c r="U2055" s="102"/>
    </row>
    <row r="2056" spans="1:113" ht="31" outlineLevel="1" x14ac:dyDescent="0.35">
      <c r="A2056" s="228" t="s">
        <v>2781</v>
      </c>
      <c r="B2056" s="352" t="s">
        <v>2782</v>
      </c>
      <c r="C2056" s="352"/>
      <c r="D2056" s="352"/>
      <c r="E2056" s="132">
        <v>1426817</v>
      </c>
      <c r="F2056" s="132"/>
      <c r="G2056" s="132"/>
      <c r="H2056" s="132"/>
      <c r="I2056" s="132">
        <f t="shared" si="112"/>
        <v>1426817</v>
      </c>
      <c r="J2056" s="132">
        <v>1426817</v>
      </c>
      <c r="K2056" s="132"/>
      <c r="L2056" s="132"/>
      <c r="M2056" s="132"/>
      <c r="N2056" s="132">
        <f t="shared" si="113"/>
        <v>1426817</v>
      </c>
      <c r="O2056" s="353">
        <v>46143</v>
      </c>
      <c r="P2056" s="353">
        <v>46192</v>
      </c>
      <c r="Q2056" s="354"/>
      <c r="R2056" s="355" t="s">
        <v>1946</v>
      </c>
      <c r="S2056" s="352"/>
      <c r="T2056" s="352"/>
      <c r="U2056" s="352"/>
    </row>
    <row r="2057" spans="1:113" ht="14" outlineLevel="1" x14ac:dyDescent="0.35">
      <c r="A2057" s="83" t="s">
        <v>2783</v>
      </c>
      <c r="B2057" s="152" t="s">
        <v>2763</v>
      </c>
      <c r="C2057" s="85"/>
      <c r="D2057" s="86"/>
      <c r="E2057" s="149"/>
      <c r="F2057" s="101"/>
      <c r="G2057" s="101"/>
      <c r="H2057" s="101"/>
      <c r="I2057" s="101">
        <f t="shared" si="112"/>
        <v>0</v>
      </c>
      <c r="J2057" s="149"/>
      <c r="K2057" s="101"/>
      <c r="L2057" s="153"/>
      <c r="M2057" s="153"/>
      <c r="N2057" s="153">
        <f t="shared" si="113"/>
        <v>0</v>
      </c>
      <c r="O2057" s="88">
        <v>46143</v>
      </c>
      <c r="P2057" s="88">
        <v>46173</v>
      </c>
      <c r="Q2057" s="144">
        <v>0.9</v>
      </c>
      <c r="R2057" s="90" t="s">
        <v>1946</v>
      </c>
      <c r="S2057" s="91"/>
      <c r="T2057" s="91"/>
      <c r="U2057" s="102"/>
    </row>
    <row r="2058" spans="1:113" ht="14" outlineLevel="1" x14ac:dyDescent="0.35">
      <c r="A2058" s="83" t="s">
        <v>2784</v>
      </c>
      <c r="B2058" s="152" t="s">
        <v>1129</v>
      </c>
      <c r="C2058" s="85"/>
      <c r="D2058" s="86"/>
      <c r="E2058" s="101"/>
      <c r="F2058" s="101"/>
      <c r="G2058" s="101"/>
      <c r="H2058" s="101"/>
      <c r="I2058" s="101">
        <f t="shared" si="112"/>
        <v>0</v>
      </c>
      <c r="J2058" s="101"/>
      <c r="K2058" s="101"/>
      <c r="L2058" s="153"/>
      <c r="M2058" s="153"/>
      <c r="N2058" s="153">
        <f t="shared" si="113"/>
        <v>0</v>
      </c>
      <c r="O2058" s="88">
        <v>46176</v>
      </c>
      <c r="P2058" s="88">
        <v>46178</v>
      </c>
      <c r="Q2058" s="144">
        <v>0.05</v>
      </c>
      <c r="R2058" s="90" t="s">
        <v>1946</v>
      </c>
      <c r="S2058" s="91"/>
      <c r="T2058" s="91"/>
      <c r="U2058" s="102"/>
    </row>
    <row r="2059" spans="1:113" ht="14" outlineLevel="1" x14ac:dyDescent="0.35">
      <c r="A2059" s="83" t="s">
        <v>2785</v>
      </c>
      <c r="B2059" s="152" t="s">
        <v>852</v>
      </c>
      <c r="C2059" s="85"/>
      <c r="D2059" s="86"/>
      <c r="E2059" s="101">
        <v>1426817</v>
      </c>
      <c r="F2059" s="101"/>
      <c r="G2059" s="101"/>
      <c r="H2059" s="101"/>
      <c r="I2059" s="101">
        <f t="shared" si="112"/>
        <v>1426817</v>
      </c>
      <c r="J2059" s="101">
        <v>1426817</v>
      </c>
      <c r="K2059" s="101"/>
      <c r="L2059" s="153"/>
      <c r="M2059" s="153"/>
      <c r="N2059" s="153">
        <f t="shared" si="113"/>
        <v>1426817</v>
      </c>
      <c r="O2059" s="88">
        <v>46181</v>
      </c>
      <c r="P2059" s="88">
        <v>46192</v>
      </c>
      <c r="Q2059" s="144">
        <v>0.05</v>
      </c>
      <c r="R2059" s="90" t="s">
        <v>1946</v>
      </c>
      <c r="S2059" s="91"/>
      <c r="T2059" s="91"/>
      <c r="U2059" s="102"/>
    </row>
    <row r="2060" spans="1:113" ht="31" outlineLevel="1" x14ac:dyDescent="0.35">
      <c r="A2060" s="228" t="s">
        <v>2786</v>
      </c>
      <c r="B2060" s="352" t="s">
        <v>2787</v>
      </c>
      <c r="C2060" s="352"/>
      <c r="D2060" s="352"/>
      <c r="E2060" s="132">
        <v>1426817</v>
      </c>
      <c r="F2060" s="360"/>
      <c r="G2060" s="360"/>
      <c r="H2060" s="360"/>
      <c r="I2060" s="360">
        <f t="shared" si="112"/>
        <v>1426817</v>
      </c>
      <c r="J2060" s="132">
        <v>1426817</v>
      </c>
      <c r="K2060" s="360"/>
      <c r="L2060" s="360"/>
      <c r="M2060" s="360"/>
      <c r="N2060" s="360">
        <f t="shared" si="113"/>
        <v>1426817</v>
      </c>
      <c r="O2060" s="353">
        <v>46174</v>
      </c>
      <c r="P2060" s="353">
        <v>46220</v>
      </c>
      <c r="Q2060" s="354"/>
      <c r="R2060" s="355" t="s">
        <v>1946</v>
      </c>
      <c r="S2060" s="352"/>
      <c r="T2060" s="352"/>
      <c r="U2060" s="352"/>
    </row>
    <row r="2061" spans="1:113" ht="14" outlineLevel="1" x14ac:dyDescent="0.35">
      <c r="A2061" s="83" t="s">
        <v>2788</v>
      </c>
      <c r="B2061" s="152" t="s">
        <v>2763</v>
      </c>
      <c r="C2061" s="85"/>
      <c r="D2061" s="86"/>
      <c r="E2061" s="149"/>
      <c r="F2061" s="361"/>
      <c r="G2061" s="361"/>
      <c r="H2061" s="361"/>
      <c r="I2061" s="361">
        <f t="shared" si="112"/>
        <v>0</v>
      </c>
      <c r="J2061" s="149"/>
      <c r="K2061" s="361"/>
      <c r="L2061" s="362"/>
      <c r="M2061" s="362"/>
      <c r="N2061" s="362">
        <f t="shared" si="113"/>
        <v>0</v>
      </c>
      <c r="O2061" s="88">
        <v>46174</v>
      </c>
      <c r="P2061" s="88">
        <v>46203</v>
      </c>
      <c r="Q2061" s="144">
        <v>0.9</v>
      </c>
      <c r="R2061" s="90" t="s">
        <v>1946</v>
      </c>
      <c r="S2061" s="91"/>
      <c r="T2061" s="91"/>
      <c r="U2061" s="102"/>
    </row>
    <row r="2062" spans="1:113" ht="14" outlineLevel="1" x14ac:dyDescent="0.35">
      <c r="A2062" s="83" t="s">
        <v>2789</v>
      </c>
      <c r="B2062" s="152" t="s">
        <v>1129</v>
      </c>
      <c r="C2062" s="85"/>
      <c r="D2062" s="86"/>
      <c r="E2062" s="101"/>
      <c r="F2062" s="361"/>
      <c r="G2062" s="361"/>
      <c r="H2062" s="361"/>
      <c r="I2062" s="361">
        <f t="shared" si="112"/>
        <v>0</v>
      </c>
      <c r="J2062" s="101"/>
      <c r="K2062" s="361"/>
      <c r="L2062" s="362"/>
      <c r="M2062" s="362"/>
      <c r="N2062" s="362">
        <f t="shared" si="113"/>
        <v>0</v>
      </c>
      <c r="O2062" s="88">
        <v>46209</v>
      </c>
      <c r="P2062" s="88">
        <v>46211</v>
      </c>
      <c r="Q2062" s="144">
        <v>0.05</v>
      </c>
      <c r="R2062" s="90" t="s">
        <v>1946</v>
      </c>
      <c r="S2062" s="91"/>
      <c r="T2062" s="91"/>
      <c r="U2062" s="102"/>
    </row>
    <row r="2063" spans="1:113" ht="18.899999999999999" customHeight="1" outlineLevel="1" x14ac:dyDescent="0.35">
      <c r="A2063" s="83" t="s">
        <v>2790</v>
      </c>
      <c r="B2063" s="152" t="s">
        <v>852</v>
      </c>
      <c r="C2063" s="85"/>
      <c r="D2063" s="86"/>
      <c r="E2063" s="101">
        <v>1426817</v>
      </c>
      <c r="F2063" s="361"/>
      <c r="G2063" s="361"/>
      <c r="H2063" s="361"/>
      <c r="I2063" s="361">
        <f t="shared" si="112"/>
        <v>1426817</v>
      </c>
      <c r="J2063" s="101">
        <v>1426817</v>
      </c>
      <c r="K2063" s="361"/>
      <c r="L2063" s="362"/>
      <c r="M2063" s="362"/>
      <c r="N2063" s="362">
        <f t="shared" si="113"/>
        <v>1426817</v>
      </c>
      <c r="O2063" s="88">
        <v>46212</v>
      </c>
      <c r="P2063" s="88">
        <v>46220</v>
      </c>
      <c r="Q2063" s="144">
        <v>0.05</v>
      </c>
      <c r="R2063" s="90" t="s">
        <v>1946</v>
      </c>
      <c r="S2063" s="91"/>
      <c r="T2063" s="91"/>
      <c r="U2063" s="102"/>
    </row>
    <row r="2064" spans="1:113" s="293" customFormat="1" ht="27.65" customHeight="1" outlineLevel="1" x14ac:dyDescent="0.35">
      <c r="A2064" s="228" t="s">
        <v>2791</v>
      </c>
      <c r="B2064" s="352" t="s">
        <v>2792</v>
      </c>
      <c r="C2064" s="352"/>
      <c r="D2064" s="352"/>
      <c r="E2064" s="132">
        <v>1426817</v>
      </c>
      <c r="F2064" s="360"/>
      <c r="G2064" s="360"/>
      <c r="H2064" s="360"/>
      <c r="I2064" s="360">
        <f t="shared" si="112"/>
        <v>1426817</v>
      </c>
      <c r="J2064" s="132">
        <v>1426817</v>
      </c>
      <c r="K2064" s="360"/>
      <c r="L2064" s="360"/>
      <c r="M2064" s="360"/>
      <c r="N2064" s="360">
        <f t="shared" si="113"/>
        <v>1426817</v>
      </c>
      <c r="O2064" s="353">
        <v>46204</v>
      </c>
      <c r="P2064" s="353">
        <v>46254</v>
      </c>
      <c r="Q2064" s="354"/>
      <c r="R2064" s="355" t="s">
        <v>1946</v>
      </c>
      <c r="S2064" s="352"/>
      <c r="T2064" s="352"/>
      <c r="U2064" s="352"/>
      <c r="V2064" s="4"/>
      <c r="W2064" s="4"/>
      <c r="X2064" s="4"/>
      <c r="Y2064" s="4"/>
      <c r="Z2064" s="4"/>
      <c r="AA2064" s="4"/>
      <c r="AB2064" s="4"/>
      <c r="AC2064" s="4"/>
      <c r="AD2064" s="4"/>
      <c r="AE2064" s="4"/>
      <c r="AF2064" s="4"/>
      <c r="AG2064" s="4"/>
      <c r="AH2064" s="4"/>
      <c r="AI2064" s="4"/>
      <c r="AJ2064" s="4"/>
      <c r="AK2064" s="4"/>
      <c r="AL2064" s="4"/>
      <c r="AM2064" s="4"/>
      <c r="AN2064" s="4"/>
      <c r="AO2064" s="4"/>
      <c r="AP2064" s="4"/>
      <c r="AQ2064" s="4"/>
      <c r="AR2064" s="4"/>
      <c r="AS2064" s="4"/>
      <c r="AT2064" s="4"/>
      <c r="AU2064" s="4"/>
      <c r="AV2064" s="4"/>
      <c r="AW2064" s="4"/>
      <c r="AX2064" s="4"/>
      <c r="AY2064" s="4"/>
      <c r="AZ2064" s="4"/>
      <c r="BA2064" s="4"/>
      <c r="BB2064" s="4"/>
      <c r="BC2064" s="4"/>
      <c r="BD2064" s="4"/>
      <c r="BE2064" s="4"/>
      <c r="BF2064" s="4"/>
      <c r="BG2064" s="4"/>
      <c r="BH2064" s="4"/>
      <c r="BI2064" s="4"/>
      <c r="BJ2064" s="4"/>
      <c r="BK2064" s="4"/>
      <c r="BL2064" s="4"/>
      <c r="BM2064" s="4"/>
      <c r="BN2064" s="4"/>
      <c r="BO2064" s="4"/>
      <c r="BP2064" s="4"/>
      <c r="BQ2064" s="4"/>
      <c r="BR2064" s="4"/>
      <c r="BS2064" s="4"/>
      <c r="BT2064" s="4"/>
      <c r="BU2064" s="4"/>
      <c r="BV2064" s="4"/>
      <c r="BW2064" s="4"/>
      <c r="BX2064" s="4"/>
      <c r="BY2064" s="4"/>
      <c r="BZ2064" s="4"/>
      <c r="CA2064" s="4"/>
      <c r="CB2064" s="4"/>
      <c r="CC2064" s="4"/>
      <c r="CD2064" s="4"/>
      <c r="CE2064" s="4"/>
      <c r="CF2064" s="4"/>
      <c r="CG2064" s="4"/>
      <c r="CH2064" s="4"/>
      <c r="CI2064" s="4"/>
      <c r="CJ2064" s="4"/>
      <c r="CK2064" s="4"/>
      <c r="CL2064" s="4"/>
      <c r="CM2064" s="4"/>
      <c r="CN2064" s="4"/>
      <c r="CO2064" s="4"/>
      <c r="CP2064" s="4"/>
      <c r="CQ2064" s="4"/>
      <c r="CR2064" s="4"/>
      <c r="CS2064" s="4"/>
      <c r="CT2064" s="4"/>
      <c r="CU2064" s="4"/>
      <c r="CV2064" s="4"/>
      <c r="CW2064" s="4"/>
      <c r="CX2064" s="4"/>
      <c r="CY2064" s="4"/>
      <c r="CZ2064" s="4"/>
      <c r="DA2064" s="4"/>
      <c r="DB2064" s="4"/>
      <c r="DC2064" s="4"/>
      <c r="DD2064" s="4"/>
      <c r="DE2064" s="4"/>
      <c r="DF2064" s="4"/>
      <c r="DG2064" s="4"/>
      <c r="DH2064" s="4"/>
      <c r="DI2064" s="4"/>
    </row>
    <row r="2065" spans="1:113" ht="14" outlineLevel="1" x14ac:dyDescent="0.35">
      <c r="A2065" s="83" t="s">
        <v>2793</v>
      </c>
      <c r="B2065" s="152" t="s">
        <v>2763</v>
      </c>
      <c r="C2065" s="85"/>
      <c r="D2065" s="86"/>
      <c r="E2065" s="149"/>
      <c r="F2065" s="361"/>
      <c r="G2065" s="361"/>
      <c r="H2065" s="361"/>
      <c r="I2065" s="361">
        <f t="shared" si="112"/>
        <v>0</v>
      </c>
      <c r="J2065" s="149"/>
      <c r="K2065" s="361"/>
      <c r="L2065" s="362"/>
      <c r="M2065" s="362"/>
      <c r="N2065" s="362">
        <f t="shared" si="113"/>
        <v>0</v>
      </c>
      <c r="O2065" s="88">
        <v>46204</v>
      </c>
      <c r="P2065" s="88">
        <v>46234</v>
      </c>
      <c r="Q2065" s="144">
        <v>0.8</v>
      </c>
      <c r="R2065" s="90" t="s">
        <v>1946</v>
      </c>
      <c r="S2065" s="91"/>
      <c r="T2065" s="91"/>
      <c r="U2065" s="102"/>
    </row>
    <row r="2066" spans="1:113" ht="14" outlineLevel="1" x14ac:dyDescent="0.35">
      <c r="A2066" s="83" t="s">
        <v>2794</v>
      </c>
      <c r="B2066" s="152" t="s">
        <v>1129</v>
      </c>
      <c r="C2066" s="85"/>
      <c r="D2066" s="86"/>
      <c r="E2066" s="101"/>
      <c r="F2066" s="361"/>
      <c r="G2066" s="361"/>
      <c r="H2066" s="361"/>
      <c r="I2066" s="361">
        <f t="shared" si="112"/>
        <v>0</v>
      </c>
      <c r="J2066" s="101"/>
      <c r="K2066" s="361"/>
      <c r="L2066" s="362"/>
      <c r="M2066" s="362"/>
      <c r="N2066" s="362">
        <f t="shared" si="113"/>
        <v>0</v>
      </c>
      <c r="O2066" s="88">
        <v>46237</v>
      </c>
      <c r="P2066" s="88">
        <v>46239</v>
      </c>
      <c r="Q2066" s="144">
        <v>0.05</v>
      </c>
      <c r="R2066" s="90" t="s">
        <v>1946</v>
      </c>
      <c r="S2066" s="91"/>
      <c r="T2066" s="91"/>
      <c r="U2066" s="102"/>
    </row>
    <row r="2067" spans="1:113" ht="14" outlineLevel="1" x14ac:dyDescent="0.35">
      <c r="A2067" s="83" t="s">
        <v>2795</v>
      </c>
      <c r="B2067" s="152" t="s">
        <v>852</v>
      </c>
      <c r="C2067" s="85"/>
      <c r="D2067" s="86"/>
      <c r="E2067" s="101">
        <v>1426817</v>
      </c>
      <c r="F2067" s="361"/>
      <c r="G2067" s="361"/>
      <c r="H2067" s="361"/>
      <c r="I2067" s="361">
        <f t="shared" si="112"/>
        <v>1426817</v>
      </c>
      <c r="J2067" s="101">
        <v>1426817</v>
      </c>
      <c r="K2067" s="361"/>
      <c r="L2067" s="362"/>
      <c r="M2067" s="362"/>
      <c r="N2067" s="362">
        <f t="shared" si="113"/>
        <v>1426817</v>
      </c>
      <c r="O2067" s="88">
        <v>46240</v>
      </c>
      <c r="P2067" s="88">
        <v>46254</v>
      </c>
      <c r="Q2067" s="144">
        <v>0.15</v>
      </c>
      <c r="R2067" s="90" t="s">
        <v>1946</v>
      </c>
      <c r="S2067" s="91"/>
      <c r="T2067" s="91"/>
      <c r="U2067" s="102"/>
    </row>
    <row r="2068" spans="1:113" ht="31" outlineLevel="1" x14ac:dyDescent="0.35">
      <c r="A2068" s="228" t="s">
        <v>2796</v>
      </c>
      <c r="B2068" s="352" t="s">
        <v>2797</v>
      </c>
      <c r="C2068" s="352"/>
      <c r="D2068" s="352"/>
      <c r="E2068" s="132">
        <v>1426817</v>
      </c>
      <c r="F2068" s="360"/>
      <c r="G2068" s="360"/>
      <c r="H2068" s="360"/>
      <c r="I2068" s="360">
        <f t="shared" si="112"/>
        <v>1426817</v>
      </c>
      <c r="J2068" s="132">
        <v>1426817</v>
      </c>
      <c r="K2068" s="360"/>
      <c r="L2068" s="360"/>
      <c r="M2068" s="360"/>
      <c r="N2068" s="360">
        <f t="shared" si="113"/>
        <v>1426817</v>
      </c>
      <c r="O2068" s="353">
        <v>46235</v>
      </c>
      <c r="P2068" s="353">
        <v>46283</v>
      </c>
      <c r="Q2068" s="354"/>
      <c r="R2068" s="355" t="s">
        <v>1946</v>
      </c>
      <c r="S2068" s="352"/>
      <c r="T2068" s="352"/>
      <c r="U2068" s="352"/>
    </row>
    <row r="2069" spans="1:113" s="293" customFormat="1" ht="27.65" customHeight="1" outlineLevel="1" x14ac:dyDescent="0.35">
      <c r="A2069" s="83" t="s">
        <v>2798</v>
      </c>
      <c r="B2069" s="152" t="s">
        <v>2763</v>
      </c>
      <c r="C2069" s="85"/>
      <c r="D2069" s="86"/>
      <c r="E2069" s="149"/>
      <c r="F2069" s="362"/>
      <c r="G2069" s="362"/>
      <c r="H2069" s="362"/>
      <c r="I2069" s="362">
        <f t="shared" si="112"/>
        <v>0</v>
      </c>
      <c r="J2069" s="149"/>
      <c r="K2069" s="362"/>
      <c r="L2069" s="362"/>
      <c r="M2069" s="362"/>
      <c r="N2069" s="362">
        <f t="shared" si="113"/>
        <v>0</v>
      </c>
      <c r="O2069" s="88">
        <v>46235</v>
      </c>
      <c r="P2069" s="88">
        <v>46265</v>
      </c>
      <c r="Q2069" s="341">
        <v>0.8</v>
      </c>
      <c r="R2069" s="90" t="s">
        <v>1946</v>
      </c>
      <c r="S2069" s="91"/>
      <c r="T2069" s="91"/>
      <c r="U2069" s="92"/>
      <c r="V2069" s="4"/>
      <c r="W2069" s="4"/>
      <c r="X2069" s="4"/>
      <c r="Y2069" s="4"/>
      <c r="Z2069" s="4"/>
      <c r="AA2069" s="4"/>
      <c r="AB2069" s="4"/>
      <c r="AC2069" s="4"/>
      <c r="AD2069" s="4"/>
      <c r="AE2069" s="4"/>
      <c r="AF2069" s="4"/>
      <c r="AG2069" s="4"/>
      <c r="AH2069" s="4"/>
      <c r="AI2069" s="4"/>
      <c r="AJ2069" s="4"/>
      <c r="AK2069" s="4"/>
      <c r="AL2069" s="4"/>
      <c r="AM2069" s="4"/>
      <c r="AN2069" s="4"/>
      <c r="AO2069" s="4"/>
      <c r="AP2069" s="4"/>
      <c r="AQ2069" s="4"/>
      <c r="AR2069" s="4"/>
      <c r="AS2069" s="4"/>
      <c r="AT2069" s="4"/>
      <c r="AU2069" s="4"/>
      <c r="AV2069" s="4"/>
      <c r="AW2069" s="4"/>
      <c r="AX2069" s="4"/>
      <c r="AY2069" s="4"/>
      <c r="AZ2069" s="4"/>
      <c r="BA2069" s="4"/>
      <c r="BB2069" s="4"/>
      <c r="BC2069" s="4"/>
      <c r="BD2069" s="4"/>
      <c r="BE2069" s="4"/>
      <c r="BF2069" s="4"/>
      <c r="BG2069" s="4"/>
      <c r="BH2069" s="4"/>
      <c r="BI2069" s="4"/>
      <c r="BJ2069" s="4"/>
      <c r="BK2069" s="4"/>
      <c r="BL2069" s="4"/>
      <c r="BM2069" s="4"/>
      <c r="BN2069" s="4"/>
      <c r="BO2069" s="4"/>
      <c r="BP2069" s="4"/>
      <c r="BQ2069" s="4"/>
      <c r="BR2069" s="4"/>
      <c r="BS2069" s="4"/>
      <c r="BT2069" s="4"/>
      <c r="BU2069" s="4"/>
      <c r="BV2069" s="4"/>
      <c r="BW2069" s="4"/>
      <c r="BX2069" s="4"/>
      <c r="BY2069" s="4"/>
      <c r="BZ2069" s="4"/>
      <c r="CA2069" s="4"/>
      <c r="CB2069" s="4"/>
      <c r="CC2069" s="4"/>
      <c r="CD2069" s="4"/>
      <c r="CE2069" s="4"/>
      <c r="CF2069" s="4"/>
      <c r="CG2069" s="4"/>
      <c r="CH2069" s="4"/>
      <c r="CI2069" s="4"/>
      <c r="CJ2069" s="4"/>
      <c r="CK2069" s="4"/>
      <c r="CL2069" s="4"/>
      <c r="CM2069" s="4"/>
      <c r="CN2069" s="4"/>
      <c r="CO2069" s="4"/>
      <c r="CP2069" s="4"/>
      <c r="CQ2069" s="4"/>
      <c r="CR2069" s="4"/>
      <c r="CS2069" s="4"/>
      <c r="CT2069" s="4"/>
      <c r="CU2069" s="4"/>
      <c r="CV2069" s="4"/>
      <c r="CW2069" s="4"/>
      <c r="CX2069" s="4"/>
      <c r="CY2069" s="4"/>
      <c r="CZ2069" s="4"/>
      <c r="DA2069" s="4"/>
      <c r="DB2069" s="4"/>
      <c r="DC2069" s="4"/>
      <c r="DD2069" s="4"/>
      <c r="DE2069" s="4"/>
      <c r="DF2069" s="4"/>
      <c r="DG2069" s="4"/>
      <c r="DH2069" s="4"/>
      <c r="DI2069" s="4"/>
    </row>
    <row r="2070" spans="1:113" ht="14" outlineLevel="1" x14ac:dyDescent="0.35">
      <c r="A2070" s="83" t="s">
        <v>2799</v>
      </c>
      <c r="B2070" s="152" t="s">
        <v>1129</v>
      </c>
      <c r="C2070" s="85"/>
      <c r="D2070" s="86"/>
      <c r="E2070" s="101"/>
      <c r="F2070" s="361"/>
      <c r="G2070" s="361"/>
      <c r="H2070" s="361"/>
      <c r="I2070" s="363">
        <f t="shared" si="112"/>
        <v>0</v>
      </c>
      <c r="J2070" s="101"/>
      <c r="K2070" s="361"/>
      <c r="L2070" s="362"/>
      <c r="M2070" s="362"/>
      <c r="N2070" s="362">
        <f t="shared" si="113"/>
        <v>0</v>
      </c>
      <c r="O2070" s="88">
        <v>46267</v>
      </c>
      <c r="P2070" s="88">
        <v>46238</v>
      </c>
      <c r="Q2070" s="144">
        <v>0.05</v>
      </c>
      <c r="R2070" s="90" t="s">
        <v>1946</v>
      </c>
      <c r="S2070" s="91"/>
      <c r="T2070" s="91"/>
      <c r="U2070" s="92"/>
    </row>
    <row r="2071" spans="1:113" ht="14" outlineLevel="1" x14ac:dyDescent="0.35">
      <c r="A2071" s="83" t="s">
        <v>2800</v>
      </c>
      <c r="B2071" s="152" t="s">
        <v>852</v>
      </c>
      <c r="C2071" s="85"/>
      <c r="D2071" s="86"/>
      <c r="E2071" s="101">
        <v>1426817</v>
      </c>
      <c r="F2071" s="361"/>
      <c r="G2071" s="361"/>
      <c r="H2071" s="361"/>
      <c r="I2071" s="363">
        <f t="shared" si="112"/>
        <v>1426817</v>
      </c>
      <c r="J2071" s="101">
        <v>1426817</v>
      </c>
      <c r="K2071" s="361"/>
      <c r="L2071" s="362"/>
      <c r="M2071" s="362"/>
      <c r="N2071" s="362">
        <f t="shared" si="113"/>
        <v>1426817</v>
      </c>
      <c r="O2071" s="88">
        <v>46272</v>
      </c>
      <c r="P2071" s="88">
        <v>46283</v>
      </c>
      <c r="Q2071" s="144">
        <v>0.15</v>
      </c>
      <c r="R2071" s="90" t="s">
        <v>1946</v>
      </c>
      <c r="S2071" s="91"/>
      <c r="T2071" s="91"/>
      <c r="U2071" s="92"/>
    </row>
    <row r="2072" spans="1:113" ht="31" outlineLevel="1" x14ac:dyDescent="0.35">
      <c r="A2072" s="228" t="s">
        <v>2801</v>
      </c>
      <c r="B2072" s="352" t="s">
        <v>2802</v>
      </c>
      <c r="C2072" s="352"/>
      <c r="D2072" s="352"/>
      <c r="E2072" s="132">
        <v>1426817</v>
      </c>
      <c r="F2072" s="132"/>
      <c r="G2072" s="132"/>
      <c r="H2072" s="132"/>
      <c r="I2072" s="132">
        <f t="shared" si="112"/>
        <v>1426817</v>
      </c>
      <c r="J2072" s="132">
        <v>1426817</v>
      </c>
      <c r="K2072" s="132"/>
      <c r="L2072" s="132"/>
      <c r="M2072" s="132"/>
      <c r="N2072" s="132">
        <f t="shared" si="113"/>
        <v>1426817</v>
      </c>
      <c r="O2072" s="353">
        <v>46143</v>
      </c>
      <c r="P2072" s="353">
        <v>46192</v>
      </c>
      <c r="Q2072" s="354"/>
      <c r="R2072" s="355" t="s">
        <v>1946</v>
      </c>
      <c r="S2072" s="352"/>
      <c r="T2072" s="352"/>
      <c r="U2072" s="352"/>
    </row>
    <row r="2073" spans="1:113" ht="14" outlineLevel="1" x14ac:dyDescent="0.35">
      <c r="A2073" s="83" t="s">
        <v>2803</v>
      </c>
      <c r="B2073" s="152" t="s">
        <v>2763</v>
      </c>
      <c r="C2073" s="85"/>
      <c r="D2073" s="86"/>
      <c r="E2073" s="149"/>
      <c r="F2073" s="101"/>
      <c r="G2073" s="101"/>
      <c r="H2073" s="101"/>
      <c r="I2073" s="101">
        <f t="shared" si="112"/>
        <v>0</v>
      </c>
      <c r="J2073" s="149"/>
      <c r="K2073" s="101"/>
      <c r="L2073" s="153"/>
      <c r="M2073" s="153"/>
      <c r="N2073" s="153">
        <f t="shared" si="113"/>
        <v>0</v>
      </c>
      <c r="O2073" s="88">
        <v>46143</v>
      </c>
      <c r="P2073" s="88">
        <v>46173</v>
      </c>
      <c r="Q2073" s="144">
        <v>0.9</v>
      </c>
      <c r="R2073" s="90" t="s">
        <v>1946</v>
      </c>
      <c r="S2073" s="91"/>
      <c r="T2073" s="91"/>
      <c r="U2073" s="102"/>
    </row>
    <row r="2074" spans="1:113" ht="14" outlineLevel="1" x14ac:dyDescent="0.35">
      <c r="A2074" s="83" t="s">
        <v>2804</v>
      </c>
      <c r="B2074" s="152" t="s">
        <v>1129</v>
      </c>
      <c r="C2074" s="85"/>
      <c r="D2074" s="86"/>
      <c r="E2074" s="101"/>
      <c r="F2074" s="101"/>
      <c r="G2074" s="101"/>
      <c r="H2074" s="101"/>
      <c r="I2074" s="101">
        <f t="shared" si="112"/>
        <v>0</v>
      </c>
      <c r="J2074" s="101"/>
      <c r="K2074" s="101"/>
      <c r="L2074" s="153"/>
      <c r="M2074" s="153"/>
      <c r="N2074" s="153">
        <f t="shared" si="113"/>
        <v>0</v>
      </c>
      <c r="O2074" s="88">
        <v>46176</v>
      </c>
      <c r="P2074" s="88">
        <v>46178</v>
      </c>
      <c r="Q2074" s="144">
        <v>0.05</v>
      </c>
      <c r="R2074" s="90" t="s">
        <v>1946</v>
      </c>
      <c r="S2074" s="91"/>
      <c r="T2074" s="91"/>
      <c r="U2074" s="102"/>
    </row>
    <row r="2075" spans="1:113" ht="14" outlineLevel="1" x14ac:dyDescent="0.35">
      <c r="A2075" s="83" t="s">
        <v>2805</v>
      </c>
      <c r="B2075" s="152" t="s">
        <v>852</v>
      </c>
      <c r="C2075" s="85"/>
      <c r="D2075" s="86"/>
      <c r="E2075" s="101">
        <v>1426817</v>
      </c>
      <c r="F2075" s="101"/>
      <c r="G2075" s="101"/>
      <c r="H2075" s="101"/>
      <c r="I2075" s="101">
        <f t="shared" si="112"/>
        <v>1426817</v>
      </c>
      <c r="J2075" s="101">
        <v>1426817</v>
      </c>
      <c r="K2075" s="101"/>
      <c r="L2075" s="153"/>
      <c r="M2075" s="153"/>
      <c r="N2075" s="153">
        <f t="shared" si="113"/>
        <v>1426817</v>
      </c>
      <c r="O2075" s="88">
        <v>46181</v>
      </c>
      <c r="P2075" s="88">
        <v>46192</v>
      </c>
      <c r="Q2075" s="144">
        <v>0.05</v>
      </c>
      <c r="R2075" s="90" t="s">
        <v>1946</v>
      </c>
      <c r="S2075" s="91"/>
      <c r="T2075" s="91"/>
      <c r="U2075" s="102"/>
    </row>
    <row r="2076" spans="1:113" ht="31" outlineLevel="1" x14ac:dyDescent="0.35">
      <c r="A2076" s="228" t="s">
        <v>2806</v>
      </c>
      <c r="B2076" s="352" t="s">
        <v>2807</v>
      </c>
      <c r="C2076" s="352"/>
      <c r="D2076" s="352"/>
      <c r="E2076" s="132">
        <v>1426817</v>
      </c>
      <c r="F2076" s="360"/>
      <c r="G2076" s="360"/>
      <c r="H2076" s="360"/>
      <c r="I2076" s="360">
        <f t="shared" si="112"/>
        <v>1426817</v>
      </c>
      <c r="J2076" s="132">
        <v>1426817</v>
      </c>
      <c r="K2076" s="360"/>
      <c r="L2076" s="360"/>
      <c r="M2076" s="360"/>
      <c r="N2076" s="360">
        <f t="shared" si="113"/>
        <v>1426817</v>
      </c>
      <c r="O2076" s="353">
        <v>46174</v>
      </c>
      <c r="P2076" s="353">
        <v>46220</v>
      </c>
      <c r="Q2076" s="354"/>
      <c r="R2076" s="355" t="s">
        <v>1946</v>
      </c>
      <c r="S2076" s="352"/>
      <c r="T2076" s="352"/>
      <c r="U2076" s="352"/>
    </row>
    <row r="2077" spans="1:113" ht="14" outlineLevel="1" x14ac:dyDescent="0.35">
      <c r="A2077" s="83" t="s">
        <v>2808</v>
      </c>
      <c r="B2077" s="152" t="s">
        <v>2763</v>
      </c>
      <c r="C2077" s="85"/>
      <c r="D2077" s="86"/>
      <c r="E2077" s="149"/>
      <c r="F2077" s="361"/>
      <c r="G2077" s="361"/>
      <c r="H2077" s="361"/>
      <c r="I2077" s="361">
        <f t="shared" ref="I2077:I2140" si="114">SUM(E2077:H2077)</f>
        <v>0</v>
      </c>
      <c r="J2077" s="149"/>
      <c r="K2077" s="361"/>
      <c r="L2077" s="362"/>
      <c r="M2077" s="362"/>
      <c r="N2077" s="362">
        <f t="shared" si="113"/>
        <v>0</v>
      </c>
      <c r="O2077" s="88">
        <v>46174</v>
      </c>
      <c r="P2077" s="88">
        <v>46203</v>
      </c>
      <c r="Q2077" s="144">
        <v>0.9</v>
      </c>
      <c r="R2077" s="90" t="s">
        <v>1946</v>
      </c>
      <c r="S2077" s="91"/>
      <c r="T2077" s="91"/>
      <c r="U2077" s="102"/>
    </row>
    <row r="2078" spans="1:113" ht="14" outlineLevel="1" x14ac:dyDescent="0.35">
      <c r="A2078" s="83" t="s">
        <v>2809</v>
      </c>
      <c r="B2078" s="152" t="s">
        <v>1129</v>
      </c>
      <c r="C2078" s="85"/>
      <c r="D2078" s="86"/>
      <c r="E2078" s="101"/>
      <c r="F2078" s="361"/>
      <c r="G2078" s="361"/>
      <c r="H2078" s="361"/>
      <c r="I2078" s="361">
        <f t="shared" si="114"/>
        <v>0</v>
      </c>
      <c r="J2078" s="101"/>
      <c r="K2078" s="361"/>
      <c r="L2078" s="362"/>
      <c r="M2078" s="362"/>
      <c r="N2078" s="362">
        <f t="shared" si="113"/>
        <v>0</v>
      </c>
      <c r="O2078" s="88">
        <v>46209</v>
      </c>
      <c r="P2078" s="88">
        <v>46211</v>
      </c>
      <c r="Q2078" s="144">
        <v>0.05</v>
      </c>
      <c r="R2078" s="90" t="s">
        <v>1946</v>
      </c>
      <c r="S2078" s="91"/>
      <c r="T2078" s="91"/>
      <c r="U2078" s="102"/>
    </row>
    <row r="2079" spans="1:113" ht="26.4" customHeight="1" outlineLevel="1" x14ac:dyDescent="0.35">
      <c r="A2079" s="83" t="s">
        <v>2810</v>
      </c>
      <c r="B2079" s="152" t="s">
        <v>852</v>
      </c>
      <c r="C2079" s="85"/>
      <c r="D2079" s="86"/>
      <c r="E2079" s="101">
        <v>1426817</v>
      </c>
      <c r="F2079" s="361"/>
      <c r="G2079" s="361"/>
      <c r="H2079" s="361"/>
      <c r="I2079" s="361">
        <f t="shared" si="114"/>
        <v>1426817</v>
      </c>
      <c r="J2079" s="101">
        <v>1426817</v>
      </c>
      <c r="K2079" s="361"/>
      <c r="L2079" s="362"/>
      <c r="M2079" s="362"/>
      <c r="N2079" s="362">
        <f t="shared" si="113"/>
        <v>1426817</v>
      </c>
      <c r="O2079" s="88">
        <v>46212</v>
      </c>
      <c r="P2079" s="88">
        <v>46220</v>
      </c>
      <c r="Q2079" s="144">
        <v>0.05</v>
      </c>
      <c r="R2079" s="90" t="s">
        <v>1946</v>
      </c>
      <c r="S2079" s="91"/>
      <c r="T2079" s="91"/>
      <c r="U2079" s="102"/>
    </row>
    <row r="2080" spans="1:113" s="293" customFormat="1" ht="27.65" customHeight="1" outlineLevel="1" x14ac:dyDescent="0.35">
      <c r="A2080" s="228" t="s">
        <v>2811</v>
      </c>
      <c r="B2080" s="352" t="s">
        <v>2812</v>
      </c>
      <c r="C2080" s="352"/>
      <c r="D2080" s="352"/>
      <c r="E2080" s="132">
        <v>1426817</v>
      </c>
      <c r="F2080" s="360"/>
      <c r="G2080" s="360"/>
      <c r="H2080" s="360"/>
      <c r="I2080" s="360">
        <f t="shared" si="114"/>
        <v>1426817</v>
      </c>
      <c r="J2080" s="132">
        <v>1426817</v>
      </c>
      <c r="K2080" s="360"/>
      <c r="L2080" s="360"/>
      <c r="M2080" s="360"/>
      <c r="N2080" s="360">
        <f t="shared" si="113"/>
        <v>1426817</v>
      </c>
      <c r="O2080" s="353">
        <v>46204</v>
      </c>
      <c r="P2080" s="353">
        <v>46254</v>
      </c>
      <c r="Q2080" s="354"/>
      <c r="R2080" s="355" t="s">
        <v>1946</v>
      </c>
      <c r="S2080" s="352"/>
      <c r="T2080" s="352"/>
      <c r="U2080" s="352"/>
      <c r="V2080" s="4"/>
      <c r="W2080" s="4"/>
      <c r="X2080" s="4"/>
      <c r="Y2080" s="4"/>
      <c r="Z2080" s="4"/>
      <c r="AA2080" s="4"/>
      <c r="AB2080" s="4"/>
      <c r="AC2080" s="4"/>
      <c r="AD2080" s="4"/>
      <c r="AE2080" s="4"/>
      <c r="AF2080" s="4"/>
      <c r="AG2080" s="4"/>
      <c r="AH2080" s="4"/>
      <c r="AI2080" s="4"/>
      <c r="AJ2080" s="4"/>
      <c r="AK2080" s="4"/>
      <c r="AL2080" s="4"/>
      <c r="AM2080" s="4"/>
      <c r="AN2080" s="4"/>
      <c r="AO2080" s="4"/>
      <c r="AP2080" s="4"/>
      <c r="AQ2080" s="4"/>
      <c r="AR2080" s="4"/>
      <c r="AS2080" s="4"/>
      <c r="AT2080" s="4"/>
      <c r="AU2080" s="4"/>
      <c r="AV2080" s="4"/>
      <c r="AW2080" s="4"/>
      <c r="AX2080" s="4"/>
      <c r="AY2080" s="4"/>
      <c r="AZ2080" s="4"/>
      <c r="BA2080" s="4"/>
      <c r="BB2080" s="4"/>
      <c r="BC2080" s="4"/>
      <c r="BD2080" s="4"/>
      <c r="BE2080" s="4"/>
      <c r="BF2080" s="4"/>
      <c r="BG2080" s="4"/>
      <c r="BH2080" s="4"/>
      <c r="BI2080" s="4"/>
      <c r="BJ2080" s="4"/>
      <c r="BK2080" s="4"/>
      <c r="BL2080" s="4"/>
      <c r="BM2080" s="4"/>
      <c r="BN2080" s="4"/>
      <c r="BO2080" s="4"/>
      <c r="BP2080" s="4"/>
      <c r="BQ2080" s="4"/>
      <c r="BR2080" s="4"/>
      <c r="BS2080" s="4"/>
      <c r="BT2080" s="4"/>
      <c r="BU2080" s="4"/>
      <c r="BV2080" s="4"/>
      <c r="BW2080" s="4"/>
      <c r="BX2080" s="4"/>
      <c r="BY2080" s="4"/>
      <c r="BZ2080" s="4"/>
      <c r="CA2080" s="4"/>
      <c r="CB2080" s="4"/>
      <c r="CC2080" s="4"/>
      <c r="CD2080" s="4"/>
      <c r="CE2080" s="4"/>
      <c r="CF2080" s="4"/>
      <c r="CG2080" s="4"/>
      <c r="CH2080" s="4"/>
      <c r="CI2080" s="4"/>
      <c r="CJ2080" s="4"/>
      <c r="CK2080" s="4"/>
      <c r="CL2080" s="4"/>
      <c r="CM2080" s="4"/>
      <c r="CN2080" s="4"/>
      <c r="CO2080" s="4"/>
      <c r="CP2080" s="4"/>
      <c r="CQ2080" s="4"/>
      <c r="CR2080" s="4"/>
      <c r="CS2080" s="4"/>
      <c r="CT2080" s="4"/>
      <c r="CU2080" s="4"/>
      <c r="CV2080" s="4"/>
      <c r="CW2080" s="4"/>
      <c r="CX2080" s="4"/>
      <c r="CY2080" s="4"/>
      <c r="CZ2080" s="4"/>
      <c r="DA2080" s="4"/>
      <c r="DB2080" s="4"/>
      <c r="DC2080" s="4"/>
      <c r="DD2080" s="4"/>
      <c r="DE2080" s="4"/>
      <c r="DF2080" s="4"/>
      <c r="DG2080" s="4"/>
      <c r="DH2080" s="4"/>
      <c r="DI2080" s="4"/>
    </row>
    <row r="2081" spans="1:113" ht="14" outlineLevel="1" x14ac:dyDescent="0.35">
      <c r="A2081" s="83" t="s">
        <v>2813</v>
      </c>
      <c r="B2081" s="152" t="s">
        <v>2763</v>
      </c>
      <c r="C2081" s="85"/>
      <c r="D2081" s="86"/>
      <c r="E2081" s="149"/>
      <c r="F2081" s="361"/>
      <c r="G2081" s="361"/>
      <c r="H2081" s="361"/>
      <c r="I2081" s="361">
        <f t="shared" si="114"/>
        <v>0</v>
      </c>
      <c r="J2081" s="149"/>
      <c r="K2081" s="361"/>
      <c r="L2081" s="362"/>
      <c r="M2081" s="362"/>
      <c r="N2081" s="362">
        <f t="shared" si="113"/>
        <v>0</v>
      </c>
      <c r="O2081" s="88">
        <v>46204</v>
      </c>
      <c r="P2081" s="88">
        <v>46234</v>
      </c>
      <c r="Q2081" s="144">
        <v>0.8</v>
      </c>
      <c r="R2081" s="90" t="s">
        <v>1946</v>
      </c>
      <c r="S2081" s="91"/>
      <c r="T2081" s="91"/>
      <c r="U2081" s="102"/>
    </row>
    <row r="2082" spans="1:113" ht="14" outlineLevel="1" x14ac:dyDescent="0.35">
      <c r="A2082" s="83" t="s">
        <v>2814</v>
      </c>
      <c r="B2082" s="152" t="s">
        <v>1129</v>
      </c>
      <c r="C2082" s="85"/>
      <c r="D2082" s="86"/>
      <c r="E2082" s="101"/>
      <c r="F2082" s="361"/>
      <c r="G2082" s="361"/>
      <c r="H2082" s="361"/>
      <c r="I2082" s="361">
        <f t="shared" si="114"/>
        <v>0</v>
      </c>
      <c r="J2082" s="101"/>
      <c r="K2082" s="361"/>
      <c r="L2082" s="362"/>
      <c r="M2082" s="362"/>
      <c r="N2082" s="362">
        <f t="shared" si="113"/>
        <v>0</v>
      </c>
      <c r="O2082" s="88">
        <v>46237</v>
      </c>
      <c r="P2082" s="88">
        <v>46239</v>
      </c>
      <c r="Q2082" s="144">
        <v>0.05</v>
      </c>
      <c r="R2082" s="90" t="s">
        <v>1946</v>
      </c>
      <c r="S2082" s="91"/>
      <c r="T2082" s="91"/>
      <c r="U2082" s="102"/>
    </row>
    <row r="2083" spans="1:113" ht="14" outlineLevel="1" x14ac:dyDescent="0.35">
      <c r="A2083" s="83" t="s">
        <v>2815</v>
      </c>
      <c r="B2083" s="152" t="s">
        <v>852</v>
      </c>
      <c r="C2083" s="85"/>
      <c r="D2083" s="86"/>
      <c r="E2083" s="101">
        <v>1426817</v>
      </c>
      <c r="F2083" s="361"/>
      <c r="G2083" s="361"/>
      <c r="H2083" s="361"/>
      <c r="I2083" s="361">
        <f t="shared" si="114"/>
        <v>1426817</v>
      </c>
      <c r="J2083" s="101">
        <v>1426817</v>
      </c>
      <c r="K2083" s="361"/>
      <c r="L2083" s="362"/>
      <c r="M2083" s="362"/>
      <c r="N2083" s="362">
        <f t="shared" si="113"/>
        <v>1426817</v>
      </c>
      <c r="O2083" s="88">
        <v>46240</v>
      </c>
      <c r="P2083" s="88">
        <v>46254</v>
      </c>
      <c r="Q2083" s="144">
        <v>0.15</v>
      </c>
      <c r="R2083" s="90" t="s">
        <v>1946</v>
      </c>
      <c r="S2083" s="91"/>
      <c r="T2083" s="91"/>
      <c r="U2083" s="102"/>
    </row>
    <row r="2084" spans="1:113" ht="31" outlineLevel="1" x14ac:dyDescent="0.35">
      <c r="A2084" s="228" t="s">
        <v>2816</v>
      </c>
      <c r="B2084" s="352" t="s">
        <v>2817</v>
      </c>
      <c r="C2084" s="352"/>
      <c r="D2084" s="352"/>
      <c r="E2084" s="132">
        <v>1426817</v>
      </c>
      <c r="F2084" s="360"/>
      <c r="G2084" s="360"/>
      <c r="H2084" s="360"/>
      <c r="I2084" s="360">
        <f t="shared" si="114"/>
        <v>1426817</v>
      </c>
      <c r="J2084" s="132">
        <v>1426817</v>
      </c>
      <c r="K2084" s="360"/>
      <c r="L2084" s="360"/>
      <c r="M2084" s="360"/>
      <c r="N2084" s="360">
        <f t="shared" si="113"/>
        <v>1426817</v>
      </c>
      <c r="O2084" s="353">
        <v>46235</v>
      </c>
      <c r="P2084" s="353">
        <v>46283</v>
      </c>
      <c r="Q2084" s="354"/>
      <c r="R2084" s="355" t="s">
        <v>1946</v>
      </c>
      <c r="S2084" s="352"/>
      <c r="T2084" s="352"/>
      <c r="U2084" s="352"/>
    </row>
    <row r="2085" spans="1:113" s="293" customFormat="1" ht="27.65" customHeight="1" outlineLevel="1" x14ac:dyDescent="0.35">
      <c r="A2085" s="83" t="s">
        <v>2818</v>
      </c>
      <c r="B2085" s="152" t="s">
        <v>2763</v>
      </c>
      <c r="C2085" s="85"/>
      <c r="D2085" s="86"/>
      <c r="E2085" s="149"/>
      <c r="F2085" s="362"/>
      <c r="G2085" s="362"/>
      <c r="H2085" s="362"/>
      <c r="I2085" s="362">
        <f t="shared" si="114"/>
        <v>0</v>
      </c>
      <c r="J2085" s="149"/>
      <c r="K2085" s="362"/>
      <c r="L2085" s="362"/>
      <c r="M2085" s="362"/>
      <c r="N2085" s="362">
        <f t="shared" si="113"/>
        <v>0</v>
      </c>
      <c r="O2085" s="88">
        <v>46235</v>
      </c>
      <c r="P2085" s="88">
        <v>46265</v>
      </c>
      <c r="Q2085" s="341">
        <v>0.8</v>
      </c>
      <c r="R2085" s="90" t="s">
        <v>1946</v>
      </c>
      <c r="S2085" s="91"/>
      <c r="T2085" s="91"/>
      <c r="U2085" s="92"/>
      <c r="V2085" s="4"/>
      <c r="W2085" s="4"/>
      <c r="X2085" s="4"/>
      <c r="Y2085" s="4"/>
      <c r="Z2085" s="4"/>
      <c r="AA2085" s="4"/>
      <c r="AB2085" s="4"/>
      <c r="AC2085" s="4"/>
      <c r="AD2085" s="4"/>
      <c r="AE2085" s="4"/>
      <c r="AF2085" s="4"/>
      <c r="AG2085" s="4"/>
      <c r="AH2085" s="4"/>
      <c r="AI2085" s="4"/>
      <c r="AJ2085" s="4"/>
      <c r="AK2085" s="4"/>
      <c r="AL2085" s="4"/>
      <c r="AM2085" s="4"/>
      <c r="AN2085" s="4"/>
      <c r="AO2085" s="4"/>
      <c r="AP2085" s="4"/>
      <c r="AQ2085" s="4"/>
      <c r="AR2085" s="4"/>
      <c r="AS2085" s="4"/>
      <c r="AT2085" s="4"/>
      <c r="AU2085" s="4"/>
      <c r="AV2085" s="4"/>
      <c r="AW2085" s="4"/>
      <c r="AX2085" s="4"/>
      <c r="AY2085" s="4"/>
      <c r="AZ2085" s="4"/>
      <c r="BA2085" s="4"/>
      <c r="BB2085" s="4"/>
      <c r="BC2085" s="4"/>
      <c r="BD2085" s="4"/>
      <c r="BE2085" s="4"/>
      <c r="BF2085" s="4"/>
      <c r="BG2085" s="4"/>
      <c r="BH2085" s="4"/>
      <c r="BI2085" s="4"/>
      <c r="BJ2085" s="4"/>
      <c r="BK2085" s="4"/>
      <c r="BL2085" s="4"/>
      <c r="BM2085" s="4"/>
      <c r="BN2085" s="4"/>
      <c r="BO2085" s="4"/>
      <c r="BP2085" s="4"/>
      <c r="BQ2085" s="4"/>
      <c r="BR2085" s="4"/>
      <c r="BS2085" s="4"/>
      <c r="BT2085" s="4"/>
      <c r="BU2085" s="4"/>
      <c r="BV2085" s="4"/>
      <c r="BW2085" s="4"/>
      <c r="BX2085" s="4"/>
      <c r="BY2085" s="4"/>
      <c r="BZ2085" s="4"/>
      <c r="CA2085" s="4"/>
      <c r="CB2085" s="4"/>
      <c r="CC2085" s="4"/>
      <c r="CD2085" s="4"/>
      <c r="CE2085" s="4"/>
      <c r="CF2085" s="4"/>
      <c r="CG2085" s="4"/>
      <c r="CH2085" s="4"/>
      <c r="CI2085" s="4"/>
      <c r="CJ2085" s="4"/>
      <c r="CK2085" s="4"/>
      <c r="CL2085" s="4"/>
      <c r="CM2085" s="4"/>
      <c r="CN2085" s="4"/>
      <c r="CO2085" s="4"/>
      <c r="CP2085" s="4"/>
      <c r="CQ2085" s="4"/>
      <c r="CR2085" s="4"/>
      <c r="CS2085" s="4"/>
      <c r="CT2085" s="4"/>
      <c r="CU2085" s="4"/>
      <c r="CV2085" s="4"/>
      <c r="CW2085" s="4"/>
      <c r="CX2085" s="4"/>
      <c r="CY2085" s="4"/>
      <c r="CZ2085" s="4"/>
      <c r="DA2085" s="4"/>
      <c r="DB2085" s="4"/>
      <c r="DC2085" s="4"/>
      <c r="DD2085" s="4"/>
      <c r="DE2085" s="4"/>
      <c r="DF2085" s="4"/>
      <c r="DG2085" s="4"/>
      <c r="DH2085" s="4"/>
      <c r="DI2085" s="4"/>
    </row>
    <row r="2086" spans="1:113" ht="14" outlineLevel="1" x14ac:dyDescent="0.35">
      <c r="A2086" s="83" t="s">
        <v>2819</v>
      </c>
      <c r="B2086" s="152" t="s">
        <v>1129</v>
      </c>
      <c r="C2086" s="85"/>
      <c r="D2086" s="86"/>
      <c r="E2086" s="101"/>
      <c r="F2086" s="361"/>
      <c r="G2086" s="361"/>
      <c r="H2086" s="361"/>
      <c r="I2086" s="363">
        <f t="shared" si="114"/>
        <v>0</v>
      </c>
      <c r="J2086" s="101"/>
      <c r="K2086" s="361"/>
      <c r="L2086" s="362"/>
      <c r="M2086" s="362"/>
      <c r="N2086" s="362">
        <f t="shared" si="113"/>
        <v>0</v>
      </c>
      <c r="O2086" s="88">
        <v>46267</v>
      </c>
      <c r="P2086" s="88">
        <v>46238</v>
      </c>
      <c r="Q2086" s="144">
        <v>0.05</v>
      </c>
      <c r="R2086" s="90" t="s">
        <v>1946</v>
      </c>
      <c r="S2086" s="91"/>
      <c r="T2086" s="91"/>
      <c r="U2086" s="92"/>
    </row>
    <row r="2087" spans="1:113" ht="14" outlineLevel="1" x14ac:dyDescent="0.35">
      <c r="A2087" s="83" t="s">
        <v>2820</v>
      </c>
      <c r="B2087" s="152" t="s">
        <v>852</v>
      </c>
      <c r="C2087" s="85"/>
      <c r="D2087" s="86"/>
      <c r="E2087" s="101">
        <v>1426817</v>
      </c>
      <c r="F2087" s="361"/>
      <c r="G2087" s="361"/>
      <c r="H2087" s="361"/>
      <c r="I2087" s="363">
        <f t="shared" si="114"/>
        <v>1426817</v>
      </c>
      <c r="J2087" s="101">
        <v>1426817</v>
      </c>
      <c r="K2087" s="361"/>
      <c r="L2087" s="362"/>
      <c r="M2087" s="362"/>
      <c r="N2087" s="362">
        <f t="shared" si="113"/>
        <v>1426817</v>
      </c>
      <c r="O2087" s="88">
        <v>46272</v>
      </c>
      <c r="P2087" s="88">
        <v>46283</v>
      </c>
      <c r="Q2087" s="144">
        <v>0.15</v>
      </c>
      <c r="R2087" s="90" t="s">
        <v>1946</v>
      </c>
      <c r="S2087" s="91"/>
      <c r="T2087" s="91"/>
      <c r="U2087" s="92"/>
    </row>
    <row r="2088" spans="1:113" ht="36" customHeight="1" outlineLevel="1" x14ac:dyDescent="0.35">
      <c r="A2088" s="135" t="s">
        <v>2821</v>
      </c>
      <c r="B2088" s="163" t="s">
        <v>2822</v>
      </c>
      <c r="C2088" s="64"/>
      <c r="D2088" s="113">
        <v>624101</v>
      </c>
      <c r="E2088" s="65">
        <f>E2095</f>
        <v>35000000</v>
      </c>
      <c r="F2088" s="66"/>
      <c r="G2088" s="66"/>
      <c r="H2088" s="66"/>
      <c r="I2088" s="65">
        <f t="shared" si="114"/>
        <v>35000000</v>
      </c>
      <c r="J2088" s="65">
        <f>J2095</f>
        <v>35000000</v>
      </c>
      <c r="K2088" s="66"/>
      <c r="L2088" s="66"/>
      <c r="M2088" s="66"/>
      <c r="N2088" s="66">
        <f t="shared" si="113"/>
        <v>35000000</v>
      </c>
      <c r="O2088" s="67">
        <v>46041</v>
      </c>
      <c r="P2088" s="67">
        <v>46142</v>
      </c>
      <c r="Q2088" s="68"/>
      <c r="R2088" s="69" t="s">
        <v>1946</v>
      </c>
      <c r="S2088" s="112"/>
      <c r="T2088" s="163"/>
      <c r="U2088" s="165"/>
    </row>
    <row r="2089" spans="1:113" ht="14" outlineLevel="1" x14ac:dyDescent="0.35">
      <c r="A2089" s="83" t="s">
        <v>2823</v>
      </c>
      <c r="B2089" s="152" t="s">
        <v>1119</v>
      </c>
      <c r="C2089" s="85"/>
      <c r="D2089" s="122"/>
      <c r="E2089" s="153"/>
      <c r="F2089" s="149"/>
      <c r="G2089" s="149"/>
      <c r="H2089" s="149"/>
      <c r="I2089" s="153">
        <f t="shared" si="114"/>
        <v>0</v>
      </c>
      <c r="J2089" s="153"/>
      <c r="K2089" s="149"/>
      <c r="L2089" s="123"/>
      <c r="M2089" s="123"/>
      <c r="N2089" s="123">
        <f t="shared" si="113"/>
        <v>0</v>
      </c>
      <c r="O2089" s="88">
        <v>46041</v>
      </c>
      <c r="P2089" s="88">
        <v>46043</v>
      </c>
      <c r="Q2089" s="168">
        <v>0.15</v>
      </c>
      <c r="R2089" s="150" t="s">
        <v>1946</v>
      </c>
      <c r="S2089" s="150"/>
      <c r="T2089" s="91"/>
      <c r="U2089" s="102"/>
    </row>
    <row r="2090" spans="1:113" s="293" customFormat="1" ht="27.65" customHeight="1" outlineLevel="1" x14ac:dyDescent="0.35">
      <c r="A2090" s="83" t="s">
        <v>2824</v>
      </c>
      <c r="B2090" s="152" t="s">
        <v>1121</v>
      </c>
      <c r="C2090" s="85"/>
      <c r="D2090" s="122"/>
      <c r="E2090" s="153"/>
      <c r="F2090" s="149"/>
      <c r="G2090" s="149"/>
      <c r="H2090" s="149"/>
      <c r="I2090" s="153">
        <f t="shared" si="114"/>
        <v>0</v>
      </c>
      <c r="J2090" s="153"/>
      <c r="K2090" s="149"/>
      <c r="L2090" s="123"/>
      <c r="M2090" s="123"/>
      <c r="N2090" s="123">
        <f t="shared" si="113"/>
        <v>0</v>
      </c>
      <c r="O2090" s="88">
        <v>46044</v>
      </c>
      <c r="P2090" s="88">
        <v>46045</v>
      </c>
      <c r="Q2090" s="168">
        <v>0.1</v>
      </c>
      <c r="R2090" s="150" t="s">
        <v>1946</v>
      </c>
      <c r="S2090" s="150"/>
      <c r="T2090" s="91"/>
      <c r="U2090" s="102"/>
      <c r="V2090" s="4"/>
      <c r="W2090" s="4"/>
      <c r="X2090" s="4"/>
      <c r="Y2090" s="4"/>
      <c r="Z2090" s="4"/>
      <c r="AA2090" s="4"/>
      <c r="AB2090" s="4"/>
      <c r="AC2090" s="4"/>
      <c r="AD2090" s="4"/>
      <c r="AE2090" s="4"/>
      <c r="AF2090" s="4"/>
      <c r="AG2090" s="4"/>
      <c r="AH2090" s="4"/>
      <c r="AI2090" s="4"/>
      <c r="AJ2090" s="4"/>
      <c r="AK2090" s="4"/>
      <c r="AL2090" s="4"/>
      <c r="AM2090" s="4"/>
      <c r="AN2090" s="4"/>
      <c r="AO2090" s="4"/>
      <c r="AP2090" s="4"/>
      <c r="AQ2090" s="4"/>
      <c r="AR2090" s="4"/>
      <c r="AS2090" s="4"/>
      <c r="AT2090" s="4"/>
      <c r="AU2090" s="4"/>
      <c r="AV2090" s="4"/>
      <c r="AW2090" s="4"/>
      <c r="AX2090" s="4"/>
      <c r="AY2090" s="4"/>
      <c r="AZ2090" s="4"/>
      <c r="BA2090" s="4"/>
      <c r="BB2090" s="4"/>
      <c r="BC2090" s="4"/>
      <c r="BD2090" s="4"/>
      <c r="BE2090" s="4"/>
      <c r="BF2090" s="4"/>
      <c r="BG2090" s="4"/>
      <c r="BH2090" s="4"/>
      <c r="BI2090" s="4"/>
      <c r="BJ2090" s="4"/>
      <c r="BK2090" s="4"/>
      <c r="BL2090" s="4"/>
      <c r="BM2090" s="4"/>
      <c r="BN2090" s="4"/>
      <c r="BO2090" s="4"/>
      <c r="BP2090" s="4"/>
      <c r="BQ2090" s="4"/>
      <c r="BR2090" s="4"/>
      <c r="BS2090" s="4"/>
      <c r="BT2090" s="4"/>
      <c r="BU2090" s="4"/>
      <c r="BV2090" s="4"/>
      <c r="BW2090" s="4"/>
      <c r="BX2090" s="4"/>
      <c r="BY2090" s="4"/>
      <c r="BZ2090" s="4"/>
      <c r="CA2090" s="4"/>
      <c r="CB2090" s="4"/>
      <c r="CC2090" s="4"/>
      <c r="CD2090" s="4"/>
      <c r="CE2090" s="4"/>
      <c r="CF2090" s="4"/>
      <c r="CG2090" s="4"/>
      <c r="CH2090" s="4"/>
      <c r="CI2090" s="4"/>
      <c r="CJ2090" s="4"/>
      <c r="CK2090" s="4"/>
      <c r="CL2090" s="4"/>
      <c r="CM2090" s="4"/>
      <c r="CN2090" s="4"/>
      <c r="CO2090" s="4"/>
      <c r="CP2090" s="4"/>
      <c r="CQ2090" s="4"/>
      <c r="CR2090" s="4"/>
      <c r="CS2090" s="4"/>
      <c r="CT2090" s="4"/>
      <c r="CU2090" s="4"/>
      <c r="CV2090" s="4"/>
      <c r="CW2090" s="4"/>
      <c r="CX2090" s="4"/>
      <c r="CY2090" s="4"/>
      <c r="CZ2090" s="4"/>
      <c r="DA2090" s="4"/>
      <c r="DB2090" s="4"/>
      <c r="DC2090" s="4"/>
      <c r="DD2090" s="4"/>
      <c r="DE2090" s="4"/>
      <c r="DF2090" s="4"/>
      <c r="DG2090" s="4"/>
      <c r="DH2090" s="4"/>
      <c r="DI2090" s="4"/>
    </row>
    <row r="2091" spans="1:113" ht="14" outlineLevel="1" x14ac:dyDescent="0.35">
      <c r="A2091" s="83" t="s">
        <v>2825</v>
      </c>
      <c r="B2091" s="152" t="s">
        <v>2445</v>
      </c>
      <c r="C2091" s="85"/>
      <c r="D2091" s="122"/>
      <c r="E2091" s="153"/>
      <c r="F2091" s="149"/>
      <c r="G2091" s="149"/>
      <c r="H2091" s="149"/>
      <c r="I2091" s="153">
        <f t="shared" si="114"/>
        <v>0</v>
      </c>
      <c r="J2091" s="153"/>
      <c r="K2091" s="149"/>
      <c r="L2091" s="123"/>
      <c r="M2091" s="123"/>
      <c r="N2091" s="123">
        <f t="shared" si="113"/>
        <v>0</v>
      </c>
      <c r="O2091" s="88">
        <v>46052</v>
      </c>
      <c r="P2091" s="88">
        <v>46059</v>
      </c>
      <c r="Q2091" s="168">
        <v>0.1</v>
      </c>
      <c r="R2091" s="150" t="s">
        <v>45</v>
      </c>
      <c r="S2091" s="150"/>
      <c r="T2091" s="91"/>
      <c r="U2091" s="102"/>
    </row>
    <row r="2092" spans="1:113" ht="14" outlineLevel="1" x14ac:dyDescent="0.35">
      <c r="A2092" s="83" t="s">
        <v>2826</v>
      </c>
      <c r="B2092" s="152" t="s">
        <v>454</v>
      </c>
      <c r="C2092" s="85"/>
      <c r="D2092" s="122"/>
      <c r="E2092" s="153"/>
      <c r="F2092" s="149"/>
      <c r="G2092" s="149"/>
      <c r="H2092" s="149"/>
      <c r="I2092" s="153">
        <f t="shared" si="114"/>
        <v>0</v>
      </c>
      <c r="J2092" s="153"/>
      <c r="K2092" s="149"/>
      <c r="L2092" s="123"/>
      <c r="M2092" s="123"/>
      <c r="N2092" s="123">
        <f t="shared" si="113"/>
        <v>0</v>
      </c>
      <c r="O2092" s="88">
        <v>46069</v>
      </c>
      <c r="P2092" s="88">
        <v>46112</v>
      </c>
      <c r="Q2092" s="168">
        <v>0.55000000000000004</v>
      </c>
      <c r="R2092" s="150" t="s">
        <v>1946</v>
      </c>
      <c r="S2092" s="150"/>
      <c r="T2092" s="91"/>
      <c r="U2092" s="102"/>
    </row>
    <row r="2093" spans="1:113" ht="14" outlineLevel="1" x14ac:dyDescent="0.35">
      <c r="A2093" s="83" t="s">
        <v>2827</v>
      </c>
      <c r="B2093" s="152" t="s">
        <v>1127</v>
      </c>
      <c r="C2093" s="85"/>
      <c r="D2093" s="122"/>
      <c r="E2093" s="153"/>
      <c r="F2093" s="149"/>
      <c r="G2093" s="149"/>
      <c r="H2093" s="149"/>
      <c r="I2093" s="153">
        <f t="shared" si="114"/>
        <v>0</v>
      </c>
      <c r="J2093" s="153"/>
      <c r="K2093" s="149"/>
      <c r="L2093" s="123"/>
      <c r="M2093" s="123"/>
      <c r="N2093" s="123">
        <f t="shared" si="113"/>
        <v>0</v>
      </c>
      <c r="O2093" s="88">
        <v>46113</v>
      </c>
      <c r="P2093" s="88">
        <v>46115</v>
      </c>
      <c r="Q2093" s="168">
        <v>0.1</v>
      </c>
      <c r="R2093" s="150" t="s">
        <v>1946</v>
      </c>
      <c r="S2093" s="150"/>
      <c r="T2093" s="91"/>
      <c r="U2093" s="102"/>
    </row>
    <row r="2094" spans="1:113" ht="14" outlineLevel="1" x14ac:dyDescent="0.35">
      <c r="A2094" s="83" t="s">
        <v>2828</v>
      </c>
      <c r="B2094" s="152" t="s">
        <v>1129</v>
      </c>
      <c r="C2094" s="85"/>
      <c r="D2094" s="122"/>
      <c r="E2094" s="153"/>
      <c r="F2094" s="149"/>
      <c r="G2094" s="149"/>
      <c r="H2094" s="149"/>
      <c r="I2094" s="153">
        <f t="shared" si="114"/>
        <v>0</v>
      </c>
      <c r="J2094" s="153"/>
      <c r="K2094" s="149"/>
      <c r="L2094" s="123"/>
      <c r="M2094" s="123"/>
      <c r="N2094" s="123">
        <f t="shared" si="113"/>
        <v>0</v>
      </c>
      <c r="O2094" s="88">
        <v>46122</v>
      </c>
      <c r="P2094" s="88">
        <v>46127</v>
      </c>
      <c r="Q2094" s="168">
        <v>0.03</v>
      </c>
      <c r="R2094" s="150" t="s">
        <v>1946</v>
      </c>
      <c r="S2094" s="150"/>
      <c r="T2094" s="91"/>
      <c r="U2094" s="102"/>
    </row>
    <row r="2095" spans="1:113" s="293" customFormat="1" ht="27.65" customHeight="1" outlineLevel="1" x14ac:dyDescent="0.35">
      <c r="A2095" s="83" t="s">
        <v>2829</v>
      </c>
      <c r="B2095" s="152" t="s">
        <v>852</v>
      </c>
      <c r="C2095" s="85"/>
      <c r="D2095" s="122"/>
      <c r="E2095" s="153">
        <v>35000000</v>
      </c>
      <c r="F2095" s="149"/>
      <c r="G2095" s="149"/>
      <c r="H2095" s="149"/>
      <c r="I2095" s="153">
        <f t="shared" si="114"/>
        <v>35000000</v>
      </c>
      <c r="J2095" s="153">
        <v>35000000</v>
      </c>
      <c r="K2095" s="149"/>
      <c r="L2095" s="123"/>
      <c r="M2095" s="123"/>
      <c r="N2095" s="123">
        <f t="shared" si="113"/>
        <v>35000000</v>
      </c>
      <c r="O2095" s="88">
        <v>46128</v>
      </c>
      <c r="P2095" s="88">
        <v>46142</v>
      </c>
      <c r="Q2095" s="168">
        <v>7.0000000000000007E-2</v>
      </c>
      <c r="R2095" s="150" t="s">
        <v>1946</v>
      </c>
      <c r="S2095" s="150"/>
      <c r="T2095" s="91"/>
      <c r="U2095" s="102"/>
      <c r="V2095" s="4"/>
      <c r="W2095" s="4"/>
      <c r="X2095" s="4"/>
      <c r="Y2095" s="4"/>
      <c r="Z2095" s="4"/>
      <c r="AA2095" s="4"/>
      <c r="AB2095" s="4"/>
      <c r="AC2095" s="4"/>
      <c r="AD2095" s="4"/>
      <c r="AE2095" s="4"/>
      <c r="AF2095" s="4"/>
      <c r="AG2095" s="4"/>
      <c r="AH2095" s="4"/>
      <c r="AI2095" s="4"/>
      <c r="AJ2095" s="4"/>
      <c r="AK2095" s="4"/>
      <c r="AL2095" s="4"/>
      <c r="AM2095" s="4"/>
      <c r="AN2095" s="4"/>
      <c r="AO2095" s="4"/>
      <c r="AP2095" s="4"/>
      <c r="AQ2095" s="4"/>
      <c r="AR2095" s="4"/>
      <c r="AS2095" s="4"/>
      <c r="AT2095" s="4"/>
      <c r="AU2095" s="4"/>
      <c r="AV2095" s="4"/>
      <c r="AW2095" s="4"/>
      <c r="AX2095" s="4"/>
      <c r="AY2095" s="4"/>
      <c r="AZ2095" s="4"/>
      <c r="BA2095" s="4"/>
      <c r="BB2095" s="4"/>
      <c r="BC2095" s="4"/>
      <c r="BD2095" s="4"/>
      <c r="BE2095" s="4"/>
      <c r="BF2095" s="4"/>
      <c r="BG2095" s="4"/>
      <c r="BH2095" s="4"/>
      <c r="BI2095" s="4"/>
      <c r="BJ2095" s="4"/>
      <c r="BK2095" s="4"/>
      <c r="BL2095" s="4"/>
      <c r="BM2095" s="4"/>
      <c r="BN2095" s="4"/>
      <c r="BO2095" s="4"/>
      <c r="BP2095" s="4"/>
      <c r="BQ2095" s="4"/>
      <c r="BR2095" s="4"/>
      <c r="BS2095" s="4"/>
      <c r="BT2095" s="4"/>
      <c r="BU2095" s="4"/>
      <c r="BV2095" s="4"/>
      <c r="BW2095" s="4"/>
      <c r="BX2095" s="4"/>
      <c r="BY2095" s="4"/>
      <c r="BZ2095" s="4"/>
      <c r="CA2095" s="4"/>
      <c r="CB2095" s="4"/>
      <c r="CC2095" s="4"/>
      <c r="CD2095" s="4"/>
      <c r="CE2095" s="4"/>
      <c r="CF2095" s="4"/>
      <c r="CG2095" s="4"/>
      <c r="CH2095" s="4"/>
      <c r="CI2095" s="4"/>
      <c r="CJ2095" s="4"/>
      <c r="CK2095" s="4"/>
      <c r="CL2095" s="4"/>
      <c r="CM2095" s="4"/>
      <c r="CN2095" s="4"/>
      <c r="CO2095" s="4"/>
      <c r="CP2095" s="4"/>
      <c r="CQ2095" s="4"/>
      <c r="CR2095" s="4"/>
      <c r="CS2095" s="4"/>
      <c r="CT2095" s="4"/>
      <c r="CU2095" s="4"/>
      <c r="CV2095" s="4"/>
      <c r="CW2095" s="4"/>
      <c r="CX2095" s="4"/>
      <c r="CY2095" s="4"/>
      <c r="CZ2095" s="4"/>
      <c r="DA2095" s="4"/>
      <c r="DB2095" s="4"/>
      <c r="DC2095" s="4"/>
      <c r="DD2095" s="4"/>
      <c r="DE2095" s="4"/>
      <c r="DF2095" s="4"/>
      <c r="DG2095" s="4"/>
      <c r="DH2095" s="4"/>
      <c r="DI2095" s="4"/>
    </row>
    <row r="2096" spans="1:113" ht="39.65" customHeight="1" outlineLevel="1" x14ac:dyDescent="0.35">
      <c r="A2096" s="135" t="s">
        <v>2830</v>
      </c>
      <c r="B2096" s="163" t="s">
        <v>2831</v>
      </c>
      <c r="C2096" s="64"/>
      <c r="D2096" s="113">
        <v>2341</v>
      </c>
      <c r="E2096" s="65">
        <f>E2103</f>
        <v>32000000</v>
      </c>
      <c r="F2096" s="66"/>
      <c r="G2096" s="66"/>
      <c r="H2096" s="66"/>
      <c r="I2096" s="65">
        <f t="shared" si="114"/>
        <v>32000000</v>
      </c>
      <c r="J2096" s="65">
        <f>J2103</f>
        <v>32000000</v>
      </c>
      <c r="K2096" s="66"/>
      <c r="L2096" s="66"/>
      <c r="M2096" s="66"/>
      <c r="N2096" s="66">
        <f t="shared" si="113"/>
        <v>32000000</v>
      </c>
      <c r="O2096" s="67">
        <v>45992</v>
      </c>
      <c r="P2096" s="67">
        <v>46108</v>
      </c>
      <c r="Q2096" s="68"/>
      <c r="R2096" s="69" t="s">
        <v>1946</v>
      </c>
      <c r="S2096" s="112"/>
      <c r="T2096" s="163"/>
      <c r="U2096" s="165"/>
    </row>
    <row r="2097" spans="1:113" ht="14" outlineLevel="1" x14ac:dyDescent="0.35">
      <c r="A2097" s="83" t="s">
        <v>2832</v>
      </c>
      <c r="B2097" s="152" t="s">
        <v>1119</v>
      </c>
      <c r="C2097" s="85"/>
      <c r="D2097" s="122"/>
      <c r="E2097" s="153"/>
      <c r="F2097" s="149"/>
      <c r="G2097" s="149"/>
      <c r="H2097" s="149"/>
      <c r="I2097" s="153">
        <f t="shared" si="114"/>
        <v>0</v>
      </c>
      <c r="J2097" s="153"/>
      <c r="K2097" s="149"/>
      <c r="L2097" s="123"/>
      <c r="M2097" s="123"/>
      <c r="N2097" s="123">
        <f t="shared" si="113"/>
        <v>0</v>
      </c>
      <c r="O2097" s="88">
        <v>45992</v>
      </c>
      <c r="P2097" s="88">
        <v>45996</v>
      </c>
      <c r="Q2097" s="168">
        <v>0.15</v>
      </c>
      <c r="R2097" s="150" t="s">
        <v>1946</v>
      </c>
      <c r="S2097" s="150"/>
      <c r="T2097" s="91"/>
      <c r="U2097" s="102"/>
    </row>
    <row r="2098" spans="1:113" ht="14" outlineLevel="1" x14ac:dyDescent="0.35">
      <c r="A2098" s="83" t="s">
        <v>2833</v>
      </c>
      <c r="B2098" s="152" t="s">
        <v>1121</v>
      </c>
      <c r="C2098" s="85"/>
      <c r="D2098" s="122"/>
      <c r="E2098" s="153"/>
      <c r="F2098" s="149"/>
      <c r="G2098" s="149"/>
      <c r="H2098" s="149"/>
      <c r="I2098" s="153">
        <f t="shared" si="114"/>
        <v>0</v>
      </c>
      <c r="J2098" s="153"/>
      <c r="K2098" s="149"/>
      <c r="L2098" s="123"/>
      <c r="M2098" s="123"/>
      <c r="N2098" s="123">
        <f t="shared" si="113"/>
        <v>0</v>
      </c>
      <c r="O2098" s="88">
        <v>45999</v>
      </c>
      <c r="P2098" s="88">
        <v>46001</v>
      </c>
      <c r="Q2098" s="168">
        <v>0.02</v>
      </c>
      <c r="R2098" s="150" t="s">
        <v>1946</v>
      </c>
      <c r="S2098" s="150"/>
      <c r="T2098" s="91"/>
      <c r="U2098" s="102"/>
    </row>
    <row r="2099" spans="1:113" ht="14" outlineLevel="1" x14ac:dyDescent="0.35">
      <c r="A2099" s="83" t="s">
        <v>2834</v>
      </c>
      <c r="B2099" s="152" t="s">
        <v>2445</v>
      </c>
      <c r="C2099" s="85"/>
      <c r="D2099" s="122"/>
      <c r="E2099" s="153"/>
      <c r="F2099" s="149"/>
      <c r="G2099" s="149"/>
      <c r="H2099" s="149"/>
      <c r="I2099" s="153">
        <f t="shared" si="114"/>
        <v>0</v>
      </c>
      <c r="J2099" s="153"/>
      <c r="K2099" s="149"/>
      <c r="L2099" s="123"/>
      <c r="M2099" s="123"/>
      <c r="N2099" s="123">
        <f t="shared" si="113"/>
        <v>0</v>
      </c>
      <c r="O2099" s="88">
        <v>46006</v>
      </c>
      <c r="P2099" s="88">
        <v>46015</v>
      </c>
      <c r="Q2099" s="168">
        <v>0.1</v>
      </c>
      <c r="R2099" s="150" t="s">
        <v>1946</v>
      </c>
      <c r="S2099" s="150"/>
      <c r="T2099" s="91"/>
      <c r="U2099" s="102"/>
    </row>
    <row r="2100" spans="1:113" ht="14" outlineLevel="1" x14ac:dyDescent="0.35">
      <c r="A2100" s="83" t="s">
        <v>2835</v>
      </c>
      <c r="B2100" s="152" t="s">
        <v>454</v>
      </c>
      <c r="C2100" s="85"/>
      <c r="D2100" s="122"/>
      <c r="E2100" s="153"/>
      <c r="F2100" s="149"/>
      <c r="G2100" s="149"/>
      <c r="H2100" s="149"/>
      <c r="I2100" s="153">
        <f t="shared" si="114"/>
        <v>0</v>
      </c>
      <c r="J2100" s="153"/>
      <c r="K2100" s="149"/>
      <c r="L2100" s="123"/>
      <c r="M2100" s="123"/>
      <c r="N2100" s="123">
        <f t="shared" si="113"/>
        <v>0</v>
      </c>
      <c r="O2100" s="88">
        <v>46024</v>
      </c>
      <c r="P2100" s="88">
        <v>46083</v>
      </c>
      <c r="Q2100" s="168">
        <v>0.55000000000000004</v>
      </c>
      <c r="R2100" s="150" t="s">
        <v>1946</v>
      </c>
      <c r="S2100" s="150"/>
      <c r="T2100" s="91"/>
      <c r="U2100" s="102"/>
    </row>
    <row r="2101" spans="1:113" s="293" customFormat="1" ht="27.65" customHeight="1" outlineLevel="1" x14ac:dyDescent="0.35">
      <c r="A2101" s="83" t="s">
        <v>2836</v>
      </c>
      <c r="B2101" s="152" t="s">
        <v>1127</v>
      </c>
      <c r="C2101" s="85"/>
      <c r="D2101" s="122"/>
      <c r="E2101" s="153"/>
      <c r="F2101" s="149"/>
      <c r="G2101" s="149"/>
      <c r="H2101" s="149"/>
      <c r="I2101" s="153">
        <f t="shared" si="114"/>
        <v>0</v>
      </c>
      <c r="J2101" s="153"/>
      <c r="K2101" s="149"/>
      <c r="L2101" s="123"/>
      <c r="M2101" s="123"/>
      <c r="N2101" s="123">
        <f t="shared" si="113"/>
        <v>0</v>
      </c>
      <c r="O2101" s="88">
        <v>46084</v>
      </c>
      <c r="P2101" s="88">
        <v>46086</v>
      </c>
      <c r="Q2101" s="168">
        <v>0.1</v>
      </c>
      <c r="R2101" s="150" t="s">
        <v>1946</v>
      </c>
      <c r="S2101" s="150"/>
      <c r="T2101" s="91"/>
      <c r="U2101" s="102"/>
      <c r="V2101" s="4"/>
      <c r="W2101" s="4"/>
      <c r="X2101" s="4"/>
      <c r="Y2101" s="4"/>
      <c r="Z2101" s="4"/>
      <c r="AA2101" s="4"/>
      <c r="AB2101" s="4"/>
      <c r="AC2101" s="4"/>
      <c r="AD2101" s="4"/>
      <c r="AE2101" s="4"/>
      <c r="AF2101" s="4"/>
      <c r="AG2101" s="4"/>
      <c r="AH2101" s="4"/>
      <c r="AI2101" s="4"/>
      <c r="AJ2101" s="4"/>
      <c r="AK2101" s="4"/>
      <c r="AL2101" s="4"/>
      <c r="AM2101" s="4"/>
      <c r="AN2101" s="4"/>
      <c r="AO2101" s="4"/>
      <c r="AP2101" s="4"/>
      <c r="AQ2101" s="4"/>
      <c r="AR2101" s="4"/>
      <c r="AS2101" s="4"/>
      <c r="AT2101" s="4"/>
      <c r="AU2101" s="4"/>
      <c r="AV2101" s="4"/>
      <c r="AW2101" s="4"/>
      <c r="AX2101" s="4"/>
      <c r="AY2101" s="4"/>
      <c r="AZ2101" s="4"/>
      <c r="BA2101" s="4"/>
      <c r="BB2101" s="4"/>
      <c r="BC2101" s="4"/>
      <c r="BD2101" s="4"/>
      <c r="BE2101" s="4"/>
      <c r="BF2101" s="4"/>
      <c r="BG2101" s="4"/>
      <c r="BH2101" s="4"/>
      <c r="BI2101" s="4"/>
      <c r="BJ2101" s="4"/>
      <c r="BK2101" s="4"/>
      <c r="BL2101" s="4"/>
      <c r="BM2101" s="4"/>
      <c r="BN2101" s="4"/>
      <c r="BO2101" s="4"/>
      <c r="BP2101" s="4"/>
      <c r="BQ2101" s="4"/>
      <c r="BR2101" s="4"/>
      <c r="BS2101" s="4"/>
      <c r="BT2101" s="4"/>
      <c r="BU2101" s="4"/>
      <c r="BV2101" s="4"/>
      <c r="BW2101" s="4"/>
      <c r="BX2101" s="4"/>
      <c r="BY2101" s="4"/>
      <c r="BZ2101" s="4"/>
      <c r="CA2101" s="4"/>
      <c r="CB2101" s="4"/>
      <c r="CC2101" s="4"/>
      <c r="CD2101" s="4"/>
      <c r="CE2101" s="4"/>
      <c r="CF2101" s="4"/>
      <c r="CG2101" s="4"/>
      <c r="CH2101" s="4"/>
      <c r="CI2101" s="4"/>
      <c r="CJ2101" s="4"/>
      <c r="CK2101" s="4"/>
      <c r="CL2101" s="4"/>
      <c r="CM2101" s="4"/>
      <c r="CN2101" s="4"/>
      <c r="CO2101" s="4"/>
      <c r="CP2101" s="4"/>
      <c r="CQ2101" s="4"/>
      <c r="CR2101" s="4"/>
      <c r="CS2101" s="4"/>
      <c r="CT2101" s="4"/>
      <c r="CU2101" s="4"/>
      <c r="CV2101" s="4"/>
      <c r="CW2101" s="4"/>
      <c r="CX2101" s="4"/>
      <c r="CY2101" s="4"/>
      <c r="CZ2101" s="4"/>
      <c r="DA2101" s="4"/>
      <c r="DB2101" s="4"/>
      <c r="DC2101" s="4"/>
      <c r="DD2101" s="4"/>
      <c r="DE2101" s="4"/>
      <c r="DF2101" s="4"/>
      <c r="DG2101" s="4"/>
      <c r="DH2101" s="4"/>
      <c r="DI2101" s="4"/>
    </row>
    <row r="2102" spans="1:113" ht="14" outlineLevel="1" x14ac:dyDescent="0.35">
      <c r="A2102" s="83" t="s">
        <v>2837</v>
      </c>
      <c r="B2102" s="152" t="s">
        <v>1129</v>
      </c>
      <c r="C2102" s="85"/>
      <c r="D2102" s="122"/>
      <c r="E2102" s="153"/>
      <c r="F2102" s="149"/>
      <c r="G2102" s="149"/>
      <c r="H2102" s="149"/>
      <c r="I2102" s="153">
        <f t="shared" si="114"/>
        <v>0</v>
      </c>
      <c r="J2102" s="153"/>
      <c r="K2102" s="149"/>
      <c r="L2102" s="123"/>
      <c r="M2102" s="123"/>
      <c r="N2102" s="123">
        <f t="shared" si="113"/>
        <v>0</v>
      </c>
      <c r="O2102" s="88">
        <v>46090</v>
      </c>
      <c r="P2102" s="88">
        <v>46094</v>
      </c>
      <c r="Q2102" s="168">
        <v>0.03</v>
      </c>
      <c r="R2102" s="150" t="s">
        <v>1946</v>
      </c>
      <c r="S2102" s="150"/>
      <c r="T2102" s="91"/>
      <c r="U2102" s="102"/>
    </row>
    <row r="2103" spans="1:113" ht="14" outlineLevel="1" x14ac:dyDescent="0.35">
      <c r="A2103" s="83" t="s">
        <v>2838</v>
      </c>
      <c r="B2103" s="152" t="s">
        <v>852</v>
      </c>
      <c r="C2103" s="85"/>
      <c r="D2103" s="122"/>
      <c r="E2103" s="153">
        <v>32000000</v>
      </c>
      <c r="F2103" s="149"/>
      <c r="G2103" s="149"/>
      <c r="H2103" s="149"/>
      <c r="I2103" s="153">
        <f t="shared" si="114"/>
        <v>32000000</v>
      </c>
      <c r="J2103" s="153">
        <v>32000000</v>
      </c>
      <c r="K2103" s="149"/>
      <c r="L2103" s="123"/>
      <c r="M2103" s="123"/>
      <c r="N2103" s="123">
        <f t="shared" si="113"/>
        <v>32000000</v>
      </c>
      <c r="O2103" s="88">
        <v>46097</v>
      </c>
      <c r="P2103" s="88">
        <v>46108</v>
      </c>
      <c r="Q2103" s="168">
        <v>0.05</v>
      </c>
      <c r="R2103" s="150" t="s">
        <v>1946</v>
      </c>
      <c r="S2103" s="150"/>
      <c r="T2103" s="91"/>
      <c r="U2103" s="102"/>
    </row>
    <row r="2104" spans="1:113" ht="28" outlineLevel="1" x14ac:dyDescent="0.35">
      <c r="A2104" s="135" t="s">
        <v>2839</v>
      </c>
      <c r="B2104" s="163" t="s">
        <v>2840</v>
      </c>
      <c r="C2104" s="64"/>
      <c r="D2104" s="113">
        <v>624101</v>
      </c>
      <c r="E2104" s="65">
        <f>E2111</f>
        <v>24000000</v>
      </c>
      <c r="F2104" s="66"/>
      <c r="G2104" s="66"/>
      <c r="H2104" s="66"/>
      <c r="I2104" s="65">
        <f t="shared" si="114"/>
        <v>24000000</v>
      </c>
      <c r="J2104" s="65">
        <f>J2111</f>
        <v>24000000</v>
      </c>
      <c r="K2104" s="66"/>
      <c r="L2104" s="66"/>
      <c r="M2104" s="66"/>
      <c r="N2104" s="66">
        <f t="shared" si="113"/>
        <v>24000000</v>
      </c>
      <c r="O2104" s="67">
        <v>46097</v>
      </c>
      <c r="P2104" s="67">
        <v>46162</v>
      </c>
      <c r="Q2104" s="68"/>
      <c r="R2104" s="69" t="s">
        <v>1946</v>
      </c>
      <c r="S2104" s="71"/>
      <c r="T2104" s="295"/>
      <c r="U2104" s="165"/>
    </row>
    <row r="2105" spans="1:113" ht="14" outlineLevel="1" x14ac:dyDescent="0.35">
      <c r="A2105" s="83" t="s">
        <v>2841</v>
      </c>
      <c r="B2105" s="152" t="s">
        <v>1119</v>
      </c>
      <c r="C2105" s="122"/>
      <c r="D2105" s="345"/>
      <c r="E2105" s="149"/>
      <c r="F2105" s="149"/>
      <c r="G2105" s="149"/>
      <c r="H2105" s="153"/>
      <c r="I2105" s="149">
        <f t="shared" si="114"/>
        <v>0</v>
      </c>
      <c r="J2105" s="149"/>
      <c r="K2105" s="149"/>
      <c r="L2105" s="153"/>
      <c r="M2105" s="153"/>
      <c r="N2105" s="153">
        <f t="shared" si="113"/>
        <v>0</v>
      </c>
      <c r="O2105" s="88">
        <v>46097</v>
      </c>
      <c r="P2105" s="186">
        <v>46100</v>
      </c>
      <c r="Q2105" s="144">
        <v>0.15</v>
      </c>
      <c r="R2105" s="150" t="s">
        <v>1946</v>
      </c>
      <c r="S2105" s="91"/>
      <c r="T2105" s="92"/>
      <c r="U2105" s="167"/>
    </row>
    <row r="2106" spans="1:113" s="293" customFormat="1" ht="27.65" customHeight="1" outlineLevel="1" x14ac:dyDescent="0.35">
      <c r="A2106" s="83" t="s">
        <v>2842</v>
      </c>
      <c r="B2106" s="152" t="s">
        <v>1121</v>
      </c>
      <c r="C2106" s="122"/>
      <c r="D2106" s="345"/>
      <c r="E2106" s="149"/>
      <c r="F2106" s="149"/>
      <c r="G2106" s="149"/>
      <c r="H2106" s="153"/>
      <c r="I2106" s="149">
        <f t="shared" si="114"/>
        <v>0</v>
      </c>
      <c r="J2106" s="149"/>
      <c r="K2106" s="149"/>
      <c r="L2106" s="153"/>
      <c r="M2106" s="153"/>
      <c r="N2106" s="153">
        <f t="shared" si="113"/>
        <v>0</v>
      </c>
      <c r="O2106" s="88">
        <v>46100</v>
      </c>
      <c r="P2106" s="186">
        <v>46101</v>
      </c>
      <c r="Q2106" s="144">
        <v>0.02</v>
      </c>
      <c r="R2106" s="150" t="s">
        <v>1946</v>
      </c>
      <c r="S2106" s="91"/>
      <c r="T2106" s="92"/>
      <c r="U2106" s="167"/>
      <c r="V2106" s="4"/>
      <c r="W2106" s="4"/>
      <c r="X2106" s="4"/>
      <c r="Y2106" s="4"/>
      <c r="Z2106" s="4"/>
      <c r="AA2106" s="4"/>
      <c r="AB2106" s="4"/>
      <c r="AC2106" s="4"/>
      <c r="AD2106" s="4"/>
      <c r="AE2106" s="4"/>
      <c r="AF2106" s="4"/>
      <c r="AG2106" s="4"/>
      <c r="AH2106" s="4"/>
      <c r="AI2106" s="4"/>
      <c r="AJ2106" s="4"/>
      <c r="AK2106" s="4"/>
      <c r="AL2106" s="4"/>
      <c r="AM2106" s="4"/>
      <c r="AN2106" s="4"/>
      <c r="AO2106" s="4"/>
      <c r="AP2106" s="4"/>
      <c r="AQ2106" s="4"/>
      <c r="AR2106" s="4"/>
      <c r="AS2106" s="4"/>
      <c r="AT2106" s="4"/>
      <c r="AU2106" s="4"/>
      <c r="AV2106" s="4"/>
      <c r="AW2106" s="4"/>
      <c r="AX2106" s="4"/>
      <c r="AY2106" s="4"/>
      <c r="AZ2106" s="4"/>
      <c r="BA2106" s="4"/>
      <c r="BB2106" s="4"/>
      <c r="BC2106" s="4"/>
      <c r="BD2106" s="4"/>
      <c r="BE2106" s="4"/>
      <c r="BF2106" s="4"/>
      <c r="BG2106" s="4"/>
      <c r="BH2106" s="4"/>
      <c r="BI2106" s="4"/>
      <c r="BJ2106" s="4"/>
      <c r="BK2106" s="4"/>
      <c r="BL2106" s="4"/>
      <c r="BM2106" s="4"/>
      <c r="BN2106" s="4"/>
      <c r="BO2106" s="4"/>
      <c r="BP2106" s="4"/>
      <c r="BQ2106" s="4"/>
      <c r="BR2106" s="4"/>
      <c r="BS2106" s="4"/>
      <c r="BT2106" s="4"/>
      <c r="BU2106" s="4"/>
      <c r="BV2106" s="4"/>
      <c r="BW2106" s="4"/>
      <c r="BX2106" s="4"/>
      <c r="BY2106" s="4"/>
      <c r="BZ2106" s="4"/>
      <c r="CA2106" s="4"/>
      <c r="CB2106" s="4"/>
      <c r="CC2106" s="4"/>
      <c r="CD2106" s="4"/>
      <c r="CE2106" s="4"/>
      <c r="CF2106" s="4"/>
      <c r="CG2106" s="4"/>
      <c r="CH2106" s="4"/>
      <c r="CI2106" s="4"/>
      <c r="CJ2106" s="4"/>
      <c r="CK2106" s="4"/>
      <c r="CL2106" s="4"/>
      <c r="CM2106" s="4"/>
      <c r="CN2106" s="4"/>
      <c r="CO2106" s="4"/>
      <c r="CP2106" s="4"/>
      <c r="CQ2106" s="4"/>
      <c r="CR2106" s="4"/>
      <c r="CS2106" s="4"/>
      <c r="CT2106" s="4"/>
      <c r="CU2106" s="4"/>
      <c r="CV2106" s="4"/>
      <c r="CW2106" s="4"/>
      <c r="CX2106" s="4"/>
      <c r="CY2106" s="4"/>
      <c r="CZ2106" s="4"/>
      <c r="DA2106" s="4"/>
      <c r="DB2106" s="4"/>
      <c r="DC2106" s="4"/>
      <c r="DD2106" s="4"/>
      <c r="DE2106" s="4"/>
      <c r="DF2106" s="4"/>
      <c r="DG2106" s="4"/>
      <c r="DH2106" s="4"/>
      <c r="DI2106" s="4"/>
    </row>
    <row r="2107" spans="1:113" ht="14" outlineLevel="1" x14ac:dyDescent="0.35">
      <c r="A2107" s="83" t="s">
        <v>2843</v>
      </c>
      <c r="B2107" s="152" t="s">
        <v>2445</v>
      </c>
      <c r="C2107" s="122"/>
      <c r="D2107" s="345"/>
      <c r="E2107" s="149"/>
      <c r="F2107" s="149"/>
      <c r="G2107" s="149"/>
      <c r="H2107" s="153"/>
      <c r="I2107" s="149">
        <f t="shared" si="114"/>
        <v>0</v>
      </c>
      <c r="J2107" s="149"/>
      <c r="K2107" s="149"/>
      <c r="L2107" s="153"/>
      <c r="M2107" s="153"/>
      <c r="N2107" s="153">
        <f t="shared" si="113"/>
        <v>0</v>
      </c>
      <c r="O2107" s="88">
        <v>46104</v>
      </c>
      <c r="P2107" s="186">
        <v>46112</v>
      </c>
      <c r="Q2107" s="144">
        <v>0.1</v>
      </c>
      <c r="R2107" s="150" t="s">
        <v>1946</v>
      </c>
      <c r="S2107" s="91"/>
      <c r="T2107" s="92"/>
      <c r="U2107" s="167"/>
    </row>
    <row r="2108" spans="1:113" ht="14" outlineLevel="1" x14ac:dyDescent="0.35">
      <c r="A2108" s="83" t="s">
        <v>2844</v>
      </c>
      <c r="B2108" s="152" t="s">
        <v>454</v>
      </c>
      <c r="C2108" s="122"/>
      <c r="D2108" s="345"/>
      <c r="E2108" s="149"/>
      <c r="F2108" s="149"/>
      <c r="G2108" s="149"/>
      <c r="H2108" s="153"/>
      <c r="I2108" s="149">
        <f t="shared" si="114"/>
        <v>0</v>
      </c>
      <c r="J2108" s="149"/>
      <c r="K2108" s="149"/>
      <c r="L2108" s="153"/>
      <c r="M2108" s="153"/>
      <c r="N2108" s="153">
        <f t="shared" si="113"/>
        <v>0</v>
      </c>
      <c r="O2108" s="88">
        <v>46113</v>
      </c>
      <c r="P2108" s="186">
        <v>46134</v>
      </c>
      <c r="Q2108" s="144">
        <v>0.55000000000000004</v>
      </c>
      <c r="R2108" s="150" t="s">
        <v>1946</v>
      </c>
      <c r="S2108" s="91"/>
      <c r="T2108" s="92"/>
      <c r="U2108" s="167"/>
    </row>
    <row r="2109" spans="1:113" ht="14" outlineLevel="1" x14ac:dyDescent="0.35">
      <c r="A2109" s="83" t="s">
        <v>2845</v>
      </c>
      <c r="B2109" s="152" t="s">
        <v>1127</v>
      </c>
      <c r="C2109" s="122"/>
      <c r="D2109" s="345"/>
      <c r="E2109" s="149"/>
      <c r="F2109" s="149"/>
      <c r="G2109" s="149"/>
      <c r="H2109" s="153"/>
      <c r="I2109" s="149">
        <f t="shared" si="114"/>
        <v>0</v>
      </c>
      <c r="J2109" s="149"/>
      <c r="K2109" s="149"/>
      <c r="L2109" s="153"/>
      <c r="M2109" s="153"/>
      <c r="N2109" s="153">
        <f t="shared" ref="N2109:N2149" si="115">SUM(J2109:M2109)</f>
        <v>0</v>
      </c>
      <c r="O2109" s="88">
        <v>46135</v>
      </c>
      <c r="P2109" s="186">
        <v>46136</v>
      </c>
      <c r="Q2109" s="144">
        <v>0.1</v>
      </c>
      <c r="R2109" s="150" t="s">
        <v>1946</v>
      </c>
      <c r="S2109" s="91"/>
      <c r="T2109" s="92"/>
      <c r="U2109" s="167"/>
    </row>
    <row r="2110" spans="1:113" ht="14" outlineLevel="1" x14ac:dyDescent="0.35">
      <c r="A2110" s="83" t="s">
        <v>2846</v>
      </c>
      <c r="B2110" s="152" t="s">
        <v>1129</v>
      </c>
      <c r="C2110" s="122"/>
      <c r="D2110" s="345"/>
      <c r="E2110" s="149"/>
      <c r="F2110" s="149"/>
      <c r="G2110" s="149"/>
      <c r="H2110" s="153"/>
      <c r="I2110" s="149">
        <f t="shared" si="114"/>
        <v>0</v>
      </c>
      <c r="J2110" s="149"/>
      <c r="K2110" s="149"/>
      <c r="L2110" s="153"/>
      <c r="M2110" s="153"/>
      <c r="N2110" s="153">
        <f t="shared" si="115"/>
        <v>0</v>
      </c>
      <c r="O2110" s="88">
        <v>46142</v>
      </c>
      <c r="P2110" s="186">
        <v>46147</v>
      </c>
      <c r="Q2110" s="144">
        <v>0.03</v>
      </c>
      <c r="R2110" s="150" t="s">
        <v>1946</v>
      </c>
      <c r="S2110" s="91"/>
      <c r="T2110" s="92"/>
      <c r="U2110" s="167"/>
    </row>
    <row r="2111" spans="1:113" s="293" customFormat="1" ht="27.65" customHeight="1" outlineLevel="1" x14ac:dyDescent="0.35">
      <c r="A2111" s="83" t="s">
        <v>2847</v>
      </c>
      <c r="B2111" s="152" t="s">
        <v>852</v>
      </c>
      <c r="C2111" s="122"/>
      <c r="D2111" s="345"/>
      <c r="E2111" s="149">
        <v>24000000</v>
      </c>
      <c r="F2111" s="149"/>
      <c r="G2111" s="149"/>
      <c r="H2111" s="153"/>
      <c r="I2111" s="149">
        <f t="shared" si="114"/>
        <v>24000000</v>
      </c>
      <c r="J2111" s="149">
        <v>24000000</v>
      </c>
      <c r="K2111" s="149"/>
      <c r="L2111" s="153"/>
      <c r="M2111" s="153"/>
      <c r="N2111" s="153">
        <f t="shared" si="115"/>
        <v>24000000</v>
      </c>
      <c r="O2111" s="88">
        <v>46148</v>
      </c>
      <c r="P2111" s="186">
        <v>46162</v>
      </c>
      <c r="Q2111" s="144">
        <v>0.05</v>
      </c>
      <c r="R2111" s="150" t="s">
        <v>1946</v>
      </c>
      <c r="S2111" s="91"/>
      <c r="T2111" s="92"/>
      <c r="U2111" s="167"/>
      <c r="V2111" s="4"/>
      <c r="W2111" s="4"/>
      <c r="X2111" s="4"/>
      <c r="Y2111" s="4"/>
      <c r="Z2111" s="4"/>
      <c r="AA2111" s="4"/>
      <c r="AB2111" s="4"/>
      <c r="AC2111" s="4"/>
      <c r="AD2111" s="4"/>
      <c r="AE2111" s="4"/>
      <c r="AF2111" s="4"/>
      <c r="AG2111" s="4"/>
      <c r="AH2111" s="4"/>
      <c r="AI2111" s="4"/>
      <c r="AJ2111" s="4"/>
      <c r="AK2111" s="4"/>
      <c r="AL2111" s="4"/>
      <c r="AM2111" s="4"/>
      <c r="AN2111" s="4"/>
      <c r="AO2111" s="4"/>
      <c r="AP2111" s="4"/>
      <c r="AQ2111" s="4"/>
      <c r="AR2111" s="4"/>
      <c r="AS2111" s="4"/>
      <c r="AT2111" s="4"/>
      <c r="AU2111" s="4"/>
      <c r="AV2111" s="4"/>
      <c r="AW2111" s="4"/>
      <c r="AX2111" s="4"/>
      <c r="AY2111" s="4"/>
      <c r="AZ2111" s="4"/>
      <c r="BA2111" s="4"/>
      <c r="BB2111" s="4"/>
      <c r="BC2111" s="4"/>
      <c r="BD2111" s="4"/>
      <c r="BE2111" s="4"/>
      <c r="BF2111" s="4"/>
      <c r="BG2111" s="4"/>
      <c r="BH2111" s="4"/>
      <c r="BI2111" s="4"/>
      <c r="BJ2111" s="4"/>
      <c r="BK2111" s="4"/>
      <c r="BL2111" s="4"/>
      <c r="BM2111" s="4"/>
      <c r="BN2111" s="4"/>
      <c r="BO2111" s="4"/>
      <c r="BP2111" s="4"/>
      <c r="BQ2111" s="4"/>
      <c r="BR2111" s="4"/>
      <c r="BS2111" s="4"/>
      <c r="BT2111" s="4"/>
      <c r="BU2111" s="4"/>
      <c r="BV2111" s="4"/>
      <c r="BW2111" s="4"/>
      <c r="BX2111" s="4"/>
      <c r="BY2111" s="4"/>
      <c r="BZ2111" s="4"/>
      <c r="CA2111" s="4"/>
      <c r="CB2111" s="4"/>
      <c r="CC2111" s="4"/>
      <c r="CD2111" s="4"/>
      <c r="CE2111" s="4"/>
      <c r="CF2111" s="4"/>
      <c r="CG2111" s="4"/>
      <c r="CH2111" s="4"/>
      <c r="CI2111" s="4"/>
      <c r="CJ2111" s="4"/>
      <c r="CK2111" s="4"/>
      <c r="CL2111" s="4"/>
      <c r="CM2111" s="4"/>
      <c r="CN2111" s="4"/>
      <c r="CO2111" s="4"/>
      <c r="CP2111" s="4"/>
      <c r="CQ2111" s="4"/>
      <c r="CR2111" s="4"/>
      <c r="CS2111" s="4"/>
      <c r="CT2111" s="4"/>
      <c r="CU2111" s="4"/>
      <c r="CV2111" s="4"/>
      <c r="CW2111" s="4"/>
      <c r="CX2111" s="4"/>
      <c r="CY2111" s="4"/>
      <c r="CZ2111" s="4"/>
      <c r="DA2111" s="4"/>
      <c r="DB2111" s="4"/>
      <c r="DC2111" s="4"/>
      <c r="DD2111" s="4"/>
      <c r="DE2111" s="4"/>
      <c r="DF2111" s="4"/>
      <c r="DG2111" s="4"/>
      <c r="DH2111" s="4"/>
      <c r="DI2111" s="4"/>
    </row>
    <row r="2112" spans="1:113" ht="28" outlineLevel="1" x14ac:dyDescent="0.35">
      <c r="A2112" s="135" t="s">
        <v>2848</v>
      </c>
      <c r="B2112" s="163" t="s">
        <v>2849</v>
      </c>
      <c r="C2112" s="64"/>
      <c r="D2112" s="113">
        <v>624101</v>
      </c>
      <c r="E2112" s="65">
        <f>E2119</f>
        <v>4720000</v>
      </c>
      <c r="F2112" s="66"/>
      <c r="G2112" s="66"/>
      <c r="H2112" s="66"/>
      <c r="I2112" s="65">
        <f t="shared" si="114"/>
        <v>4720000</v>
      </c>
      <c r="J2112" s="65">
        <f>J2119</f>
        <v>4720000</v>
      </c>
      <c r="K2112" s="66"/>
      <c r="L2112" s="66"/>
      <c r="M2112" s="66"/>
      <c r="N2112" s="66">
        <f t="shared" si="115"/>
        <v>4720000</v>
      </c>
      <c r="O2112" s="67">
        <v>46357</v>
      </c>
      <c r="P2112" s="67">
        <v>46444</v>
      </c>
      <c r="Q2112" s="68"/>
      <c r="R2112" s="69" t="s">
        <v>1946</v>
      </c>
      <c r="S2112" s="71"/>
      <c r="T2112" s="295"/>
      <c r="U2112" s="165"/>
    </row>
    <row r="2113" spans="1:113" ht="21.9" customHeight="1" outlineLevel="1" x14ac:dyDescent="0.35">
      <c r="A2113" s="83" t="s">
        <v>2850</v>
      </c>
      <c r="B2113" s="152" t="s">
        <v>1119</v>
      </c>
      <c r="C2113" s="122"/>
      <c r="D2113" s="345"/>
      <c r="E2113" s="149"/>
      <c r="F2113" s="149"/>
      <c r="G2113" s="149"/>
      <c r="H2113" s="153"/>
      <c r="I2113" s="149">
        <f t="shared" si="114"/>
        <v>0</v>
      </c>
      <c r="J2113" s="149"/>
      <c r="K2113" s="149"/>
      <c r="L2113" s="153"/>
      <c r="M2113" s="153"/>
      <c r="N2113" s="153">
        <f t="shared" si="115"/>
        <v>0</v>
      </c>
      <c r="O2113" s="88">
        <v>46357</v>
      </c>
      <c r="P2113" s="186">
        <v>46358</v>
      </c>
      <c r="Q2113" s="144">
        <v>0.15</v>
      </c>
      <c r="R2113" s="150" t="s">
        <v>1946</v>
      </c>
      <c r="S2113" s="91"/>
      <c r="T2113" s="92"/>
      <c r="U2113" s="167"/>
    </row>
    <row r="2114" spans="1:113" s="293" customFormat="1" ht="27.65" customHeight="1" outlineLevel="1" x14ac:dyDescent="0.35">
      <c r="A2114" s="83" t="s">
        <v>2851</v>
      </c>
      <c r="B2114" s="152" t="s">
        <v>1121</v>
      </c>
      <c r="C2114" s="122"/>
      <c r="D2114" s="345"/>
      <c r="E2114" s="149"/>
      <c r="F2114" s="149"/>
      <c r="G2114" s="149"/>
      <c r="H2114" s="153"/>
      <c r="I2114" s="149">
        <f t="shared" si="114"/>
        <v>0</v>
      </c>
      <c r="J2114" s="149"/>
      <c r="K2114" s="149"/>
      <c r="L2114" s="153"/>
      <c r="M2114" s="153"/>
      <c r="N2114" s="153">
        <f t="shared" si="115"/>
        <v>0</v>
      </c>
      <c r="O2114" s="88">
        <v>46359</v>
      </c>
      <c r="P2114" s="186">
        <v>46360</v>
      </c>
      <c r="Q2114" s="144">
        <v>0.02</v>
      </c>
      <c r="R2114" s="150" t="s">
        <v>1946</v>
      </c>
      <c r="S2114" s="91"/>
      <c r="T2114" s="92"/>
      <c r="U2114" s="167"/>
      <c r="V2114" s="4"/>
      <c r="W2114" s="4"/>
      <c r="X2114" s="4"/>
      <c r="Y2114" s="4"/>
      <c r="Z2114" s="4"/>
      <c r="AA2114" s="4"/>
      <c r="AB2114" s="4"/>
      <c r="AC2114" s="4"/>
      <c r="AD2114" s="4"/>
      <c r="AE2114" s="4"/>
      <c r="AF2114" s="4"/>
      <c r="AG2114" s="4"/>
      <c r="AH2114" s="4"/>
      <c r="AI2114" s="4"/>
      <c r="AJ2114" s="4"/>
      <c r="AK2114" s="4"/>
      <c r="AL2114" s="4"/>
      <c r="AM2114" s="4"/>
      <c r="AN2114" s="4"/>
      <c r="AO2114" s="4"/>
      <c r="AP2114" s="4"/>
      <c r="AQ2114" s="4"/>
      <c r="AR2114" s="4"/>
      <c r="AS2114" s="4"/>
      <c r="AT2114" s="4"/>
      <c r="AU2114" s="4"/>
      <c r="AV2114" s="4"/>
      <c r="AW2114" s="4"/>
      <c r="AX2114" s="4"/>
      <c r="AY2114" s="4"/>
      <c r="AZ2114" s="4"/>
      <c r="BA2114" s="4"/>
      <c r="BB2114" s="4"/>
      <c r="BC2114" s="4"/>
      <c r="BD2114" s="4"/>
      <c r="BE2114" s="4"/>
      <c r="BF2114" s="4"/>
      <c r="BG2114" s="4"/>
      <c r="BH2114" s="4"/>
      <c r="BI2114" s="4"/>
      <c r="BJ2114" s="4"/>
      <c r="BK2114" s="4"/>
      <c r="BL2114" s="4"/>
      <c r="BM2114" s="4"/>
      <c r="BN2114" s="4"/>
      <c r="BO2114" s="4"/>
      <c r="BP2114" s="4"/>
      <c r="BQ2114" s="4"/>
      <c r="BR2114" s="4"/>
      <c r="BS2114" s="4"/>
      <c r="BT2114" s="4"/>
      <c r="BU2114" s="4"/>
      <c r="BV2114" s="4"/>
      <c r="BW2114" s="4"/>
      <c r="BX2114" s="4"/>
      <c r="BY2114" s="4"/>
      <c r="BZ2114" s="4"/>
      <c r="CA2114" s="4"/>
      <c r="CB2114" s="4"/>
      <c r="CC2114" s="4"/>
      <c r="CD2114" s="4"/>
      <c r="CE2114" s="4"/>
      <c r="CF2114" s="4"/>
      <c r="CG2114" s="4"/>
      <c r="CH2114" s="4"/>
      <c r="CI2114" s="4"/>
      <c r="CJ2114" s="4"/>
      <c r="CK2114" s="4"/>
      <c r="CL2114" s="4"/>
      <c r="CM2114" s="4"/>
      <c r="CN2114" s="4"/>
      <c r="CO2114" s="4"/>
      <c r="CP2114" s="4"/>
      <c r="CQ2114" s="4"/>
      <c r="CR2114" s="4"/>
      <c r="CS2114" s="4"/>
      <c r="CT2114" s="4"/>
      <c r="CU2114" s="4"/>
      <c r="CV2114" s="4"/>
      <c r="CW2114" s="4"/>
      <c r="CX2114" s="4"/>
      <c r="CY2114" s="4"/>
      <c r="CZ2114" s="4"/>
      <c r="DA2114" s="4"/>
      <c r="DB2114" s="4"/>
      <c r="DC2114" s="4"/>
      <c r="DD2114" s="4"/>
      <c r="DE2114" s="4"/>
      <c r="DF2114" s="4"/>
      <c r="DG2114" s="4"/>
      <c r="DH2114" s="4"/>
      <c r="DI2114" s="4"/>
    </row>
    <row r="2115" spans="1:113" ht="14" outlineLevel="1" x14ac:dyDescent="0.35">
      <c r="A2115" s="83" t="s">
        <v>2852</v>
      </c>
      <c r="B2115" s="152" t="s">
        <v>2445</v>
      </c>
      <c r="C2115" s="122"/>
      <c r="D2115" s="345"/>
      <c r="E2115" s="149"/>
      <c r="F2115" s="149"/>
      <c r="G2115" s="149"/>
      <c r="H2115" s="153"/>
      <c r="I2115" s="149">
        <f t="shared" si="114"/>
        <v>0</v>
      </c>
      <c r="J2115" s="149"/>
      <c r="K2115" s="149"/>
      <c r="L2115" s="153"/>
      <c r="M2115" s="153"/>
      <c r="N2115" s="153">
        <f t="shared" si="115"/>
        <v>0</v>
      </c>
      <c r="O2115" s="88">
        <v>46363</v>
      </c>
      <c r="P2115" s="186">
        <v>46372</v>
      </c>
      <c r="Q2115" s="144">
        <v>0.1</v>
      </c>
      <c r="R2115" s="150" t="s">
        <v>1946</v>
      </c>
      <c r="S2115" s="91"/>
      <c r="T2115" s="92"/>
      <c r="U2115" s="167"/>
    </row>
    <row r="2116" spans="1:113" ht="14" outlineLevel="1" x14ac:dyDescent="0.35">
      <c r="A2116" s="83" t="s">
        <v>2853</v>
      </c>
      <c r="B2116" s="152" t="s">
        <v>454</v>
      </c>
      <c r="C2116" s="122"/>
      <c r="D2116" s="345"/>
      <c r="E2116" s="149"/>
      <c r="F2116" s="149"/>
      <c r="G2116" s="149"/>
      <c r="H2116" s="153"/>
      <c r="I2116" s="149">
        <f t="shared" si="114"/>
        <v>0</v>
      </c>
      <c r="J2116" s="149"/>
      <c r="K2116" s="149"/>
      <c r="L2116" s="153"/>
      <c r="M2116" s="153"/>
      <c r="N2116" s="153">
        <f t="shared" si="115"/>
        <v>0</v>
      </c>
      <c r="O2116" s="88">
        <v>46391</v>
      </c>
      <c r="P2116" s="186">
        <v>46412</v>
      </c>
      <c r="Q2116" s="144">
        <v>0.55000000000000004</v>
      </c>
      <c r="R2116" s="150" t="s">
        <v>1946</v>
      </c>
      <c r="S2116" s="91"/>
      <c r="T2116" s="92"/>
      <c r="U2116" s="167"/>
    </row>
    <row r="2117" spans="1:113" ht="14" outlineLevel="1" x14ac:dyDescent="0.35">
      <c r="A2117" s="83" t="s">
        <v>2854</v>
      </c>
      <c r="B2117" s="152" t="s">
        <v>1127</v>
      </c>
      <c r="C2117" s="122"/>
      <c r="D2117" s="345"/>
      <c r="E2117" s="149"/>
      <c r="F2117" s="149"/>
      <c r="G2117" s="149"/>
      <c r="H2117" s="153"/>
      <c r="I2117" s="149">
        <f t="shared" si="114"/>
        <v>0</v>
      </c>
      <c r="J2117" s="149"/>
      <c r="K2117" s="149"/>
      <c r="L2117" s="153"/>
      <c r="M2117" s="153"/>
      <c r="N2117" s="153">
        <f t="shared" si="115"/>
        <v>0</v>
      </c>
      <c r="O2117" s="88">
        <v>46413</v>
      </c>
      <c r="P2117" s="186">
        <v>46414</v>
      </c>
      <c r="Q2117" s="144">
        <v>0.1</v>
      </c>
      <c r="R2117" s="150" t="s">
        <v>1946</v>
      </c>
      <c r="S2117" s="91"/>
      <c r="T2117" s="92"/>
      <c r="U2117" s="167"/>
    </row>
    <row r="2118" spans="1:113" ht="14" outlineLevel="1" x14ac:dyDescent="0.35">
      <c r="A2118" s="83" t="s">
        <v>2855</v>
      </c>
      <c r="B2118" s="152" t="s">
        <v>1129</v>
      </c>
      <c r="C2118" s="122"/>
      <c r="D2118" s="345"/>
      <c r="E2118" s="149"/>
      <c r="F2118" s="149"/>
      <c r="G2118" s="149"/>
      <c r="H2118" s="153"/>
      <c r="I2118" s="149">
        <f t="shared" si="114"/>
        <v>0</v>
      </c>
      <c r="J2118" s="149"/>
      <c r="K2118" s="149"/>
      <c r="L2118" s="153"/>
      <c r="M2118" s="153"/>
      <c r="N2118" s="153">
        <f t="shared" si="115"/>
        <v>0</v>
      </c>
      <c r="O2118" s="88">
        <v>46420</v>
      </c>
      <c r="P2118" s="186">
        <v>46428</v>
      </c>
      <c r="Q2118" s="144">
        <v>0.03</v>
      </c>
      <c r="R2118" s="150" t="s">
        <v>1946</v>
      </c>
      <c r="S2118" s="91"/>
      <c r="T2118" s="92"/>
      <c r="U2118" s="167"/>
    </row>
    <row r="2119" spans="1:113" s="293" customFormat="1" ht="27.65" customHeight="1" outlineLevel="1" x14ac:dyDescent="0.35">
      <c r="A2119" s="83" t="s">
        <v>2856</v>
      </c>
      <c r="B2119" s="152" t="s">
        <v>852</v>
      </c>
      <c r="C2119" s="122"/>
      <c r="D2119" s="345"/>
      <c r="E2119" s="149">
        <v>4720000</v>
      </c>
      <c r="F2119" s="149"/>
      <c r="G2119" s="149"/>
      <c r="H2119" s="153"/>
      <c r="I2119" s="149">
        <f t="shared" si="114"/>
        <v>4720000</v>
      </c>
      <c r="J2119" s="149">
        <v>4720000</v>
      </c>
      <c r="K2119" s="149"/>
      <c r="L2119" s="153"/>
      <c r="M2119" s="153"/>
      <c r="N2119" s="153">
        <f t="shared" si="115"/>
        <v>4720000</v>
      </c>
      <c r="O2119" s="88">
        <v>46428</v>
      </c>
      <c r="P2119" s="186">
        <v>46444</v>
      </c>
      <c r="Q2119" s="144">
        <v>0.05</v>
      </c>
      <c r="R2119" s="150" t="s">
        <v>45</v>
      </c>
      <c r="S2119" s="91"/>
      <c r="T2119" s="92"/>
      <c r="U2119" s="167"/>
      <c r="V2119" s="4"/>
      <c r="W2119" s="4"/>
      <c r="X2119" s="4"/>
      <c r="Y2119" s="4"/>
      <c r="Z2119" s="4"/>
      <c r="AA2119" s="4"/>
      <c r="AB2119" s="4"/>
      <c r="AC2119" s="4"/>
      <c r="AD2119" s="4"/>
      <c r="AE2119" s="4"/>
      <c r="AF2119" s="4"/>
      <c r="AG2119" s="4"/>
      <c r="AH2119" s="4"/>
      <c r="AI2119" s="4"/>
      <c r="AJ2119" s="4"/>
      <c r="AK2119" s="4"/>
      <c r="AL2119" s="4"/>
      <c r="AM2119" s="4"/>
      <c r="AN2119" s="4"/>
      <c r="AO2119" s="4"/>
      <c r="AP2119" s="4"/>
      <c r="AQ2119" s="4"/>
      <c r="AR2119" s="4"/>
      <c r="AS2119" s="4"/>
      <c r="AT2119" s="4"/>
      <c r="AU2119" s="4"/>
      <c r="AV2119" s="4"/>
      <c r="AW2119" s="4"/>
      <c r="AX2119" s="4"/>
      <c r="AY2119" s="4"/>
      <c r="AZ2119" s="4"/>
      <c r="BA2119" s="4"/>
      <c r="BB2119" s="4"/>
      <c r="BC2119" s="4"/>
      <c r="BD2119" s="4"/>
      <c r="BE2119" s="4"/>
      <c r="BF2119" s="4"/>
      <c r="BG2119" s="4"/>
      <c r="BH2119" s="4"/>
      <c r="BI2119" s="4"/>
      <c r="BJ2119" s="4"/>
      <c r="BK2119" s="4"/>
      <c r="BL2119" s="4"/>
      <c r="BM2119" s="4"/>
      <c r="BN2119" s="4"/>
      <c r="BO2119" s="4"/>
      <c r="BP2119" s="4"/>
      <c r="BQ2119" s="4"/>
      <c r="BR2119" s="4"/>
      <c r="BS2119" s="4"/>
      <c r="BT2119" s="4"/>
      <c r="BU2119" s="4"/>
      <c r="BV2119" s="4"/>
      <c r="BW2119" s="4"/>
      <c r="BX2119" s="4"/>
      <c r="BY2119" s="4"/>
      <c r="BZ2119" s="4"/>
      <c r="CA2119" s="4"/>
      <c r="CB2119" s="4"/>
      <c r="CC2119" s="4"/>
      <c r="CD2119" s="4"/>
      <c r="CE2119" s="4"/>
      <c r="CF2119" s="4"/>
      <c r="CG2119" s="4"/>
      <c r="CH2119" s="4"/>
      <c r="CI2119" s="4"/>
      <c r="CJ2119" s="4"/>
      <c r="CK2119" s="4"/>
      <c r="CL2119" s="4"/>
      <c r="CM2119" s="4"/>
      <c r="CN2119" s="4"/>
      <c r="CO2119" s="4"/>
      <c r="CP2119" s="4"/>
      <c r="CQ2119" s="4"/>
      <c r="CR2119" s="4"/>
      <c r="CS2119" s="4"/>
      <c r="CT2119" s="4"/>
      <c r="CU2119" s="4"/>
      <c r="CV2119" s="4"/>
      <c r="CW2119" s="4"/>
      <c r="CX2119" s="4"/>
      <c r="CY2119" s="4"/>
      <c r="CZ2119" s="4"/>
      <c r="DA2119" s="4"/>
      <c r="DB2119" s="4"/>
      <c r="DC2119" s="4"/>
      <c r="DD2119" s="4"/>
      <c r="DE2119" s="4"/>
      <c r="DF2119" s="4"/>
      <c r="DG2119" s="4"/>
      <c r="DH2119" s="4"/>
      <c r="DI2119" s="4"/>
    </row>
    <row r="2120" spans="1:113" ht="28" outlineLevel="1" x14ac:dyDescent="0.35">
      <c r="A2120" s="135" t="s">
        <v>2857</v>
      </c>
      <c r="B2120" s="163" t="s">
        <v>2858</v>
      </c>
      <c r="C2120" s="64"/>
      <c r="D2120" s="113">
        <v>624101</v>
      </c>
      <c r="E2120" s="65">
        <f>E2127</f>
        <v>4000000</v>
      </c>
      <c r="F2120" s="66"/>
      <c r="G2120" s="66"/>
      <c r="H2120" s="66"/>
      <c r="I2120" s="65">
        <f t="shared" si="114"/>
        <v>4000000</v>
      </c>
      <c r="J2120" s="65">
        <f>J2127</f>
        <v>4000000</v>
      </c>
      <c r="K2120" s="66"/>
      <c r="L2120" s="66"/>
      <c r="M2120" s="66"/>
      <c r="N2120" s="66">
        <f t="shared" si="115"/>
        <v>4000000</v>
      </c>
      <c r="O2120" s="67">
        <v>46328</v>
      </c>
      <c r="P2120" s="67">
        <v>46402</v>
      </c>
      <c r="Q2120" s="68"/>
      <c r="R2120" s="69" t="s">
        <v>1946</v>
      </c>
      <c r="S2120" s="71"/>
      <c r="T2120" s="295"/>
      <c r="U2120" s="165"/>
    </row>
    <row r="2121" spans="1:113" ht="14" outlineLevel="1" x14ac:dyDescent="0.35">
      <c r="A2121" s="83" t="s">
        <v>2859</v>
      </c>
      <c r="B2121" s="152" t="s">
        <v>1119</v>
      </c>
      <c r="C2121" s="122"/>
      <c r="D2121" s="345"/>
      <c r="E2121" s="149"/>
      <c r="F2121" s="149"/>
      <c r="G2121" s="149"/>
      <c r="H2121" s="153"/>
      <c r="I2121" s="149">
        <f t="shared" si="114"/>
        <v>0</v>
      </c>
      <c r="J2121" s="149"/>
      <c r="K2121" s="149"/>
      <c r="L2121" s="153"/>
      <c r="M2121" s="153"/>
      <c r="N2121" s="153">
        <f t="shared" si="115"/>
        <v>0</v>
      </c>
      <c r="O2121" s="88">
        <v>46323</v>
      </c>
      <c r="P2121" s="186">
        <v>46324</v>
      </c>
      <c r="Q2121" s="144">
        <v>0.15</v>
      </c>
      <c r="R2121" s="150" t="s">
        <v>1946</v>
      </c>
      <c r="S2121" s="91"/>
      <c r="T2121" s="92"/>
      <c r="U2121" s="167"/>
    </row>
    <row r="2122" spans="1:113" ht="14" outlineLevel="1" x14ac:dyDescent="0.35">
      <c r="A2122" s="83" t="s">
        <v>2860</v>
      </c>
      <c r="B2122" s="152" t="s">
        <v>1121</v>
      </c>
      <c r="C2122" s="122"/>
      <c r="D2122" s="345"/>
      <c r="E2122" s="149"/>
      <c r="F2122" s="149"/>
      <c r="G2122" s="149"/>
      <c r="H2122" s="153"/>
      <c r="I2122" s="149">
        <f t="shared" si="114"/>
        <v>0</v>
      </c>
      <c r="J2122" s="149"/>
      <c r="K2122" s="149"/>
      <c r="L2122" s="153"/>
      <c r="M2122" s="153"/>
      <c r="N2122" s="153">
        <f t="shared" si="115"/>
        <v>0</v>
      </c>
      <c r="O2122" s="88">
        <v>46325</v>
      </c>
      <c r="P2122" s="186">
        <v>46325</v>
      </c>
      <c r="Q2122" s="144">
        <v>0.02</v>
      </c>
      <c r="R2122" s="150" t="s">
        <v>1946</v>
      </c>
      <c r="S2122" s="91"/>
      <c r="T2122" s="92"/>
      <c r="U2122" s="167"/>
    </row>
    <row r="2123" spans="1:113" ht="14" outlineLevel="1" x14ac:dyDescent="0.35">
      <c r="A2123" s="83" t="s">
        <v>2861</v>
      </c>
      <c r="B2123" s="152" t="s">
        <v>2445</v>
      </c>
      <c r="C2123" s="122"/>
      <c r="D2123" s="345"/>
      <c r="E2123" s="149"/>
      <c r="F2123" s="149"/>
      <c r="G2123" s="149"/>
      <c r="H2123" s="153"/>
      <c r="I2123" s="149">
        <f t="shared" si="114"/>
        <v>0</v>
      </c>
      <c r="J2123" s="149"/>
      <c r="K2123" s="149"/>
      <c r="L2123" s="153"/>
      <c r="M2123" s="153"/>
      <c r="N2123" s="153">
        <f t="shared" si="115"/>
        <v>0</v>
      </c>
      <c r="O2123" s="88">
        <v>46335</v>
      </c>
      <c r="P2123" s="186">
        <v>46339</v>
      </c>
      <c r="Q2123" s="144">
        <v>0.1</v>
      </c>
      <c r="R2123" s="150" t="s">
        <v>1946</v>
      </c>
      <c r="S2123" s="91"/>
      <c r="T2123" s="92"/>
      <c r="U2123" s="167"/>
    </row>
    <row r="2124" spans="1:113" s="293" customFormat="1" ht="27.65" customHeight="1" outlineLevel="1" x14ac:dyDescent="0.35">
      <c r="A2124" s="83" t="s">
        <v>2862</v>
      </c>
      <c r="B2124" s="152" t="s">
        <v>454</v>
      </c>
      <c r="C2124" s="122"/>
      <c r="D2124" s="345"/>
      <c r="E2124" s="149"/>
      <c r="F2124" s="149"/>
      <c r="G2124" s="149"/>
      <c r="H2124" s="153"/>
      <c r="I2124" s="149">
        <f t="shared" si="114"/>
        <v>0</v>
      </c>
      <c r="J2124" s="149"/>
      <c r="K2124" s="149"/>
      <c r="L2124" s="153"/>
      <c r="M2124" s="153"/>
      <c r="N2124" s="153">
        <f t="shared" si="115"/>
        <v>0</v>
      </c>
      <c r="O2124" s="88">
        <v>46342</v>
      </c>
      <c r="P2124" s="186">
        <v>46340</v>
      </c>
      <c r="Q2124" s="144">
        <v>0.55000000000000004</v>
      </c>
      <c r="R2124" s="150" t="s">
        <v>1946</v>
      </c>
      <c r="S2124" s="91"/>
      <c r="T2124" s="92"/>
      <c r="U2124" s="167"/>
      <c r="V2124" s="4"/>
      <c r="W2124" s="4"/>
      <c r="X2124" s="4"/>
      <c r="Y2124" s="4"/>
      <c r="Z2124" s="4"/>
      <c r="AA2124" s="4"/>
      <c r="AB2124" s="4"/>
      <c r="AC2124" s="4"/>
      <c r="AD2124" s="4"/>
      <c r="AE2124" s="4"/>
      <c r="AF2124" s="4"/>
      <c r="AG2124" s="4"/>
      <c r="AH2124" s="4"/>
      <c r="AI2124" s="4"/>
      <c r="AJ2124" s="4"/>
      <c r="AK2124" s="4"/>
      <c r="AL2124" s="4"/>
      <c r="AM2124" s="4"/>
      <c r="AN2124" s="4"/>
      <c r="AO2124" s="4"/>
      <c r="AP2124" s="4"/>
      <c r="AQ2124" s="4"/>
      <c r="AR2124" s="4"/>
      <c r="AS2124" s="4"/>
      <c r="AT2124" s="4"/>
      <c r="AU2124" s="4"/>
      <c r="AV2124" s="4"/>
      <c r="AW2124" s="4"/>
      <c r="AX2124" s="4"/>
      <c r="AY2124" s="4"/>
      <c r="AZ2124" s="4"/>
      <c r="BA2124" s="4"/>
      <c r="BB2124" s="4"/>
      <c r="BC2124" s="4"/>
      <c r="BD2124" s="4"/>
      <c r="BE2124" s="4"/>
      <c r="BF2124" s="4"/>
      <c r="BG2124" s="4"/>
      <c r="BH2124" s="4"/>
      <c r="BI2124" s="4"/>
      <c r="BJ2124" s="4"/>
      <c r="BK2124" s="4"/>
      <c r="BL2124" s="4"/>
      <c r="BM2124" s="4"/>
      <c r="BN2124" s="4"/>
      <c r="BO2124" s="4"/>
      <c r="BP2124" s="4"/>
      <c r="BQ2124" s="4"/>
      <c r="BR2124" s="4"/>
      <c r="BS2124" s="4"/>
      <c r="BT2124" s="4"/>
      <c r="BU2124" s="4"/>
      <c r="BV2124" s="4"/>
      <c r="BW2124" s="4"/>
      <c r="BX2124" s="4"/>
      <c r="BY2124" s="4"/>
      <c r="BZ2124" s="4"/>
      <c r="CA2124" s="4"/>
      <c r="CB2124" s="4"/>
      <c r="CC2124" s="4"/>
      <c r="CD2124" s="4"/>
      <c r="CE2124" s="4"/>
      <c r="CF2124" s="4"/>
      <c r="CG2124" s="4"/>
      <c r="CH2124" s="4"/>
      <c r="CI2124" s="4"/>
      <c r="CJ2124" s="4"/>
      <c r="CK2124" s="4"/>
      <c r="CL2124" s="4"/>
      <c r="CM2124" s="4"/>
      <c r="CN2124" s="4"/>
      <c r="CO2124" s="4"/>
      <c r="CP2124" s="4"/>
      <c r="CQ2124" s="4"/>
      <c r="CR2124" s="4"/>
      <c r="CS2124" s="4"/>
      <c r="CT2124" s="4"/>
      <c r="CU2124" s="4"/>
      <c r="CV2124" s="4"/>
      <c r="CW2124" s="4"/>
      <c r="CX2124" s="4"/>
      <c r="CY2124" s="4"/>
      <c r="CZ2124" s="4"/>
      <c r="DA2124" s="4"/>
      <c r="DB2124" s="4"/>
      <c r="DC2124" s="4"/>
      <c r="DD2124" s="4"/>
      <c r="DE2124" s="4"/>
      <c r="DF2124" s="4"/>
      <c r="DG2124" s="4"/>
      <c r="DH2124" s="4"/>
      <c r="DI2124" s="4"/>
    </row>
    <row r="2125" spans="1:113" ht="14" outlineLevel="1" x14ac:dyDescent="0.35">
      <c r="A2125" s="83" t="s">
        <v>2863</v>
      </c>
      <c r="B2125" s="152" t="s">
        <v>1127</v>
      </c>
      <c r="C2125" s="122"/>
      <c r="D2125" s="345"/>
      <c r="E2125" s="149"/>
      <c r="F2125" s="149"/>
      <c r="G2125" s="149"/>
      <c r="H2125" s="153"/>
      <c r="I2125" s="149">
        <f t="shared" si="114"/>
        <v>0</v>
      </c>
      <c r="J2125" s="149"/>
      <c r="K2125" s="149"/>
      <c r="L2125" s="153"/>
      <c r="M2125" s="153"/>
      <c r="N2125" s="153">
        <f t="shared" si="115"/>
        <v>0</v>
      </c>
      <c r="O2125" s="88">
        <v>46377</v>
      </c>
      <c r="P2125" s="186">
        <v>46378</v>
      </c>
      <c r="Q2125" s="144">
        <v>0.1</v>
      </c>
      <c r="R2125" s="150" t="s">
        <v>1946</v>
      </c>
      <c r="S2125" s="91"/>
      <c r="T2125" s="92"/>
      <c r="U2125" s="167"/>
    </row>
    <row r="2126" spans="1:113" ht="14" outlineLevel="1" x14ac:dyDescent="0.35">
      <c r="A2126" s="83" t="s">
        <v>2864</v>
      </c>
      <c r="B2126" s="152" t="s">
        <v>1129</v>
      </c>
      <c r="C2126" s="122"/>
      <c r="D2126" s="345"/>
      <c r="E2126" s="149"/>
      <c r="F2126" s="149"/>
      <c r="G2126" s="149"/>
      <c r="H2126" s="153"/>
      <c r="I2126" s="149">
        <f t="shared" si="114"/>
        <v>0</v>
      </c>
      <c r="J2126" s="149"/>
      <c r="K2126" s="149"/>
      <c r="L2126" s="153"/>
      <c r="M2126" s="153"/>
      <c r="N2126" s="153">
        <f t="shared" si="115"/>
        <v>0</v>
      </c>
      <c r="O2126" s="88">
        <v>46384</v>
      </c>
      <c r="P2126" s="186">
        <v>46384</v>
      </c>
      <c r="Q2126" s="144">
        <v>0.03</v>
      </c>
      <c r="R2126" s="150" t="s">
        <v>1946</v>
      </c>
      <c r="S2126" s="91"/>
      <c r="T2126" s="92"/>
      <c r="U2126" s="167"/>
    </row>
    <row r="2127" spans="1:113" ht="14" outlineLevel="1" x14ac:dyDescent="0.35">
      <c r="A2127" s="83" t="s">
        <v>2865</v>
      </c>
      <c r="B2127" s="152" t="s">
        <v>852</v>
      </c>
      <c r="C2127" s="122"/>
      <c r="D2127" s="345"/>
      <c r="E2127" s="149">
        <v>4000000</v>
      </c>
      <c r="F2127" s="149"/>
      <c r="G2127" s="149"/>
      <c r="H2127" s="153"/>
      <c r="I2127" s="149">
        <f t="shared" si="114"/>
        <v>4000000</v>
      </c>
      <c r="J2127" s="149">
        <v>4000000</v>
      </c>
      <c r="K2127" s="149"/>
      <c r="L2127" s="153"/>
      <c r="M2127" s="153"/>
      <c r="N2127" s="153">
        <f t="shared" si="115"/>
        <v>4000000</v>
      </c>
      <c r="O2127" s="88">
        <v>46385</v>
      </c>
      <c r="P2127" s="186">
        <v>46402</v>
      </c>
      <c r="Q2127" s="144">
        <v>0.05</v>
      </c>
      <c r="R2127" s="150" t="s">
        <v>45</v>
      </c>
      <c r="S2127" s="91"/>
      <c r="T2127" s="92"/>
      <c r="U2127" s="167"/>
    </row>
    <row r="2128" spans="1:113" ht="28" outlineLevel="1" x14ac:dyDescent="0.35">
      <c r="A2128" s="135" t="s">
        <v>2866</v>
      </c>
      <c r="B2128" s="163" t="s">
        <v>2867</v>
      </c>
      <c r="C2128" s="64"/>
      <c r="D2128" s="113">
        <v>624101</v>
      </c>
      <c r="E2128" s="65">
        <f>E2135</f>
        <v>5000000</v>
      </c>
      <c r="F2128" s="66"/>
      <c r="G2128" s="66"/>
      <c r="H2128" s="66"/>
      <c r="I2128" s="65">
        <f t="shared" si="114"/>
        <v>5000000</v>
      </c>
      <c r="J2128" s="65">
        <f>J2135</f>
        <v>5000000</v>
      </c>
      <c r="K2128" s="66"/>
      <c r="L2128" s="66"/>
      <c r="M2128" s="66"/>
      <c r="N2128" s="66">
        <f t="shared" si="115"/>
        <v>5000000</v>
      </c>
      <c r="O2128" s="67">
        <v>46328</v>
      </c>
      <c r="P2128" s="67">
        <v>46402</v>
      </c>
      <c r="Q2128" s="68"/>
      <c r="R2128" s="69" t="s">
        <v>1946</v>
      </c>
      <c r="S2128" s="71"/>
      <c r="T2128" s="295"/>
      <c r="U2128" s="165"/>
    </row>
    <row r="2129" spans="1:113" s="293" customFormat="1" ht="27.65" customHeight="1" outlineLevel="1" x14ac:dyDescent="0.35">
      <c r="A2129" s="83" t="s">
        <v>2868</v>
      </c>
      <c r="B2129" s="152" t="s">
        <v>1119</v>
      </c>
      <c r="C2129" s="122"/>
      <c r="D2129" s="345"/>
      <c r="E2129" s="149"/>
      <c r="F2129" s="149"/>
      <c r="G2129" s="149"/>
      <c r="H2129" s="153"/>
      <c r="I2129" s="149">
        <f t="shared" si="114"/>
        <v>0</v>
      </c>
      <c r="J2129" s="149"/>
      <c r="K2129" s="149"/>
      <c r="L2129" s="153"/>
      <c r="M2129" s="153"/>
      <c r="N2129" s="153">
        <f t="shared" si="115"/>
        <v>0</v>
      </c>
      <c r="O2129" s="88">
        <v>46323</v>
      </c>
      <c r="P2129" s="186">
        <v>46324</v>
      </c>
      <c r="Q2129" s="144">
        <v>0.15</v>
      </c>
      <c r="R2129" s="150" t="s">
        <v>1946</v>
      </c>
      <c r="S2129" s="91"/>
      <c r="T2129" s="92"/>
      <c r="U2129" s="167"/>
      <c r="V2129" s="4"/>
      <c r="W2129" s="4"/>
      <c r="X2129" s="4"/>
      <c r="Y2129" s="4"/>
      <c r="Z2129" s="4"/>
      <c r="AA2129" s="4"/>
      <c r="AB2129" s="4"/>
      <c r="AC2129" s="4"/>
      <c r="AD2129" s="4"/>
      <c r="AE2129" s="4"/>
      <c r="AF2129" s="4"/>
      <c r="AG2129" s="4"/>
      <c r="AH2129" s="4"/>
      <c r="AI2129" s="4"/>
      <c r="AJ2129" s="4"/>
      <c r="AK2129" s="4"/>
      <c r="AL2129" s="4"/>
      <c r="AM2129" s="4"/>
      <c r="AN2129" s="4"/>
      <c r="AO2129" s="4"/>
      <c r="AP2129" s="4"/>
      <c r="AQ2129" s="4"/>
      <c r="AR2129" s="4"/>
      <c r="AS2129" s="4"/>
      <c r="AT2129" s="4"/>
      <c r="AU2129" s="4"/>
      <c r="AV2129" s="4"/>
      <c r="AW2129" s="4"/>
      <c r="AX2129" s="4"/>
      <c r="AY2129" s="4"/>
      <c r="AZ2129" s="4"/>
      <c r="BA2129" s="4"/>
      <c r="BB2129" s="4"/>
      <c r="BC2129" s="4"/>
      <c r="BD2129" s="4"/>
      <c r="BE2129" s="4"/>
      <c r="BF2129" s="4"/>
      <c r="BG2129" s="4"/>
      <c r="BH2129" s="4"/>
      <c r="BI2129" s="4"/>
      <c r="BJ2129" s="4"/>
      <c r="BK2129" s="4"/>
      <c r="BL2129" s="4"/>
      <c r="BM2129" s="4"/>
      <c r="BN2129" s="4"/>
      <c r="BO2129" s="4"/>
      <c r="BP2129" s="4"/>
      <c r="BQ2129" s="4"/>
      <c r="BR2129" s="4"/>
      <c r="BS2129" s="4"/>
      <c r="BT2129" s="4"/>
      <c r="BU2129" s="4"/>
      <c r="BV2129" s="4"/>
      <c r="BW2129" s="4"/>
      <c r="BX2129" s="4"/>
      <c r="BY2129" s="4"/>
      <c r="BZ2129" s="4"/>
      <c r="CA2129" s="4"/>
      <c r="CB2129" s="4"/>
      <c r="CC2129" s="4"/>
      <c r="CD2129" s="4"/>
      <c r="CE2129" s="4"/>
      <c r="CF2129" s="4"/>
      <c r="CG2129" s="4"/>
      <c r="CH2129" s="4"/>
      <c r="CI2129" s="4"/>
      <c r="CJ2129" s="4"/>
      <c r="CK2129" s="4"/>
      <c r="CL2129" s="4"/>
      <c r="CM2129" s="4"/>
      <c r="CN2129" s="4"/>
      <c r="CO2129" s="4"/>
      <c r="CP2129" s="4"/>
      <c r="CQ2129" s="4"/>
      <c r="CR2129" s="4"/>
      <c r="CS2129" s="4"/>
      <c r="CT2129" s="4"/>
      <c r="CU2129" s="4"/>
      <c r="CV2129" s="4"/>
      <c r="CW2129" s="4"/>
      <c r="CX2129" s="4"/>
      <c r="CY2129" s="4"/>
      <c r="CZ2129" s="4"/>
      <c r="DA2129" s="4"/>
      <c r="DB2129" s="4"/>
      <c r="DC2129" s="4"/>
      <c r="DD2129" s="4"/>
      <c r="DE2129" s="4"/>
      <c r="DF2129" s="4"/>
      <c r="DG2129" s="4"/>
      <c r="DH2129" s="4"/>
      <c r="DI2129" s="4"/>
    </row>
    <row r="2130" spans="1:113" ht="14" outlineLevel="1" x14ac:dyDescent="0.35">
      <c r="A2130" s="83" t="s">
        <v>2869</v>
      </c>
      <c r="B2130" s="152" t="s">
        <v>1121</v>
      </c>
      <c r="C2130" s="122"/>
      <c r="D2130" s="345"/>
      <c r="E2130" s="149"/>
      <c r="F2130" s="149"/>
      <c r="G2130" s="149"/>
      <c r="H2130" s="153"/>
      <c r="I2130" s="149">
        <f t="shared" si="114"/>
        <v>0</v>
      </c>
      <c r="J2130" s="149"/>
      <c r="K2130" s="149"/>
      <c r="L2130" s="153"/>
      <c r="M2130" s="153"/>
      <c r="N2130" s="153">
        <f t="shared" si="115"/>
        <v>0</v>
      </c>
      <c r="O2130" s="88">
        <v>46325</v>
      </c>
      <c r="P2130" s="186">
        <v>46325</v>
      </c>
      <c r="Q2130" s="144">
        <v>0.02</v>
      </c>
      <c r="R2130" s="150" t="s">
        <v>1946</v>
      </c>
      <c r="S2130" s="91"/>
      <c r="T2130" s="92"/>
      <c r="U2130" s="167"/>
    </row>
    <row r="2131" spans="1:113" ht="14" outlineLevel="1" x14ac:dyDescent="0.35">
      <c r="A2131" s="83" t="s">
        <v>2870</v>
      </c>
      <c r="B2131" s="152" t="s">
        <v>1123</v>
      </c>
      <c r="C2131" s="122"/>
      <c r="D2131" s="345"/>
      <c r="E2131" s="149"/>
      <c r="F2131" s="149"/>
      <c r="G2131" s="149"/>
      <c r="H2131" s="153"/>
      <c r="I2131" s="149">
        <f t="shared" si="114"/>
        <v>0</v>
      </c>
      <c r="J2131" s="149"/>
      <c r="K2131" s="149"/>
      <c r="L2131" s="153"/>
      <c r="M2131" s="153"/>
      <c r="N2131" s="153">
        <f t="shared" si="115"/>
        <v>0</v>
      </c>
      <c r="O2131" s="88">
        <v>46335</v>
      </c>
      <c r="P2131" s="186">
        <v>46339</v>
      </c>
      <c r="Q2131" s="144">
        <v>0.1</v>
      </c>
      <c r="R2131" s="150" t="s">
        <v>1946</v>
      </c>
      <c r="S2131" s="91"/>
      <c r="T2131" s="92"/>
      <c r="U2131" s="167"/>
    </row>
    <row r="2132" spans="1:113" ht="14" outlineLevel="1" x14ac:dyDescent="0.35">
      <c r="A2132" s="83" t="s">
        <v>2871</v>
      </c>
      <c r="B2132" s="152" t="s">
        <v>1125</v>
      </c>
      <c r="C2132" s="122"/>
      <c r="D2132" s="345"/>
      <c r="E2132" s="149"/>
      <c r="F2132" s="149"/>
      <c r="G2132" s="149"/>
      <c r="H2132" s="153"/>
      <c r="I2132" s="149">
        <f t="shared" si="114"/>
        <v>0</v>
      </c>
      <c r="J2132" s="149"/>
      <c r="K2132" s="149"/>
      <c r="L2132" s="153"/>
      <c r="M2132" s="153"/>
      <c r="N2132" s="153">
        <f t="shared" si="115"/>
        <v>0</v>
      </c>
      <c r="O2132" s="88">
        <v>46342</v>
      </c>
      <c r="P2132" s="186">
        <v>46340</v>
      </c>
      <c r="Q2132" s="144">
        <v>0.55000000000000004</v>
      </c>
      <c r="R2132" s="150" t="s">
        <v>1946</v>
      </c>
      <c r="S2132" s="91"/>
      <c r="T2132" s="92"/>
      <c r="U2132" s="167"/>
    </row>
    <row r="2133" spans="1:113" ht="14" outlineLevel="1" x14ac:dyDescent="0.35">
      <c r="A2133" s="83" t="s">
        <v>2872</v>
      </c>
      <c r="B2133" s="152" t="s">
        <v>1127</v>
      </c>
      <c r="C2133" s="122"/>
      <c r="D2133" s="345"/>
      <c r="E2133" s="149"/>
      <c r="F2133" s="149"/>
      <c r="G2133" s="149"/>
      <c r="H2133" s="153"/>
      <c r="I2133" s="149">
        <f t="shared" si="114"/>
        <v>0</v>
      </c>
      <c r="J2133" s="149"/>
      <c r="K2133" s="149"/>
      <c r="L2133" s="153"/>
      <c r="M2133" s="153"/>
      <c r="N2133" s="153">
        <f t="shared" si="115"/>
        <v>0</v>
      </c>
      <c r="O2133" s="88">
        <v>46377</v>
      </c>
      <c r="P2133" s="186">
        <v>46378</v>
      </c>
      <c r="Q2133" s="144">
        <v>0.1</v>
      </c>
      <c r="R2133" s="150" t="s">
        <v>1946</v>
      </c>
      <c r="S2133" s="91"/>
      <c r="T2133" s="92"/>
      <c r="U2133" s="167"/>
    </row>
    <row r="2134" spans="1:113" ht="14" outlineLevel="1" x14ac:dyDescent="0.35">
      <c r="A2134" s="83" t="s">
        <v>2873</v>
      </c>
      <c r="B2134" s="152" t="s">
        <v>1129</v>
      </c>
      <c r="C2134" s="122"/>
      <c r="D2134" s="345"/>
      <c r="E2134" s="149"/>
      <c r="F2134" s="149"/>
      <c r="G2134" s="149"/>
      <c r="H2134" s="153"/>
      <c r="I2134" s="149">
        <f t="shared" si="114"/>
        <v>0</v>
      </c>
      <c r="J2134" s="149"/>
      <c r="K2134" s="149"/>
      <c r="L2134" s="153"/>
      <c r="M2134" s="153"/>
      <c r="N2134" s="153">
        <f t="shared" si="115"/>
        <v>0</v>
      </c>
      <c r="O2134" s="88">
        <v>46384</v>
      </c>
      <c r="P2134" s="186">
        <v>46384</v>
      </c>
      <c r="Q2134" s="144">
        <v>0.03</v>
      </c>
      <c r="R2134" s="150" t="s">
        <v>1946</v>
      </c>
      <c r="S2134" s="91"/>
      <c r="T2134" s="92"/>
      <c r="U2134" s="167"/>
    </row>
    <row r="2135" spans="1:113" s="293" customFormat="1" ht="27.65" customHeight="1" outlineLevel="1" x14ac:dyDescent="0.35">
      <c r="A2135" s="83" t="s">
        <v>2874</v>
      </c>
      <c r="B2135" s="152" t="s">
        <v>852</v>
      </c>
      <c r="C2135" s="122"/>
      <c r="D2135" s="345"/>
      <c r="E2135" s="149">
        <v>5000000</v>
      </c>
      <c r="F2135" s="149"/>
      <c r="G2135" s="149"/>
      <c r="H2135" s="153"/>
      <c r="I2135" s="149">
        <f t="shared" si="114"/>
        <v>5000000</v>
      </c>
      <c r="J2135" s="149">
        <v>5000000</v>
      </c>
      <c r="K2135" s="149"/>
      <c r="L2135" s="153"/>
      <c r="M2135" s="153"/>
      <c r="N2135" s="153">
        <f t="shared" si="115"/>
        <v>5000000</v>
      </c>
      <c r="O2135" s="88">
        <v>46385</v>
      </c>
      <c r="P2135" s="186">
        <v>46402</v>
      </c>
      <c r="Q2135" s="144">
        <v>0.05</v>
      </c>
      <c r="R2135" s="150" t="s">
        <v>1946</v>
      </c>
      <c r="S2135" s="91"/>
      <c r="T2135" s="92"/>
      <c r="U2135" s="167"/>
      <c r="V2135" s="4"/>
      <c r="W2135" s="4"/>
      <c r="X2135" s="4"/>
      <c r="Y2135" s="4"/>
      <c r="Z2135" s="4"/>
      <c r="AA2135" s="4"/>
      <c r="AB2135" s="4"/>
      <c r="AC2135" s="4"/>
      <c r="AD2135" s="4"/>
      <c r="AE2135" s="4"/>
      <c r="AF2135" s="4"/>
      <c r="AG2135" s="4"/>
      <c r="AH2135" s="4"/>
      <c r="AI2135" s="4"/>
      <c r="AJ2135" s="4"/>
      <c r="AK2135" s="4"/>
      <c r="AL2135" s="4"/>
      <c r="AM2135" s="4"/>
      <c r="AN2135" s="4"/>
      <c r="AO2135" s="4"/>
      <c r="AP2135" s="4"/>
      <c r="AQ2135" s="4"/>
      <c r="AR2135" s="4"/>
      <c r="AS2135" s="4"/>
      <c r="AT2135" s="4"/>
      <c r="AU2135" s="4"/>
      <c r="AV2135" s="4"/>
      <c r="AW2135" s="4"/>
      <c r="AX2135" s="4"/>
      <c r="AY2135" s="4"/>
      <c r="AZ2135" s="4"/>
      <c r="BA2135" s="4"/>
      <c r="BB2135" s="4"/>
      <c r="BC2135" s="4"/>
      <c r="BD2135" s="4"/>
      <c r="BE2135" s="4"/>
      <c r="BF2135" s="4"/>
      <c r="BG2135" s="4"/>
      <c r="BH2135" s="4"/>
      <c r="BI2135" s="4"/>
      <c r="BJ2135" s="4"/>
      <c r="BK2135" s="4"/>
      <c r="BL2135" s="4"/>
      <c r="BM2135" s="4"/>
      <c r="BN2135" s="4"/>
      <c r="BO2135" s="4"/>
      <c r="BP2135" s="4"/>
      <c r="BQ2135" s="4"/>
      <c r="BR2135" s="4"/>
      <c r="BS2135" s="4"/>
      <c r="BT2135" s="4"/>
      <c r="BU2135" s="4"/>
      <c r="BV2135" s="4"/>
      <c r="BW2135" s="4"/>
      <c r="BX2135" s="4"/>
      <c r="BY2135" s="4"/>
      <c r="BZ2135" s="4"/>
      <c r="CA2135" s="4"/>
      <c r="CB2135" s="4"/>
      <c r="CC2135" s="4"/>
      <c r="CD2135" s="4"/>
      <c r="CE2135" s="4"/>
      <c r="CF2135" s="4"/>
      <c r="CG2135" s="4"/>
      <c r="CH2135" s="4"/>
      <c r="CI2135" s="4"/>
      <c r="CJ2135" s="4"/>
      <c r="CK2135" s="4"/>
      <c r="CL2135" s="4"/>
      <c r="CM2135" s="4"/>
      <c r="CN2135" s="4"/>
      <c r="CO2135" s="4"/>
      <c r="CP2135" s="4"/>
      <c r="CQ2135" s="4"/>
      <c r="CR2135" s="4"/>
      <c r="CS2135" s="4"/>
      <c r="CT2135" s="4"/>
      <c r="CU2135" s="4"/>
      <c r="CV2135" s="4"/>
      <c r="CW2135" s="4"/>
      <c r="CX2135" s="4"/>
      <c r="CY2135" s="4"/>
      <c r="CZ2135" s="4"/>
      <c r="DA2135" s="4"/>
      <c r="DB2135" s="4"/>
      <c r="DC2135" s="4"/>
      <c r="DD2135" s="4"/>
      <c r="DE2135" s="4"/>
      <c r="DF2135" s="4"/>
      <c r="DG2135" s="4"/>
      <c r="DH2135" s="4"/>
      <c r="DI2135" s="4"/>
    </row>
    <row r="2136" spans="1:113" ht="28" outlineLevel="1" x14ac:dyDescent="0.35">
      <c r="A2136" s="135" t="s">
        <v>2875</v>
      </c>
      <c r="B2136" s="163" t="s">
        <v>2876</v>
      </c>
      <c r="C2136" s="64"/>
      <c r="D2136" s="113">
        <v>2341</v>
      </c>
      <c r="E2136" s="66">
        <f>E2143</f>
        <v>50000000</v>
      </c>
      <c r="F2136" s="65"/>
      <c r="G2136" s="65"/>
      <c r="H2136" s="65"/>
      <c r="I2136" s="66">
        <f t="shared" si="114"/>
        <v>50000000</v>
      </c>
      <c r="J2136" s="66">
        <f>J2143</f>
        <v>50000000</v>
      </c>
      <c r="K2136" s="65"/>
      <c r="L2136" s="66"/>
      <c r="M2136" s="66"/>
      <c r="N2136" s="66">
        <f t="shared" si="115"/>
        <v>50000000</v>
      </c>
      <c r="O2136" s="67">
        <v>46104</v>
      </c>
      <c r="P2136" s="67">
        <v>46241</v>
      </c>
      <c r="Q2136" s="68"/>
      <c r="R2136" s="71" t="s">
        <v>1946</v>
      </c>
      <c r="S2136" s="71"/>
      <c r="T2136" s="71"/>
      <c r="U2136" s="147"/>
    </row>
    <row r="2137" spans="1:113" ht="14" outlineLevel="1" x14ac:dyDescent="0.35">
      <c r="A2137" s="83" t="s">
        <v>2877</v>
      </c>
      <c r="B2137" s="152" t="s">
        <v>1119</v>
      </c>
      <c r="C2137" s="122"/>
      <c r="D2137" s="345"/>
      <c r="E2137" s="149"/>
      <c r="F2137" s="149"/>
      <c r="G2137" s="149"/>
      <c r="H2137" s="153"/>
      <c r="I2137" s="149">
        <f t="shared" si="114"/>
        <v>0</v>
      </c>
      <c r="J2137" s="149"/>
      <c r="K2137" s="149"/>
      <c r="L2137" s="153"/>
      <c r="M2137" s="153"/>
      <c r="N2137" s="153">
        <f t="shared" si="115"/>
        <v>0</v>
      </c>
      <c r="O2137" s="88">
        <v>46104</v>
      </c>
      <c r="P2137" s="186">
        <v>46112</v>
      </c>
      <c r="Q2137" s="144">
        <v>0.15</v>
      </c>
      <c r="R2137" s="150" t="s">
        <v>1946</v>
      </c>
      <c r="S2137" s="91"/>
      <c r="T2137" s="92"/>
      <c r="U2137" s="167"/>
    </row>
    <row r="2138" spans="1:113" ht="14" outlineLevel="1" x14ac:dyDescent="0.35">
      <c r="A2138" s="83" t="s">
        <v>2878</v>
      </c>
      <c r="B2138" s="152" t="s">
        <v>1121</v>
      </c>
      <c r="C2138" s="122"/>
      <c r="D2138" s="345"/>
      <c r="E2138" s="149"/>
      <c r="F2138" s="149"/>
      <c r="G2138" s="149"/>
      <c r="H2138" s="153"/>
      <c r="I2138" s="149">
        <f t="shared" si="114"/>
        <v>0</v>
      </c>
      <c r="J2138" s="149"/>
      <c r="K2138" s="149"/>
      <c r="L2138" s="153"/>
      <c r="M2138" s="153"/>
      <c r="N2138" s="153">
        <f t="shared" si="115"/>
        <v>0</v>
      </c>
      <c r="O2138" s="88">
        <v>46111</v>
      </c>
      <c r="P2138" s="186">
        <v>46112</v>
      </c>
      <c r="Q2138" s="144">
        <v>0.02</v>
      </c>
      <c r="R2138" s="150" t="s">
        <v>1946</v>
      </c>
      <c r="S2138" s="91"/>
      <c r="T2138" s="92"/>
      <c r="U2138" s="167"/>
    </row>
    <row r="2139" spans="1:113" ht="14" outlineLevel="1" x14ac:dyDescent="0.35">
      <c r="A2139" s="83" t="s">
        <v>2879</v>
      </c>
      <c r="B2139" s="152" t="s">
        <v>1123</v>
      </c>
      <c r="C2139" s="122"/>
      <c r="D2139" s="345"/>
      <c r="E2139" s="149"/>
      <c r="F2139" s="149"/>
      <c r="G2139" s="149"/>
      <c r="H2139" s="153"/>
      <c r="I2139" s="149">
        <f t="shared" si="114"/>
        <v>0</v>
      </c>
      <c r="J2139" s="149"/>
      <c r="K2139" s="149"/>
      <c r="L2139" s="153"/>
      <c r="M2139" s="153"/>
      <c r="N2139" s="153">
        <f t="shared" si="115"/>
        <v>0</v>
      </c>
      <c r="O2139" s="88">
        <v>46122</v>
      </c>
      <c r="P2139" s="186">
        <v>46149</v>
      </c>
      <c r="Q2139" s="144">
        <v>0.1</v>
      </c>
      <c r="R2139" s="150" t="s">
        <v>1946</v>
      </c>
      <c r="S2139" s="91"/>
      <c r="T2139" s="92"/>
      <c r="U2139" s="167"/>
    </row>
    <row r="2140" spans="1:113" s="293" customFormat="1" ht="27.65" customHeight="1" outlineLevel="1" x14ac:dyDescent="0.35">
      <c r="A2140" s="83" t="s">
        <v>2880</v>
      </c>
      <c r="B2140" s="152" t="s">
        <v>1125</v>
      </c>
      <c r="C2140" s="122"/>
      <c r="D2140" s="345"/>
      <c r="E2140" s="149"/>
      <c r="F2140" s="149"/>
      <c r="G2140" s="149"/>
      <c r="H2140" s="153"/>
      <c r="I2140" s="149">
        <f t="shared" si="114"/>
        <v>0</v>
      </c>
      <c r="J2140" s="149"/>
      <c r="K2140" s="149"/>
      <c r="L2140" s="153"/>
      <c r="M2140" s="153"/>
      <c r="N2140" s="153">
        <f t="shared" si="115"/>
        <v>0</v>
      </c>
      <c r="O2140" s="88">
        <v>46168</v>
      </c>
      <c r="P2140" s="186">
        <v>46176</v>
      </c>
      <c r="Q2140" s="144">
        <v>0.55000000000000004</v>
      </c>
      <c r="R2140" s="150" t="s">
        <v>1946</v>
      </c>
      <c r="S2140" s="91"/>
      <c r="T2140" s="92"/>
      <c r="U2140" s="167"/>
      <c r="V2140" s="4"/>
      <c r="W2140" s="4"/>
      <c r="X2140" s="4"/>
      <c r="Y2140" s="4"/>
      <c r="Z2140" s="4"/>
      <c r="AA2140" s="4"/>
      <c r="AB2140" s="4"/>
      <c r="AC2140" s="4"/>
      <c r="AD2140" s="4"/>
      <c r="AE2140" s="4"/>
      <c r="AF2140" s="4"/>
      <c r="AG2140" s="4"/>
      <c r="AH2140" s="4"/>
      <c r="AI2140" s="4"/>
      <c r="AJ2140" s="4"/>
      <c r="AK2140" s="4"/>
      <c r="AL2140" s="4"/>
      <c r="AM2140" s="4"/>
      <c r="AN2140" s="4"/>
      <c r="AO2140" s="4"/>
      <c r="AP2140" s="4"/>
      <c r="AQ2140" s="4"/>
      <c r="AR2140" s="4"/>
      <c r="AS2140" s="4"/>
      <c r="AT2140" s="4"/>
      <c r="AU2140" s="4"/>
      <c r="AV2140" s="4"/>
      <c r="AW2140" s="4"/>
      <c r="AX2140" s="4"/>
      <c r="AY2140" s="4"/>
      <c r="AZ2140" s="4"/>
      <c r="BA2140" s="4"/>
      <c r="BB2140" s="4"/>
      <c r="BC2140" s="4"/>
      <c r="BD2140" s="4"/>
      <c r="BE2140" s="4"/>
      <c r="BF2140" s="4"/>
      <c r="BG2140" s="4"/>
      <c r="BH2140" s="4"/>
      <c r="BI2140" s="4"/>
      <c r="BJ2140" s="4"/>
      <c r="BK2140" s="4"/>
      <c r="BL2140" s="4"/>
      <c r="BM2140" s="4"/>
      <c r="BN2140" s="4"/>
      <c r="BO2140" s="4"/>
      <c r="BP2140" s="4"/>
      <c r="BQ2140" s="4"/>
      <c r="BR2140" s="4"/>
      <c r="BS2140" s="4"/>
      <c r="BT2140" s="4"/>
      <c r="BU2140" s="4"/>
      <c r="BV2140" s="4"/>
      <c r="BW2140" s="4"/>
      <c r="BX2140" s="4"/>
      <c r="BY2140" s="4"/>
      <c r="BZ2140" s="4"/>
      <c r="CA2140" s="4"/>
      <c r="CB2140" s="4"/>
      <c r="CC2140" s="4"/>
      <c r="CD2140" s="4"/>
      <c r="CE2140" s="4"/>
      <c r="CF2140" s="4"/>
      <c r="CG2140" s="4"/>
      <c r="CH2140" s="4"/>
      <c r="CI2140" s="4"/>
      <c r="CJ2140" s="4"/>
      <c r="CK2140" s="4"/>
      <c r="CL2140" s="4"/>
      <c r="CM2140" s="4"/>
      <c r="CN2140" s="4"/>
      <c r="CO2140" s="4"/>
      <c r="CP2140" s="4"/>
      <c r="CQ2140" s="4"/>
      <c r="CR2140" s="4"/>
      <c r="CS2140" s="4"/>
      <c r="CT2140" s="4"/>
      <c r="CU2140" s="4"/>
      <c r="CV2140" s="4"/>
      <c r="CW2140" s="4"/>
      <c r="CX2140" s="4"/>
      <c r="CY2140" s="4"/>
      <c r="CZ2140" s="4"/>
      <c r="DA2140" s="4"/>
      <c r="DB2140" s="4"/>
      <c r="DC2140" s="4"/>
      <c r="DD2140" s="4"/>
      <c r="DE2140" s="4"/>
      <c r="DF2140" s="4"/>
      <c r="DG2140" s="4"/>
      <c r="DH2140" s="4"/>
      <c r="DI2140" s="4"/>
    </row>
    <row r="2141" spans="1:113" ht="14" outlineLevel="1" x14ac:dyDescent="0.35">
      <c r="A2141" s="83" t="s">
        <v>2881</v>
      </c>
      <c r="B2141" s="152" t="s">
        <v>1127</v>
      </c>
      <c r="C2141" s="122"/>
      <c r="D2141" s="345"/>
      <c r="E2141" s="149"/>
      <c r="F2141" s="149"/>
      <c r="G2141" s="149"/>
      <c r="H2141" s="153"/>
      <c r="I2141" s="149">
        <f t="shared" ref="I2141:I2149" si="116">SUM(E2141:H2141)</f>
        <v>0</v>
      </c>
      <c r="J2141" s="149"/>
      <c r="K2141" s="149"/>
      <c r="L2141" s="153"/>
      <c r="M2141" s="153"/>
      <c r="N2141" s="153">
        <f t="shared" si="115"/>
        <v>0</v>
      </c>
      <c r="O2141" s="88">
        <v>46218</v>
      </c>
      <c r="P2141" s="186">
        <v>46223</v>
      </c>
      <c r="Q2141" s="144">
        <v>0.1</v>
      </c>
      <c r="R2141" s="150" t="s">
        <v>1946</v>
      </c>
      <c r="S2141" s="91"/>
      <c r="T2141" s="92"/>
      <c r="U2141" s="167"/>
    </row>
    <row r="2142" spans="1:113" ht="14" outlineLevel="1" x14ac:dyDescent="0.35">
      <c r="A2142" s="83" t="s">
        <v>2882</v>
      </c>
      <c r="B2142" s="152" t="s">
        <v>1129</v>
      </c>
      <c r="C2142" s="122"/>
      <c r="D2142" s="345"/>
      <c r="E2142" s="149"/>
      <c r="F2142" s="149"/>
      <c r="G2142" s="149"/>
      <c r="H2142" s="153"/>
      <c r="I2142" s="149">
        <f t="shared" si="116"/>
        <v>0</v>
      </c>
      <c r="J2142" s="149"/>
      <c r="K2142" s="149"/>
      <c r="L2142" s="153"/>
      <c r="M2142" s="153"/>
      <c r="N2142" s="153">
        <f t="shared" si="115"/>
        <v>0</v>
      </c>
      <c r="O2142" s="88">
        <v>46225</v>
      </c>
      <c r="P2142" s="186">
        <v>46226</v>
      </c>
      <c r="Q2142" s="144">
        <v>0.03</v>
      </c>
      <c r="R2142" s="150" t="s">
        <v>1946</v>
      </c>
      <c r="S2142" s="91"/>
      <c r="T2142" s="92"/>
      <c r="U2142" s="167"/>
    </row>
    <row r="2143" spans="1:113" ht="14" outlineLevel="1" x14ac:dyDescent="0.35">
      <c r="A2143" s="83" t="s">
        <v>2883</v>
      </c>
      <c r="B2143" s="152" t="s">
        <v>852</v>
      </c>
      <c r="C2143" s="122"/>
      <c r="D2143" s="345"/>
      <c r="E2143" s="149">
        <v>50000000</v>
      </c>
      <c r="F2143" s="149"/>
      <c r="G2143" s="149"/>
      <c r="H2143" s="153"/>
      <c r="I2143" s="149">
        <f t="shared" si="116"/>
        <v>50000000</v>
      </c>
      <c r="J2143" s="149">
        <v>50000000</v>
      </c>
      <c r="K2143" s="149"/>
      <c r="L2143" s="149"/>
      <c r="M2143" s="153"/>
      <c r="N2143" s="149">
        <f t="shared" si="115"/>
        <v>50000000</v>
      </c>
      <c r="O2143" s="88">
        <v>46227</v>
      </c>
      <c r="P2143" s="186">
        <v>46241</v>
      </c>
      <c r="Q2143" s="144">
        <v>0.05</v>
      </c>
      <c r="R2143" s="150" t="s">
        <v>1946</v>
      </c>
      <c r="S2143" s="91"/>
      <c r="T2143" s="92"/>
      <c r="U2143" s="167"/>
    </row>
    <row r="2144" spans="1:113" ht="28" outlineLevel="1" x14ac:dyDescent="0.35">
      <c r="A2144" s="135" t="s">
        <v>2884</v>
      </c>
      <c r="B2144" s="163" t="s">
        <v>2885</v>
      </c>
      <c r="C2144" s="64"/>
      <c r="D2144" s="113">
        <v>624101</v>
      </c>
      <c r="E2144" s="65">
        <f>E2151</f>
        <v>44372992</v>
      </c>
      <c r="F2144" s="65"/>
      <c r="G2144" s="65"/>
      <c r="H2144" s="65"/>
      <c r="I2144" s="66">
        <f t="shared" si="116"/>
        <v>44372992</v>
      </c>
      <c r="J2144" s="65">
        <f>J2151</f>
        <v>44372992</v>
      </c>
      <c r="K2144" s="65"/>
      <c r="L2144" s="66"/>
      <c r="M2144" s="66"/>
      <c r="N2144" s="66">
        <f t="shared" si="115"/>
        <v>44372992</v>
      </c>
      <c r="O2144" s="67">
        <v>46113</v>
      </c>
      <c r="P2144" s="67">
        <v>46185</v>
      </c>
      <c r="Q2144" s="68"/>
      <c r="R2144" s="71" t="s">
        <v>1946</v>
      </c>
      <c r="S2144" s="71"/>
      <c r="T2144" s="71"/>
      <c r="U2144" s="147"/>
    </row>
    <row r="2145" spans="1:113" s="293" customFormat="1" ht="27.65" customHeight="1" outlineLevel="1" x14ac:dyDescent="0.35">
      <c r="A2145" s="83" t="s">
        <v>2886</v>
      </c>
      <c r="B2145" s="152" t="s">
        <v>1119</v>
      </c>
      <c r="C2145" s="122"/>
      <c r="D2145" s="345"/>
      <c r="E2145" s="149"/>
      <c r="F2145" s="149"/>
      <c r="G2145" s="149"/>
      <c r="H2145" s="153"/>
      <c r="I2145" s="149">
        <f t="shared" si="116"/>
        <v>0</v>
      </c>
      <c r="J2145" s="149"/>
      <c r="K2145" s="149"/>
      <c r="L2145" s="153"/>
      <c r="M2145" s="153"/>
      <c r="N2145" s="153">
        <f t="shared" si="115"/>
        <v>0</v>
      </c>
      <c r="O2145" s="88">
        <v>46113</v>
      </c>
      <c r="P2145" s="186">
        <v>46115</v>
      </c>
      <c r="Q2145" s="144">
        <v>0.15</v>
      </c>
      <c r="R2145" s="150" t="s">
        <v>1946</v>
      </c>
      <c r="S2145" s="91"/>
      <c r="T2145" s="92"/>
      <c r="U2145" s="167"/>
      <c r="V2145" s="4"/>
      <c r="W2145" s="4"/>
      <c r="X2145" s="4"/>
      <c r="Y2145" s="4"/>
      <c r="Z2145" s="4"/>
      <c r="AA2145" s="4"/>
      <c r="AB2145" s="4"/>
      <c r="AC2145" s="4"/>
      <c r="AD2145" s="4"/>
      <c r="AE2145" s="4"/>
      <c r="AF2145" s="4"/>
      <c r="AG2145" s="4"/>
      <c r="AH2145" s="4"/>
      <c r="AI2145" s="4"/>
      <c r="AJ2145" s="4"/>
      <c r="AK2145" s="4"/>
      <c r="AL2145" s="4"/>
      <c r="AM2145" s="4"/>
      <c r="AN2145" s="4"/>
      <c r="AO2145" s="4"/>
      <c r="AP2145" s="4"/>
      <c r="AQ2145" s="4"/>
      <c r="AR2145" s="4"/>
      <c r="AS2145" s="4"/>
      <c r="AT2145" s="4"/>
      <c r="AU2145" s="4"/>
      <c r="AV2145" s="4"/>
      <c r="AW2145" s="4"/>
      <c r="AX2145" s="4"/>
      <c r="AY2145" s="4"/>
      <c r="AZ2145" s="4"/>
      <c r="BA2145" s="4"/>
      <c r="BB2145" s="4"/>
      <c r="BC2145" s="4"/>
      <c r="BD2145" s="4"/>
      <c r="BE2145" s="4"/>
      <c r="BF2145" s="4"/>
      <c r="BG2145" s="4"/>
      <c r="BH2145" s="4"/>
      <c r="BI2145" s="4"/>
      <c r="BJ2145" s="4"/>
      <c r="BK2145" s="4"/>
      <c r="BL2145" s="4"/>
      <c r="BM2145" s="4"/>
      <c r="BN2145" s="4"/>
      <c r="BO2145" s="4"/>
      <c r="BP2145" s="4"/>
      <c r="BQ2145" s="4"/>
      <c r="BR2145" s="4"/>
      <c r="BS2145" s="4"/>
      <c r="BT2145" s="4"/>
      <c r="BU2145" s="4"/>
      <c r="BV2145" s="4"/>
      <c r="BW2145" s="4"/>
      <c r="BX2145" s="4"/>
      <c r="BY2145" s="4"/>
      <c r="BZ2145" s="4"/>
      <c r="CA2145" s="4"/>
      <c r="CB2145" s="4"/>
      <c r="CC2145" s="4"/>
      <c r="CD2145" s="4"/>
      <c r="CE2145" s="4"/>
      <c r="CF2145" s="4"/>
      <c r="CG2145" s="4"/>
      <c r="CH2145" s="4"/>
      <c r="CI2145" s="4"/>
      <c r="CJ2145" s="4"/>
      <c r="CK2145" s="4"/>
      <c r="CL2145" s="4"/>
      <c r="CM2145" s="4"/>
      <c r="CN2145" s="4"/>
      <c r="CO2145" s="4"/>
      <c r="CP2145" s="4"/>
      <c r="CQ2145" s="4"/>
      <c r="CR2145" s="4"/>
      <c r="CS2145" s="4"/>
      <c r="CT2145" s="4"/>
      <c r="CU2145" s="4"/>
      <c r="CV2145" s="4"/>
      <c r="CW2145" s="4"/>
      <c r="CX2145" s="4"/>
      <c r="CY2145" s="4"/>
      <c r="CZ2145" s="4"/>
      <c r="DA2145" s="4"/>
      <c r="DB2145" s="4"/>
      <c r="DC2145" s="4"/>
      <c r="DD2145" s="4"/>
      <c r="DE2145" s="4"/>
      <c r="DF2145" s="4"/>
      <c r="DG2145" s="4"/>
      <c r="DH2145" s="4"/>
      <c r="DI2145" s="4"/>
    </row>
    <row r="2146" spans="1:113" ht="14" outlineLevel="1" x14ac:dyDescent="0.35">
      <c r="A2146" s="83" t="s">
        <v>2887</v>
      </c>
      <c r="B2146" s="152" t="s">
        <v>1121</v>
      </c>
      <c r="C2146" s="122"/>
      <c r="D2146" s="345"/>
      <c r="E2146" s="149"/>
      <c r="F2146" s="149"/>
      <c r="G2146" s="149"/>
      <c r="H2146" s="153"/>
      <c r="I2146" s="149">
        <f t="shared" si="116"/>
        <v>0</v>
      </c>
      <c r="J2146" s="149"/>
      <c r="K2146" s="149"/>
      <c r="L2146" s="153"/>
      <c r="M2146" s="153"/>
      <c r="N2146" s="153">
        <f t="shared" si="115"/>
        <v>0</v>
      </c>
      <c r="O2146" s="88">
        <v>46115</v>
      </c>
      <c r="P2146" s="186">
        <v>46119</v>
      </c>
      <c r="Q2146" s="144">
        <v>0.02</v>
      </c>
      <c r="R2146" s="150" t="s">
        <v>1946</v>
      </c>
      <c r="S2146" s="91"/>
      <c r="T2146" s="92"/>
      <c r="U2146" s="167"/>
    </row>
    <row r="2147" spans="1:113" ht="14" outlineLevel="1" x14ac:dyDescent="0.35">
      <c r="A2147" s="83" t="s">
        <v>2888</v>
      </c>
      <c r="B2147" s="152" t="s">
        <v>1123</v>
      </c>
      <c r="C2147" s="122"/>
      <c r="D2147" s="345"/>
      <c r="E2147" s="149"/>
      <c r="F2147" s="149"/>
      <c r="G2147" s="149"/>
      <c r="H2147" s="153"/>
      <c r="I2147" s="149">
        <f t="shared" si="116"/>
        <v>0</v>
      </c>
      <c r="J2147" s="149"/>
      <c r="K2147" s="149"/>
      <c r="L2147" s="153"/>
      <c r="M2147" s="153"/>
      <c r="N2147" s="153">
        <f t="shared" si="115"/>
        <v>0</v>
      </c>
      <c r="O2147" s="88">
        <v>46122</v>
      </c>
      <c r="P2147" s="186">
        <v>46129</v>
      </c>
      <c r="Q2147" s="144">
        <v>0.1</v>
      </c>
      <c r="R2147" s="150" t="s">
        <v>1946</v>
      </c>
      <c r="S2147" s="91"/>
      <c r="T2147" s="92"/>
      <c r="U2147" s="167"/>
    </row>
    <row r="2148" spans="1:113" ht="14" outlineLevel="1" x14ac:dyDescent="0.35">
      <c r="A2148" s="83" t="s">
        <v>2889</v>
      </c>
      <c r="B2148" s="152" t="s">
        <v>1125</v>
      </c>
      <c r="C2148" s="122"/>
      <c r="D2148" s="345"/>
      <c r="E2148" s="149"/>
      <c r="F2148" s="149"/>
      <c r="G2148" s="149"/>
      <c r="H2148" s="153"/>
      <c r="I2148" s="149">
        <f t="shared" si="116"/>
        <v>0</v>
      </c>
      <c r="J2148" s="149"/>
      <c r="K2148" s="149"/>
      <c r="L2148" s="153"/>
      <c r="M2148" s="153"/>
      <c r="N2148" s="153">
        <f t="shared" si="115"/>
        <v>0</v>
      </c>
      <c r="O2148" s="88">
        <v>46135</v>
      </c>
      <c r="P2148" s="186">
        <v>46139</v>
      </c>
      <c r="Q2148" s="144">
        <v>0.55000000000000004</v>
      </c>
      <c r="R2148" s="150" t="s">
        <v>1946</v>
      </c>
      <c r="S2148" s="91"/>
      <c r="T2148" s="92"/>
      <c r="U2148" s="167"/>
    </row>
    <row r="2149" spans="1:113" ht="14" outlineLevel="1" x14ac:dyDescent="0.35">
      <c r="A2149" s="83" t="s">
        <v>2890</v>
      </c>
      <c r="B2149" s="152" t="s">
        <v>1127</v>
      </c>
      <c r="C2149" s="122"/>
      <c r="D2149" s="345"/>
      <c r="E2149" s="149"/>
      <c r="F2149" s="149"/>
      <c r="G2149" s="149"/>
      <c r="H2149" s="153"/>
      <c r="I2149" s="149">
        <f t="shared" si="116"/>
        <v>0</v>
      </c>
      <c r="J2149" s="149"/>
      <c r="K2149" s="149"/>
      <c r="L2149" s="153"/>
      <c r="M2149" s="153"/>
      <c r="N2149" s="153">
        <f t="shared" si="115"/>
        <v>0</v>
      </c>
      <c r="O2149" s="88">
        <v>46162</v>
      </c>
      <c r="P2149" s="186">
        <v>46169</v>
      </c>
      <c r="Q2149" s="144">
        <v>0.1</v>
      </c>
      <c r="R2149" s="150" t="s">
        <v>1946</v>
      </c>
      <c r="S2149" s="91"/>
      <c r="T2149" s="92"/>
      <c r="U2149" s="167"/>
    </row>
    <row r="2150" spans="1:113" s="293" customFormat="1" ht="27.65" customHeight="1" outlineLevel="1" x14ac:dyDescent="0.35">
      <c r="A2150" s="83" t="s">
        <v>2891</v>
      </c>
      <c r="B2150" s="152" t="s">
        <v>1129</v>
      </c>
      <c r="C2150" s="122"/>
      <c r="D2150" s="345"/>
      <c r="E2150" s="149"/>
      <c r="F2150" s="149"/>
      <c r="G2150" s="149"/>
      <c r="H2150" s="153"/>
      <c r="I2150" s="149"/>
      <c r="J2150" s="149"/>
      <c r="K2150" s="149"/>
      <c r="L2150" s="153"/>
      <c r="M2150" s="153"/>
      <c r="N2150" s="153"/>
      <c r="O2150" s="88">
        <v>46170</v>
      </c>
      <c r="P2150" s="186">
        <v>46171</v>
      </c>
      <c r="Q2150" s="144">
        <v>0.03</v>
      </c>
      <c r="R2150" s="150" t="s">
        <v>1946</v>
      </c>
      <c r="S2150" s="91"/>
      <c r="T2150" s="92"/>
      <c r="U2150" s="167"/>
      <c r="V2150" s="4"/>
      <c r="W2150" s="4"/>
      <c r="X2150" s="4"/>
      <c r="Y2150" s="4"/>
      <c r="Z2150" s="4"/>
      <c r="AA2150" s="4"/>
      <c r="AB2150" s="4"/>
      <c r="AC2150" s="4"/>
      <c r="AD2150" s="4"/>
      <c r="AE2150" s="4"/>
      <c r="AF2150" s="4"/>
      <c r="AG2150" s="4"/>
      <c r="AH2150" s="4"/>
      <c r="AI2150" s="4"/>
      <c r="AJ2150" s="4"/>
      <c r="AK2150" s="4"/>
      <c r="AL2150" s="4"/>
      <c r="AM2150" s="4"/>
      <c r="AN2150" s="4"/>
      <c r="AO2150" s="4"/>
      <c r="AP2150" s="4"/>
      <c r="AQ2150" s="4"/>
      <c r="AR2150" s="4"/>
      <c r="AS2150" s="4"/>
      <c r="AT2150" s="4"/>
      <c r="AU2150" s="4"/>
      <c r="AV2150" s="4"/>
      <c r="AW2150" s="4"/>
      <c r="AX2150" s="4"/>
      <c r="AY2150" s="4"/>
      <c r="AZ2150" s="4"/>
      <c r="BA2150" s="4"/>
      <c r="BB2150" s="4"/>
      <c r="BC2150" s="4"/>
      <c r="BD2150" s="4"/>
      <c r="BE2150" s="4"/>
      <c r="BF2150" s="4"/>
      <c r="BG2150" s="4"/>
      <c r="BH2150" s="4"/>
      <c r="BI2150" s="4"/>
      <c r="BJ2150" s="4"/>
      <c r="BK2150" s="4"/>
      <c r="BL2150" s="4"/>
      <c r="BM2150" s="4"/>
      <c r="BN2150" s="4"/>
      <c r="BO2150" s="4"/>
      <c r="BP2150" s="4"/>
      <c r="BQ2150" s="4"/>
      <c r="BR2150" s="4"/>
      <c r="BS2150" s="4"/>
      <c r="BT2150" s="4"/>
      <c r="BU2150" s="4"/>
      <c r="BV2150" s="4"/>
      <c r="BW2150" s="4"/>
      <c r="BX2150" s="4"/>
      <c r="BY2150" s="4"/>
      <c r="BZ2150" s="4"/>
      <c r="CA2150" s="4"/>
      <c r="CB2150" s="4"/>
      <c r="CC2150" s="4"/>
      <c r="CD2150" s="4"/>
      <c r="CE2150" s="4"/>
      <c r="CF2150" s="4"/>
      <c r="CG2150" s="4"/>
      <c r="CH2150" s="4"/>
      <c r="CI2150" s="4"/>
      <c r="CJ2150" s="4"/>
      <c r="CK2150" s="4"/>
      <c r="CL2150" s="4"/>
      <c r="CM2150" s="4"/>
      <c r="CN2150" s="4"/>
      <c r="CO2150" s="4"/>
      <c r="CP2150" s="4"/>
      <c r="CQ2150" s="4"/>
      <c r="CR2150" s="4"/>
      <c r="CS2150" s="4"/>
      <c r="CT2150" s="4"/>
      <c r="CU2150" s="4"/>
      <c r="CV2150" s="4"/>
      <c r="CW2150" s="4"/>
      <c r="CX2150" s="4"/>
      <c r="CY2150" s="4"/>
      <c r="CZ2150" s="4"/>
      <c r="DA2150" s="4"/>
      <c r="DB2150" s="4"/>
      <c r="DC2150" s="4"/>
      <c r="DD2150" s="4"/>
      <c r="DE2150" s="4"/>
      <c r="DF2150" s="4"/>
      <c r="DG2150" s="4"/>
      <c r="DH2150" s="4"/>
      <c r="DI2150" s="4"/>
    </row>
    <row r="2151" spans="1:113" ht="14" outlineLevel="1" x14ac:dyDescent="0.35">
      <c r="A2151" s="83" t="s">
        <v>2892</v>
      </c>
      <c r="B2151" s="152" t="s">
        <v>852</v>
      </c>
      <c r="C2151" s="122"/>
      <c r="D2151" s="345"/>
      <c r="E2151" s="149">
        <f>40372992+4000000</f>
        <v>44372992</v>
      </c>
      <c r="F2151" s="149"/>
      <c r="G2151" s="149"/>
      <c r="H2151" s="153"/>
      <c r="I2151" s="149">
        <f t="shared" ref="I2151:I2182" si="117">SUM(E2151:H2151)</f>
        <v>44372992</v>
      </c>
      <c r="J2151" s="149">
        <f>40372992+4000000</f>
        <v>44372992</v>
      </c>
      <c r="K2151" s="149"/>
      <c r="L2151" s="153"/>
      <c r="M2151" s="153"/>
      <c r="N2151" s="153">
        <v>44372992</v>
      </c>
      <c r="O2151" s="88">
        <v>46171</v>
      </c>
      <c r="P2151" s="186">
        <v>46185</v>
      </c>
      <c r="Q2151" s="144">
        <v>0.05</v>
      </c>
      <c r="R2151" s="150" t="s">
        <v>1946</v>
      </c>
      <c r="S2151" s="91"/>
      <c r="T2151" s="92"/>
      <c r="U2151" s="167"/>
    </row>
    <row r="2152" spans="1:113" ht="28" outlineLevel="1" x14ac:dyDescent="0.35">
      <c r="A2152" s="135" t="s">
        <v>2893</v>
      </c>
      <c r="B2152" s="163" t="s">
        <v>2894</v>
      </c>
      <c r="C2152" s="64"/>
      <c r="D2152" s="113">
        <v>604601</v>
      </c>
      <c r="E2152" s="65">
        <f>E2159</f>
        <v>2000000</v>
      </c>
      <c r="F2152" s="65"/>
      <c r="G2152" s="65"/>
      <c r="H2152" s="65"/>
      <c r="I2152" s="66">
        <f t="shared" si="117"/>
        <v>2000000</v>
      </c>
      <c r="J2152" s="65">
        <f>J2159</f>
        <v>2000000</v>
      </c>
      <c r="K2152" s="65"/>
      <c r="L2152" s="66"/>
      <c r="M2152" s="66"/>
      <c r="N2152" s="66">
        <f t="shared" ref="N2152:N2183" si="118">SUM(J2152:M2152)</f>
        <v>2000000</v>
      </c>
      <c r="O2152" s="67">
        <v>46041</v>
      </c>
      <c r="P2152" s="67">
        <v>46142</v>
      </c>
      <c r="Q2152" s="68"/>
      <c r="R2152" s="71" t="s">
        <v>1946</v>
      </c>
      <c r="S2152" s="71"/>
      <c r="T2152" s="71"/>
      <c r="U2152" s="147"/>
    </row>
    <row r="2153" spans="1:113" ht="14" outlineLevel="1" x14ac:dyDescent="0.35">
      <c r="A2153" s="83" t="s">
        <v>2895</v>
      </c>
      <c r="B2153" s="152" t="s">
        <v>1119</v>
      </c>
      <c r="C2153" s="122"/>
      <c r="D2153" s="345"/>
      <c r="E2153" s="149"/>
      <c r="F2153" s="149"/>
      <c r="G2153" s="149"/>
      <c r="H2153" s="153"/>
      <c r="I2153" s="149">
        <f t="shared" si="117"/>
        <v>0</v>
      </c>
      <c r="J2153" s="149"/>
      <c r="K2153" s="149"/>
      <c r="L2153" s="153"/>
      <c r="M2153" s="153"/>
      <c r="N2153" s="153">
        <f t="shared" si="118"/>
        <v>0</v>
      </c>
      <c r="O2153" s="88">
        <v>46041</v>
      </c>
      <c r="P2153" s="186">
        <v>46042</v>
      </c>
      <c r="Q2153" s="144">
        <v>0.15</v>
      </c>
      <c r="R2153" s="150" t="s">
        <v>1946</v>
      </c>
      <c r="S2153" s="91"/>
      <c r="T2153" s="92"/>
      <c r="U2153" s="167"/>
    </row>
    <row r="2154" spans="1:113" ht="14" outlineLevel="1" x14ac:dyDescent="0.35">
      <c r="A2154" s="83" t="s">
        <v>2896</v>
      </c>
      <c r="B2154" s="152" t="s">
        <v>1121</v>
      </c>
      <c r="C2154" s="122"/>
      <c r="D2154" s="345"/>
      <c r="E2154" s="149"/>
      <c r="F2154" s="149"/>
      <c r="G2154" s="149"/>
      <c r="H2154" s="153"/>
      <c r="I2154" s="149">
        <f t="shared" si="117"/>
        <v>0</v>
      </c>
      <c r="J2154" s="149"/>
      <c r="K2154" s="149"/>
      <c r="L2154" s="153"/>
      <c r="M2154" s="153"/>
      <c r="N2154" s="153">
        <f t="shared" si="118"/>
        <v>0</v>
      </c>
      <c r="O2154" s="88">
        <v>46043</v>
      </c>
      <c r="P2154" s="186">
        <v>46044</v>
      </c>
      <c r="Q2154" s="144">
        <v>0.02</v>
      </c>
      <c r="R2154" s="150" t="s">
        <v>1946</v>
      </c>
      <c r="S2154" s="91"/>
      <c r="T2154" s="92"/>
      <c r="U2154" s="167"/>
    </row>
    <row r="2155" spans="1:113" s="22" customFormat="1" ht="29.15" customHeight="1" outlineLevel="1" x14ac:dyDescent="0.35">
      <c r="A2155" s="83" t="s">
        <v>2897</v>
      </c>
      <c r="B2155" s="152" t="s">
        <v>1123</v>
      </c>
      <c r="C2155" s="122"/>
      <c r="D2155" s="345"/>
      <c r="E2155" s="149"/>
      <c r="F2155" s="149"/>
      <c r="G2155" s="149"/>
      <c r="H2155" s="153"/>
      <c r="I2155" s="149">
        <f t="shared" si="117"/>
        <v>0</v>
      </c>
      <c r="J2155" s="149"/>
      <c r="K2155" s="149"/>
      <c r="L2155" s="153"/>
      <c r="M2155" s="153"/>
      <c r="N2155" s="153">
        <f t="shared" si="118"/>
        <v>0</v>
      </c>
      <c r="O2155" s="88">
        <v>46050</v>
      </c>
      <c r="P2155" s="186">
        <v>46073</v>
      </c>
      <c r="Q2155" s="144">
        <v>0.1</v>
      </c>
      <c r="R2155" s="150" t="s">
        <v>1946</v>
      </c>
      <c r="S2155" s="91"/>
      <c r="T2155" s="92"/>
      <c r="U2155" s="167"/>
    </row>
    <row r="2156" spans="1:113" ht="14" outlineLevel="1" x14ac:dyDescent="0.35">
      <c r="A2156" s="83" t="s">
        <v>2898</v>
      </c>
      <c r="B2156" s="152" t="s">
        <v>1125</v>
      </c>
      <c r="C2156" s="122"/>
      <c r="D2156" s="345"/>
      <c r="E2156" s="149"/>
      <c r="F2156" s="149"/>
      <c r="G2156" s="149"/>
      <c r="H2156" s="153"/>
      <c r="I2156" s="149">
        <f t="shared" si="117"/>
        <v>0</v>
      </c>
      <c r="J2156" s="149"/>
      <c r="K2156" s="149"/>
      <c r="L2156" s="153"/>
      <c r="M2156" s="153"/>
      <c r="N2156" s="153">
        <f t="shared" si="118"/>
        <v>0</v>
      </c>
      <c r="O2156" s="88">
        <v>46084</v>
      </c>
      <c r="P2156" s="186">
        <v>46087</v>
      </c>
      <c r="Q2156" s="144">
        <v>0.55000000000000004</v>
      </c>
      <c r="R2156" s="150" t="s">
        <v>1946</v>
      </c>
      <c r="S2156" s="91"/>
      <c r="T2156" s="92"/>
      <c r="U2156" s="167"/>
    </row>
    <row r="2157" spans="1:113" ht="14" outlineLevel="1" x14ac:dyDescent="0.35">
      <c r="A2157" s="83" t="s">
        <v>2899</v>
      </c>
      <c r="B2157" s="152" t="s">
        <v>1127</v>
      </c>
      <c r="C2157" s="122"/>
      <c r="D2157" s="345"/>
      <c r="E2157" s="149"/>
      <c r="F2157" s="149"/>
      <c r="G2157" s="149"/>
      <c r="H2157" s="153"/>
      <c r="I2157" s="149">
        <f t="shared" si="117"/>
        <v>0</v>
      </c>
      <c r="J2157" s="149"/>
      <c r="K2157" s="149"/>
      <c r="L2157" s="153"/>
      <c r="M2157" s="153"/>
      <c r="N2157" s="153">
        <f t="shared" si="118"/>
        <v>0</v>
      </c>
      <c r="O2157" s="88">
        <v>46113</v>
      </c>
      <c r="P2157" s="186">
        <v>46115</v>
      </c>
      <c r="Q2157" s="144">
        <v>0.1</v>
      </c>
      <c r="R2157" s="150" t="s">
        <v>1946</v>
      </c>
      <c r="S2157" s="91"/>
      <c r="T2157" s="92"/>
      <c r="U2157" s="167"/>
    </row>
    <row r="2158" spans="1:113" ht="14" outlineLevel="1" x14ac:dyDescent="0.35">
      <c r="A2158" s="83" t="s">
        <v>2900</v>
      </c>
      <c r="B2158" s="152" t="s">
        <v>1129</v>
      </c>
      <c r="C2158" s="122"/>
      <c r="D2158" s="345"/>
      <c r="E2158" s="149"/>
      <c r="F2158" s="149"/>
      <c r="G2158" s="149"/>
      <c r="H2158" s="153"/>
      <c r="I2158" s="149">
        <f t="shared" si="117"/>
        <v>0</v>
      </c>
      <c r="J2158" s="149"/>
      <c r="K2158" s="149"/>
      <c r="L2158" s="153"/>
      <c r="M2158" s="153"/>
      <c r="N2158" s="153">
        <f t="shared" si="118"/>
        <v>0</v>
      </c>
      <c r="O2158" s="88">
        <v>46125</v>
      </c>
      <c r="P2158" s="186">
        <v>46127</v>
      </c>
      <c r="Q2158" s="144">
        <v>0.03</v>
      </c>
      <c r="R2158" s="150" t="s">
        <v>1946</v>
      </c>
      <c r="S2158" s="91"/>
      <c r="T2158" s="92"/>
      <c r="U2158" s="167"/>
    </row>
    <row r="2159" spans="1:113" ht="14" outlineLevel="1" x14ac:dyDescent="0.35">
      <c r="A2159" s="83" t="s">
        <v>2901</v>
      </c>
      <c r="B2159" s="152" t="s">
        <v>852</v>
      </c>
      <c r="C2159" s="122"/>
      <c r="D2159" s="345"/>
      <c r="E2159" s="149">
        <v>2000000</v>
      </c>
      <c r="F2159" s="149"/>
      <c r="G2159" s="149"/>
      <c r="H2159" s="153"/>
      <c r="I2159" s="149">
        <f t="shared" si="117"/>
        <v>2000000</v>
      </c>
      <c r="J2159" s="149">
        <v>2000000</v>
      </c>
      <c r="K2159" s="149"/>
      <c r="L2159" s="153"/>
      <c r="M2159" s="153"/>
      <c r="N2159" s="153">
        <f t="shared" si="118"/>
        <v>2000000</v>
      </c>
      <c r="O2159" s="88">
        <v>46127</v>
      </c>
      <c r="P2159" s="186">
        <v>46142</v>
      </c>
      <c r="Q2159" s="144">
        <v>0.05</v>
      </c>
      <c r="R2159" s="150" t="s">
        <v>1946</v>
      </c>
      <c r="S2159" s="91"/>
      <c r="T2159" s="92"/>
      <c r="U2159" s="167"/>
    </row>
    <row r="2160" spans="1:113" ht="14" outlineLevel="1" x14ac:dyDescent="0.35">
      <c r="A2160" s="135" t="s">
        <v>2902</v>
      </c>
      <c r="B2160" s="163" t="s">
        <v>2903</v>
      </c>
      <c r="C2160" s="64"/>
      <c r="D2160" s="113"/>
      <c r="E2160" s="66"/>
      <c r="F2160" s="65"/>
      <c r="G2160" s="65"/>
      <c r="H2160" s="65"/>
      <c r="I2160" s="66">
        <f t="shared" si="117"/>
        <v>0</v>
      </c>
      <c r="J2160" s="66"/>
      <c r="K2160" s="65"/>
      <c r="L2160" s="66"/>
      <c r="M2160" s="66"/>
      <c r="N2160" s="66">
        <f t="shared" si="118"/>
        <v>0</v>
      </c>
      <c r="O2160" s="67"/>
      <c r="P2160" s="67"/>
      <c r="Q2160" s="68"/>
      <c r="R2160" s="71" t="s">
        <v>1946</v>
      </c>
      <c r="S2160" s="71"/>
      <c r="T2160" s="71"/>
      <c r="U2160" s="147"/>
    </row>
    <row r="2161" spans="1:21" ht="14" outlineLevel="1" x14ac:dyDescent="0.35">
      <c r="A2161" s="83" t="s">
        <v>2904</v>
      </c>
      <c r="B2161" s="148" t="s">
        <v>2905</v>
      </c>
      <c r="C2161" s="85"/>
      <c r="D2161" s="86"/>
      <c r="E2161" s="101"/>
      <c r="F2161" s="101"/>
      <c r="G2161" s="101"/>
      <c r="H2161" s="101"/>
      <c r="I2161" s="101">
        <f t="shared" si="117"/>
        <v>0</v>
      </c>
      <c r="J2161" s="101"/>
      <c r="K2161" s="101"/>
      <c r="L2161" s="153"/>
      <c r="M2161" s="153"/>
      <c r="N2161" s="153">
        <f t="shared" si="118"/>
        <v>0</v>
      </c>
      <c r="O2161" s="88"/>
      <c r="P2161" s="88"/>
      <c r="Q2161" s="144">
        <v>0.15</v>
      </c>
      <c r="R2161" s="150" t="s">
        <v>1946</v>
      </c>
      <c r="S2161" s="91"/>
      <c r="T2161" s="91"/>
      <c r="U2161" s="102"/>
    </row>
    <row r="2162" spans="1:21" ht="14" outlineLevel="1" x14ac:dyDescent="0.35">
      <c r="A2162" s="83" t="s">
        <v>2906</v>
      </c>
      <c r="B2162" s="148" t="s">
        <v>2907</v>
      </c>
      <c r="C2162" s="85"/>
      <c r="D2162" s="86"/>
      <c r="E2162" s="101"/>
      <c r="F2162" s="101"/>
      <c r="G2162" s="101"/>
      <c r="H2162" s="101"/>
      <c r="I2162" s="101">
        <f t="shared" si="117"/>
        <v>0</v>
      </c>
      <c r="J2162" s="101"/>
      <c r="K2162" s="101"/>
      <c r="L2162" s="153"/>
      <c r="M2162" s="153"/>
      <c r="N2162" s="153">
        <f t="shared" si="118"/>
        <v>0</v>
      </c>
      <c r="O2162" s="88"/>
      <c r="P2162" s="88"/>
      <c r="Q2162" s="144">
        <v>0.15</v>
      </c>
      <c r="R2162" s="150" t="s">
        <v>1946</v>
      </c>
      <c r="S2162" s="91"/>
      <c r="T2162" s="91"/>
      <c r="U2162" s="102"/>
    </row>
    <row r="2163" spans="1:21" ht="14" outlineLevel="1" x14ac:dyDescent="0.35">
      <c r="A2163" s="83" t="s">
        <v>2908</v>
      </c>
      <c r="B2163" s="148" t="s">
        <v>2909</v>
      </c>
      <c r="C2163" s="85"/>
      <c r="D2163" s="86"/>
      <c r="E2163" s="101"/>
      <c r="F2163" s="101"/>
      <c r="G2163" s="101"/>
      <c r="H2163" s="101"/>
      <c r="I2163" s="101">
        <f t="shared" si="117"/>
        <v>0</v>
      </c>
      <c r="J2163" s="101"/>
      <c r="K2163" s="101"/>
      <c r="L2163" s="153"/>
      <c r="M2163" s="153"/>
      <c r="N2163" s="153">
        <f t="shared" si="118"/>
        <v>0</v>
      </c>
      <c r="O2163" s="88"/>
      <c r="P2163" s="88"/>
      <c r="Q2163" s="144">
        <v>0.4</v>
      </c>
      <c r="R2163" s="150" t="s">
        <v>1946</v>
      </c>
      <c r="S2163" s="91"/>
      <c r="T2163" s="91"/>
      <c r="U2163" s="102"/>
    </row>
    <row r="2164" spans="1:21" ht="11.4" customHeight="1" outlineLevel="1" x14ac:dyDescent="0.35">
      <c r="A2164" s="83" t="s">
        <v>2910</v>
      </c>
      <c r="B2164" s="148" t="s">
        <v>2911</v>
      </c>
      <c r="C2164" s="85"/>
      <c r="D2164" s="86"/>
      <c r="E2164" s="101"/>
      <c r="F2164" s="101"/>
      <c r="G2164" s="101"/>
      <c r="H2164" s="101"/>
      <c r="I2164" s="101">
        <f t="shared" si="117"/>
        <v>0</v>
      </c>
      <c r="J2164" s="101"/>
      <c r="K2164" s="101"/>
      <c r="L2164" s="153"/>
      <c r="M2164" s="153"/>
      <c r="N2164" s="153">
        <f t="shared" si="118"/>
        <v>0</v>
      </c>
      <c r="O2164" s="88"/>
      <c r="P2164" s="88"/>
      <c r="Q2164" s="144">
        <v>0.1</v>
      </c>
      <c r="R2164" s="150" t="s">
        <v>1946</v>
      </c>
      <c r="S2164" s="91"/>
      <c r="T2164" s="91"/>
      <c r="U2164" s="102"/>
    </row>
    <row r="2165" spans="1:21" ht="14" outlineLevel="1" x14ac:dyDescent="0.35">
      <c r="A2165" s="83" t="s">
        <v>2912</v>
      </c>
      <c r="B2165" s="148" t="s">
        <v>2913</v>
      </c>
      <c r="C2165" s="85"/>
      <c r="D2165" s="86"/>
      <c r="E2165" s="101"/>
      <c r="F2165" s="101"/>
      <c r="G2165" s="101"/>
      <c r="H2165" s="101"/>
      <c r="I2165" s="101">
        <f t="shared" si="117"/>
        <v>0</v>
      </c>
      <c r="J2165" s="101"/>
      <c r="K2165" s="101"/>
      <c r="L2165" s="153"/>
      <c r="M2165" s="153"/>
      <c r="N2165" s="153">
        <f t="shared" si="118"/>
        <v>0</v>
      </c>
      <c r="O2165" s="88"/>
      <c r="P2165" s="88"/>
      <c r="Q2165" s="144">
        <v>0.2</v>
      </c>
      <c r="R2165" s="150" t="s">
        <v>1946</v>
      </c>
      <c r="S2165" s="91"/>
      <c r="T2165" s="91"/>
      <c r="U2165" s="102"/>
    </row>
    <row r="2166" spans="1:21" ht="14" outlineLevel="1" x14ac:dyDescent="0.35">
      <c r="A2166" s="161" t="s">
        <v>2914</v>
      </c>
      <c r="B2166" s="163" t="s">
        <v>2915</v>
      </c>
      <c r="C2166" s="64"/>
      <c r="D2166" s="113">
        <v>605101</v>
      </c>
      <c r="E2166" s="65">
        <f>E2167+E2172+E2177+E2182</f>
        <v>22200000</v>
      </c>
      <c r="F2166" s="65"/>
      <c r="G2166" s="65"/>
      <c r="H2166" s="65"/>
      <c r="I2166" s="66">
        <f t="shared" si="117"/>
        <v>22200000</v>
      </c>
      <c r="J2166" s="65">
        <f>J2167+J2172+J2177+J2182</f>
        <v>22200000</v>
      </c>
      <c r="K2166" s="65"/>
      <c r="L2166" s="66"/>
      <c r="M2166" s="66"/>
      <c r="N2166" s="66">
        <f t="shared" si="118"/>
        <v>22200000</v>
      </c>
      <c r="O2166" s="67">
        <v>46023</v>
      </c>
      <c r="P2166" s="67">
        <v>46387</v>
      </c>
      <c r="Q2166" s="68"/>
      <c r="R2166" s="71" t="s">
        <v>1946</v>
      </c>
      <c r="S2166" s="71"/>
      <c r="T2166" s="71"/>
      <c r="U2166" s="147"/>
    </row>
    <row r="2167" spans="1:21" ht="18" customHeight="1" outlineLevel="1" x14ac:dyDescent="0.35">
      <c r="A2167" s="73" t="s">
        <v>2916</v>
      </c>
      <c r="B2167" s="74" t="s">
        <v>2917</v>
      </c>
      <c r="C2167" s="75"/>
      <c r="D2167" s="76"/>
      <c r="E2167" s="98">
        <f>E2171</f>
        <v>5550000</v>
      </c>
      <c r="F2167" s="98"/>
      <c r="G2167" s="98"/>
      <c r="H2167" s="98"/>
      <c r="I2167" s="98">
        <f t="shared" si="117"/>
        <v>5550000</v>
      </c>
      <c r="J2167" s="98">
        <f>J2171</f>
        <v>5550000</v>
      </c>
      <c r="K2167" s="98"/>
      <c r="L2167" s="99"/>
      <c r="M2167" s="99"/>
      <c r="N2167" s="99">
        <f t="shared" si="118"/>
        <v>5550000</v>
      </c>
      <c r="O2167" s="79">
        <v>46023</v>
      </c>
      <c r="P2167" s="79">
        <v>46112</v>
      </c>
      <c r="Q2167" s="80"/>
      <c r="R2167" s="81" t="s">
        <v>1946</v>
      </c>
      <c r="S2167" s="82"/>
      <c r="T2167" s="82"/>
      <c r="U2167" s="364"/>
    </row>
    <row r="2168" spans="1:21" ht="14" outlineLevel="1" x14ac:dyDescent="0.35">
      <c r="A2168" s="83" t="s">
        <v>2918</v>
      </c>
      <c r="B2168" s="148" t="s">
        <v>2919</v>
      </c>
      <c r="C2168" s="85"/>
      <c r="D2168" s="86"/>
      <c r="E2168" s="101"/>
      <c r="F2168" s="101"/>
      <c r="G2168" s="101"/>
      <c r="H2168" s="101"/>
      <c r="I2168" s="101">
        <f t="shared" si="117"/>
        <v>0</v>
      </c>
      <c r="J2168" s="101"/>
      <c r="K2168" s="101"/>
      <c r="L2168" s="153"/>
      <c r="M2168" s="153"/>
      <c r="N2168" s="153">
        <f t="shared" si="118"/>
        <v>0</v>
      </c>
      <c r="O2168" s="88">
        <v>46034</v>
      </c>
      <c r="P2168" s="88">
        <v>46093</v>
      </c>
      <c r="Q2168" s="144">
        <v>0.15</v>
      </c>
      <c r="R2168" s="90" t="s">
        <v>1946</v>
      </c>
      <c r="S2168" s="91"/>
      <c r="T2168" s="91"/>
      <c r="U2168" s="102"/>
    </row>
    <row r="2169" spans="1:21" ht="14" outlineLevel="1" x14ac:dyDescent="0.35">
      <c r="A2169" s="83" t="s">
        <v>2920</v>
      </c>
      <c r="B2169" s="148" t="s">
        <v>2921</v>
      </c>
      <c r="C2169" s="85"/>
      <c r="D2169" s="86"/>
      <c r="E2169" s="101"/>
      <c r="F2169" s="101"/>
      <c r="G2169" s="101"/>
      <c r="H2169" s="101"/>
      <c r="I2169" s="101">
        <f t="shared" si="117"/>
        <v>0</v>
      </c>
      <c r="J2169" s="101"/>
      <c r="K2169" s="101"/>
      <c r="L2169" s="153"/>
      <c r="M2169" s="153"/>
      <c r="N2169" s="153">
        <f t="shared" si="118"/>
        <v>0</v>
      </c>
      <c r="O2169" s="88">
        <v>46041</v>
      </c>
      <c r="P2169" s="88">
        <v>46093</v>
      </c>
      <c r="Q2169" s="144">
        <v>0.25</v>
      </c>
      <c r="R2169" s="90" t="s">
        <v>1946</v>
      </c>
      <c r="S2169" s="91"/>
      <c r="T2169" s="91"/>
      <c r="U2169" s="102"/>
    </row>
    <row r="2170" spans="1:21" ht="14" outlineLevel="1" x14ac:dyDescent="0.35">
      <c r="A2170" s="83" t="s">
        <v>2922</v>
      </c>
      <c r="B2170" s="148" t="s">
        <v>1983</v>
      </c>
      <c r="C2170" s="85"/>
      <c r="D2170" s="86"/>
      <c r="E2170" s="101"/>
      <c r="F2170" s="101"/>
      <c r="G2170" s="101"/>
      <c r="H2170" s="101"/>
      <c r="I2170" s="101">
        <f t="shared" si="117"/>
        <v>0</v>
      </c>
      <c r="J2170" s="101"/>
      <c r="K2170" s="101"/>
      <c r="L2170" s="153"/>
      <c r="M2170" s="153"/>
      <c r="N2170" s="153">
        <f t="shared" si="118"/>
        <v>0</v>
      </c>
      <c r="O2170" s="88">
        <v>46043</v>
      </c>
      <c r="P2170" s="88">
        <v>46098</v>
      </c>
      <c r="Q2170" s="144">
        <v>0.4</v>
      </c>
      <c r="R2170" s="90" t="s">
        <v>1946</v>
      </c>
      <c r="S2170" s="91"/>
      <c r="T2170" s="91"/>
      <c r="U2170" s="102"/>
    </row>
    <row r="2171" spans="1:21" ht="14" outlineLevel="1" x14ac:dyDescent="0.35">
      <c r="A2171" s="83" t="s">
        <v>2923</v>
      </c>
      <c r="B2171" s="148" t="s">
        <v>2913</v>
      </c>
      <c r="C2171" s="85"/>
      <c r="D2171" s="86"/>
      <c r="E2171" s="101">
        <v>5550000</v>
      </c>
      <c r="F2171" s="101"/>
      <c r="G2171" s="101"/>
      <c r="H2171" s="101"/>
      <c r="I2171" s="101">
        <f t="shared" si="117"/>
        <v>5550000</v>
      </c>
      <c r="J2171" s="101">
        <v>5550000</v>
      </c>
      <c r="K2171" s="101"/>
      <c r="L2171" s="153"/>
      <c r="M2171" s="153"/>
      <c r="N2171" s="153">
        <f t="shared" si="118"/>
        <v>5550000</v>
      </c>
      <c r="O2171" s="88">
        <v>46048</v>
      </c>
      <c r="P2171" s="88">
        <v>46112</v>
      </c>
      <c r="Q2171" s="144">
        <v>0.2</v>
      </c>
      <c r="R2171" s="90" t="s">
        <v>1946</v>
      </c>
      <c r="S2171" s="91"/>
      <c r="T2171" s="91"/>
      <c r="U2171" s="102"/>
    </row>
    <row r="2172" spans="1:21" ht="14" outlineLevel="1" x14ac:dyDescent="0.35">
      <c r="A2172" s="73" t="s">
        <v>2924</v>
      </c>
      <c r="B2172" s="74" t="s">
        <v>2925</v>
      </c>
      <c r="C2172" s="75"/>
      <c r="D2172" s="76"/>
      <c r="E2172" s="98">
        <f>E2176</f>
        <v>5550000</v>
      </c>
      <c r="F2172" s="98"/>
      <c r="G2172" s="98"/>
      <c r="H2172" s="98"/>
      <c r="I2172" s="98">
        <f t="shared" si="117"/>
        <v>5550000</v>
      </c>
      <c r="J2172" s="98">
        <f>J2176</f>
        <v>5550000</v>
      </c>
      <c r="K2172" s="98"/>
      <c r="L2172" s="99"/>
      <c r="M2172" s="99"/>
      <c r="N2172" s="99">
        <f t="shared" si="118"/>
        <v>5550000</v>
      </c>
      <c r="O2172" s="79">
        <v>46113</v>
      </c>
      <c r="P2172" s="79">
        <v>46203</v>
      </c>
      <c r="Q2172" s="80"/>
      <c r="R2172" s="81" t="s">
        <v>1946</v>
      </c>
      <c r="S2172" s="82"/>
      <c r="T2172" s="82"/>
      <c r="U2172" s="364"/>
    </row>
    <row r="2173" spans="1:21" ht="14" outlineLevel="1" x14ac:dyDescent="0.35">
      <c r="A2173" s="83" t="s">
        <v>2926</v>
      </c>
      <c r="B2173" s="148" t="s">
        <v>2919</v>
      </c>
      <c r="C2173" s="85"/>
      <c r="D2173" s="86"/>
      <c r="E2173" s="101"/>
      <c r="F2173" s="101"/>
      <c r="G2173" s="101"/>
      <c r="H2173" s="101"/>
      <c r="I2173" s="101">
        <f t="shared" si="117"/>
        <v>0</v>
      </c>
      <c r="J2173" s="101"/>
      <c r="K2173" s="101"/>
      <c r="L2173" s="153"/>
      <c r="M2173" s="153"/>
      <c r="N2173" s="153">
        <f t="shared" si="118"/>
        <v>0</v>
      </c>
      <c r="O2173" s="88">
        <v>46125</v>
      </c>
      <c r="P2173" s="88">
        <v>46188</v>
      </c>
      <c r="Q2173" s="144">
        <v>0.15</v>
      </c>
      <c r="R2173" s="90" t="s">
        <v>1946</v>
      </c>
      <c r="S2173" s="91"/>
      <c r="T2173" s="91"/>
      <c r="U2173" s="102"/>
    </row>
    <row r="2174" spans="1:21" ht="14" outlineLevel="1" x14ac:dyDescent="0.35">
      <c r="A2174" s="83" t="s">
        <v>2927</v>
      </c>
      <c r="B2174" s="148" t="s">
        <v>2921</v>
      </c>
      <c r="C2174" s="85"/>
      <c r="D2174" s="86"/>
      <c r="E2174" s="101"/>
      <c r="F2174" s="101"/>
      <c r="G2174" s="101"/>
      <c r="H2174" s="101"/>
      <c r="I2174" s="101">
        <f t="shared" si="117"/>
        <v>0</v>
      </c>
      <c r="J2174" s="101"/>
      <c r="K2174" s="101"/>
      <c r="L2174" s="153"/>
      <c r="M2174" s="153"/>
      <c r="N2174" s="153">
        <f t="shared" si="118"/>
        <v>0</v>
      </c>
      <c r="O2174" s="88">
        <v>46126</v>
      </c>
      <c r="P2174" s="88">
        <v>46190</v>
      </c>
      <c r="Q2174" s="144">
        <v>0.25</v>
      </c>
      <c r="R2174" s="90" t="s">
        <v>1946</v>
      </c>
      <c r="S2174" s="91"/>
      <c r="T2174" s="91"/>
      <c r="U2174" s="102"/>
    </row>
    <row r="2175" spans="1:21" ht="14" outlineLevel="1" x14ac:dyDescent="0.35">
      <c r="A2175" s="83" t="s">
        <v>2928</v>
      </c>
      <c r="B2175" s="148" t="s">
        <v>1983</v>
      </c>
      <c r="C2175" s="85"/>
      <c r="D2175" s="86"/>
      <c r="E2175" s="101"/>
      <c r="F2175" s="101"/>
      <c r="G2175" s="101"/>
      <c r="H2175" s="101"/>
      <c r="I2175" s="101">
        <f t="shared" si="117"/>
        <v>0</v>
      </c>
      <c r="J2175" s="101"/>
      <c r="K2175" s="101"/>
      <c r="L2175" s="153"/>
      <c r="M2175" s="153"/>
      <c r="N2175" s="153">
        <f t="shared" si="118"/>
        <v>0</v>
      </c>
      <c r="O2175" s="88">
        <v>46129</v>
      </c>
      <c r="P2175" s="88">
        <v>46192</v>
      </c>
      <c r="Q2175" s="144">
        <v>0.4</v>
      </c>
      <c r="R2175" s="90" t="s">
        <v>1946</v>
      </c>
      <c r="S2175" s="91"/>
      <c r="T2175" s="91"/>
      <c r="U2175" s="102"/>
    </row>
    <row r="2176" spans="1:21" ht="14" outlineLevel="1" x14ac:dyDescent="0.35">
      <c r="A2176" s="83" t="s">
        <v>2929</v>
      </c>
      <c r="B2176" s="148" t="s">
        <v>2913</v>
      </c>
      <c r="C2176" s="85"/>
      <c r="D2176" s="86"/>
      <c r="E2176" s="101">
        <v>5550000</v>
      </c>
      <c r="F2176" s="101"/>
      <c r="G2176" s="101"/>
      <c r="H2176" s="101"/>
      <c r="I2176" s="101">
        <f t="shared" si="117"/>
        <v>5550000</v>
      </c>
      <c r="J2176" s="101">
        <v>5550000</v>
      </c>
      <c r="K2176" s="101"/>
      <c r="L2176" s="153"/>
      <c r="M2176" s="153"/>
      <c r="N2176" s="153">
        <f t="shared" si="118"/>
        <v>5550000</v>
      </c>
      <c r="O2176" s="88">
        <v>46132</v>
      </c>
      <c r="P2176" s="88">
        <v>46203</v>
      </c>
      <c r="Q2176" s="144">
        <v>0.2</v>
      </c>
      <c r="R2176" s="90" t="s">
        <v>1946</v>
      </c>
      <c r="S2176" s="91"/>
      <c r="T2176" s="91"/>
      <c r="U2176" s="102"/>
    </row>
    <row r="2177" spans="1:21" ht="14" outlineLevel="1" x14ac:dyDescent="0.35">
      <c r="A2177" s="73" t="s">
        <v>2930</v>
      </c>
      <c r="B2177" s="74" t="s">
        <v>2931</v>
      </c>
      <c r="C2177" s="75"/>
      <c r="D2177" s="76"/>
      <c r="E2177" s="98">
        <f>E2181</f>
        <v>5550000</v>
      </c>
      <c r="F2177" s="98"/>
      <c r="G2177" s="98"/>
      <c r="H2177" s="98"/>
      <c r="I2177" s="98">
        <f t="shared" si="117"/>
        <v>5550000</v>
      </c>
      <c r="J2177" s="98">
        <f>J2181</f>
        <v>5550000</v>
      </c>
      <c r="K2177" s="98"/>
      <c r="L2177" s="99"/>
      <c r="M2177" s="99"/>
      <c r="N2177" s="99">
        <f t="shared" si="118"/>
        <v>5550000</v>
      </c>
      <c r="O2177" s="79">
        <v>46204</v>
      </c>
      <c r="P2177" s="79">
        <v>46295</v>
      </c>
      <c r="Q2177" s="80"/>
      <c r="R2177" s="81" t="s">
        <v>1946</v>
      </c>
      <c r="S2177" s="82"/>
      <c r="T2177" s="82"/>
      <c r="U2177" s="364"/>
    </row>
    <row r="2178" spans="1:21" s="22" customFormat="1" ht="18" customHeight="1" outlineLevel="1" x14ac:dyDescent="0.35">
      <c r="A2178" s="83" t="s">
        <v>2932</v>
      </c>
      <c r="B2178" s="148" t="s">
        <v>2919</v>
      </c>
      <c r="C2178" s="85"/>
      <c r="D2178" s="86"/>
      <c r="E2178" s="101"/>
      <c r="F2178" s="101"/>
      <c r="G2178" s="101"/>
      <c r="H2178" s="101"/>
      <c r="I2178" s="101">
        <f t="shared" si="117"/>
        <v>0</v>
      </c>
      <c r="J2178" s="101"/>
      <c r="K2178" s="101"/>
      <c r="L2178" s="153"/>
      <c r="M2178" s="153"/>
      <c r="N2178" s="153">
        <f t="shared" si="118"/>
        <v>0</v>
      </c>
      <c r="O2178" s="88">
        <v>46213</v>
      </c>
      <c r="P2178" s="88">
        <v>46276</v>
      </c>
      <c r="Q2178" s="144">
        <v>0.15</v>
      </c>
      <c r="R2178" s="90" t="s">
        <v>1946</v>
      </c>
      <c r="S2178" s="91"/>
      <c r="T2178" s="91"/>
      <c r="U2178" s="102"/>
    </row>
    <row r="2179" spans="1:21" s="22" customFormat="1" ht="18" customHeight="1" outlineLevel="1" x14ac:dyDescent="0.35">
      <c r="A2179" s="83" t="s">
        <v>2933</v>
      </c>
      <c r="B2179" s="148" t="s">
        <v>2921</v>
      </c>
      <c r="C2179" s="85"/>
      <c r="D2179" s="86"/>
      <c r="E2179" s="101"/>
      <c r="F2179" s="101"/>
      <c r="G2179" s="101"/>
      <c r="H2179" s="101"/>
      <c r="I2179" s="101">
        <f t="shared" si="117"/>
        <v>0</v>
      </c>
      <c r="J2179" s="101"/>
      <c r="K2179" s="101"/>
      <c r="L2179" s="153"/>
      <c r="M2179" s="153"/>
      <c r="N2179" s="153">
        <f t="shared" si="118"/>
        <v>0</v>
      </c>
      <c r="O2179" s="88">
        <v>46216</v>
      </c>
      <c r="P2179" s="88">
        <v>46280</v>
      </c>
      <c r="Q2179" s="144">
        <v>0.25</v>
      </c>
      <c r="R2179" s="90" t="s">
        <v>1946</v>
      </c>
      <c r="S2179" s="91"/>
      <c r="T2179" s="91"/>
      <c r="U2179" s="102"/>
    </row>
    <row r="2180" spans="1:21" s="22" customFormat="1" ht="18" customHeight="1" outlineLevel="1" x14ac:dyDescent="0.35">
      <c r="A2180" s="83" t="s">
        <v>2934</v>
      </c>
      <c r="B2180" s="148" t="s">
        <v>1983</v>
      </c>
      <c r="C2180" s="85"/>
      <c r="D2180" s="86"/>
      <c r="E2180" s="101"/>
      <c r="F2180" s="101"/>
      <c r="G2180" s="101"/>
      <c r="H2180" s="101"/>
      <c r="I2180" s="101">
        <f t="shared" si="117"/>
        <v>0</v>
      </c>
      <c r="J2180" s="101"/>
      <c r="K2180" s="101"/>
      <c r="L2180" s="153"/>
      <c r="M2180" s="153"/>
      <c r="N2180" s="153">
        <f t="shared" si="118"/>
        <v>0</v>
      </c>
      <c r="O2180" s="88">
        <v>46219</v>
      </c>
      <c r="P2180" s="88">
        <v>46284</v>
      </c>
      <c r="Q2180" s="144">
        <v>0.4</v>
      </c>
      <c r="R2180" s="90" t="s">
        <v>1946</v>
      </c>
      <c r="S2180" s="91"/>
      <c r="T2180" s="91"/>
      <c r="U2180" s="102"/>
    </row>
    <row r="2181" spans="1:21" s="22" customFormat="1" ht="18" customHeight="1" outlineLevel="1" x14ac:dyDescent="0.35">
      <c r="A2181" s="83" t="s">
        <v>2935</v>
      </c>
      <c r="B2181" s="148" t="s">
        <v>2913</v>
      </c>
      <c r="C2181" s="85"/>
      <c r="D2181" s="86"/>
      <c r="E2181" s="101">
        <v>5550000</v>
      </c>
      <c r="F2181" s="101"/>
      <c r="G2181" s="101"/>
      <c r="H2181" s="101"/>
      <c r="I2181" s="101">
        <f t="shared" si="117"/>
        <v>5550000</v>
      </c>
      <c r="J2181" s="101">
        <v>5550000</v>
      </c>
      <c r="K2181" s="101"/>
      <c r="L2181" s="153"/>
      <c r="M2181" s="153"/>
      <c r="N2181" s="153">
        <f t="shared" si="118"/>
        <v>5550000</v>
      </c>
      <c r="O2181" s="88">
        <v>46223</v>
      </c>
      <c r="P2181" s="88">
        <v>46295</v>
      </c>
      <c r="Q2181" s="144">
        <v>0.2</v>
      </c>
      <c r="R2181" s="90" t="s">
        <v>1946</v>
      </c>
      <c r="S2181" s="91"/>
      <c r="T2181" s="91"/>
      <c r="U2181" s="102"/>
    </row>
    <row r="2182" spans="1:21" ht="21.65" customHeight="1" outlineLevel="1" x14ac:dyDescent="0.35">
      <c r="A2182" s="73" t="s">
        <v>2936</v>
      </c>
      <c r="B2182" s="74" t="s">
        <v>2937</v>
      </c>
      <c r="C2182" s="75"/>
      <c r="D2182" s="76"/>
      <c r="E2182" s="98">
        <f>E2186</f>
        <v>5550000</v>
      </c>
      <c r="F2182" s="98"/>
      <c r="G2182" s="98"/>
      <c r="H2182" s="98"/>
      <c r="I2182" s="98">
        <f t="shared" si="117"/>
        <v>5550000</v>
      </c>
      <c r="J2182" s="98">
        <f>J2186</f>
        <v>5550000</v>
      </c>
      <c r="K2182" s="98"/>
      <c r="L2182" s="99"/>
      <c r="M2182" s="99"/>
      <c r="N2182" s="99">
        <f t="shared" si="118"/>
        <v>5550000</v>
      </c>
      <c r="O2182" s="79">
        <v>46296</v>
      </c>
      <c r="P2182" s="79">
        <v>46387</v>
      </c>
      <c r="Q2182" s="80"/>
      <c r="R2182" s="81" t="s">
        <v>1946</v>
      </c>
      <c r="S2182" s="82"/>
      <c r="T2182" s="82"/>
      <c r="U2182" s="364"/>
    </row>
    <row r="2183" spans="1:21" ht="14" outlineLevel="1" x14ac:dyDescent="0.35">
      <c r="A2183" s="83" t="s">
        <v>2938</v>
      </c>
      <c r="B2183" s="148" t="s">
        <v>2919</v>
      </c>
      <c r="C2183" s="85"/>
      <c r="D2183" s="86"/>
      <c r="E2183" s="101"/>
      <c r="F2183" s="101"/>
      <c r="G2183" s="101"/>
      <c r="H2183" s="101"/>
      <c r="I2183" s="101">
        <f t="shared" ref="I2183:I2214" si="119">SUM(E2183:H2183)</f>
        <v>0</v>
      </c>
      <c r="J2183" s="101"/>
      <c r="K2183" s="101"/>
      <c r="L2183" s="153"/>
      <c r="M2183" s="153"/>
      <c r="N2183" s="153">
        <f t="shared" si="118"/>
        <v>0</v>
      </c>
      <c r="O2183" s="88">
        <v>46307</v>
      </c>
      <c r="P2183" s="88">
        <v>46370</v>
      </c>
      <c r="Q2183" s="144">
        <v>0.15</v>
      </c>
      <c r="R2183" s="90" t="s">
        <v>1946</v>
      </c>
      <c r="S2183" s="91"/>
      <c r="T2183" s="91"/>
      <c r="U2183" s="102"/>
    </row>
    <row r="2184" spans="1:21" ht="14" outlineLevel="1" x14ac:dyDescent="0.35">
      <c r="A2184" s="83" t="s">
        <v>2939</v>
      </c>
      <c r="B2184" s="148" t="s">
        <v>2921</v>
      </c>
      <c r="C2184" s="85"/>
      <c r="D2184" s="86"/>
      <c r="E2184" s="101"/>
      <c r="F2184" s="101"/>
      <c r="G2184" s="101"/>
      <c r="H2184" s="101"/>
      <c r="I2184" s="101">
        <f t="shared" si="119"/>
        <v>0</v>
      </c>
      <c r="J2184" s="101"/>
      <c r="K2184" s="101"/>
      <c r="L2184" s="153"/>
      <c r="M2184" s="153"/>
      <c r="N2184" s="153">
        <f t="shared" ref="N2184:N2238" si="120">SUM(J2184:M2184)</f>
        <v>0</v>
      </c>
      <c r="O2184" s="88">
        <v>46309</v>
      </c>
      <c r="P2184" s="88">
        <v>46371</v>
      </c>
      <c r="Q2184" s="144">
        <v>0.25</v>
      </c>
      <c r="R2184" s="90" t="s">
        <v>1946</v>
      </c>
      <c r="S2184" s="91"/>
      <c r="T2184" s="91"/>
      <c r="U2184" s="102"/>
    </row>
    <row r="2185" spans="1:21" ht="18" customHeight="1" outlineLevel="1" x14ac:dyDescent="0.35">
      <c r="A2185" s="83" t="s">
        <v>2940</v>
      </c>
      <c r="B2185" s="148" t="s">
        <v>1983</v>
      </c>
      <c r="C2185" s="85"/>
      <c r="D2185" s="86"/>
      <c r="E2185" s="101"/>
      <c r="F2185" s="101"/>
      <c r="G2185" s="101"/>
      <c r="H2185" s="101"/>
      <c r="I2185" s="101">
        <f t="shared" si="119"/>
        <v>0</v>
      </c>
      <c r="J2185" s="101"/>
      <c r="K2185" s="101"/>
      <c r="L2185" s="153"/>
      <c r="M2185" s="153"/>
      <c r="N2185" s="153">
        <f t="shared" si="120"/>
        <v>0</v>
      </c>
      <c r="O2185" s="88">
        <v>46314</v>
      </c>
      <c r="P2185" s="88">
        <v>46377</v>
      </c>
      <c r="Q2185" s="144">
        <v>0.4</v>
      </c>
      <c r="R2185" s="90" t="s">
        <v>1946</v>
      </c>
      <c r="S2185" s="91"/>
      <c r="T2185" s="91"/>
      <c r="U2185" s="102"/>
    </row>
    <row r="2186" spans="1:21" ht="14" outlineLevel="1" x14ac:dyDescent="0.35">
      <c r="A2186" s="83" t="s">
        <v>2941</v>
      </c>
      <c r="B2186" s="148" t="s">
        <v>2913</v>
      </c>
      <c r="C2186" s="85"/>
      <c r="D2186" s="86"/>
      <c r="E2186" s="101">
        <v>5550000</v>
      </c>
      <c r="F2186" s="101"/>
      <c r="G2186" s="101"/>
      <c r="H2186" s="101"/>
      <c r="I2186" s="101">
        <f t="shared" si="119"/>
        <v>5550000</v>
      </c>
      <c r="J2186" s="101">
        <v>5550000</v>
      </c>
      <c r="K2186" s="101"/>
      <c r="L2186" s="153"/>
      <c r="M2186" s="153"/>
      <c r="N2186" s="153">
        <f t="shared" si="120"/>
        <v>5550000</v>
      </c>
      <c r="O2186" s="88">
        <v>46315</v>
      </c>
      <c r="P2186" s="88">
        <v>46387</v>
      </c>
      <c r="Q2186" s="144">
        <v>0.2</v>
      </c>
      <c r="R2186" s="90" t="s">
        <v>1946</v>
      </c>
      <c r="S2186" s="91"/>
      <c r="T2186" s="91"/>
      <c r="U2186" s="102"/>
    </row>
    <row r="2187" spans="1:21" ht="38.15" customHeight="1" outlineLevel="1" x14ac:dyDescent="0.35">
      <c r="A2187" s="63" t="s">
        <v>2942</v>
      </c>
      <c r="B2187" s="163" t="s">
        <v>2943</v>
      </c>
      <c r="C2187" s="64"/>
      <c r="D2187" s="113">
        <v>624101</v>
      </c>
      <c r="E2187" s="65">
        <f>E2197+E2201</f>
        <v>34000000</v>
      </c>
      <c r="F2187" s="65"/>
      <c r="G2187" s="65"/>
      <c r="H2187" s="65"/>
      <c r="I2187" s="65">
        <f t="shared" si="119"/>
        <v>34000000</v>
      </c>
      <c r="J2187" s="65">
        <f>J2197+J2201</f>
        <v>34000000</v>
      </c>
      <c r="K2187" s="65"/>
      <c r="L2187" s="65"/>
      <c r="M2187" s="65"/>
      <c r="N2187" s="65">
        <f t="shared" si="120"/>
        <v>34000000</v>
      </c>
      <c r="O2187" s="67"/>
      <c r="P2187" s="67"/>
      <c r="Q2187" s="68"/>
      <c r="R2187" s="69" t="s">
        <v>1946</v>
      </c>
      <c r="S2187" s="71"/>
      <c r="T2187" s="71"/>
      <c r="U2187" s="147"/>
    </row>
    <row r="2188" spans="1:21" ht="21.65" customHeight="1" outlineLevel="1" x14ac:dyDescent="0.35">
      <c r="A2188" s="83" t="s">
        <v>2944</v>
      </c>
      <c r="B2188" s="109" t="s">
        <v>2022</v>
      </c>
      <c r="C2188" s="85"/>
      <c r="D2188" s="86"/>
      <c r="E2188" s="101"/>
      <c r="F2188" s="101"/>
      <c r="G2188" s="101"/>
      <c r="H2188" s="101"/>
      <c r="I2188" s="101">
        <f t="shared" si="119"/>
        <v>0</v>
      </c>
      <c r="J2188" s="101"/>
      <c r="K2188" s="101"/>
      <c r="L2188" s="153"/>
      <c r="M2188" s="153"/>
      <c r="N2188" s="153">
        <f t="shared" si="120"/>
        <v>0</v>
      </c>
      <c r="O2188" s="88"/>
      <c r="P2188" s="88"/>
      <c r="Q2188" s="168">
        <v>0.15</v>
      </c>
      <c r="R2188" s="90" t="s">
        <v>1946</v>
      </c>
      <c r="S2188" s="91"/>
      <c r="T2188" s="91"/>
      <c r="U2188" s="102"/>
    </row>
    <row r="2189" spans="1:21" ht="21.65" customHeight="1" outlineLevel="1" x14ac:dyDescent="0.35">
      <c r="A2189" s="83" t="s">
        <v>2945</v>
      </c>
      <c r="B2189" s="109" t="s">
        <v>2024</v>
      </c>
      <c r="C2189" s="85"/>
      <c r="D2189" s="86"/>
      <c r="E2189" s="101"/>
      <c r="F2189" s="101"/>
      <c r="G2189" s="101"/>
      <c r="H2189" s="101"/>
      <c r="I2189" s="101">
        <f t="shared" si="119"/>
        <v>0</v>
      </c>
      <c r="J2189" s="101"/>
      <c r="K2189" s="101"/>
      <c r="L2189" s="153"/>
      <c r="M2189" s="153"/>
      <c r="N2189" s="153">
        <f t="shared" si="120"/>
        <v>0</v>
      </c>
      <c r="O2189" s="88"/>
      <c r="P2189" s="88"/>
      <c r="Q2189" s="168">
        <v>0.05</v>
      </c>
      <c r="R2189" s="90" t="s">
        <v>1946</v>
      </c>
      <c r="S2189" s="91"/>
      <c r="T2189" s="91"/>
      <c r="U2189" s="102"/>
    </row>
    <row r="2190" spans="1:21" ht="21.65" customHeight="1" outlineLevel="1" x14ac:dyDescent="0.35">
      <c r="A2190" s="83" t="s">
        <v>2946</v>
      </c>
      <c r="B2190" s="109" t="s">
        <v>2026</v>
      </c>
      <c r="C2190" s="85"/>
      <c r="D2190" s="86"/>
      <c r="E2190" s="101"/>
      <c r="F2190" s="101"/>
      <c r="G2190" s="101"/>
      <c r="H2190" s="101"/>
      <c r="I2190" s="101">
        <f t="shared" si="119"/>
        <v>0</v>
      </c>
      <c r="J2190" s="101"/>
      <c r="K2190" s="101"/>
      <c r="L2190" s="153"/>
      <c r="M2190" s="153"/>
      <c r="N2190" s="153">
        <f t="shared" si="120"/>
        <v>0</v>
      </c>
      <c r="O2190" s="88"/>
      <c r="P2190" s="88"/>
      <c r="Q2190" s="168">
        <v>0.05</v>
      </c>
      <c r="R2190" s="90" t="s">
        <v>1946</v>
      </c>
      <c r="S2190" s="91"/>
      <c r="T2190" s="91"/>
      <c r="U2190" s="102"/>
    </row>
    <row r="2191" spans="1:21" ht="21.65" customHeight="1" outlineLevel="1" x14ac:dyDescent="0.35">
      <c r="A2191" s="83" t="s">
        <v>2947</v>
      </c>
      <c r="B2191" s="109" t="s">
        <v>2028</v>
      </c>
      <c r="C2191" s="85"/>
      <c r="D2191" s="86"/>
      <c r="E2191" s="101"/>
      <c r="F2191" s="101"/>
      <c r="G2191" s="101"/>
      <c r="H2191" s="101"/>
      <c r="I2191" s="101">
        <f t="shared" si="119"/>
        <v>0</v>
      </c>
      <c r="J2191" s="101"/>
      <c r="K2191" s="101"/>
      <c r="L2191" s="153"/>
      <c r="M2191" s="153"/>
      <c r="N2191" s="153">
        <f t="shared" si="120"/>
        <v>0</v>
      </c>
      <c r="O2191" s="88"/>
      <c r="P2191" s="88"/>
      <c r="Q2191" s="168">
        <v>0.05</v>
      </c>
      <c r="R2191" s="90" t="s">
        <v>1946</v>
      </c>
      <c r="S2191" s="91"/>
      <c r="T2191" s="91"/>
      <c r="U2191" s="102"/>
    </row>
    <row r="2192" spans="1:21" ht="21.65" customHeight="1" outlineLevel="1" x14ac:dyDescent="0.35">
      <c r="A2192" s="83" t="s">
        <v>2948</v>
      </c>
      <c r="B2192" s="109" t="s">
        <v>2030</v>
      </c>
      <c r="C2192" s="85"/>
      <c r="D2192" s="86"/>
      <c r="E2192" s="101"/>
      <c r="F2192" s="101"/>
      <c r="G2192" s="101"/>
      <c r="H2192" s="101"/>
      <c r="I2192" s="101">
        <f t="shared" si="119"/>
        <v>0</v>
      </c>
      <c r="J2192" s="101"/>
      <c r="K2192" s="101"/>
      <c r="L2192" s="153"/>
      <c r="M2192" s="153"/>
      <c r="N2192" s="153">
        <f t="shared" si="120"/>
        <v>0</v>
      </c>
      <c r="O2192" s="88"/>
      <c r="P2192" s="88"/>
      <c r="Q2192" s="168">
        <v>0.05</v>
      </c>
      <c r="R2192" s="90" t="s">
        <v>1946</v>
      </c>
      <c r="S2192" s="91"/>
      <c r="T2192" s="91"/>
      <c r="U2192" s="102"/>
    </row>
    <row r="2193" spans="1:21" ht="21.65" customHeight="1" outlineLevel="1" x14ac:dyDescent="0.35">
      <c r="A2193" s="83" t="s">
        <v>2949</v>
      </c>
      <c r="B2193" s="109" t="s">
        <v>2595</v>
      </c>
      <c r="C2193" s="85"/>
      <c r="D2193" s="86"/>
      <c r="E2193" s="101"/>
      <c r="F2193" s="101"/>
      <c r="G2193" s="101"/>
      <c r="H2193" s="101"/>
      <c r="I2193" s="101">
        <f t="shared" si="119"/>
        <v>0</v>
      </c>
      <c r="J2193" s="101"/>
      <c r="K2193" s="101"/>
      <c r="L2193" s="153"/>
      <c r="M2193" s="153"/>
      <c r="N2193" s="153">
        <f t="shared" si="120"/>
        <v>0</v>
      </c>
      <c r="O2193" s="88"/>
      <c r="P2193" s="88"/>
      <c r="Q2193" s="168">
        <v>0.08</v>
      </c>
      <c r="R2193" s="90" t="s">
        <v>1946</v>
      </c>
      <c r="S2193" s="91"/>
      <c r="T2193" s="91"/>
      <c r="U2193" s="102"/>
    </row>
    <row r="2194" spans="1:21" ht="21.65" customHeight="1" outlineLevel="1" x14ac:dyDescent="0.35">
      <c r="A2194" s="83" t="s">
        <v>2950</v>
      </c>
      <c r="B2194" s="109" t="s">
        <v>73</v>
      </c>
      <c r="C2194" s="85"/>
      <c r="D2194" s="86"/>
      <c r="E2194" s="101"/>
      <c r="F2194" s="101"/>
      <c r="G2194" s="101"/>
      <c r="H2194" s="101"/>
      <c r="I2194" s="101">
        <f t="shared" si="119"/>
        <v>0</v>
      </c>
      <c r="J2194" s="101"/>
      <c r="K2194" s="101"/>
      <c r="L2194" s="153"/>
      <c r="M2194" s="153"/>
      <c r="N2194" s="153">
        <f t="shared" si="120"/>
        <v>0</v>
      </c>
      <c r="O2194" s="88"/>
      <c r="P2194" s="88"/>
      <c r="Q2194" s="168">
        <v>0.1</v>
      </c>
      <c r="R2194" s="90" t="s">
        <v>1946</v>
      </c>
      <c r="S2194" s="91"/>
      <c r="T2194" s="91"/>
      <c r="U2194" s="102"/>
    </row>
    <row r="2195" spans="1:21" ht="21.65" customHeight="1" outlineLevel="1" x14ac:dyDescent="0.35">
      <c r="A2195" s="83" t="s">
        <v>2951</v>
      </c>
      <c r="B2195" s="109" t="s">
        <v>68</v>
      </c>
      <c r="C2195" s="85"/>
      <c r="D2195" s="86"/>
      <c r="E2195" s="101"/>
      <c r="F2195" s="101"/>
      <c r="G2195" s="101"/>
      <c r="H2195" s="101"/>
      <c r="I2195" s="101">
        <f t="shared" si="119"/>
        <v>0</v>
      </c>
      <c r="J2195" s="101"/>
      <c r="K2195" s="101"/>
      <c r="L2195" s="153"/>
      <c r="M2195" s="153"/>
      <c r="N2195" s="153">
        <f t="shared" si="120"/>
        <v>0</v>
      </c>
      <c r="O2195" s="88"/>
      <c r="P2195" s="88"/>
      <c r="Q2195" s="168">
        <v>0.05</v>
      </c>
      <c r="R2195" s="90" t="s">
        <v>1946</v>
      </c>
      <c r="S2195" s="91"/>
      <c r="T2195" s="91"/>
      <c r="U2195" s="102"/>
    </row>
    <row r="2196" spans="1:21" ht="21.65" customHeight="1" outlineLevel="1" x14ac:dyDescent="0.35">
      <c r="A2196" s="83" t="s">
        <v>2952</v>
      </c>
      <c r="B2196" s="109" t="s">
        <v>2038</v>
      </c>
      <c r="C2196" s="85"/>
      <c r="D2196" s="86"/>
      <c r="E2196" s="101"/>
      <c r="F2196" s="101"/>
      <c r="G2196" s="101"/>
      <c r="H2196" s="101"/>
      <c r="I2196" s="101">
        <f t="shared" si="119"/>
        <v>0</v>
      </c>
      <c r="J2196" s="101"/>
      <c r="K2196" s="101"/>
      <c r="L2196" s="153"/>
      <c r="M2196" s="153"/>
      <c r="N2196" s="153">
        <f t="shared" si="120"/>
        <v>0</v>
      </c>
      <c r="O2196" s="88"/>
      <c r="P2196" s="88"/>
      <c r="Q2196" s="168">
        <v>0.1</v>
      </c>
      <c r="R2196" s="90" t="s">
        <v>1946</v>
      </c>
      <c r="S2196" s="91"/>
      <c r="T2196" s="91"/>
      <c r="U2196" s="102"/>
    </row>
    <row r="2197" spans="1:21" ht="21.65" customHeight="1" outlineLevel="1" x14ac:dyDescent="0.35">
      <c r="A2197" s="83" t="s">
        <v>2953</v>
      </c>
      <c r="B2197" s="109" t="s">
        <v>2600</v>
      </c>
      <c r="C2197" s="85"/>
      <c r="D2197" s="86"/>
      <c r="E2197" s="101">
        <v>17000000</v>
      </c>
      <c r="F2197" s="101"/>
      <c r="G2197" s="101"/>
      <c r="H2197" s="101"/>
      <c r="I2197" s="101">
        <f t="shared" si="119"/>
        <v>17000000</v>
      </c>
      <c r="J2197" s="101">
        <v>17000000</v>
      </c>
      <c r="K2197" s="101"/>
      <c r="L2197" s="153"/>
      <c r="M2197" s="153"/>
      <c r="N2197" s="153">
        <f t="shared" si="120"/>
        <v>17000000</v>
      </c>
      <c r="O2197" s="88"/>
      <c r="P2197" s="88"/>
      <c r="Q2197" s="168">
        <v>0.05</v>
      </c>
      <c r="R2197" s="90" t="s">
        <v>1946</v>
      </c>
      <c r="S2197" s="91"/>
      <c r="T2197" s="91"/>
      <c r="U2197" s="102"/>
    </row>
    <row r="2198" spans="1:21" ht="21.65" customHeight="1" outlineLevel="1" x14ac:dyDescent="0.35">
      <c r="A2198" s="83" t="s">
        <v>2954</v>
      </c>
      <c r="B2198" s="109" t="s">
        <v>2044</v>
      </c>
      <c r="C2198" s="85"/>
      <c r="D2198" s="86"/>
      <c r="E2198" s="101"/>
      <c r="F2198" s="101"/>
      <c r="G2198" s="101"/>
      <c r="H2198" s="101"/>
      <c r="I2198" s="101">
        <f t="shared" si="119"/>
        <v>0</v>
      </c>
      <c r="J2198" s="101"/>
      <c r="K2198" s="101"/>
      <c r="L2198" s="153"/>
      <c r="M2198" s="153"/>
      <c r="N2198" s="153">
        <f t="shared" si="120"/>
        <v>0</v>
      </c>
      <c r="O2198" s="88"/>
      <c r="P2198" s="88"/>
      <c r="Q2198" s="168">
        <v>0.05</v>
      </c>
      <c r="R2198" s="90" t="s">
        <v>1946</v>
      </c>
      <c r="S2198" s="91"/>
      <c r="T2198" s="91"/>
      <c r="U2198" s="102"/>
    </row>
    <row r="2199" spans="1:21" ht="21.65" customHeight="1" outlineLevel="1" x14ac:dyDescent="0.35">
      <c r="A2199" s="83" t="s">
        <v>2955</v>
      </c>
      <c r="B2199" s="109" t="s">
        <v>2046</v>
      </c>
      <c r="C2199" s="85"/>
      <c r="D2199" s="86"/>
      <c r="E2199" s="101"/>
      <c r="F2199" s="101"/>
      <c r="G2199" s="101"/>
      <c r="H2199" s="101"/>
      <c r="I2199" s="101">
        <f t="shared" si="119"/>
        <v>0</v>
      </c>
      <c r="J2199" s="101"/>
      <c r="K2199" s="101"/>
      <c r="L2199" s="153"/>
      <c r="M2199" s="153"/>
      <c r="N2199" s="153">
        <f t="shared" si="120"/>
        <v>0</v>
      </c>
      <c r="O2199" s="88"/>
      <c r="P2199" s="88"/>
      <c r="Q2199" s="168">
        <v>0.02</v>
      </c>
      <c r="R2199" s="90" t="s">
        <v>1946</v>
      </c>
      <c r="S2199" s="91"/>
      <c r="T2199" s="91"/>
      <c r="U2199" s="102"/>
    </row>
    <row r="2200" spans="1:21" ht="21.65" customHeight="1" outlineLevel="1" x14ac:dyDescent="0.35">
      <c r="A2200" s="83" t="s">
        <v>2956</v>
      </c>
      <c r="B2200" s="109" t="s">
        <v>2050</v>
      </c>
      <c r="C2200" s="85"/>
      <c r="D2200" s="86"/>
      <c r="E2200" s="101"/>
      <c r="F2200" s="101"/>
      <c r="G2200" s="101"/>
      <c r="H2200" s="101"/>
      <c r="I2200" s="101">
        <f t="shared" si="119"/>
        <v>0</v>
      </c>
      <c r="J2200" s="101"/>
      <c r="K2200" s="101"/>
      <c r="L2200" s="153"/>
      <c r="M2200" s="153"/>
      <c r="N2200" s="153">
        <f t="shared" si="120"/>
        <v>0</v>
      </c>
      <c r="O2200" s="88"/>
      <c r="P2200" s="88"/>
      <c r="Q2200" s="168">
        <v>0.05</v>
      </c>
      <c r="R2200" s="90" t="s">
        <v>1946</v>
      </c>
      <c r="S2200" s="91"/>
      <c r="T2200" s="91"/>
      <c r="U2200" s="102"/>
    </row>
    <row r="2201" spans="1:21" ht="21.65" customHeight="1" outlineLevel="1" x14ac:dyDescent="0.35">
      <c r="A2201" s="83" t="s">
        <v>2957</v>
      </c>
      <c r="B2201" s="109" t="s">
        <v>2600</v>
      </c>
      <c r="C2201" s="85"/>
      <c r="D2201" s="86"/>
      <c r="E2201" s="101">
        <v>17000000</v>
      </c>
      <c r="F2201" s="101"/>
      <c r="G2201" s="101"/>
      <c r="H2201" s="101"/>
      <c r="I2201" s="101">
        <f t="shared" si="119"/>
        <v>17000000</v>
      </c>
      <c r="J2201" s="101">
        <v>17000000</v>
      </c>
      <c r="K2201" s="101"/>
      <c r="L2201" s="153"/>
      <c r="M2201" s="153"/>
      <c r="N2201" s="153">
        <f t="shared" si="120"/>
        <v>17000000</v>
      </c>
      <c r="O2201" s="88"/>
      <c r="P2201" s="88"/>
      <c r="Q2201" s="168">
        <v>0.05</v>
      </c>
      <c r="R2201" s="90" t="s">
        <v>1946</v>
      </c>
      <c r="S2201" s="91"/>
      <c r="T2201" s="91"/>
      <c r="U2201" s="102"/>
    </row>
    <row r="2202" spans="1:21" ht="21.65" customHeight="1" outlineLevel="1" x14ac:dyDescent="0.35">
      <c r="A2202" s="83" t="s">
        <v>2958</v>
      </c>
      <c r="B2202" s="109" t="s">
        <v>2044</v>
      </c>
      <c r="C2202" s="85"/>
      <c r="D2202" s="86"/>
      <c r="E2202" s="101"/>
      <c r="F2202" s="101"/>
      <c r="G2202" s="101"/>
      <c r="H2202" s="101"/>
      <c r="I2202" s="101">
        <f t="shared" si="119"/>
        <v>0</v>
      </c>
      <c r="J2202" s="101"/>
      <c r="K2202" s="101"/>
      <c r="L2202" s="153"/>
      <c r="M2202" s="153"/>
      <c r="N2202" s="153">
        <f t="shared" si="120"/>
        <v>0</v>
      </c>
      <c r="O2202" s="88"/>
      <c r="P2202" s="88"/>
      <c r="Q2202" s="168">
        <v>0.05</v>
      </c>
      <c r="R2202" s="90" t="s">
        <v>1946</v>
      </c>
      <c r="S2202" s="91"/>
      <c r="T2202" s="91"/>
      <c r="U2202" s="102"/>
    </row>
    <row r="2203" spans="1:21" ht="21.65" customHeight="1" outlineLevel="1" x14ac:dyDescent="0.35">
      <c r="A2203" s="83" t="s">
        <v>2959</v>
      </c>
      <c r="B2203" s="109" t="s">
        <v>2046</v>
      </c>
      <c r="C2203" s="85"/>
      <c r="D2203" s="86"/>
      <c r="E2203" s="101"/>
      <c r="F2203" s="101"/>
      <c r="G2203" s="101"/>
      <c r="H2203" s="101"/>
      <c r="I2203" s="101">
        <f t="shared" si="119"/>
        <v>0</v>
      </c>
      <c r="J2203" s="101"/>
      <c r="K2203" s="101"/>
      <c r="L2203" s="153"/>
      <c r="M2203" s="153"/>
      <c r="N2203" s="153">
        <f t="shared" si="120"/>
        <v>0</v>
      </c>
      <c r="O2203" s="88"/>
      <c r="P2203" s="88"/>
      <c r="Q2203" s="168">
        <v>0.02</v>
      </c>
      <c r="R2203" s="90" t="s">
        <v>1946</v>
      </c>
      <c r="S2203" s="91"/>
      <c r="T2203" s="91"/>
      <c r="U2203" s="102"/>
    </row>
    <row r="2204" spans="1:21" ht="21.65" customHeight="1" outlineLevel="1" x14ac:dyDescent="0.35">
      <c r="A2204" s="83" t="s">
        <v>2960</v>
      </c>
      <c r="B2204" s="109" t="s">
        <v>2050</v>
      </c>
      <c r="C2204" s="85"/>
      <c r="D2204" s="86"/>
      <c r="E2204" s="101"/>
      <c r="F2204" s="101"/>
      <c r="G2204" s="101"/>
      <c r="H2204" s="101"/>
      <c r="I2204" s="101">
        <f t="shared" si="119"/>
        <v>0</v>
      </c>
      <c r="J2204" s="101"/>
      <c r="K2204" s="101"/>
      <c r="L2204" s="153"/>
      <c r="M2204" s="153"/>
      <c r="N2204" s="153">
        <f t="shared" si="120"/>
        <v>0</v>
      </c>
      <c r="O2204" s="88"/>
      <c r="P2204" s="88"/>
      <c r="Q2204" s="168">
        <v>0.03</v>
      </c>
      <c r="R2204" s="90" t="s">
        <v>1946</v>
      </c>
      <c r="S2204" s="91"/>
      <c r="T2204" s="91"/>
      <c r="U2204" s="102"/>
    </row>
    <row r="2205" spans="1:21" ht="36" customHeight="1" outlineLevel="1" x14ac:dyDescent="0.35">
      <c r="A2205" s="63" t="s">
        <v>2961</v>
      </c>
      <c r="B2205" s="163" t="s">
        <v>2962</v>
      </c>
      <c r="C2205" s="64"/>
      <c r="D2205" s="113">
        <v>624201</v>
      </c>
      <c r="E2205" s="65">
        <f>E2206+E2211+E2216+E2221</f>
        <v>12000000</v>
      </c>
      <c r="F2205" s="65"/>
      <c r="G2205" s="66"/>
      <c r="H2205" s="65"/>
      <c r="I2205" s="65">
        <f t="shared" si="119"/>
        <v>12000000</v>
      </c>
      <c r="J2205" s="65">
        <f>J2206+J2211+J2216+J2221</f>
        <v>12000000</v>
      </c>
      <c r="K2205" s="65"/>
      <c r="L2205" s="65"/>
      <c r="M2205" s="65"/>
      <c r="N2205" s="65">
        <f t="shared" si="120"/>
        <v>12000000</v>
      </c>
      <c r="O2205" s="67"/>
      <c r="P2205" s="67"/>
      <c r="Q2205" s="68"/>
      <c r="R2205" s="69" t="s">
        <v>1946</v>
      </c>
      <c r="S2205" s="70"/>
      <c r="T2205" s="71"/>
      <c r="U2205" s="72"/>
    </row>
    <row r="2206" spans="1:21" outlineLevel="1" x14ac:dyDescent="0.35">
      <c r="A2206" s="228" t="s">
        <v>2963</v>
      </c>
      <c r="B2206" s="352" t="s">
        <v>2607</v>
      </c>
      <c r="C2206" s="352"/>
      <c r="D2206" s="352"/>
      <c r="E2206" s="132">
        <f>E2210</f>
        <v>3000000</v>
      </c>
      <c r="F2206" s="132"/>
      <c r="G2206" s="132"/>
      <c r="H2206" s="132"/>
      <c r="I2206" s="132">
        <f t="shared" si="119"/>
        <v>3000000</v>
      </c>
      <c r="J2206" s="132">
        <f>J2210</f>
        <v>3000000</v>
      </c>
      <c r="K2206" s="132"/>
      <c r="L2206" s="132"/>
      <c r="M2206" s="132"/>
      <c r="N2206" s="132">
        <f t="shared" si="120"/>
        <v>3000000</v>
      </c>
      <c r="O2206" s="353"/>
      <c r="P2206" s="353"/>
      <c r="Q2206" s="354"/>
      <c r="R2206" s="355" t="s">
        <v>1946</v>
      </c>
      <c r="S2206" s="352"/>
      <c r="T2206" s="352"/>
      <c r="U2206" s="352"/>
    </row>
    <row r="2207" spans="1:21" ht="14" outlineLevel="1" x14ac:dyDescent="0.35">
      <c r="A2207" s="83" t="s">
        <v>2964</v>
      </c>
      <c r="B2207" s="148" t="s">
        <v>2609</v>
      </c>
      <c r="C2207" s="85"/>
      <c r="D2207" s="86"/>
      <c r="E2207" s="101"/>
      <c r="F2207" s="101"/>
      <c r="G2207" s="101"/>
      <c r="H2207" s="101"/>
      <c r="I2207" s="101">
        <f t="shared" si="119"/>
        <v>0</v>
      </c>
      <c r="J2207" s="101"/>
      <c r="K2207" s="101"/>
      <c r="L2207" s="153"/>
      <c r="M2207" s="153"/>
      <c r="N2207" s="153">
        <f t="shared" si="120"/>
        <v>0</v>
      </c>
      <c r="O2207" s="88"/>
      <c r="P2207" s="88"/>
      <c r="Q2207" s="144">
        <v>0.05</v>
      </c>
      <c r="R2207" s="90" t="s">
        <v>1946</v>
      </c>
      <c r="S2207" s="91"/>
      <c r="T2207" s="91"/>
      <c r="U2207" s="102"/>
    </row>
    <row r="2208" spans="1:21" ht="14" outlineLevel="1" x14ac:dyDescent="0.35">
      <c r="A2208" s="83" t="s">
        <v>2965</v>
      </c>
      <c r="B2208" s="148" t="s">
        <v>2611</v>
      </c>
      <c r="C2208" s="85"/>
      <c r="D2208" s="86"/>
      <c r="E2208" s="101"/>
      <c r="F2208" s="101"/>
      <c r="G2208" s="101"/>
      <c r="H2208" s="101"/>
      <c r="I2208" s="101">
        <f t="shared" si="119"/>
        <v>0</v>
      </c>
      <c r="J2208" s="101"/>
      <c r="K2208" s="101"/>
      <c r="L2208" s="153"/>
      <c r="M2208" s="153"/>
      <c r="N2208" s="153">
        <f t="shared" si="120"/>
        <v>0</v>
      </c>
      <c r="O2208" s="88"/>
      <c r="P2208" s="88"/>
      <c r="Q2208" s="144">
        <v>0.1</v>
      </c>
      <c r="R2208" s="90" t="s">
        <v>1946</v>
      </c>
      <c r="S2208" s="91"/>
      <c r="T2208" s="91"/>
      <c r="U2208" s="102"/>
    </row>
    <row r="2209" spans="1:21" ht="14" outlineLevel="1" x14ac:dyDescent="0.35">
      <c r="A2209" s="83" t="s">
        <v>2966</v>
      </c>
      <c r="B2209" s="148" t="s">
        <v>1952</v>
      </c>
      <c r="C2209" s="85"/>
      <c r="D2209" s="86"/>
      <c r="E2209" s="101"/>
      <c r="F2209" s="101"/>
      <c r="G2209" s="101"/>
      <c r="H2209" s="101"/>
      <c r="I2209" s="101">
        <f t="shared" si="119"/>
        <v>0</v>
      </c>
      <c r="J2209" s="101"/>
      <c r="K2209" s="101"/>
      <c r="L2209" s="153"/>
      <c r="M2209" s="153"/>
      <c r="N2209" s="153">
        <f t="shared" si="120"/>
        <v>0</v>
      </c>
      <c r="O2209" s="88"/>
      <c r="P2209" s="88"/>
      <c r="Q2209" s="144">
        <v>0.05</v>
      </c>
      <c r="R2209" s="90" t="s">
        <v>1946</v>
      </c>
      <c r="S2209" s="91"/>
      <c r="T2209" s="91"/>
      <c r="U2209" s="102"/>
    </row>
    <row r="2210" spans="1:21" ht="15" customHeight="1" outlineLevel="1" x14ac:dyDescent="0.35">
      <c r="A2210" s="83" t="s">
        <v>2967</v>
      </c>
      <c r="B2210" s="148" t="s">
        <v>1954</v>
      </c>
      <c r="C2210" s="85"/>
      <c r="D2210" s="86"/>
      <c r="E2210" s="101">
        <v>3000000</v>
      </c>
      <c r="F2210" s="101"/>
      <c r="G2210" s="101"/>
      <c r="H2210" s="101"/>
      <c r="I2210" s="101">
        <f t="shared" si="119"/>
        <v>3000000</v>
      </c>
      <c r="J2210" s="101">
        <v>3000000</v>
      </c>
      <c r="K2210" s="101"/>
      <c r="L2210" s="153"/>
      <c r="M2210" s="153"/>
      <c r="N2210" s="153">
        <f t="shared" si="120"/>
        <v>3000000</v>
      </c>
      <c r="O2210" s="88"/>
      <c r="P2210" s="88"/>
      <c r="Q2210" s="144">
        <v>0.05</v>
      </c>
      <c r="R2210" s="90" t="s">
        <v>1946</v>
      </c>
      <c r="S2210" s="91"/>
      <c r="T2210" s="91"/>
      <c r="U2210" s="102"/>
    </row>
    <row r="2211" spans="1:21" outlineLevel="1" x14ac:dyDescent="0.35">
      <c r="A2211" s="228" t="s">
        <v>2968</v>
      </c>
      <c r="B2211" s="352" t="s">
        <v>2615</v>
      </c>
      <c r="C2211" s="352"/>
      <c r="D2211" s="352"/>
      <c r="E2211" s="132">
        <f>E2215</f>
        <v>3000000</v>
      </c>
      <c r="F2211" s="132"/>
      <c r="G2211" s="132"/>
      <c r="H2211" s="132"/>
      <c r="I2211" s="132">
        <f t="shared" si="119"/>
        <v>3000000</v>
      </c>
      <c r="J2211" s="132">
        <f>J2215</f>
        <v>3000000</v>
      </c>
      <c r="K2211" s="132"/>
      <c r="L2211" s="132"/>
      <c r="M2211" s="132"/>
      <c r="N2211" s="132">
        <f t="shared" si="120"/>
        <v>3000000</v>
      </c>
      <c r="O2211" s="353"/>
      <c r="P2211" s="353"/>
      <c r="Q2211" s="354"/>
      <c r="R2211" s="355" t="s">
        <v>1946</v>
      </c>
      <c r="S2211" s="352"/>
      <c r="T2211" s="352"/>
      <c r="U2211" s="352"/>
    </row>
    <row r="2212" spans="1:21" ht="14" outlineLevel="1" x14ac:dyDescent="0.35">
      <c r="A2212" s="83" t="s">
        <v>2969</v>
      </c>
      <c r="B2212" s="148" t="s">
        <v>2609</v>
      </c>
      <c r="C2212" s="85"/>
      <c r="D2212" s="86"/>
      <c r="E2212" s="101"/>
      <c r="F2212" s="101"/>
      <c r="G2212" s="101"/>
      <c r="H2212" s="101"/>
      <c r="I2212" s="101">
        <f t="shared" si="119"/>
        <v>0</v>
      </c>
      <c r="J2212" s="101"/>
      <c r="K2212" s="101"/>
      <c r="L2212" s="153"/>
      <c r="M2212" s="153"/>
      <c r="N2212" s="153">
        <f t="shared" si="120"/>
        <v>0</v>
      </c>
      <c r="O2212" s="88"/>
      <c r="P2212" s="88"/>
      <c r="Q2212" s="144">
        <v>0.05</v>
      </c>
      <c r="R2212" s="90" t="s">
        <v>1946</v>
      </c>
      <c r="S2212" s="91"/>
      <c r="T2212" s="91"/>
      <c r="U2212" s="102"/>
    </row>
    <row r="2213" spans="1:21" ht="14" outlineLevel="1" x14ac:dyDescent="0.35">
      <c r="A2213" s="83" t="s">
        <v>2970</v>
      </c>
      <c r="B2213" s="148" t="s">
        <v>2618</v>
      </c>
      <c r="C2213" s="85"/>
      <c r="D2213" s="86"/>
      <c r="E2213" s="101"/>
      <c r="F2213" s="101"/>
      <c r="G2213" s="101"/>
      <c r="H2213" s="101"/>
      <c r="I2213" s="101">
        <f t="shared" si="119"/>
        <v>0</v>
      </c>
      <c r="J2213" s="101"/>
      <c r="K2213" s="101"/>
      <c r="L2213" s="153"/>
      <c r="M2213" s="153"/>
      <c r="N2213" s="153">
        <f t="shared" si="120"/>
        <v>0</v>
      </c>
      <c r="O2213" s="88"/>
      <c r="P2213" s="88"/>
      <c r="Q2213" s="144">
        <v>0.1</v>
      </c>
      <c r="R2213" s="90" t="s">
        <v>1946</v>
      </c>
      <c r="S2213" s="91"/>
      <c r="T2213" s="91"/>
      <c r="U2213" s="102"/>
    </row>
    <row r="2214" spans="1:21" ht="14" outlineLevel="1" x14ac:dyDescent="0.35">
      <c r="A2214" s="83" t="s">
        <v>2971</v>
      </c>
      <c r="B2214" s="148" t="s">
        <v>1952</v>
      </c>
      <c r="C2214" s="85"/>
      <c r="D2214" s="86"/>
      <c r="E2214" s="101"/>
      <c r="F2214" s="101"/>
      <c r="G2214" s="101"/>
      <c r="H2214" s="101"/>
      <c r="I2214" s="101">
        <f t="shared" si="119"/>
        <v>0</v>
      </c>
      <c r="J2214" s="101"/>
      <c r="K2214" s="101"/>
      <c r="L2214" s="153"/>
      <c r="M2214" s="153"/>
      <c r="N2214" s="153">
        <f t="shared" si="120"/>
        <v>0</v>
      </c>
      <c r="O2214" s="88"/>
      <c r="P2214" s="88"/>
      <c r="Q2214" s="144">
        <v>0.05</v>
      </c>
      <c r="R2214" s="90" t="s">
        <v>1946</v>
      </c>
      <c r="S2214" s="91"/>
      <c r="T2214" s="91"/>
      <c r="U2214" s="102"/>
    </row>
    <row r="2215" spans="1:21" ht="14" outlineLevel="1" x14ac:dyDescent="0.35">
      <c r="A2215" s="83" t="s">
        <v>2972</v>
      </c>
      <c r="B2215" s="148" t="s">
        <v>1954</v>
      </c>
      <c r="C2215" s="85"/>
      <c r="D2215" s="86"/>
      <c r="E2215" s="101">
        <v>3000000</v>
      </c>
      <c r="F2215" s="101"/>
      <c r="G2215" s="101"/>
      <c r="H2215" s="101"/>
      <c r="I2215" s="101">
        <f t="shared" ref="I2215:I2238" si="121">SUM(E2215:H2215)</f>
        <v>3000000</v>
      </c>
      <c r="J2215" s="101">
        <v>3000000</v>
      </c>
      <c r="K2215" s="101"/>
      <c r="L2215" s="153"/>
      <c r="M2215" s="153"/>
      <c r="N2215" s="153">
        <f t="shared" si="120"/>
        <v>3000000</v>
      </c>
      <c r="O2215" s="88"/>
      <c r="P2215" s="88"/>
      <c r="Q2215" s="144">
        <v>0.05</v>
      </c>
      <c r="R2215" s="90" t="s">
        <v>1946</v>
      </c>
      <c r="S2215" s="91"/>
      <c r="T2215" s="91"/>
      <c r="U2215" s="102"/>
    </row>
    <row r="2216" spans="1:21" outlineLevel="1" x14ac:dyDescent="0.35">
      <c r="A2216" s="228" t="s">
        <v>2973</v>
      </c>
      <c r="B2216" s="352" t="s">
        <v>2622</v>
      </c>
      <c r="C2216" s="352"/>
      <c r="D2216" s="352"/>
      <c r="E2216" s="132">
        <f>E2220</f>
        <v>3000000</v>
      </c>
      <c r="F2216" s="132"/>
      <c r="G2216" s="132"/>
      <c r="H2216" s="132"/>
      <c r="I2216" s="132">
        <f t="shared" si="121"/>
        <v>3000000</v>
      </c>
      <c r="J2216" s="132">
        <f>J2220</f>
        <v>3000000</v>
      </c>
      <c r="K2216" s="132"/>
      <c r="L2216" s="132"/>
      <c r="M2216" s="132"/>
      <c r="N2216" s="132">
        <f t="shared" si="120"/>
        <v>3000000</v>
      </c>
      <c r="O2216" s="353"/>
      <c r="P2216" s="353"/>
      <c r="Q2216" s="354"/>
      <c r="R2216" s="355" t="s">
        <v>1946</v>
      </c>
      <c r="S2216" s="352"/>
      <c r="T2216" s="352"/>
      <c r="U2216" s="352"/>
    </row>
    <row r="2217" spans="1:21" ht="14" outlineLevel="1" x14ac:dyDescent="0.35">
      <c r="A2217" s="83" t="s">
        <v>2974</v>
      </c>
      <c r="B2217" s="148" t="s">
        <v>2609</v>
      </c>
      <c r="C2217" s="85"/>
      <c r="D2217" s="86"/>
      <c r="E2217" s="101"/>
      <c r="F2217" s="101"/>
      <c r="G2217" s="101"/>
      <c r="H2217" s="101"/>
      <c r="I2217" s="101">
        <f t="shared" si="121"/>
        <v>0</v>
      </c>
      <c r="J2217" s="101"/>
      <c r="K2217" s="101"/>
      <c r="L2217" s="153"/>
      <c r="M2217" s="153"/>
      <c r="N2217" s="153">
        <f t="shared" si="120"/>
        <v>0</v>
      </c>
      <c r="O2217" s="88"/>
      <c r="P2217" s="88"/>
      <c r="Q2217" s="144">
        <v>0.05</v>
      </c>
      <c r="R2217" s="90" t="s">
        <v>1946</v>
      </c>
      <c r="S2217" s="91"/>
      <c r="T2217" s="91"/>
      <c r="U2217" s="102"/>
    </row>
    <row r="2218" spans="1:21" ht="14" outlineLevel="1" x14ac:dyDescent="0.35">
      <c r="A2218" s="83" t="s">
        <v>2975</v>
      </c>
      <c r="B2218" s="148" t="s">
        <v>2611</v>
      </c>
      <c r="C2218" s="85"/>
      <c r="D2218" s="86"/>
      <c r="E2218" s="101"/>
      <c r="F2218" s="101"/>
      <c r="G2218" s="101"/>
      <c r="H2218" s="101"/>
      <c r="I2218" s="101">
        <f t="shared" si="121"/>
        <v>0</v>
      </c>
      <c r="J2218" s="101"/>
      <c r="K2218" s="101"/>
      <c r="L2218" s="153"/>
      <c r="M2218" s="153"/>
      <c r="N2218" s="153">
        <f t="shared" si="120"/>
        <v>0</v>
      </c>
      <c r="O2218" s="88"/>
      <c r="P2218" s="88"/>
      <c r="Q2218" s="144">
        <v>0.1</v>
      </c>
      <c r="R2218" s="90" t="s">
        <v>1946</v>
      </c>
      <c r="S2218" s="91"/>
      <c r="T2218" s="91"/>
      <c r="U2218" s="102"/>
    </row>
    <row r="2219" spans="1:21" ht="14" outlineLevel="1" x14ac:dyDescent="0.35">
      <c r="A2219" s="83" t="s">
        <v>2976</v>
      </c>
      <c r="B2219" s="148" t="s">
        <v>1952</v>
      </c>
      <c r="C2219" s="85"/>
      <c r="D2219" s="86"/>
      <c r="E2219" s="101"/>
      <c r="F2219" s="101"/>
      <c r="G2219" s="101"/>
      <c r="H2219" s="101"/>
      <c r="I2219" s="101">
        <f t="shared" si="121"/>
        <v>0</v>
      </c>
      <c r="J2219" s="101"/>
      <c r="K2219" s="101"/>
      <c r="L2219" s="153"/>
      <c r="M2219" s="153"/>
      <c r="N2219" s="153">
        <f t="shared" si="120"/>
        <v>0</v>
      </c>
      <c r="O2219" s="88"/>
      <c r="P2219" s="88"/>
      <c r="Q2219" s="144">
        <v>0.05</v>
      </c>
      <c r="R2219" s="90" t="s">
        <v>1946</v>
      </c>
      <c r="S2219" s="91"/>
      <c r="T2219" s="91"/>
      <c r="U2219" s="102"/>
    </row>
    <row r="2220" spans="1:21" ht="14" outlineLevel="1" x14ac:dyDescent="0.35">
      <c r="A2220" s="83" t="s">
        <v>2977</v>
      </c>
      <c r="B2220" s="148" t="s">
        <v>1954</v>
      </c>
      <c r="C2220" s="85"/>
      <c r="D2220" s="86"/>
      <c r="E2220" s="101">
        <v>3000000</v>
      </c>
      <c r="F2220" s="101"/>
      <c r="G2220" s="101"/>
      <c r="H2220" s="101"/>
      <c r="I2220" s="101">
        <f t="shared" si="121"/>
        <v>3000000</v>
      </c>
      <c r="J2220" s="101">
        <v>3000000</v>
      </c>
      <c r="K2220" s="101"/>
      <c r="L2220" s="153"/>
      <c r="M2220" s="153"/>
      <c r="N2220" s="153">
        <f t="shared" si="120"/>
        <v>3000000</v>
      </c>
      <c r="O2220" s="88"/>
      <c r="P2220" s="88"/>
      <c r="Q2220" s="144">
        <v>0.05</v>
      </c>
      <c r="R2220" s="90" t="s">
        <v>1946</v>
      </c>
      <c r="S2220" s="91"/>
      <c r="T2220" s="91"/>
      <c r="U2220" s="102"/>
    </row>
    <row r="2221" spans="1:21" outlineLevel="1" x14ac:dyDescent="0.35">
      <c r="A2221" s="228" t="s">
        <v>2978</v>
      </c>
      <c r="B2221" s="352" t="s">
        <v>2628</v>
      </c>
      <c r="C2221" s="352"/>
      <c r="D2221" s="352"/>
      <c r="E2221" s="132">
        <f>E2225</f>
        <v>3000000</v>
      </c>
      <c r="F2221" s="132"/>
      <c r="G2221" s="132"/>
      <c r="H2221" s="132"/>
      <c r="I2221" s="132">
        <f t="shared" si="121"/>
        <v>3000000</v>
      </c>
      <c r="J2221" s="132">
        <f>J2225</f>
        <v>3000000</v>
      </c>
      <c r="K2221" s="132"/>
      <c r="L2221" s="132"/>
      <c r="M2221" s="132"/>
      <c r="N2221" s="132">
        <f t="shared" si="120"/>
        <v>3000000</v>
      </c>
      <c r="O2221" s="353"/>
      <c r="P2221" s="353"/>
      <c r="Q2221" s="354"/>
      <c r="R2221" s="355" t="s">
        <v>1946</v>
      </c>
      <c r="S2221" s="352"/>
      <c r="T2221" s="352"/>
      <c r="U2221" s="352"/>
    </row>
    <row r="2222" spans="1:21" ht="14" outlineLevel="1" x14ac:dyDescent="0.35">
      <c r="A2222" s="83" t="s">
        <v>2979</v>
      </c>
      <c r="B2222" s="148" t="s">
        <v>2609</v>
      </c>
      <c r="C2222" s="85"/>
      <c r="D2222" s="86"/>
      <c r="E2222" s="101"/>
      <c r="F2222" s="101"/>
      <c r="G2222" s="101"/>
      <c r="H2222" s="101"/>
      <c r="I2222" s="101">
        <f t="shared" si="121"/>
        <v>0</v>
      </c>
      <c r="J2222" s="101"/>
      <c r="K2222" s="101"/>
      <c r="L2222" s="153"/>
      <c r="M2222" s="153"/>
      <c r="N2222" s="153">
        <f t="shared" si="120"/>
        <v>0</v>
      </c>
      <c r="O2222" s="88"/>
      <c r="P2222" s="88"/>
      <c r="Q2222" s="144">
        <v>0.05</v>
      </c>
      <c r="R2222" s="90" t="s">
        <v>1946</v>
      </c>
      <c r="S2222" s="91"/>
      <c r="T2222" s="91"/>
      <c r="U2222" s="102"/>
    </row>
    <row r="2223" spans="1:21" ht="30" customHeight="1" outlineLevel="1" x14ac:dyDescent="0.35">
      <c r="A2223" s="83" t="s">
        <v>2980</v>
      </c>
      <c r="B2223" s="148" t="s">
        <v>1950</v>
      </c>
      <c r="C2223" s="85"/>
      <c r="D2223" s="86"/>
      <c r="E2223" s="101"/>
      <c r="F2223" s="101"/>
      <c r="G2223" s="101"/>
      <c r="H2223" s="101"/>
      <c r="I2223" s="101">
        <f t="shared" si="121"/>
        <v>0</v>
      </c>
      <c r="J2223" s="101"/>
      <c r="K2223" s="101"/>
      <c r="L2223" s="153"/>
      <c r="M2223" s="153"/>
      <c r="N2223" s="153">
        <f t="shared" si="120"/>
        <v>0</v>
      </c>
      <c r="O2223" s="88"/>
      <c r="P2223" s="88"/>
      <c r="Q2223" s="144">
        <v>0.1</v>
      </c>
      <c r="R2223" s="90" t="s">
        <v>1946</v>
      </c>
      <c r="S2223" s="91"/>
      <c r="T2223" s="91"/>
      <c r="U2223" s="102"/>
    </row>
    <row r="2224" spans="1:21" ht="14" outlineLevel="1" x14ac:dyDescent="0.35">
      <c r="A2224" s="83" t="s">
        <v>2981</v>
      </c>
      <c r="B2224" s="148" t="s">
        <v>1952</v>
      </c>
      <c r="C2224" s="85"/>
      <c r="D2224" s="86"/>
      <c r="E2224" s="101"/>
      <c r="F2224" s="101"/>
      <c r="G2224" s="101"/>
      <c r="H2224" s="101"/>
      <c r="I2224" s="101">
        <f t="shared" si="121"/>
        <v>0</v>
      </c>
      <c r="J2224" s="101"/>
      <c r="K2224" s="101"/>
      <c r="L2224" s="153"/>
      <c r="M2224" s="153"/>
      <c r="N2224" s="153">
        <f t="shared" si="120"/>
        <v>0</v>
      </c>
      <c r="O2224" s="88"/>
      <c r="P2224" s="88"/>
      <c r="Q2224" s="144">
        <v>0.05</v>
      </c>
      <c r="R2224" s="90" t="s">
        <v>1946</v>
      </c>
      <c r="S2224" s="91"/>
      <c r="T2224" s="91"/>
      <c r="U2224" s="102"/>
    </row>
    <row r="2225" spans="1:119 2925:2927" ht="14" outlineLevel="1" x14ac:dyDescent="0.35">
      <c r="A2225" s="83" t="s">
        <v>2982</v>
      </c>
      <c r="B2225" s="148" t="s">
        <v>1954</v>
      </c>
      <c r="C2225" s="85"/>
      <c r="D2225" s="86"/>
      <c r="E2225" s="101">
        <v>3000000</v>
      </c>
      <c r="F2225" s="101"/>
      <c r="G2225" s="101"/>
      <c r="H2225" s="101"/>
      <c r="I2225" s="101">
        <f t="shared" si="121"/>
        <v>3000000</v>
      </c>
      <c r="J2225" s="101">
        <v>3000000</v>
      </c>
      <c r="K2225" s="101"/>
      <c r="L2225" s="153"/>
      <c r="M2225" s="153"/>
      <c r="N2225" s="153">
        <f t="shared" si="120"/>
        <v>3000000</v>
      </c>
      <c r="O2225" s="88"/>
      <c r="P2225" s="88"/>
      <c r="Q2225" s="144">
        <v>0.05</v>
      </c>
      <c r="R2225" s="90" t="s">
        <v>1946</v>
      </c>
      <c r="S2225" s="91"/>
      <c r="T2225" s="91"/>
      <c r="U2225" s="102"/>
    </row>
    <row r="2226" spans="1:119 2925:2927" ht="14" outlineLevel="1" x14ac:dyDescent="0.35">
      <c r="A2226" s="63" t="s">
        <v>2983</v>
      </c>
      <c r="B2226" s="163" t="s">
        <v>5052</v>
      </c>
      <c r="C2226" s="64"/>
      <c r="D2226" s="113">
        <v>2341</v>
      </c>
      <c r="E2226" s="65">
        <f>+E2239</f>
        <v>250000000</v>
      </c>
      <c r="F2226" s="65"/>
      <c r="G2226" s="66"/>
      <c r="H2226" s="65"/>
      <c r="I2226" s="65">
        <f t="shared" si="121"/>
        <v>250000000</v>
      </c>
      <c r="J2226" s="65">
        <f>J2239</f>
        <v>250000000</v>
      </c>
      <c r="K2226" s="65"/>
      <c r="L2226" s="66"/>
      <c r="M2226" s="65"/>
      <c r="N2226" s="65">
        <f t="shared" si="120"/>
        <v>250000000</v>
      </c>
      <c r="O2226" s="67"/>
      <c r="P2226" s="67"/>
      <c r="Q2226" s="68"/>
      <c r="R2226" s="69" t="s">
        <v>1946</v>
      </c>
      <c r="S2226" s="70"/>
      <c r="T2226" s="71"/>
      <c r="U2226" s="72"/>
    </row>
    <row r="2227" spans="1:119 2925:2927" ht="14.5" outlineLevel="1" x14ac:dyDescent="0.35">
      <c r="A2227" s="83" t="s">
        <v>2984</v>
      </c>
      <c r="B2227" s="109" t="s">
        <v>2022</v>
      </c>
      <c r="C2227" s="85"/>
      <c r="D2227" s="86"/>
      <c r="E2227" s="101"/>
      <c r="F2227" s="101"/>
      <c r="G2227" s="101"/>
      <c r="H2227" s="101"/>
      <c r="I2227" s="101">
        <f t="shared" si="121"/>
        <v>0</v>
      </c>
      <c r="J2227" s="101"/>
      <c r="K2227" s="101"/>
      <c r="L2227" s="153"/>
      <c r="M2227" s="153"/>
      <c r="N2227" s="153">
        <f t="shared" si="120"/>
        <v>0</v>
      </c>
      <c r="O2227" s="88"/>
      <c r="P2227" s="88"/>
      <c r="Q2227" s="168">
        <v>0.15</v>
      </c>
      <c r="R2227" s="90" t="s">
        <v>1946</v>
      </c>
      <c r="S2227" s="91"/>
      <c r="T2227" s="91"/>
      <c r="U2227" s="102"/>
    </row>
    <row r="2228" spans="1:119 2925:2927" ht="14.5" outlineLevel="1" x14ac:dyDescent="0.35">
      <c r="A2228" s="83" t="s">
        <v>2985</v>
      </c>
      <c r="B2228" s="109" t="s">
        <v>2024</v>
      </c>
      <c r="C2228" s="85"/>
      <c r="D2228" s="86"/>
      <c r="E2228" s="101"/>
      <c r="F2228" s="101"/>
      <c r="G2228" s="101"/>
      <c r="H2228" s="101"/>
      <c r="I2228" s="101">
        <f t="shared" si="121"/>
        <v>0</v>
      </c>
      <c r="J2228" s="101"/>
      <c r="K2228" s="101"/>
      <c r="L2228" s="153"/>
      <c r="M2228" s="153"/>
      <c r="N2228" s="153">
        <f t="shared" si="120"/>
        <v>0</v>
      </c>
      <c r="O2228" s="88"/>
      <c r="P2228" s="88"/>
      <c r="Q2228" s="168">
        <v>0.05</v>
      </c>
      <c r="R2228" s="90" t="s">
        <v>1946</v>
      </c>
      <c r="S2228" s="91"/>
      <c r="T2228" s="91"/>
      <c r="U2228" s="102"/>
    </row>
    <row r="2229" spans="1:119 2925:2927" ht="14.5" outlineLevel="1" x14ac:dyDescent="0.35">
      <c r="A2229" s="83" t="s">
        <v>2986</v>
      </c>
      <c r="B2229" s="109" t="s">
        <v>2026</v>
      </c>
      <c r="C2229" s="85"/>
      <c r="D2229" s="86"/>
      <c r="E2229" s="101"/>
      <c r="F2229" s="101"/>
      <c r="G2229" s="101"/>
      <c r="H2229" s="101"/>
      <c r="I2229" s="101">
        <f t="shared" si="121"/>
        <v>0</v>
      </c>
      <c r="J2229" s="101"/>
      <c r="K2229" s="101"/>
      <c r="L2229" s="153"/>
      <c r="M2229" s="153"/>
      <c r="N2229" s="153">
        <f t="shared" si="120"/>
        <v>0</v>
      </c>
      <c r="O2229" s="88"/>
      <c r="P2229" s="88"/>
      <c r="Q2229" s="168">
        <v>0.05</v>
      </c>
      <c r="R2229" s="90" t="s">
        <v>1946</v>
      </c>
      <c r="S2229" s="91"/>
      <c r="T2229" s="91"/>
      <c r="U2229" s="102"/>
    </row>
    <row r="2230" spans="1:119 2925:2927" ht="14.5" outlineLevel="1" x14ac:dyDescent="0.35">
      <c r="A2230" s="83" t="s">
        <v>2987</v>
      </c>
      <c r="B2230" s="109" t="s">
        <v>2028</v>
      </c>
      <c r="C2230" s="85"/>
      <c r="D2230" s="86"/>
      <c r="E2230" s="101"/>
      <c r="F2230" s="101"/>
      <c r="G2230" s="101"/>
      <c r="H2230" s="101"/>
      <c r="I2230" s="101">
        <f t="shared" si="121"/>
        <v>0</v>
      </c>
      <c r="J2230" s="101"/>
      <c r="K2230" s="101"/>
      <c r="L2230" s="153"/>
      <c r="M2230" s="153"/>
      <c r="N2230" s="153">
        <f t="shared" si="120"/>
        <v>0</v>
      </c>
      <c r="O2230" s="88"/>
      <c r="P2230" s="88"/>
      <c r="Q2230" s="168">
        <v>0.05</v>
      </c>
      <c r="R2230" s="90" t="s">
        <v>1946</v>
      </c>
      <c r="S2230" s="91"/>
      <c r="T2230" s="91"/>
      <c r="U2230" s="102"/>
    </row>
    <row r="2231" spans="1:119 2925:2927" ht="14.5" outlineLevel="1" x14ac:dyDescent="0.35">
      <c r="A2231" s="83" t="s">
        <v>2988</v>
      </c>
      <c r="B2231" s="109" t="s">
        <v>2030</v>
      </c>
      <c r="C2231" s="85"/>
      <c r="D2231" s="86"/>
      <c r="E2231" s="101"/>
      <c r="F2231" s="101"/>
      <c r="G2231" s="101"/>
      <c r="H2231" s="101"/>
      <c r="I2231" s="101">
        <f t="shared" si="121"/>
        <v>0</v>
      </c>
      <c r="J2231" s="101"/>
      <c r="K2231" s="101"/>
      <c r="L2231" s="153"/>
      <c r="M2231" s="153"/>
      <c r="N2231" s="153">
        <f t="shared" si="120"/>
        <v>0</v>
      </c>
      <c r="O2231" s="88"/>
      <c r="P2231" s="88"/>
      <c r="Q2231" s="168">
        <v>0.05</v>
      </c>
      <c r="R2231" s="90" t="s">
        <v>1946</v>
      </c>
      <c r="S2231" s="91"/>
      <c r="T2231" s="91"/>
      <c r="U2231" s="102"/>
    </row>
    <row r="2232" spans="1:119 2925:2927" ht="14.5" outlineLevel="1" x14ac:dyDescent="0.35">
      <c r="A2232" s="83" t="s">
        <v>2989</v>
      </c>
      <c r="B2232" s="109" t="s">
        <v>2595</v>
      </c>
      <c r="C2232" s="85"/>
      <c r="D2232" s="86"/>
      <c r="E2232" s="101"/>
      <c r="F2232" s="101"/>
      <c r="G2232" s="101"/>
      <c r="H2232" s="101"/>
      <c r="I2232" s="101">
        <f t="shared" si="121"/>
        <v>0</v>
      </c>
      <c r="J2232" s="101"/>
      <c r="K2232" s="101"/>
      <c r="L2232" s="153"/>
      <c r="M2232" s="153"/>
      <c r="N2232" s="153">
        <f t="shared" si="120"/>
        <v>0</v>
      </c>
      <c r="O2232" s="88"/>
      <c r="P2232" s="88"/>
      <c r="Q2232" s="168">
        <v>0.08</v>
      </c>
      <c r="R2232" s="90" t="s">
        <v>1946</v>
      </c>
      <c r="S2232" s="91"/>
      <c r="T2232" s="91"/>
      <c r="U2232" s="102"/>
    </row>
    <row r="2233" spans="1:119 2925:2927" ht="14.5" outlineLevel="1" x14ac:dyDescent="0.35">
      <c r="A2233" s="83" t="s">
        <v>2990</v>
      </c>
      <c r="B2233" s="109" t="s">
        <v>73</v>
      </c>
      <c r="C2233" s="85"/>
      <c r="D2233" s="86"/>
      <c r="E2233" s="101"/>
      <c r="F2233" s="101"/>
      <c r="G2233" s="101"/>
      <c r="H2233" s="101"/>
      <c r="I2233" s="101">
        <f t="shared" si="121"/>
        <v>0</v>
      </c>
      <c r="J2233" s="101"/>
      <c r="K2233" s="101"/>
      <c r="L2233" s="153"/>
      <c r="M2233" s="153"/>
      <c r="N2233" s="153">
        <f t="shared" si="120"/>
        <v>0</v>
      </c>
      <c r="O2233" s="88"/>
      <c r="P2233" s="88"/>
      <c r="Q2233" s="168">
        <v>0.1</v>
      </c>
      <c r="R2233" s="90" t="s">
        <v>1946</v>
      </c>
      <c r="S2233" s="91"/>
      <c r="T2233" s="91"/>
      <c r="U2233" s="102"/>
    </row>
    <row r="2234" spans="1:119 2925:2927" s="365" customFormat="1" ht="12.65" customHeight="1" x14ac:dyDescent="0.35">
      <c r="A2234" s="83" t="s">
        <v>2991</v>
      </c>
      <c r="B2234" s="109" t="s">
        <v>68</v>
      </c>
      <c r="C2234" s="85"/>
      <c r="D2234" s="86"/>
      <c r="E2234" s="101"/>
      <c r="F2234" s="101"/>
      <c r="G2234" s="101"/>
      <c r="H2234" s="101"/>
      <c r="I2234" s="101">
        <f t="shared" si="121"/>
        <v>0</v>
      </c>
      <c r="J2234" s="101"/>
      <c r="K2234" s="101"/>
      <c r="L2234" s="153"/>
      <c r="M2234" s="153"/>
      <c r="N2234" s="153">
        <f t="shared" si="120"/>
        <v>0</v>
      </c>
      <c r="O2234" s="88"/>
      <c r="P2234" s="88"/>
      <c r="Q2234" s="168">
        <v>0.05</v>
      </c>
      <c r="R2234" s="90" t="s">
        <v>1946</v>
      </c>
      <c r="S2234" s="91"/>
      <c r="T2234" s="91"/>
      <c r="V2234" s="366"/>
      <c r="W2234" s="366"/>
      <c r="X2234" s="366"/>
      <c r="Y2234" s="366"/>
      <c r="Z2234" s="366"/>
      <c r="AA2234" s="366"/>
      <c r="AB2234" s="366"/>
      <c r="AC2234" s="366"/>
      <c r="AD2234" s="366"/>
      <c r="AE2234" s="366"/>
      <c r="AF2234" s="366"/>
      <c r="AG2234" s="366"/>
      <c r="AH2234" s="366"/>
      <c r="AI2234" s="366"/>
      <c r="AJ2234" s="366"/>
      <c r="AK2234" s="366"/>
      <c r="AL2234" s="366"/>
      <c r="AM2234" s="366"/>
      <c r="AN2234" s="366"/>
      <c r="AO2234" s="366"/>
      <c r="AP2234" s="366"/>
      <c r="AQ2234" s="366"/>
      <c r="AR2234" s="366"/>
      <c r="AS2234" s="366"/>
      <c r="AT2234" s="366"/>
      <c r="AU2234" s="366"/>
      <c r="AV2234" s="366"/>
      <c r="AW2234" s="366"/>
      <c r="AX2234" s="366"/>
      <c r="AY2234" s="366"/>
      <c r="AZ2234" s="366"/>
      <c r="BA2234" s="366"/>
      <c r="BB2234" s="366"/>
      <c r="BC2234" s="366"/>
      <c r="BD2234" s="366"/>
      <c r="BE2234" s="366"/>
      <c r="BF2234" s="366"/>
      <c r="BG2234" s="366"/>
      <c r="BH2234" s="366"/>
      <c r="BI2234" s="366"/>
      <c r="BJ2234" s="366"/>
      <c r="BK2234" s="366"/>
      <c r="BL2234" s="366"/>
      <c r="BM2234" s="366"/>
      <c r="BN2234" s="366"/>
      <c r="BO2234" s="366"/>
      <c r="BP2234" s="366"/>
      <c r="BQ2234" s="366"/>
      <c r="BR2234" s="366"/>
      <c r="BS2234" s="366"/>
      <c r="BT2234" s="366"/>
      <c r="BU2234" s="366"/>
      <c r="BV2234" s="366"/>
      <c r="BW2234" s="366"/>
      <c r="BX2234" s="366"/>
      <c r="BY2234" s="366"/>
      <c r="BZ2234" s="366"/>
      <c r="CA2234" s="366"/>
      <c r="CB2234" s="366"/>
      <c r="CC2234" s="366"/>
      <c r="CD2234" s="366"/>
      <c r="CE2234" s="366"/>
      <c r="CF2234" s="366"/>
      <c r="CG2234" s="366"/>
      <c r="CH2234" s="366"/>
      <c r="CI2234" s="366"/>
      <c r="CJ2234" s="366"/>
      <c r="CK2234" s="366"/>
      <c r="CL2234" s="366"/>
      <c r="CM2234" s="366"/>
      <c r="CN2234" s="366"/>
      <c r="CO2234" s="366"/>
      <c r="CP2234" s="366"/>
      <c r="CQ2234" s="366"/>
      <c r="CR2234" s="366"/>
      <c r="CS2234" s="366"/>
      <c r="CT2234" s="366"/>
      <c r="CU2234" s="366"/>
      <c r="CV2234" s="366"/>
      <c r="CW2234" s="366"/>
      <c r="CX2234" s="366"/>
      <c r="CY2234" s="366"/>
      <c r="CZ2234" s="366"/>
      <c r="DA2234" s="366"/>
      <c r="DB2234" s="366"/>
      <c r="DC2234" s="366"/>
      <c r="DD2234" s="366"/>
      <c r="DE2234" s="366"/>
      <c r="DF2234" s="366"/>
      <c r="DG2234" s="366"/>
      <c r="DH2234" s="366"/>
      <c r="DI2234" s="366"/>
      <c r="DJ2234" s="367"/>
      <c r="DHM2234" s="368"/>
      <c r="DHN2234" s="366"/>
      <c r="DHO2234" s="366"/>
    </row>
    <row r="2235" spans="1:119 2925:2927" ht="15" customHeight="1" outlineLevel="1" x14ac:dyDescent="0.35">
      <c r="A2235" s="83" t="s">
        <v>2992</v>
      </c>
      <c r="B2235" s="109" t="s">
        <v>2038</v>
      </c>
      <c r="C2235" s="85"/>
      <c r="D2235" s="86"/>
      <c r="E2235" s="101"/>
      <c r="F2235" s="101"/>
      <c r="G2235" s="101"/>
      <c r="H2235" s="101"/>
      <c r="I2235" s="101">
        <f t="shared" si="121"/>
        <v>0</v>
      </c>
      <c r="J2235" s="101"/>
      <c r="K2235" s="101"/>
      <c r="L2235" s="153"/>
      <c r="M2235" s="153"/>
      <c r="N2235" s="153">
        <f t="shared" si="120"/>
        <v>0</v>
      </c>
      <c r="O2235" s="88"/>
      <c r="P2235" s="88"/>
      <c r="Q2235" s="168">
        <v>0.1</v>
      </c>
      <c r="R2235" s="90" t="s">
        <v>1946</v>
      </c>
      <c r="S2235" s="91"/>
      <c r="T2235" s="91"/>
      <c r="U2235" s="356"/>
      <c r="DJ2235" s="95"/>
      <c r="DK2235" s="95"/>
      <c r="DL2235" s="95"/>
      <c r="DM2235" s="95"/>
      <c r="DN2235" s="95"/>
      <c r="DO2235" s="95"/>
    </row>
    <row r="2236" spans="1:119 2925:2927" ht="15" customHeight="1" outlineLevel="1" x14ac:dyDescent="0.35">
      <c r="A2236" s="83" t="s">
        <v>2993</v>
      </c>
      <c r="B2236" s="109" t="s">
        <v>2600</v>
      </c>
      <c r="C2236" s="85"/>
      <c r="D2236" s="86"/>
      <c r="E2236" s="101"/>
      <c r="F2236" s="101"/>
      <c r="G2236" s="101"/>
      <c r="H2236" s="101"/>
      <c r="I2236" s="101">
        <f t="shared" si="121"/>
        <v>0</v>
      </c>
      <c r="J2236" s="101"/>
      <c r="K2236" s="101"/>
      <c r="L2236" s="153"/>
      <c r="M2236" s="153"/>
      <c r="N2236" s="153">
        <f t="shared" si="120"/>
        <v>0</v>
      </c>
      <c r="O2236" s="88"/>
      <c r="P2236" s="88"/>
      <c r="Q2236" s="168">
        <v>0.05</v>
      </c>
      <c r="R2236" s="90" t="s">
        <v>1946</v>
      </c>
      <c r="S2236" s="91"/>
      <c r="T2236" s="91"/>
      <c r="U2236" s="102"/>
      <c r="DJ2236" s="95"/>
      <c r="DK2236" s="95"/>
      <c r="DL2236" s="95"/>
      <c r="DM2236" s="95"/>
      <c r="DN2236" s="95"/>
      <c r="DO2236" s="95"/>
    </row>
    <row r="2237" spans="1:119 2925:2927" ht="15" customHeight="1" outlineLevel="1" x14ac:dyDescent="0.35">
      <c r="A2237" s="83" t="s">
        <v>2994</v>
      </c>
      <c r="B2237" s="109" t="s">
        <v>2044</v>
      </c>
      <c r="C2237" s="85"/>
      <c r="D2237" s="86"/>
      <c r="E2237" s="101"/>
      <c r="F2237" s="101"/>
      <c r="G2237" s="101"/>
      <c r="H2237" s="101"/>
      <c r="I2237" s="101">
        <f t="shared" si="121"/>
        <v>0</v>
      </c>
      <c r="J2237" s="101"/>
      <c r="K2237" s="101"/>
      <c r="L2237" s="153"/>
      <c r="M2237" s="153"/>
      <c r="N2237" s="153">
        <f t="shared" si="120"/>
        <v>0</v>
      </c>
      <c r="O2237" s="88"/>
      <c r="P2237" s="88"/>
      <c r="Q2237" s="168">
        <v>0.05</v>
      </c>
      <c r="R2237" s="90" t="s">
        <v>1946</v>
      </c>
      <c r="S2237" s="91"/>
      <c r="T2237" s="91"/>
      <c r="U2237" s="102"/>
      <c r="DJ2237" s="95"/>
      <c r="DK2237" s="95"/>
      <c r="DL2237" s="95"/>
      <c r="DM2237" s="95"/>
      <c r="DN2237" s="95"/>
      <c r="DO2237" s="95"/>
    </row>
    <row r="2238" spans="1:119 2925:2927" ht="15" customHeight="1" outlineLevel="1" x14ac:dyDescent="0.35">
      <c r="A2238" s="83" t="s">
        <v>2995</v>
      </c>
      <c r="B2238" s="109" t="s">
        <v>2046</v>
      </c>
      <c r="C2238" s="85"/>
      <c r="D2238" s="86"/>
      <c r="E2238" s="101"/>
      <c r="F2238" s="101"/>
      <c r="G2238" s="101"/>
      <c r="H2238" s="101"/>
      <c r="I2238" s="101">
        <f t="shared" si="121"/>
        <v>0</v>
      </c>
      <c r="J2238" s="101"/>
      <c r="K2238" s="101"/>
      <c r="L2238" s="153"/>
      <c r="M2238" s="153"/>
      <c r="N2238" s="153">
        <f t="shared" si="120"/>
        <v>0</v>
      </c>
      <c r="O2238" s="88"/>
      <c r="P2238" s="88"/>
      <c r="Q2238" s="168">
        <v>0.02</v>
      </c>
      <c r="R2238" s="90" t="s">
        <v>1946</v>
      </c>
      <c r="S2238" s="91"/>
      <c r="T2238" s="91"/>
      <c r="U2238" s="102"/>
      <c r="DJ2238" s="95"/>
      <c r="DK2238" s="95"/>
      <c r="DL2238" s="95"/>
      <c r="DM2238" s="95"/>
      <c r="DN2238" s="95"/>
      <c r="DO2238" s="95"/>
    </row>
    <row r="2239" spans="1:119 2925:2927" ht="15" customHeight="1" outlineLevel="1" x14ac:dyDescent="0.35">
      <c r="A2239" s="83" t="s">
        <v>2996</v>
      </c>
      <c r="B2239" s="109" t="s">
        <v>2050</v>
      </c>
      <c r="C2239" s="85"/>
      <c r="D2239" s="86"/>
      <c r="E2239" s="101">
        <v>250000000</v>
      </c>
      <c r="F2239" s="101"/>
      <c r="G2239" s="101"/>
      <c r="H2239" s="101"/>
      <c r="I2239" s="101">
        <v>250000000</v>
      </c>
      <c r="J2239" s="101">
        <v>250000000</v>
      </c>
      <c r="K2239" s="101"/>
      <c r="L2239" s="101"/>
      <c r="M2239" s="101"/>
      <c r="N2239" s="101">
        <v>250000000</v>
      </c>
      <c r="O2239" s="88"/>
      <c r="P2239" s="88"/>
      <c r="Q2239" s="168">
        <v>0.05</v>
      </c>
      <c r="R2239" s="90" t="s">
        <v>1946</v>
      </c>
      <c r="S2239" s="91"/>
      <c r="T2239" s="91"/>
      <c r="U2239" s="102"/>
      <c r="DJ2239" s="95"/>
      <c r="DK2239" s="95"/>
      <c r="DL2239" s="95"/>
      <c r="DM2239" s="95"/>
      <c r="DN2239" s="95"/>
      <c r="DO2239" s="95"/>
    </row>
    <row r="2240" spans="1:119 2925:2927" ht="14" outlineLevel="1" x14ac:dyDescent="0.35">
      <c r="A2240" s="63" t="s">
        <v>2997</v>
      </c>
      <c r="B2240" s="112" t="s">
        <v>2998</v>
      </c>
      <c r="C2240" s="64"/>
      <c r="D2240" s="113">
        <v>624101</v>
      </c>
      <c r="E2240" s="65">
        <f>E2251+E2255</f>
        <v>8000000</v>
      </c>
      <c r="F2240" s="65"/>
      <c r="G2240" s="65"/>
      <c r="H2240" s="65"/>
      <c r="I2240" s="65">
        <f t="shared" ref="I2240:I2259" si="122">SUM(E2240:H2240)</f>
        <v>8000000</v>
      </c>
      <c r="J2240" s="65">
        <f>J2251+J2255</f>
        <v>8000000</v>
      </c>
      <c r="K2240" s="65"/>
      <c r="L2240" s="66"/>
      <c r="M2240" s="66"/>
      <c r="N2240" s="66">
        <f t="shared" ref="N2240:N2303" si="123">SUM(J2240:M2240)</f>
        <v>8000000</v>
      </c>
      <c r="O2240" s="67"/>
      <c r="P2240" s="67"/>
      <c r="Q2240" s="68"/>
      <c r="R2240" s="69" t="s">
        <v>1946</v>
      </c>
      <c r="S2240" s="71"/>
      <c r="T2240" s="71"/>
      <c r="U2240" s="157"/>
    </row>
    <row r="2241" spans="1:21" ht="14.5" outlineLevel="1" x14ac:dyDescent="0.35">
      <c r="A2241" s="83" t="s">
        <v>2999</v>
      </c>
      <c r="B2241" s="109" t="s">
        <v>2022</v>
      </c>
      <c r="C2241" s="85"/>
      <c r="D2241" s="86"/>
      <c r="E2241" s="101"/>
      <c r="F2241" s="101"/>
      <c r="G2241" s="101"/>
      <c r="H2241" s="101"/>
      <c r="I2241" s="101">
        <f t="shared" si="122"/>
        <v>0</v>
      </c>
      <c r="J2241" s="101"/>
      <c r="K2241" s="101"/>
      <c r="L2241" s="153"/>
      <c r="M2241" s="153"/>
      <c r="N2241" s="153">
        <f t="shared" si="123"/>
        <v>0</v>
      </c>
      <c r="O2241" s="88"/>
      <c r="P2241" s="88"/>
      <c r="Q2241" s="168">
        <v>0.15</v>
      </c>
      <c r="R2241" s="90" t="s">
        <v>1946</v>
      </c>
      <c r="S2241" s="91"/>
      <c r="T2241" s="91"/>
      <c r="U2241" s="92"/>
    </row>
    <row r="2242" spans="1:21" ht="14.5" outlineLevel="1" x14ac:dyDescent="0.35">
      <c r="A2242" s="83" t="s">
        <v>3000</v>
      </c>
      <c r="B2242" s="109" t="s">
        <v>2024</v>
      </c>
      <c r="C2242" s="85"/>
      <c r="D2242" s="86"/>
      <c r="E2242" s="101"/>
      <c r="F2242" s="101"/>
      <c r="G2242" s="101"/>
      <c r="H2242" s="101"/>
      <c r="I2242" s="101">
        <f t="shared" si="122"/>
        <v>0</v>
      </c>
      <c r="J2242" s="101"/>
      <c r="K2242" s="101"/>
      <c r="L2242" s="153"/>
      <c r="M2242" s="153"/>
      <c r="N2242" s="153">
        <f t="shared" si="123"/>
        <v>0</v>
      </c>
      <c r="O2242" s="88"/>
      <c r="P2242" s="88"/>
      <c r="Q2242" s="168">
        <v>0.05</v>
      </c>
      <c r="R2242" s="90" t="s">
        <v>1946</v>
      </c>
      <c r="S2242" s="91"/>
      <c r="T2242" s="91"/>
      <c r="U2242" s="166"/>
    </row>
    <row r="2243" spans="1:21" ht="14.5" outlineLevel="1" x14ac:dyDescent="0.35">
      <c r="A2243" s="83" t="s">
        <v>3001</v>
      </c>
      <c r="B2243" s="109" t="s">
        <v>2026</v>
      </c>
      <c r="C2243" s="85"/>
      <c r="D2243" s="86"/>
      <c r="E2243" s="101"/>
      <c r="F2243" s="101"/>
      <c r="G2243" s="101"/>
      <c r="H2243" s="101"/>
      <c r="I2243" s="101">
        <f t="shared" si="122"/>
        <v>0</v>
      </c>
      <c r="J2243" s="101"/>
      <c r="K2243" s="101"/>
      <c r="L2243" s="153"/>
      <c r="M2243" s="153"/>
      <c r="N2243" s="153">
        <f t="shared" si="123"/>
        <v>0</v>
      </c>
      <c r="O2243" s="88"/>
      <c r="P2243" s="88"/>
      <c r="Q2243" s="168">
        <v>0.05</v>
      </c>
      <c r="R2243" s="90" t="s">
        <v>1946</v>
      </c>
      <c r="S2243" s="91"/>
      <c r="T2243" s="91"/>
      <c r="U2243" s="166"/>
    </row>
    <row r="2244" spans="1:21" ht="14.5" outlineLevel="1" x14ac:dyDescent="0.35">
      <c r="A2244" s="83" t="s">
        <v>3002</v>
      </c>
      <c r="B2244" s="109" t="s">
        <v>2028</v>
      </c>
      <c r="C2244" s="85"/>
      <c r="D2244" s="86"/>
      <c r="E2244" s="101"/>
      <c r="F2244" s="101"/>
      <c r="G2244" s="101"/>
      <c r="H2244" s="101"/>
      <c r="I2244" s="101">
        <f t="shared" si="122"/>
        <v>0</v>
      </c>
      <c r="J2244" s="101"/>
      <c r="K2244" s="101"/>
      <c r="L2244" s="153"/>
      <c r="M2244" s="153"/>
      <c r="N2244" s="153">
        <f t="shared" si="123"/>
        <v>0</v>
      </c>
      <c r="O2244" s="88"/>
      <c r="P2244" s="88"/>
      <c r="Q2244" s="168">
        <v>0.05</v>
      </c>
      <c r="R2244" s="90" t="s">
        <v>1946</v>
      </c>
      <c r="S2244" s="91"/>
      <c r="T2244" s="91"/>
      <c r="U2244" s="166"/>
    </row>
    <row r="2245" spans="1:21" ht="14.5" outlineLevel="1" x14ac:dyDescent="0.35">
      <c r="A2245" s="83" t="s">
        <v>3003</v>
      </c>
      <c r="B2245" s="109" t="s">
        <v>2030</v>
      </c>
      <c r="C2245" s="85"/>
      <c r="D2245" s="86"/>
      <c r="E2245" s="101"/>
      <c r="F2245" s="101"/>
      <c r="G2245" s="101"/>
      <c r="H2245" s="101"/>
      <c r="I2245" s="101">
        <f t="shared" si="122"/>
        <v>0</v>
      </c>
      <c r="J2245" s="101"/>
      <c r="K2245" s="101"/>
      <c r="L2245" s="153"/>
      <c r="M2245" s="153"/>
      <c r="N2245" s="153">
        <f t="shared" si="123"/>
        <v>0</v>
      </c>
      <c r="O2245" s="88"/>
      <c r="P2245" s="88"/>
      <c r="Q2245" s="168">
        <v>0.05</v>
      </c>
      <c r="R2245" s="90" t="s">
        <v>1946</v>
      </c>
      <c r="S2245" s="91"/>
      <c r="T2245" s="91"/>
      <c r="U2245" s="166"/>
    </row>
    <row r="2246" spans="1:21" ht="14.5" outlineLevel="1" x14ac:dyDescent="0.35">
      <c r="A2246" s="83" t="s">
        <v>3004</v>
      </c>
      <c r="B2246" s="109" t="s">
        <v>2032</v>
      </c>
      <c r="C2246" s="85"/>
      <c r="D2246" s="86"/>
      <c r="E2246" s="101"/>
      <c r="F2246" s="101"/>
      <c r="G2246" s="101"/>
      <c r="H2246" s="101"/>
      <c r="I2246" s="101">
        <f t="shared" si="122"/>
        <v>0</v>
      </c>
      <c r="J2246" s="101"/>
      <c r="K2246" s="101"/>
      <c r="L2246" s="153"/>
      <c r="M2246" s="153"/>
      <c r="N2246" s="153">
        <f t="shared" si="123"/>
        <v>0</v>
      </c>
      <c r="O2246" s="88"/>
      <c r="P2246" s="88"/>
      <c r="Q2246" s="168">
        <v>0.08</v>
      </c>
      <c r="R2246" s="90" t="s">
        <v>1946</v>
      </c>
      <c r="S2246" s="91"/>
      <c r="T2246" s="91"/>
      <c r="U2246" s="166"/>
    </row>
    <row r="2247" spans="1:21" ht="14.5" outlineLevel="1" x14ac:dyDescent="0.35">
      <c r="A2247" s="83" t="s">
        <v>3005</v>
      </c>
      <c r="B2247" s="109" t="s">
        <v>2034</v>
      </c>
      <c r="C2247" s="85"/>
      <c r="D2247" s="86"/>
      <c r="E2247" s="101"/>
      <c r="F2247" s="101"/>
      <c r="G2247" s="101"/>
      <c r="H2247" s="101"/>
      <c r="I2247" s="101">
        <f t="shared" si="122"/>
        <v>0</v>
      </c>
      <c r="J2247" s="101"/>
      <c r="K2247" s="101"/>
      <c r="L2247" s="153"/>
      <c r="M2247" s="153"/>
      <c r="N2247" s="153">
        <f t="shared" si="123"/>
        <v>0</v>
      </c>
      <c r="O2247" s="88"/>
      <c r="P2247" s="88"/>
      <c r="Q2247" s="168">
        <v>0.05</v>
      </c>
      <c r="R2247" s="90" t="s">
        <v>1946</v>
      </c>
      <c r="S2247" s="91"/>
      <c r="T2247" s="91"/>
      <c r="U2247" s="166"/>
    </row>
    <row r="2248" spans="1:21" ht="14.5" outlineLevel="1" x14ac:dyDescent="0.35">
      <c r="A2248" s="83" t="s">
        <v>3006</v>
      </c>
      <c r="B2248" s="109" t="s">
        <v>73</v>
      </c>
      <c r="C2248" s="85"/>
      <c r="D2248" s="86"/>
      <c r="E2248" s="101"/>
      <c r="F2248" s="101"/>
      <c r="G2248" s="101"/>
      <c r="H2248" s="101"/>
      <c r="I2248" s="101">
        <f t="shared" si="122"/>
        <v>0</v>
      </c>
      <c r="J2248" s="101"/>
      <c r="K2248" s="101"/>
      <c r="L2248" s="153"/>
      <c r="M2248" s="153"/>
      <c r="N2248" s="153">
        <f t="shared" si="123"/>
        <v>0</v>
      </c>
      <c r="O2248" s="88"/>
      <c r="P2248" s="88"/>
      <c r="Q2248" s="168">
        <v>0.04</v>
      </c>
      <c r="R2248" s="90" t="s">
        <v>1946</v>
      </c>
      <c r="S2248" s="91"/>
      <c r="T2248" s="91"/>
      <c r="U2248" s="166"/>
    </row>
    <row r="2249" spans="1:21" ht="14.5" outlineLevel="1" x14ac:dyDescent="0.35">
      <c r="A2249" s="83" t="s">
        <v>3007</v>
      </c>
      <c r="B2249" s="109" t="s">
        <v>68</v>
      </c>
      <c r="C2249" s="85"/>
      <c r="D2249" s="86"/>
      <c r="E2249" s="101"/>
      <c r="F2249" s="101"/>
      <c r="G2249" s="101"/>
      <c r="H2249" s="101"/>
      <c r="I2249" s="101">
        <f t="shared" si="122"/>
        <v>0</v>
      </c>
      <c r="J2249" s="101"/>
      <c r="K2249" s="101"/>
      <c r="L2249" s="153"/>
      <c r="M2249" s="153"/>
      <c r="N2249" s="153">
        <f t="shared" si="123"/>
        <v>0</v>
      </c>
      <c r="O2249" s="88"/>
      <c r="P2249" s="88"/>
      <c r="Q2249" s="168">
        <v>0.05</v>
      </c>
      <c r="R2249" s="90" t="s">
        <v>1946</v>
      </c>
      <c r="S2249" s="91"/>
      <c r="T2249" s="91"/>
      <c r="U2249" s="166"/>
    </row>
    <row r="2250" spans="1:21" ht="14.5" outlineLevel="1" x14ac:dyDescent="0.35">
      <c r="A2250" s="83" t="s">
        <v>3008</v>
      </c>
      <c r="B2250" s="109" t="s">
        <v>2038</v>
      </c>
      <c r="C2250" s="85"/>
      <c r="D2250" s="86"/>
      <c r="E2250" s="101"/>
      <c r="F2250" s="101"/>
      <c r="G2250" s="101"/>
      <c r="H2250" s="101"/>
      <c r="I2250" s="101">
        <f t="shared" si="122"/>
        <v>0</v>
      </c>
      <c r="J2250" s="101"/>
      <c r="K2250" s="101"/>
      <c r="L2250" s="153"/>
      <c r="M2250" s="153"/>
      <c r="N2250" s="153">
        <f t="shared" si="123"/>
        <v>0</v>
      </c>
      <c r="O2250" s="88"/>
      <c r="P2250" s="88"/>
      <c r="Q2250" s="168">
        <v>0.05</v>
      </c>
      <c r="R2250" s="90" t="s">
        <v>1946</v>
      </c>
      <c r="S2250" s="91"/>
      <c r="T2250" s="91"/>
      <c r="U2250" s="166"/>
    </row>
    <row r="2251" spans="1:21" ht="14.5" outlineLevel="1" x14ac:dyDescent="0.35">
      <c r="A2251" s="83" t="s">
        <v>3009</v>
      </c>
      <c r="B2251" s="109" t="s">
        <v>2600</v>
      </c>
      <c r="C2251" s="85"/>
      <c r="D2251" s="86"/>
      <c r="E2251" s="101">
        <v>4000000</v>
      </c>
      <c r="F2251" s="101"/>
      <c r="G2251" s="101"/>
      <c r="H2251" s="101"/>
      <c r="I2251" s="101">
        <f t="shared" si="122"/>
        <v>4000000</v>
      </c>
      <c r="J2251" s="101">
        <v>4000000</v>
      </c>
      <c r="K2251" s="101"/>
      <c r="L2251" s="153"/>
      <c r="M2251" s="153"/>
      <c r="N2251" s="153">
        <f t="shared" si="123"/>
        <v>4000000</v>
      </c>
      <c r="O2251" s="88"/>
      <c r="P2251" s="88"/>
      <c r="Q2251" s="168">
        <v>0.05</v>
      </c>
      <c r="R2251" s="90" t="s">
        <v>1946</v>
      </c>
      <c r="S2251" s="91"/>
      <c r="T2251" s="91"/>
      <c r="U2251" s="166"/>
    </row>
    <row r="2252" spans="1:21" ht="14.5" outlineLevel="1" x14ac:dyDescent="0.35">
      <c r="A2252" s="83" t="s">
        <v>3010</v>
      </c>
      <c r="B2252" s="109" t="s">
        <v>2044</v>
      </c>
      <c r="C2252" s="85"/>
      <c r="D2252" s="86"/>
      <c r="E2252" s="101"/>
      <c r="F2252" s="101"/>
      <c r="G2252" s="101"/>
      <c r="H2252" s="101"/>
      <c r="I2252" s="101">
        <f t="shared" si="122"/>
        <v>0</v>
      </c>
      <c r="J2252" s="101"/>
      <c r="K2252" s="101"/>
      <c r="L2252" s="153"/>
      <c r="M2252" s="153"/>
      <c r="N2252" s="153">
        <f t="shared" si="123"/>
        <v>0</v>
      </c>
      <c r="O2252" s="88"/>
      <c r="P2252" s="88"/>
      <c r="Q2252" s="168">
        <v>0.06</v>
      </c>
      <c r="R2252" s="90" t="s">
        <v>1946</v>
      </c>
      <c r="S2252" s="91"/>
      <c r="T2252" s="91"/>
      <c r="U2252" s="166"/>
    </row>
    <row r="2253" spans="1:21" ht="14.5" outlineLevel="1" x14ac:dyDescent="0.35">
      <c r="A2253" s="83" t="s">
        <v>3011</v>
      </c>
      <c r="B2253" s="109" t="s">
        <v>2046</v>
      </c>
      <c r="C2253" s="85"/>
      <c r="D2253" s="86"/>
      <c r="E2253" s="101"/>
      <c r="F2253" s="101"/>
      <c r="G2253" s="101"/>
      <c r="H2253" s="101"/>
      <c r="I2253" s="101">
        <f t="shared" si="122"/>
        <v>0</v>
      </c>
      <c r="J2253" s="101"/>
      <c r="K2253" s="101"/>
      <c r="L2253" s="153"/>
      <c r="M2253" s="153"/>
      <c r="N2253" s="153">
        <f t="shared" si="123"/>
        <v>0</v>
      </c>
      <c r="O2253" s="88"/>
      <c r="P2253" s="88"/>
      <c r="Q2253" s="168">
        <v>0.05</v>
      </c>
      <c r="R2253" s="90" t="s">
        <v>1946</v>
      </c>
      <c r="S2253" s="91"/>
      <c r="T2253" s="91"/>
      <c r="U2253" s="166"/>
    </row>
    <row r="2254" spans="1:21" s="22" customFormat="1" ht="15.9" customHeight="1" outlineLevel="1" x14ac:dyDescent="0.35">
      <c r="A2254" s="83" t="s">
        <v>3012</v>
      </c>
      <c r="B2254" s="109" t="s">
        <v>2050</v>
      </c>
      <c r="C2254" s="85"/>
      <c r="D2254" s="86"/>
      <c r="E2254" s="101"/>
      <c r="F2254" s="101"/>
      <c r="G2254" s="101"/>
      <c r="H2254" s="101"/>
      <c r="I2254" s="101">
        <f t="shared" si="122"/>
        <v>0</v>
      </c>
      <c r="J2254" s="101"/>
      <c r="K2254" s="101"/>
      <c r="L2254" s="153"/>
      <c r="M2254" s="153"/>
      <c r="N2254" s="153">
        <f t="shared" si="123"/>
        <v>0</v>
      </c>
      <c r="O2254" s="88"/>
      <c r="P2254" s="88"/>
      <c r="Q2254" s="168">
        <v>0.05</v>
      </c>
      <c r="R2254" s="90" t="s">
        <v>1946</v>
      </c>
      <c r="S2254" s="91"/>
      <c r="T2254" s="91"/>
      <c r="U2254" s="369"/>
    </row>
    <row r="2255" spans="1:21" s="22" customFormat="1" ht="15.9" customHeight="1" outlineLevel="1" x14ac:dyDescent="0.35">
      <c r="A2255" s="83" t="s">
        <v>3013</v>
      </c>
      <c r="B2255" s="109" t="s">
        <v>3014</v>
      </c>
      <c r="C2255" s="85"/>
      <c r="D2255" s="86"/>
      <c r="E2255" s="101">
        <v>4000000</v>
      </c>
      <c r="F2255" s="101"/>
      <c r="G2255" s="101"/>
      <c r="H2255" s="101"/>
      <c r="I2255" s="101">
        <f t="shared" si="122"/>
        <v>4000000</v>
      </c>
      <c r="J2255" s="101">
        <v>4000000</v>
      </c>
      <c r="K2255" s="101"/>
      <c r="L2255" s="153"/>
      <c r="M2255" s="153"/>
      <c r="N2255" s="153">
        <f t="shared" si="123"/>
        <v>4000000</v>
      </c>
      <c r="O2255" s="88"/>
      <c r="P2255" s="88"/>
      <c r="Q2255" s="168">
        <v>0.05</v>
      </c>
      <c r="R2255" s="90" t="s">
        <v>1946</v>
      </c>
      <c r="S2255" s="91"/>
      <c r="T2255" s="91"/>
      <c r="U2255" s="369"/>
    </row>
    <row r="2256" spans="1:21" s="22" customFormat="1" ht="15.9" customHeight="1" outlineLevel="1" x14ac:dyDescent="0.35">
      <c r="A2256" s="83" t="s">
        <v>3015</v>
      </c>
      <c r="B2256" s="109" t="s">
        <v>2044</v>
      </c>
      <c r="C2256" s="85"/>
      <c r="D2256" s="86"/>
      <c r="E2256" s="101"/>
      <c r="F2256" s="101"/>
      <c r="G2256" s="101"/>
      <c r="H2256" s="101"/>
      <c r="I2256" s="101">
        <f t="shared" si="122"/>
        <v>0</v>
      </c>
      <c r="J2256" s="101"/>
      <c r="K2256" s="101"/>
      <c r="L2256" s="153"/>
      <c r="M2256" s="153"/>
      <c r="N2256" s="153">
        <f t="shared" si="123"/>
        <v>0</v>
      </c>
      <c r="O2256" s="88"/>
      <c r="P2256" s="88"/>
      <c r="Q2256" s="168">
        <v>0.04</v>
      </c>
      <c r="R2256" s="90" t="s">
        <v>1946</v>
      </c>
      <c r="S2256" s="91"/>
      <c r="T2256" s="91"/>
      <c r="U2256" s="369"/>
    </row>
    <row r="2257" spans="1:21" s="22" customFormat="1" ht="15.9" customHeight="1" outlineLevel="1" x14ac:dyDescent="0.35">
      <c r="A2257" s="83" t="s">
        <v>3016</v>
      </c>
      <c r="B2257" s="109" t="s">
        <v>2046</v>
      </c>
      <c r="C2257" s="85"/>
      <c r="D2257" s="86"/>
      <c r="E2257" s="101"/>
      <c r="F2257" s="101"/>
      <c r="G2257" s="101"/>
      <c r="H2257" s="101"/>
      <c r="I2257" s="101">
        <f t="shared" si="122"/>
        <v>0</v>
      </c>
      <c r="J2257" s="101"/>
      <c r="K2257" s="101"/>
      <c r="L2257" s="153"/>
      <c r="M2257" s="153"/>
      <c r="N2257" s="153">
        <f t="shared" si="123"/>
        <v>0</v>
      </c>
      <c r="O2257" s="88"/>
      <c r="P2257" s="88"/>
      <c r="Q2257" s="168">
        <v>0.03</v>
      </c>
      <c r="R2257" s="90" t="s">
        <v>1946</v>
      </c>
      <c r="S2257" s="91"/>
      <c r="T2257" s="91"/>
      <c r="U2257" s="369"/>
    </row>
    <row r="2258" spans="1:21" ht="14.5" outlineLevel="1" x14ac:dyDescent="0.35">
      <c r="A2258" s="83" t="s">
        <v>3017</v>
      </c>
      <c r="B2258" s="109" t="s">
        <v>2050</v>
      </c>
      <c r="C2258" s="85"/>
      <c r="D2258" s="86"/>
      <c r="E2258" s="101"/>
      <c r="F2258" s="101"/>
      <c r="G2258" s="101"/>
      <c r="H2258" s="101"/>
      <c r="I2258" s="101">
        <f t="shared" si="122"/>
        <v>0</v>
      </c>
      <c r="J2258" s="101"/>
      <c r="K2258" s="101"/>
      <c r="L2258" s="153"/>
      <c r="M2258" s="153"/>
      <c r="N2258" s="153">
        <f t="shared" si="123"/>
        <v>0</v>
      </c>
      <c r="O2258" s="88"/>
      <c r="P2258" s="88"/>
      <c r="Q2258" s="168">
        <v>0.05</v>
      </c>
      <c r="R2258" s="90" t="s">
        <v>1946</v>
      </c>
      <c r="S2258" s="91"/>
      <c r="T2258" s="91"/>
      <c r="U2258" s="166"/>
    </row>
    <row r="2259" spans="1:21" ht="14" outlineLevel="1" x14ac:dyDescent="0.35">
      <c r="A2259" s="63" t="s">
        <v>3018</v>
      </c>
      <c r="B2259" s="112" t="s">
        <v>3019</v>
      </c>
      <c r="C2259" s="64"/>
      <c r="D2259" s="113">
        <v>624101</v>
      </c>
      <c r="E2259" s="65">
        <f>E2260+E2265+E2270+E2275+E2283</f>
        <v>15000000</v>
      </c>
      <c r="F2259" s="65"/>
      <c r="G2259" s="65"/>
      <c r="H2259" s="65"/>
      <c r="I2259" s="65">
        <f t="shared" si="122"/>
        <v>15000000</v>
      </c>
      <c r="J2259" s="65">
        <f>J2260+J2265+J2270+J2275+J2283</f>
        <v>15000000</v>
      </c>
      <c r="K2259" s="65"/>
      <c r="L2259" s="66"/>
      <c r="M2259" s="66"/>
      <c r="N2259" s="66">
        <f t="shared" si="123"/>
        <v>15000000</v>
      </c>
      <c r="O2259" s="67"/>
      <c r="P2259" s="67"/>
      <c r="Q2259" s="68"/>
      <c r="R2259" s="69" t="s">
        <v>1946</v>
      </c>
      <c r="S2259" s="71"/>
      <c r="T2259" s="71"/>
      <c r="U2259" s="147"/>
    </row>
    <row r="2260" spans="1:21" outlineLevel="1" x14ac:dyDescent="0.35">
      <c r="A2260" s="228" t="s">
        <v>3020</v>
      </c>
      <c r="B2260" s="352" t="s">
        <v>2607</v>
      </c>
      <c r="C2260" s="352"/>
      <c r="D2260" s="352"/>
      <c r="E2260" s="132">
        <f>E2264</f>
        <v>3750000</v>
      </c>
      <c r="F2260" s="132"/>
      <c r="G2260" s="132"/>
      <c r="H2260" s="132"/>
      <c r="I2260" s="132">
        <v>3550000</v>
      </c>
      <c r="J2260" s="132">
        <f>J2264</f>
        <v>3750000</v>
      </c>
      <c r="K2260" s="132"/>
      <c r="L2260" s="132"/>
      <c r="M2260" s="132"/>
      <c r="N2260" s="132">
        <f t="shared" si="123"/>
        <v>3750000</v>
      </c>
      <c r="O2260" s="353"/>
      <c r="P2260" s="353"/>
      <c r="Q2260" s="354">
        <v>0.25</v>
      </c>
      <c r="R2260" s="355" t="s">
        <v>1946</v>
      </c>
      <c r="S2260" s="352"/>
      <c r="T2260" s="352"/>
      <c r="U2260" s="352"/>
    </row>
    <row r="2261" spans="1:21" ht="14" outlineLevel="1" x14ac:dyDescent="0.35">
      <c r="A2261" s="83" t="s">
        <v>3021</v>
      </c>
      <c r="B2261" s="148" t="s">
        <v>2609</v>
      </c>
      <c r="C2261" s="85"/>
      <c r="D2261" s="86"/>
      <c r="E2261" s="101"/>
      <c r="F2261" s="101"/>
      <c r="G2261" s="101"/>
      <c r="H2261" s="101"/>
      <c r="I2261" s="101">
        <f t="shared" ref="I2261:I2292" si="124">SUM(E2261:H2261)</f>
        <v>0</v>
      </c>
      <c r="J2261" s="101"/>
      <c r="K2261" s="101"/>
      <c r="L2261" s="153"/>
      <c r="M2261" s="153"/>
      <c r="N2261" s="153">
        <f t="shared" si="123"/>
        <v>0</v>
      </c>
      <c r="O2261" s="88"/>
      <c r="P2261" s="88"/>
      <c r="Q2261" s="144">
        <v>0.05</v>
      </c>
      <c r="R2261" s="90" t="s">
        <v>1946</v>
      </c>
      <c r="S2261" s="91"/>
      <c r="T2261" s="91"/>
      <c r="U2261" s="102"/>
    </row>
    <row r="2262" spans="1:21" ht="14" outlineLevel="1" x14ac:dyDescent="0.35">
      <c r="A2262" s="83" t="s">
        <v>3022</v>
      </c>
      <c r="B2262" s="148" t="s">
        <v>2611</v>
      </c>
      <c r="C2262" s="85"/>
      <c r="D2262" s="86"/>
      <c r="E2262" s="101"/>
      <c r="F2262" s="101"/>
      <c r="G2262" s="101"/>
      <c r="H2262" s="101"/>
      <c r="I2262" s="101">
        <f t="shared" si="124"/>
        <v>0</v>
      </c>
      <c r="J2262" s="101"/>
      <c r="K2262" s="101"/>
      <c r="L2262" s="153"/>
      <c r="M2262" s="153"/>
      <c r="N2262" s="153">
        <f t="shared" si="123"/>
        <v>0</v>
      </c>
      <c r="O2262" s="88"/>
      <c r="P2262" s="88"/>
      <c r="Q2262" s="144">
        <v>0.1</v>
      </c>
      <c r="R2262" s="90" t="s">
        <v>1946</v>
      </c>
      <c r="S2262" s="91"/>
      <c r="T2262" s="91"/>
      <c r="U2262" s="102"/>
    </row>
    <row r="2263" spans="1:21" ht="14" outlineLevel="1" x14ac:dyDescent="0.35">
      <c r="A2263" s="83" t="s">
        <v>3023</v>
      </c>
      <c r="B2263" s="148" t="s">
        <v>1952</v>
      </c>
      <c r="C2263" s="85"/>
      <c r="D2263" s="86"/>
      <c r="E2263" s="101"/>
      <c r="F2263" s="101"/>
      <c r="G2263" s="101"/>
      <c r="H2263" s="101"/>
      <c r="I2263" s="101">
        <f t="shared" si="124"/>
        <v>0</v>
      </c>
      <c r="J2263" s="101"/>
      <c r="K2263" s="101"/>
      <c r="L2263" s="153"/>
      <c r="M2263" s="153"/>
      <c r="N2263" s="153">
        <f t="shared" si="123"/>
        <v>0</v>
      </c>
      <c r="O2263" s="88"/>
      <c r="P2263" s="88"/>
      <c r="Q2263" s="144">
        <v>0.05</v>
      </c>
      <c r="R2263" s="90" t="s">
        <v>1946</v>
      </c>
      <c r="S2263" s="91"/>
      <c r="T2263" s="91"/>
      <c r="U2263" s="102"/>
    </row>
    <row r="2264" spans="1:21" ht="14" outlineLevel="1" x14ac:dyDescent="0.35">
      <c r="A2264" s="83" t="s">
        <v>3024</v>
      </c>
      <c r="B2264" s="148" t="s">
        <v>1954</v>
      </c>
      <c r="C2264" s="85"/>
      <c r="D2264" s="86"/>
      <c r="E2264" s="101">
        <v>3750000</v>
      </c>
      <c r="F2264" s="101"/>
      <c r="G2264" s="101"/>
      <c r="H2264" s="101"/>
      <c r="I2264" s="101">
        <f t="shared" si="124"/>
        <v>3750000</v>
      </c>
      <c r="J2264" s="101">
        <v>3750000</v>
      </c>
      <c r="K2264" s="101"/>
      <c r="L2264" s="153"/>
      <c r="M2264" s="153"/>
      <c r="N2264" s="153">
        <f t="shared" si="123"/>
        <v>3750000</v>
      </c>
      <c r="O2264" s="88"/>
      <c r="P2264" s="88"/>
      <c r="Q2264" s="144">
        <v>0.05</v>
      </c>
      <c r="R2264" s="90" t="s">
        <v>1946</v>
      </c>
      <c r="S2264" s="91"/>
      <c r="T2264" s="91"/>
      <c r="U2264" s="102"/>
    </row>
    <row r="2265" spans="1:21" outlineLevel="1" x14ac:dyDescent="0.35">
      <c r="A2265" s="228" t="s">
        <v>3025</v>
      </c>
      <c r="B2265" s="352" t="s">
        <v>2615</v>
      </c>
      <c r="C2265" s="352"/>
      <c r="D2265" s="352"/>
      <c r="E2265" s="132">
        <f>E2269</f>
        <v>3750000</v>
      </c>
      <c r="F2265" s="132"/>
      <c r="G2265" s="132"/>
      <c r="H2265" s="132"/>
      <c r="I2265" s="132">
        <f t="shared" si="124"/>
        <v>3750000</v>
      </c>
      <c r="J2265" s="132">
        <f>J2269</f>
        <v>3750000</v>
      </c>
      <c r="K2265" s="132"/>
      <c r="L2265" s="132"/>
      <c r="M2265" s="132"/>
      <c r="N2265" s="132">
        <f t="shared" si="123"/>
        <v>3750000</v>
      </c>
      <c r="O2265" s="353"/>
      <c r="P2265" s="353"/>
      <c r="Q2265" s="354">
        <v>0.25</v>
      </c>
      <c r="R2265" s="355" t="s">
        <v>1946</v>
      </c>
      <c r="S2265" s="352"/>
      <c r="T2265" s="352"/>
      <c r="U2265" s="352"/>
    </row>
    <row r="2266" spans="1:21" ht="14" outlineLevel="1" x14ac:dyDescent="0.35">
      <c r="A2266" s="83" t="s">
        <v>3026</v>
      </c>
      <c r="B2266" s="148" t="s">
        <v>2609</v>
      </c>
      <c r="C2266" s="85"/>
      <c r="D2266" s="86"/>
      <c r="E2266" s="101"/>
      <c r="F2266" s="101"/>
      <c r="G2266" s="101"/>
      <c r="H2266" s="101"/>
      <c r="I2266" s="101">
        <f t="shared" si="124"/>
        <v>0</v>
      </c>
      <c r="J2266" s="101"/>
      <c r="K2266" s="101"/>
      <c r="L2266" s="153"/>
      <c r="M2266" s="153"/>
      <c r="N2266" s="153">
        <f t="shared" si="123"/>
        <v>0</v>
      </c>
      <c r="O2266" s="88"/>
      <c r="P2266" s="88"/>
      <c r="Q2266" s="144">
        <v>0.05</v>
      </c>
      <c r="R2266" s="90" t="s">
        <v>1946</v>
      </c>
      <c r="S2266" s="91"/>
      <c r="T2266" s="91"/>
      <c r="U2266" s="102"/>
    </row>
    <row r="2267" spans="1:21" ht="14" outlineLevel="1" x14ac:dyDescent="0.35">
      <c r="A2267" s="83" t="s">
        <v>3027</v>
      </c>
      <c r="B2267" s="148" t="s">
        <v>2618</v>
      </c>
      <c r="C2267" s="85"/>
      <c r="D2267" s="86"/>
      <c r="E2267" s="101"/>
      <c r="F2267" s="101"/>
      <c r="G2267" s="101"/>
      <c r="H2267" s="101"/>
      <c r="I2267" s="101">
        <f t="shared" si="124"/>
        <v>0</v>
      </c>
      <c r="J2267" s="101"/>
      <c r="K2267" s="101"/>
      <c r="L2267" s="153"/>
      <c r="M2267" s="153"/>
      <c r="N2267" s="153">
        <f t="shared" si="123"/>
        <v>0</v>
      </c>
      <c r="O2267" s="88"/>
      <c r="P2267" s="88"/>
      <c r="Q2267" s="144">
        <v>0.1</v>
      </c>
      <c r="R2267" s="90" t="s">
        <v>1946</v>
      </c>
      <c r="S2267" s="91"/>
      <c r="T2267" s="91"/>
      <c r="U2267" s="102"/>
    </row>
    <row r="2268" spans="1:21" ht="14" outlineLevel="1" x14ac:dyDescent="0.35">
      <c r="A2268" s="83" t="s">
        <v>3028</v>
      </c>
      <c r="B2268" s="148" t="s">
        <v>1952</v>
      </c>
      <c r="C2268" s="85"/>
      <c r="D2268" s="86"/>
      <c r="E2268" s="101"/>
      <c r="F2268" s="101"/>
      <c r="G2268" s="101"/>
      <c r="H2268" s="101"/>
      <c r="I2268" s="101">
        <f t="shared" si="124"/>
        <v>0</v>
      </c>
      <c r="J2268" s="101"/>
      <c r="K2268" s="101"/>
      <c r="L2268" s="153"/>
      <c r="M2268" s="153"/>
      <c r="N2268" s="153">
        <f t="shared" si="123"/>
        <v>0</v>
      </c>
      <c r="O2268" s="88"/>
      <c r="P2268" s="88"/>
      <c r="Q2268" s="144">
        <v>0.05</v>
      </c>
      <c r="R2268" s="90" t="s">
        <v>1946</v>
      </c>
      <c r="S2268" s="91"/>
      <c r="T2268" s="91"/>
      <c r="U2268" s="102"/>
    </row>
    <row r="2269" spans="1:21" ht="14" outlineLevel="1" x14ac:dyDescent="0.35">
      <c r="A2269" s="83" t="s">
        <v>3029</v>
      </c>
      <c r="B2269" s="148" t="s">
        <v>1954</v>
      </c>
      <c r="C2269" s="85"/>
      <c r="D2269" s="86"/>
      <c r="E2269" s="101">
        <v>3750000</v>
      </c>
      <c r="F2269" s="101"/>
      <c r="G2269" s="101"/>
      <c r="H2269" s="101"/>
      <c r="I2269" s="101">
        <f t="shared" si="124"/>
        <v>3750000</v>
      </c>
      <c r="J2269" s="101">
        <v>3750000</v>
      </c>
      <c r="K2269" s="101"/>
      <c r="L2269" s="153"/>
      <c r="M2269" s="153"/>
      <c r="N2269" s="153">
        <f t="shared" si="123"/>
        <v>3750000</v>
      </c>
      <c r="O2269" s="88"/>
      <c r="P2269" s="88"/>
      <c r="Q2269" s="144">
        <v>0.05</v>
      </c>
      <c r="R2269" s="90" t="s">
        <v>1946</v>
      </c>
      <c r="S2269" s="91"/>
      <c r="T2269" s="91"/>
      <c r="U2269" s="102"/>
    </row>
    <row r="2270" spans="1:21" outlineLevel="1" x14ac:dyDescent="0.35">
      <c r="A2270" s="228" t="s">
        <v>3030</v>
      </c>
      <c r="B2270" s="352" t="s">
        <v>2622</v>
      </c>
      <c r="C2270" s="352"/>
      <c r="D2270" s="352"/>
      <c r="E2270" s="132">
        <f>E2274</f>
        <v>3750000</v>
      </c>
      <c r="F2270" s="132"/>
      <c r="G2270" s="132"/>
      <c r="H2270" s="132"/>
      <c r="I2270" s="132">
        <f t="shared" si="124"/>
        <v>3750000</v>
      </c>
      <c r="J2270" s="132">
        <f>J2274</f>
        <v>3750000</v>
      </c>
      <c r="K2270" s="132"/>
      <c r="L2270" s="132"/>
      <c r="M2270" s="132"/>
      <c r="N2270" s="132">
        <f t="shared" si="123"/>
        <v>3750000</v>
      </c>
      <c r="O2270" s="353"/>
      <c r="P2270" s="353"/>
      <c r="Q2270" s="354">
        <v>0.02</v>
      </c>
      <c r="R2270" s="355" t="s">
        <v>1946</v>
      </c>
      <c r="S2270" s="352"/>
      <c r="T2270" s="352"/>
      <c r="U2270" s="352"/>
    </row>
    <row r="2271" spans="1:21" s="22" customFormat="1" ht="18.649999999999999" customHeight="1" outlineLevel="1" x14ac:dyDescent="0.35">
      <c r="A2271" s="83" t="s">
        <v>3031</v>
      </c>
      <c r="B2271" s="148" t="s">
        <v>2609</v>
      </c>
      <c r="C2271" s="85"/>
      <c r="D2271" s="86"/>
      <c r="E2271" s="101"/>
      <c r="F2271" s="101"/>
      <c r="G2271" s="101"/>
      <c r="H2271" s="101"/>
      <c r="I2271" s="101">
        <f t="shared" si="124"/>
        <v>0</v>
      </c>
      <c r="J2271" s="101"/>
      <c r="K2271" s="101"/>
      <c r="L2271" s="153"/>
      <c r="M2271" s="153"/>
      <c r="N2271" s="153">
        <f t="shared" si="123"/>
        <v>0</v>
      </c>
      <c r="O2271" s="88"/>
      <c r="P2271" s="88"/>
      <c r="Q2271" s="144">
        <v>0.05</v>
      </c>
      <c r="R2271" s="90" t="s">
        <v>1946</v>
      </c>
      <c r="S2271" s="91"/>
      <c r="T2271" s="91"/>
      <c r="U2271" s="102"/>
    </row>
    <row r="2272" spans="1:21" ht="18.649999999999999" customHeight="1" outlineLevel="1" x14ac:dyDescent="0.35">
      <c r="A2272" s="83" t="s">
        <v>3032</v>
      </c>
      <c r="B2272" s="148" t="s">
        <v>2611</v>
      </c>
      <c r="C2272" s="85"/>
      <c r="D2272" s="86"/>
      <c r="E2272" s="101"/>
      <c r="F2272" s="101"/>
      <c r="G2272" s="101"/>
      <c r="H2272" s="101"/>
      <c r="I2272" s="101">
        <f t="shared" si="124"/>
        <v>0</v>
      </c>
      <c r="J2272" s="101"/>
      <c r="K2272" s="101"/>
      <c r="L2272" s="153"/>
      <c r="M2272" s="153"/>
      <c r="N2272" s="153">
        <f t="shared" si="123"/>
        <v>0</v>
      </c>
      <c r="O2272" s="88"/>
      <c r="P2272" s="88"/>
      <c r="Q2272" s="144">
        <v>0.1</v>
      </c>
      <c r="R2272" s="90" t="s">
        <v>1946</v>
      </c>
      <c r="S2272" s="91"/>
      <c r="T2272" s="91"/>
      <c r="U2272" s="102"/>
    </row>
    <row r="2273" spans="1:21" ht="18.649999999999999" customHeight="1" outlineLevel="1" x14ac:dyDescent="0.35">
      <c r="A2273" s="83" t="s">
        <v>3033</v>
      </c>
      <c r="B2273" s="148" t="s">
        <v>1952</v>
      </c>
      <c r="C2273" s="85"/>
      <c r="D2273" s="86"/>
      <c r="E2273" s="101"/>
      <c r="F2273" s="101"/>
      <c r="G2273" s="101"/>
      <c r="H2273" s="101"/>
      <c r="I2273" s="101">
        <f t="shared" si="124"/>
        <v>0</v>
      </c>
      <c r="J2273" s="101"/>
      <c r="K2273" s="101"/>
      <c r="L2273" s="153"/>
      <c r="M2273" s="153"/>
      <c r="N2273" s="153">
        <f t="shared" si="123"/>
        <v>0</v>
      </c>
      <c r="O2273" s="88"/>
      <c r="P2273" s="88"/>
      <c r="Q2273" s="144">
        <v>0.05</v>
      </c>
      <c r="R2273" s="90" t="s">
        <v>1946</v>
      </c>
      <c r="S2273" s="91"/>
      <c r="T2273" s="91"/>
      <c r="U2273" s="102"/>
    </row>
    <row r="2274" spans="1:21" ht="18.649999999999999" customHeight="1" outlineLevel="1" x14ac:dyDescent="0.35">
      <c r="A2274" s="83" t="s">
        <v>3034</v>
      </c>
      <c r="B2274" s="148" t="s">
        <v>1954</v>
      </c>
      <c r="C2274" s="85"/>
      <c r="D2274" s="86"/>
      <c r="E2274" s="101">
        <v>3750000</v>
      </c>
      <c r="F2274" s="101"/>
      <c r="G2274" s="101"/>
      <c r="H2274" s="101"/>
      <c r="I2274" s="101">
        <f t="shared" si="124"/>
        <v>3750000</v>
      </c>
      <c r="J2274" s="101">
        <v>3750000</v>
      </c>
      <c r="K2274" s="101"/>
      <c r="L2274" s="153"/>
      <c r="M2274" s="153"/>
      <c r="N2274" s="153">
        <f t="shared" si="123"/>
        <v>3750000</v>
      </c>
      <c r="O2274" s="88"/>
      <c r="P2274" s="88"/>
      <c r="Q2274" s="144">
        <v>0.05</v>
      </c>
      <c r="R2274" s="90" t="s">
        <v>1946</v>
      </c>
      <c r="S2274" s="91"/>
      <c r="T2274" s="91"/>
      <c r="U2274" s="102"/>
    </row>
    <row r="2275" spans="1:21" ht="21" customHeight="1" outlineLevel="1" x14ac:dyDescent="0.35">
      <c r="A2275" s="228" t="s">
        <v>3035</v>
      </c>
      <c r="B2275" s="352" t="s">
        <v>2628</v>
      </c>
      <c r="C2275" s="352"/>
      <c r="D2275" s="352"/>
      <c r="E2275" s="132">
        <f>E2279</f>
        <v>3750000</v>
      </c>
      <c r="F2275" s="132"/>
      <c r="G2275" s="132"/>
      <c r="H2275" s="132"/>
      <c r="I2275" s="132">
        <f t="shared" si="124"/>
        <v>3750000</v>
      </c>
      <c r="J2275" s="132">
        <f>J2279</f>
        <v>3750000</v>
      </c>
      <c r="K2275" s="132"/>
      <c r="L2275" s="132"/>
      <c r="M2275" s="132"/>
      <c r="N2275" s="132">
        <f t="shared" si="123"/>
        <v>3750000</v>
      </c>
      <c r="O2275" s="353"/>
      <c r="P2275" s="353"/>
      <c r="Q2275" s="354">
        <v>0.25</v>
      </c>
      <c r="R2275" s="355" t="s">
        <v>1946</v>
      </c>
      <c r="S2275" s="352"/>
      <c r="T2275" s="352"/>
      <c r="U2275" s="352"/>
    </row>
    <row r="2276" spans="1:21" ht="20.149999999999999" customHeight="1" outlineLevel="1" x14ac:dyDescent="0.35">
      <c r="A2276" s="83" t="s">
        <v>3036</v>
      </c>
      <c r="B2276" s="148" t="s">
        <v>2609</v>
      </c>
      <c r="C2276" s="85"/>
      <c r="D2276" s="86"/>
      <c r="E2276" s="101"/>
      <c r="F2276" s="101"/>
      <c r="G2276" s="101"/>
      <c r="H2276" s="101"/>
      <c r="I2276" s="101">
        <f t="shared" si="124"/>
        <v>0</v>
      </c>
      <c r="J2276" s="101"/>
      <c r="K2276" s="101"/>
      <c r="L2276" s="153"/>
      <c r="M2276" s="153"/>
      <c r="N2276" s="153">
        <f t="shared" si="123"/>
        <v>0</v>
      </c>
      <c r="O2276" s="88"/>
      <c r="P2276" s="88"/>
      <c r="Q2276" s="144">
        <v>0.05</v>
      </c>
      <c r="R2276" s="90" t="s">
        <v>1946</v>
      </c>
      <c r="S2276" s="91"/>
      <c r="T2276" s="91"/>
      <c r="U2276" s="102"/>
    </row>
    <row r="2277" spans="1:21" ht="20.149999999999999" customHeight="1" outlineLevel="1" x14ac:dyDescent="0.35">
      <c r="A2277" s="83" t="s">
        <v>3037</v>
      </c>
      <c r="B2277" s="148" t="s">
        <v>1950</v>
      </c>
      <c r="C2277" s="85"/>
      <c r="D2277" s="86"/>
      <c r="E2277" s="101"/>
      <c r="F2277" s="101"/>
      <c r="G2277" s="101"/>
      <c r="H2277" s="101"/>
      <c r="I2277" s="101">
        <f t="shared" si="124"/>
        <v>0</v>
      </c>
      <c r="J2277" s="101"/>
      <c r="K2277" s="101"/>
      <c r="L2277" s="153"/>
      <c r="M2277" s="153"/>
      <c r="N2277" s="153">
        <f t="shared" si="123"/>
        <v>0</v>
      </c>
      <c r="O2277" s="88"/>
      <c r="P2277" s="88"/>
      <c r="Q2277" s="144">
        <v>0.1</v>
      </c>
      <c r="R2277" s="90" t="s">
        <v>1946</v>
      </c>
      <c r="S2277" s="91"/>
      <c r="T2277" s="91"/>
      <c r="U2277" s="102"/>
    </row>
    <row r="2278" spans="1:21" ht="20.149999999999999" customHeight="1" outlineLevel="1" x14ac:dyDescent="0.35">
      <c r="A2278" s="83" t="s">
        <v>3038</v>
      </c>
      <c r="B2278" s="148" t="s">
        <v>1952</v>
      </c>
      <c r="C2278" s="85"/>
      <c r="D2278" s="86"/>
      <c r="E2278" s="101"/>
      <c r="F2278" s="101"/>
      <c r="G2278" s="101"/>
      <c r="H2278" s="101"/>
      <c r="I2278" s="101">
        <f t="shared" si="124"/>
        <v>0</v>
      </c>
      <c r="J2278" s="101"/>
      <c r="K2278" s="101"/>
      <c r="L2278" s="153"/>
      <c r="M2278" s="153"/>
      <c r="N2278" s="153">
        <f t="shared" si="123"/>
        <v>0</v>
      </c>
      <c r="O2278" s="88"/>
      <c r="P2278" s="88"/>
      <c r="Q2278" s="144">
        <v>0.05</v>
      </c>
      <c r="R2278" s="90" t="s">
        <v>1946</v>
      </c>
      <c r="S2278" s="91"/>
      <c r="T2278" s="91"/>
      <c r="U2278" s="102"/>
    </row>
    <row r="2279" spans="1:21" ht="20.149999999999999" customHeight="1" outlineLevel="1" x14ac:dyDescent="0.35">
      <c r="A2279" s="83" t="s">
        <v>3039</v>
      </c>
      <c r="B2279" s="148" t="s">
        <v>1954</v>
      </c>
      <c r="C2279" s="85"/>
      <c r="D2279" s="86"/>
      <c r="E2279" s="101">
        <v>3750000</v>
      </c>
      <c r="F2279" s="101"/>
      <c r="G2279" s="101"/>
      <c r="H2279" s="101"/>
      <c r="I2279" s="101">
        <f t="shared" si="124"/>
        <v>3750000</v>
      </c>
      <c r="J2279" s="101">
        <v>3750000</v>
      </c>
      <c r="K2279" s="101"/>
      <c r="L2279" s="153"/>
      <c r="M2279" s="153"/>
      <c r="N2279" s="153">
        <f t="shared" si="123"/>
        <v>3750000</v>
      </c>
      <c r="O2279" s="88"/>
      <c r="P2279" s="88"/>
      <c r="Q2279" s="144">
        <v>0.05</v>
      </c>
      <c r="R2279" s="90" t="s">
        <v>1946</v>
      </c>
      <c r="S2279" s="91"/>
      <c r="T2279" s="91"/>
      <c r="U2279" s="102"/>
    </row>
    <row r="2280" spans="1:21" ht="48.65" customHeight="1" outlineLevel="1" x14ac:dyDescent="0.35">
      <c r="A2280" s="63" t="s">
        <v>3040</v>
      </c>
      <c r="B2280" s="163" t="s">
        <v>3041</v>
      </c>
      <c r="C2280" s="64"/>
      <c r="D2280" s="113">
        <v>624201</v>
      </c>
      <c r="E2280" s="65">
        <f>E2281+E2286+E2291+E2296</f>
        <v>18000000</v>
      </c>
      <c r="F2280" s="65"/>
      <c r="G2280" s="65"/>
      <c r="H2280" s="65"/>
      <c r="I2280" s="65">
        <f t="shared" si="124"/>
        <v>18000000</v>
      </c>
      <c r="J2280" s="65">
        <f>J2281+J2286+J2291+J2296</f>
        <v>18000000</v>
      </c>
      <c r="K2280" s="65"/>
      <c r="L2280" s="66"/>
      <c r="M2280" s="66"/>
      <c r="N2280" s="66">
        <f t="shared" si="123"/>
        <v>18000000</v>
      </c>
      <c r="O2280" s="164"/>
      <c r="P2280" s="164"/>
      <c r="Q2280" s="68"/>
      <c r="R2280" s="69" t="s">
        <v>1946</v>
      </c>
      <c r="S2280" s="71"/>
      <c r="T2280" s="71"/>
      <c r="U2280" s="147"/>
    </row>
    <row r="2281" spans="1:21" ht="33" customHeight="1" outlineLevel="1" x14ac:dyDescent="0.35">
      <c r="A2281" s="228" t="s">
        <v>3042</v>
      </c>
      <c r="B2281" s="352" t="s">
        <v>2607</v>
      </c>
      <c r="C2281" s="352"/>
      <c r="D2281" s="352"/>
      <c r="E2281" s="132">
        <f>E2285</f>
        <v>4500000</v>
      </c>
      <c r="F2281" s="132"/>
      <c r="G2281" s="132"/>
      <c r="H2281" s="132"/>
      <c r="I2281" s="132">
        <f t="shared" si="124"/>
        <v>4500000</v>
      </c>
      <c r="J2281" s="132">
        <f>J2285</f>
        <v>4500000</v>
      </c>
      <c r="K2281" s="132"/>
      <c r="L2281" s="132"/>
      <c r="M2281" s="132"/>
      <c r="N2281" s="132">
        <f t="shared" si="123"/>
        <v>4500000</v>
      </c>
      <c r="O2281" s="353"/>
      <c r="P2281" s="353"/>
      <c r="Q2281" s="354">
        <v>0.25</v>
      </c>
      <c r="R2281" s="355" t="s">
        <v>1946</v>
      </c>
      <c r="S2281" s="352"/>
      <c r="T2281" s="352"/>
      <c r="U2281" s="352"/>
    </row>
    <row r="2282" spans="1:21" ht="17.399999999999999" customHeight="1" outlineLevel="1" x14ac:dyDescent="0.35">
      <c r="A2282" s="83" t="s">
        <v>3043</v>
      </c>
      <c r="B2282" s="148" t="s">
        <v>2609</v>
      </c>
      <c r="C2282" s="85"/>
      <c r="D2282" s="86"/>
      <c r="E2282" s="101"/>
      <c r="F2282" s="101"/>
      <c r="G2282" s="101"/>
      <c r="H2282" s="101"/>
      <c r="I2282" s="101">
        <f t="shared" si="124"/>
        <v>0</v>
      </c>
      <c r="J2282" s="101"/>
      <c r="K2282" s="101"/>
      <c r="L2282" s="153"/>
      <c r="M2282" s="153"/>
      <c r="N2282" s="153">
        <f t="shared" si="123"/>
        <v>0</v>
      </c>
      <c r="O2282" s="88"/>
      <c r="P2282" s="88"/>
      <c r="Q2282" s="144">
        <v>0.05</v>
      </c>
      <c r="R2282" s="90" t="s">
        <v>1946</v>
      </c>
      <c r="S2282" s="91"/>
      <c r="T2282" s="91"/>
      <c r="U2282" s="102"/>
    </row>
    <row r="2283" spans="1:21" ht="17.399999999999999" customHeight="1" outlineLevel="1" x14ac:dyDescent="0.35">
      <c r="A2283" s="83" t="s">
        <v>3044</v>
      </c>
      <c r="B2283" s="148" t="s">
        <v>2611</v>
      </c>
      <c r="C2283" s="85"/>
      <c r="D2283" s="86"/>
      <c r="E2283" s="101"/>
      <c r="F2283" s="101"/>
      <c r="G2283" s="101"/>
      <c r="H2283" s="101"/>
      <c r="I2283" s="101">
        <f t="shared" si="124"/>
        <v>0</v>
      </c>
      <c r="J2283" s="101"/>
      <c r="K2283" s="101"/>
      <c r="L2283" s="153"/>
      <c r="M2283" s="153"/>
      <c r="N2283" s="153">
        <f t="shared" si="123"/>
        <v>0</v>
      </c>
      <c r="O2283" s="88"/>
      <c r="P2283" s="88"/>
      <c r="Q2283" s="144">
        <v>0.1</v>
      </c>
      <c r="R2283" s="90" t="s">
        <v>1946</v>
      </c>
      <c r="S2283" s="91"/>
      <c r="T2283" s="91"/>
      <c r="U2283" s="102"/>
    </row>
    <row r="2284" spans="1:21" ht="17.399999999999999" customHeight="1" outlineLevel="1" x14ac:dyDescent="0.35">
      <c r="A2284" s="83" t="s">
        <v>3045</v>
      </c>
      <c r="B2284" s="148" t="s">
        <v>1952</v>
      </c>
      <c r="C2284" s="85"/>
      <c r="D2284" s="86"/>
      <c r="E2284" s="101"/>
      <c r="F2284" s="101"/>
      <c r="G2284" s="101"/>
      <c r="H2284" s="101"/>
      <c r="I2284" s="101">
        <f t="shared" si="124"/>
        <v>0</v>
      </c>
      <c r="J2284" s="101"/>
      <c r="K2284" s="101"/>
      <c r="L2284" s="153"/>
      <c r="M2284" s="153"/>
      <c r="N2284" s="153">
        <f t="shared" si="123"/>
        <v>0</v>
      </c>
      <c r="O2284" s="88"/>
      <c r="P2284" s="88"/>
      <c r="Q2284" s="144">
        <v>0.05</v>
      </c>
      <c r="R2284" s="90" t="s">
        <v>1946</v>
      </c>
      <c r="S2284" s="91"/>
      <c r="T2284" s="91"/>
      <c r="U2284" s="102"/>
    </row>
    <row r="2285" spans="1:21" ht="17.399999999999999" customHeight="1" outlineLevel="1" x14ac:dyDescent="0.35">
      <c r="A2285" s="83" t="s">
        <v>3046</v>
      </c>
      <c r="B2285" s="148" t="s">
        <v>1954</v>
      </c>
      <c r="C2285" s="85"/>
      <c r="D2285" s="86"/>
      <c r="E2285" s="101">
        <v>4500000</v>
      </c>
      <c r="F2285" s="101"/>
      <c r="G2285" s="101"/>
      <c r="H2285" s="101"/>
      <c r="I2285" s="101">
        <f t="shared" si="124"/>
        <v>4500000</v>
      </c>
      <c r="J2285" s="101">
        <v>4500000</v>
      </c>
      <c r="K2285" s="101"/>
      <c r="L2285" s="153"/>
      <c r="M2285" s="153"/>
      <c r="N2285" s="153">
        <f t="shared" si="123"/>
        <v>4500000</v>
      </c>
      <c r="O2285" s="88"/>
      <c r="P2285" s="88"/>
      <c r="Q2285" s="144">
        <v>0.05</v>
      </c>
      <c r="R2285" s="90" t="s">
        <v>1946</v>
      </c>
      <c r="S2285" s="91"/>
      <c r="T2285" s="91"/>
      <c r="U2285" s="102"/>
    </row>
    <row r="2286" spans="1:21" outlineLevel="1" x14ac:dyDescent="0.35">
      <c r="A2286" s="228" t="s">
        <v>3047</v>
      </c>
      <c r="B2286" s="352" t="s">
        <v>2615</v>
      </c>
      <c r="C2286" s="352"/>
      <c r="D2286" s="352"/>
      <c r="E2286" s="132">
        <f>E2290</f>
        <v>4500000</v>
      </c>
      <c r="F2286" s="132"/>
      <c r="G2286" s="132"/>
      <c r="H2286" s="132"/>
      <c r="I2286" s="132">
        <f t="shared" si="124"/>
        <v>4500000</v>
      </c>
      <c r="J2286" s="132">
        <f>J2290</f>
        <v>4500000</v>
      </c>
      <c r="K2286" s="132"/>
      <c r="L2286" s="132"/>
      <c r="M2286" s="132"/>
      <c r="N2286" s="132">
        <f t="shared" si="123"/>
        <v>4500000</v>
      </c>
      <c r="O2286" s="353"/>
      <c r="P2286" s="353"/>
      <c r="Q2286" s="354">
        <v>0.25</v>
      </c>
      <c r="R2286" s="355" t="s">
        <v>1946</v>
      </c>
      <c r="S2286" s="352"/>
      <c r="T2286" s="352"/>
      <c r="U2286" s="352"/>
    </row>
    <row r="2287" spans="1:21" ht="14" outlineLevel="1" x14ac:dyDescent="0.35">
      <c r="A2287" s="83" t="s">
        <v>3048</v>
      </c>
      <c r="B2287" s="148" t="s">
        <v>2609</v>
      </c>
      <c r="C2287" s="85"/>
      <c r="D2287" s="86"/>
      <c r="E2287" s="101"/>
      <c r="F2287" s="101"/>
      <c r="G2287" s="101"/>
      <c r="H2287" s="101"/>
      <c r="I2287" s="101">
        <f t="shared" si="124"/>
        <v>0</v>
      </c>
      <c r="J2287" s="101"/>
      <c r="K2287" s="101"/>
      <c r="L2287" s="153"/>
      <c r="M2287" s="153"/>
      <c r="N2287" s="153">
        <f t="shared" si="123"/>
        <v>0</v>
      </c>
      <c r="O2287" s="88"/>
      <c r="P2287" s="88"/>
      <c r="Q2287" s="144">
        <v>0.05</v>
      </c>
      <c r="R2287" s="90" t="s">
        <v>1946</v>
      </c>
      <c r="S2287" s="91"/>
      <c r="T2287" s="91"/>
      <c r="U2287" s="102"/>
    </row>
    <row r="2288" spans="1:21" ht="14" outlineLevel="1" x14ac:dyDescent="0.35">
      <c r="A2288" s="83" t="s">
        <v>3049</v>
      </c>
      <c r="B2288" s="148" t="s">
        <v>2618</v>
      </c>
      <c r="C2288" s="85"/>
      <c r="D2288" s="86"/>
      <c r="E2288" s="101"/>
      <c r="F2288" s="101"/>
      <c r="G2288" s="101"/>
      <c r="H2288" s="101"/>
      <c r="I2288" s="101">
        <f t="shared" si="124"/>
        <v>0</v>
      </c>
      <c r="J2288" s="101"/>
      <c r="K2288" s="101"/>
      <c r="L2288" s="153"/>
      <c r="M2288" s="153"/>
      <c r="N2288" s="153">
        <f t="shared" si="123"/>
        <v>0</v>
      </c>
      <c r="O2288" s="88"/>
      <c r="P2288" s="88"/>
      <c r="Q2288" s="144">
        <v>0.1</v>
      </c>
      <c r="R2288" s="90" t="s">
        <v>1946</v>
      </c>
      <c r="S2288" s="91"/>
      <c r="T2288" s="91"/>
      <c r="U2288" s="102"/>
    </row>
    <row r="2289" spans="1:21" ht="14" outlineLevel="1" x14ac:dyDescent="0.35">
      <c r="A2289" s="83" t="s">
        <v>3050</v>
      </c>
      <c r="B2289" s="148" t="s">
        <v>1952</v>
      </c>
      <c r="C2289" s="85"/>
      <c r="D2289" s="86"/>
      <c r="E2289" s="101"/>
      <c r="F2289" s="101"/>
      <c r="G2289" s="101"/>
      <c r="H2289" s="101"/>
      <c r="I2289" s="101">
        <f t="shared" si="124"/>
        <v>0</v>
      </c>
      <c r="J2289" s="101"/>
      <c r="K2289" s="101"/>
      <c r="L2289" s="153"/>
      <c r="M2289" s="153"/>
      <c r="N2289" s="153">
        <f t="shared" si="123"/>
        <v>0</v>
      </c>
      <c r="O2289" s="88"/>
      <c r="P2289" s="88"/>
      <c r="Q2289" s="144">
        <v>0.05</v>
      </c>
      <c r="R2289" s="90" t="s">
        <v>1946</v>
      </c>
      <c r="S2289" s="91"/>
      <c r="T2289" s="91"/>
      <c r="U2289" s="102"/>
    </row>
    <row r="2290" spans="1:21" ht="14" outlineLevel="1" x14ac:dyDescent="0.35">
      <c r="A2290" s="83" t="s">
        <v>3051</v>
      </c>
      <c r="B2290" s="148" t="s">
        <v>1954</v>
      </c>
      <c r="C2290" s="85"/>
      <c r="D2290" s="86"/>
      <c r="E2290" s="101">
        <v>4500000</v>
      </c>
      <c r="F2290" s="101"/>
      <c r="G2290" s="101"/>
      <c r="H2290" s="101"/>
      <c r="I2290" s="101">
        <f t="shared" si="124"/>
        <v>4500000</v>
      </c>
      <c r="J2290" s="101">
        <v>4500000</v>
      </c>
      <c r="K2290" s="101"/>
      <c r="L2290" s="153"/>
      <c r="M2290" s="153"/>
      <c r="N2290" s="153">
        <f t="shared" si="123"/>
        <v>4500000</v>
      </c>
      <c r="O2290" s="88"/>
      <c r="P2290" s="88"/>
      <c r="Q2290" s="144">
        <v>0.05</v>
      </c>
      <c r="R2290" s="90" t="s">
        <v>1946</v>
      </c>
      <c r="S2290" s="91"/>
      <c r="T2290" s="91"/>
      <c r="U2290" s="102"/>
    </row>
    <row r="2291" spans="1:21" outlineLevel="1" x14ac:dyDescent="0.35">
      <c r="A2291" s="228" t="s">
        <v>3052</v>
      </c>
      <c r="B2291" s="352" t="s">
        <v>2622</v>
      </c>
      <c r="C2291" s="352"/>
      <c r="D2291" s="352"/>
      <c r="E2291" s="132">
        <f>E2295</f>
        <v>4500000</v>
      </c>
      <c r="F2291" s="132"/>
      <c r="G2291" s="132"/>
      <c r="H2291" s="132"/>
      <c r="I2291" s="132">
        <f t="shared" si="124"/>
        <v>4500000</v>
      </c>
      <c r="J2291" s="132">
        <f>J2295</f>
        <v>4500000</v>
      </c>
      <c r="K2291" s="132"/>
      <c r="L2291" s="132"/>
      <c r="M2291" s="132"/>
      <c r="N2291" s="132">
        <f t="shared" si="123"/>
        <v>4500000</v>
      </c>
      <c r="O2291" s="353"/>
      <c r="P2291" s="353"/>
      <c r="Q2291" s="354">
        <v>0.25</v>
      </c>
      <c r="R2291" s="355" t="s">
        <v>1946</v>
      </c>
      <c r="S2291" s="352"/>
      <c r="T2291" s="352"/>
      <c r="U2291" s="352"/>
    </row>
    <row r="2292" spans="1:21" ht="14" outlineLevel="1" x14ac:dyDescent="0.35">
      <c r="A2292" s="83" t="s">
        <v>3053</v>
      </c>
      <c r="B2292" s="148" t="s">
        <v>2609</v>
      </c>
      <c r="C2292" s="85"/>
      <c r="D2292" s="86"/>
      <c r="E2292" s="101"/>
      <c r="F2292" s="101"/>
      <c r="G2292" s="101"/>
      <c r="H2292" s="101"/>
      <c r="I2292" s="101">
        <f t="shared" si="124"/>
        <v>0</v>
      </c>
      <c r="J2292" s="101"/>
      <c r="K2292" s="101"/>
      <c r="L2292" s="153"/>
      <c r="M2292" s="153"/>
      <c r="N2292" s="153">
        <f t="shared" si="123"/>
        <v>0</v>
      </c>
      <c r="O2292" s="88"/>
      <c r="P2292" s="88"/>
      <c r="Q2292" s="144">
        <v>0.05</v>
      </c>
      <c r="R2292" s="90" t="s">
        <v>1946</v>
      </c>
      <c r="S2292" s="91"/>
      <c r="T2292" s="91"/>
      <c r="U2292" s="102"/>
    </row>
    <row r="2293" spans="1:21" ht="14" outlineLevel="1" x14ac:dyDescent="0.35">
      <c r="A2293" s="83" t="s">
        <v>3054</v>
      </c>
      <c r="B2293" s="148" t="s">
        <v>2611</v>
      </c>
      <c r="C2293" s="85"/>
      <c r="D2293" s="86"/>
      <c r="E2293" s="101"/>
      <c r="F2293" s="101"/>
      <c r="G2293" s="101"/>
      <c r="H2293" s="101"/>
      <c r="I2293" s="101">
        <f t="shared" ref="I2293:I2324" si="125">SUM(E2293:H2293)</f>
        <v>0</v>
      </c>
      <c r="J2293" s="101"/>
      <c r="K2293" s="101"/>
      <c r="L2293" s="153"/>
      <c r="M2293" s="153"/>
      <c r="N2293" s="153">
        <f t="shared" si="123"/>
        <v>0</v>
      </c>
      <c r="O2293" s="88"/>
      <c r="P2293" s="88"/>
      <c r="Q2293" s="144">
        <v>0.1</v>
      </c>
      <c r="R2293" s="90" t="s">
        <v>1946</v>
      </c>
      <c r="S2293" s="91"/>
      <c r="T2293" s="91"/>
      <c r="U2293" s="102"/>
    </row>
    <row r="2294" spans="1:21" ht="14" outlineLevel="1" x14ac:dyDescent="0.35">
      <c r="A2294" s="83" t="s">
        <v>3055</v>
      </c>
      <c r="B2294" s="148" t="s">
        <v>1952</v>
      </c>
      <c r="C2294" s="85"/>
      <c r="D2294" s="86"/>
      <c r="E2294" s="101"/>
      <c r="F2294" s="101"/>
      <c r="G2294" s="101"/>
      <c r="H2294" s="101"/>
      <c r="I2294" s="101">
        <f t="shared" si="125"/>
        <v>0</v>
      </c>
      <c r="J2294" s="101"/>
      <c r="K2294" s="101"/>
      <c r="L2294" s="153"/>
      <c r="M2294" s="153"/>
      <c r="N2294" s="153">
        <f t="shared" si="123"/>
        <v>0</v>
      </c>
      <c r="O2294" s="88"/>
      <c r="P2294" s="88"/>
      <c r="Q2294" s="144">
        <v>0.05</v>
      </c>
      <c r="R2294" s="90" t="s">
        <v>1946</v>
      </c>
      <c r="S2294" s="91"/>
      <c r="T2294" s="91"/>
      <c r="U2294" s="102"/>
    </row>
    <row r="2295" spans="1:21" ht="14" outlineLevel="1" x14ac:dyDescent="0.35">
      <c r="A2295" s="83" t="s">
        <v>3056</v>
      </c>
      <c r="B2295" s="148" t="s">
        <v>1954</v>
      </c>
      <c r="C2295" s="85"/>
      <c r="D2295" s="86"/>
      <c r="E2295" s="101">
        <v>4500000</v>
      </c>
      <c r="F2295" s="101"/>
      <c r="G2295" s="101"/>
      <c r="H2295" s="101"/>
      <c r="I2295" s="101">
        <f t="shared" si="125"/>
        <v>4500000</v>
      </c>
      <c r="J2295" s="101">
        <v>4500000</v>
      </c>
      <c r="K2295" s="101"/>
      <c r="L2295" s="153"/>
      <c r="M2295" s="153"/>
      <c r="N2295" s="153">
        <f t="shared" si="123"/>
        <v>4500000</v>
      </c>
      <c r="O2295" s="88"/>
      <c r="P2295" s="88"/>
      <c r="Q2295" s="144">
        <v>0.05</v>
      </c>
      <c r="R2295" s="90" t="s">
        <v>1946</v>
      </c>
      <c r="S2295" s="91"/>
      <c r="T2295" s="91"/>
      <c r="U2295" s="102"/>
    </row>
    <row r="2296" spans="1:21" outlineLevel="1" x14ac:dyDescent="0.35">
      <c r="A2296" s="228" t="s">
        <v>3057</v>
      </c>
      <c r="B2296" s="352" t="s">
        <v>2628</v>
      </c>
      <c r="C2296" s="352"/>
      <c r="D2296" s="352"/>
      <c r="E2296" s="132">
        <f>E2300</f>
        <v>4500000</v>
      </c>
      <c r="F2296" s="132"/>
      <c r="G2296" s="132"/>
      <c r="H2296" s="132"/>
      <c r="I2296" s="132">
        <f t="shared" si="125"/>
        <v>4500000</v>
      </c>
      <c r="J2296" s="132">
        <f>J2300</f>
        <v>4500000</v>
      </c>
      <c r="K2296" s="132"/>
      <c r="L2296" s="132"/>
      <c r="M2296" s="132"/>
      <c r="N2296" s="132">
        <f t="shared" si="123"/>
        <v>4500000</v>
      </c>
      <c r="O2296" s="353"/>
      <c r="P2296" s="353"/>
      <c r="Q2296" s="354">
        <v>0.25</v>
      </c>
      <c r="R2296" s="355" t="s">
        <v>1946</v>
      </c>
      <c r="S2296" s="352"/>
      <c r="T2296" s="352"/>
      <c r="U2296" s="352"/>
    </row>
    <row r="2297" spans="1:21" ht="14" outlineLevel="1" x14ac:dyDescent="0.35">
      <c r="A2297" s="83" t="s">
        <v>3058</v>
      </c>
      <c r="B2297" s="148" t="s">
        <v>2609</v>
      </c>
      <c r="C2297" s="85"/>
      <c r="D2297" s="86"/>
      <c r="E2297" s="101"/>
      <c r="F2297" s="101"/>
      <c r="G2297" s="101"/>
      <c r="H2297" s="101"/>
      <c r="I2297" s="101">
        <f t="shared" si="125"/>
        <v>0</v>
      </c>
      <c r="J2297" s="101"/>
      <c r="K2297" s="101"/>
      <c r="L2297" s="153"/>
      <c r="M2297" s="153"/>
      <c r="N2297" s="153">
        <f t="shared" si="123"/>
        <v>0</v>
      </c>
      <c r="O2297" s="88"/>
      <c r="P2297" s="88"/>
      <c r="Q2297" s="144">
        <v>0.05</v>
      </c>
      <c r="R2297" s="90" t="s">
        <v>1946</v>
      </c>
      <c r="S2297" s="91"/>
      <c r="T2297" s="91"/>
      <c r="U2297" s="102"/>
    </row>
    <row r="2298" spans="1:21" ht="23.25" customHeight="1" outlineLevel="1" x14ac:dyDescent="0.35">
      <c r="A2298" s="83" t="s">
        <v>3059</v>
      </c>
      <c r="B2298" s="148" t="s">
        <v>1950</v>
      </c>
      <c r="C2298" s="85"/>
      <c r="D2298" s="86"/>
      <c r="E2298" s="101"/>
      <c r="F2298" s="101"/>
      <c r="G2298" s="101"/>
      <c r="H2298" s="101"/>
      <c r="I2298" s="101">
        <f t="shared" si="125"/>
        <v>0</v>
      </c>
      <c r="J2298" s="101"/>
      <c r="K2298" s="101"/>
      <c r="L2298" s="153"/>
      <c r="M2298" s="153"/>
      <c r="N2298" s="153">
        <f t="shared" si="123"/>
        <v>0</v>
      </c>
      <c r="O2298" s="88"/>
      <c r="P2298" s="88"/>
      <c r="Q2298" s="144">
        <v>0.1</v>
      </c>
      <c r="R2298" s="90" t="s">
        <v>1946</v>
      </c>
      <c r="S2298" s="91"/>
      <c r="T2298" s="91"/>
      <c r="U2298" s="102"/>
    </row>
    <row r="2299" spans="1:21" ht="14" outlineLevel="1" x14ac:dyDescent="0.35">
      <c r="A2299" s="83" t="s">
        <v>3060</v>
      </c>
      <c r="B2299" s="148" t="s">
        <v>1952</v>
      </c>
      <c r="C2299" s="85"/>
      <c r="D2299" s="86"/>
      <c r="E2299" s="101"/>
      <c r="F2299" s="101"/>
      <c r="G2299" s="101"/>
      <c r="H2299" s="101"/>
      <c r="I2299" s="101">
        <f t="shared" si="125"/>
        <v>0</v>
      </c>
      <c r="J2299" s="101"/>
      <c r="K2299" s="101"/>
      <c r="L2299" s="153"/>
      <c r="M2299" s="153"/>
      <c r="N2299" s="153">
        <f t="shared" si="123"/>
        <v>0</v>
      </c>
      <c r="O2299" s="88"/>
      <c r="P2299" s="88"/>
      <c r="Q2299" s="144">
        <v>0.05</v>
      </c>
      <c r="R2299" s="90" t="s">
        <v>1946</v>
      </c>
      <c r="S2299" s="91"/>
      <c r="T2299" s="91"/>
      <c r="U2299" s="102"/>
    </row>
    <row r="2300" spans="1:21" ht="14" outlineLevel="1" x14ac:dyDescent="0.35">
      <c r="A2300" s="83" t="s">
        <v>3061</v>
      </c>
      <c r="B2300" s="148" t="s">
        <v>1954</v>
      </c>
      <c r="C2300" s="85"/>
      <c r="D2300" s="86"/>
      <c r="E2300" s="101">
        <v>4500000</v>
      </c>
      <c r="F2300" s="101"/>
      <c r="G2300" s="101"/>
      <c r="H2300" s="101"/>
      <c r="I2300" s="101">
        <f t="shared" si="125"/>
        <v>4500000</v>
      </c>
      <c r="J2300" s="101">
        <v>4500000</v>
      </c>
      <c r="K2300" s="101"/>
      <c r="L2300" s="153"/>
      <c r="M2300" s="153"/>
      <c r="N2300" s="153">
        <f t="shared" si="123"/>
        <v>4500000</v>
      </c>
      <c r="O2300" s="88"/>
      <c r="P2300" s="88"/>
      <c r="Q2300" s="144">
        <v>0.05</v>
      </c>
      <c r="R2300" s="90" t="s">
        <v>1946</v>
      </c>
      <c r="S2300" s="91"/>
      <c r="T2300" s="91"/>
      <c r="U2300" s="102"/>
    </row>
    <row r="2301" spans="1:21" ht="26.15" customHeight="1" outlineLevel="1" x14ac:dyDescent="0.35">
      <c r="A2301" s="53" t="s">
        <v>3062</v>
      </c>
      <c r="B2301" s="54" t="s">
        <v>3063</v>
      </c>
      <c r="C2301" s="55"/>
      <c r="D2301" s="56"/>
      <c r="E2301" s="57">
        <f>E2302+E2310</f>
        <v>60000000</v>
      </c>
      <c r="F2301" s="57">
        <f>SUM(F2302,F2310)</f>
        <v>0</v>
      </c>
      <c r="G2301" s="57">
        <f>SUM(G2302,G2310)</f>
        <v>0</v>
      </c>
      <c r="H2301" s="57">
        <f>SUM(H2302,H2310)</f>
        <v>0</v>
      </c>
      <c r="I2301" s="57">
        <f t="shared" si="125"/>
        <v>60000000</v>
      </c>
      <c r="J2301" s="57">
        <f>J2302+J2310</f>
        <v>60000000</v>
      </c>
      <c r="K2301" s="57">
        <f>SUM(K2302,K2310)</f>
        <v>0</v>
      </c>
      <c r="L2301" s="314">
        <f>SUM(L2302,L2310)</f>
        <v>0</v>
      </c>
      <c r="M2301" s="314">
        <f>SUM(M2302,M2310)</f>
        <v>0</v>
      </c>
      <c r="N2301" s="314">
        <f t="shared" si="123"/>
        <v>60000000</v>
      </c>
      <c r="O2301" s="58"/>
      <c r="P2301" s="58"/>
      <c r="Q2301" s="59">
        <v>0.05</v>
      </c>
      <c r="R2301" s="60" t="s">
        <v>22</v>
      </c>
      <c r="S2301" s="61"/>
      <c r="T2301" s="61"/>
      <c r="U2301" s="62"/>
    </row>
    <row r="2302" spans="1:21" ht="18.649999999999999" customHeight="1" outlineLevel="1" x14ac:dyDescent="0.35">
      <c r="A2302" s="63" t="s">
        <v>3064</v>
      </c>
      <c r="B2302" s="163" t="s">
        <v>3065</v>
      </c>
      <c r="C2302" s="64"/>
      <c r="D2302" s="113">
        <v>624101</v>
      </c>
      <c r="E2302" s="65">
        <f>E2309</f>
        <v>10000000</v>
      </c>
      <c r="F2302" s="65"/>
      <c r="G2302" s="65"/>
      <c r="H2302" s="65"/>
      <c r="I2302" s="65">
        <f t="shared" si="125"/>
        <v>10000000</v>
      </c>
      <c r="J2302" s="65">
        <f>J2309</f>
        <v>10000000</v>
      </c>
      <c r="K2302" s="65"/>
      <c r="L2302" s="66"/>
      <c r="M2302" s="66"/>
      <c r="N2302" s="66">
        <f t="shared" si="123"/>
        <v>10000000</v>
      </c>
      <c r="O2302" s="67">
        <v>46023</v>
      </c>
      <c r="P2302" s="67">
        <v>46387</v>
      </c>
      <c r="Q2302" s="68"/>
      <c r="R2302" s="69" t="s">
        <v>1946</v>
      </c>
      <c r="S2302" s="71"/>
      <c r="T2302" s="71"/>
      <c r="U2302" s="147"/>
    </row>
    <row r="2303" spans="1:21" ht="21.9" customHeight="1" outlineLevel="1" x14ac:dyDescent="0.35">
      <c r="A2303" s="83" t="s">
        <v>3066</v>
      </c>
      <c r="B2303" s="152" t="s">
        <v>1119</v>
      </c>
      <c r="C2303" s="85"/>
      <c r="D2303" s="122"/>
      <c r="E2303" s="123"/>
      <c r="F2303" s="101"/>
      <c r="G2303" s="101"/>
      <c r="H2303" s="101"/>
      <c r="I2303" s="123">
        <f t="shared" si="125"/>
        <v>0</v>
      </c>
      <c r="J2303" s="123"/>
      <c r="K2303" s="101"/>
      <c r="L2303" s="123"/>
      <c r="M2303" s="123"/>
      <c r="N2303" s="123">
        <f t="shared" si="123"/>
        <v>0</v>
      </c>
      <c r="O2303" s="88">
        <v>46023</v>
      </c>
      <c r="P2303" s="88">
        <v>46387</v>
      </c>
      <c r="Q2303" s="144">
        <v>0.15</v>
      </c>
      <c r="R2303" s="150" t="s">
        <v>1946</v>
      </c>
      <c r="S2303" s="150"/>
      <c r="T2303" s="91"/>
      <c r="U2303" s="102"/>
    </row>
    <row r="2304" spans="1:21" ht="21.9" customHeight="1" outlineLevel="1" x14ac:dyDescent="0.35">
      <c r="A2304" s="83" t="s">
        <v>3067</v>
      </c>
      <c r="B2304" s="152" t="s">
        <v>1121</v>
      </c>
      <c r="C2304" s="85"/>
      <c r="D2304" s="122"/>
      <c r="E2304" s="123"/>
      <c r="F2304" s="101"/>
      <c r="G2304" s="101"/>
      <c r="H2304" s="101"/>
      <c r="I2304" s="123">
        <f t="shared" si="125"/>
        <v>0</v>
      </c>
      <c r="J2304" s="123"/>
      <c r="K2304" s="101"/>
      <c r="L2304" s="123"/>
      <c r="M2304" s="123"/>
      <c r="N2304" s="123">
        <f t="shared" ref="N2304:N2326" si="126">SUM(J2304:M2304)</f>
        <v>0</v>
      </c>
      <c r="O2304" s="88">
        <v>46023</v>
      </c>
      <c r="P2304" s="88">
        <v>46387</v>
      </c>
      <c r="Q2304" s="144">
        <v>0.02</v>
      </c>
      <c r="R2304" s="150" t="s">
        <v>1946</v>
      </c>
      <c r="S2304" s="150"/>
      <c r="T2304" s="91"/>
      <c r="U2304" s="102"/>
    </row>
    <row r="2305" spans="1:21" ht="21.9" customHeight="1" outlineLevel="1" x14ac:dyDescent="0.35">
      <c r="A2305" s="83" t="s">
        <v>3068</v>
      </c>
      <c r="B2305" s="152" t="s">
        <v>1123</v>
      </c>
      <c r="C2305" s="85"/>
      <c r="D2305" s="122"/>
      <c r="E2305" s="123"/>
      <c r="F2305" s="101"/>
      <c r="G2305" s="101"/>
      <c r="H2305" s="101"/>
      <c r="I2305" s="123">
        <f t="shared" si="125"/>
        <v>0</v>
      </c>
      <c r="J2305" s="123"/>
      <c r="K2305" s="101"/>
      <c r="L2305" s="123"/>
      <c r="M2305" s="123"/>
      <c r="N2305" s="123">
        <f t="shared" si="126"/>
        <v>0</v>
      </c>
      <c r="O2305" s="88">
        <v>46023</v>
      </c>
      <c r="P2305" s="88">
        <v>46387</v>
      </c>
      <c r="Q2305" s="144">
        <v>0.1</v>
      </c>
      <c r="R2305" s="150" t="s">
        <v>1946</v>
      </c>
      <c r="S2305" s="150"/>
      <c r="T2305" s="91"/>
      <c r="U2305" s="102"/>
    </row>
    <row r="2306" spans="1:21" ht="21.9" customHeight="1" outlineLevel="1" x14ac:dyDescent="0.35">
      <c r="A2306" s="83" t="s">
        <v>3069</v>
      </c>
      <c r="B2306" s="152" t="s">
        <v>1125</v>
      </c>
      <c r="C2306" s="85"/>
      <c r="E2306" s="123"/>
      <c r="F2306" s="101"/>
      <c r="G2306" s="101"/>
      <c r="H2306" s="101"/>
      <c r="I2306" s="123">
        <f t="shared" si="125"/>
        <v>0</v>
      </c>
      <c r="J2306" s="123"/>
      <c r="K2306" s="101"/>
      <c r="L2306" s="123"/>
      <c r="M2306" s="123"/>
      <c r="N2306" s="123">
        <f t="shared" si="126"/>
        <v>0</v>
      </c>
      <c r="O2306" s="88">
        <v>46023</v>
      </c>
      <c r="P2306" s="88">
        <v>46387</v>
      </c>
      <c r="Q2306" s="144">
        <v>0.1</v>
      </c>
      <c r="R2306" s="150" t="s">
        <v>1946</v>
      </c>
      <c r="S2306" s="150"/>
      <c r="T2306" s="91"/>
      <c r="U2306" s="102"/>
    </row>
    <row r="2307" spans="1:21" ht="21.9" customHeight="1" outlineLevel="1" x14ac:dyDescent="0.35">
      <c r="A2307" s="83" t="s">
        <v>3070</v>
      </c>
      <c r="B2307" s="152" t="s">
        <v>1127</v>
      </c>
      <c r="C2307" s="85"/>
      <c r="D2307" s="122"/>
      <c r="E2307" s="123"/>
      <c r="F2307" s="101"/>
      <c r="G2307" s="101"/>
      <c r="H2307" s="101"/>
      <c r="I2307" s="123">
        <f t="shared" si="125"/>
        <v>0</v>
      </c>
      <c r="J2307" s="123"/>
      <c r="K2307" s="101"/>
      <c r="L2307" s="123"/>
      <c r="M2307" s="123"/>
      <c r="N2307" s="123">
        <f t="shared" si="126"/>
        <v>0</v>
      </c>
      <c r="O2307" s="88">
        <v>46023</v>
      </c>
      <c r="P2307" s="88">
        <v>46387</v>
      </c>
      <c r="Q2307" s="144">
        <v>0.55000000000000004</v>
      </c>
      <c r="R2307" s="150" t="s">
        <v>1946</v>
      </c>
      <c r="S2307" s="150"/>
      <c r="T2307" s="91"/>
      <c r="U2307" s="102"/>
    </row>
    <row r="2308" spans="1:21" ht="21.9" customHeight="1" outlineLevel="1" x14ac:dyDescent="0.35">
      <c r="A2308" s="83" t="s">
        <v>3071</v>
      </c>
      <c r="B2308" s="152" t="s">
        <v>1129</v>
      </c>
      <c r="C2308" s="85"/>
      <c r="D2308" s="122"/>
      <c r="E2308" s="123"/>
      <c r="F2308" s="101"/>
      <c r="G2308" s="101"/>
      <c r="H2308" s="101"/>
      <c r="I2308" s="123">
        <f t="shared" si="125"/>
        <v>0</v>
      </c>
      <c r="J2308" s="123"/>
      <c r="K2308" s="101"/>
      <c r="L2308" s="123"/>
      <c r="M2308" s="123"/>
      <c r="N2308" s="123">
        <f t="shared" si="126"/>
        <v>0</v>
      </c>
      <c r="O2308" s="88">
        <v>46023</v>
      </c>
      <c r="P2308" s="88">
        <v>46387</v>
      </c>
      <c r="Q2308" s="144">
        <v>0.03</v>
      </c>
      <c r="R2308" s="90" t="s">
        <v>1946</v>
      </c>
      <c r="S2308" s="150"/>
      <c r="T2308" s="91"/>
      <c r="U2308" s="102"/>
    </row>
    <row r="2309" spans="1:21" ht="16.5" customHeight="1" outlineLevel="1" x14ac:dyDescent="0.35">
      <c r="A2309" s="83" t="s">
        <v>3072</v>
      </c>
      <c r="B2309" s="152" t="s">
        <v>852</v>
      </c>
      <c r="C2309" s="85"/>
      <c r="D2309" s="122"/>
      <c r="E2309" s="123">
        <v>10000000</v>
      </c>
      <c r="F2309" s="149"/>
      <c r="G2309" s="149"/>
      <c r="H2309" s="149"/>
      <c r="I2309" s="153">
        <f t="shared" si="125"/>
        <v>10000000</v>
      </c>
      <c r="J2309" s="153">
        <v>10000000</v>
      </c>
      <c r="K2309" s="149"/>
      <c r="L2309" s="123"/>
      <c r="M2309" s="123"/>
      <c r="N2309" s="123">
        <f t="shared" si="126"/>
        <v>10000000</v>
      </c>
      <c r="O2309" s="88">
        <v>46023</v>
      </c>
      <c r="P2309" s="88">
        <v>46387</v>
      </c>
      <c r="Q2309" s="144">
        <v>0.05</v>
      </c>
      <c r="R2309" s="90" t="s">
        <v>1946</v>
      </c>
      <c r="S2309" s="150"/>
      <c r="T2309" s="91"/>
      <c r="U2309" s="102"/>
    </row>
    <row r="2310" spans="1:21" ht="37.5" customHeight="1" outlineLevel="1" x14ac:dyDescent="0.35">
      <c r="A2310" s="63" t="s">
        <v>3073</v>
      </c>
      <c r="B2310" s="63" t="s">
        <v>3074</v>
      </c>
      <c r="C2310" s="146"/>
      <c r="D2310" s="113">
        <v>2341</v>
      </c>
      <c r="E2310" s="65">
        <f>E2323</f>
        <v>50000000</v>
      </c>
      <c r="F2310" s="65"/>
      <c r="G2310" s="65"/>
      <c r="H2310" s="65"/>
      <c r="I2310" s="65">
        <f t="shared" si="125"/>
        <v>50000000</v>
      </c>
      <c r="J2310" s="65">
        <f>J2323</f>
        <v>50000000</v>
      </c>
      <c r="K2310" s="65"/>
      <c r="L2310" s="66"/>
      <c r="M2310" s="66"/>
      <c r="N2310" s="66">
        <f t="shared" si="126"/>
        <v>50000000</v>
      </c>
      <c r="O2310" s="67">
        <v>46113</v>
      </c>
      <c r="P2310" s="67">
        <v>46371</v>
      </c>
      <c r="Q2310" s="68"/>
      <c r="R2310" s="69" t="s">
        <v>1946</v>
      </c>
      <c r="S2310" s="71"/>
      <c r="T2310" s="71"/>
      <c r="U2310" s="147"/>
    </row>
    <row r="2311" spans="1:21" ht="14" outlineLevel="1" x14ac:dyDescent="0.35">
      <c r="A2311" s="83" t="s">
        <v>3075</v>
      </c>
      <c r="B2311" s="152" t="s">
        <v>2514</v>
      </c>
      <c r="C2311" s="85"/>
      <c r="D2311" s="122"/>
      <c r="E2311" s="123"/>
      <c r="F2311" s="101"/>
      <c r="G2311" s="101"/>
      <c r="H2311" s="101"/>
      <c r="I2311" s="123">
        <f t="shared" si="125"/>
        <v>0</v>
      </c>
      <c r="J2311" s="123"/>
      <c r="K2311" s="101"/>
      <c r="L2311" s="123"/>
      <c r="M2311" s="123"/>
      <c r="N2311" s="123">
        <f t="shared" si="126"/>
        <v>0</v>
      </c>
      <c r="O2311" s="88">
        <v>46113</v>
      </c>
      <c r="P2311" s="88">
        <v>46115</v>
      </c>
      <c r="Q2311" s="168">
        <v>0.1</v>
      </c>
      <c r="R2311" s="150" t="s">
        <v>1946</v>
      </c>
      <c r="S2311" s="150"/>
      <c r="T2311" s="91"/>
      <c r="U2311" s="102"/>
    </row>
    <row r="2312" spans="1:21" ht="14" outlineLevel="1" x14ac:dyDescent="0.35">
      <c r="A2312" s="83" t="s">
        <v>3076</v>
      </c>
      <c r="B2312" s="152" t="s">
        <v>2516</v>
      </c>
      <c r="C2312" s="85"/>
      <c r="D2312" s="122"/>
      <c r="E2312" s="123"/>
      <c r="F2312" s="101"/>
      <c r="G2312" s="101"/>
      <c r="H2312" s="101"/>
      <c r="I2312" s="123">
        <f t="shared" si="125"/>
        <v>0</v>
      </c>
      <c r="J2312" s="123"/>
      <c r="K2312" s="101"/>
      <c r="L2312" s="123"/>
      <c r="M2312" s="123"/>
      <c r="N2312" s="123">
        <f t="shared" si="126"/>
        <v>0</v>
      </c>
      <c r="O2312" s="88">
        <v>46119</v>
      </c>
      <c r="P2312" s="88">
        <v>46121</v>
      </c>
      <c r="Q2312" s="168">
        <v>0.05</v>
      </c>
      <c r="R2312" s="150" t="s">
        <v>1946</v>
      </c>
      <c r="S2312" s="150"/>
      <c r="T2312" s="91"/>
      <c r="U2312" s="102"/>
    </row>
    <row r="2313" spans="1:21" ht="14" outlineLevel="1" x14ac:dyDescent="0.35">
      <c r="A2313" s="83" t="s">
        <v>3077</v>
      </c>
      <c r="B2313" s="152" t="s">
        <v>2518</v>
      </c>
      <c r="C2313" s="85"/>
      <c r="D2313" s="122"/>
      <c r="E2313" s="123"/>
      <c r="F2313" s="101"/>
      <c r="G2313" s="101"/>
      <c r="H2313" s="101"/>
      <c r="I2313" s="123">
        <f t="shared" si="125"/>
        <v>0</v>
      </c>
      <c r="J2313" s="123"/>
      <c r="K2313" s="101"/>
      <c r="L2313" s="123"/>
      <c r="M2313" s="123"/>
      <c r="N2313" s="123">
        <f t="shared" si="126"/>
        <v>0</v>
      </c>
      <c r="O2313" s="88">
        <v>46121</v>
      </c>
      <c r="P2313" s="88">
        <v>46122</v>
      </c>
      <c r="Q2313" s="168">
        <v>0.02</v>
      </c>
      <c r="R2313" s="150" t="s">
        <v>1946</v>
      </c>
      <c r="S2313" s="150"/>
      <c r="T2313" s="91"/>
      <c r="U2313" s="102"/>
    </row>
    <row r="2314" spans="1:21" ht="14" outlineLevel="1" x14ac:dyDescent="0.35">
      <c r="A2314" s="83" t="s">
        <v>3078</v>
      </c>
      <c r="B2314" s="152" t="s">
        <v>2520</v>
      </c>
      <c r="C2314" s="85"/>
      <c r="D2314" s="122"/>
      <c r="E2314" s="123"/>
      <c r="F2314" s="101"/>
      <c r="G2314" s="101"/>
      <c r="H2314" s="101"/>
      <c r="I2314" s="123">
        <f t="shared" si="125"/>
        <v>0</v>
      </c>
      <c r="J2314" s="123"/>
      <c r="K2314" s="101"/>
      <c r="L2314" s="123"/>
      <c r="M2314" s="123"/>
      <c r="N2314" s="123">
        <f t="shared" si="126"/>
        <v>0</v>
      </c>
      <c r="O2314" s="88">
        <v>46122</v>
      </c>
      <c r="P2314" s="88">
        <v>46125</v>
      </c>
      <c r="Q2314" s="168">
        <v>0.02</v>
      </c>
      <c r="R2314" s="150" t="s">
        <v>1946</v>
      </c>
      <c r="S2314" s="150"/>
      <c r="T2314" s="91"/>
      <c r="U2314" s="102"/>
    </row>
    <row r="2315" spans="1:21" ht="14" outlineLevel="1" x14ac:dyDescent="0.35">
      <c r="A2315" s="83" t="s">
        <v>3079</v>
      </c>
      <c r="B2315" s="152" t="s">
        <v>2030</v>
      </c>
      <c r="C2315" s="85"/>
      <c r="D2315" s="122"/>
      <c r="E2315" s="123"/>
      <c r="F2315" s="101"/>
      <c r="G2315" s="101"/>
      <c r="H2315" s="101"/>
      <c r="I2315" s="123">
        <f t="shared" si="125"/>
        <v>0</v>
      </c>
      <c r="J2315" s="123"/>
      <c r="K2315" s="101"/>
      <c r="L2315" s="123"/>
      <c r="M2315" s="123"/>
      <c r="N2315" s="123">
        <f t="shared" si="126"/>
        <v>0</v>
      </c>
      <c r="O2315" s="88">
        <v>46126</v>
      </c>
      <c r="P2315" s="88">
        <v>46127</v>
      </c>
      <c r="Q2315" s="168">
        <v>0.02</v>
      </c>
      <c r="R2315" s="150" t="s">
        <v>1946</v>
      </c>
      <c r="S2315" s="150"/>
      <c r="T2315" s="91"/>
      <c r="U2315" s="102"/>
    </row>
    <row r="2316" spans="1:21" ht="14" outlineLevel="1" x14ac:dyDescent="0.35">
      <c r="A2316" s="83" t="s">
        <v>3080</v>
      </c>
      <c r="B2316" s="152" t="s">
        <v>1331</v>
      </c>
      <c r="C2316" s="85"/>
      <c r="D2316" s="122"/>
      <c r="E2316" s="123"/>
      <c r="F2316" s="101"/>
      <c r="G2316" s="101"/>
      <c r="H2316" s="101"/>
      <c r="I2316" s="123">
        <f t="shared" si="125"/>
        <v>0</v>
      </c>
      <c r="J2316" s="123"/>
      <c r="K2316" s="101"/>
      <c r="L2316" s="123"/>
      <c r="M2316" s="123"/>
      <c r="N2316" s="123">
        <f t="shared" si="126"/>
        <v>0</v>
      </c>
      <c r="O2316" s="88">
        <v>46132</v>
      </c>
      <c r="P2316" s="88">
        <v>46142</v>
      </c>
      <c r="Q2316" s="168">
        <v>0.05</v>
      </c>
      <c r="R2316" s="150" t="s">
        <v>1946</v>
      </c>
      <c r="S2316" s="150"/>
      <c r="T2316" s="91"/>
      <c r="U2316" s="102"/>
    </row>
    <row r="2317" spans="1:21" ht="14" outlineLevel="1" x14ac:dyDescent="0.35">
      <c r="A2317" s="83" t="s">
        <v>3081</v>
      </c>
      <c r="B2317" s="152" t="s">
        <v>2749</v>
      </c>
      <c r="C2317" s="85"/>
      <c r="D2317" s="122"/>
      <c r="E2317" s="123"/>
      <c r="F2317" s="101"/>
      <c r="G2317" s="101"/>
      <c r="H2317" s="101"/>
      <c r="I2317" s="123">
        <f t="shared" si="125"/>
        <v>0</v>
      </c>
      <c r="J2317" s="123"/>
      <c r="K2317" s="101"/>
      <c r="L2317" s="123"/>
      <c r="M2317" s="123"/>
      <c r="N2317" s="123">
        <f t="shared" si="126"/>
        <v>0</v>
      </c>
      <c r="O2317" s="88">
        <v>46162</v>
      </c>
      <c r="P2317" s="88">
        <v>46164</v>
      </c>
      <c r="Q2317" s="168">
        <v>0.02</v>
      </c>
      <c r="R2317" s="150" t="s">
        <v>1946</v>
      </c>
      <c r="S2317" s="150"/>
      <c r="T2317" s="91"/>
      <c r="U2317" s="102"/>
    </row>
    <row r="2318" spans="1:21" ht="28" outlineLevel="1" x14ac:dyDescent="0.35">
      <c r="A2318" s="83" t="s">
        <v>3082</v>
      </c>
      <c r="B2318" s="152" t="s">
        <v>2751</v>
      </c>
      <c r="C2318" s="85"/>
      <c r="D2318" s="122"/>
      <c r="E2318" s="123"/>
      <c r="F2318" s="101"/>
      <c r="G2318" s="101"/>
      <c r="H2318" s="101"/>
      <c r="I2318" s="123">
        <f t="shared" si="125"/>
        <v>0</v>
      </c>
      <c r="J2318" s="123"/>
      <c r="K2318" s="101"/>
      <c r="L2318" s="123"/>
      <c r="M2318" s="123"/>
      <c r="N2318" s="123">
        <f t="shared" si="126"/>
        <v>0</v>
      </c>
      <c r="O2318" s="88">
        <v>46164</v>
      </c>
      <c r="P2318" s="88">
        <v>46176</v>
      </c>
      <c r="Q2318" s="168">
        <v>7.0000000000000007E-2</v>
      </c>
      <c r="R2318" s="150" t="s">
        <v>1946</v>
      </c>
      <c r="S2318" s="150"/>
      <c r="T2318" s="91"/>
      <c r="U2318" s="102"/>
    </row>
    <row r="2319" spans="1:21" ht="14" outlineLevel="1" x14ac:dyDescent="0.35">
      <c r="A2319" s="83" t="s">
        <v>3083</v>
      </c>
      <c r="B2319" s="152" t="s">
        <v>76</v>
      </c>
      <c r="C2319" s="85"/>
      <c r="D2319" s="122"/>
      <c r="E2319" s="123"/>
      <c r="F2319" s="101"/>
      <c r="G2319" s="101"/>
      <c r="H2319" s="101"/>
      <c r="I2319" s="123">
        <f t="shared" si="125"/>
        <v>0</v>
      </c>
      <c r="J2319" s="123"/>
      <c r="K2319" s="101"/>
      <c r="L2319" s="123"/>
      <c r="M2319" s="123"/>
      <c r="N2319" s="123">
        <f t="shared" si="126"/>
        <v>0</v>
      </c>
      <c r="O2319" s="88">
        <v>46181</v>
      </c>
      <c r="P2319" s="88">
        <v>46192</v>
      </c>
      <c r="Q2319" s="168">
        <v>0.03</v>
      </c>
      <c r="R2319" s="150" t="s">
        <v>1946</v>
      </c>
      <c r="S2319" s="150"/>
      <c r="T2319" s="91"/>
      <c r="U2319" s="102"/>
    </row>
    <row r="2320" spans="1:21" ht="14" outlineLevel="1" x14ac:dyDescent="0.35">
      <c r="A2320" s="83" t="s">
        <v>3084</v>
      </c>
      <c r="B2320" s="152" t="s">
        <v>2754</v>
      </c>
      <c r="C2320" s="85"/>
      <c r="D2320" s="122"/>
      <c r="E2320" s="123"/>
      <c r="F2320" s="101"/>
      <c r="G2320" s="101"/>
      <c r="H2320" s="101"/>
      <c r="I2320" s="123">
        <f t="shared" si="125"/>
        <v>0</v>
      </c>
      <c r="J2320" s="123"/>
      <c r="K2320" s="101"/>
      <c r="L2320" s="123"/>
      <c r="M2320" s="123"/>
      <c r="N2320" s="123">
        <f t="shared" si="126"/>
        <v>0</v>
      </c>
      <c r="O2320" s="88">
        <v>46220</v>
      </c>
      <c r="P2320" s="88">
        <v>46225</v>
      </c>
      <c r="Q2320" s="168">
        <v>0.02</v>
      </c>
      <c r="R2320" s="150" t="s">
        <v>1946</v>
      </c>
      <c r="S2320" s="150"/>
      <c r="T2320" s="91"/>
      <c r="U2320" s="102"/>
    </row>
    <row r="2321" spans="1:21" ht="14" outlineLevel="1" x14ac:dyDescent="0.35">
      <c r="A2321" s="83" t="s">
        <v>3085</v>
      </c>
      <c r="B2321" s="152" t="s">
        <v>824</v>
      </c>
      <c r="C2321" s="85"/>
      <c r="D2321" s="122"/>
      <c r="E2321" s="123"/>
      <c r="F2321" s="101"/>
      <c r="G2321" s="101"/>
      <c r="H2321" s="101"/>
      <c r="I2321" s="123">
        <f t="shared" si="125"/>
        <v>0</v>
      </c>
      <c r="J2321" s="123"/>
      <c r="K2321" s="101"/>
      <c r="L2321" s="123"/>
      <c r="M2321" s="123"/>
      <c r="N2321" s="123">
        <f t="shared" si="126"/>
        <v>0</v>
      </c>
      <c r="O2321" s="88">
        <v>46235</v>
      </c>
      <c r="P2321" s="88">
        <v>46326</v>
      </c>
      <c r="Q2321" s="168">
        <v>0.5</v>
      </c>
      <c r="R2321" s="150" t="s">
        <v>1946</v>
      </c>
      <c r="S2321" s="150"/>
      <c r="T2321" s="91"/>
      <c r="U2321" s="102"/>
    </row>
    <row r="2322" spans="1:21" ht="14" outlineLevel="1" x14ac:dyDescent="0.35">
      <c r="A2322" s="83" t="s">
        <v>3086</v>
      </c>
      <c r="B2322" s="152" t="s">
        <v>196</v>
      </c>
      <c r="C2322" s="85"/>
      <c r="D2322" s="122"/>
      <c r="E2322" s="123"/>
      <c r="F2322" s="101"/>
      <c r="G2322" s="101"/>
      <c r="H2322" s="101"/>
      <c r="I2322" s="123">
        <f t="shared" si="125"/>
        <v>0</v>
      </c>
      <c r="J2322" s="123"/>
      <c r="K2322" s="101"/>
      <c r="L2322" s="123"/>
      <c r="M2322" s="123"/>
      <c r="N2322" s="123">
        <f t="shared" si="126"/>
        <v>0</v>
      </c>
      <c r="O2322" s="88">
        <v>46331</v>
      </c>
      <c r="P2322" s="88">
        <v>46336</v>
      </c>
      <c r="Q2322" s="168">
        <v>0.05</v>
      </c>
      <c r="R2322" s="150" t="s">
        <v>1946</v>
      </c>
      <c r="S2322" s="150"/>
      <c r="T2322" s="91"/>
      <c r="U2322" s="102"/>
    </row>
    <row r="2323" spans="1:21" ht="14" outlineLevel="1" x14ac:dyDescent="0.35">
      <c r="A2323" s="83" t="s">
        <v>3087</v>
      </c>
      <c r="B2323" s="152" t="s">
        <v>2757</v>
      </c>
      <c r="C2323" s="85"/>
      <c r="D2323" s="122"/>
      <c r="E2323" s="123">
        <v>50000000</v>
      </c>
      <c r="F2323" s="101"/>
      <c r="G2323" s="101"/>
      <c r="H2323" s="101"/>
      <c r="I2323" s="123">
        <f t="shared" si="125"/>
        <v>50000000</v>
      </c>
      <c r="J2323" s="123">
        <v>50000000</v>
      </c>
      <c r="K2323" s="101"/>
      <c r="L2323" s="123"/>
      <c r="M2323" s="123"/>
      <c r="N2323" s="123">
        <f t="shared" si="126"/>
        <v>50000000</v>
      </c>
      <c r="O2323" s="88">
        <v>46349</v>
      </c>
      <c r="P2323" s="88">
        <v>46371</v>
      </c>
      <c r="Q2323" s="168">
        <v>0.03</v>
      </c>
      <c r="R2323" s="150" t="s">
        <v>1946</v>
      </c>
      <c r="S2323" s="150"/>
      <c r="T2323" s="91"/>
      <c r="U2323" s="102"/>
    </row>
    <row r="2324" spans="1:21" ht="42.65" customHeight="1" outlineLevel="1" x14ac:dyDescent="0.35">
      <c r="A2324" s="23" t="s">
        <v>3088</v>
      </c>
      <c r="B2324" s="24" t="s">
        <v>3089</v>
      </c>
      <c r="C2324" s="25"/>
      <c r="D2324" s="26"/>
      <c r="E2324" s="27">
        <f>E2325</f>
        <v>371700000</v>
      </c>
      <c r="F2324" s="27">
        <f>F2325</f>
        <v>0</v>
      </c>
      <c r="G2324" s="27">
        <f>SUM(G2325)</f>
        <v>0</v>
      </c>
      <c r="H2324" s="27">
        <f>SUM(H2325)</f>
        <v>0</v>
      </c>
      <c r="I2324" s="27">
        <f t="shared" si="125"/>
        <v>371700000</v>
      </c>
      <c r="J2324" s="27">
        <f>J2325</f>
        <v>371700000</v>
      </c>
      <c r="K2324" s="27">
        <f>K2325</f>
        <v>0</v>
      </c>
      <c r="L2324" s="370">
        <f>SUM(L2325)</f>
        <v>0</v>
      </c>
      <c r="M2324" s="370">
        <f>SUM(M2325)</f>
        <v>0</v>
      </c>
      <c r="N2324" s="370">
        <f t="shared" si="126"/>
        <v>371700000</v>
      </c>
      <c r="O2324" s="28"/>
      <c r="P2324" s="28"/>
      <c r="Q2324" s="29">
        <v>0.1</v>
      </c>
      <c r="R2324" s="30" t="s">
        <v>22</v>
      </c>
      <c r="S2324" s="31"/>
      <c r="T2324" s="31"/>
      <c r="U2324" s="32"/>
    </row>
    <row r="2325" spans="1:21" ht="40.5" customHeight="1" outlineLevel="1" x14ac:dyDescent="0.35">
      <c r="A2325" s="33" t="s">
        <v>3090</v>
      </c>
      <c r="B2325" s="34" t="s">
        <v>3091</v>
      </c>
      <c r="C2325" s="35"/>
      <c r="D2325" s="36"/>
      <c r="E2325" s="37">
        <f>E2326</f>
        <v>371700000</v>
      </c>
      <c r="F2325" s="37">
        <f>F2326</f>
        <v>0</v>
      </c>
      <c r="G2325" s="37">
        <f>SUM(G2326)</f>
        <v>0</v>
      </c>
      <c r="H2325" s="37">
        <f>SUM(H2326)</f>
        <v>0</v>
      </c>
      <c r="I2325" s="37">
        <f t="shared" ref="I2325:I2326" si="127">SUM(E2325:H2325)</f>
        <v>371700000</v>
      </c>
      <c r="J2325" s="37">
        <f>J2326</f>
        <v>371700000</v>
      </c>
      <c r="K2325" s="37">
        <f>K2326</f>
        <v>0</v>
      </c>
      <c r="L2325" s="371">
        <f>SUM(L2326)</f>
        <v>0</v>
      </c>
      <c r="M2325" s="371">
        <f>SUM(M2326)</f>
        <v>0</v>
      </c>
      <c r="N2325" s="371">
        <f t="shared" si="126"/>
        <v>371700000</v>
      </c>
      <c r="O2325" s="38"/>
      <c r="P2325" s="38"/>
      <c r="Q2325" s="39">
        <v>0.1</v>
      </c>
      <c r="R2325" s="40" t="s">
        <v>22</v>
      </c>
      <c r="S2325" s="41"/>
      <c r="T2325" s="41"/>
      <c r="U2325" s="42"/>
    </row>
    <row r="2326" spans="1:21" ht="32.4" customHeight="1" outlineLevel="1" x14ac:dyDescent="0.35">
      <c r="A2326" s="43" t="s">
        <v>3092</v>
      </c>
      <c r="B2326" s="44" t="s">
        <v>3093</v>
      </c>
      <c r="C2326" s="45"/>
      <c r="D2326" s="46"/>
      <c r="E2326" s="47">
        <f>E2327+E2419</f>
        <v>371700000</v>
      </c>
      <c r="F2326" s="47">
        <f>F2327+F2419</f>
        <v>0</v>
      </c>
      <c r="G2326" s="47">
        <f>SUM(G2327,G2419)</f>
        <v>0</v>
      </c>
      <c r="H2326" s="47">
        <f>SUM(H2327,H2419)</f>
        <v>0</v>
      </c>
      <c r="I2326" s="47">
        <f t="shared" si="127"/>
        <v>371700000</v>
      </c>
      <c r="J2326" s="47">
        <f>J2327+J2419</f>
        <v>371700000</v>
      </c>
      <c r="K2326" s="47">
        <f>K2327+K2419</f>
        <v>0</v>
      </c>
      <c r="L2326" s="372">
        <f>SUM(L2327,L2419)</f>
        <v>0</v>
      </c>
      <c r="M2326" s="372">
        <f>SUM(M2327,M2419)</f>
        <v>0</v>
      </c>
      <c r="N2326" s="372">
        <f t="shared" si="126"/>
        <v>371700000</v>
      </c>
      <c r="O2326" s="48"/>
      <c r="P2326" s="48"/>
      <c r="Q2326" s="49">
        <v>0.1</v>
      </c>
      <c r="R2326" s="50" t="s">
        <v>22</v>
      </c>
      <c r="S2326" s="51"/>
      <c r="T2326" s="51"/>
      <c r="U2326" s="52"/>
    </row>
    <row r="2327" spans="1:21" ht="25.5" customHeight="1" outlineLevel="1" x14ac:dyDescent="0.35">
      <c r="A2327" s="53" t="s">
        <v>3094</v>
      </c>
      <c r="B2327" s="54" t="s">
        <v>3095</v>
      </c>
      <c r="C2327" s="55"/>
      <c r="D2327" s="56"/>
      <c r="E2327" s="57">
        <f>E2328+E2342+E2356+E2381+E2393+E2402+E2407+E2409</f>
        <v>301700000</v>
      </c>
      <c r="F2327" s="57">
        <f t="shared" ref="F2327:N2327" si="128">F2328+F2342+F2356+F2381+F2393+F2402+F2407+F2409</f>
        <v>0</v>
      </c>
      <c r="G2327" s="57">
        <f t="shared" si="128"/>
        <v>0</v>
      </c>
      <c r="H2327" s="57">
        <f t="shared" si="128"/>
        <v>0</v>
      </c>
      <c r="I2327" s="57">
        <f t="shared" si="128"/>
        <v>301700000</v>
      </c>
      <c r="J2327" s="57">
        <f t="shared" si="128"/>
        <v>301700000</v>
      </c>
      <c r="K2327" s="57">
        <f t="shared" si="128"/>
        <v>0</v>
      </c>
      <c r="L2327" s="57">
        <f t="shared" si="128"/>
        <v>0</v>
      </c>
      <c r="M2327" s="57">
        <f t="shared" si="128"/>
        <v>0</v>
      </c>
      <c r="N2327" s="57">
        <f t="shared" si="128"/>
        <v>301700000</v>
      </c>
      <c r="O2327" s="58"/>
      <c r="P2327" s="58"/>
      <c r="Q2327" s="59">
        <v>0.7</v>
      </c>
      <c r="R2327" s="60" t="s">
        <v>22</v>
      </c>
      <c r="S2327" s="61"/>
      <c r="T2327" s="61"/>
      <c r="U2327" s="62"/>
    </row>
    <row r="2328" spans="1:21" ht="26.15" customHeight="1" outlineLevel="1" x14ac:dyDescent="0.35">
      <c r="A2328" s="63" t="s">
        <v>3096</v>
      </c>
      <c r="B2328" s="63" t="s">
        <v>3097</v>
      </c>
      <c r="C2328" s="146"/>
      <c r="D2328" s="113">
        <v>2341</v>
      </c>
      <c r="E2328" s="65"/>
      <c r="F2328" s="65">
        <f>F2341</f>
        <v>0</v>
      </c>
      <c r="G2328" s="65"/>
      <c r="H2328" s="65"/>
      <c r="I2328" s="65">
        <f t="shared" ref="I2328:I2340" si="129">SUM(E2328:H2328)</f>
        <v>0</v>
      </c>
      <c r="J2328" s="65"/>
      <c r="K2328" s="65">
        <f>K2341</f>
        <v>0</v>
      </c>
      <c r="L2328" s="66"/>
      <c r="M2328" s="66"/>
      <c r="N2328" s="66">
        <f t="shared" ref="N2328:N2340" si="130">SUM(J2328:M2328)</f>
        <v>0</v>
      </c>
      <c r="O2328" s="67">
        <v>46055</v>
      </c>
      <c r="P2328" s="67">
        <v>46326</v>
      </c>
      <c r="Q2328" s="68"/>
      <c r="R2328" s="69" t="s">
        <v>1946</v>
      </c>
      <c r="S2328" s="71"/>
      <c r="T2328" s="71"/>
      <c r="U2328" s="147"/>
    </row>
    <row r="2329" spans="1:21" ht="14" outlineLevel="1" x14ac:dyDescent="0.35">
      <c r="A2329" s="83" t="s">
        <v>3098</v>
      </c>
      <c r="B2329" s="152" t="s">
        <v>2514</v>
      </c>
      <c r="C2329" s="85"/>
      <c r="D2329" s="122"/>
      <c r="E2329" s="123"/>
      <c r="F2329" s="123"/>
      <c r="G2329" s="101"/>
      <c r="H2329" s="101"/>
      <c r="I2329" s="123">
        <f t="shared" si="129"/>
        <v>0</v>
      </c>
      <c r="J2329" s="123"/>
      <c r="K2329" s="123"/>
      <c r="L2329" s="123"/>
      <c r="M2329" s="123"/>
      <c r="N2329" s="123">
        <f t="shared" si="130"/>
        <v>0</v>
      </c>
      <c r="O2329" s="88">
        <v>46069</v>
      </c>
      <c r="P2329" s="88">
        <v>46081</v>
      </c>
      <c r="Q2329" s="168">
        <v>0.1</v>
      </c>
      <c r="R2329" s="150" t="s">
        <v>1946</v>
      </c>
      <c r="S2329" s="150"/>
      <c r="T2329" s="91"/>
      <c r="U2329" s="102"/>
    </row>
    <row r="2330" spans="1:21" ht="14" outlineLevel="1" x14ac:dyDescent="0.35">
      <c r="A2330" s="83" t="s">
        <v>3099</v>
      </c>
      <c r="B2330" s="152" t="s">
        <v>2516</v>
      </c>
      <c r="C2330" s="85"/>
      <c r="D2330" s="122"/>
      <c r="E2330" s="123"/>
      <c r="F2330" s="123"/>
      <c r="G2330" s="101"/>
      <c r="H2330" s="101"/>
      <c r="I2330" s="123">
        <f t="shared" si="129"/>
        <v>0</v>
      </c>
      <c r="J2330" s="123"/>
      <c r="K2330" s="123"/>
      <c r="L2330" s="123"/>
      <c r="M2330" s="123"/>
      <c r="N2330" s="123">
        <f t="shared" si="130"/>
        <v>0</v>
      </c>
      <c r="O2330" s="88">
        <v>46079</v>
      </c>
      <c r="P2330" s="88">
        <v>46081</v>
      </c>
      <c r="Q2330" s="168">
        <v>0.05</v>
      </c>
      <c r="R2330" s="150" t="s">
        <v>1946</v>
      </c>
      <c r="S2330" s="150"/>
      <c r="T2330" s="91"/>
      <c r="U2330" s="102"/>
    </row>
    <row r="2331" spans="1:21" ht="14" outlineLevel="1" x14ac:dyDescent="0.35">
      <c r="A2331" s="83" t="s">
        <v>3100</v>
      </c>
      <c r="B2331" s="152" t="s">
        <v>2518</v>
      </c>
      <c r="C2331" s="85"/>
      <c r="D2331" s="122"/>
      <c r="E2331" s="123"/>
      <c r="F2331" s="123"/>
      <c r="G2331" s="101"/>
      <c r="H2331" s="101"/>
      <c r="I2331" s="123">
        <f t="shared" si="129"/>
        <v>0</v>
      </c>
      <c r="J2331" s="123"/>
      <c r="K2331" s="123"/>
      <c r="L2331" s="123"/>
      <c r="M2331" s="123"/>
      <c r="N2331" s="123">
        <f t="shared" si="130"/>
        <v>0</v>
      </c>
      <c r="O2331" s="88">
        <v>46083</v>
      </c>
      <c r="P2331" s="88">
        <v>46085</v>
      </c>
      <c r="Q2331" s="168">
        <v>0.02</v>
      </c>
      <c r="R2331" s="150" t="s">
        <v>1946</v>
      </c>
      <c r="S2331" s="150"/>
      <c r="T2331" s="91"/>
      <c r="U2331" s="102"/>
    </row>
    <row r="2332" spans="1:21" ht="14" outlineLevel="1" x14ac:dyDescent="0.35">
      <c r="A2332" s="83" t="s">
        <v>3101</v>
      </c>
      <c r="B2332" s="152" t="s">
        <v>2520</v>
      </c>
      <c r="C2332" s="85"/>
      <c r="D2332" s="122"/>
      <c r="E2332" s="123"/>
      <c r="F2332" s="123"/>
      <c r="G2332" s="101"/>
      <c r="H2332" s="101"/>
      <c r="I2332" s="123">
        <f t="shared" si="129"/>
        <v>0</v>
      </c>
      <c r="J2332" s="123"/>
      <c r="K2332" s="123"/>
      <c r="L2332" s="123"/>
      <c r="M2332" s="123"/>
      <c r="N2332" s="123">
        <f t="shared" si="130"/>
        <v>0</v>
      </c>
      <c r="O2332" s="88">
        <v>46085</v>
      </c>
      <c r="P2332" s="88">
        <v>46087</v>
      </c>
      <c r="Q2332" s="168">
        <v>0.02</v>
      </c>
      <c r="R2332" s="150" t="s">
        <v>1946</v>
      </c>
      <c r="S2332" s="150"/>
      <c r="T2332" s="91"/>
      <c r="U2332" s="102"/>
    </row>
    <row r="2333" spans="1:21" ht="14" outlineLevel="1" x14ac:dyDescent="0.35">
      <c r="A2333" s="83" t="s">
        <v>3102</v>
      </c>
      <c r="B2333" s="152" t="s">
        <v>2030</v>
      </c>
      <c r="C2333" s="85"/>
      <c r="D2333" s="122"/>
      <c r="E2333" s="123"/>
      <c r="F2333" s="123"/>
      <c r="G2333" s="101"/>
      <c r="H2333" s="101"/>
      <c r="I2333" s="123">
        <f t="shared" si="129"/>
        <v>0</v>
      </c>
      <c r="J2333" s="123"/>
      <c r="K2333" s="123"/>
      <c r="L2333" s="123"/>
      <c r="M2333" s="123"/>
      <c r="N2333" s="123">
        <f t="shared" si="130"/>
        <v>0</v>
      </c>
      <c r="O2333" s="88">
        <v>46087</v>
      </c>
      <c r="P2333" s="88">
        <v>46090</v>
      </c>
      <c r="Q2333" s="168">
        <v>0.02</v>
      </c>
      <c r="R2333" s="150" t="s">
        <v>1946</v>
      </c>
      <c r="S2333" s="150"/>
      <c r="T2333" s="91"/>
      <c r="U2333" s="102"/>
    </row>
    <row r="2334" spans="1:21" ht="14" outlineLevel="1" x14ac:dyDescent="0.35">
      <c r="A2334" s="83" t="s">
        <v>3103</v>
      </c>
      <c r="B2334" s="152" t="s">
        <v>1331</v>
      </c>
      <c r="C2334" s="85"/>
      <c r="D2334" s="122"/>
      <c r="E2334" s="123"/>
      <c r="F2334" s="123"/>
      <c r="G2334" s="101"/>
      <c r="H2334" s="101"/>
      <c r="I2334" s="123">
        <f t="shared" si="129"/>
        <v>0</v>
      </c>
      <c r="J2334" s="123"/>
      <c r="K2334" s="123"/>
      <c r="L2334" s="123"/>
      <c r="M2334" s="123"/>
      <c r="N2334" s="123">
        <f t="shared" si="130"/>
        <v>0</v>
      </c>
      <c r="O2334" s="88">
        <v>46097</v>
      </c>
      <c r="P2334" s="88">
        <v>46112</v>
      </c>
      <c r="Q2334" s="168">
        <v>0.05</v>
      </c>
      <c r="R2334" s="150" t="s">
        <v>1946</v>
      </c>
      <c r="S2334" s="150"/>
      <c r="T2334" s="91"/>
      <c r="U2334" s="102"/>
    </row>
    <row r="2335" spans="1:21" ht="14" outlineLevel="1" x14ac:dyDescent="0.35">
      <c r="A2335" s="83" t="s">
        <v>3104</v>
      </c>
      <c r="B2335" s="152" t="s">
        <v>2749</v>
      </c>
      <c r="C2335" s="85"/>
      <c r="D2335" s="122"/>
      <c r="E2335" s="123"/>
      <c r="F2335" s="123"/>
      <c r="G2335" s="101"/>
      <c r="H2335" s="101"/>
      <c r="I2335" s="123">
        <f t="shared" si="129"/>
        <v>0</v>
      </c>
      <c r="J2335" s="123"/>
      <c r="K2335" s="123"/>
      <c r="L2335" s="123"/>
      <c r="M2335" s="123"/>
      <c r="N2335" s="123">
        <f t="shared" si="130"/>
        <v>0</v>
      </c>
      <c r="O2335" s="88">
        <v>46132</v>
      </c>
      <c r="P2335" s="88">
        <v>46136</v>
      </c>
      <c r="Q2335" s="168">
        <v>0.02</v>
      </c>
      <c r="R2335" s="150" t="s">
        <v>1946</v>
      </c>
      <c r="S2335" s="150"/>
      <c r="T2335" s="91"/>
      <c r="U2335" s="102"/>
    </row>
    <row r="2336" spans="1:21" ht="21" customHeight="1" outlineLevel="1" x14ac:dyDescent="0.35">
      <c r="A2336" s="83" t="s">
        <v>3105</v>
      </c>
      <c r="B2336" s="152" t="s">
        <v>2751</v>
      </c>
      <c r="C2336" s="85"/>
      <c r="D2336" s="122"/>
      <c r="E2336" s="123"/>
      <c r="F2336" s="123"/>
      <c r="G2336" s="101"/>
      <c r="H2336" s="101"/>
      <c r="I2336" s="123">
        <f t="shared" si="129"/>
        <v>0</v>
      </c>
      <c r="J2336" s="123"/>
      <c r="K2336" s="123"/>
      <c r="L2336" s="123"/>
      <c r="M2336" s="123"/>
      <c r="N2336" s="123">
        <f t="shared" si="130"/>
        <v>0</v>
      </c>
      <c r="O2336" s="88">
        <v>46136</v>
      </c>
      <c r="P2336" s="88">
        <v>46157</v>
      </c>
      <c r="Q2336" s="168">
        <v>7.0000000000000007E-2</v>
      </c>
      <c r="R2336" s="150" t="s">
        <v>1946</v>
      </c>
      <c r="S2336" s="150"/>
      <c r="T2336" s="91"/>
      <c r="U2336" s="102"/>
    </row>
    <row r="2337" spans="1:21" ht="14" outlineLevel="1" x14ac:dyDescent="0.35">
      <c r="A2337" s="83" t="s">
        <v>3106</v>
      </c>
      <c r="B2337" s="152" t="s">
        <v>76</v>
      </c>
      <c r="C2337" s="85"/>
      <c r="D2337" s="122"/>
      <c r="E2337" s="123"/>
      <c r="F2337" s="123"/>
      <c r="G2337" s="101"/>
      <c r="H2337" s="101"/>
      <c r="I2337" s="123">
        <f t="shared" si="129"/>
        <v>0</v>
      </c>
      <c r="J2337" s="123"/>
      <c r="K2337" s="123"/>
      <c r="L2337" s="123"/>
      <c r="M2337" s="123"/>
      <c r="N2337" s="123">
        <f t="shared" si="130"/>
        <v>0</v>
      </c>
      <c r="O2337" s="88">
        <v>46162</v>
      </c>
      <c r="P2337" s="88">
        <v>46175</v>
      </c>
      <c r="Q2337" s="168">
        <v>0.03</v>
      </c>
      <c r="R2337" s="150" t="s">
        <v>1946</v>
      </c>
      <c r="S2337" s="150"/>
      <c r="T2337" s="91"/>
      <c r="U2337" s="102"/>
    </row>
    <row r="2338" spans="1:21" ht="14" outlineLevel="1" x14ac:dyDescent="0.35">
      <c r="A2338" s="83" t="s">
        <v>3107</v>
      </c>
      <c r="B2338" s="152" t="s">
        <v>2754</v>
      </c>
      <c r="C2338" s="85"/>
      <c r="D2338" s="122"/>
      <c r="E2338" s="123"/>
      <c r="F2338" s="123"/>
      <c r="G2338" s="101"/>
      <c r="H2338" s="101"/>
      <c r="I2338" s="123">
        <f t="shared" si="129"/>
        <v>0</v>
      </c>
      <c r="J2338" s="123"/>
      <c r="K2338" s="123"/>
      <c r="L2338" s="123"/>
      <c r="M2338" s="123"/>
      <c r="N2338" s="123">
        <f t="shared" si="130"/>
        <v>0</v>
      </c>
      <c r="O2338" s="88">
        <v>46204</v>
      </c>
      <c r="P2338" s="88">
        <v>46206</v>
      </c>
      <c r="Q2338" s="168">
        <v>0.02</v>
      </c>
      <c r="R2338" s="150" t="s">
        <v>1946</v>
      </c>
      <c r="S2338" s="150"/>
      <c r="T2338" s="91"/>
      <c r="U2338" s="102"/>
    </row>
    <row r="2339" spans="1:21" ht="14" outlineLevel="1" x14ac:dyDescent="0.35">
      <c r="A2339" s="83" t="s">
        <v>3108</v>
      </c>
      <c r="B2339" s="152" t="s">
        <v>824</v>
      </c>
      <c r="C2339" s="85"/>
      <c r="D2339" s="122"/>
      <c r="E2339" s="123"/>
      <c r="F2339" s="123"/>
      <c r="G2339" s="101"/>
      <c r="H2339" s="101"/>
      <c r="I2339" s="123">
        <f t="shared" si="129"/>
        <v>0</v>
      </c>
      <c r="J2339" s="123"/>
      <c r="K2339" s="123"/>
      <c r="L2339" s="123"/>
      <c r="M2339" s="123"/>
      <c r="N2339" s="123">
        <f t="shared" si="130"/>
        <v>0</v>
      </c>
      <c r="O2339" s="88">
        <v>46207</v>
      </c>
      <c r="P2339" s="88">
        <v>46269</v>
      </c>
      <c r="Q2339" s="168">
        <v>0.5</v>
      </c>
      <c r="R2339" s="150" t="s">
        <v>1946</v>
      </c>
      <c r="S2339" s="150"/>
      <c r="T2339" s="91"/>
      <c r="U2339" s="102"/>
    </row>
    <row r="2340" spans="1:21" ht="14" outlineLevel="1" x14ac:dyDescent="0.35">
      <c r="A2340" s="83" t="s">
        <v>3109</v>
      </c>
      <c r="B2340" s="152" t="s">
        <v>196</v>
      </c>
      <c r="C2340" s="85"/>
      <c r="D2340" s="122"/>
      <c r="E2340" s="123"/>
      <c r="F2340" s="123"/>
      <c r="G2340" s="101"/>
      <c r="H2340" s="101"/>
      <c r="I2340" s="123">
        <f t="shared" si="129"/>
        <v>0</v>
      </c>
      <c r="J2340" s="123"/>
      <c r="K2340" s="123"/>
      <c r="L2340" s="123"/>
      <c r="M2340" s="123"/>
      <c r="N2340" s="123">
        <f t="shared" si="130"/>
        <v>0</v>
      </c>
      <c r="O2340" s="88">
        <v>46275</v>
      </c>
      <c r="P2340" s="88">
        <v>46280</v>
      </c>
      <c r="Q2340" s="168">
        <v>0.05</v>
      </c>
      <c r="R2340" s="150" t="s">
        <v>1946</v>
      </c>
      <c r="S2340" s="150"/>
      <c r="T2340" s="91"/>
      <c r="U2340" s="102"/>
    </row>
    <row r="2341" spans="1:21" ht="14" outlineLevel="1" x14ac:dyDescent="0.35">
      <c r="A2341" s="83" t="s">
        <v>3110</v>
      </c>
      <c r="B2341" s="152" t="s">
        <v>2757</v>
      </c>
      <c r="C2341" s="85"/>
      <c r="D2341" s="122"/>
      <c r="E2341" s="153"/>
      <c r="F2341" s="153">
        <v>0</v>
      </c>
      <c r="G2341" s="149"/>
      <c r="H2341" s="149"/>
      <c r="I2341" s="153">
        <v>0</v>
      </c>
      <c r="J2341" s="153"/>
      <c r="K2341" s="153">
        <v>0</v>
      </c>
      <c r="L2341" s="123"/>
      <c r="M2341" s="123"/>
      <c r="N2341" s="123">
        <v>0</v>
      </c>
      <c r="O2341" s="88">
        <v>46290</v>
      </c>
      <c r="P2341" s="88">
        <v>46326</v>
      </c>
      <c r="Q2341" s="168">
        <v>0.03</v>
      </c>
      <c r="R2341" s="150" t="s">
        <v>1946</v>
      </c>
      <c r="S2341" s="150"/>
      <c r="T2341" s="91"/>
      <c r="U2341" s="102"/>
    </row>
    <row r="2342" spans="1:21" ht="35.15" customHeight="1" outlineLevel="1" x14ac:dyDescent="0.35">
      <c r="A2342" s="63" t="s">
        <v>3111</v>
      </c>
      <c r="B2342" s="63" t="s">
        <v>3112</v>
      </c>
      <c r="C2342" s="146"/>
      <c r="D2342" s="113">
        <v>2341</v>
      </c>
      <c r="E2342" s="65">
        <f>+E2353</f>
        <v>150000000</v>
      </c>
      <c r="F2342" s="65">
        <f>F2355</f>
        <v>0</v>
      </c>
      <c r="G2342" s="66"/>
      <c r="H2342" s="65"/>
      <c r="I2342" s="65">
        <f t="shared" ref="I2342:I2354" si="131">SUM(E2342:H2342)</f>
        <v>150000000</v>
      </c>
      <c r="J2342" s="65">
        <f>J2353</f>
        <v>150000000</v>
      </c>
      <c r="K2342" s="65">
        <f>K2355</f>
        <v>0</v>
      </c>
      <c r="L2342" s="66"/>
      <c r="M2342" s="65"/>
      <c r="N2342" s="65">
        <f t="shared" ref="N2342:N2354" si="132">SUM(J2342:M2342)</f>
        <v>150000000</v>
      </c>
      <c r="O2342" s="67">
        <v>46146</v>
      </c>
      <c r="P2342" s="67">
        <v>46444</v>
      </c>
      <c r="Q2342" s="68"/>
      <c r="R2342" s="69" t="s">
        <v>1946</v>
      </c>
      <c r="S2342" s="70"/>
      <c r="T2342" s="71"/>
      <c r="U2342" s="72"/>
    </row>
    <row r="2343" spans="1:21" ht="14" outlineLevel="1" x14ac:dyDescent="0.35">
      <c r="A2343" s="83" t="s">
        <v>3113</v>
      </c>
      <c r="B2343" s="152" t="s">
        <v>2514</v>
      </c>
      <c r="C2343" s="85"/>
      <c r="D2343" s="122"/>
      <c r="E2343" s="123"/>
      <c r="F2343" s="123"/>
      <c r="G2343" s="101"/>
      <c r="H2343" s="101"/>
      <c r="I2343" s="123">
        <f t="shared" si="131"/>
        <v>0</v>
      </c>
      <c r="J2343" s="123"/>
      <c r="K2343" s="123"/>
      <c r="L2343" s="123"/>
      <c r="M2343" s="123"/>
      <c r="N2343" s="123">
        <f t="shared" si="132"/>
        <v>0</v>
      </c>
      <c r="O2343" s="88">
        <v>46146</v>
      </c>
      <c r="P2343" s="88">
        <v>46149</v>
      </c>
      <c r="Q2343" s="168">
        <v>0.09</v>
      </c>
      <c r="R2343" s="150" t="s">
        <v>1946</v>
      </c>
      <c r="S2343" s="150"/>
      <c r="T2343" s="91"/>
      <c r="U2343" s="102"/>
    </row>
    <row r="2344" spans="1:21" ht="14" outlineLevel="1" x14ac:dyDescent="0.35">
      <c r="A2344" s="83" t="s">
        <v>3114</v>
      </c>
      <c r="B2344" s="152" t="s">
        <v>2573</v>
      </c>
      <c r="C2344" s="85"/>
      <c r="D2344" s="122"/>
      <c r="E2344" s="123"/>
      <c r="F2344" s="123"/>
      <c r="G2344" s="101"/>
      <c r="H2344" s="101"/>
      <c r="I2344" s="123">
        <f t="shared" si="131"/>
        <v>0</v>
      </c>
      <c r="J2344" s="123"/>
      <c r="K2344" s="123"/>
      <c r="L2344" s="123"/>
      <c r="M2344" s="123"/>
      <c r="N2344" s="123">
        <f t="shared" si="132"/>
        <v>0</v>
      </c>
      <c r="O2344" s="88">
        <v>46153</v>
      </c>
      <c r="P2344" s="88">
        <v>46154</v>
      </c>
      <c r="Q2344" s="168">
        <v>0.1</v>
      </c>
      <c r="R2344" s="150" t="s">
        <v>1946</v>
      </c>
      <c r="S2344" s="150"/>
      <c r="T2344" s="91"/>
      <c r="U2344" s="102"/>
    </row>
    <row r="2345" spans="1:21" ht="14" outlineLevel="1" x14ac:dyDescent="0.35">
      <c r="A2345" s="83" t="s">
        <v>3115</v>
      </c>
      <c r="B2345" s="152" t="s">
        <v>2030</v>
      </c>
      <c r="C2345" s="85"/>
      <c r="D2345" s="122"/>
      <c r="E2345" s="123"/>
      <c r="F2345" s="123"/>
      <c r="G2345" s="101"/>
      <c r="H2345" s="101"/>
      <c r="I2345" s="123">
        <f t="shared" si="131"/>
        <v>0</v>
      </c>
      <c r="J2345" s="123"/>
      <c r="K2345" s="123"/>
      <c r="L2345" s="123"/>
      <c r="M2345" s="123"/>
      <c r="N2345" s="123">
        <f t="shared" si="132"/>
        <v>0</v>
      </c>
      <c r="O2345" s="88">
        <v>46154</v>
      </c>
      <c r="P2345" s="88">
        <v>46155</v>
      </c>
      <c r="Q2345" s="168">
        <v>0.02</v>
      </c>
      <c r="R2345" s="150" t="s">
        <v>1946</v>
      </c>
      <c r="S2345" s="150"/>
      <c r="T2345" s="91"/>
      <c r="U2345" s="102"/>
    </row>
    <row r="2346" spans="1:21" ht="14" outlineLevel="1" x14ac:dyDescent="0.35">
      <c r="A2346" s="83" t="s">
        <v>3116</v>
      </c>
      <c r="B2346" s="152" t="s">
        <v>3117</v>
      </c>
      <c r="C2346" s="85"/>
      <c r="D2346" s="122"/>
      <c r="E2346" s="123"/>
      <c r="F2346" s="123"/>
      <c r="G2346" s="101"/>
      <c r="H2346" s="101"/>
      <c r="I2346" s="123">
        <f t="shared" si="131"/>
        <v>0</v>
      </c>
      <c r="J2346" s="123"/>
      <c r="K2346" s="123"/>
      <c r="L2346" s="123"/>
      <c r="M2346" s="123"/>
      <c r="N2346" s="123">
        <f t="shared" si="132"/>
        <v>0</v>
      </c>
      <c r="O2346" s="88">
        <v>46162</v>
      </c>
      <c r="P2346" s="88">
        <v>46178</v>
      </c>
      <c r="Q2346" s="168">
        <v>0.02</v>
      </c>
      <c r="R2346" s="150" t="s">
        <v>1946</v>
      </c>
      <c r="S2346" s="150"/>
      <c r="T2346" s="91"/>
      <c r="U2346" s="102"/>
    </row>
    <row r="2347" spans="1:21" ht="14" outlineLevel="1" x14ac:dyDescent="0.35">
      <c r="A2347" s="83" t="s">
        <v>3118</v>
      </c>
      <c r="B2347" s="152" t="s">
        <v>1333</v>
      </c>
      <c r="C2347" s="85"/>
      <c r="D2347" s="122"/>
      <c r="E2347" s="123"/>
      <c r="F2347" s="123"/>
      <c r="G2347" s="101"/>
      <c r="H2347" s="101"/>
      <c r="I2347" s="123">
        <f t="shared" si="131"/>
        <v>0</v>
      </c>
      <c r="J2347" s="123"/>
      <c r="K2347" s="123"/>
      <c r="L2347" s="123"/>
      <c r="M2347" s="123"/>
      <c r="N2347" s="123">
        <f t="shared" si="132"/>
        <v>0</v>
      </c>
      <c r="O2347" s="88">
        <v>46204</v>
      </c>
      <c r="P2347" s="88">
        <v>46206</v>
      </c>
      <c r="Q2347" s="168">
        <v>0.01</v>
      </c>
      <c r="R2347" s="150" t="s">
        <v>1946</v>
      </c>
      <c r="S2347" s="150"/>
      <c r="T2347" s="91"/>
      <c r="U2347" s="102"/>
    </row>
    <row r="2348" spans="1:21" ht="28" outlineLevel="1" x14ac:dyDescent="0.35">
      <c r="A2348" s="83" t="s">
        <v>3119</v>
      </c>
      <c r="B2348" s="152" t="s">
        <v>3120</v>
      </c>
      <c r="C2348" s="85"/>
      <c r="D2348" s="122"/>
      <c r="E2348" s="123"/>
      <c r="F2348" s="123"/>
      <c r="G2348" s="101"/>
      <c r="H2348" s="101"/>
      <c r="I2348" s="123">
        <f t="shared" si="131"/>
        <v>0</v>
      </c>
      <c r="J2348" s="123"/>
      <c r="K2348" s="123"/>
      <c r="L2348" s="123"/>
      <c r="M2348" s="123"/>
      <c r="N2348" s="123">
        <f t="shared" si="132"/>
        <v>0</v>
      </c>
      <c r="O2348" s="88">
        <v>46206</v>
      </c>
      <c r="P2348" s="88">
        <v>46220</v>
      </c>
      <c r="Q2348" s="168">
        <v>0.05</v>
      </c>
      <c r="R2348" s="150" t="s">
        <v>1946</v>
      </c>
      <c r="S2348" s="150"/>
      <c r="T2348" s="91"/>
      <c r="U2348" s="102"/>
    </row>
    <row r="2349" spans="1:21" ht="14" outlineLevel="1" x14ac:dyDescent="0.35">
      <c r="A2349" s="83" t="s">
        <v>3121</v>
      </c>
      <c r="B2349" s="152" t="s">
        <v>3122</v>
      </c>
      <c r="C2349" s="85"/>
      <c r="D2349" s="122"/>
      <c r="E2349" s="123"/>
      <c r="F2349" s="123"/>
      <c r="G2349" s="101"/>
      <c r="H2349" s="101"/>
      <c r="I2349" s="123">
        <f t="shared" si="131"/>
        <v>0</v>
      </c>
      <c r="J2349" s="123"/>
      <c r="K2349" s="123"/>
      <c r="L2349" s="123"/>
      <c r="M2349" s="123"/>
      <c r="N2349" s="123">
        <f t="shared" si="132"/>
        <v>0</v>
      </c>
      <c r="O2349" s="88">
        <v>46223</v>
      </c>
      <c r="P2349" s="88">
        <v>46225</v>
      </c>
      <c r="Q2349" s="168">
        <v>0.01</v>
      </c>
      <c r="R2349" s="150" t="s">
        <v>1946</v>
      </c>
      <c r="S2349" s="150"/>
      <c r="T2349" s="91"/>
      <c r="U2349" s="102"/>
    </row>
    <row r="2350" spans="1:21" ht="14" outlineLevel="1" x14ac:dyDescent="0.35">
      <c r="A2350" s="83" t="s">
        <v>3123</v>
      </c>
      <c r="B2350" s="152" t="s">
        <v>3124</v>
      </c>
      <c r="C2350" s="85"/>
      <c r="D2350" s="122"/>
      <c r="E2350" s="123"/>
      <c r="F2350" s="123"/>
      <c r="G2350" s="101"/>
      <c r="H2350" s="101"/>
      <c r="I2350" s="123">
        <f t="shared" si="131"/>
        <v>0</v>
      </c>
      <c r="J2350" s="123"/>
      <c r="K2350" s="123"/>
      <c r="L2350" s="123"/>
      <c r="M2350" s="123"/>
      <c r="N2350" s="123">
        <f t="shared" si="132"/>
        <v>0</v>
      </c>
      <c r="O2350" s="88">
        <v>46225</v>
      </c>
      <c r="P2350" s="88">
        <v>46234</v>
      </c>
      <c r="Q2350" s="168">
        <v>0.02</v>
      </c>
      <c r="R2350" s="150" t="s">
        <v>1946</v>
      </c>
      <c r="S2350" s="150"/>
      <c r="T2350" s="91"/>
      <c r="U2350" s="102"/>
    </row>
    <row r="2351" spans="1:21" ht="15" customHeight="1" outlineLevel="1" x14ac:dyDescent="0.35">
      <c r="A2351" s="83" t="s">
        <v>3125</v>
      </c>
      <c r="B2351" s="152" t="s">
        <v>2749</v>
      </c>
      <c r="C2351" s="85"/>
      <c r="D2351" s="122"/>
      <c r="E2351" s="123"/>
      <c r="F2351" s="123"/>
      <c r="G2351" s="101"/>
      <c r="H2351" s="101"/>
      <c r="I2351" s="123">
        <f t="shared" si="131"/>
        <v>0</v>
      </c>
      <c r="J2351" s="123"/>
      <c r="K2351" s="123"/>
      <c r="L2351" s="123"/>
      <c r="M2351" s="123"/>
      <c r="N2351" s="123">
        <f t="shared" si="132"/>
        <v>0</v>
      </c>
      <c r="O2351" s="88">
        <v>46251</v>
      </c>
      <c r="P2351" s="88">
        <v>46255</v>
      </c>
      <c r="Q2351" s="168">
        <v>0.02</v>
      </c>
      <c r="R2351" s="150" t="s">
        <v>1946</v>
      </c>
      <c r="S2351" s="150"/>
      <c r="T2351" s="91"/>
      <c r="U2351" s="102"/>
    </row>
    <row r="2352" spans="1:21" ht="15" customHeight="1" outlineLevel="1" x14ac:dyDescent="0.35">
      <c r="A2352" s="83" t="s">
        <v>3126</v>
      </c>
      <c r="B2352" s="152" t="s">
        <v>3127</v>
      </c>
      <c r="C2352" s="85"/>
      <c r="D2352" s="122"/>
      <c r="E2352" s="123"/>
      <c r="F2352" s="123"/>
      <c r="G2352" s="101"/>
      <c r="H2352" s="101"/>
      <c r="I2352" s="123">
        <f t="shared" si="131"/>
        <v>0</v>
      </c>
      <c r="J2352" s="123"/>
      <c r="K2352" s="123"/>
      <c r="L2352" s="123"/>
      <c r="M2352" s="123"/>
      <c r="N2352" s="123">
        <f t="shared" si="132"/>
        <v>0</v>
      </c>
      <c r="O2352" s="88">
        <v>46255</v>
      </c>
      <c r="P2352" s="88">
        <v>46265</v>
      </c>
      <c r="Q2352" s="168">
        <v>0.03</v>
      </c>
      <c r="R2352" s="150" t="s">
        <v>1946</v>
      </c>
      <c r="S2352" s="150"/>
      <c r="T2352" s="91"/>
      <c r="U2352" s="102"/>
    </row>
    <row r="2353" spans="1:21" ht="15" customHeight="1" outlineLevel="1" x14ac:dyDescent="0.35">
      <c r="A2353" s="83" t="s">
        <v>3128</v>
      </c>
      <c r="B2353" s="152" t="s">
        <v>2038</v>
      </c>
      <c r="C2353" s="85"/>
      <c r="D2353" s="122"/>
      <c r="E2353" s="123">
        <v>150000000</v>
      </c>
      <c r="F2353" s="123"/>
      <c r="G2353" s="101"/>
      <c r="H2353" s="101"/>
      <c r="I2353" s="123">
        <f t="shared" si="131"/>
        <v>150000000</v>
      </c>
      <c r="J2353" s="123">
        <v>150000000</v>
      </c>
      <c r="K2353" s="123"/>
      <c r="L2353" s="101"/>
      <c r="M2353" s="101"/>
      <c r="N2353" s="123">
        <f t="shared" si="132"/>
        <v>150000000</v>
      </c>
      <c r="O2353" s="88">
        <v>46275</v>
      </c>
      <c r="P2353" s="88">
        <v>46282</v>
      </c>
      <c r="Q2353" s="168">
        <v>0.01</v>
      </c>
      <c r="R2353" s="150" t="s">
        <v>1946</v>
      </c>
      <c r="S2353" s="150"/>
      <c r="T2353" s="91"/>
      <c r="U2353" s="102"/>
    </row>
    <row r="2354" spans="1:21" ht="15" customHeight="1" outlineLevel="1" x14ac:dyDescent="0.35">
      <c r="A2354" s="83" t="s">
        <v>3129</v>
      </c>
      <c r="B2354" s="152" t="s">
        <v>2576</v>
      </c>
      <c r="C2354" s="85"/>
      <c r="D2354" s="122"/>
      <c r="E2354" s="123"/>
      <c r="F2354" s="123"/>
      <c r="G2354" s="101"/>
      <c r="H2354" s="101"/>
      <c r="I2354" s="123">
        <f t="shared" si="131"/>
        <v>0</v>
      </c>
      <c r="J2354" s="123"/>
      <c r="K2354" s="123"/>
      <c r="L2354" s="123"/>
      <c r="M2354" s="123"/>
      <c r="N2354" s="123">
        <f t="shared" si="132"/>
        <v>0</v>
      </c>
      <c r="O2354" s="88">
        <v>46307</v>
      </c>
      <c r="P2354" s="88">
        <v>46311</v>
      </c>
      <c r="Q2354" s="168">
        <v>0.08</v>
      </c>
      <c r="R2354" s="150" t="s">
        <v>1946</v>
      </c>
      <c r="S2354" s="150"/>
      <c r="T2354" s="91"/>
      <c r="U2354" s="102"/>
    </row>
    <row r="2355" spans="1:21" ht="15" customHeight="1" outlineLevel="1" x14ac:dyDescent="0.35">
      <c r="A2355" s="83" t="s">
        <v>3130</v>
      </c>
      <c r="B2355" s="152" t="s">
        <v>2050</v>
      </c>
      <c r="C2355" s="85"/>
      <c r="D2355" s="122"/>
      <c r="E2355" s="123"/>
      <c r="F2355" s="123">
        <v>0</v>
      </c>
      <c r="G2355" s="101"/>
      <c r="H2355" s="101"/>
      <c r="I2355" s="123"/>
      <c r="J2355" s="123"/>
      <c r="K2355" s="123">
        <v>0</v>
      </c>
      <c r="L2355" s="123"/>
      <c r="M2355" s="123"/>
      <c r="N2355" s="123">
        <v>0</v>
      </c>
      <c r="O2355" s="88">
        <v>46433</v>
      </c>
      <c r="P2355" s="88">
        <v>46444</v>
      </c>
      <c r="Q2355" s="168">
        <v>0.05</v>
      </c>
      <c r="R2355" s="150" t="s">
        <v>45</v>
      </c>
      <c r="S2355" s="150"/>
      <c r="T2355" s="91"/>
      <c r="U2355" s="102"/>
    </row>
    <row r="2356" spans="1:21" ht="24.65" customHeight="1" outlineLevel="1" x14ac:dyDescent="0.35">
      <c r="A2356" s="63" t="s">
        <v>3131</v>
      </c>
      <c r="B2356" s="63" t="s">
        <v>3132</v>
      </c>
      <c r="C2356" s="146"/>
      <c r="D2356" s="113">
        <v>2341</v>
      </c>
      <c r="E2356" s="65">
        <f>E2379</f>
        <v>150000000</v>
      </c>
      <c r="F2356" s="65">
        <v>0</v>
      </c>
      <c r="G2356" s="65"/>
      <c r="H2356" s="65"/>
      <c r="I2356" s="65">
        <f t="shared" ref="I2356:I2416" si="133">SUM(E2356:H2356)</f>
        <v>150000000</v>
      </c>
      <c r="J2356" s="65">
        <f>J2379</f>
        <v>150000000</v>
      </c>
      <c r="K2356" s="65">
        <v>0</v>
      </c>
      <c r="L2356" s="66"/>
      <c r="M2356" s="66"/>
      <c r="N2356" s="66">
        <f t="shared" ref="N2356:N2419" si="134">SUM(J2356:M2356)</f>
        <v>150000000</v>
      </c>
      <c r="O2356" s="67">
        <v>46090</v>
      </c>
      <c r="P2356" s="67">
        <v>46371</v>
      </c>
      <c r="Q2356" s="68"/>
      <c r="R2356" s="69" t="s">
        <v>1946</v>
      </c>
      <c r="S2356" s="71"/>
      <c r="T2356" s="71"/>
      <c r="U2356" s="147"/>
    </row>
    <row r="2357" spans="1:21" ht="15" customHeight="1" outlineLevel="1" x14ac:dyDescent="0.35">
      <c r="A2357" s="83" t="s">
        <v>3133</v>
      </c>
      <c r="B2357" s="152" t="s">
        <v>2514</v>
      </c>
      <c r="C2357" s="85"/>
      <c r="D2357" s="122"/>
      <c r="E2357" s="123"/>
      <c r="F2357" s="123"/>
      <c r="G2357" s="101"/>
      <c r="H2357" s="101"/>
      <c r="I2357" s="123">
        <f t="shared" si="133"/>
        <v>0</v>
      </c>
      <c r="J2357" s="123"/>
      <c r="K2357" s="123"/>
      <c r="L2357" s="123"/>
      <c r="M2357" s="123"/>
      <c r="N2357" s="123">
        <f t="shared" si="134"/>
        <v>0</v>
      </c>
      <c r="O2357" s="88">
        <v>46090</v>
      </c>
      <c r="P2357" s="88">
        <v>46092</v>
      </c>
      <c r="Q2357" s="168">
        <v>0.09</v>
      </c>
      <c r="R2357" s="150" t="s">
        <v>1946</v>
      </c>
      <c r="S2357" s="150"/>
      <c r="T2357" s="91"/>
      <c r="U2357" s="102"/>
    </row>
    <row r="2358" spans="1:21" ht="15" customHeight="1" outlineLevel="1" x14ac:dyDescent="0.35">
      <c r="A2358" s="83" t="s">
        <v>3134</v>
      </c>
      <c r="B2358" s="152" t="s">
        <v>2573</v>
      </c>
      <c r="C2358" s="85"/>
      <c r="D2358" s="122"/>
      <c r="E2358" s="123"/>
      <c r="F2358" s="123"/>
      <c r="G2358" s="101"/>
      <c r="H2358" s="101"/>
      <c r="I2358" s="123">
        <f t="shared" si="133"/>
        <v>0</v>
      </c>
      <c r="J2358" s="123"/>
      <c r="K2358" s="123"/>
      <c r="L2358" s="123"/>
      <c r="M2358" s="123"/>
      <c r="N2358" s="123">
        <f t="shared" si="134"/>
        <v>0</v>
      </c>
      <c r="O2358" s="88">
        <v>46092</v>
      </c>
      <c r="P2358" s="88">
        <v>46093</v>
      </c>
      <c r="Q2358" s="168">
        <v>0.1</v>
      </c>
      <c r="R2358" s="150" t="s">
        <v>1946</v>
      </c>
      <c r="S2358" s="150"/>
      <c r="T2358" s="91"/>
      <c r="U2358" s="102"/>
    </row>
    <row r="2359" spans="1:21" ht="24.75" customHeight="1" outlineLevel="1" x14ac:dyDescent="0.35">
      <c r="A2359" s="83" t="s">
        <v>3135</v>
      </c>
      <c r="B2359" s="152" t="s">
        <v>2030</v>
      </c>
      <c r="C2359" s="85"/>
      <c r="D2359" s="122"/>
      <c r="E2359" s="123"/>
      <c r="F2359" s="123"/>
      <c r="G2359" s="101"/>
      <c r="H2359" s="101"/>
      <c r="I2359" s="123">
        <f t="shared" si="133"/>
        <v>0</v>
      </c>
      <c r="J2359" s="123"/>
      <c r="K2359" s="123"/>
      <c r="L2359" s="123"/>
      <c r="M2359" s="123"/>
      <c r="N2359" s="123">
        <f t="shared" si="134"/>
        <v>0</v>
      </c>
      <c r="O2359" s="88">
        <v>46093</v>
      </c>
      <c r="P2359" s="88">
        <v>46094</v>
      </c>
      <c r="Q2359" s="168">
        <v>0.03</v>
      </c>
      <c r="R2359" s="150" t="s">
        <v>1946</v>
      </c>
      <c r="S2359" s="150"/>
      <c r="T2359" s="91"/>
      <c r="U2359" s="102"/>
    </row>
    <row r="2360" spans="1:21" ht="24" customHeight="1" outlineLevel="1" x14ac:dyDescent="0.35">
      <c r="A2360" s="83" t="s">
        <v>3136</v>
      </c>
      <c r="B2360" s="152" t="s">
        <v>3117</v>
      </c>
      <c r="C2360" s="85"/>
      <c r="D2360" s="122"/>
      <c r="E2360" s="123"/>
      <c r="F2360" s="123"/>
      <c r="G2360" s="101"/>
      <c r="H2360" s="101"/>
      <c r="I2360" s="123">
        <f t="shared" si="133"/>
        <v>0</v>
      </c>
      <c r="J2360" s="123"/>
      <c r="K2360" s="123"/>
      <c r="L2360" s="123"/>
      <c r="M2360" s="123"/>
      <c r="N2360" s="123">
        <f t="shared" si="134"/>
        <v>0</v>
      </c>
      <c r="O2360" s="88">
        <v>46106</v>
      </c>
      <c r="P2360" s="88">
        <v>46120</v>
      </c>
      <c r="Q2360" s="168">
        <v>0.02</v>
      </c>
      <c r="R2360" s="150" t="s">
        <v>1946</v>
      </c>
      <c r="S2360" s="150"/>
      <c r="T2360" s="91"/>
      <c r="U2360" s="102"/>
    </row>
    <row r="2361" spans="1:21" ht="27" customHeight="1" outlineLevel="1" x14ac:dyDescent="0.35">
      <c r="A2361" s="83" t="s">
        <v>3137</v>
      </c>
      <c r="B2361" s="152" t="s">
        <v>1333</v>
      </c>
      <c r="C2361" s="85"/>
      <c r="D2361" s="122"/>
      <c r="E2361" s="123"/>
      <c r="F2361" s="123"/>
      <c r="G2361" s="101"/>
      <c r="H2361" s="101"/>
      <c r="I2361" s="123">
        <f t="shared" si="133"/>
        <v>0</v>
      </c>
      <c r="J2361" s="123"/>
      <c r="K2361" s="123"/>
      <c r="L2361" s="123"/>
      <c r="M2361" s="123"/>
      <c r="N2361" s="123">
        <f t="shared" si="134"/>
        <v>0</v>
      </c>
      <c r="O2361" s="88">
        <v>46141</v>
      </c>
      <c r="P2361" s="88">
        <v>46142</v>
      </c>
      <c r="Q2361" s="168">
        <v>0.02</v>
      </c>
      <c r="R2361" s="150" t="s">
        <v>1946</v>
      </c>
      <c r="S2361" s="150"/>
      <c r="T2361" s="91"/>
      <c r="U2361" s="102"/>
    </row>
    <row r="2362" spans="1:21" ht="25.5" customHeight="1" outlineLevel="1" x14ac:dyDescent="0.35">
      <c r="A2362" s="83" t="s">
        <v>3138</v>
      </c>
      <c r="B2362" s="152" t="s">
        <v>3120</v>
      </c>
      <c r="C2362" s="85"/>
      <c r="D2362" s="122"/>
      <c r="E2362" s="123"/>
      <c r="F2362" s="123"/>
      <c r="G2362" s="101"/>
      <c r="H2362" s="101"/>
      <c r="I2362" s="123">
        <f t="shared" si="133"/>
        <v>0</v>
      </c>
      <c r="J2362" s="123"/>
      <c r="K2362" s="123"/>
      <c r="L2362" s="123"/>
      <c r="M2362" s="123"/>
      <c r="N2362" s="123">
        <f t="shared" si="134"/>
        <v>0</v>
      </c>
      <c r="O2362" s="88">
        <v>46142</v>
      </c>
      <c r="P2362" s="88">
        <v>46155</v>
      </c>
      <c r="Q2362" s="168">
        <v>0.05</v>
      </c>
      <c r="R2362" s="150" t="s">
        <v>1946</v>
      </c>
      <c r="S2362" s="150"/>
      <c r="T2362" s="91"/>
      <c r="U2362" s="102"/>
    </row>
    <row r="2363" spans="1:21" ht="14" outlineLevel="1" x14ac:dyDescent="0.35">
      <c r="A2363" s="83" t="s">
        <v>3139</v>
      </c>
      <c r="B2363" s="152" t="s">
        <v>3122</v>
      </c>
      <c r="C2363" s="85"/>
      <c r="D2363" s="122"/>
      <c r="E2363" s="123"/>
      <c r="F2363" s="123"/>
      <c r="G2363" s="101"/>
      <c r="H2363" s="101"/>
      <c r="I2363" s="123">
        <f t="shared" si="133"/>
        <v>0</v>
      </c>
      <c r="J2363" s="123"/>
      <c r="K2363" s="123"/>
      <c r="L2363" s="123"/>
      <c r="M2363" s="123"/>
      <c r="N2363" s="123">
        <f t="shared" si="134"/>
        <v>0</v>
      </c>
      <c r="O2363" s="88">
        <v>46155</v>
      </c>
      <c r="P2363" s="88">
        <v>46157</v>
      </c>
      <c r="Q2363" s="168">
        <v>0.02</v>
      </c>
      <c r="R2363" s="150" t="s">
        <v>1946</v>
      </c>
      <c r="S2363" s="150"/>
      <c r="T2363" s="91"/>
      <c r="U2363" s="102"/>
    </row>
    <row r="2364" spans="1:21" ht="15" customHeight="1" outlineLevel="1" x14ac:dyDescent="0.35">
      <c r="A2364" s="83" t="s">
        <v>3140</v>
      </c>
      <c r="B2364" s="152" t="s">
        <v>3124</v>
      </c>
      <c r="C2364" s="85"/>
      <c r="D2364" s="122"/>
      <c r="E2364" s="123"/>
      <c r="F2364" s="123"/>
      <c r="G2364" s="101"/>
      <c r="H2364" s="101"/>
      <c r="I2364" s="123">
        <f t="shared" si="133"/>
        <v>0</v>
      </c>
      <c r="J2364" s="123"/>
      <c r="K2364" s="123"/>
      <c r="L2364" s="123"/>
      <c r="M2364" s="123"/>
      <c r="N2364" s="123">
        <f t="shared" si="134"/>
        <v>0</v>
      </c>
      <c r="O2364" s="88">
        <v>46160</v>
      </c>
      <c r="P2364" s="88">
        <v>46164</v>
      </c>
      <c r="Q2364" s="168">
        <v>0.02</v>
      </c>
      <c r="R2364" s="150" t="s">
        <v>1946</v>
      </c>
      <c r="S2364" s="150"/>
      <c r="T2364" s="91"/>
      <c r="U2364" s="102"/>
    </row>
    <row r="2365" spans="1:21" ht="15" customHeight="1" outlineLevel="1" x14ac:dyDescent="0.35">
      <c r="A2365" s="83" t="s">
        <v>3141</v>
      </c>
      <c r="B2365" s="152" t="s">
        <v>2749</v>
      </c>
      <c r="C2365" s="85"/>
      <c r="D2365" s="122"/>
      <c r="E2365" s="123"/>
      <c r="F2365" s="123"/>
      <c r="G2365" s="101"/>
      <c r="H2365" s="101"/>
      <c r="I2365" s="123">
        <f t="shared" si="133"/>
        <v>0</v>
      </c>
      <c r="J2365" s="123"/>
      <c r="K2365" s="123"/>
      <c r="L2365" s="123"/>
      <c r="M2365" s="123"/>
      <c r="N2365" s="123">
        <f t="shared" si="134"/>
        <v>0</v>
      </c>
      <c r="O2365" s="88">
        <v>46177</v>
      </c>
      <c r="P2365" s="88">
        <v>46178</v>
      </c>
      <c r="Q2365" s="168">
        <v>0.02</v>
      </c>
      <c r="R2365" s="150" t="s">
        <v>1946</v>
      </c>
      <c r="S2365" s="150"/>
      <c r="T2365" s="91"/>
      <c r="U2365" s="102"/>
    </row>
    <row r="2366" spans="1:21" ht="15" customHeight="1" outlineLevel="1" x14ac:dyDescent="0.35">
      <c r="A2366" s="83" t="s">
        <v>3142</v>
      </c>
      <c r="B2366" s="152" t="s">
        <v>3127</v>
      </c>
      <c r="C2366" s="85"/>
      <c r="D2366" s="122"/>
      <c r="E2366" s="123"/>
      <c r="F2366" s="123"/>
      <c r="G2366" s="101"/>
      <c r="H2366" s="101"/>
      <c r="I2366" s="123">
        <f t="shared" si="133"/>
        <v>0</v>
      </c>
      <c r="J2366" s="123"/>
      <c r="K2366" s="123"/>
      <c r="L2366" s="123"/>
      <c r="M2366" s="123"/>
      <c r="N2366" s="123">
        <f t="shared" si="134"/>
        <v>0</v>
      </c>
      <c r="O2366" s="88">
        <v>46178</v>
      </c>
      <c r="P2366" s="88">
        <v>46190</v>
      </c>
      <c r="Q2366" s="168">
        <v>0.03</v>
      </c>
      <c r="R2366" s="150" t="s">
        <v>1946</v>
      </c>
      <c r="S2366" s="150"/>
      <c r="T2366" s="91"/>
      <c r="U2366" s="102"/>
    </row>
    <row r="2367" spans="1:21" ht="15" customHeight="1" outlineLevel="1" x14ac:dyDescent="0.35">
      <c r="A2367" s="83" t="s">
        <v>3143</v>
      </c>
      <c r="B2367" s="152" t="s">
        <v>2038</v>
      </c>
      <c r="C2367" s="85"/>
      <c r="D2367" s="122"/>
      <c r="E2367" s="123"/>
      <c r="F2367" s="123"/>
      <c r="G2367" s="101"/>
      <c r="H2367" s="101"/>
      <c r="I2367" s="123">
        <f t="shared" si="133"/>
        <v>0</v>
      </c>
      <c r="J2367" s="123"/>
      <c r="K2367" s="123"/>
      <c r="L2367" s="123"/>
      <c r="M2367" s="123"/>
      <c r="N2367" s="123">
        <f t="shared" si="134"/>
        <v>0</v>
      </c>
      <c r="O2367" s="88">
        <v>46197</v>
      </c>
      <c r="P2367" s="88">
        <v>46206</v>
      </c>
      <c r="Q2367" s="168">
        <v>0.02</v>
      </c>
      <c r="R2367" s="150" t="s">
        <v>1946</v>
      </c>
      <c r="S2367" s="150"/>
      <c r="T2367" s="91"/>
      <c r="U2367" s="102"/>
    </row>
    <row r="2368" spans="1:21" ht="15" customHeight="1" outlineLevel="1" x14ac:dyDescent="0.35">
      <c r="A2368" s="83" t="s">
        <v>3144</v>
      </c>
      <c r="B2368" s="152" t="s">
        <v>2576</v>
      </c>
      <c r="C2368" s="85"/>
      <c r="D2368" s="122"/>
      <c r="E2368" s="123"/>
      <c r="F2368" s="123"/>
      <c r="G2368" s="101"/>
      <c r="H2368" s="101"/>
      <c r="I2368" s="123">
        <f t="shared" si="133"/>
        <v>0</v>
      </c>
      <c r="J2368" s="123"/>
      <c r="K2368" s="123"/>
      <c r="L2368" s="123"/>
      <c r="M2368" s="123"/>
      <c r="N2368" s="123">
        <f t="shared" si="134"/>
        <v>0</v>
      </c>
      <c r="O2368" s="88">
        <v>46233</v>
      </c>
      <c r="P2368" s="88">
        <v>46234</v>
      </c>
      <c r="Q2368" s="168">
        <v>0.08</v>
      </c>
      <c r="R2368" s="150" t="s">
        <v>1946</v>
      </c>
      <c r="S2368" s="150"/>
      <c r="T2368" s="91"/>
      <c r="U2368" s="102"/>
    </row>
    <row r="2369" spans="1:21" ht="15" customHeight="1" outlineLevel="1" x14ac:dyDescent="0.35">
      <c r="A2369" s="83" t="s">
        <v>3145</v>
      </c>
      <c r="B2369" s="152" t="s">
        <v>2050</v>
      </c>
      <c r="C2369" s="85"/>
      <c r="D2369" s="122"/>
      <c r="E2369" s="123"/>
      <c r="F2369" s="123"/>
      <c r="G2369" s="101"/>
      <c r="H2369" s="101"/>
      <c r="I2369" s="123">
        <f t="shared" si="133"/>
        <v>0</v>
      </c>
      <c r="J2369" s="123"/>
      <c r="K2369" s="123"/>
      <c r="L2369" s="123"/>
      <c r="M2369" s="123"/>
      <c r="N2369" s="123">
        <f t="shared" si="134"/>
        <v>0</v>
      </c>
      <c r="O2369" s="88">
        <v>46356</v>
      </c>
      <c r="P2369" s="88">
        <v>46371</v>
      </c>
      <c r="Q2369" s="168">
        <v>0.05</v>
      </c>
      <c r="R2369" s="150" t="s">
        <v>1946</v>
      </c>
      <c r="S2369" s="150"/>
      <c r="T2369" s="91"/>
      <c r="U2369" s="102"/>
    </row>
    <row r="2370" spans="1:21" ht="15" customHeight="1" outlineLevel="1" x14ac:dyDescent="0.35">
      <c r="A2370" s="83" t="s">
        <v>3146</v>
      </c>
      <c r="B2370" s="152" t="s">
        <v>68</v>
      </c>
      <c r="C2370" s="85"/>
      <c r="D2370" s="122"/>
      <c r="E2370" s="123"/>
      <c r="F2370" s="123"/>
      <c r="G2370" s="101"/>
      <c r="H2370" s="101"/>
      <c r="I2370" s="123">
        <f t="shared" si="133"/>
        <v>0</v>
      </c>
      <c r="J2370" s="123"/>
      <c r="K2370" s="123"/>
      <c r="L2370" s="123"/>
      <c r="M2370" s="123"/>
      <c r="N2370" s="123">
        <f t="shared" si="134"/>
        <v>0</v>
      </c>
      <c r="O2370" s="88"/>
      <c r="P2370" s="88"/>
      <c r="Q2370" s="168">
        <v>0.2</v>
      </c>
      <c r="R2370" s="150" t="s">
        <v>1946</v>
      </c>
      <c r="S2370" s="150"/>
      <c r="T2370" s="91"/>
      <c r="U2370" s="102"/>
    </row>
    <row r="2371" spans="1:21" ht="15" customHeight="1" outlineLevel="1" x14ac:dyDescent="0.35">
      <c r="A2371" s="83" t="s">
        <v>3147</v>
      </c>
      <c r="B2371" s="152" t="s">
        <v>3117</v>
      </c>
      <c r="C2371" s="85"/>
      <c r="D2371" s="122"/>
      <c r="E2371" s="123"/>
      <c r="F2371" s="123"/>
      <c r="G2371" s="101"/>
      <c r="H2371" s="101"/>
      <c r="I2371" s="123">
        <f t="shared" si="133"/>
        <v>0</v>
      </c>
      <c r="J2371" s="123"/>
      <c r="K2371" s="123"/>
      <c r="L2371" s="123"/>
      <c r="M2371" s="123"/>
      <c r="N2371" s="123">
        <f t="shared" si="134"/>
        <v>0</v>
      </c>
      <c r="O2371" s="88">
        <v>46106</v>
      </c>
      <c r="P2371" s="88">
        <v>46120</v>
      </c>
      <c r="Q2371" s="168">
        <v>0.02</v>
      </c>
      <c r="R2371" s="150" t="s">
        <v>1946</v>
      </c>
      <c r="S2371" s="150"/>
      <c r="T2371" s="91"/>
      <c r="U2371" s="102"/>
    </row>
    <row r="2372" spans="1:21" ht="27" customHeight="1" outlineLevel="1" x14ac:dyDescent="0.35">
      <c r="A2372" s="83" t="s">
        <v>3148</v>
      </c>
      <c r="B2372" s="152" t="s">
        <v>1333</v>
      </c>
      <c r="C2372" s="85"/>
      <c r="D2372" s="122"/>
      <c r="E2372" s="123"/>
      <c r="F2372" s="123"/>
      <c r="G2372" s="101"/>
      <c r="H2372" s="101"/>
      <c r="I2372" s="123">
        <f t="shared" si="133"/>
        <v>0</v>
      </c>
      <c r="J2372" s="123"/>
      <c r="K2372" s="123"/>
      <c r="L2372" s="123"/>
      <c r="M2372" s="123"/>
      <c r="N2372" s="123">
        <f t="shared" si="134"/>
        <v>0</v>
      </c>
      <c r="O2372" s="88">
        <v>46141</v>
      </c>
      <c r="P2372" s="88">
        <v>46142</v>
      </c>
      <c r="Q2372" s="168">
        <v>0.02</v>
      </c>
      <c r="R2372" s="150" t="s">
        <v>1946</v>
      </c>
      <c r="S2372" s="150"/>
      <c r="T2372" s="91"/>
      <c r="U2372" s="102"/>
    </row>
    <row r="2373" spans="1:21" ht="26.25" customHeight="1" outlineLevel="1" x14ac:dyDescent="0.35">
      <c r="A2373" s="83" t="s">
        <v>3149</v>
      </c>
      <c r="B2373" s="152" t="s">
        <v>3120</v>
      </c>
      <c r="C2373" s="85"/>
      <c r="D2373" s="122"/>
      <c r="E2373" s="123"/>
      <c r="F2373" s="123"/>
      <c r="G2373" s="101"/>
      <c r="H2373" s="101"/>
      <c r="I2373" s="123">
        <f t="shared" si="133"/>
        <v>0</v>
      </c>
      <c r="J2373" s="123"/>
      <c r="K2373" s="123"/>
      <c r="L2373" s="123"/>
      <c r="M2373" s="123"/>
      <c r="N2373" s="123">
        <f t="shared" si="134"/>
        <v>0</v>
      </c>
      <c r="O2373" s="88">
        <v>46142</v>
      </c>
      <c r="P2373" s="88">
        <v>46155</v>
      </c>
      <c r="Q2373" s="168">
        <v>0.05</v>
      </c>
      <c r="R2373" s="150" t="s">
        <v>1946</v>
      </c>
      <c r="S2373" s="150"/>
      <c r="T2373" s="91"/>
      <c r="U2373" s="102"/>
    </row>
    <row r="2374" spans="1:21" ht="24" customHeight="1" outlineLevel="1" x14ac:dyDescent="0.35">
      <c r="A2374" s="83" t="s">
        <v>3150</v>
      </c>
      <c r="B2374" s="152" t="s">
        <v>3122</v>
      </c>
      <c r="C2374" s="85"/>
      <c r="D2374" s="122"/>
      <c r="E2374" s="123"/>
      <c r="F2374" s="123"/>
      <c r="G2374" s="101"/>
      <c r="H2374" s="101"/>
      <c r="I2374" s="123">
        <f t="shared" si="133"/>
        <v>0</v>
      </c>
      <c r="J2374" s="123"/>
      <c r="K2374" s="123"/>
      <c r="L2374" s="123"/>
      <c r="M2374" s="123"/>
      <c r="N2374" s="123">
        <f t="shared" si="134"/>
        <v>0</v>
      </c>
      <c r="O2374" s="88">
        <v>46155</v>
      </c>
      <c r="P2374" s="88">
        <v>46157</v>
      </c>
      <c r="Q2374" s="168">
        <v>0.02</v>
      </c>
      <c r="R2374" s="150" t="s">
        <v>1946</v>
      </c>
      <c r="S2374" s="150"/>
      <c r="T2374" s="91"/>
      <c r="U2374" s="102"/>
    </row>
    <row r="2375" spans="1:21" ht="27" customHeight="1" outlineLevel="1" x14ac:dyDescent="0.35">
      <c r="A2375" s="83" t="s">
        <v>3151</v>
      </c>
      <c r="B2375" s="152" t="s">
        <v>3124</v>
      </c>
      <c r="C2375" s="85"/>
      <c r="D2375" s="122"/>
      <c r="E2375" s="123"/>
      <c r="F2375" s="123"/>
      <c r="G2375" s="101"/>
      <c r="H2375" s="101"/>
      <c r="I2375" s="123">
        <f t="shared" si="133"/>
        <v>0</v>
      </c>
      <c r="J2375" s="123"/>
      <c r="K2375" s="123"/>
      <c r="L2375" s="123"/>
      <c r="M2375" s="123"/>
      <c r="N2375" s="123">
        <f t="shared" si="134"/>
        <v>0</v>
      </c>
      <c r="O2375" s="88">
        <v>46160</v>
      </c>
      <c r="P2375" s="88">
        <v>46164</v>
      </c>
      <c r="Q2375" s="168">
        <v>0.02</v>
      </c>
      <c r="R2375" s="150" t="s">
        <v>1946</v>
      </c>
      <c r="S2375" s="150"/>
      <c r="T2375" s="91"/>
      <c r="U2375" s="102"/>
    </row>
    <row r="2376" spans="1:21" ht="15" customHeight="1" outlineLevel="1" x14ac:dyDescent="0.35">
      <c r="A2376" s="83" t="s">
        <v>3152</v>
      </c>
      <c r="B2376" s="152" t="s">
        <v>2749</v>
      </c>
      <c r="C2376" s="85"/>
      <c r="D2376" s="122"/>
      <c r="E2376" s="123"/>
      <c r="F2376" s="123"/>
      <c r="G2376" s="101"/>
      <c r="H2376" s="101"/>
      <c r="I2376" s="123">
        <f t="shared" si="133"/>
        <v>0</v>
      </c>
      <c r="J2376" s="123"/>
      <c r="K2376" s="123"/>
      <c r="L2376" s="123"/>
      <c r="M2376" s="123"/>
      <c r="N2376" s="123">
        <f t="shared" si="134"/>
        <v>0</v>
      </c>
      <c r="O2376" s="88">
        <v>46177</v>
      </c>
      <c r="P2376" s="88">
        <v>46178</v>
      </c>
      <c r="Q2376" s="168">
        <v>0.02</v>
      </c>
      <c r="R2376" s="150" t="s">
        <v>1946</v>
      </c>
      <c r="S2376" s="150"/>
      <c r="T2376" s="91"/>
      <c r="U2376" s="102"/>
    </row>
    <row r="2377" spans="1:21" ht="14" outlineLevel="1" x14ac:dyDescent="0.35">
      <c r="A2377" s="83" t="s">
        <v>3153</v>
      </c>
      <c r="B2377" s="152" t="s">
        <v>3127</v>
      </c>
      <c r="C2377" s="85"/>
      <c r="D2377" s="122"/>
      <c r="E2377" s="123"/>
      <c r="F2377" s="123"/>
      <c r="G2377" s="101"/>
      <c r="H2377" s="101"/>
      <c r="I2377" s="123">
        <f t="shared" si="133"/>
        <v>0</v>
      </c>
      <c r="J2377" s="123"/>
      <c r="K2377" s="123"/>
      <c r="L2377" s="123"/>
      <c r="M2377" s="123"/>
      <c r="N2377" s="123">
        <f t="shared" si="134"/>
        <v>0</v>
      </c>
      <c r="O2377" s="88">
        <v>46178</v>
      </c>
      <c r="P2377" s="88">
        <v>46190</v>
      </c>
      <c r="Q2377" s="168">
        <v>0.03</v>
      </c>
      <c r="R2377" s="150" t="s">
        <v>1946</v>
      </c>
      <c r="S2377" s="150"/>
      <c r="T2377" s="91"/>
      <c r="U2377" s="102"/>
    </row>
    <row r="2378" spans="1:21" ht="14" outlineLevel="1" x14ac:dyDescent="0.35">
      <c r="A2378" s="83" t="s">
        <v>3154</v>
      </c>
      <c r="B2378" s="152" t="s">
        <v>2038</v>
      </c>
      <c r="C2378" s="85"/>
      <c r="D2378" s="122"/>
      <c r="E2378" s="123"/>
      <c r="F2378" s="123"/>
      <c r="G2378" s="101"/>
      <c r="H2378" s="101"/>
      <c r="I2378" s="123">
        <f t="shared" si="133"/>
        <v>0</v>
      </c>
      <c r="J2378" s="123"/>
      <c r="K2378" s="123"/>
      <c r="L2378" s="123"/>
      <c r="M2378" s="123"/>
      <c r="N2378" s="123">
        <f t="shared" si="134"/>
        <v>0</v>
      </c>
      <c r="O2378" s="88">
        <v>46197</v>
      </c>
      <c r="P2378" s="88">
        <v>46206</v>
      </c>
      <c r="Q2378" s="168">
        <v>0.02</v>
      </c>
      <c r="R2378" s="150" t="s">
        <v>1946</v>
      </c>
      <c r="S2378" s="150"/>
      <c r="T2378" s="91"/>
      <c r="U2378" s="102"/>
    </row>
    <row r="2379" spans="1:21" ht="14" outlineLevel="1" x14ac:dyDescent="0.35">
      <c r="A2379" s="83" t="s">
        <v>3155</v>
      </c>
      <c r="B2379" s="152" t="s">
        <v>2050</v>
      </c>
      <c r="C2379" s="85"/>
      <c r="D2379" s="122"/>
      <c r="E2379" s="153">
        <v>150000000</v>
      </c>
      <c r="F2379" s="153">
        <v>0</v>
      </c>
      <c r="G2379" s="149"/>
      <c r="H2379" s="149"/>
      <c r="I2379" s="123">
        <f t="shared" si="133"/>
        <v>150000000</v>
      </c>
      <c r="J2379" s="123">
        <v>150000000</v>
      </c>
      <c r="K2379" s="123">
        <v>0</v>
      </c>
      <c r="L2379" s="123"/>
      <c r="M2379" s="123"/>
      <c r="N2379" s="123">
        <f t="shared" si="134"/>
        <v>150000000</v>
      </c>
      <c r="O2379" s="88">
        <v>46356</v>
      </c>
      <c r="P2379" s="88">
        <v>46371</v>
      </c>
      <c r="Q2379" s="168">
        <v>0.05</v>
      </c>
      <c r="R2379" s="150" t="s">
        <v>1946</v>
      </c>
      <c r="S2379" s="150"/>
      <c r="T2379" s="91"/>
      <c r="U2379" s="102"/>
    </row>
    <row r="2380" spans="1:21" ht="24" customHeight="1" outlineLevel="1" x14ac:dyDescent="0.35">
      <c r="A2380" s="83"/>
      <c r="B2380" s="148" t="s">
        <v>1306</v>
      </c>
      <c r="C2380" s="85"/>
      <c r="D2380" s="122"/>
      <c r="E2380" s="149"/>
      <c r="F2380" s="149"/>
      <c r="G2380" s="149"/>
      <c r="H2380" s="149"/>
      <c r="I2380" s="149">
        <f t="shared" si="133"/>
        <v>0</v>
      </c>
      <c r="J2380" s="149"/>
      <c r="K2380" s="149"/>
      <c r="L2380" s="123"/>
      <c r="M2380" s="123"/>
      <c r="N2380" s="123">
        <f t="shared" si="134"/>
        <v>0</v>
      </c>
      <c r="O2380" s="88"/>
      <c r="P2380" s="88"/>
      <c r="Q2380" s="144">
        <v>20</v>
      </c>
      <c r="R2380" s="90" t="s">
        <v>3156</v>
      </c>
      <c r="S2380" s="91"/>
      <c r="T2380" s="91"/>
      <c r="U2380" s="102"/>
    </row>
    <row r="2381" spans="1:21" ht="21" customHeight="1" outlineLevel="1" x14ac:dyDescent="0.35">
      <c r="A2381" s="63" t="s">
        <v>3157</v>
      </c>
      <c r="B2381" s="63" t="s">
        <v>3158</v>
      </c>
      <c r="C2381" s="146"/>
      <c r="D2381" s="113">
        <v>2341</v>
      </c>
      <c r="E2381" s="65"/>
      <c r="F2381" s="65">
        <f>F2392</f>
        <v>0</v>
      </c>
      <c r="G2381" s="65"/>
      <c r="H2381" s="65"/>
      <c r="I2381" s="65">
        <f t="shared" si="133"/>
        <v>0</v>
      </c>
      <c r="J2381" s="65"/>
      <c r="K2381" s="65">
        <v>0</v>
      </c>
      <c r="L2381" s="66"/>
      <c r="M2381" s="66"/>
      <c r="N2381" s="65">
        <f t="shared" si="134"/>
        <v>0</v>
      </c>
      <c r="O2381" s="67">
        <f>O2382</f>
        <v>46055</v>
      </c>
      <c r="P2381" s="67">
        <f>P2392</f>
        <v>46248</v>
      </c>
      <c r="Q2381" s="68"/>
      <c r="R2381" s="69" t="s">
        <v>1946</v>
      </c>
      <c r="S2381" s="71"/>
      <c r="T2381" s="71" t="s">
        <v>3159</v>
      </c>
      <c r="U2381" s="147"/>
    </row>
    <row r="2382" spans="1:21" ht="14.5" outlineLevel="1" x14ac:dyDescent="0.35">
      <c r="A2382" s="83" t="s">
        <v>3160</v>
      </c>
      <c r="B2382" s="84" t="s">
        <v>61</v>
      </c>
      <c r="C2382" s="85"/>
      <c r="D2382" s="86"/>
      <c r="E2382" s="101"/>
      <c r="F2382" s="101"/>
      <c r="G2382" s="101"/>
      <c r="H2382" s="101"/>
      <c r="I2382" s="101">
        <f t="shared" si="133"/>
        <v>0</v>
      </c>
      <c r="J2382" s="101"/>
      <c r="K2382" s="101"/>
      <c r="L2382" s="153"/>
      <c r="M2382" s="153"/>
      <c r="N2382" s="101">
        <f t="shared" si="134"/>
        <v>0</v>
      </c>
      <c r="O2382" s="88">
        <v>46055</v>
      </c>
      <c r="P2382" s="88">
        <v>46062</v>
      </c>
      <c r="Q2382" s="144">
        <v>0.16</v>
      </c>
      <c r="R2382" s="90" t="s">
        <v>1946</v>
      </c>
      <c r="S2382" s="91"/>
      <c r="T2382" s="91"/>
      <c r="U2382" s="102"/>
    </row>
    <row r="2383" spans="1:21" ht="24.75" customHeight="1" outlineLevel="1" x14ac:dyDescent="0.35">
      <c r="A2383" s="83" t="s">
        <v>3161</v>
      </c>
      <c r="B2383" s="84" t="s">
        <v>63</v>
      </c>
      <c r="C2383" s="85"/>
      <c r="D2383" s="86"/>
      <c r="E2383" s="101"/>
      <c r="F2383" s="101"/>
      <c r="G2383" s="101"/>
      <c r="H2383" s="101"/>
      <c r="I2383" s="101">
        <f t="shared" si="133"/>
        <v>0</v>
      </c>
      <c r="J2383" s="101"/>
      <c r="K2383" s="101"/>
      <c r="L2383" s="153"/>
      <c r="M2383" s="153"/>
      <c r="N2383" s="101">
        <f t="shared" si="134"/>
        <v>0</v>
      </c>
      <c r="O2383" s="88">
        <v>46062</v>
      </c>
      <c r="P2383" s="88">
        <v>46064</v>
      </c>
      <c r="Q2383" s="144">
        <v>0.05</v>
      </c>
      <c r="R2383" s="90" t="s">
        <v>1946</v>
      </c>
      <c r="S2383" s="91"/>
      <c r="T2383" s="91"/>
      <c r="U2383" s="102"/>
    </row>
    <row r="2384" spans="1:21" ht="26.9" customHeight="1" outlineLevel="1" x14ac:dyDescent="0.35">
      <c r="A2384" s="83" t="s">
        <v>3162</v>
      </c>
      <c r="B2384" s="84" t="s">
        <v>3163</v>
      </c>
      <c r="C2384" s="85"/>
      <c r="D2384" s="86"/>
      <c r="E2384" s="101"/>
      <c r="F2384" s="101"/>
      <c r="G2384" s="101"/>
      <c r="H2384" s="101"/>
      <c r="I2384" s="101">
        <f t="shared" si="133"/>
        <v>0</v>
      </c>
      <c r="J2384" s="101"/>
      <c r="K2384" s="101"/>
      <c r="L2384" s="153"/>
      <c r="M2384" s="153"/>
      <c r="N2384" s="101">
        <f t="shared" si="134"/>
        <v>0</v>
      </c>
      <c r="O2384" s="88">
        <v>46064</v>
      </c>
      <c r="P2384" s="88">
        <v>46071</v>
      </c>
      <c r="Q2384" s="144">
        <v>0.1</v>
      </c>
      <c r="R2384" s="90" t="s">
        <v>1946</v>
      </c>
      <c r="S2384" s="91"/>
      <c r="T2384" s="91"/>
      <c r="U2384" s="102"/>
    </row>
    <row r="2385" spans="1:21" ht="14.5" outlineLevel="1" x14ac:dyDescent="0.35">
      <c r="A2385" s="83" t="s">
        <v>3164</v>
      </c>
      <c r="B2385" s="84" t="s">
        <v>68</v>
      </c>
      <c r="C2385" s="85"/>
      <c r="D2385" s="86"/>
      <c r="E2385" s="101"/>
      <c r="F2385" s="101"/>
      <c r="G2385" s="101"/>
      <c r="H2385" s="101"/>
      <c r="I2385" s="101">
        <f t="shared" si="133"/>
        <v>0</v>
      </c>
      <c r="J2385" s="101"/>
      <c r="K2385" s="101"/>
      <c r="L2385" s="153"/>
      <c r="M2385" s="153"/>
      <c r="N2385" s="101">
        <f t="shared" si="134"/>
        <v>0</v>
      </c>
      <c r="O2385" s="88">
        <v>46064</v>
      </c>
      <c r="P2385" s="88">
        <v>46071</v>
      </c>
      <c r="Q2385" s="144">
        <v>0.05</v>
      </c>
      <c r="R2385" s="90" t="s">
        <v>1946</v>
      </c>
      <c r="S2385" s="91"/>
      <c r="T2385" s="91"/>
      <c r="U2385" s="102"/>
    </row>
    <row r="2386" spans="1:21" ht="14.5" outlineLevel="1" x14ac:dyDescent="0.35">
      <c r="A2386" s="83" t="s">
        <v>3165</v>
      </c>
      <c r="B2386" s="84" t="s">
        <v>3166</v>
      </c>
      <c r="C2386" s="85"/>
      <c r="D2386" s="86"/>
      <c r="E2386" s="101"/>
      <c r="F2386" s="101"/>
      <c r="G2386" s="101"/>
      <c r="H2386" s="101"/>
      <c r="I2386" s="101">
        <f t="shared" si="133"/>
        <v>0</v>
      </c>
      <c r="J2386" s="101"/>
      <c r="K2386" s="101"/>
      <c r="L2386" s="153"/>
      <c r="M2386" s="153"/>
      <c r="N2386" s="101">
        <f t="shared" si="134"/>
        <v>0</v>
      </c>
      <c r="O2386" s="88">
        <v>46071</v>
      </c>
      <c r="P2386" s="88">
        <v>46073</v>
      </c>
      <c r="Q2386" s="144">
        <v>0.05</v>
      </c>
      <c r="R2386" s="90" t="s">
        <v>1946</v>
      </c>
      <c r="S2386" s="91"/>
      <c r="T2386" s="91"/>
      <c r="U2386" s="102"/>
    </row>
    <row r="2387" spans="1:21" ht="14.5" outlineLevel="1" x14ac:dyDescent="0.35">
      <c r="A2387" s="83" t="s">
        <v>3167</v>
      </c>
      <c r="B2387" s="84" t="s">
        <v>73</v>
      </c>
      <c r="C2387" s="85"/>
      <c r="D2387" s="86"/>
      <c r="E2387" s="101"/>
      <c r="F2387" s="101"/>
      <c r="G2387" s="101"/>
      <c r="H2387" s="101"/>
      <c r="I2387" s="101">
        <f t="shared" si="133"/>
        <v>0</v>
      </c>
      <c r="J2387" s="101"/>
      <c r="K2387" s="101"/>
      <c r="L2387" s="153"/>
      <c r="M2387" s="153"/>
      <c r="N2387" s="101">
        <f t="shared" si="134"/>
        <v>0</v>
      </c>
      <c r="O2387" s="88">
        <v>46073</v>
      </c>
      <c r="P2387" s="88">
        <v>46099</v>
      </c>
      <c r="Q2387" s="144">
        <v>0.06</v>
      </c>
      <c r="R2387" s="90" t="s">
        <v>1946</v>
      </c>
      <c r="S2387" s="91"/>
      <c r="T2387" s="91"/>
      <c r="U2387" s="102"/>
    </row>
    <row r="2388" spans="1:21" ht="14.5" outlineLevel="1" x14ac:dyDescent="0.35">
      <c r="A2388" s="83" t="s">
        <v>3168</v>
      </c>
      <c r="B2388" s="84" t="s">
        <v>76</v>
      </c>
      <c r="C2388" s="85"/>
      <c r="D2388" s="86"/>
      <c r="E2388" s="101"/>
      <c r="F2388" s="101"/>
      <c r="G2388" s="101"/>
      <c r="H2388" s="101"/>
      <c r="I2388" s="101">
        <f t="shared" si="133"/>
        <v>0</v>
      </c>
      <c r="J2388" s="101"/>
      <c r="K2388" s="101"/>
      <c r="L2388" s="153"/>
      <c r="M2388" s="153"/>
      <c r="N2388" s="101">
        <f t="shared" si="134"/>
        <v>0</v>
      </c>
      <c r="O2388" s="88">
        <v>46099</v>
      </c>
      <c r="P2388" s="88">
        <v>46106</v>
      </c>
      <c r="Q2388" s="144">
        <v>0.05</v>
      </c>
      <c r="R2388" s="90" t="s">
        <v>1946</v>
      </c>
      <c r="S2388" s="91"/>
      <c r="T2388" s="91"/>
      <c r="U2388" s="102"/>
    </row>
    <row r="2389" spans="1:21" ht="14.5" outlineLevel="1" x14ac:dyDescent="0.35">
      <c r="A2389" s="83" t="s">
        <v>3169</v>
      </c>
      <c r="B2389" s="84" t="s">
        <v>2040</v>
      </c>
      <c r="C2389" s="85"/>
      <c r="D2389" s="86"/>
      <c r="E2389" s="101"/>
      <c r="F2389" s="101"/>
      <c r="G2389" s="101"/>
      <c r="H2389" s="101"/>
      <c r="I2389" s="101">
        <f t="shared" si="133"/>
        <v>0</v>
      </c>
      <c r="J2389" s="101"/>
      <c r="K2389" s="101"/>
      <c r="L2389" s="153"/>
      <c r="M2389" s="153"/>
      <c r="N2389" s="101">
        <f t="shared" si="134"/>
        <v>0</v>
      </c>
      <c r="O2389" s="88">
        <v>46106</v>
      </c>
      <c r="P2389" s="88">
        <v>46198</v>
      </c>
      <c r="Q2389" s="144">
        <v>0.03</v>
      </c>
      <c r="R2389" s="90" t="s">
        <v>1946</v>
      </c>
      <c r="S2389" s="91"/>
      <c r="T2389" s="91"/>
      <c r="U2389" s="102"/>
    </row>
    <row r="2390" spans="1:21" ht="14.5" outlineLevel="1" x14ac:dyDescent="0.35">
      <c r="A2390" s="83" t="s">
        <v>3170</v>
      </c>
      <c r="B2390" s="84" t="s">
        <v>2042</v>
      </c>
      <c r="C2390" s="85"/>
      <c r="D2390" s="86"/>
      <c r="E2390" s="101"/>
      <c r="F2390" s="101"/>
      <c r="G2390" s="101"/>
      <c r="H2390" s="101"/>
      <c r="I2390" s="101">
        <f t="shared" si="133"/>
        <v>0</v>
      </c>
      <c r="J2390" s="101"/>
      <c r="K2390" s="101"/>
      <c r="L2390" s="153"/>
      <c r="M2390" s="153"/>
      <c r="N2390" s="101">
        <f t="shared" si="134"/>
        <v>0</v>
      </c>
      <c r="O2390" s="88">
        <v>46198</v>
      </c>
      <c r="P2390" s="88">
        <v>46228</v>
      </c>
      <c r="Q2390" s="144">
        <v>0.3</v>
      </c>
      <c r="R2390" s="90" t="s">
        <v>1946</v>
      </c>
      <c r="S2390" s="91"/>
      <c r="T2390" s="91"/>
      <c r="U2390" s="102"/>
    </row>
    <row r="2391" spans="1:21" ht="14.5" outlineLevel="1" x14ac:dyDescent="0.35">
      <c r="A2391" s="83" t="s">
        <v>3171</v>
      </c>
      <c r="B2391" s="84" t="s">
        <v>2044</v>
      </c>
      <c r="C2391" s="85"/>
      <c r="D2391" s="86"/>
      <c r="E2391" s="101"/>
      <c r="F2391" s="101"/>
      <c r="G2391" s="101"/>
      <c r="H2391" s="101"/>
      <c r="I2391" s="101">
        <f t="shared" si="133"/>
        <v>0</v>
      </c>
      <c r="J2391" s="101"/>
      <c r="K2391" s="101"/>
      <c r="L2391" s="153"/>
      <c r="M2391" s="153"/>
      <c r="N2391" s="101">
        <f t="shared" si="134"/>
        <v>0</v>
      </c>
      <c r="O2391" s="88">
        <v>46228</v>
      </c>
      <c r="P2391" s="88">
        <v>46234</v>
      </c>
      <c r="Q2391" s="144">
        <v>0.1</v>
      </c>
      <c r="R2391" s="90" t="s">
        <v>1946</v>
      </c>
      <c r="S2391" s="91"/>
      <c r="T2391" s="91"/>
      <c r="U2391" s="102"/>
    </row>
    <row r="2392" spans="1:21" ht="14.5" outlineLevel="1" x14ac:dyDescent="0.35">
      <c r="A2392" s="83" t="s">
        <v>3172</v>
      </c>
      <c r="B2392" s="84" t="s">
        <v>44</v>
      </c>
      <c r="C2392" s="109"/>
      <c r="D2392" s="109"/>
      <c r="E2392" s="101"/>
      <c r="F2392" s="101">
        <v>0</v>
      </c>
      <c r="G2392" s="114"/>
      <c r="H2392" s="114"/>
      <c r="I2392" s="101">
        <f t="shared" si="133"/>
        <v>0</v>
      </c>
      <c r="J2392" s="101"/>
      <c r="K2392" s="101">
        <v>0</v>
      </c>
      <c r="L2392" s="114"/>
      <c r="M2392" s="114"/>
      <c r="N2392" s="101">
        <f t="shared" si="134"/>
        <v>0</v>
      </c>
      <c r="O2392" s="88">
        <v>46234</v>
      </c>
      <c r="P2392" s="88">
        <v>46248</v>
      </c>
      <c r="Q2392" s="144">
        <v>0.05</v>
      </c>
      <c r="R2392" s="90" t="s">
        <v>1946</v>
      </c>
      <c r="S2392" s="91" t="s">
        <v>45</v>
      </c>
      <c r="T2392" s="91"/>
      <c r="U2392" s="102"/>
    </row>
    <row r="2393" spans="1:21" ht="22.5" customHeight="1" outlineLevel="1" x14ac:dyDescent="0.35">
      <c r="A2393" s="63" t="s">
        <v>3173</v>
      </c>
      <c r="B2393" s="63" t="s">
        <v>3174</v>
      </c>
      <c r="C2393" s="146"/>
      <c r="D2393" s="113">
        <v>2341</v>
      </c>
      <c r="E2393" s="65"/>
      <c r="F2393" s="65">
        <f>F2401</f>
        <v>0</v>
      </c>
      <c r="G2393" s="65"/>
      <c r="H2393" s="65"/>
      <c r="I2393" s="65">
        <f t="shared" si="133"/>
        <v>0</v>
      </c>
      <c r="J2393" s="65"/>
      <c r="K2393" s="65">
        <f>K2401</f>
        <v>0</v>
      </c>
      <c r="L2393" s="65"/>
      <c r="M2393" s="65"/>
      <c r="N2393" s="65">
        <f t="shared" si="134"/>
        <v>0</v>
      </c>
      <c r="O2393" s="67">
        <f>O2394</f>
        <v>46114</v>
      </c>
      <c r="P2393" s="67">
        <f>P2401</f>
        <v>46233</v>
      </c>
      <c r="Q2393" s="68"/>
      <c r="R2393" s="69" t="s">
        <v>1946</v>
      </c>
      <c r="S2393" s="71"/>
      <c r="T2393" s="71" t="s">
        <v>414</v>
      </c>
      <c r="U2393" s="147"/>
    </row>
    <row r="2394" spans="1:21" ht="14.5" outlineLevel="1" x14ac:dyDescent="0.35">
      <c r="A2394" s="83" t="s">
        <v>3175</v>
      </c>
      <c r="B2394" s="84" t="s">
        <v>653</v>
      </c>
      <c r="C2394" s="85"/>
      <c r="D2394" s="86"/>
      <c r="E2394" s="101"/>
      <c r="F2394" s="101"/>
      <c r="G2394" s="101"/>
      <c r="H2394" s="101"/>
      <c r="I2394" s="101">
        <f t="shared" si="133"/>
        <v>0</v>
      </c>
      <c r="J2394" s="101"/>
      <c r="K2394" s="101"/>
      <c r="L2394" s="101"/>
      <c r="M2394" s="101"/>
      <c r="N2394" s="101">
        <f t="shared" si="134"/>
        <v>0</v>
      </c>
      <c r="O2394" s="88">
        <v>46114</v>
      </c>
      <c r="P2394" s="88">
        <v>46121</v>
      </c>
      <c r="Q2394" s="144">
        <v>0.18</v>
      </c>
      <c r="R2394" s="90" t="s">
        <v>1946</v>
      </c>
      <c r="S2394" s="91"/>
      <c r="T2394" s="91"/>
      <c r="U2394" s="102"/>
    </row>
    <row r="2395" spans="1:21" ht="29" outlineLevel="1" x14ac:dyDescent="0.35">
      <c r="A2395" s="83" t="s">
        <v>3176</v>
      </c>
      <c r="B2395" s="84" t="s">
        <v>655</v>
      </c>
      <c r="C2395" s="85"/>
      <c r="D2395" s="86"/>
      <c r="E2395" s="101"/>
      <c r="F2395" s="101"/>
      <c r="G2395" s="101"/>
      <c r="H2395" s="101"/>
      <c r="I2395" s="101">
        <f t="shared" si="133"/>
        <v>0</v>
      </c>
      <c r="J2395" s="101"/>
      <c r="K2395" s="101"/>
      <c r="L2395" s="101"/>
      <c r="M2395" s="101"/>
      <c r="N2395" s="101">
        <f t="shared" si="134"/>
        <v>0</v>
      </c>
      <c r="O2395" s="88">
        <v>46121</v>
      </c>
      <c r="P2395" s="88">
        <v>46135</v>
      </c>
      <c r="Q2395" s="144">
        <v>0.15</v>
      </c>
      <c r="R2395" s="90" t="s">
        <v>1946</v>
      </c>
      <c r="S2395" s="91"/>
      <c r="T2395" s="91"/>
      <c r="U2395" s="102"/>
    </row>
    <row r="2396" spans="1:21" ht="14.5" outlineLevel="1" x14ac:dyDescent="0.35">
      <c r="A2396" s="83" t="s">
        <v>3177</v>
      </c>
      <c r="B2396" s="84" t="s">
        <v>657</v>
      </c>
      <c r="C2396" s="85"/>
      <c r="D2396" s="86"/>
      <c r="E2396" s="101"/>
      <c r="F2396" s="101"/>
      <c r="G2396" s="101"/>
      <c r="H2396" s="101"/>
      <c r="I2396" s="101">
        <f t="shared" si="133"/>
        <v>0</v>
      </c>
      <c r="J2396" s="101"/>
      <c r="K2396" s="101"/>
      <c r="L2396" s="101"/>
      <c r="M2396" s="101"/>
      <c r="N2396" s="101">
        <f t="shared" si="134"/>
        <v>0</v>
      </c>
      <c r="O2396" s="88">
        <v>46135</v>
      </c>
      <c r="P2396" s="88">
        <v>46165</v>
      </c>
      <c r="Q2396" s="144">
        <v>7.0000000000000007E-2</v>
      </c>
      <c r="R2396" s="90" t="s">
        <v>1946</v>
      </c>
      <c r="S2396" s="91"/>
      <c r="T2396" s="91"/>
      <c r="U2396" s="102"/>
    </row>
    <row r="2397" spans="1:21" ht="15" customHeight="1" outlineLevel="1" x14ac:dyDescent="0.35">
      <c r="A2397" s="83" t="s">
        <v>3178</v>
      </c>
      <c r="B2397" s="84" t="s">
        <v>659</v>
      </c>
      <c r="C2397" s="85"/>
      <c r="D2397" s="86"/>
      <c r="E2397" s="101"/>
      <c r="F2397" s="101"/>
      <c r="G2397" s="101"/>
      <c r="H2397" s="101"/>
      <c r="I2397" s="101">
        <f t="shared" si="133"/>
        <v>0</v>
      </c>
      <c r="J2397" s="101"/>
      <c r="K2397" s="101"/>
      <c r="L2397" s="101"/>
      <c r="M2397" s="101"/>
      <c r="N2397" s="101">
        <f t="shared" si="134"/>
        <v>0</v>
      </c>
      <c r="O2397" s="88">
        <v>46165</v>
      </c>
      <c r="P2397" s="88">
        <v>46172</v>
      </c>
      <c r="Q2397" s="144">
        <v>0.03</v>
      </c>
      <c r="R2397" s="90" t="s">
        <v>1946</v>
      </c>
      <c r="S2397" s="91"/>
      <c r="T2397" s="91"/>
      <c r="U2397" s="102"/>
    </row>
    <row r="2398" spans="1:21" ht="14.5" outlineLevel="1" x14ac:dyDescent="0.35">
      <c r="A2398" s="83" t="s">
        <v>3179</v>
      </c>
      <c r="B2398" s="84" t="s">
        <v>40</v>
      </c>
      <c r="C2398" s="85"/>
      <c r="D2398" s="86"/>
      <c r="E2398" s="101"/>
      <c r="F2398" s="101"/>
      <c r="G2398" s="101"/>
      <c r="H2398" s="101"/>
      <c r="I2398" s="101">
        <f t="shared" si="133"/>
        <v>0</v>
      </c>
      <c r="J2398" s="101"/>
      <c r="K2398" s="101"/>
      <c r="L2398" s="101"/>
      <c r="M2398" s="101"/>
      <c r="N2398" s="101">
        <f t="shared" si="134"/>
        <v>0</v>
      </c>
      <c r="O2398" s="88">
        <v>46174</v>
      </c>
      <c r="P2398" s="88">
        <v>46204</v>
      </c>
      <c r="Q2398" s="144">
        <v>0.45</v>
      </c>
      <c r="R2398" s="90" t="s">
        <v>1946</v>
      </c>
      <c r="S2398" s="91"/>
      <c r="T2398" s="91"/>
      <c r="U2398" s="102"/>
    </row>
    <row r="2399" spans="1:21" ht="14.5" outlineLevel="1" x14ac:dyDescent="0.35">
      <c r="A2399" s="83" t="s">
        <v>3180</v>
      </c>
      <c r="B2399" s="84" t="s">
        <v>203</v>
      </c>
      <c r="C2399" s="85"/>
      <c r="D2399" s="86"/>
      <c r="E2399" s="101"/>
      <c r="F2399" s="101"/>
      <c r="G2399" s="101"/>
      <c r="H2399" s="101"/>
      <c r="I2399" s="101">
        <f t="shared" si="133"/>
        <v>0</v>
      </c>
      <c r="J2399" s="101"/>
      <c r="K2399" s="101"/>
      <c r="L2399" s="101"/>
      <c r="M2399" s="101"/>
      <c r="N2399" s="101">
        <f t="shared" si="134"/>
        <v>0</v>
      </c>
      <c r="O2399" s="88">
        <v>46204</v>
      </c>
      <c r="P2399" s="88">
        <v>46208</v>
      </c>
      <c r="Q2399" s="144">
        <v>0.05</v>
      </c>
      <c r="R2399" s="90" t="s">
        <v>1946</v>
      </c>
      <c r="S2399" s="91"/>
      <c r="T2399" s="91"/>
      <c r="U2399" s="102"/>
    </row>
    <row r="2400" spans="1:21" ht="14.5" outlineLevel="1" x14ac:dyDescent="0.35">
      <c r="A2400" s="83" t="s">
        <v>3181</v>
      </c>
      <c r="B2400" s="84" t="s">
        <v>109</v>
      </c>
      <c r="C2400" s="85"/>
      <c r="D2400" s="86"/>
      <c r="E2400" s="101"/>
      <c r="F2400" s="101"/>
      <c r="G2400" s="101"/>
      <c r="H2400" s="101"/>
      <c r="I2400" s="101">
        <f t="shared" si="133"/>
        <v>0</v>
      </c>
      <c r="J2400" s="101"/>
      <c r="K2400" s="101"/>
      <c r="L2400" s="101"/>
      <c r="M2400" s="101"/>
      <c r="N2400" s="101">
        <f t="shared" si="134"/>
        <v>0</v>
      </c>
      <c r="O2400" s="88">
        <v>46208</v>
      </c>
      <c r="P2400" s="88">
        <v>46218</v>
      </c>
      <c r="Q2400" s="144">
        <v>0.05</v>
      </c>
      <c r="R2400" s="90" t="s">
        <v>1946</v>
      </c>
      <c r="S2400" s="91"/>
      <c r="T2400" s="91"/>
      <c r="U2400" s="102"/>
    </row>
    <row r="2401" spans="1:16384" s="4" customFormat="1" ht="14.5" outlineLevel="1" x14ac:dyDescent="0.35">
      <c r="A2401" s="83" t="s">
        <v>3182</v>
      </c>
      <c r="B2401" s="84" t="s">
        <v>44</v>
      </c>
      <c r="C2401" s="109"/>
      <c r="D2401" s="109"/>
      <c r="E2401" s="101"/>
      <c r="F2401" s="101"/>
      <c r="G2401" s="114"/>
      <c r="H2401" s="114"/>
      <c r="I2401" s="101"/>
      <c r="J2401" s="101"/>
      <c r="K2401" s="101"/>
      <c r="L2401" s="114"/>
      <c r="M2401" s="114"/>
      <c r="N2401" s="101"/>
      <c r="O2401" s="88">
        <v>46219</v>
      </c>
      <c r="P2401" s="88">
        <v>46233</v>
      </c>
      <c r="Q2401" s="144">
        <v>0.02</v>
      </c>
      <c r="R2401" s="90" t="s">
        <v>1946</v>
      </c>
      <c r="S2401" s="91" t="s">
        <v>45</v>
      </c>
      <c r="T2401" s="91"/>
      <c r="U2401" s="102"/>
    </row>
    <row r="2402" spans="1:16384" s="4" customFormat="1" ht="18.899999999999999" customHeight="1" outlineLevel="1" x14ac:dyDescent="0.35">
      <c r="A2402" s="63" t="s">
        <v>3183</v>
      </c>
      <c r="B2402" s="373" t="s">
        <v>3184</v>
      </c>
      <c r="C2402" s="157"/>
      <c r="D2402" s="113">
        <v>638401</v>
      </c>
      <c r="E2402" s="65">
        <f>E2405</f>
        <v>1700000</v>
      </c>
      <c r="F2402" s="65"/>
      <c r="G2402" s="65"/>
      <c r="H2402" s="65"/>
      <c r="I2402" s="65">
        <f t="shared" si="133"/>
        <v>1700000</v>
      </c>
      <c r="J2402" s="65">
        <f>J2405</f>
        <v>1700000</v>
      </c>
      <c r="K2402" s="65"/>
      <c r="L2402" s="65"/>
      <c r="M2402" s="65"/>
      <c r="N2402" s="65">
        <f t="shared" si="134"/>
        <v>1700000</v>
      </c>
      <c r="O2402" s="67" t="s">
        <v>855</v>
      </c>
      <c r="P2402" s="67" t="s">
        <v>817</v>
      </c>
      <c r="Q2402" s="68"/>
      <c r="R2402" s="69" t="s">
        <v>1061</v>
      </c>
      <c r="S2402" s="71" t="s">
        <v>3185</v>
      </c>
      <c r="T2402" s="71" t="s">
        <v>1103</v>
      </c>
      <c r="U2402" s="147"/>
    </row>
    <row r="2403" spans="1:16384" s="4" customFormat="1" ht="14" outlineLevel="1" x14ac:dyDescent="0.35">
      <c r="A2403" s="83" t="s">
        <v>3186</v>
      </c>
      <c r="B2403" s="148" t="s">
        <v>1301</v>
      </c>
      <c r="C2403" s="85"/>
      <c r="D2403" s="122"/>
      <c r="E2403" s="101"/>
      <c r="F2403" s="101"/>
      <c r="G2403" s="101"/>
      <c r="H2403" s="101"/>
      <c r="I2403" s="101">
        <f t="shared" si="133"/>
        <v>0</v>
      </c>
      <c r="J2403" s="101"/>
      <c r="K2403" s="101"/>
      <c r="L2403" s="101"/>
      <c r="M2403" s="101"/>
      <c r="N2403" s="101">
        <f t="shared" si="134"/>
        <v>0</v>
      </c>
      <c r="O2403" s="88"/>
      <c r="P2403" s="88"/>
      <c r="Q2403" s="144">
        <v>0.1</v>
      </c>
      <c r="R2403" s="90" t="s">
        <v>1061</v>
      </c>
      <c r="S2403" s="91"/>
      <c r="T2403" s="91"/>
      <c r="U2403" s="102"/>
    </row>
    <row r="2404" spans="1:16384" s="4" customFormat="1" ht="14" outlineLevel="1" x14ac:dyDescent="0.35">
      <c r="A2404" s="83" t="s">
        <v>3187</v>
      </c>
      <c r="B2404" s="85" t="s">
        <v>1303</v>
      </c>
      <c r="C2404" s="85"/>
      <c r="D2404" s="122"/>
      <c r="E2404" s="101"/>
      <c r="F2404" s="101"/>
      <c r="G2404" s="101"/>
      <c r="H2404" s="101"/>
      <c r="I2404" s="101">
        <f t="shared" si="133"/>
        <v>0</v>
      </c>
      <c r="J2404" s="101"/>
      <c r="K2404" s="101"/>
      <c r="L2404" s="101"/>
      <c r="M2404" s="101"/>
      <c r="N2404" s="101">
        <f t="shared" si="134"/>
        <v>0</v>
      </c>
      <c r="O2404" s="88"/>
      <c r="P2404" s="88"/>
      <c r="Q2404" s="144">
        <v>0.2</v>
      </c>
      <c r="R2404" s="90" t="s">
        <v>1061</v>
      </c>
      <c r="S2404" s="91"/>
      <c r="T2404" s="91"/>
      <c r="U2404" s="102"/>
    </row>
    <row r="2405" spans="1:16384" s="4" customFormat="1" ht="14" outlineLevel="1" x14ac:dyDescent="0.35">
      <c r="A2405" s="83" t="s">
        <v>3188</v>
      </c>
      <c r="B2405" s="148" t="s">
        <v>1192</v>
      </c>
      <c r="C2405" s="85"/>
      <c r="D2405" s="122"/>
      <c r="E2405" s="101">
        <v>1700000</v>
      </c>
      <c r="F2405" s="101"/>
      <c r="G2405" s="101"/>
      <c r="H2405" s="101"/>
      <c r="I2405" s="101">
        <f t="shared" si="133"/>
        <v>1700000</v>
      </c>
      <c r="J2405" s="101">
        <v>1700000</v>
      </c>
      <c r="K2405" s="101"/>
      <c r="L2405" s="101"/>
      <c r="M2405" s="101"/>
      <c r="N2405" s="101">
        <f t="shared" si="134"/>
        <v>1700000</v>
      </c>
      <c r="O2405" s="88"/>
      <c r="P2405" s="88"/>
      <c r="Q2405" s="144">
        <v>0.5</v>
      </c>
      <c r="R2405" s="90" t="s">
        <v>1061</v>
      </c>
      <c r="S2405" s="91"/>
      <c r="T2405" s="91"/>
      <c r="U2405" s="102"/>
    </row>
    <row r="2406" spans="1:16384" s="4" customFormat="1" ht="14" outlineLevel="1" x14ac:dyDescent="0.35">
      <c r="A2406" s="83" t="s">
        <v>3189</v>
      </c>
      <c r="B2406" s="148" t="s">
        <v>1306</v>
      </c>
      <c r="C2406" s="85"/>
      <c r="D2406" s="122"/>
      <c r="E2406" s="149"/>
      <c r="F2406" s="149"/>
      <c r="G2406" s="149"/>
      <c r="H2406" s="149"/>
      <c r="I2406" s="149">
        <f t="shared" si="133"/>
        <v>0</v>
      </c>
      <c r="J2406" s="149"/>
      <c r="K2406" s="149"/>
      <c r="L2406" s="149"/>
      <c r="M2406" s="149"/>
      <c r="N2406" s="149">
        <f t="shared" si="134"/>
        <v>0</v>
      </c>
      <c r="O2406" s="88"/>
      <c r="P2406" s="88"/>
      <c r="Q2406" s="144">
        <v>0.2</v>
      </c>
      <c r="R2406" s="90" t="s">
        <v>1061</v>
      </c>
      <c r="S2406" s="91"/>
      <c r="T2406" s="91"/>
      <c r="U2406" s="102"/>
    </row>
    <row r="2407" spans="1:16384" s="4" customFormat="1" ht="28" outlineLevel="1" x14ac:dyDescent="0.35">
      <c r="A2407" s="63" t="s">
        <v>3190</v>
      </c>
      <c r="B2407" s="64" t="s">
        <v>3191</v>
      </c>
      <c r="C2407" s="157"/>
      <c r="D2407" s="157"/>
      <c r="E2407" s="374"/>
      <c r="F2407" s="374"/>
      <c r="G2407" s="374"/>
      <c r="H2407" s="374"/>
      <c r="I2407" s="374">
        <f t="shared" si="133"/>
        <v>0</v>
      </c>
      <c r="J2407" s="374"/>
      <c r="K2407" s="374"/>
      <c r="L2407" s="374"/>
      <c r="M2407" s="374"/>
      <c r="N2407" s="374">
        <f t="shared" si="134"/>
        <v>0</v>
      </c>
      <c r="O2407" s="185" t="s">
        <v>855</v>
      </c>
      <c r="P2407" s="185" t="s">
        <v>817</v>
      </c>
      <c r="Q2407" s="309"/>
      <c r="R2407" s="69" t="s">
        <v>1946</v>
      </c>
      <c r="S2407" s="64" t="s">
        <v>3192</v>
      </c>
      <c r="T2407" s="71" t="s">
        <v>1103</v>
      </c>
      <c r="U2407" s="147"/>
    </row>
    <row r="2408" spans="1:16384" s="4" customFormat="1" ht="27" customHeight="1" outlineLevel="1" x14ac:dyDescent="0.35">
      <c r="A2408" s="83" t="s">
        <v>3193</v>
      </c>
      <c r="B2408" s="148" t="s">
        <v>3194</v>
      </c>
      <c r="C2408" s="85"/>
      <c r="D2408" s="122"/>
      <c r="E2408" s="149"/>
      <c r="F2408" s="149"/>
      <c r="G2408" s="149"/>
      <c r="H2408" s="149"/>
      <c r="I2408" s="149">
        <f t="shared" si="133"/>
        <v>0</v>
      </c>
      <c r="J2408" s="149"/>
      <c r="K2408" s="149"/>
      <c r="L2408" s="149"/>
      <c r="M2408" s="149"/>
      <c r="N2408" s="149">
        <f t="shared" si="134"/>
        <v>0</v>
      </c>
      <c r="O2408" s="88"/>
      <c r="P2408" s="88"/>
      <c r="Q2408" s="144">
        <v>1</v>
      </c>
      <c r="R2408" s="90" t="s">
        <v>1946</v>
      </c>
      <c r="S2408" s="91"/>
      <c r="T2408" s="91"/>
      <c r="U2408" s="102"/>
    </row>
    <row r="2409" spans="1:16384" s="4" customFormat="1" ht="22.5" customHeight="1" outlineLevel="1" x14ac:dyDescent="0.35">
      <c r="A2409" s="63" t="s">
        <v>3195</v>
      </c>
      <c r="B2409" s="64" t="s">
        <v>3196</v>
      </c>
      <c r="C2409" s="157"/>
      <c r="D2409" s="157">
        <v>2341</v>
      </c>
      <c r="E2409" s="374">
        <f>E2417</f>
        <v>0</v>
      </c>
      <c r="F2409" s="65">
        <f>F2417</f>
        <v>0</v>
      </c>
      <c r="G2409" s="65"/>
      <c r="H2409" s="65"/>
      <c r="I2409" s="65">
        <f t="shared" si="133"/>
        <v>0</v>
      </c>
      <c r="J2409" s="65">
        <f>J2417</f>
        <v>0</v>
      </c>
      <c r="K2409" s="65">
        <f>K2417</f>
        <v>0</v>
      </c>
      <c r="L2409" s="65"/>
      <c r="M2409" s="65"/>
      <c r="N2409" s="65">
        <f t="shared" si="134"/>
        <v>0</v>
      </c>
      <c r="O2409" s="67">
        <f>O2410</f>
        <v>46114</v>
      </c>
      <c r="P2409" s="64">
        <f>P2417</f>
        <v>46233</v>
      </c>
      <c r="Q2409" s="309"/>
      <c r="R2409" s="71" t="s">
        <v>1946</v>
      </c>
      <c r="S2409" s="71"/>
      <c r="T2409" s="147" t="s">
        <v>414</v>
      </c>
      <c r="U2409" s="163"/>
      <c r="V2409" s="64"/>
      <c r="W2409" s="113"/>
      <c r="X2409" s="65"/>
      <c r="Y2409" s="65"/>
      <c r="Z2409" s="65"/>
      <c r="AA2409" s="65"/>
      <c r="AB2409" s="65"/>
      <c r="AC2409" s="65"/>
      <c r="AD2409" s="65"/>
      <c r="AE2409" s="65"/>
      <c r="AF2409" s="65"/>
      <c r="AG2409" s="65"/>
      <c r="AH2409" s="375"/>
      <c r="AI2409" s="375"/>
      <c r="AJ2409" s="71"/>
      <c r="AK2409" s="69"/>
      <c r="AL2409" s="71"/>
      <c r="AM2409" s="71"/>
      <c r="AN2409" s="147"/>
      <c r="AO2409" s="163"/>
      <c r="AP2409" s="64"/>
      <c r="AQ2409" s="113"/>
      <c r="AR2409" s="65"/>
      <c r="AS2409" s="65"/>
      <c r="AT2409" s="65"/>
      <c r="AU2409" s="65"/>
      <c r="AV2409" s="65"/>
      <c r="AW2409" s="65"/>
      <c r="AX2409" s="65"/>
      <c r="AY2409" s="65"/>
      <c r="AZ2409" s="65"/>
      <c r="BA2409" s="65"/>
      <c r="BB2409" s="375"/>
      <c r="BC2409" s="375"/>
      <c r="BD2409" s="71"/>
      <c r="BE2409" s="69"/>
      <c r="BF2409" s="71"/>
      <c r="BG2409" s="71"/>
      <c r="BH2409" s="147"/>
      <c r="BI2409" s="163"/>
      <c r="BJ2409" s="64"/>
      <c r="BK2409" s="113"/>
      <c r="BL2409" s="65"/>
      <c r="BM2409" s="65"/>
      <c r="BN2409" s="65"/>
      <c r="BO2409" s="65"/>
      <c r="BP2409" s="65"/>
      <c r="BQ2409" s="65"/>
      <c r="BR2409" s="65"/>
      <c r="BS2409" s="65"/>
      <c r="BT2409" s="65"/>
      <c r="BU2409" s="65"/>
      <c r="BV2409" s="375"/>
      <c r="BW2409" s="375"/>
      <c r="BX2409" s="71"/>
      <c r="BY2409" s="69"/>
      <c r="BZ2409" s="71"/>
      <c r="CA2409" s="71"/>
      <c r="CB2409" s="147"/>
      <c r="CC2409" s="163"/>
      <c r="CD2409" s="64"/>
      <c r="CE2409" s="113"/>
      <c r="CF2409" s="65"/>
      <c r="CG2409" s="65"/>
      <c r="CH2409" s="65"/>
      <c r="CI2409" s="65"/>
      <c r="CJ2409" s="65"/>
      <c r="CK2409" s="65"/>
      <c r="CL2409" s="65"/>
      <c r="CM2409" s="65"/>
      <c r="CN2409" s="65"/>
      <c r="CO2409" s="65"/>
      <c r="CP2409" s="375"/>
      <c r="CQ2409" s="375"/>
      <c r="CR2409" s="71"/>
      <c r="CS2409" s="69"/>
      <c r="CT2409" s="71"/>
      <c r="CU2409" s="71"/>
      <c r="CV2409" s="147"/>
      <c r="CW2409" s="163"/>
      <c r="CX2409" s="64"/>
      <c r="CY2409" s="113"/>
      <c r="CZ2409" s="65"/>
      <c r="DA2409" s="65"/>
      <c r="DB2409" s="65"/>
      <c r="DC2409" s="65"/>
      <c r="DD2409" s="65"/>
      <c r="DE2409" s="65"/>
      <c r="DF2409" s="65"/>
      <c r="DG2409" s="65"/>
      <c r="DH2409" s="65"/>
      <c r="DI2409" s="65"/>
      <c r="DJ2409" s="375"/>
      <c r="DK2409" s="375"/>
      <c r="DL2409" s="71"/>
      <c r="DM2409" s="69"/>
      <c r="DN2409" s="71"/>
      <c r="DO2409" s="71"/>
      <c r="DP2409" s="147"/>
      <c r="DQ2409" s="163"/>
      <c r="DR2409" s="64"/>
      <c r="DS2409" s="113"/>
      <c r="DT2409" s="65"/>
      <c r="DU2409" s="65"/>
      <c r="DV2409" s="65"/>
      <c r="DW2409" s="65"/>
      <c r="DX2409" s="65"/>
      <c r="DY2409" s="65"/>
      <c r="DZ2409" s="65"/>
      <c r="EA2409" s="65"/>
      <c r="EB2409" s="65"/>
      <c r="EC2409" s="65"/>
      <c r="ED2409" s="375"/>
      <c r="EE2409" s="375"/>
      <c r="EF2409" s="71"/>
      <c r="EG2409" s="69"/>
      <c r="EH2409" s="71"/>
      <c r="EI2409" s="71"/>
      <c r="EJ2409" s="147"/>
      <c r="EK2409" s="163"/>
      <c r="EL2409" s="64"/>
      <c r="EM2409" s="113"/>
      <c r="EN2409" s="65"/>
      <c r="EO2409" s="65"/>
      <c r="EP2409" s="65"/>
      <c r="EQ2409" s="65"/>
      <c r="ER2409" s="65"/>
      <c r="ES2409" s="65"/>
      <c r="ET2409" s="65"/>
      <c r="EU2409" s="65"/>
      <c r="EV2409" s="65"/>
      <c r="EW2409" s="65"/>
      <c r="EX2409" s="375"/>
      <c r="EY2409" s="375"/>
      <c r="EZ2409" s="71"/>
      <c r="FA2409" s="69"/>
      <c r="FB2409" s="71"/>
      <c r="FC2409" s="71"/>
      <c r="FD2409" s="147"/>
      <c r="FE2409" s="163"/>
      <c r="FF2409" s="64"/>
      <c r="FG2409" s="113"/>
      <c r="FH2409" s="65"/>
      <c r="FI2409" s="65"/>
      <c r="FJ2409" s="65"/>
      <c r="FK2409" s="65"/>
      <c r="FL2409" s="65"/>
      <c r="FM2409" s="65"/>
      <c r="FN2409" s="65"/>
      <c r="FO2409" s="65"/>
      <c r="FP2409" s="65"/>
      <c r="FQ2409" s="65"/>
      <c r="FR2409" s="375"/>
      <c r="FS2409" s="375"/>
      <c r="FT2409" s="71"/>
      <c r="FU2409" s="69"/>
      <c r="FV2409" s="71"/>
      <c r="FW2409" s="71"/>
      <c r="FX2409" s="147"/>
      <c r="FY2409" s="163"/>
      <c r="FZ2409" s="64"/>
      <c r="GA2409" s="113"/>
      <c r="GB2409" s="65"/>
      <c r="GC2409" s="65"/>
      <c r="GD2409" s="65"/>
      <c r="GE2409" s="65"/>
      <c r="GF2409" s="65"/>
      <c r="GG2409" s="65"/>
      <c r="GH2409" s="65"/>
      <c r="GI2409" s="65"/>
      <c r="GJ2409" s="65"/>
      <c r="GK2409" s="65"/>
      <c r="GL2409" s="375"/>
      <c r="GM2409" s="375"/>
      <c r="GN2409" s="71"/>
      <c r="GO2409" s="69"/>
      <c r="GP2409" s="71"/>
      <c r="GQ2409" s="71"/>
      <c r="GR2409" s="147"/>
      <c r="GS2409" s="163"/>
      <c r="GT2409" s="64"/>
      <c r="GU2409" s="113"/>
      <c r="GV2409" s="65"/>
      <c r="GW2409" s="65"/>
      <c r="GX2409" s="65"/>
      <c r="GY2409" s="65"/>
      <c r="GZ2409" s="65"/>
      <c r="HA2409" s="65"/>
      <c r="HB2409" s="65"/>
      <c r="HC2409" s="65"/>
      <c r="HD2409" s="65"/>
      <c r="HE2409" s="65"/>
      <c r="HF2409" s="375"/>
      <c r="HG2409" s="375"/>
      <c r="HH2409" s="71"/>
      <c r="HI2409" s="69"/>
      <c r="HJ2409" s="71"/>
      <c r="HK2409" s="71"/>
      <c r="HL2409" s="147"/>
      <c r="HM2409" s="163"/>
      <c r="HN2409" s="64"/>
      <c r="HO2409" s="113"/>
      <c r="HP2409" s="65"/>
      <c r="HQ2409" s="65"/>
      <c r="HR2409" s="65"/>
      <c r="HS2409" s="65"/>
      <c r="HT2409" s="65"/>
      <c r="HU2409" s="65"/>
      <c r="HV2409" s="65"/>
      <c r="HW2409" s="65"/>
      <c r="HX2409" s="65"/>
      <c r="HY2409" s="65"/>
      <c r="HZ2409" s="375"/>
      <c r="IA2409" s="375"/>
      <c r="IB2409" s="71"/>
      <c r="IC2409" s="69"/>
      <c r="ID2409" s="71"/>
      <c r="IE2409" s="71"/>
      <c r="IF2409" s="147"/>
      <c r="IG2409" s="163"/>
      <c r="IH2409" s="64"/>
      <c r="II2409" s="113"/>
      <c r="IJ2409" s="65"/>
      <c r="IK2409" s="65"/>
      <c r="IL2409" s="65"/>
      <c r="IM2409" s="65"/>
      <c r="IN2409" s="65"/>
      <c r="IO2409" s="65"/>
      <c r="IP2409" s="65"/>
      <c r="IQ2409" s="65"/>
      <c r="IR2409" s="65"/>
      <c r="IS2409" s="65"/>
      <c r="IT2409" s="375"/>
      <c r="IU2409" s="375"/>
      <c r="IV2409" s="71"/>
      <c r="IW2409" s="69"/>
      <c r="IX2409" s="71"/>
      <c r="IY2409" s="71"/>
      <c r="IZ2409" s="147"/>
      <c r="JA2409" s="163"/>
      <c r="JB2409" s="64"/>
      <c r="JC2409" s="113"/>
      <c r="JD2409" s="65"/>
      <c r="JE2409" s="65"/>
      <c r="JF2409" s="65"/>
      <c r="JG2409" s="65"/>
      <c r="JH2409" s="65"/>
      <c r="JI2409" s="65"/>
      <c r="JJ2409" s="65"/>
      <c r="JK2409" s="65"/>
      <c r="JL2409" s="65"/>
      <c r="JM2409" s="65"/>
      <c r="JN2409" s="375"/>
      <c r="JO2409" s="375"/>
      <c r="JP2409" s="71"/>
      <c r="JQ2409" s="69"/>
      <c r="JR2409" s="71"/>
      <c r="JS2409" s="71"/>
      <c r="JT2409" s="147"/>
      <c r="JU2409" s="163"/>
      <c r="JV2409" s="64"/>
      <c r="JW2409" s="113"/>
      <c r="JX2409" s="65"/>
      <c r="JY2409" s="65"/>
      <c r="JZ2409" s="65"/>
      <c r="KA2409" s="65"/>
      <c r="KB2409" s="65"/>
      <c r="KC2409" s="65"/>
      <c r="KD2409" s="65"/>
      <c r="KE2409" s="65"/>
      <c r="KF2409" s="65"/>
      <c r="KG2409" s="65"/>
      <c r="KH2409" s="375"/>
      <c r="KI2409" s="375"/>
      <c r="KJ2409" s="71"/>
      <c r="KK2409" s="69"/>
      <c r="KL2409" s="71"/>
      <c r="KM2409" s="71"/>
      <c r="KN2409" s="147"/>
      <c r="KO2409" s="163"/>
      <c r="KP2409" s="64"/>
      <c r="KQ2409" s="113"/>
      <c r="KR2409" s="65"/>
      <c r="KS2409" s="65"/>
      <c r="KT2409" s="65"/>
      <c r="KU2409" s="65"/>
      <c r="KV2409" s="65"/>
      <c r="KW2409" s="65"/>
      <c r="KX2409" s="65"/>
      <c r="KY2409" s="65"/>
      <c r="KZ2409" s="65"/>
      <c r="LA2409" s="65"/>
      <c r="LB2409" s="375"/>
      <c r="LC2409" s="375"/>
      <c r="LD2409" s="71"/>
      <c r="LE2409" s="69"/>
      <c r="LF2409" s="71"/>
      <c r="LG2409" s="71"/>
      <c r="LH2409" s="147"/>
      <c r="LI2409" s="163"/>
      <c r="LJ2409" s="64"/>
      <c r="LK2409" s="113"/>
      <c r="LL2409" s="65"/>
      <c r="LM2409" s="65"/>
      <c r="LN2409" s="65"/>
      <c r="LO2409" s="65"/>
      <c r="LP2409" s="65"/>
      <c r="LQ2409" s="65"/>
      <c r="LR2409" s="65"/>
      <c r="LS2409" s="65"/>
      <c r="LT2409" s="65"/>
      <c r="LU2409" s="65"/>
      <c r="LV2409" s="375"/>
      <c r="LW2409" s="375"/>
      <c r="LX2409" s="71"/>
      <c r="LY2409" s="69"/>
      <c r="LZ2409" s="71"/>
      <c r="MA2409" s="71"/>
      <c r="MB2409" s="147"/>
      <c r="MC2409" s="163"/>
      <c r="MD2409" s="64"/>
      <c r="ME2409" s="113"/>
      <c r="MF2409" s="65"/>
      <c r="MG2409" s="65"/>
      <c r="MH2409" s="65"/>
      <c r="MI2409" s="65"/>
      <c r="MJ2409" s="65"/>
      <c r="MK2409" s="65"/>
      <c r="ML2409" s="65"/>
      <c r="MM2409" s="65"/>
      <c r="MN2409" s="65"/>
      <c r="MO2409" s="65"/>
      <c r="MP2409" s="375"/>
      <c r="MQ2409" s="375"/>
      <c r="MR2409" s="71"/>
      <c r="MS2409" s="69"/>
      <c r="MT2409" s="71"/>
      <c r="MU2409" s="71"/>
      <c r="MV2409" s="147"/>
      <c r="MW2409" s="163"/>
      <c r="MX2409" s="64"/>
      <c r="MY2409" s="113"/>
      <c r="MZ2409" s="65"/>
      <c r="NA2409" s="65"/>
      <c r="NB2409" s="65"/>
      <c r="NC2409" s="65"/>
      <c r="ND2409" s="65"/>
      <c r="NE2409" s="65"/>
      <c r="NF2409" s="65"/>
      <c r="NG2409" s="65"/>
      <c r="NH2409" s="65"/>
      <c r="NI2409" s="65"/>
      <c r="NJ2409" s="375"/>
      <c r="NK2409" s="375"/>
      <c r="NL2409" s="71"/>
      <c r="NM2409" s="69"/>
      <c r="NN2409" s="71"/>
      <c r="NO2409" s="71"/>
      <c r="NP2409" s="147"/>
      <c r="NQ2409" s="163"/>
      <c r="NR2409" s="64"/>
      <c r="NS2409" s="113"/>
      <c r="NT2409" s="65"/>
      <c r="NU2409" s="65"/>
      <c r="NV2409" s="65"/>
      <c r="NW2409" s="65"/>
      <c r="NX2409" s="65"/>
      <c r="NY2409" s="65"/>
      <c r="NZ2409" s="65"/>
      <c r="OA2409" s="65"/>
      <c r="OB2409" s="65"/>
      <c r="OC2409" s="65"/>
      <c r="OD2409" s="375"/>
      <c r="OE2409" s="375"/>
      <c r="OF2409" s="71"/>
      <c r="OG2409" s="69"/>
      <c r="OH2409" s="71"/>
      <c r="OI2409" s="71"/>
      <c r="OJ2409" s="147"/>
      <c r="OK2409" s="163"/>
      <c r="OL2409" s="64"/>
      <c r="OM2409" s="113"/>
      <c r="ON2409" s="65"/>
      <c r="OO2409" s="65"/>
      <c r="OP2409" s="65"/>
      <c r="OQ2409" s="65"/>
      <c r="OR2409" s="65"/>
      <c r="OS2409" s="65"/>
      <c r="OT2409" s="65"/>
      <c r="OU2409" s="65"/>
      <c r="OV2409" s="65"/>
      <c r="OW2409" s="65"/>
      <c r="OX2409" s="375"/>
      <c r="OY2409" s="375"/>
      <c r="OZ2409" s="71"/>
      <c r="PA2409" s="69"/>
      <c r="PB2409" s="71"/>
      <c r="PC2409" s="71"/>
      <c r="PD2409" s="147"/>
      <c r="PE2409" s="163"/>
      <c r="PF2409" s="64"/>
      <c r="PG2409" s="113"/>
      <c r="PH2409" s="65"/>
      <c r="PI2409" s="65"/>
      <c r="PJ2409" s="65"/>
      <c r="PK2409" s="65"/>
      <c r="PL2409" s="65"/>
      <c r="PM2409" s="65"/>
      <c r="PN2409" s="65"/>
      <c r="PO2409" s="65"/>
      <c r="PP2409" s="65"/>
      <c r="PQ2409" s="65"/>
      <c r="PR2409" s="375"/>
      <c r="PS2409" s="375"/>
      <c r="PT2409" s="71"/>
      <c r="PU2409" s="69"/>
      <c r="PV2409" s="71"/>
      <c r="PW2409" s="71"/>
      <c r="PX2409" s="147"/>
      <c r="PY2409" s="163"/>
      <c r="PZ2409" s="64"/>
      <c r="QA2409" s="113"/>
      <c r="QB2409" s="65"/>
      <c r="QC2409" s="65"/>
      <c r="QD2409" s="65"/>
      <c r="QE2409" s="65"/>
      <c r="QF2409" s="65"/>
      <c r="QG2409" s="65"/>
      <c r="QH2409" s="65"/>
      <c r="QI2409" s="65"/>
      <c r="QJ2409" s="65"/>
      <c r="QK2409" s="65"/>
      <c r="QL2409" s="375"/>
      <c r="QM2409" s="375"/>
      <c r="QN2409" s="71"/>
      <c r="QO2409" s="69"/>
      <c r="QP2409" s="71"/>
      <c r="QQ2409" s="71"/>
      <c r="QR2409" s="147"/>
      <c r="QS2409" s="163"/>
      <c r="QT2409" s="64"/>
      <c r="QU2409" s="113"/>
      <c r="QV2409" s="65"/>
      <c r="QW2409" s="65"/>
      <c r="QX2409" s="65"/>
      <c r="QY2409" s="65"/>
      <c r="QZ2409" s="65"/>
      <c r="RA2409" s="65"/>
      <c r="RB2409" s="65"/>
      <c r="RC2409" s="65"/>
      <c r="RD2409" s="65"/>
      <c r="RE2409" s="65"/>
      <c r="RF2409" s="375"/>
      <c r="RG2409" s="375"/>
      <c r="RH2409" s="71"/>
      <c r="RI2409" s="69"/>
      <c r="RJ2409" s="71"/>
      <c r="RK2409" s="71"/>
      <c r="RL2409" s="147"/>
      <c r="RM2409" s="163"/>
      <c r="RN2409" s="64"/>
      <c r="RO2409" s="113"/>
      <c r="RP2409" s="65"/>
      <c r="RQ2409" s="65"/>
      <c r="RR2409" s="65"/>
      <c r="RS2409" s="65"/>
      <c r="RT2409" s="65"/>
      <c r="RU2409" s="65"/>
      <c r="RV2409" s="65"/>
      <c r="RW2409" s="65"/>
      <c r="RX2409" s="65"/>
      <c r="RY2409" s="65"/>
      <c r="RZ2409" s="375"/>
      <c r="SA2409" s="375"/>
      <c r="SB2409" s="71"/>
      <c r="SC2409" s="69"/>
      <c r="SD2409" s="71"/>
      <c r="SE2409" s="71"/>
      <c r="SF2409" s="147"/>
      <c r="SG2409" s="163"/>
      <c r="SH2409" s="64"/>
      <c r="SI2409" s="113"/>
      <c r="SJ2409" s="65"/>
      <c r="SK2409" s="65"/>
      <c r="SL2409" s="65"/>
      <c r="SM2409" s="65"/>
      <c r="SN2409" s="65"/>
      <c r="SO2409" s="65"/>
      <c r="SP2409" s="65"/>
      <c r="SQ2409" s="65"/>
      <c r="SR2409" s="65"/>
      <c r="SS2409" s="65"/>
      <c r="ST2409" s="375"/>
      <c r="SU2409" s="375"/>
      <c r="SV2409" s="71"/>
      <c r="SW2409" s="69"/>
      <c r="SX2409" s="71"/>
      <c r="SY2409" s="71"/>
      <c r="SZ2409" s="147"/>
      <c r="TA2409" s="163"/>
      <c r="TB2409" s="64"/>
      <c r="TC2409" s="113"/>
      <c r="TD2409" s="65"/>
      <c r="TE2409" s="65"/>
      <c r="TF2409" s="65"/>
      <c r="TG2409" s="65"/>
      <c r="TH2409" s="65"/>
      <c r="TI2409" s="65"/>
      <c r="TJ2409" s="65"/>
      <c r="TK2409" s="65"/>
      <c r="TL2409" s="65"/>
      <c r="TM2409" s="65"/>
      <c r="TN2409" s="375"/>
      <c r="TO2409" s="375"/>
      <c r="TP2409" s="71"/>
      <c r="TQ2409" s="69"/>
      <c r="TR2409" s="71"/>
      <c r="TS2409" s="71"/>
      <c r="TT2409" s="147"/>
      <c r="TU2409" s="163"/>
      <c r="TV2409" s="64"/>
      <c r="TW2409" s="113"/>
      <c r="TX2409" s="65"/>
      <c r="TY2409" s="65"/>
      <c r="TZ2409" s="65"/>
      <c r="UA2409" s="65"/>
      <c r="UB2409" s="65"/>
      <c r="UC2409" s="65"/>
      <c r="UD2409" s="65"/>
      <c r="UE2409" s="65"/>
      <c r="UF2409" s="65"/>
      <c r="UG2409" s="65"/>
      <c r="UH2409" s="375"/>
      <c r="UI2409" s="375"/>
      <c r="UJ2409" s="71"/>
      <c r="UK2409" s="69"/>
      <c r="UL2409" s="71"/>
      <c r="UM2409" s="71"/>
      <c r="UN2409" s="147"/>
      <c r="UO2409" s="163"/>
      <c r="UP2409" s="64"/>
      <c r="UQ2409" s="113"/>
      <c r="UR2409" s="65"/>
      <c r="US2409" s="65"/>
      <c r="UT2409" s="65"/>
      <c r="UU2409" s="65"/>
      <c r="UV2409" s="65"/>
      <c r="UW2409" s="65"/>
      <c r="UX2409" s="65"/>
      <c r="UY2409" s="65"/>
      <c r="UZ2409" s="65"/>
      <c r="VA2409" s="65"/>
      <c r="VB2409" s="375"/>
      <c r="VC2409" s="375"/>
      <c r="VD2409" s="71"/>
      <c r="VE2409" s="69"/>
      <c r="VF2409" s="71"/>
      <c r="VG2409" s="71"/>
      <c r="VH2409" s="147"/>
      <c r="VI2409" s="163"/>
      <c r="VJ2409" s="64"/>
      <c r="VK2409" s="113"/>
      <c r="VL2409" s="65"/>
      <c r="VM2409" s="65"/>
      <c r="VN2409" s="65"/>
      <c r="VO2409" s="65"/>
      <c r="VP2409" s="65"/>
      <c r="VQ2409" s="65"/>
      <c r="VR2409" s="65"/>
      <c r="VS2409" s="65"/>
      <c r="VT2409" s="65"/>
      <c r="VU2409" s="65"/>
      <c r="VV2409" s="375"/>
      <c r="VW2409" s="375"/>
      <c r="VX2409" s="71"/>
      <c r="VY2409" s="69"/>
      <c r="VZ2409" s="71"/>
      <c r="WA2409" s="71"/>
      <c r="WB2409" s="147"/>
      <c r="WC2409" s="163"/>
      <c r="WD2409" s="64"/>
      <c r="WE2409" s="113"/>
      <c r="WF2409" s="65"/>
      <c r="WG2409" s="65"/>
      <c r="WH2409" s="65"/>
      <c r="WI2409" s="65"/>
      <c r="WJ2409" s="65"/>
      <c r="WK2409" s="65"/>
      <c r="WL2409" s="65"/>
      <c r="WM2409" s="65"/>
      <c r="WN2409" s="65"/>
      <c r="WO2409" s="65"/>
      <c r="WP2409" s="375"/>
      <c r="WQ2409" s="375"/>
      <c r="WR2409" s="71"/>
      <c r="WS2409" s="69"/>
      <c r="WT2409" s="71"/>
      <c r="WU2409" s="71"/>
      <c r="WV2409" s="147"/>
      <c r="WW2409" s="163"/>
      <c r="WX2409" s="64"/>
      <c r="WY2409" s="113"/>
      <c r="WZ2409" s="65"/>
      <c r="XA2409" s="65"/>
      <c r="XB2409" s="65"/>
      <c r="XC2409" s="65"/>
      <c r="XD2409" s="65"/>
      <c r="XE2409" s="65"/>
      <c r="XF2409" s="65"/>
      <c r="XG2409" s="65"/>
      <c r="XH2409" s="65"/>
      <c r="XI2409" s="65"/>
      <c r="XJ2409" s="375"/>
      <c r="XK2409" s="375"/>
      <c r="XL2409" s="71"/>
      <c r="XM2409" s="69"/>
      <c r="XN2409" s="71"/>
      <c r="XO2409" s="71"/>
      <c r="XP2409" s="147"/>
      <c r="XQ2409" s="163"/>
      <c r="XR2409" s="64"/>
      <c r="XS2409" s="113"/>
      <c r="XT2409" s="65"/>
      <c r="XU2409" s="65"/>
      <c r="XV2409" s="65"/>
      <c r="XW2409" s="65"/>
      <c r="XX2409" s="65"/>
      <c r="XY2409" s="65"/>
      <c r="XZ2409" s="65"/>
      <c r="YA2409" s="65"/>
      <c r="YB2409" s="65"/>
      <c r="YC2409" s="65"/>
      <c r="YD2409" s="375"/>
      <c r="YE2409" s="375"/>
      <c r="YF2409" s="71"/>
      <c r="YG2409" s="69"/>
      <c r="YH2409" s="71"/>
      <c r="YI2409" s="71"/>
      <c r="YJ2409" s="147"/>
      <c r="YK2409" s="163"/>
      <c r="YL2409" s="64"/>
      <c r="YM2409" s="113"/>
      <c r="YN2409" s="65"/>
      <c r="YO2409" s="65"/>
      <c r="YP2409" s="65"/>
      <c r="YQ2409" s="65"/>
      <c r="YR2409" s="65"/>
      <c r="YS2409" s="65"/>
      <c r="YT2409" s="65"/>
      <c r="YU2409" s="65"/>
      <c r="YV2409" s="65"/>
      <c r="YW2409" s="65"/>
      <c r="YX2409" s="375"/>
      <c r="YY2409" s="375"/>
      <c r="YZ2409" s="71"/>
      <c r="ZA2409" s="69"/>
      <c r="ZB2409" s="71"/>
      <c r="ZC2409" s="71"/>
      <c r="ZD2409" s="147"/>
      <c r="ZE2409" s="163"/>
      <c r="ZF2409" s="64"/>
      <c r="ZG2409" s="113"/>
      <c r="ZH2409" s="65"/>
      <c r="ZI2409" s="65"/>
      <c r="ZJ2409" s="65"/>
      <c r="ZK2409" s="65"/>
      <c r="ZL2409" s="65"/>
      <c r="ZM2409" s="65"/>
      <c r="ZN2409" s="65"/>
      <c r="ZO2409" s="65"/>
      <c r="ZP2409" s="65"/>
      <c r="ZQ2409" s="65"/>
      <c r="ZR2409" s="375"/>
      <c r="ZS2409" s="375"/>
      <c r="ZT2409" s="71"/>
      <c r="ZU2409" s="69"/>
      <c r="ZV2409" s="71"/>
      <c r="ZW2409" s="71"/>
      <c r="ZX2409" s="147"/>
      <c r="ZY2409" s="163"/>
      <c r="ZZ2409" s="64"/>
      <c r="AAA2409" s="113"/>
      <c r="AAB2409" s="65"/>
      <c r="AAC2409" s="65"/>
      <c r="AAD2409" s="65"/>
      <c r="AAE2409" s="65"/>
      <c r="AAF2409" s="65"/>
      <c r="AAG2409" s="65"/>
      <c r="AAH2409" s="65"/>
      <c r="AAI2409" s="65"/>
      <c r="AAJ2409" s="65"/>
      <c r="AAK2409" s="65"/>
      <c r="AAL2409" s="375"/>
      <c r="AAM2409" s="375"/>
      <c r="AAN2409" s="71"/>
      <c r="AAO2409" s="69"/>
      <c r="AAP2409" s="71"/>
      <c r="AAQ2409" s="71"/>
      <c r="AAR2409" s="147"/>
      <c r="AAS2409" s="163"/>
      <c r="AAT2409" s="64"/>
      <c r="AAU2409" s="113"/>
      <c r="AAV2409" s="65"/>
      <c r="AAW2409" s="65"/>
      <c r="AAX2409" s="65"/>
      <c r="AAY2409" s="65"/>
      <c r="AAZ2409" s="65"/>
      <c r="ABA2409" s="65"/>
      <c r="ABB2409" s="65"/>
      <c r="ABC2409" s="65"/>
      <c r="ABD2409" s="65"/>
      <c r="ABE2409" s="65"/>
      <c r="ABF2409" s="375"/>
      <c r="ABG2409" s="375"/>
      <c r="ABH2409" s="71"/>
      <c r="ABI2409" s="69"/>
      <c r="ABJ2409" s="71"/>
      <c r="ABK2409" s="71"/>
      <c r="ABL2409" s="147"/>
      <c r="ABM2409" s="163"/>
      <c r="ABN2409" s="64"/>
      <c r="ABO2409" s="113"/>
      <c r="ABP2409" s="65"/>
      <c r="ABQ2409" s="65"/>
      <c r="ABR2409" s="65"/>
      <c r="ABS2409" s="65"/>
      <c r="ABT2409" s="65"/>
      <c r="ABU2409" s="65"/>
      <c r="ABV2409" s="65"/>
      <c r="ABW2409" s="65"/>
      <c r="ABX2409" s="65"/>
      <c r="ABY2409" s="65"/>
      <c r="ABZ2409" s="375"/>
      <c r="ACA2409" s="375"/>
      <c r="ACB2409" s="71"/>
      <c r="ACC2409" s="69"/>
      <c r="ACD2409" s="71"/>
      <c r="ACE2409" s="71"/>
      <c r="ACF2409" s="147"/>
      <c r="ACG2409" s="163"/>
      <c r="ACH2409" s="64"/>
      <c r="ACI2409" s="113"/>
      <c r="ACJ2409" s="65"/>
      <c r="ACK2409" s="65"/>
      <c r="ACL2409" s="65"/>
      <c r="ACM2409" s="65"/>
      <c r="ACN2409" s="65"/>
      <c r="ACO2409" s="65"/>
      <c r="ACP2409" s="65"/>
      <c r="ACQ2409" s="65"/>
      <c r="ACR2409" s="65"/>
      <c r="ACS2409" s="65"/>
      <c r="ACT2409" s="375"/>
      <c r="ACU2409" s="375"/>
      <c r="ACV2409" s="71"/>
      <c r="ACW2409" s="69"/>
      <c r="ACX2409" s="71"/>
      <c r="ACY2409" s="71"/>
      <c r="ACZ2409" s="147"/>
      <c r="ADA2409" s="163"/>
      <c r="ADB2409" s="64"/>
      <c r="ADC2409" s="113"/>
      <c r="ADD2409" s="65"/>
      <c r="ADE2409" s="65"/>
      <c r="ADF2409" s="65"/>
      <c r="ADG2409" s="65"/>
      <c r="ADH2409" s="65"/>
      <c r="ADI2409" s="65"/>
      <c r="ADJ2409" s="65"/>
      <c r="ADK2409" s="65"/>
      <c r="ADL2409" s="65"/>
      <c r="ADM2409" s="65"/>
      <c r="ADN2409" s="375"/>
      <c r="ADO2409" s="375"/>
      <c r="ADP2409" s="71"/>
      <c r="ADQ2409" s="69"/>
      <c r="ADR2409" s="71"/>
      <c r="ADS2409" s="71"/>
      <c r="ADT2409" s="147"/>
      <c r="ADU2409" s="163"/>
      <c r="ADV2409" s="64"/>
      <c r="ADW2409" s="113"/>
      <c r="ADX2409" s="65"/>
      <c r="ADY2409" s="65"/>
      <c r="ADZ2409" s="65"/>
      <c r="AEA2409" s="65"/>
      <c r="AEB2409" s="65"/>
      <c r="AEC2409" s="65"/>
      <c r="AED2409" s="65"/>
      <c r="AEE2409" s="65"/>
      <c r="AEF2409" s="65"/>
      <c r="AEG2409" s="65"/>
      <c r="AEH2409" s="375"/>
      <c r="AEI2409" s="375"/>
      <c r="AEJ2409" s="71"/>
      <c r="AEK2409" s="69"/>
      <c r="AEL2409" s="71"/>
      <c r="AEM2409" s="71"/>
      <c r="AEN2409" s="147"/>
      <c r="AEO2409" s="163"/>
      <c r="AEP2409" s="64"/>
      <c r="AEQ2409" s="113"/>
      <c r="AER2409" s="65"/>
      <c r="AES2409" s="65"/>
      <c r="AET2409" s="65"/>
      <c r="AEU2409" s="65"/>
      <c r="AEV2409" s="65"/>
      <c r="AEW2409" s="65"/>
      <c r="AEX2409" s="65"/>
      <c r="AEY2409" s="65"/>
      <c r="AEZ2409" s="65"/>
      <c r="AFA2409" s="65"/>
      <c r="AFB2409" s="375"/>
      <c r="AFC2409" s="375"/>
      <c r="AFD2409" s="71"/>
      <c r="AFE2409" s="69"/>
      <c r="AFF2409" s="71"/>
      <c r="AFG2409" s="71"/>
      <c r="AFH2409" s="147"/>
      <c r="AFI2409" s="163"/>
      <c r="AFJ2409" s="64"/>
      <c r="AFK2409" s="113"/>
      <c r="AFL2409" s="65"/>
      <c r="AFM2409" s="65"/>
      <c r="AFN2409" s="65"/>
      <c r="AFO2409" s="65"/>
      <c r="AFP2409" s="65"/>
      <c r="AFQ2409" s="65"/>
      <c r="AFR2409" s="65"/>
      <c r="AFS2409" s="65"/>
      <c r="AFT2409" s="65"/>
      <c r="AFU2409" s="65"/>
      <c r="AFV2409" s="375"/>
      <c r="AFW2409" s="375"/>
      <c r="AFX2409" s="71"/>
      <c r="AFY2409" s="69"/>
      <c r="AFZ2409" s="71"/>
      <c r="AGA2409" s="71"/>
      <c r="AGB2409" s="147"/>
      <c r="AGC2409" s="163"/>
      <c r="AGD2409" s="64"/>
      <c r="AGE2409" s="113"/>
      <c r="AGF2409" s="65"/>
      <c r="AGG2409" s="65"/>
      <c r="AGH2409" s="65"/>
      <c r="AGI2409" s="65"/>
      <c r="AGJ2409" s="65"/>
      <c r="AGK2409" s="65"/>
      <c r="AGL2409" s="65"/>
      <c r="AGM2409" s="65"/>
      <c r="AGN2409" s="65"/>
      <c r="AGO2409" s="65"/>
      <c r="AGP2409" s="375"/>
      <c r="AGQ2409" s="375"/>
      <c r="AGR2409" s="71"/>
      <c r="AGS2409" s="69"/>
      <c r="AGT2409" s="71"/>
      <c r="AGU2409" s="71"/>
      <c r="AGV2409" s="147"/>
      <c r="AGW2409" s="163"/>
      <c r="AGX2409" s="64"/>
      <c r="AGY2409" s="113"/>
      <c r="AGZ2409" s="65"/>
      <c r="AHA2409" s="65"/>
      <c r="AHB2409" s="65"/>
      <c r="AHC2409" s="65"/>
      <c r="AHD2409" s="65"/>
      <c r="AHE2409" s="65"/>
      <c r="AHF2409" s="65"/>
      <c r="AHG2409" s="65"/>
      <c r="AHH2409" s="65"/>
      <c r="AHI2409" s="65"/>
      <c r="AHJ2409" s="375"/>
      <c r="AHK2409" s="375"/>
      <c r="AHL2409" s="71"/>
      <c r="AHM2409" s="69"/>
      <c r="AHN2409" s="71"/>
      <c r="AHO2409" s="71"/>
      <c r="AHP2409" s="147"/>
      <c r="AHQ2409" s="163"/>
      <c r="AHR2409" s="64"/>
      <c r="AHS2409" s="113"/>
      <c r="AHT2409" s="65"/>
      <c r="AHU2409" s="65"/>
      <c r="AHV2409" s="65"/>
      <c r="AHW2409" s="65"/>
      <c r="AHX2409" s="65"/>
      <c r="AHY2409" s="65"/>
      <c r="AHZ2409" s="65"/>
      <c r="AIA2409" s="65"/>
      <c r="AIB2409" s="65"/>
      <c r="AIC2409" s="65"/>
      <c r="AID2409" s="375"/>
      <c r="AIE2409" s="375"/>
      <c r="AIF2409" s="71"/>
      <c r="AIG2409" s="69"/>
      <c r="AIH2409" s="71"/>
      <c r="AII2409" s="71"/>
      <c r="AIJ2409" s="147"/>
      <c r="AIK2409" s="163"/>
      <c r="AIL2409" s="64"/>
      <c r="AIM2409" s="113"/>
      <c r="AIN2409" s="65"/>
      <c r="AIO2409" s="65"/>
      <c r="AIP2409" s="65"/>
      <c r="AIQ2409" s="65"/>
      <c r="AIR2409" s="65"/>
      <c r="AIS2409" s="65"/>
      <c r="AIT2409" s="65"/>
      <c r="AIU2409" s="65"/>
      <c r="AIV2409" s="65"/>
      <c r="AIW2409" s="65"/>
      <c r="AIX2409" s="375"/>
      <c r="AIY2409" s="375"/>
      <c r="AIZ2409" s="71"/>
      <c r="AJA2409" s="69"/>
      <c r="AJB2409" s="71"/>
      <c r="AJC2409" s="71"/>
      <c r="AJD2409" s="147"/>
      <c r="AJE2409" s="163"/>
      <c r="AJF2409" s="64"/>
      <c r="AJG2409" s="113"/>
      <c r="AJH2409" s="65"/>
      <c r="AJI2409" s="65"/>
      <c r="AJJ2409" s="65"/>
      <c r="AJK2409" s="65"/>
      <c r="AJL2409" s="65"/>
      <c r="AJM2409" s="65"/>
      <c r="AJN2409" s="65"/>
      <c r="AJO2409" s="65"/>
      <c r="AJP2409" s="65"/>
      <c r="AJQ2409" s="65"/>
      <c r="AJR2409" s="375"/>
      <c r="AJS2409" s="375"/>
      <c r="AJT2409" s="71"/>
      <c r="AJU2409" s="69"/>
      <c r="AJV2409" s="71"/>
      <c r="AJW2409" s="71"/>
      <c r="AJX2409" s="147"/>
      <c r="AJY2409" s="163"/>
      <c r="AJZ2409" s="64"/>
      <c r="AKA2409" s="113"/>
      <c r="AKB2409" s="65"/>
      <c r="AKC2409" s="65"/>
      <c r="AKD2409" s="65"/>
      <c r="AKE2409" s="65"/>
      <c r="AKF2409" s="65"/>
      <c r="AKG2409" s="65"/>
      <c r="AKH2409" s="65"/>
      <c r="AKI2409" s="65"/>
      <c r="AKJ2409" s="65"/>
      <c r="AKK2409" s="65"/>
      <c r="AKL2409" s="375"/>
      <c r="AKM2409" s="375"/>
      <c r="AKN2409" s="71"/>
      <c r="AKO2409" s="69"/>
      <c r="AKP2409" s="71"/>
      <c r="AKQ2409" s="71"/>
      <c r="AKR2409" s="147"/>
      <c r="AKS2409" s="163"/>
      <c r="AKT2409" s="64"/>
      <c r="AKU2409" s="113"/>
      <c r="AKV2409" s="65"/>
      <c r="AKW2409" s="65"/>
      <c r="AKX2409" s="65"/>
      <c r="AKY2409" s="65"/>
      <c r="AKZ2409" s="65"/>
      <c r="ALA2409" s="65"/>
      <c r="ALB2409" s="65"/>
      <c r="ALC2409" s="65"/>
      <c r="ALD2409" s="65"/>
      <c r="ALE2409" s="65"/>
      <c r="ALF2409" s="375"/>
      <c r="ALG2409" s="375"/>
      <c r="ALH2409" s="71"/>
      <c r="ALI2409" s="69"/>
      <c r="ALJ2409" s="71"/>
      <c r="ALK2409" s="71"/>
      <c r="ALL2409" s="147"/>
      <c r="ALM2409" s="163"/>
      <c r="ALN2409" s="64"/>
      <c r="ALO2409" s="113"/>
      <c r="ALP2409" s="65"/>
      <c r="ALQ2409" s="65"/>
      <c r="ALR2409" s="65"/>
      <c r="ALS2409" s="65"/>
      <c r="ALT2409" s="65"/>
      <c r="ALU2409" s="65"/>
      <c r="ALV2409" s="65"/>
      <c r="ALW2409" s="65"/>
      <c r="ALX2409" s="65"/>
      <c r="ALY2409" s="65"/>
      <c r="ALZ2409" s="375"/>
      <c r="AMA2409" s="375"/>
      <c r="AMB2409" s="71"/>
      <c r="AMC2409" s="69"/>
      <c r="AMD2409" s="71"/>
      <c r="AME2409" s="71"/>
      <c r="AMF2409" s="147"/>
      <c r="AMG2409" s="163"/>
      <c r="AMH2409" s="64"/>
      <c r="AMI2409" s="113"/>
      <c r="AMJ2409" s="65"/>
      <c r="AMK2409" s="65"/>
      <c r="AML2409" s="65"/>
      <c r="AMM2409" s="65"/>
      <c r="AMN2409" s="65"/>
      <c r="AMO2409" s="65"/>
      <c r="AMP2409" s="65"/>
      <c r="AMQ2409" s="65"/>
      <c r="AMR2409" s="65"/>
      <c r="AMS2409" s="65"/>
      <c r="AMT2409" s="375"/>
      <c r="AMU2409" s="375"/>
      <c r="AMV2409" s="71"/>
      <c r="AMW2409" s="69"/>
      <c r="AMX2409" s="71"/>
      <c r="AMY2409" s="71"/>
      <c r="AMZ2409" s="147"/>
      <c r="ANA2409" s="163"/>
      <c r="ANB2409" s="64"/>
      <c r="ANC2409" s="113"/>
      <c r="AND2409" s="65"/>
      <c r="ANE2409" s="65"/>
      <c r="ANF2409" s="65"/>
      <c r="ANG2409" s="65"/>
      <c r="ANH2409" s="65"/>
      <c r="ANI2409" s="65"/>
      <c r="ANJ2409" s="65"/>
      <c r="ANK2409" s="65"/>
      <c r="ANL2409" s="65"/>
      <c r="ANM2409" s="65"/>
      <c r="ANN2409" s="375"/>
      <c r="ANO2409" s="375"/>
      <c r="ANP2409" s="71"/>
      <c r="ANQ2409" s="69"/>
      <c r="ANR2409" s="71"/>
      <c r="ANS2409" s="71"/>
      <c r="ANT2409" s="147"/>
      <c r="ANU2409" s="163"/>
      <c r="ANV2409" s="64"/>
      <c r="ANW2409" s="113"/>
      <c r="ANX2409" s="65"/>
      <c r="ANY2409" s="65"/>
      <c r="ANZ2409" s="65"/>
      <c r="AOA2409" s="65"/>
      <c r="AOB2409" s="65"/>
      <c r="AOC2409" s="65"/>
      <c r="AOD2409" s="65"/>
      <c r="AOE2409" s="65"/>
      <c r="AOF2409" s="65"/>
      <c r="AOG2409" s="65"/>
      <c r="AOH2409" s="375"/>
      <c r="AOI2409" s="375"/>
      <c r="AOJ2409" s="71"/>
      <c r="AOK2409" s="69"/>
      <c r="AOL2409" s="71"/>
      <c r="AOM2409" s="71"/>
      <c r="AON2409" s="147"/>
      <c r="AOO2409" s="163"/>
      <c r="AOP2409" s="64"/>
      <c r="AOQ2409" s="113"/>
      <c r="AOR2409" s="65"/>
      <c r="AOS2409" s="65"/>
      <c r="AOT2409" s="65"/>
      <c r="AOU2409" s="65"/>
      <c r="AOV2409" s="65"/>
      <c r="AOW2409" s="65"/>
      <c r="AOX2409" s="65"/>
      <c r="AOY2409" s="65"/>
      <c r="AOZ2409" s="65"/>
      <c r="APA2409" s="65"/>
      <c r="APB2409" s="375"/>
      <c r="APC2409" s="375"/>
      <c r="APD2409" s="71"/>
      <c r="APE2409" s="69"/>
      <c r="APF2409" s="71"/>
      <c r="APG2409" s="71"/>
      <c r="APH2409" s="147"/>
      <c r="API2409" s="163"/>
      <c r="APJ2409" s="64"/>
      <c r="APK2409" s="113"/>
      <c r="APL2409" s="65"/>
      <c r="APM2409" s="65"/>
      <c r="APN2409" s="65"/>
      <c r="APO2409" s="65"/>
      <c r="APP2409" s="65"/>
      <c r="APQ2409" s="65"/>
      <c r="APR2409" s="65"/>
      <c r="APS2409" s="65"/>
      <c r="APT2409" s="65"/>
      <c r="APU2409" s="65"/>
      <c r="APV2409" s="375"/>
      <c r="APW2409" s="375"/>
      <c r="APX2409" s="71"/>
      <c r="APY2409" s="69"/>
      <c r="APZ2409" s="71"/>
      <c r="AQA2409" s="71"/>
      <c r="AQB2409" s="147"/>
      <c r="AQC2409" s="163"/>
      <c r="AQD2409" s="64"/>
      <c r="AQE2409" s="113"/>
      <c r="AQF2409" s="65"/>
      <c r="AQG2409" s="65"/>
      <c r="AQH2409" s="65"/>
      <c r="AQI2409" s="65"/>
      <c r="AQJ2409" s="65"/>
      <c r="AQK2409" s="65"/>
      <c r="AQL2409" s="65"/>
      <c r="AQM2409" s="65"/>
      <c r="AQN2409" s="65"/>
      <c r="AQO2409" s="65"/>
      <c r="AQP2409" s="375"/>
      <c r="AQQ2409" s="375"/>
      <c r="AQR2409" s="71"/>
      <c r="AQS2409" s="69"/>
      <c r="AQT2409" s="71"/>
      <c r="AQU2409" s="71"/>
      <c r="AQV2409" s="147"/>
      <c r="AQW2409" s="163"/>
      <c r="AQX2409" s="64"/>
      <c r="AQY2409" s="113"/>
      <c r="AQZ2409" s="65"/>
      <c r="ARA2409" s="65"/>
      <c r="ARB2409" s="65"/>
      <c r="ARC2409" s="65"/>
      <c r="ARD2409" s="65"/>
      <c r="ARE2409" s="65"/>
      <c r="ARF2409" s="65"/>
      <c r="ARG2409" s="65"/>
      <c r="ARH2409" s="65"/>
      <c r="ARI2409" s="65"/>
      <c r="ARJ2409" s="375"/>
      <c r="ARK2409" s="375"/>
      <c r="ARL2409" s="71"/>
      <c r="ARM2409" s="69"/>
      <c r="ARN2409" s="71"/>
      <c r="ARO2409" s="71"/>
      <c r="ARP2409" s="147"/>
      <c r="ARQ2409" s="163"/>
      <c r="ARR2409" s="64"/>
      <c r="ARS2409" s="113"/>
      <c r="ART2409" s="65"/>
      <c r="ARU2409" s="65"/>
      <c r="ARV2409" s="65"/>
      <c r="ARW2409" s="65"/>
      <c r="ARX2409" s="65"/>
      <c r="ARY2409" s="65"/>
      <c r="ARZ2409" s="65"/>
      <c r="ASA2409" s="65"/>
      <c r="ASB2409" s="65"/>
      <c r="ASC2409" s="65"/>
      <c r="ASD2409" s="375"/>
      <c r="ASE2409" s="375"/>
      <c r="ASF2409" s="71"/>
      <c r="ASG2409" s="69"/>
      <c r="ASH2409" s="71"/>
      <c r="ASI2409" s="71"/>
      <c r="ASJ2409" s="147"/>
      <c r="ASK2409" s="163"/>
      <c r="ASL2409" s="64"/>
      <c r="ASM2409" s="113"/>
      <c r="ASN2409" s="65"/>
      <c r="ASO2409" s="65"/>
      <c r="ASP2409" s="65"/>
      <c r="ASQ2409" s="65"/>
      <c r="ASR2409" s="65"/>
      <c r="ASS2409" s="65"/>
      <c r="AST2409" s="65"/>
      <c r="ASU2409" s="65"/>
      <c r="ASV2409" s="65"/>
      <c r="ASW2409" s="65"/>
      <c r="ASX2409" s="375"/>
      <c r="ASY2409" s="375"/>
      <c r="ASZ2409" s="71"/>
      <c r="ATA2409" s="69"/>
      <c r="ATB2409" s="71"/>
      <c r="ATC2409" s="71"/>
      <c r="ATD2409" s="147"/>
      <c r="ATE2409" s="163"/>
      <c r="ATF2409" s="64"/>
      <c r="ATG2409" s="113"/>
      <c r="ATH2409" s="65"/>
      <c r="ATI2409" s="65"/>
      <c r="ATJ2409" s="65"/>
      <c r="ATK2409" s="65"/>
      <c r="ATL2409" s="65"/>
      <c r="ATM2409" s="65"/>
      <c r="ATN2409" s="65"/>
      <c r="ATO2409" s="65"/>
      <c r="ATP2409" s="65"/>
      <c r="ATQ2409" s="65"/>
      <c r="ATR2409" s="375"/>
      <c r="ATS2409" s="375"/>
      <c r="ATT2409" s="71"/>
      <c r="ATU2409" s="69"/>
      <c r="ATV2409" s="71"/>
      <c r="ATW2409" s="71"/>
      <c r="ATX2409" s="147"/>
      <c r="ATY2409" s="163"/>
      <c r="ATZ2409" s="64"/>
      <c r="AUA2409" s="113"/>
      <c r="AUB2409" s="65"/>
      <c r="AUC2409" s="65"/>
      <c r="AUD2409" s="65"/>
      <c r="AUE2409" s="65"/>
      <c r="AUF2409" s="65"/>
      <c r="AUG2409" s="65"/>
      <c r="AUH2409" s="65"/>
      <c r="AUI2409" s="65"/>
      <c r="AUJ2409" s="65"/>
      <c r="AUK2409" s="65"/>
      <c r="AUL2409" s="375"/>
      <c r="AUM2409" s="375"/>
      <c r="AUN2409" s="71"/>
      <c r="AUO2409" s="69"/>
      <c r="AUP2409" s="71"/>
      <c r="AUQ2409" s="71"/>
      <c r="AUR2409" s="147"/>
      <c r="AUS2409" s="163"/>
      <c r="AUT2409" s="64"/>
      <c r="AUU2409" s="113"/>
      <c r="AUV2409" s="65"/>
      <c r="AUW2409" s="65"/>
      <c r="AUX2409" s="65"/>
      <c r="AUY2409" s="65"/>
      <c r="AUZ2409" s="65"/>
      <c r="AVA2409" s="65"/>
      <c r="AVB2409" s="65"/>
      <c r="AVC2409" s="65"/>
      <c r="AVD2409" s="65"/>
      <c r="AVE2409" s="65"/>
      <c r="AVF2409" s="375"/>
      <c r="AVG2409" s="375"/>
      <c r="AVH2409" s="71"/>
      <c r="AVI2409" s="69"/>
      <c r="AVJ2409" s="71"/>
      <c r="AVK2409" s="71"/>
      <c r="AVL2409" s="147"/>
      <c r="AVM2409" s="163"/>
      <c r="AVN2409" s="64"/>
      <c r="AVO2409" s="113"/>
      <c r="AVP2409" s="65"/>
      <c r="AVQ2409" s="65"/>
      <c r="AVR2409" s="65"/>
      <c r="AVS2409" s="65"/>
      <c r="AVT2409" s="65"/>
      <c r="AVU2409" s="65"/>
      <c r="AVV2409" s="65"/>
      <c r="AVW2409" s="65"/>
      <c r="AVX2409" s="65"/>
      <c r="AVY2409" s="65"/>
      <c r="AVZ2409" s="375"/>
      <c r="AWA2409" s="375"/>
      <c r="AWB2409" s="71"/>
      <c r="AWC2409" s="69"/>
      <c r="AWD2409" s="71"/>
      <c r="AWE2409" s="71"/>
      <c r="AWF2409" s="147"/>
      <c r="AWG2409" s="163"/>
      <c r="AWH2409" s="64"/>
      <c r="AWI2409" s="113"/>
      <c r="AWJ2409" s="65"/>
      <c r="AWK2409" s="65"/>
      <c r="AWL2409" s="65"/>
      <c r="AWM2409" s="65"/>
      <c r="AWN2409" s="65"/>
      <c r="AWO2409" s="65"/>
      <c r="AWP2409" s="65"/>
      <c r="AWQ2409" s="65"/>
      <c r="AWR2409" s="65"/>
      <c r="AWS2409" s="65"/>
      <c r="AWT2409" s="375"/>
      <c r="AWU2409" s="375"/>
      <c r="AWV2409" s="71"/>
      <c r="AWW2409" s="69"/>
      <c r="AWX2409" s="71"/>
      <c r="AWY2409" s="71"/>
      <c r="AWZ2409" s="147"/>
      <c r="AXA2409" s="163"/>
      <c r="AXB2409" s="64"/>
      <c r="AXC2409" s="113"/>
      <c r="AXD2409" s="65"/>
      <c r="AXE2409" s="65"/>
      <c r="AXF2409" s="65"/>
      <c r="AXG2409" s="65"/>
      <c r="AXH2409" s="65"/>
      <c r="AXI2409" s="65"/>
      <c r="AXJ2409" s="65"/>
      <c r="AXK2409" s="65"/>
      <c r="AXL2409" s="65"/>
      <c r="AXM2409" s="65"/>
      <c r="AXN2409" s="375"/>
      <c r="AXO2409" s="375"/>
      <c r="AXP2409" s="71"/>
      <c r="AXQ2409" s="69"/>
      <c r="AXR2409" s="71"/>
      <c r="AXS2409" s="71"/>
      <c r="AXT2409" s="147"/>
      <c r="AXU2409" s="163"/>
      <c r="AXV2409" s="64"/>
      <c r="AXW2409" s="113"/>
      <c r="AXX2409" s="65"/>
      <c r="AXY2409" s="65"/>
      <c r="AXZ2409" s="65"/>
      <c r="AYA2409" s="65"/>
      <c r="AYB2409" s="65"/>
      <c r="AYC2409" s="65"/>
      <c r="AYD2409" s="65"/>
      <c r="AYE2409" s="65"/>
      <c r="AYF2409" s="65"/>
      <c r="AYG2409" s="65"/>
      <c r="AYH2409" s="375"/>
      <c r="AYI2409" s="375"/>
      <c r="AYJ2409" s="71"/>
      <c r="AYK2409" s="69"/>
      <c r="AYL2409" s="71"/>
      <c r="AYM2409" s="71"/>
      <c r="AYN2409" s="147"/>
      <c r="AYO2409" s="163"/>
      <c r="AYP2409" s="64"/>
      <c r="AYQ2409" s="113"/>
      <c r="AYR2409" s="65"/>
      <c r="AYS2409" s="65"/>
      <c r="AYT2409" s="65"/>
      <c r="AYU2409" s="65"/>
      <c r="AYV2409" s="65"/>
      <c r="AYW2409" s="65"/>
      <c r="AYX2409" s="65"/>
      <c r="AYY2409" s="65"/>
      <c r="AYZ2409" s="65"/>
      <c r="AZA2409" s="65"/>
      <c r="AZB2409" s="375"/>
      <c r="AZC2409" s="375"/>
      <c r="AZD2409" s="71"/>
      <c r="AZE2409" s="69"/>
      <c r="AZF2409" s="71"/>
      <c r="AZG2409" s="71"/>
      <c r="AZH2409" s="147"/>
      <c r="AZI2409" s="163"/>
      <c r="AZJ2409" s="64"/>
      <c r="AZK2409" s="113"/>
      <c r="AZL2409" s="65"/>
      <c r="AZM2409" s="65"/>
      <c r="AZN2409" s="65"/>
      <c r="AZO2409" s="65"/>
      <c r="AZP2409" s="65"/>
      <c r="AZQ2409" s="65"/>
      <c r="AZR2409" s="65"/>
      <c r="AZS2409" s="65"/>
      <c r="AZT2409" s="65"/>
      <c r="AZU2409" s="65"/>
      <c r="AZV2409" s="375"/>
      <c r="AZW2409" s="375"/>
      <c r="AZX2409" s="71"/>
      <c r="AZY2409" s="69"/>
      <c r="AZZ2409" s="71"/>
      <c r="BAA2409" s="71"/>
      <c r="BAB2409" s="147"/>
      <c r="BAC2409" s="163"/>
      <c r="BAD2409" s="64"/>
      <c r="BAE2409" s="113"/>
      <c r="BAF2409" s="65"/>
      <c r="BAG2409" s="65"/>
      <c r="BAH2409" s="65"/>
      <c r="BAI2409" s="65"/>
      <c r="BAJ2409" s="65"/>
      <c r="BAK2409" s="65"/>
      <c r="BAL2409" s="65"/>
      <c r="BAM2409" s="65"/>
      <c r="BAN2409" s="65"/>
      <c r="BAO2409" s="65"/>
      <c r="BAP2409" s="375"/>
      <c r="BAQ2409" s="375"/>
      <c r="BAR2409" s="71"/>
      <c r="BAS2409" s="69"/>
      <c r="BAT2409" s="71"/>
      <c r="BAU2409" s="71"/>
      <c r="BAV2409" s="147"/>
      <c r="BAW2409" s="163"/>
      <c r="BAX2409" s="64"/>
      <c r="BAY2409" s="113"/>
      <c r="BAZ2409" s="65"/>
      <c r="BBA2409" s="65"/>
      <c r="BBB2409" s="65"/>
      <c r="BBC2409" s="65"/>
      <c r="BBD2409" s="65"/>
      <c r="BBE2409" s="65"/>
      <c r="BBF2409" s="65"/>
      <c r="BBG2409" s="65"/>
      <c r="BBH2409" s="65"/>
      <c r="BBI2409" s="65"/>
      <c r="BBJ2409" s="375"/>
      <c r="BBK2409" s="375"/>
      <c r="BBL2409" s="71"/>
      <c r="BBM2409" s="69"/>
      <c r="BBN2409" s="71"/>
      <c r="BBO2409" s="71"/>
      <c r="BBP2409" s="147"/>
      <c r="BBQ2409" s="163"/>
      <c r="BBR2409" s="64"/>
      <c r="BBS2409" s="113"/>
      <c r="BBT2409" s="65"/>
      <c r="BBU2409" s="65"/>
      <c r="BBV2409" s="65"/>
      <c r="BBW2409" s="65"/>
      <c r="BBX2409" s="65"/>
      <c r="BBY2409" s="65"/>
      <c r="BBZ2409" s="65"/>
      <c r="BCA2409" s="65"/>
      <c r="BCB2409" s="65"/>
      <c r="BCC2409" s="65"/>
      <c r="BCD2409" s="375"/>
      <c r="BCE2409" s="375"/>
      <c r="BCF2409" s="71"/>
      <c r="BCG2409" s="69"/>
      <c r="BCH2409" s="71"/>
      <c r="BCI2409" s="71"/>
      <c r="BCJ2409" s="147"/>
      <c r="BCK2409" s="163"/>
      <c r="BCL2409" s="64"/>
      <c r="BCM2409" s="113"/>
      <c r="BCN2409" s="65"/>
      <c r="BCO2409" s="65"/>
      <c r="BCP2409" s="65"/>
      <c r="BCQ2409" s="65"/>
      <c r="BCR2409" s="65"/>
      <c r="BCS2409" s="65"/>
      <c r="BCT2409" s="65"/>
      <c r="BCU2409" s="65"/>
      <c r="BCV2409" s="65"/>
      <c r="BCW2409" s="65"/>
      <c r="BCX2409" s="375"/>
      <c r="BCY2409" s="375"/>
      <c r="BCZ2409" s="71"/>
      <c r="BDA2409" s="69"/>
      <c r="BDB2409" s="71"/>
      <c r="BDC2409" s="71"/>
      <c r="BDD2409" s="147"/>
      <c r="BDE2409" s="163"/>
      <c r="BDF2409" s="64"/>
      <c r="BDG2409" s="113"/>
      <c r="BDH2409" s="65"/>
      <c r="BDI2409" s="65"/>
      <c r="BDJ2409" s="65"/>
      <c r="BDK2409" s="65"/>
      <c r="BDL2409" s="65"/>
      <c r="BDM2409" s="65"/>
      <c r="BDN2409" s="65"/>
      <c r="BDO2409" s="65"/>
      <c r="BDP2409" s="65"/>
      <c r="BDQ2409" s="65"/>
      <c r="BDR2409" s="375"/>
      <c r="BDS2409" s="375"/>
      <c r="BDT2409" s="71"/>
      <c r="BDU2409" s="69"/>
      <c r="BDV2409" s="71"/>
      <c r="BDW2409" s="71"/>
      <c r="BDX2409" s="147"/>
      <c r="BDY2409" s="163"/>
      <c r="BDZ2409" s="64"/>
      <c r="BEA2409" s="113"/>
      <c r="BEB2409" s="65"/>
      <c r="BEC2409" s="65"/>
      <c r="BED2409" s="65"/>
      <c r="BEE2409" s="65"/>
      <c r="BEF2409" s="65"/>
      <c r="BEG2409" s="65"/>
      <c r="BEH2409" s="65"/>
      <c r="BEI2409" s="65"/>
      <c r="BEJ2409" s="65"/>
      <c r="BEK2409" s="65"/>
      <c r="BEL2409" s="375"/>
      <c r="BEM2409" s="375"/>
      <c r="BEN2409" s="71"/>
      <c r="BEO2409" s="69"/>
      <c r="BEP2409" s="71"/>
      <c r="BEQ2409" s="71"/>
      <c r="BER2409" s="147"/>
      <c r="BES2409" s="163"/>
      <c r="BET2409" s="64"/>
      <c r="BEU2409" s="113"/>
      <c r="BEV2409" s="65"/>
      <c r="BEW2409" s="65"/>
      <c r="BEX2409" s="65"/>
      <c r="BEY2409" s="65"/>
      <c r="BEZ2409" s="65"/>
      <c r="BFA2409" s="65"/>
      <c r="BFB2409" s="65"/>
      <c r="BFC2409" s="65"/>
      <c r="BFD2409" s="65"/>
      <c r="BFE2409" s="65"/>
      <c r="BFF2409" s="375"/>
      <c r="BFG2409" s="375"/>
      <c r="BFH2409" s="71"/>
      <c r="BFI2409" s="69"/>
      <c r="BFJ2409" s="71"/>
      <c r="BFK2409" s="71"/>
      <c r="BFL2409" s="147"/>
      <c r="BFM2409" s="163"/>
      <c r="BFN2409" s="64"/>
      <c r="BFO2409" s="113"/>
      <c r="BFP2409" s="65"/>
      <c r="BFQ2409" s="65"/>
      <c r="BFR2409" s="65"/>
      <c r="BFS2409" s="65"/>
      <c r="BFT2409" s="65"/>
      <c r="BFU2409" s="65"/>
      <c r="BFV2409" s="65"/>
      <c r="BFW2409" s="65"/>
      <c r="BFX2409" s="65"/>
      <c r="BFY2409" s="65"/>
      <c r="BFZ2409" s="375"/>
      <c r="BGA2409" s="375"/>
      <c r="BGB2409" s="71"/>
      <c r="BGC2409" s="69"/>
      <c r="BGD2409" s="71"/>
      <c r="BGE2409" s="71"/>
      <c r="BGF2409" s="147"/>
      <c r="BGG2409" s="163"/>
      <c r="BGH2409" s="64"/>
      <c r="BGI2409" s="113"/>
      <c r="BGJ2409" s="65"/>
      <c r="BGK2409" s="65"/>
      <c r="BGL2409" s="65"/>
      <c r="BGM2409" s="65"/>
      <c r="BGN2409" s="65"/>
      <c r="BGO2409" s="65"/>
      <c r="BGP2409" s="65"/>
      <c r="BGQ2409" s="65"/>
      <c r="BGR2409" s="65"/>
      <c r="BGS2409" s="65"/>
      <c r="BGT2409" s="375"/>
      <c r="BGU2409" s="375"/>
      <c r="BGV2409" s="71"/>
      <c r="BGW2409" s="69"/>
      <c r="BGX2409" s="71"/>
      <c r="BGY2409" s="71"/>
      <c r="BGZ2409" s="147"/>
      <c r="BHA2409" s="163"/>
      <c r="BHB2409" s="64"/>
      <c r="BHC2409" s="113"/>
      <c r="BHD2409" s="65"/>
      <c r="BHE2409" s="65"/>
      <c r="BHF2409" s="65"/>
      <c r="BHG2409" s="65"/>
      <c r="BHH2409" s="65"/>
      <c r="BHI2409" s="65"/>
      <c r="BHJ2409" s="65"/>
      <c r="BHK2409" s="65"/>
      <c r="BHL2409" s="65"/>
      <c r="BHM2409" s="65"/>
      <c r="BHN2409" s="375"/>
      <c r="BHO2409" s="375"/>
      <c r="BHP2409" s="71"/>
      <c r="BHQ2409" s="69"/>
      <c r="BHR2409" s="71"/>
      <c r="BHS2409" s="71"/>
      <c r="BHT2409" s="147"/>
      <c r="BHU2409" s="163"/>
      <c r="BHV2409" s="64"/>
      <c r="BHW2409" s="113"/>
      <c r="BHX2409" s="65"/>
      <c r="BHY2409" s="65"/>
      <c r="BHZ2409" s="65"/>
      <c r="BIA2409" s="65"/>
      <c r="BIB2409" s="65"/>
      <c r="BIC2409" s="65"/>
      <c r="BID2409" s="65"/>
      <c r="BIE2409" s="65"/>
      <c r="BIF2409" s="65"/>
      <c r="BIG2409" s="65"/>
      <c r="BIH2409" s="375"/>
      <c r="BII2409" s="375"/>
      <c r="BIJ2409" s="71"/>
      <c r="BIK2409" s="69"/>
      <c r="BIL2409" s="71"/>
      <c r="BIM2409" s="71"/>
      <c r="BIN2409" s="147"/>
      <c r="BIO2409" s="163"/>
      <c r="BIP2409" s="64"/>
      <c r="BIQ2409" s="113"/>
      <c r="BIR2409" s="65"/>
      <c r="BIS2409" s="65"/>
      <c r="BIT2409" s="65"/>
      <c r="BIU2409" s="65"/>
      <c r="BIV2409" s="65"/>
      <c r="BIW2409" s="65"/>
      <c r="BIX2409" s="65"/>
      <c r="BIY2409" s="65"/>
      <c r="BIZ2409" s="65"/>
      <c r="BJA2409" s="65"/>
      <c r="BJB2409" s="375"/>
      <c r="BJC2409" s="375"/>
      <c r="BJD2409" s="71"/>
      <c r="BJE2409" s="69"/>
      <c r="BJF2409" s="71"/>
      <c r="BJG2409" s="71"/>
      <c r="BJH2409" s="147"/>
      <c r="BJI2409" s="163"/>
      <c r="BJJ2409" s="64"/>
      <c r="BJK2409" s="113"/>
      <c r="BJL2409" s="65"/>
      <c r="BJM2409" s="65"/>
      <c r="BJN2409" s="65"/>
      <c r="BJO2409" s="65"/>
      <c r="BJP2409" s="65"/>
      <c r="BJQ2409" s="65"/>
      <c r="BJR2409" s="65"/>
      <c r="BJS2409" s="65"/>
      <c r="BJT2409" s="65"/>
      <c r="BJU2409" s="65"/>
      <c r="BJV2409" s="375"/>
      <c r="BJW2409" s="375"/>
      <c r="BJX2409" s="71"/>
      <c r="BJY2409" s="69"/>
      <c r="BJZ2409" s="71"/>
      <c r="BKA2409" s="71"/>
      <c r="BKB2409" s="147"/>
      <c r="BKC2409" s="163"/>
      <c r="BKD2409" s="64"/>
      <c r="BKE2409" s="113"/>
      <c r="BKF2409" s="65"/>
      <c r="BKG2409" s="65"/>
      <c r="BKH2409" s="65"/>
      <c r="BKI2409" s="65"/>
      <c r="BKJ2409" s="65"/>
      <c r="BKK2409" s="65"/>
      <c r="BKL2409" s="65"/>
      <c r="BKM2409" s="65"/>
      <c r="BKN2409" s="65"/>
      <c r="BKO2409" s="65"/>
      <c r="BKP2409" s="375"/>
      <c r="BKQ2409" s="375"/>
      <c r="BKR2409" s="71"/>
      <c r="BKS2409" s="69"/>
      <c r="BKT2409" s="71"/>
      <c r="BKU2409" s="71"/>
      <c r="BKV2409" s="147"/>
      <c r="BKW2409" s="163"/>
      <c r="BKX2409" s="64"/>
      <c r="BKY2409" s="113"/>
      <c r="BKZ2409" s="65"/>
      <c r="BLA2409" s="65"/>
      <c r="BLB2409" s="65"/>
      <c r="BLC2409" s="65"/>
      <c r="BLD2409" s="65"/>
      <c r="BLE2409" s="65"/>
      <c r="BLF2409" s="65"/>
      <c r="BLG2409" s="65"/>
      <c r="BLH2409" s="65"/>
      <c r="BLI2409" s="65"/>
      <c r="BLJ2409" s="375"/>
      <c r="BLK2409" s="375"/>
      <c r="BLL2409" s="71"/>
      <c r="BLM2409" s="69"/>
      <c r="BLN2409" s="71"/>
      <c r="BLO2409" s="71"/>
      <c r="BLP2409" s="147"/>
      <c r="BLQ2409" s="163"/>
      <c r="BLR2409" s="64"/>
      <c r="BLS2409" s="113"/>
      <c r="BLT2409" s="65"/>
      <c r="BLU2409" s="65"/>
      <c r="BLV2409" s="65"/>
      <c r="BLW2409" s="65"/>
      <c r="BLX2409" s="65"/>
      <c r="BLY2409" s="65"/>
      <c r="BLZ2409" s="65"/>
      <c r="BMA2409" s="65"/>
      <c r="BMB2409" s="65"/>
      <c r="BMC2409" s="65"/>
      <c r="BMD2409" s="375"/>
      <c r="BME2409" s="375"/>
      <c r="BMF2409" s="71"/>
      <c r="BMG2409" s="69"/>
      <c r="BMH2409" s="71"/>
      <c r="BMI2409" s="71"/>
      <c r="BMJ2409" s="147"/>
      <c r="BMK2409" s="163"/>
      <c r="BML2409" s="64"/>
      <c r="BMM2409" s="113"/>
      <c r="BMN2409" s="65"/>
      <c r="BMO2409" s="65"/>
      <c r="BMP2409" s="65"/>
      <c r="BMQ2409" s="65"/>
      <c r="BMR2409" s="65"/>
      <c r="BMS2409" s="65"/>
      <c r="BMT2409" s="65"/>
      <c r="BMU2409" s="65"/>
      <c r="BMV2409" s="65"/>
      <c r="BMW2409" s="65"/>
      <c r="BMX2409" s="375"/>
      <c r="BMY2409" s="375"/>
      <c r="BMZ2409" s="71"/>
      <c r="BNA2409" s="69"/>
      <c r="BNB2409" s="71"/>
      <c r="BNC2409" s="71"/>
      <c r="BND2409" s="147"/>
      <c r="BNE2409" s="163"/>
      <c r="BNF2409" s="64"/>
      <c r="BNG2409" s="113"/>
      <c r="BNH2409" s="65"/>
      <c r="BNI2409" s="65"/>
      <c r="BNJ2409" s="65"/>
      <c r="BNK2409" s="65"/>
      <c r="BNL2409" s="65"/>
      <c r="BNM2409" s="65"/>
      <c r="BNN2409" s="65"/>
      <c r="BNO2409" s="65"/>
      <c r="BNP2409" s="65"/>
      <c r="BNQ2409" s="65"/>
      <c r="BNR2409" s="375"/>
      <c r="BNS2409" s="375"/>
      <c r="BNT2409" s="71"/>
      <c r="BNU2409" s="69"/>
      <c r="BNV2409" s="71"/>
      <c r="BNW2409" s="71"/>
      <c r="BNX2409" s="147"/>
      <c r="BNY2409" s="163"/>
      <c r="BNZ2409" s="64"/>
      <c r="BOA2409" s="113"/>
      <c r="BOB2409" s="65"/>
      <c r="BOC2409" s="65"/>
      <c r="BOD2409" s="65"/>
      <c r="BOE2409" s="65"/>
      <c r="BOF2409" s="65"/>
      <c r="BOG2409" s="65"/>
      <c r="BOH2409" s="65"/>
      <c r="BOI2409" s="65"/>
      <c r="BOJ2409" s="65"/>
      <c r="BOK2409" s="65"/>
      <c r="BOL2409" s="375"/>
      <c r="BOM2409" s="375"/>
      <c r="BON2409" s="71"/>
      <c r="BOO2409" s="69"/>
      <c r="BOP2409" s="71"/>
      <c r="BOQ2409" s="71"/>
      <c r="BOR2409" s="147"/>
      <c r="BOS2409" s="163"/>
      <c r="BOT2409" s="64"/>
      <c r="BOU2409" s="113"/>
      <c r="BOV2409" s="65"/>
      <c r="BOW2409" s="65"/>
      <c r="BOX2409" s="65"/>
      <c r="BOY2409" s="65"/>
      <c r="BOZ2409" s="65"/>
      <c r="BPA2409" s="65"/>
      <c r="BPB2409" s="65"/>
      <c r="BPC2409" s="65"/>
      <c r="BPD2409" s="65"/>
      <c r="BPE2409" s="65"/>
      <c r="BPF2409" s="375"/>
      <c r="BPG2409" s="375"/>
      <c r="BPH2409" s="71"/>
      <c r="BPI2409" s="69"/>
      <c r="BPJ2409" s="71"/>
      <c r="BPK2409" s="71"/>
      <c r="BPL2409" s="147"/>
      <c r="BPM2409" s="163"/>
      <c r="BPN2409" s="64"/>
      <c r="BPO2409" s="113"/>
      <c r="BPP2409" s="65"/>
      <c r="BPQ2409" s="65"/>
      <c r="BPR2409" s="65"/>
      <c r="BPS2409" s="65"/>
      <c r="BPT2409" s="65"/>
      <c r="BPU2409" s="65"/>
      <c r="BPV2409" s="65"/>
      <c r="BPW2409" s="65"/>
      <c r="BPX2409" s="65"/>
      <c r="BPY2409" s="65"/>
      <c r="BPZ2409" s="375"/>
      <c r="BQA2409" s="375"/>
      <c r="BQB2409" s="71"/>
      <c r="BQC2409" s="69"/>
      <c r="BQD2409" s="71"/>
      <c r="BQE2409" s="71"/>
      <c r="BQF2409" s="147"/>
      <c r="BQG2409" s="163"/>
      <c r="BQH2409" s="64"/>
      <c r="BQI2409" s="113"/>
      <c r="BQJ2409" s="65"/>
      <c r="BQK2409" s="65"/>
      <c r="BQL2409" s="65"/>
      <c r="BQM2409" s="65"/>
      <c r="BQN2409" s="65"/>
      <c r="BQO2409" s="65"/>
      <c r="BQP2409" s="65"/>
      <c r="BQQ2409" s="65"/>
      <c r="BQR2409" s="65"/>
      <c r="BQS2409" s="65"/>
      <c r="BQT2409" s="375"/>
      <c r="BQU2409" s="375"/>
      <c r="BQV2409" s="71"/>
      <c r="BQW2409" s="69"/>
      <c r="BQX2409" s="71"/>
      <c r="BQY2409" s="71"/>
      <c r="BQZ2409" s="147"/>
      <c r="BRA2409" s="163"/>
      <c r="BRB2409" s="64"/>
      <c r="BRC2409" s="113"/>
      <c r="BRD2409" s="65"/>
      <c r="BRE2409" s="65"/>
      <c r="BRF2409" s="65"/>
      <c r="BRG2409" s="65"/>
      <c r="BRH2409" s="65"/>
      <c r="BRI2409" s="65"/>
      <c r="BRJ2409" s="65"/>
      <c r="BRK2409" s="65"/>
      <c r="BRL2409" s="65"/>
      <c r="BRM2409" s="65"/>
      <c r="BRN2409" s="375"/>
      <c r="BRO2409" s="375"/>
      <c r="BRP2409" s="71"/>
      <c r="BRQ2409" s="69"/>
      <c r="BRR2409" s="71"/>
      <c r="BRS2409" s="71"/>
      <c r="BRT2409" s="147"/>
      <c r="BRU2409" s="163"/>
      <c r="BRV2409" s="64"/>
      <c r="BRW2409" s="113"/>
      <c r="BRX2409" s="65"/>
      <c r="BRY2409" s="65"/>
      <c r="BRZ2409" s="65"/>
      <c r="BSA2409" s="65"/>
      <c r="BSB2409" s="65"/>
      <c r="BSC2409" s="65"/>
      <c r="BSD2409" s="65"/>
      <c r="BSE2409" s="65"/>
      <c r="BSF2409" s="65"/>
      <c r="BSG2409" s="65"/>
      <c r="BSH2409" s="375"/>
      <c r="BSI2409" s="375"/>
      <c r="BSJ2409" s="71"/>
      <c r="BSK2409" s="69"/>
      <c r="BSL2409" s="71"/>
      <c r="BSM2409" s="71"/>
      <c r="BSN2409" s="147"/>
      <c r="BSO2409" s="163"/>
      <c r="BSP2409" s="64"/>
      <c r="BSQ2409" s="113"/>
      <c r="BSR2409" s="65"/>
      <c r="BSS2409" s="65"/>
      <c r="BST2409" s="65"/>
      <c r="BSU2409" s="65"/>
      <c r="BSV2409" s="65"/>
      <c r="BSW2409" s="65"/>
      <c r="BSX2409" s="65"/>
      <c r="BSY2409" s="65"/>
      <c r="BSZ2409" s="65"/>
      <c r="BTA2409" s="65"/>
      <c r="BTB2409" s="375"/>
      <c r="BTC2409" s="375"/>
      <c r="BTD2409" s="71"/>
      <c r="BTE2409" s="69"/>
      <c r="BTF2409" s="71"/>
      <c r="BTG2409" s="71"/>
      <c r="BTH2409" s="147"/>
      <c r="BTI2409" s="163"/>
      <c r="BTJ2409" s="64"/>
      <c r="BTK2409" s="113"/>
      <c r="BTL2409" s="65"/>
      <c r="BTM2409" s="65"/>
      <c r="BTN2409" s="65"/>
      <c r="BTO2409" s="65"/>
      <c r="BTP2409" s="65"/>
      <c r="BTQ2409" s="65"/>
      <c r="BTR2409" s="65"/>
      <c r="BTS2409" s="65"/>
      <c r="BTT2409" s="65"/>
      <c r="BTU2409" s="65"/>
      <c r="BTV2409" s="375"/>
      <c r="BTW2409" s="375"/>
      <c r="BTX2409" s="71"/>
      <c r="BTY2409" s="69"/>
      <c r="BTZ2409" s="71"/>
      <c r="BUA2409" s="71"/>
      <c r="BUB2409" s="147"/>
      <c r="BUC2409" s="163"/>
      <c r="BUD2409" s="64"/>
      <c r="BUE2409" s="113"/>
      <c r="BUF2409" s="65"/>
      <c r="BUG2409" s="65"/>
      <c r="BUH2409" s="65"/>
      <c r="BUI2409" s="65"/>
      <c r="BUJ2409" s="65"/>
      <c r="BUK2409" s="65"/>
      <c r="BUL2409" s="65"/>
      <c r="BUM2409" s="65"/>
      <c r="BUN2409" s="65"/>
      <c r="BUO2409" s="65"/>
      <c r="BUP2409" s="375"/>
      <c r="BUQ2409" s="375"/>
      <c r="BUR2409" s="71"/>
      <c r="BUS2409" s="69"/>
      <c r="BUT2409" s="71"/>
      <c r="BUU2409" s="71"/>
      <c r="BUV2409" s="147"/>
      <c r="BUW2409" s="163"/>
      <c r="BUX2409" s="64"/>
      <c r="BUY2409" s="113"/>
      <c r="BUZ2409" s="65"/>
      <c r="BVA2409" s="65"/>
      <c r="BVB2409" s="65"/>
      <c r="BVC2409" s="65"/>
      <c r="BVD2409" s="65"/>
      <c r="BVE2409" s="65"/>
      <c r="BVF2409" s="65"/>
      <c r="BVG2409" s="65"/>
      <c r="BVH2409" s="65"/>
      <c r="BVI2409" s="65"/>
      <c r="BVJ2409" s="375"/>
      <c r="BVK2409" s="375"/>
      <c r="BVL2409" s="71"/>
      <c r="BVM2409" s="69"/>
      <c r="BVN2409" s="71"/>
      <c r="BVO2409" s="71"/>
      <c r="BVP2409" s="147"/>
      <c r="BVQ2409" s="163"/>
      <c r="BVR2409" s="64"/>
      <c r="BVS2409" s="113"/>
      <c r="BVT2409" s="65"/>
      <c r="BVU2409" s="65"/>
      <c r="BVV2409" s="65"/>
      <c r="BVW2409" s="65"/>
      <c r="BVX2409" s="65"/>
      <c r="BVY2409" s="65"/>
      <c r="BVZ2409" s="65"/>
      <c r="BWA2409" s="65"/>
      <c r="BWB2409" s="65"/>
      <c r="BWC2409" s="65"/>
      <c r="BWD2409" s="375"/>
      <c r="BWE2409" s="375"/>
      <c r="BWF2409" s="71"/>
      <c r="BWG2409" s="69"/>
      <c r="BWH2409" s="71"/>
      <c r="BWI2409" s="71"/>
      <c r="BWJ2409" s="147"/>
      <c r="BWK2409" s="163"/>
      <c r="BWL2409" s="64"/>
      <c r="BWM2409" s="113"/>
      <c r="BWN2409" s="65"/>
      <c r="BWO2409" s="65"/>
      <c r="BWP2409" s="65"/>
      <c r="BWQ2409" s="65"/>
      <c r="BWR2409" s="65"/>
      <c r="BWS2409" s="65"/>
      <c r="BWT2409" s="65"/>
      <c r="BWU2409" s="65"/>
      <c r="BWV2409" s="65"/>
      <c r="BWW2409" s="65"/>
      <c r="BWX2409" s="375"/>
      <c r="BWY2409" s="375"/>
      <c r="BWZ2409" s="71"/>
      <c r="BXA2409" s="69"/>
      <c r="BXB2409" s="71"/>
      <c r="BXC2409" s="71"/>
      <c r="BXD2409" s="147"/>
      <c r="BXE2409" s="163"/>
      <c r="BXF2409" s="64"/>
      <c r="BXG2409" s="113"/>
      <c r="BXH2409" s="65"/>
      <c r="BXI2409" s="65"/>
      <c r="BXJ2409" s="65"/>
      <c r="BXK2409" s="65"/>
      <c r="BXL2409" s="65"/>
      <c r="BXM2409" s="65"/>
      <c r="BXN2409" s="65"/>
      <c r="BXO2409" s="65"/>
      <c r="BXP2409" s="65"/>
      <c r="BXQ2409" s="65"/>
      <c r="BXR2409" s="375"/>
      <c r="BXS2409" s="375"/>
      <c r="BXT2409" s="71"/>
      <c r="BXU2409" s="69"/>
      <c r="BXV2409" s="71"/>
      <c r="BXW2409" s="71"/>
      <c r="BXX2409" s="147"/>
      <c r="BXY2409" s="163"/>
      <c r="BXZ2409" s="64"/>
      <c r="BYA2409" s="113"/>
      <c r="BYB2409" s="65"/>
      <c r="BYC2409" s="65"/>
      <c r="BYD2409" s="65"/>
      <c r="BYE2409" s="65"/>
      <c r="BYF2409" s="65"/>
      <c r="BYG2409" s="65"/>
      <c r="BYH2409" s="65"/>
      <c r="BYI2409" s="65"/>
      <c r="BYJ2409" s="65"/>
      <c r="BYK2409" s="65"/>
      <c r="BYL2409" s="375"/>
      <c r="BYM2409" s="375"/>
      <c r="BYN2409" s="71"/>
      <c r="BYO2409" s="69"/>
      <c r="BYP2409" s="71"/>
      <c r="BYQ2409" s="71"/>
      <c r="BYR2409" s="147"/>
      <c r="BYS2409" s="163"/>
      <c r="BYT2409" s="64"/>
      <c r="BYU2409" s="113"/>
      <c r="BYV2409" s="65"/>
      <c r="BYW2409" s="65"/>
      <c r="BYX2409" s="65"/>
      <c r="BYY2409" s="65"/>
      <c r="BYZ2409" s="65"/>
      <c r="BZA2409" s="65"/>
      <c r="BZB2409" s="65"/>
      <c r="BZC2409" s="65"/>
      <c r="BZD2409" s="65"/>
      <c r="BZE2409" s="65"/>
      <c r="BZF2409" s="375"/>
      <c r="BZG2409" s="375"/>
      <c r="BZH2409" s="71"/>
      <c r="BZI2409" s="69"/>
      <c r="BZJ2409" s="71"/>
      <c r="BZK2409" s="71"/>
      <c r="BZL2409" s="147"/>
      <c r="BZM2409" s="163"/>
      <c r="BZN2409" s="64"/>
      <c r="BZO2409" s="113"/>
      <c r="BZP2409" s="65"/>
      <c r="BZQ2409" s="65"/>
      <c r="BZR2409" s="65"/>
      <c r="BZS2409" s="65"/>
      <c r="BZT2409" s="65"/>
      <c r="BZU2409" s="65"/>
      <c r="BZV2409" s="65"/>
      <c r="BZW2409" s="65"/>
      <c r="BZX2409" s="65"/>
      <c r="BZY2409" s="65"/>
      <c r="BZZ2409" s="375"/>
      <c r="CAA2409" s="375"/>
      <c r="CAB2409" s="71"/>
      <c r="CAC2409" s="69"/>
      <c r="CAD2409" s="71"/>
      <c r="CAE2409" s="71"/>
      <c r="CAF2409" s="147"/>
      <c r="CAG2409" s="163"/>
      <c r="CAH2409" s="64"/>
      <c r="CAI2409" s="113"/>
      <c r="CAJ2409" s="65"/>
      <c r="CAK2409" s="65"/>
      <c r="CAL2409" s="65"/>
      <c r="CAM2409" s="65"/>
      <c r="CAN2409" s="65"/>
      <c r="CAO2409" s="65"/>
      <c r="CAP2409" s="65"/>
      <c r="CAQ2409" s="65"/>
      <c r="CAR2409" s="65"/>
      <c r="CAS2409" s="65"/>
      <c r="CAT2409" s="375"/>
      <c r="CAU2409" s="375"/>
      <c r="CAV2409" s="71"/>
      <c r="CAW2409" s="69"/>
      <c r="CAX2409" s="71"/>
      <c r="CAY2409" s="71"/>
      <c r="CAZ2409" s="147"/>
      <c r="CBA2409" s="163"/>
      <c r="CBB2409" s="64"/>
      <c r="CBC2409" s="113"/>
      <c r="CBD2409" s="65"/>
      <c r="CBE2409" s="65"/>
      <c r="CBF2409" s="65"/>
      <c r="CBG2409" s="65"/>
      <c r="CBH2409" s="65"/>
      <c r="CBI2409" s="65"/>
      <c r="CBJ2409" s="65"/>
      <c r="CBK2409" s="65"/>
      <c r="CBL2409" s="65"/>
      <c r="CBM2409" s="65"/>
      <c r="CBN2409" s="375"/>
      <c r="CBO2409" s="375"/>
      <c r="CBP2409" s="71"/>
      <c r="CBQ2409" s="69"/>
      <c r="CBR2409" s="71"/>
      <c r="CBS2409" s="71"/>
      <c r="CBT2409" s="147"/>
      <c r="CBU2409" s="163"/>
      <c r="CBV2409" s="64"/>
      <c r="CBW2409" s="113"/>
      <c r="CBX2409" s="65"/>
      <c r="CBY2409" s="65"/>
      <c r="CBZ2409" s="65"/>
      <c r="CCA2409" s="65"/>
      <c r="CCB2409" s="65"/>
      <c r="CCC2409" s="65"/>
      <c r="CCD2409" s="65"/>
      <c r="CCE2409" s="65"/>
      <c r="CCF2409" s="65"/>
      <c r="CCG2409" s="65"/>
      <c r="CCH2409" s="375"/>
      <c r="CCI2409" s="375"/>
      <c r="CCJ2409" s="71"/>
      <c r="CCK2409" s="69"/>
      <c r="CCL2409" s="71"/>
      <c r="CCM2409" s="71"/>
      <c r="CCN2409" s="147"/>
      <c r="CCO2409" s="163"/>
      <c r="CCP2409" s="64"/>
      <c r="CCQ2409" s="113"/>
      <c r="CCR2409" s="65"/>
      <c r="CCS2409" s="65"/>
      <c r="CCT2409" s="65"/>
      <c r="CCU2409" s="65"/>
      <c r="CCV2409" s="65"/>
      <c r="CCW2409" s="65"/>
      <c r="CCX2409" s="65"/>
      <c r="CCY2409" s="65"/>
      <c r="CCZ2409" s="65"/>
      <c r="CDA2409" s="65"/>
      <c r="CDB2409" s="375"/>
      <c r="CDC2409" s="375"/>
      <c r="CDD2409" s="71"/>
      <c r="CDE2409" s="69"/>
      <c r="CDF2409" s="71"/>
      <c r="CDG2409" s="71"/>
      <c r="CDH2409" s="147"/>
      <c r="CDI2409" s="163"/>
      <c r="CDJ2409" s="64"/>
      <c r="CDK2409" s="113"/>
      <c r="CDL2409" s="65"/>
      <c r="CDM2409" s="65"/>
      <c r="CDN2409" s="65"/>
      <c r="CDO2409" s="65"/>
      <c r="CDP2409" s="65"/>
      <c r="CDQ2409" s="65"/>
      <c r="CDR2409" s="65"/>
      <c r="CDS2409" s="65"/>
      <c r="CDT2409" s="65"/>
      <c r="CDU2409" s="65"/>
      <c r="CDV2409" s="375"/>
      <c r="CDW2409" s="375"/>
      <c r="CDX2409" s="71"/>
      <c r="CDY2409" s="69"/>
      <c r="CDZ2409" s="71"/>
      <c r="CEA2409" s="71"/>
      <c r="CEB2409" s="147"/>
      <c r="CEC2409" s="163"/>
      <c r="CED2409" s="64"/>
      <c r="CEE2409" s="113"/>
      <c r="CEF2409" s="65"/>
      <c r="CEG2409" s="65"/>
      <c r="CEH2409" s="65"/>
      <c r="CEI2409" s="65"/>
      <c r="CEJ2409" s="65"/>
      <c r="CEK2409" s="65"/>
      <c r="CEL2409" s="65"/>
      <c r="CEM2409" s="65"/>
      <c r="CEN2409" s="65"/>
      <c r="CEO2409" s="65"/>
      <c r="CEP2409" s="375"/>
      <c r="CEQ2409" s="375"/>
      <c r="CER2409" s="71"/>
      <c r="CES2409" s="69"/>
      <c r="CET2409" s="71"/>
      <c r="CEU2409" s="71"/>
      <c r="CEV2409" s="147"/>
      <c r="CEW2409" s="163"/>
      <c r="CEX2409" s="64"/>
      <c r="CEY2409" s="113"/>
      <c r="CEZ2409" s="65"/>
      <c r="CFA2409" s="65"/>
      <c r="CFB2409" s="65"/>
      <c r="CFC2409" s="65"/>
      <c r="CFD2409" s="65"/>
      <c r="CFE2409" s="65"/>
      <c r="CFF2409" s="65"/>
      <c r="CFG2409" s="65"/>
      <c r="CFH2409" s="65"/>
      <c r="CFI2409" s="65"/>
      <c r="CFJ2409" s="375"/>
      <c r="CFK2409" s="375"/>
      <c r="CFL2409" s="71"/>
      <c r="CFM2409" s="69"/>
      <c r="CFN2409" s="71"/>
      <c r="CFO2409" s="71"/>
      <c r="CFP2409" s="147"/>
      <c r="CFQ2409" s="163"/>
      <c r="CFR2409" s="64"/>
      <c r="CFS2409" s="113"/>
      <c r="CFT2409" s="65"/>
      <c r="CFU2409" s="65"/>
      <c r="CFV2409" s="65"/>
      <c r="CFW2409" s="65"/>
      <c r="CFX2409" s="65"/>
      <c r="CFY2409" s="65"/>
      <c r="CFZ2409" s="65"/>
      <c r="CGA2409" s="65"/>
      <c r="CGB2409" s="65"/>
      <c r="CGC2409" s="65"/>
      <c r="CGD2409" s="375"/>
      <c r="CGE2409" s="375"/>
      <c r="CGF2409" s="71"/>
      <c r="CGG2409" s="69"/>
      <c r="CGH2409" s="71"/>
      <c r="CGI2409" s="71"/>
      <c r="CGJ2409" s="147"/>
      <c r="CGK2409" s="163"/>
      <c r="CGL2409" s="64"/>
      <c r="CGM2409" s="113"/>
      <c r="CGN2409" s="65"/>
      <c r="CGO2409" s="65"/>
      <c r="CGP2409" s="65"/>
      <c r="CGQ2409" s="65"/>
      <c r="CGR2409" s="65"/>
      <c r="CGS2409" s="65"/>
      <c r="CGT2409" s="65"/>
      <c r="CGU2409" s="65"/>
      <c r="CGV2409" s="65"/>
      <c r="CGW2409" s="65"/>
      <c r="CGX2409" s="375"/>
      <c r="CGY2409" s="375"/>
      <c r="CGZ2409" s="71"/>
      <c r="CHA2409" s="69"/>
      <c r="CHB2409" s="71"/>
      <c r="CHC2409" s="71"/>
      <c r="CHD2409" s="147"/>
      <c r="CHE2409" s="163"/>
      <c r="CHF2409" s="64"/>
      <c r="CHG2409" s="113"/>
      <c r="CHH2409" s="65"/>
      <c r="CHI2409" s="65"/>
      <c r="CHJ2409" s="65"/>
      <c r="CHK2409" s="65"/>
      <c r="CHL2409" s="65"/>
      <c r="CHM2409" s="65"/>
      <c r="CHN2409" s="65"/>
      <c r="CHO2409" s="65"/>
      <c r="CHP2409" s="65"/>
      <c r="CHQ2409" s="65"/>
      <c r="CHR2409" s="375"/>
      <c r="CHS2409" s="375"/>
      <c r="CHT2409" s="71"/>
      <c r="CHU2409" s="69"/>
      <c r="CHV2409" s="71"/>
      <c r="CHW2409" s="71"/>
      <c r="CHX2409" s="147"/>
      <c r="CHY2409" s="163"/>
      <c r="CHZ2409" s="64"/>
      <c r="CIA2409" s="113"/>
      <c r="CIB2409" s="65"/>
      <c r="CIC2409" s="65"/>
      <c r="CID2409" s="65"/>
      <c r="CIE2409" s="65"/>
      <c r="CIF2409" s="65"/>
      <c r="CIG2409" s="65"/>
      <c r="CIH2409" s="65"/>
      <c r="CII2409" s="65"/>
      <c r="CIJ2409" s="65"/>
      <c r="CIK2409" s="65"/>
      <c r="CIL2409" s="375"/>
      <c r="CIM2409" s="375"/>
      <c r="CIN2409" s="71"/>
      <c r="CIO2409" s="69"/>
      <c r="CIP2409" s="71"/>
      <c r="CIQ2409" s="71"/>
      <c r="CIR2409" s="147"/>
      <c r="CIS2409" s="163"/>
      <c r="CIT2409" s="64"/>
      <c r="CIU2409" s="113"/>
      <c r="CIV2409" s="65"/>
      <c r="CIW2409" s="65"/>
      <c r="CIX2409" s="65"/>
      <c r="CIY2409" s="65"/>
      <c r="CIZ2409" s="65"/>
      <c r="CJA2409" s="65"/>
      <c r="CJB2409" s="65"/>
      <c r="CJC2409" s="65"/>
      <c r="CJD2409" s="65"/>
      <c r="CJE2409" s="65"/>
      <c r="CJF2409" s="375"/>
      <c r="CJG2409" s="375"/>
      <c r="CJH2409" s="71"/>
      <c r="CJI2409" s="69"/>
      <c r="CJJ2409" s="71"/>
      <c r="CJK2409" s="71"/>
      <c r="CJL2409" s="147"/>
      <c r="CJM2409" s="163"/>
      <c r="CJN2409" s="64"/>
      <c r="CJO2409" s="113"/>
      <c r="CJP2409" s="65"/>
      <c r="CJQ2409" s="65"/>
      <c r="CJR2409" s="65"/>
      <c r="CJS2409" s="65"/>
      <c r="CJT2409" s="65"/>
      <c r="CJU2409" s="65"/>
      <c r="CJV2409" s="65"/>
      <c r="CJW2409" s="65"/>
      <c r="CJX2409" s="65"/>
      <c r="CJY2409" s="65"/>
      <c r="CJZ2409" s="375"/>
      <c r="CKA2409" s="375"/>
      <c r="CKB2409" s="71"/>
      <c r="CKC2409" s="69"/>
      <c r="CKD2409" s="71"/>
      <c r="CKE2409" s="71"/>
      <c r="CKF2409" s="147"/>
      <c r="CKG2409" s="163"/>
      <c r="CKH2409" s="64"/>
      <c r="CKI2409" s="113"/>
      <c r="CKJ2409" s="65"/>
      <c r="CKK2409" s="65"/>
      <c r="CKL2409" s="65"/>
      <c r="CKM2409" s="65"/>
      <c r="CKN2409" s="65"/>
      <c r="CKO2409" s="65"/>
      <c r="CKP2409" s="65"/>
      <c r="CKQ2409" s="65"/>
      <c r="CKR2409" s="65"/>
      <c r="CKS2409" s="65"/>
      <c r="CKT2409" s="375"/>
      <c r="CKU2409" s="375"/>
      <c r="CKV2409" s="71"/>
      <c r="CKW2409" s="69"/>
      <c r="CKX2409" s="71"/>
      <c r="CKY2409" s="71"/>
      <c r="CKZ2409" s="147"/>
      <c r="CLA2409" s="163"/>
      <c r="CLB2409" s="64"/>
      <c r="CLC2409" s="113"/>
      <c r="CLD2409" s="65"/>
      <c r="CLE2409" s="65"/>
      <c r="CLF2409" s="65"/>
      <c r="CLG2409" s="65"/>
      <c r="CLH2409" s="65"/>
      <c r="CLI2409" s="65"/>
      <c r="CLJ2409" s="65"/>
      <c r="CLK2409" s="65"/>
      <c r="CLL2409" s="65"/>
      <c r="CLM2409" s="65"/>
      <c r="CLN2409" s="375"/>
      <c r="CLO2409" s="375"/>
      <c r="CLP2409" s="71"/>
      <c r="CLQ2409" s="69"/>
      <c r="CLR2409" s="71"/>
      <c r="CLS2409" s="71"/>
      <c r="CLT2409" s="147"/>
      <c r="CLU2409" s="163"/>
      <c r="CLV2409" s="64"/>
      <c r="CLW2409" s="113"/>
      <c r="CLX2409" s="65"/>
      <c r="CLY2409" s="65"/>
      <c r="CLZ2409" s="65"/>
      <c r="CMA2409" s="65"/>
      <c r="CMB2409" s="65"/>
      <c r="CMC2409" s="65"/>
      <c r="CMD2409" s="65"/>
      <c r="CME2409" s="65"/>
      <c r="CMF2409" s="65"/>
      <c r="CMG2409" s="65"/>
      <c r="CMH2409" s="375"/>
      <c r="CMI2409" s="375"/>
      <c r="CMJ2409" s="71"/>
      <c r="CMK2409" s="69"/>
      <c r="CML2409" s="71"/>
      <c r="CMM2409" s="71"/>
      <c r="CMN2409" s="147"/>
      <c r="CMO2409" s="163"/>
      <c r="CMP2409" s="64"/>
      <c r="CMQ2409" s="113"/>
      <c r="CMR2409" s="65"/>
      <c r="CMS2409" s="65"/>
      <c r="CMT2409" s="65"/>
      <c r="CMU2409" s="65"/>
      <c r="CMV2409" s="65"/>
      <c r="CMW2409" s="65"/>
      <c r="CMX2409" s="65"/>
      <c r="CMY2409" s="65"/>
      <c r="CMZ2409" s="65"/>
      <c r="CNA2409" s="65"/>
      <c r="CNB2409" s="375"/>
      <c r="CNC2409" s="375"/>
      <c r="CND2409" s="71"/>
      <c r="CNE2409" s="69"/>
      <c r="CNF2409" s="71"/>
      <c r="CNG2409" s="71"/>
      <c r="CNH2409" s="147"/>
      <c r="CNI2409" s="163"/>
      <c r="CNJ2409" s="64"/>
      <c r="CNK2409" s="113"/>
      <c r="CNL2409" s="65"/>
      <c r="CNM2409" s="65"/>
      <c r="CNN2409" s="65"/>
      <c r="CNO2409" s="65"/>
      <c r="CNP2409" s="65"/>
      <c r="CNQ2409" s="65"/>
      <c r="CNR2409" s="65"/>
      <c r="CNS2409" s="65"/>
      <c r="CNT2409" s="65"/>
      <c r="CNU2409" s="65"/>
      <c r="CNV2409" s="375"/>
      <c r="CNW2409" s="375"/>
      <c r="CNX2409" s="71"/>
      <c r="CNY2409" s="69"/>
      <c r="CNZ2409" s="71"/>
      <c r="COA2409" s="71"/>
      <c r="COB2409" s="147"/>
      <c r="COC2409" s="163"/>
      <c r="COD2409" s="64"/>
      <c r="COE2409" s="113"/>
      <c r="COF2409" s="65"/>
      <c r="COG2409" s="65"/>
      <c r="COH2409" s="65"/>
      <c r="COI2409" s="65"/>
      <c r="COJ2409" s="65"/>
      <c r="COK2409" s="65"/>
      <c r="COL2409" s="65"/>
      <c r="COM2409" s="65"/>
      <c r="CON2409" s="65"/>
      <c r="COO2409" s="65"/>
      <c r="COP2409" s="375"/>
      <c r="COQ2409" s="375"/>
      <c r="COR2409" s="71"/>
      <c r="COS2409" s="69"/>
      <c r="COT2409" s="71"/>
      <c r="COU2409" s="71"/>
      <c r="COV2409" s="147"/>
      <c r="COW2409" s="163"/>
      <c r="COX2409" s="64"/>
      <c r="COY2409" s="113"/>
      <c r="COZ2409" s="65"/>
      <c r="CPA2409" s="65"/>
      <c r="CPB2409" s="65"/>
      <c r="CPC2409" s="65"/>
      <c r="CPD2409" s="65"/>
      <c r="CPE2409" s="65"/>
      <c r="CPF2409" s="65"/>
      <c r="CPG2409" s="65"/>
      <c r="CPH2409" s="65"/>
      <c r="CPI2409" s="65"/>
      <c r="CPJ2409" s="375"/>
      <c r="CPK2409" s="375"/>
      <c r="CPL2409" s="71"/>
      <c r="CPM2409" s="69"/>
      <c r="CPN2409" s="71"/>
      <c r="CPO2409" s="71"/>
      <c r="CPP2409" s="147"/>
      <c r="CPQ2409" s="163"/>
      <c r="CPR2409" s="64"/>
      <c r="CPS2409" s="113"/>
      <c r="CPT2409" s="65"/>
      <c r="CPU2409" s="65"/>
      <c r="CPV2409" s="65"/>
      <c r="CPW2409" s="65"/>
      <c r="CPX2409" s="65"/>
      <c r="CPY2409" s="65"/>
      <c r="CPZ2409" s="65"/>
      <c r="CQA2409" s="65"/>
      <c r="CQB2409" s="65"/>
      <c r="CQC2409" s="65"/>
      <c r="CQD2409" s="375"/>
      <c r="CQE2409" s="375"/>
      <c r="CQF2409" s="71"/>
      <c r="CQG2409" s="69"/>
      <c r="CQH2409" s="71"/>
      <c r="CQI2409" s="71"/>
      <c r="CQJ2409" s="147"/>
      <c r="CQK2409" s="163"/>
      <c r="CQL2409" s="64"/>
      <c r="CQM2409" s="113"/>
      <c r="CQN2409" s="65"/>
      <c r="CQO2409" s="65"/>
      <c r="CQP2409" s="65"/>
      <c r="CQQ2409" s="65"/>
      <c r="CQR2409" s="65"/>
      <c r="CQS2409" s="65"/>
      <c r="CQT2409" s="65"/>
      <c r="CQU2409" s="65"/>
      <c r="CQV2409" s="65"/>
      <c r="CQW2409" s="65"/>
      <c r="CQX2409" s="375"/>
      <c r="CQY2409" s="375"/>
      <c r="CQZ2409" s="71"/>
      <c r="CRA2409" s="69"/>
      <c r="CRB2409" s="71"/>
      <c r="CRC2409" s="71"/>
      <c r="CRD2409" s="147"/>
      <c r="CRE2409" s="163"/>
      <c r="CRF2409" s="64"/>
      <c r="CRG2409" s="113"/>
      <c r="CRH2409" s="65"/>
      <c r="CRI2409" s="65"/>
      <c r="CRJ2409" s="65"/>
      <c r="CRK2409" s="65"/>
      <c r="CRL2409" s="65"/>
      <c r="CRM2409" s="65"/>
      <c r="CRN2409" s="65"/>
      <c r="CRO2409" s="65"/>
      <c r="CRP2409" s="65"/>
      <c r="CRQ2409" s="65"/>
      <c r="CRR2409" s="375"/>
      <c r="CRS2409" s="375"/>
      <c r="CRT2409" s="71"/>
      <c r="CRU2409" s="69"/>
      <c r="CRV2409" s="71"/>
      <c r="CRW2409" s="71"/>
      <c r="CRX2409" s="147"/>
      <c r="CRY2409" s="163"/>
      <c r="CRZ2409" s="64"/>
      <c r="CSA2409" s="113"/>
      <c r="CSB2409" s="65"/>
      <c r="CSC2409" s="65"/>
      <c r="CSD2409" s="65"/>
      <c r="CSE2409" s="65"/>
      <c r="CSF2409" s="65"/>
      <c r="CSG2409" s="65"/>
      <c r="CSH2409" s="65"/>
      <c r="CSI2409" s="65"/>
      <c r="CSJ2409" s="65"/>
      <c r="CSK2409" s="65"/>
      <c r="CSL2409" s="375"/>
      <c r="CSM2409" s="375"/>
      <c r="CSN2409" s="71"/>
      <c r="CSO2409" s="69"/>
      <c r="CSP2409" s="71"/>
      <c r="CSQ2409" s="71"/>
      <c r="CSR2409" s="147"/>
      <c r="CSS2409" s="163"/>
      <c r="CST2409" s="64"/>
      <c r="CSU2409" s="113"/>
      <c r="CSV2409" s="65"/>
      <c r="CSW2409" s="65"/>
      <c r="CSX2409" s="65"/>
      <c r="CSY2409" s="65"/>
      <c r="CSZ2409" s="65"/>
      <c r="CTA2409" s="65"/>
      <c r="CTB2409" s="65"/>
      <c r="CTC2409" s="65"/>
      <c r="CTD2409" s="65"/>
      <c r="CTE2409" s="65"/>
      <c r="CTF2409" s="375"/>
      <c r="CTG2409" s="375"/>
      <c r="CTH2409" s="71"/>
      <c r="CTI2409" s="69"/>
      <c r="CTJ2409" s="71"/>
      <c r="CTK2409" s="71"/>
      <c r="CTL2409" s="147"/>
      <c r="CTM2409" s="163"/>
      <c r="CTN2409" s="64"/>
      <c r="CTO2409" s="113"/>
      <c r="CTP2409" s="65"/>
      <c r="CTQ2409" s="65"/>
      <c r="CTR2409" s="65"/>
      <c r="CTS2409" s="65"/>
      <c r="CTT2409" s="65"/>
      <c r="CTU2409" s="65"/>
      <c r="CTV2409" s="65"/>
      <c r="CTW2409" s="65"/>
      <c r="CTX2409" s="65"/>
      <c r="CTY2409" s="65"/>
      <c r="CTZ2409" s="375"/>
      <c r="CUA2409" s="375"/>
      <c r="CUB2409" s="71"/>
      <c r="CUC2409" s="69"/>
      <c r="CUD2409" s="71"/>
      <c r="CUE2409" s="71"/>
      <c r="CUF2409" s="147"/>
      <c r="CUG2409" s="163"/>
      <c r="CUH2409" s="64"/>
      <c r="CUI2409" s="113"/>
      <c r="CUJ2409" s="65"/>
      <c r="CUK2409" s="65"/>
      <c r="CUL2409" s="65"/>
      <c r="CUM2409" s="65"/>
      <c r="CUN2409" s="65"/>
      <c r="CUO2409" s="65"/>
      <c r="CUP2409" s="65"/>
      <c r="CUQ2409" s="65"/>
      <c r="CUR2409" s="65"/>
      <c r="CUS2409" s="65"/>
      <c r="CUT2409" s="375"/>
      <c r="CUU2409" s="375"/>
      <c r="CUV2409" s="71"/>
      <c r="CUW2409" s="69"/>
      <c r="CUX2409" s="71"/>
      <c r="CUY2409" s="71"/>
      <c r="CUZ2409" s="147"/>
      <c r="CVA2409" s="163"/>
      <c r="CVB2409" s="64"/>
      <c r="CVC2409" s="113"/>
      <c r="CVD2409" s="65"/>
      <c r="CVE2409" s="65"/>
      <c r="CVF2409" s="65"/>
      <c r="CVG2409" s="65"/>
      <c r="CVH2409" s="65"/>
      <c r="CVI2409" s="65"/>
      <c r="CVJ2409" s="65"/>
      <c r="CVK2409" s="65"/>
      <c r="CVL2409" s="65"/>
      <c r="CVM2409" s="65"/>
      <c r="CVN2409" s="375"/>
      <c r="CVO2409" s="375"/>
      <c r="CVP2409" s="71"/>
      <c r="CVQ2409" s="69"/>
      <c r="CVR2409" s="71"/>
      <c r="CVS2409" s="71"/>
      <c r="CVT2409" s="147"/>
      <c r="CVU2409" s="163"/>
      <c r="CVV2409" s="64"/>
      <c r="CVW2409" s="113"/>
      <c r="CVX2409" s="65"/>
      <c r="CVY2409" s="65"/>
      <c r="CVZ2409" s="65"/>
      <c r="CWA2409" s="65"/>
      <c r="CWB2409" s="65"/>
      <c r="CWC2409" s="65"/>
      <c r="CWD2409" s="65"/>
      <c r="CWE2409" s="65"/>
      <c r="CWF2409" s="65"/>
      <c r="CWG2409" s="65"/>
      <c r="CWH2409" s="375"/>
      <c r="CWI2409" s="375"/>
      <c r="CWJ2409" s="71"/>
      <c r="CWK2409" s="69"/>
      <c r="CWL2409" s="71"/>
      <c r="CWM2409" s="71"/>
      <c r="CWN2409" s="147"/>
      <c r="CWO2409" s="163"/>
      <c r="CWP2409" s="64"/>
      <c r="CWQ2409" s="113"/>
      <c r="CWR2409" s="65"/>
      <c r="CWS2409" s="65"/>
      <c r="CWT2409" s="65"/>
      <c r="CWU2409" s="65"/>
      <c r="CWV2409" s="65"/>
      <c r="CWW2409" s="65"/>
      <c r="CWX2409" s="65"/>
      <c r="CWY2409" s="65"/>
      <c r="CWZ2409" s="65"/>
      <c r="CXA2409" s="65"/>
      <c r="CXB2409" s="375"/>
      <c r="CXC2409" s="375"/>
      <c r="CXD2409" s="71"/>
      <c r="CXE2409" s="69"/>
      <c r="CXF2409" s="71"/>
      <c r="CXG2409" s="71"/>
      <c r="CXH2409" s="147"/>
      <c r="CXI2409" s="163"/>
      <c r="CXJ2409" s="64"/>
      <c r="CXK2409" s="113"/>
      <c r="CXL2409" s="65"/>
      <c r="CXM2409" s="65"/>
      <c r="CXN2409" s="65"/>
      <c r="CXO2409" s="65"/>
      <c r="CXP2409" s="65"/>
      <c r="CXQ2409" s="65"/>
      <c r="CXR2409" s="65"/>
      <c r="CXS2409" s="65"/>
      <c r="CXT2409" s="65"/>
      <c r="CXU2409" s="65"/>
      <c r="CXV2409" s="375"/>
      <c r="CXW2409" s="375"/>
      <c r="CXX2409" s="71"/>
      <c r="CXY2409" s="69"/>
      <c r="CXZ2409" s="71"/>
      <c r="CYA2409" s="71"/>
      <c r="CYB2409" s="147"/>
      <c r="CYC2409" s="163"/>
      <c r="CYD2409" s="64"/>
      <c r="CYE2409" s="113"/>
      <c r="CYF2409" s="65"/>
      <c r="CYG2409" s="65"/>
      <c r="CYH2409" s="65"/>
      <c r="CYI2409" s="65"/>
      <c r="CYJ2409" s="65"/>
      <c r="CYK2409" s="65"/>
      <c r="CYL2409" s="65"/>
      <c r="CYM2409" s="65"/>
      <c r="CYN2409" s="65"/>
      <c r="CYO2409" s="65"/>
      <c r="CYP2409" s="375"/>
      <c r="CYQ2409" s="375"/>
      <c r="CYR2409" s="71"/>
      <c r="CYS2409" s="69"/>
      <c r="CYT2409" s="71"/>
      <c r="CYU2409" s="71"/>
      <c r="CYV2409" s="147"/>
      <c r="CYW2409" s="163"/>
      <c r="CYX2409" s="64"/>
      <c r="CYY2409" s="113"/>
      <c r="CYZ2409" s="65"/>
      <c r="CZA2409" s="65"/>
      <c r="CZB2409" s="65"/>
      <c r="CZC2409" s="65"/>
      <c r="CZD2409" s="65"/>
      <c r="CZE2409" s="65"/>
      <c r="CZF2409" s="65"/>
      <c r="CZG2409" s="65"/>
      <c r="CZH2409" s="65"/>
      <c r="CZI2409" s="65"/>
      <c r="CZJ2409" s="375"/>
      <c r="CZK2409" s="375"/>
      <c r="CZL2409" s="71"/>
      <c r="CZM2409" s="69"/>
      <c r="CZN2409" s="71"/>
      <c r="CZO2409" s="71"/>
      <c r="CZP2409" s="147"/>
      <c r="CZQ2409" s="163"/>
      <c r="CZR2409" s="64"/>
      <c r="CZS2409" s="113"/>
      <c r="CZT2409" s="65"/>
      <c r="CZU2409" s="65"/>
      <c r="CZV2409" s="65"/>
      <c r="CZW2409" s="65"/>
      <c r="CZX2409" s="65"/>
      <c r="CZY2409" s="65"/>
      <c r="CZZ2409" s="65"/>
      <c r="DAA2409" s="65"/>
      <c r="DAB2409" s="65"/>
      <c r="DAC2409" s="65"/>
      <c r="DAD2409" s="375"/>
      <c r="DAE2409" s="375"/>
      <c r="DAF2409" s="71"/>
      <c r="DAG2409" s="69"/>
      <c r="DAH2409" s="71"/>
      <c r="DAI2409" s="71"/>
      <c r="DAJ2409" s="147"/>
      <c r="DAK2409" s="163"/>
      <c r="DAL2409" s="64"/>
      <c r="DAM2409" s="113"/>
      <c r="DAN2409" s="65"/>
      <c r="DAO2409" s="65"/>
      <c r="DAP2409" s="65"/>
      <c r="DAQ2409" s="65"/>
      <c r="DAR2409" s="65"/>
      <c r="DAS2409" s="65"/>
      <c r="DAT2409" s="65"/>
      <c r="DAU2409" s="65"/>
      <c r="DAV2409" s="65"/>
      <c r="DAW2409" s="65"/>
      <c r="DAX2409" s="375"/>
      <c r="DAY2409" s="375"/>
      <c r="DAZ2409" s="71"/>
      <c r="DBA2409" s="69"/>
      <c r="DBB2409" s="71"/>
      <c r="DBC2409" s="71"/>
      <c r="DBD2409" s="147"/>
      <c r="DBE2409" s="163"/>
      <c r="DBF2409" s="64"/>
      <c r="DBG2409" s="113"/>
      <c r="DBH2409" s="65"/>
      <c r="DBI2409" s="65"/>
      <c r="DBJ2409" s="65"/>
      <c r="DBK2409" s="65"/>
      <c r="DBL2409" s="65"/>
      <c r="DBM2409" s="65"/>
      <c r="DBN2409" s="65"/>
      <c r="DBO2409" s="65"/>
      <c r="DBP2409" s="65"/>
      <c r="DBQ2409" s="65"/>
      <c r="DBR2409" s="375"/>
      <c r="DBS2409" s="375"/>
      <c r="DBT2409" s="71"/>
      <c r="DBU2409" s="69"/>
      <c r="DBV2409" s="71"/>
      <c r="DBW2409" s="71"/>
      <c r="DBX2409" s="147"/>
      <c r="DBY2409" s="163"/>
      <c r="DBZ2409" s="64"/>
      <c r="DCA2409" s="113"/>
      <c r="DCB2409" s="65"/>
      <c r="DCC2409" s="65"/>
      <c r="DCD2409" s="65"/>
      <c r="DCE2409" s="65"/>
      <c r="DCF2409" s="65"/>
      <c r="DCG2409" s="65"/>
      <c r="DCH2409" s="65"/>
      <c r="DCI2409" s="65"/>
      <c r="DCJ2409" s="65"/>
      <c r="DCK2409" s="65"/>
      <c r="DCL2409" s="375"/>
      <c r="DCM2409" s="375"/>
      <c r="DCN2409" s="71"/>
      <c r="DCO2409" s="69"/>
      <c r="DCP2409" s="71"/>
      <c r="DCQ2409" s="71"/>
      <c r="DCR2409" s="147"/>
      <c r="DCS2409" s="163"/>
      <c r="DCT2409" s="64"/>
      <c r="DCU2409" s="113"/>
      <c r="DCV2409" s="65"/>
      <c r="DCW2409" s="65"/>
      <c r="DCX2409" s="65"/>
      <c r="DCY2409" s="65"/>
      <c r="DCZ2409" s="65"/>
      <c r="DDA2409" s="65"/>
      <c r="DDB2409" s="65"/>
      <c r="DDC2409" s="65"/>
      <c r="DDD2409" s="65"/>
      <c r="DDE2409" s="65"/>
      <c r="DDF2409" s="375"/>
      <c r="DDG2409" s="375"/>
      <c r="DDH2409" s="71"/>
      <c r="DDI2409" s="69"/>
      <c r="DDJ2409" s="71"/>
      <c r="DDK2409" s="71"/>
      <c r="DDL2409" s="147"/>
      <c r="DDM2409" s="163"/>
      <c r="DDN2409" s="64"/>
      <c r="DDO2409" s="113"/>
      <c r="DDP2409" s="65"/>
      <c r="DDQ2409" s="65"/>
      <c r="DDR2409" s="65"/>
      <c r="DDS2409" s="65"/>
      <c r="DDT2409" s="65"/>
      <c r="DDU2409" s="65"/>
      <c r="DDV2409" s="65"/>
      <c r="DDW2409" s="65"/>
      <c r="DDX2409" s="65"/>
      <c r="DDY2409" s="65"/>
      <c r="DDZ2409" s="375"/>
      <c r="DEA2409" s="375"/>
      <c r="DEB2409" s="71"/>
      <c r="DEC2409" s="69"/>
      <c r="DED2409" s="71"/>
      <c r="DEE2409" s="71"/>
      <c r="DEF2409" s="147"/>
      <c r="DEG2409" s="163"/>
      <c r="DEH2409" s="64"/>
      <c r="DEI2409" s="113"/>
      <c r="DEJ2409" s="65"/>
      <c r="DEK2409" s="65"/>
      <c r="DEL2409" s="65"/>
      <c r="DEM2409" s="65"/>
      <c r="DEN2409" s="65"/>
      <c r="DEO2409" s="65"/>
      <c r="DEP2409" s="65"/>
      <c r="DEQ2409" s="65"/>
      <c r="DER2409" s="65"/>
      <c r="DES2409" s="65"/>
      <c r="DET2409" s="375"/>
      <c r="DEU2409" s="375"/>
      <c r="DEV2409" s="71"/>
      <c r="DEW2409" s="69"/>
      <c r="DEX2409" s="71"/>
      <c r="DEY2409" s="71"/>
      <c r="DEZ2409" s="147"/>
      <c r="DFA2409" s="163"/>
      <c r="DFB2409" s="64"/>
      <c r="DFC2409" s="113"/>
      <c r="DFD2409" s="65"/>
      <c r="DFE2409" s="65"/>
      <c r="DFF2409" s="65"/>
      <c r="DFG2409" s="65"/>
      <c r="DFH2409" s="65"/>
      <c r="DFI2409" s="65"/>
      <c r="DFJ2409" s="65"/>
      <c r="DFK2409" s="65"/>
      <c r="DFL2409" s="65"/>
      <c r="DFM2409" s="65"/>
      <c r="DFN2409" s="375"/>
      <c r="DFO2409" s="375"/>
      <c r="DFP2409" s="71"/>
      <c r="DFQ2409" s="69"/>
      <c r="DFR2409" s="71"/>
      <c r="DFS2409" s="71"/>
      <c r="DFT2409" s="147"/>
      <c r="DFU2409" s="163"/>
      <c r="DFV2409" s="64"/>
      <c r="DFW2409" s="113"/>
      <c r="DFX2409" s="65"/>
      <c r="DFY2409" s="65"/>
      <c r="DFZ2409" s="65"/>
      <c r="DGA2409" s="65"/>
      <c r="DGB2409" s="65"/>
      <c r="DGC2409" s="65"/>
      <c r="DGD2409" s="65"/>
      <c r="DGE2409" s="65"/>
      <c r="DGF2409" s="65"/>
      <c r="DGG2409" s="65"/>
      <c r="DGH2409" s="375"/>
      <c r="DGI2409" s="375"/>
      <c r="DGJ2409" s="71"/>
      <c r="DGK2409" s="69"/>
      <c r="DGL2409" s="71"/>
      <c r="DGM2409" s="71"/>
      <c r="DGN2409" s="147"/>
      <c r="DGO2409" s="163"/>
      <c r="DGP2409" s="64"/>
      <c r="DGQ2409" s="113"/>
      <c r="DGR2409" s="65"/>
      <c r="DGS2409" s="65"/>
      <c r="DGT2409" s="65"/>
      <c r="DGU2409" s="65"/>
      <c r="DGV2409" s="65"/>
      <c r="DGW2409" s="65"/>
      <c r="DGX2409" s="65"/>
      <c r="DGY2409" s="65"/>
      <c r="DGZ2409" s="65"/>
      <c r="DHA2409" s="65"/>
      <c r="DHB2409" s="375"/>
      <c r="DHC2409" s="375"/>
      <c r="DHD2409" s="71"/>
      <c r="DHE2409" s="69"/>
      <c r="DHF2409" s="71"/>
      <c r="DHG2409" s="71"/>
      <c r="DHH2409" s="147"/>
      <c r="DHI2409" s="163"/>
      <c r="DHJ2409" s="64"/>
      <c r="DHK2409" s="113"/>
      <c r="DHL2409" s="65"/>
      <c r="DHM2409" s="65"/>
      <c r="DHN2409" s="65"/>
      <c r="DHO2409" s="65"/>
      <c r="DHP2409" s="65"/>
      <c r="DHQ2409" s="65"/>
      <c r="DHR2409" s="65"/>
      <c r="DHS2409" s="65"/>
      <c r="DHT2409" s="65"/>
      <c r="DHU2409" s="65"/>
      <c r="DHV2409" s="375"/>
      <c r="DHW2409" s="375"/>
      <c r="DHX2409" s="71"/>
      <c r="DHY2409" s="69"/>
      <c r="DHZ2409" s="71"/>
      <c r="DIA2409" s="71"/>
      <c r="DIB2409" s="147"/>
      <c r="DIC2409" s="163"/>
      <c r="DID2409" s="64"/>
      <c r="DIE2409" s="113"/>
      <c r="DIF2409" s="65"/>
      <c r="DIG2409" s="65"/>
      <c r="DIH2409" s="65"/>
      <c r="DII2409" s="65"/>
      <c r="DIJ2409" s="65"/>
      <c r="DIK2409" s="65"/>
      <c r="DIL2409" s="65"/>
      <c r="DIM2409" s="65"/>
      <c r="DIN2409" s="65"/>
      <c r="DIO2409" s="65"/>
      <c r="DIP2409" s="375"/>
      <c r="DIQ2409" s="375"/>
      <c r="DIR2409" s="71"/>
      <c r="DIS2409" s="69"/>
      <c r="DIT2409" s="71"/>
      <c r="DIU2409" s="71"/>
      <c r="DIV2409" s="147"/>
      <c r="DIW2409" s="163"/>
      <c r="DIX2409" s="64"/>
      <c r="DIY2409" s="113"/>
      <c r="DIZ2409" s="65"/>
      <c r="DJA2409" s="65"/>
      <c r="DJB2409" s="65"/>
      <c r="DJC2409" s="65"/>
      <c r="DJD2409" s="65"/>
      <c r="DJE2409" s="65"/>
      <c r="DJF2409" s="65"/>
      <c r="DJG2409" s="65"/>
      <c r="DJH2409" s="65"/>
      <c r="DJI2409" s="65"/>
      <c r="DJJ2409" s="375"/>
      <c r="DJK2409" s="375"/>
      <c r="DJL2409" s="71"/>
      <c r="DJM2409" s="69"/>
      <c r="DJN2409" s="71"/>
      <c r="DJO2409" s="71"/>
      <c r="DJP2409" s="147"/>
      <c r="DJQ2409" s="163"/>
      <c r="DJR2409" s="64"/>
      <c r="DJS2409" s="113"/>
      <c r="DJT2409" s="65"/>
      <c r="DJU2409" s="65"/>
      <c r="DJV2409" s="65"/>
      <c r="DJW2409" s="65"/>
      <c r="DJX2409" s="65"/>
      <c r="DJY2409" s="65"/>
      <c r="DJZ2409" s="65"/>
      <c r="DKA2409" s="65"/>
      <c r="DKB2409" s="65"/>
      <c r="DKC2409" s="65"/>
      <c r="DKD2409" s="375"/>
      <c r="DKE2409" s="375"/>
      <c r="DKF2409" s="71"/>
      <c r="DKG2409" s="69"/>
      <c r="DKH2409" s="71"/>
      <c r="DKI2409" s="71"/>
      <c r="DKJ2409" s="147"/>
      <c r="DKK2409" s="163"/>
      <c r="DKL2409" s="64"/>
      <c r="DKM2409" s="113"/>
      <c r="DKN2409" s="65"/>
      <c r="DKO2409" s="65"/>
      <c r="DKP2409" s="65"/>
      <c r="DKQ2409" s="65"/>
      <c r="DKR2409" s="65"/>
      <c r="DKS2409" s="65"/>
      <c r="DKT2409" s="65"/>
      <c r="DKU2409" s="65"/>
      <c r="DKV2409" s="65"/>
      <c r="DKW2409" s="65"/>
      <c r="DKX2409" s="375"/>
      <c r="DKY2409" s="375"/>
      <c r="DKZ2409" s="71"/>
      <c r="DLA2409" s="69"/>
      <c r="DLB2409" s="71"/>
      <c r="DLC2409" s="71"/>
      <c r="DLD2409" s="147"/>
      <c r="DLE2409" s="163"/>
      <c r="DLF2409" s="64"/>
      <c r="DLG2409" s="113"/>
      <c r="DLH2409" s="65"/>
      <c r="DLI2409" s="65"/>
      <c r="DLJ2409" s="65"/>
      <c r="DLK2409" s="65"/>
      <c r="DLL2409" s="65"/>
      <c r="DLM2409" s="65"/>
      <c r="DLN2409" s="65"/>
      <c r="DLO2409" s="65"/>
      <c r="DLP2409" s="65"/>
      <c r="DLQ2409" s="65"/>
      <c r="DLR2409" s="375"/>
      <c r="DLS2409" s="375"/>
      <c r="DLT2409" s="71"/>
      <c r="DLU2409" s="69"/>
      <c r="DLV2409" s="71"/>
      <c r="DLW2409" s="71"/>
      <c r="DLX2409" s="147"/>
      <c r="DLY2409" s="163"/>
      <c r="DLZ2409" s="64"/>
      <c r="DMA2409" s="113"/>
      <c r="DMB2409" s="65"/>
      <c r="DMC2409" s="65"/>
      <c r="DMD2409" s="65"/>
      <c r="DME2409" s="65"/>
      <c r="DMF2409" s="65"/>
      <c r="DMG2409" s="65"/>
      <c r="DMH2409" s="65"/>
      <c r="DMI2409" s="65"/>
      <c r="DMJ2409" s="65"/>
      <c r="DMK2409" s="65"/>
      <c r="DML2409" s="375"/>
      <c r="DMM2409" s="375"/>
      <c r="DMN2409" s="71"/>
      <c r="DMO2409" s="69"/>
      <c r="DMP2409" s="71"/>
      <c r="DMQ2409" s="71"/>
      <c r="DMR2409" s="147"/>
      <c r="DMS2409" s="163"/>
      <c r="DMT2409" s="64"/>
      <c r="DMU2409" s="113"/>
      <c r="DMV2409" s="65"/>
      <c r="DMW2409" s="65"/>
      <c r="DMX2409" s="65"/>
      <c r="DMY2409" s="65"/>
      <c r="DMZ2409" s="65"/>
      <c r="DNA2409" s="65"/>
      <c r="DNB2409" s="65"/>
      <c r="DNC2409" s="65"/>
      <c r="DND2409" s="65"/>
      <c r="DNE2409" s="65"/>
      <c r="DNF2409" s="375"/>
      <c r="DNG2409" s="375"/>
      <c r="DNH2409" s="71"/>
      <c r="DNI2409" s="69"/>
      <c r="DNJ2409" s="71"/>
      <c r="DNK2409" s="71"/>
      <c r="DNL2409" s="147"/>
      <c r="DNM2409" s="163"/>
      <c r="DNN2409" s="64"/>
      <c r="DNO2409" s="113"/>
      <c r="DNP2409" s="65"/>
      <c r="DNQ2409" s="65"/>
      <c r="DNR2409" s="65"/>
      <c r="DNS2409" s="65"/>
      <c r="DNT2409" s="65"/>
      <c r="DNU2409" s="65"/>
      <c r="DNV2409" s="65"/>
      <c r="DNW2409" s="65"/>
      <c r="DNX2409" s="65"/>
      <c r="DNY2409" s="65"/>
      <c r="DNZ2409" s="375"/>
      <c r="DOA2409" s="375"/>
      <c r="DOB2409" s="71"/>
      <c r="DOC2409" s="69"/>
      <c r="DOD2409" s="71"/>
      <c r="DOE2409" s="71"/>
      <c r="DOF2409" s="147"/>
      <c r="DOG2409" s="163"/>
      <c r="DOH2409" s="64"/>
      <c r="DOI2409" s="113"/>
      <c r="DOJ2409" s="65"/>
      <c r="DOK2409" s="65"/>
      <c r="DOL2409" s="65"/>
      <c r="DOM2409" s="65"/>
      <c r="DON2409" s="65"/>
      <c r="DOO2409" s="65"/>
      <c r="DOP2409" s="65"/>
      <c r="DOQ2409" s="65"/>
      <c r="DOR2409" s="65"/>
      <c r="DOS2409" s="65"/>
      <c r="DOT2409" s="375"/>
      <c r="DOU2409" s="375"/>
      <c r="DOV2409" s="71"/>
      <c r="DOW2409" s="69"/>
      <c r="DOX2409" s="71"/>
      <c r="DOY2409" s="71"/>
      <c r="DOZ2409" s="147"/>
      <c r="DPA2409" s="163"/>
      <c r="DPB2409" s="64"/>
      <c r="DPC2409" s="113"/>
      <c r="DPD2409" s="65"/>
      <c r="DPE2409" s="65"/>
      <c r="DPF2409" s="65"/>
      <c r="DPG2409" s="65"/>
      <c r="DPH2409" s="65"/>
      <c r="DPI2409" s="65"/>
      <c r="DPJ2409" s="65"/>
      <c r="DPK2409" s="65"/>
      <c r="DPL2409" s="65"/>
      <c r="DPM2409" s="65"/>
      <c r="DPN2409" s="375"/>
      <c r="DPO2409" s="375"/>
      <c r="DPP2409" s="71"/>
      <c r="DPQ2409" s="69"/>
      <c r="DPR2409" s="71"/>
      <c r="DPS2409" s="71"/>
      <c r="DPT2409" s="147"/>
      <c r="DPU2409" s="163"/>
      <c r="DPV2409" s="64"/>
      <c r="DPW2409" s="113"/>
      <c r="DPX2409" s="65"/>
      <c r="DPY2409" s="65"/>
      <c r="DPZ2409" s="65"/>
      <c r="DQA2409" s="65"/>
      <c r="DQB2409" s="65"/>
      <c r="DQC2409" s="65"/>
      <c r="DQD2409" s="65"/>
      <c r="DQE2409" s="65"/>
      <c r="DQF2409" s="65"/>
      <c r="DQG2409" s="65"/>
      <c r="DQH2409" s="375"/>
      <c r="DQI2409" s="375"/>
      <c r="DQJ2409" s="71"/>
      <c r="DQK2409" s="69"/>
      <c r="DQL2409" s="71"/>
      <c r="DQM2409" s="71"/>
      <c r="DQN2409" s="147"/>
      <c r="DQO2409" s="163"/>
      <c r="DQP2409" s="64"/>
      <c r="DQQ2409" s="113"/>
      <c r="DQR2409" s="65"/>
      <c r="DQS2409" s="65"/>
      <c r="DQT2409" s="65"/>
      <c r="DQU2409" s="65"/>
      <c r="DQV2409" s="65"/>
      <c r="DQW2409" s="65"/>
      <c r="DQX2409" s="65"/>
      <c r="DQY2409" s="65"/>
      <c r="DQZ2409" s="65"/>
      <c r="DRA2409" s="65"/>
      <c r="DRB2409" s="375"/>
      <c r="DRC2409" s="375"/>
      <c r="DRD2409" s="71"/>
      <c r="DRE2409" s="69"/>
      <c r="DRF2409" s="71"/>
      <c r="DRG2409" s="71"/>
      <c r="DRH2409" s="147"/>
      <c r="DRI2409" s="163"/>
      <c r="DRJ2409" s="64"/>
      <c r="DRK2409" s="113"/>
      <c r="DRL2409" s="65"/>
      <c r="DRM2409" s="65"/>
      <c r="DRN2409" s="65"/>
      <c r="DRO2409" s="65"/>
      <c r="DRP2409" s="65"/>
      <c r="DRQ2409" s="65"/>
      <c r="DRR2409" s="65"/>
      <c r="DRS2409" s="65"/>
      <c r="DRT2409" s="65"/>
      <c r="DRU2409" s="65"/>
      <c r="DRV2409" s="375"/>
      <c r="DRW2409" s="375"/>
      <c r="DRX2409" s="71"/>
      <c r="DRY2409" s="69"/>
      <c r="DRZ2409" s="71"/>
      <c r="DSA2409" s="71"/>
      <c r="DSB2409" s="147"/>
      <c r="DSC2409" s="163"/>
      <c r="DSD2409" s="64"/>
      <c r="DSE2409" s="113"/>
      <c r="DSF2409" s="65"/>
      <c r="DSG2409" s="65"/>
      <c r="DSH2409" s="65"/>
      <c r="DSI2409" s="65"/>
      <c r="DSJ2409" s="65"/>
      <c r="DSK2409" s="65"/>
      <c r="DSL2409" s="65"/>
      <c r="DSM2409" s="65"/>
      <c r="DSN2409" s="65"/>
      <c r="DSO2409" s="65"/>
      <c r="DSP2409" s="375"/>
      <c r="DSQ2409" s="375"/>
      <c r="DSR2409" s="71"/>
      <c r="DSS2409" s="69"/>
      <c r="DST2409" s="71"/>
      <c r="DSU2409" s="71"/>
      <c r="DSV2409" s="147"/>
      <c r="DSW2409" s="163"/>
      <c r="DSX2409" s="64"/>
      <c r="DSY2409" s="113"/>
      <c r="DSZ2409" s="65"/>
      <c r="DTA2409" s="65"/>
      <c r="DTB2409" s="65"/>
      <c r="DTC2409" s="65"/>
      <c r="DTD2409" s="65"/>
      <c r="DTE2409" s="65"/>
      <c r="DTF2409" s="65"/>
      <c r="DTG2409" s="65"/>
      <c r="DTH2409" s="65"/>
      <c r="DTI2409" s="65"/>
      <c r="DTJ2409" s="375"/>
      <c r="DTK2409" s="375"/>
      <c r="DTL2409" s="71"/>
      <c r="DTM2409" s="69"/>
      <c r="DTN2409" s="71"/>
      <c r="DTO2409" s="71"/>
      <c r="DTP2409" s="147"/>
      <c r="DTQ2409" s="163"/>
      <c r="DTR2409" s="64"/>
      <c r="DTS2409" s="113"/>
      <c r="DTT2409" s="65"/>
      <c r="DTU2409" s="65"/>
      <c r="DTV2409" s="65"/>
      <c r="DTW2409" s="65"/>
      <c r="DTX2409" s="65"/>
      <c r="DTY2409" s="65"/>
      <c r="DTZ2409" s="65"/>
      <c r="DUA2409" s="65"/>
      <c r="DUB2409" s="65"/>
      <c r="DUC2409" s="65"/>
      <c r="DUD2409" s="375"/>
      <c r="DUE2409" s="375"/>
      <c r="DUF2409" s="71"/>
      <c r="DUG2409" s="69"/>
      <c r="DUH2409" s="71"/>
      <c r="DUI2409" s="71"/>
      <c r="DUJ2409" s="147"/>
      <c r="DUK2409" s="163"/>
      <c r="DUL2409" s="64"/>
      <c r="DUM2409" s="113"/>
      <c r="DUN2409" s="65"/>
      <c r="DUO2409" s="65"/>
      <c r="DUP2409" s="65"/>
      <c r="DUQ2409" s="65"/>
      <c r="DUR2409" s="65"/>
      <c r="DUS2409" s="65"/>
      <c r="DUT2409" s="65"/>
      <c r="DUU2409" s="65"/>
      <c r="DUV2409" s="65"/>
      <c r="DUW2409" s="65"/>
      <c r="DUX2409" s="375"/>
      <c r="DUY2409" s="375"/>
      <c r="DUZ2409" s="71"/>
      <c r="DVA2409" s="69"/>
      <c r="DVB2409" s="71"/>
      <c r="DVC2409" s="71"/>
      <c r="DVD2409" s="147"/>
      <c r="DVE2409" s="163"/>
      <c r="DVF2409" s="64"/>
      <c r="DVG2409" s="113"/>
      <c r="DVH2409" s="65"/>
      <c r="DVI2409" s="65"/>
      <c r="DVJ2409" s="65"/>
      <c r="DVK2409" s="65"/>
      <c r="DVL2409" s="65"/>
      <c r="DVM2409" s="65"/>
      <c r="DVN2409" s="65"/>
      <c r="DVO2409" s="65"/>
      <c r="DVP2409" s="65"/>
      <c r="DVQ2409" s="65"/>
      <c r="DVR2409" s="375"/>
      <c r="DVS2409" s="375"/>
      <c r="DVT2409" s="71"/>
      <c r="DVU2409" s="69"/>
      <c r="DVV2409" s="71"/>
      <c r="DVW2409" s="71"/>
      <c r="DVX2409" s="147"/>
      <c r="DVY2409" s="163"/>
      <c r="DVZ2409" s="64"/>
      <c r="DWA2409" s="113"/>
      <c r="DWB2409" s="65"/>
      <c r="DWC2409" s="65"/>
      <c r="DWD2409" s="65"/>
      <c r="DWE2409" s="65"/>
      <c r="DWF2409" s="65"/>
      <c r="DWG2409" s="65"/>
      <c r="DWH2409" s="65"/>
      <c r="DWI2409" s="65"/>
      <c r="DWJ2409" s="65"/>
      <c r="DWK2409" s="65"/>
      <c r="DWL2409" s="375"/>
      <c r="DWM2409" s="375"/>
      <c r="DWN2409" s="71"/>
      <c r="DWO2409" s="69"/>
      <c r="DWP2409" s="71"/>
      <c r="DWQ2409" s="71"/>
      <c r="DWR2409" s="147"/>
      <c r="DWS2409" s="163"/>
      <c r="DWT2409" s="64"/>
      <c r="DWU2409" s="113"/>
      <c r="DWV2409" s="65"/>
      <c r="DWW2409" s="65"/>
      <c r="DWX2409" s="65"/>
      <c r="DWY2409" s="65"/>
      <c r="DWZ2409" s="65"/>
      <c r="DXA2409" s="65"/>
      <c r="DXB2409" s="65"/>
      <c r="DXC2409" s="65"/>
      <c r="DXD2409" s="65"/>
      <c r="DXE2409" s="65"/>
      <c r="DXF2409" s="375"/>
      <c r="DXG2409" s="375"/>
      <c r="DXH2409" s="71"/>
      <c r="DXI2409" s="69"/>
      <c r="DXJ2409" s="71"/>
      <c r="DXK2409" s="71"/>
      <c r="DXL2409" s="147"/>
      <c r="DXM2409" s="163"/>
      <c r="DXN2409" s="64"/>
      <c r="DXO2409" s="113"/>
      <c r="DXP2409" s="65"/>
      <c r="DXQ2409" s="65"/>
      <c r="DXR2409" s="65"/>
      <c r="DXS2409" s="65"/>
      <c r="DXT2409" s="65"/>
      <c r="DXU2409" s="65"/>
      <c r="DXV2409" s="65"/>
      <c r="DXW2409" s="65"/>
      <c r="DXX2409" s="65"/>
      <c r="DXY2409" s="65"/>
      <c r="DXZ2409" s="375"/>
      <c r="DYA2409" s="375"/>
      <c r="DYB2409" s="71"/>
      <c r="DYC2409" s="69"/>
      <c r="DYD2409" s="71"/>
      <c r="DYE2409" s="71"/>
      <c r="DYF2409" s="147"/>
      <c r="DYG2409" s="163"/>
      <c r="DYH2409" s="64"/>
      <c r="DYI2409" s="113"/>
      <c r="DYJ2409" s="65"/>
      <c r="DYK2409" s="65"/>
      <c r="DYL2409" s="65"/>
      <c r="DYM2409" s="65"/>
      <c r="DYN2409" s="65"/>
      <c r="DYO2409" s="65"/>
      <c r="DYP2409" s="65"/>
      <c r="DYQ2409" s="65"/>
      <c r="DYR2409" s="65"/>
      <c r="DYS2409" s="65"/>
      <c r="DYT2409" s="375"/>
      <c r="DYU2409" s="375"/>
      <c r="DYV2409" s="71"/>
      <c r="DYW2409" s="69"/>
      <c r="DYX2409" s="71"/>
      <c r="DYY2409" s="71"/>
      <c r="DYZ2409" s="147"/>
      <c r="DZA2409" s="163"/>
      <c r="DZB2409" s="64"/>
      <c r="DZC2409" s="113"/>
      <c r="DZD2409" s="65"/>
      <c r="DZE2409" s="65"/>
      <c r="DZF2409" s="65"/>
      <c r="DZG2409" s="65"/>
      <c r="DZH2409" s="65"/>
      <c r="DZI2409" s="65"/>
      <c r="DZJ2409" s="65"/>
      <c r="DZK2409" s="65"/>
      <c r="DZL2409" s="65"/>
      <c r="DZM2409" s="65"/>
      <c r="DZN2409" s="375"/>
      <c r="DZO2409" s="375"/>
      <c r="DZP2409" s="71"/>
      <c r="DZQ2409" s="69"/>
      <c r="DZR2409" s="71"/>
      <c r="DZS2409" s="71"/>
      <c r="DZT2409" s="147"/>
      <c r="DZU2409" s="163"/>
      <c r="DZV2409" s="64"/>
      <c r="DZW2409" s="113"/>
      <c r="DZX2409" s="65"/>
      <c r="DZY2409" s="65"/>
      <c r="DZZ2409" s="65"/>
      <c r="EAA2409" s="65"/>
      <c r="EAB2409" s="65"/>
      <c r="EAC2409" s="65"/>
      <c r="EAD2409" s="65"/>
      <c r="EAE2409" s="65"/>
      <c r="EAF2409" s="65"/>
      <c r="EAG2409" s="65"/>
      <c r="EAH2409" s="375"/>
      <c r="EAI2409" s="375"/>
      <c r="EAJ2409" s="71"/>
      <c r="EAK2409" s="69"/>
      <c r="EAL2409" s="71"/>
      <c r="EAM2409" s="71"/>
      <c r="EAN2409" s="147"/>
      <c r="EAO2409" s="163"/>
      <c r="EAP2409" s="64"/>
      <c r="EAQ2409" s="113"/>
      <c r="EAR2409" s="65"/>
      <c r="EAS2409" s="65"/>
      <c r="EAT2409" s="65"/>
      <c r="EAU2409" s="65"/>
      <c r="EAV2409" s="65"/>
      <c r="EAW2409" s="65"/>
      <c r="EAX2409" s="65"/>
      <c r="EAY2409" s="65"/>
      <c r="EAZ2409" s="65"/>
      <c r="EBA2409" s="65"/>
      <c r="EBB2409" s="375"/>
      <c r="EBC2409" s="375"/>
      <c r="EBD2409" s="71"/>
      <c r="EBE2409" s="69"/>
      <c r="EBF2409" s="71"/>
      <c r="EBG2409" s="71"/>
      <c r="EBH2409" s="147"/>
      <c r="EBI2409" s="163"/>
      <c r="EBJ2409" s="64"/>
      <c r="EBK2409" s="113"/>
      <c r="EBL2409" s="65"/>
      <c r="EBM2409" s="65"/>
      <c r="EBN2409" s="65"/>
      <c r="EBO2409" s="65"/>
      <c r="EBP2409" s="65"/>
      <c r="EBQ2409" s="65"/>
      <c r="EBR2409" s="65"/>
      <c r="EBS2409" s="65"/>
      <c r="EBT2409" s="65"/>
      <c r="EBU2409" s="65"/>
      <c r="EBV2409" s="375"/>
      <c r="EBW2409" s="375"/>
      <c r="EBX2409" s="71"/>
      <c r="EBY2409" s="69"/>
      <c r="EBZ2409" s="71"/>
      <c r="ECA2409" s="71"/>
      <c r="ECB2409" s="147"/>
      <c r="ECC2409" s="163"/>
      <c r="ECD2409" s="64"/>
      <c r="ECE2409" s="113"/>
      <c r="ECF2409" s="65"/>
      <c r="ECG2409" s="65"/>
      <c r="ECH2409" s="65"/>
      <c r="ECI2409" s="65"/>
      <c r="ECJ2409" s="65"/>
      <c r="ECK2409" s="65"/>
      <c r="ECL2409" s="65"/>
      <c r="ECM2409" s="65"/>
      <c r="ECN2409" s="65"/>
      <c r="ECO2409" s="65"/>
      <c r="ECP2409" s="375"/>
      <c r="ECQ2409" s="375"/>
      <c r="ECR2409" s="71"/>
      <c r="ECS2409" s="69"/>
      <c r="ECT2409" s="71"/>
      <c r="ECU2409" s="71"/>
      <c r="ECV2409" s="147"/>
      <c r="ECW2409" s="163"/>
      <c r="ECX2409" s="64"/>
      <c r="ECY2409" s="113"/>
      <c r="ECZ2409" s="65"/>
      <c r="EDA2409" s="65"/>
      <c r="EDB2409" s="65"/>
      <c r="EDC2409" s="65"/>
      <c r="EDD2409" s="65"/>
      <c r="EDE2409" s="65"/>
      <c r="EDF2409" s="65"/>
      <c r="EDG2409" s="65"/>
      <c r="EDH2409" s="65"/>
      <c r="EDI2409" s="65"/>
      <c r="EDJ2409" s="375"/>
      <c r="EDK2409" s="375"/>
      <c r="EDL2409" s="71"/>
      <c r="EDM2409" s="69"/>
      <c r="EDN2409" s="71"/>
      <c r="EDO2409" s="71"/>
      <c r="EDP2409" s="147"/>
      <c r="EDQ2409" s="163"/>
      <c r="EDR2409" s="64"/>
      <c r="EDS2409" s="113"/>
      <c r="EDT2409" s="65"/>
      <c r="EDU2409" s="65"/>
      <c r="EDV2409" s="65"/>
      <c r="EDW2409" s="65"/>
      <c r="EDX2409" s="65"/>
      <c r="EDY2409" s="65"/>
      <c r="EDZ2409" s="65"/>
      <c r="EEA2409" s="65"/>
      <c r="EEB2409" s="65"/>
      <c r="EEC2409" s="65"/>
      <c r="EED2409" s="375"/>
      <c r="EEE2409" s="375"/>
      <c r="EEF2409" s="71"/>
      <c r="EEG2409" s="69"/>
      <c r="EEH2409" s="71"/>
      <c r="EEI2409" s="71"/>
      <c r="EEJ2409" s="147"/>
      <c r="EEK2409" s="163"/>
      <c r="EEL2409" s="64"/>
      <c r="EEM2409" s="113"/>
      <c r="EEN2409" s="65"/>
      <c r="EEO2409" s="65"/>
      <c r="EEP2409" s="65"/>
      <c r="EEQ2409" s="65"/>
      <c r="EER2409" s="65"/>
      <c r="EES2409" s="65"/>
      <c r="EET2409" s="65"/>
      <c r="EEU2409" s="65"/>
      <c r="EEV2409" s="65"/>
      <c r="EEW2409" s="65"/>
      <c r="EEX2409" s="375"/>
      <c r="EEY2409" s="375"/>
      <c r="EEZ2409" s="71"/>
      <c r="EFA2409" s="69"/>
      <c r="EFB2409" s="71"/>
      <c r="EFC2409" s="71"/>
      <c r="EFD2409" s="147"/>
      <c r="EFE2409" s="163"/>
      <c r="EFF2409" s="64"/>
      <c r="EFG2409" s="113"/>
      <c r="EFH2409" s="65"/>
      <c r="EFI2409" s="65"/>
      <c r="EFJ2409" s="65"/>
      <c r="EFK2409" s="65"/>
      <c r="EFL2409" s="65"/>
      <c r="EFM2409" s="65"/>
      <c r="EFN2409" s="65"/>
      <c r="EFO2409" s="65"/>
      <c r="EFP2409" s="65"/>
      <c r="EFQ2409" s="65"/>
      <c r="EFR2409" s="375"/>
      <c r="EFS2409" s="375"/>
      <c r="EFT2409" s="71"/>
      <c r="EFU2409" s="69"/>
      <c r="EFV2409" s="71"/>
      <c r="EFW2409" s="71"/>
      <c r="EFX2409" s="147"/>
      <c r="EFY2409" s="163"/>
      <c r="EFZ2409" s="64"/>
      <c r="EGA2409" s="113"/>
      <c r="EGB2409" s="65"/>
      <c r="EGC2409" s="65"/>
      <c r="EGD2409" s="65"/>
      <c r="EGE2409" s="65"/>
      <c r="EGF2409" s="65"/>
      <c r="EGG2409" s="65"/>
      <c r="EGH2409" s="65"/>
      <c r="EGI2409" s="65"/>
      <c r="EGJ2409" s="65"/>
      <c r="EGK2409" s="65"/>
      <c r="EGL2409" s="375"/>
      <c r="EGM2409" s="375"/>
      <c r="EGN2409" s="71"/>
      <c r="EGO2409" s="69"/>
      <c r="EGP2409" s="71"/>
      <c r="EGQ2409" s="71"/>
      <c r="EGR2409" s="147"/>
      <c r="EGS2409" s="163"/>
      <c r="EGT2409" s="64"/>
      <c r="EGU2409" s="113"/>
      <c r="EGV2409" s="65"/>
      <c r="EGW2409" s="65"/>
      <c r="EGX2409" s="65"/>
      <c r="EGY2409" s="65"/>
      <c r="EGZ2409" s="65"/>
      <c r="EHA2409" s="65"/>
      <c r="EHB2409" s="65"/>
      <c r="EHC2409" s="65"/>
      <c r="EHD2409" s="65"/>
      <c r="EHE2409" s="65"/>
      <c r="EHF2409" s="375"/>
      <c r="EHG2409" s="375"/>
      <c r="EHH2409" s="71"/>
      <c r="EHI2409" s="69"/>
      <c r="EHJ2409" s="71"/>
      <c r="EHK2409" s="71"/>
      <c r="EHL2409" s="147"/>
      <c r="EHM2409" s="163"/>
      <c r="EHN2409" s="64"/>
      <c r="EHO2409" s="113"/>
      <c r="EHP2409" s="65"/>
      <c r="EHQ2409" s="65"/>
      <c r="EHR2409" s="65"/>
      <c r="EHS2409" s="65"/>
      <c r="EHT2409" s="65"/>
      <c r="EHU2409" s="65"/>
      <c r="EHV2409" s="65"/>
      <c r="EHW2409" s="65"/>
      <c r="EHX2409" s="65"/>
      <c r="EHY2409" s="65"/>
      <c r="EHZ2409" s="375"/>
      <c r="EIA2409" s="375"/>
      <c r="EIB2409" s="71"/>
      <c r="EIC2409" s="69"/>
      <c r="EID2409" s="71"/>
      <c r="EIE2409" s="71"/>
      <c r="EIF2409" s="147"/>
      <c r="EIG2409" s="163"/>
      <c r="EIH2409" s="64"/>
      <c r="EII2409" s="113"/>
      <c r="EIJ2409" s="65"/>
      <c r="EIK2409" s="65"/>
      <c r="EIL2409" s="65"/>
      <c r="EIM2409" s="65"/>
      <c r="EIN2409" s="65"/>
      <c r="EIO2409" s="65"/>
      <c r="EIP2409" s="65"/>
      <c r="EIQ2409" s="65"/>
      <c r="EIR2409" s="65"/>
      <c r="EIS2409" s="65"/>
      <c r="EIT2409" s="375"/>
      <c r="EIU2409" s="375"/>
      <c r="EIV2409" s="71"/>
      <c r="EIW2409" s="69"/>
      <c r="EIX2409" s="71"/>
      <c r="EIY2409" s="71"/>
      <c r="EIZ2409" s="147"/>
      <c r="EJA2409" s="163"/>
      <c r="EJB2409" s="64"/>
      <c r="EJC2409" s="113"/>
      <c r="EJD2409" s="65"/>
      <c r="EJE2409" s="65"/>
      <c r="EJF2409" s="65"/>
      <c r="EJG2409" s="65"/>
      <c r="EJH2409" s="65"/>
      <c r="EJI2409" s="65"/>
      <c r="EJJ2409" s="65"/>
      <c r="EJK2409" s="65"/>
      <c r="EJL2409" s="65"/>
      <c r="EJM2409" s="65"/>
      <c r="EJN2409" s="375"/>
      <c r="EJO2409" s="375"/>
      <c r="EJP2409" s="71"/>
      <c r="EJQ2409" s="69"/>
      <c r="EJR2409" s="71"/>
      <c r="EJS2409" s="71"/>
      <c r="EJT2409" s="147"/>
      <c r="EJU2409" s="163"/>
      <c r="EJV2409" s="64"/>
      <c r="EJW2409" s="113"/>
      <c r="EJX2409" s="65"/>
      <c r="EJY2409" s="65"/>
      <c r="EJZ2409" s="65"/>
      <c r="EKA2409" s="65"/>
      <c r="EKB2409" s="65"/>
      <c r="EKC2409" s="65"/>
      <c r="EKD2409" s="65"/>
      <c r="EKE2409" s="65"/>
      <c r="EKF2409" s="65"/>
      <c r="EKG2409" s="65"/>
      <c r="EKH2409" s="375"/>
      <c r="EKI2409" s="375"/>
      <c r="EKJ2409" s="71"/>
      <c r="EKK2409" s="69"/>
      <c r="EKL2409" s="71"/>
      <c r="EKM2409" s="71"/>
      <c r="EKN2409" s="147"/>
      <c r="EKO2409" s="163"/>
      <c r="EKP2409" s="64"/>
      <c r="EKQ2409" s="113"/>
      <c r="EKR2409" s="65"/>
      <c r="EKS2409" s="65"/>
      <c r="EKT2409" s="65"/>
      <c r="EKU2409" s="65"/>
      <c r="EKV2409" s="65"/>
      <c r="EKW2409" s="65"/>
      <c r="EKX2409" s="65"/>
      <c r="EKY2409" s="65"/>
      <c r="EKZ2409" s="65"/>
      <c r="ELA2409" s="65"/>
      <c r="ELB2409" s="375"/>
      <c r="ELC2409" s="375"/>
      <c r="ELD2409" s="71"/>
      <c r="ELE2409" s="69"/>
      <c r="ELF2409" s="71"/>
      <c r="ELG2409" s="71"/>
      <c r="ELH2409" s="147"/>
      <c r="ELI2409" s="163"/>
      <c r="ELJ2409" s="64"/>
      <c r="ELK2409" s="113"/>
      <c r="ELL2409" s="65"/>
      <c r="ELM2409" s="65"/>
      <c r="ELN2409" s="65"/>
      <c r="ELO2409" s="65"/>
      <c r="ELP2409" s="65"/>
      <c r="ELQ2409" s="65"/>
      <c r="ELR2409" s="65"/>
      <c r="ELS2409" s="65"/>
      <c r="ELT2409" s="65"/>
      <c r="ELU2409" s="65"/>
      <c r="ELV2409" s="375"/>
      <c r="ELW2409" s="375"/>
      <c r="ELX2409" s="71"/>
      <c r="ELY2409" s="69"/>
      <c r="ELZ2409" s="71"/>
      <c r="EMA2409" s="71"/>
      <c r="EMB2409" s="147"/>
      <c r="EMC2409" s="163"/>
      <c r="EMD2409" s="64"/>
      <c r="EME2409" s="113"/>
      <c r="EMF2409" s="65"/>
      <c r="EMG2409" s="65"/>
      <c r="EMH2409" s="65"/>
      <c r="EMI2409" s="65"/>
      <c r="EMJ2409" s="65"/>
      <c r="EMK2409" s="65"/>
      <c r="EML2409" s="65"/>
      <c r="EMM2409" s="65"/>
      <c r="EMN2409" s="65"/>
      <c r="EMO2409" s="65"/>
      <c r="EMP2409" s="375"/>
      <c r="EMQ2409" s="375"/>
      <c r="EMR2409" s="71"/>
      <c r="EMS2409" s="69"/>
      <c r="EMT2409" s="71"/>
      <c r="EMU2409" s="71"/>
      <c r="EMV2409" s="147"/>
      <c r="EMW2409" s="163"/>
      <c r="EMX2409" s="64"/>
      <c r="EMY2409" s="113"/>
      <c r="EMZ2409" s="65"/>
      <c r="ENA2409" s="65"/>
      <c r="ENB2409" s="65"/>
      <c r="ENC2409" s="65"/>
      <c r="END2409" s="65"/>
      <c r="ENE2409" s="65"/>
      <c r="ENF2409" s="65"/>
      <c r="ENG2409" s="65"/>
      <c r="ENH2409" s="65"/>
      <c r="ENI2409" s="65"/>
      <c r="ENJ2409" s="375"/>
      <c r="ENK2409" s="375"/>
      <c r="ENL2409" s="71"/>
      <c r="ENM2409" s="69"/>
      <c r="ENN2409" s="71"/>
      <c r="ENO2409" s="71"/>
      <c r="ENP2409" s="147"/>
      <c r="ENQ2409" s="163"/>
      <c r="ENR2409" s="64"/>
      <c r="ENS2409" s="113"/>
      <c r="ENT2409" s="65"/>
      <c r="ENU2409" s="65"/>
      <c r="ENV2409" s="65"/>
      <c r="ENW2409" s="65"/>
      <c r="ENX2409" s="65"/>
      <c r="ENY2409" s="65"/>
      <c r="ENZ2409" s="65"/>
      <c r="EOA2409" s="65"/>
      <c r="EOB2409" s="65"/>
      <c r="EOC2409" s="65"/>
      <c r="EOD2409" s="375"/>
      <c r="EOE2409" s="375"/>
      <c r="EOF2409" s="71"/>
      <c r="EOG2409" s="69"/>
      <c r="EOH2409" s="71"/>
      <c r="EOI2409" s="71"/>
      <c r="EOJ2409" s="147"/>
      <c r="EOK2409" s="163"/>
      <c r="EOL2409" s="64"/>
      <c r="EOM2409" s="113"/>
      <c r="EON2409" s="65"/>
      <c r="EOO2409" s="65"/>
      <c r="EOP2409" s="65"/>
      <c r="EOQ2409" s="65"/>
      <c r="EOR2409" s="65"/>
      <c r="EOS2409" s="65"/>
      <c r="EOT2409" s="65"/>
      <c r="EOU2409" s="65"/>
      <c r="EOV2409" s="65"/>
      <c r="EOW2409" s="65"/>
      <c r="EOX2409" s="375"/>
      <c r="EOY2409" s="375"/>
      <c r="EOZ2409" s="71"/>
      <c r="EPA2409" s="69"/>
      <c r="EPB2409" s="71"/>
      <c r="EPC2409" s="71"/>
      <c r="EPD2409" s="147"/>
      <c r="EPE2409" s="163"/>
      <c r="EPF2409" s="64"/>
      <c r="EPG2409" s="113"/>
      <c r="EPH2409" s="65"/>
      <c r="EPI2409" s="65"/>
      <c r="EPJ2409" s="65"/>
      <c r="EPK2409" s="65"/>
      <c r="EPL2409" s="65"/>
      <c r="EPM2409" s="65"/>
      <c r="EPN2409" s="65"/>
      <c r="EPO2409" s="65"/>
      <c r="EPP2409" s="65"/>
      <c r="EPQ2409" s="65"/>
      <c r="EPR2409" s="375"/>
      <c r="EPS2409" s="375"/>
      <c r="EPT2409" s="71"/>
      <c r="EPU2409" s="69"/>
      <c r="EPV2409" s="71"/>
      <c r="EPW2409" s="71"/>
      <c r="EPX2409" s="147"/>
      <c r="EPY2409" s="163"/>
      <c r="EPZ2409" s="64"/>
      <c r="EQA2409" s="113"/>
      <c r="EQB2409" s="65"/>
      <c r="EQC2409" s="65"/>
      <c r="EQD2409" s="65"/>
      <c r="EQE2409" s="65"/>
      <c r="EQF2409" s="65"/>
      <c r="EQG2409" s="65"/>
      <c r="EQH2409" s="65"/>
      <c r="EQI2409" s="65"/>
      <c r="EQJ2409" s="65"/>
      <c r="EQK2409" s="65"/>
      <c r="EQL2409" s="375"/>
      <c r="EQM2409" s="375"/>
      <c r="EQN2409" s="71"/>
      <c r="EQO2409" s="69"/>
      <c r="EQP2409" s="71"/>
      <c r="EQQ2409" s="71"/>
      <c r="EQR2409" s="147"/>
      <c r="EQS2409" s="163"/>
      <c r="EQT2409" s="64"/>
      <c r="EQU2409" s="113"/>
      <c r="EQV2409" s="65"/>
      <c r="EQW2409" s="65"/>
      <c r="EQX2409" s="65"/>
      <c r="EQY2409" s="65"/>
      <c r="EQZ2409" s="65"/>
      <c r="ERA2409" s="65"/>
      <c r="ERB2409" s="65"/>
      <c r="ERC2409" s="65"/>
      <c r="ERD2409" s="65"/>
      <c r="ERE2409" s="65"/>
      <c r="ERF2409" s="375"/>
      <c r="ERG2409" s="375"/>
      <c r="ERH2409" s="71"/>
      <c r="ERI2409" s="69"/>
      <c r="ERJ2409" s="71"/>
      <c r="ERK2409" s="71"/>
      <c r="ERL2409" s="147"/>
      <c r="ERM2409" s="163"/>
      <c r="ERN2409" s="64"/>
      <c r="ERO2409" s="113"/>
      <c r="ERP2409" s="65"/>
      <c r="ERQ2409" s="65"/>
      <c r="ERR2409" s="65"/>
      <c r="ERS2409" s="65"/>
      <c r="ERT2409" s="65"/>
      <c r="ERU2409" s="65"/>
      <c r="ERV2409" s="65"/>
      <c r="ERW2409" s="65"/>
      <c r="ERX2409" s="65"/>
      <c r="ERY2409" s="65"/>
      <c r="ERZ2409" s="375"/>
      <c r="ESA2409" s="375"/>
      <c r="ESB2409" s="71"/>
      <c r="ESC2409" s="69"/>
      <c r="ESD2409" s="71"/>
      <c r="ESE2409" s="71"/>
      <c r="ESF2409" s="147"/>
      <c r="ESG2409" s="163"/>
      <c r="ESH2409" s="64"/>
      <c r="ESI2409" s="113"/>
      <c r="ESJ2409" s="65"/>
      <c r="ESK2409" s="65"/>
      <c r="ESL2409" s="65"/>
      <c r="ESM2409" s="65"/>
      <c r="ESN2409" s="65"/>
      <c r="ESO2409" s="65"/>
      <c r="ESP2409" s="65"/>
      <c r="ESQ2409" s="65"/>
      <c r="ESR2409" s="65"/>
      <c r="ESS2409" s="65"/>
      <c r="EST2409" s="375"/>
      <c r="ESU2409" s="375"/>
      <c r="ESV2409" s="71"/>
      <c r="ESW2409" s="69"/>
      <c r="ESX2409" s="71"/>
      <c r="ESY2409" s="71"/>
      <c r="ESZ2409" s="147"/>
      <c r="ETA2409" s="163"/>
      <c r="ETB2409" s="64"/>
      <c r="ETC2409" s="113"/>
      <c r="ETD2409" s="65"/>
      <c r="ETE2409" s="65"/>
      <c r="ETF2409" s="65"/>
      <c r="ETG2409" s="65"/>
      <c r="ETH2409" s="65"/>
      <c r="ETI2409" s="65"/>
      <c r="ETJ2409" s="65"/>
      <c r="ETK2409" s="65"/>
      <c r="ETL2409" s="65"/>
      <c r="ETM2409" s="65"/>
      <c r="ETN2409" s="375"/>
      <c r="ETO2409" s="375"/>
      <c r="ETP2409" s="71"/>
      <c r="ETQ2409" s="69"/>
      <c r="ETR2409" s="71"/>
      <c r="ETS2409" s="71"/>
      <c r="ETT2409" s="147"/>
      <c r="ETU2409" s="163"/>
      <c r="ETV2409" s="64"/>
      <c r="ETW2409" s="113"/>
      <c r="ETX2409" s="65"/>
      <c r="ETY2409" s="65"/>
      <c r="ETZ2409" s="65"/>
      <c r="EUA2409" s="65"/>
      <c r="EUB2409" s="65"/>
      <c r="EUC2409" s="65"/>
      <c r="EUD2409" s="65"/>
      <c r="EUE2409" s="65"/>
      <c r="EUF2409" s="65"/>
      <c r="EUG2409" s="65"/>
      <c r="EUH2409" s="375"/>
      <c r="EUI2409" s="375"/>
      <c r="EUJ2409" s="71"/>
      <c r="EUK2409" s="69"/>
      <c r="EUL2409" s="71"/>
      <c r="EUM2409" s="71"/>
      <c r="EUN2409" s="147"/>
      <c r="EUO2409" s="163"/>
      <c r="EUP2409" s="64"/>
      <c r="EUQ2409" s="113"/>
      <c r="EUR2409" s="65"/>
      <c r="EUS2409" s="65"/>
      <c r="EUT2409" s="65"/>
      <c r="EUU2409" s="65"/>
      <c r="EUV2409" s="65"/>
      <c r="EUW2409" s="65"/>
      <c r="EUX2409" s="65"/>
      <c r="EUY2409" s="65"/>
      <c r="EUZ2409" s="65"/>
      <c r="EVA2409" s="65"/>
      <c r="EVB2409" s="375"/>
      <c r="EVC2409" s="375"/>
      <c r="EVD2409" s="71"/>
      <c r="EVE2409" s="69"/>
      <c r="EVF2409" s="71"/>
      <c r="EVG2409" s="71"/>
      <c r="EVH2409" s="147"/>
      <c r="EVI2409" s="163"/>
      <c r="EVJ2409" s="64"/>
      <c r="EVK2409" s="113"/>
      <c r="EVL2409" s="65"/>
      <c r="EVM2409" s="65"/>
      <c r="EVN2409" s="65"/>
      <c r="EVO2409" s="65"/>
      <c r="EVP2409" s="65"/>
      <c r="EVQ2409" s="65"/>
      <c r="EVR2409" s="65"/>
      <c r="EVS2409" s="65"/>
      <c r="EVT2409" s="65"/>
      <c r="EVU2409" s="65"/>
      <c r="EVV2409" s="375"/>
      <c r="EVW2409" s="375"/>
      <c r="EVX2409" s="71"/>
      <c r="EVY2409" s="69"/>
      <c r="EVZ2409" s="71"/>
      <c r="EWA2409" s="71"/>
      <c r="EWB2409" s="147"/>
      <c r="EWC2409" s="163"/>
      <c r="EWD2409" s="64"/>
      <c r="EWE2409" s="113"/>
      <c r="EWF2409" s="65"/>
      <c r="EWG2409" s="65"/>
      <c r="EWH2409" s="65"/>
      <c r="EWI2409" s="65"/>
      <c r="EWJ2409" s="65"/>
      <c r="EWK2409" s="65"/>
      <c r="EWL2409" s="65"/>
      <c r="EWM2409" s="65"/>
      <c r="EWN2409" s="65"/>
      <c r="EWO2409" s="65"/>
      <c r="EWP2409" s="375"/>
      <c r="EWQ2409" s="375"/>
      <c r="EWR2409" s="71"/>
      <c r="EWS2409" s="69"/>
      <c r="EWT2409" s="71"/>
      <c r="EWU2409" s="71"/>
      <c r="EWV2409" s="147"/>
      <c r="EWW2409" s="163"/>
      <c r="EWX2409" s="64"/>
      <c r="EWY2409" s="113"/>
      <c r="EWZ2409" s="65"/>
      <c r="EXA2409" s="65"/>
      <c r="EXB2409" s="65"/>
      <c r="EXC2409" s="65"/>
      <c r="EXD2409" s="65"/>
      <c r="EXE2409" s="65"/>
      <c r="EXF2409" s="65"/>
      <c r="EXG2409" s="65"/>
      <c r="EXH2409" s="65"/>
      <c r="EXI2409" s="65"/>
      <c r="EXJ2409" s="375"/>
      <c r="EXK2409" s="375"/>
      <c r="EXL2409" s="71"/>
      <c r="EXM2409" s="69"/>
      <c r="EXN2409" s="71"/>
      <c r="EXO2409" s="71"/>
      <c r="EXP2409" s="147"/>
      <c r="EXQ2409" s="163"/>
      <c r="EXR2409" s="64"/>
      <c r="EXS2409" s="113"/>
      <c r="EXT2409" s="65"/>
      <c r="EXU2409" s="65"/>
      <c r="EXV2409" s="65"/>
      <c r="EXW2409" s="65"/>
      <c r="EXX2409" s="65"/>
      <c r="EXY2409" s="65"/>
      <c r="EXZ2409" s="65"/>
      <c r="EYA2409" s="65"/>
      <c r="EYB2409" s="65"/>
      <c r="EYC2409" s="65"/>
      <c r="EYD2409" s="375"/>
      <c r="EYE2409" s="375"/>
      <c r="EYF2409" s="71"/>
      <c r="EYG2409" s="69"/>
      <c r="EYH2409" s="71"/>
      <c r="EYI2409" s="71"/>
      <c r="EYJ2409" s="147"/>
      <c r="EYK2409" s="163"/>
      <c r="EYL2409" s="64"/>
      <c r="EYM2409" s="113"/>
      <c r="EYN2409" s="65"/>
      <c r="EYO2409" s="65"/>
      <c r="EYP2409" s="65"/>
      <c r="EYQ2409" s="65"/>
      <c r="EYR2409" s="65"/>
      <c r="EYS2409" s="65"/>
      <c r="EYT2409" s="65"/>
      <c r="EYU2409" s="65"/>
      <c r="EYV2409" s="65"/>
      <c r="EYW2409" s="65"/>
      <c r="EYX2409" s="375"/>
      <c r="EYY2409" s="375"/>
      <c r="EYZ2409" s="71"/>
      <c r="EZA2409" s="69"/>
      <c r="EZB2409" s="71"/>
      <c r="EZC2409" s="71"/>
      <c r="EZD2409" s="147"/>
      <c r="EZE2409" s="163"/>
      <c r="EZF2409" s="64"/>
      <c r="EZG2409" s="113"/>
      <c r="EZH2409" s="65"/>
      <c r="EZI2409" s="65"/>
      <c r="EZJ2409" s="65"/>
      <c r="EZK2409" s="65"/>
      <c r="EZL2409" s="65"/>
      <c r="EZM2409" s="65"/>
      <c r="EZN2409" s="65"/>
      <c r="EZO2409" s="65"/>
      <c r="EZP2409" s="65"/>
      <c r="EZQ2409" s="65"/>
      <c r="EZR2409" s="375"/>
      <c r="EZS2409" s="375"/>
      <c r="EZT2409" s="71"/>
      <c r="EZU2409" s="69"/>
      <c r="EZV2409" s="71"/>
      <c r="EZW2409" s="71"/>
      <c r="EZX2409" s="147"/>
      <c r="EZY2409" s="163"/>
      <c r="EZZ2409" s="64"/>
      <c r="FAA2409" s="113"/>
      <c r="FAB2409" s="65"/>
      <c r="FAC2409" s="65"/>
      <c r="FAD2409" s="65"/>
      <c r="FAE2409" s="65"/>
      <c r="FAF2409" s="65"/>
      <c r="FAG2409" s="65"/>
      <c r="FAH2409" s="65"/>
      <c r="FAI2409" s="65"/>
      <c r="FAJ2409" s="65"/>
      <c r="FAK2409" s="65"/>
      <c r="FAL2409" s="375"/>
      <c r="FAM2409" s="375"/>
      <c r="FAN2409" s="71"/>
      <c r="FAO2409" s="69"/>
      <c r="FAP2409" s="71"/>
      <c r="FAQ2409" s="71"/>
      <c r="FAR2409" s="147"/>
      <c r="FAS2409" s="163"/>
      <c r="FAT2409" s="64"/>
      <c r="FAU2409" s="113"/>
      <c r="FAV2409" s="65"/>
      <c r="FAW2409" s="65"/>
      <c r="FAX2409" s="65"/>
      <c r="FAY2409" s="65"/>
      <c r="FAZ2409" s="65"/>
      <c r="FBA2409" s="65"/>
      <c r="FBB2409" s="65"/>
      <c r="FBC2409" s="65"/>
      <c r="FBD2409" s="65"/>
      <c r="FBE2409" s="65"/>
      <c r="FBF2409" s="375"/>
      <c r="FBG2409" s="375"/>
      <c r="FBH2409" s="71"/>
      <c r="FBI2409" s="69"/>
      <c r="FBJ2409" s="71"/>
      <c r="FBK2409" s="71"/>
      <c r="FBL2409" s="147"/>
      <c r="FBM2409" s="163"/>
      <c r="FBN2409" s="64"/>
      <c r="FBO2409" s="113"/>
      <c r="FBP2409" s="65"/>
      <c r="FBQ2409" s="65"/>
      <c r="FBR2409" s="65"/>
      <c r="FBS2409" s="65"/>
      <c r="FBT2409" s="65"/>
      <c r="FBU2409" s="65"/>
      <c r="FBV2409" s="65"/>
      <c r="FBW2409" s="65"/>
      <c r="FBX2409" s="65"/>
      <c r="FBY2409" s="65"/>
      <c r="FBZ2409" s="375"/>
      <c r="FCA2409" s="375"/>
      <c r="FCB2409" s="71"/>
      <c r="FCC2409" s="69"/>
      <c r="FCD2409" s="71"/>
      <c r="FCE2409" s="71"/>
      <c r="FCF2409" s="147"/>
      <c r="FCG2409" s="163"/>
      <c r="FCH2409" s="64"/>
      <c r="FCI2409" s="113"/>
      <c r="FCJ2409" s="65"/>
      <c r="FCK2409" s="65"/>
      <c r="FCL2409" s="65"/>
      <c r="FCM2409" s="65"/>
      <c r="FCN2409" s="65"/>
      <c r="FCO2409" s="65"/>
      <c r="FCP2409" s="65"/>
      <c r="FCQ2409" s="65"/>
      <c r="FCR2409" s="65"/>
      <c r="FCS2409" s="65"/>
      <c r="FCT2409" s="375"/>
      <c r="FCU2409" s="375"/>
      <c r="FCV2409" s="71"/>
      <c r="FCW2409" s="69"/>
      <c r="FCX2409" s="71"/>
      <c r="FCY2409" s="71"/>
      <c r="FCZ2409" s="147"/>
      <c r="FDA2409" s="163"/>
      <c r="FDB2409" s="64"/>
      <c r="FDC2409" s="113"/>
      <c r="FDD2409" s="65"/>
      <c r="FDE2409" s="65"/>
      <c r="FDF2409" s="65"/>
      <c r="FDG2409" s="65"/>
      <c r="FDH2409" s="65"/>
      <c r="FDI2409" s="65"/>
      <c r="FDJ2409" s="65"/>
      <c r="FDK2409" s="65"/>
      <c r="FDL2409" s="65"/>
      <c r="FDM2409" s="65"/>
      <c r="FDN2409" s="375"/>
      <c r="FDO2409" s="375"/>
      <c r="FDP2409" s="71"/>
      <c r="FDQ2409" s="69"/>
      <c r="FDR2409" s="71"/>
      <c r="FDS2409" s="71"/>
      <c r="FDT2409" s="147"/>
      <c r="FDU2409" s="163"/>
      <c r="FDV2409" s="64"/>
      <c r="FDW2409" s="113"/>
      <c r="FDX2409" s="65"/>
      <c r="FDY2409" s="65"/>
      <c r="FDZ2409" s="65"/>
      <c r="FEA2409" s="65"/>
      <c r="FEB2409" s="65"/>
      <c r="FEC2409" s="65"/>
      <c r="FED2409" s="65"/>
      <c r="FEE2409" s="65"/>
      <c r="FEF2409" s="65"/>
      <c r="FEG2409" s="65"/>
      <c r="FEH2409" s="375"/>
      <c r="FEI2409" s="375"/>
      <c r="FEJ2409" s="71"/>
      <c r="FEK2409" s="69"/>
      <c r="FEL2409" s="71"/>
      <c r="FEM2409" s="71"/>
      <c r="FEN2409" s="147"/>
      <c r="FEO2409" s="163"/>
      <c r="FEP2409" s="64"/>
      <c r="FEQ2409" s="113"/>
      <c r="FER2409" s="65"/>
      <c r="FES2409" s="65"/>
      <c r="FET2409" s="65"/>
      <c r="FEU2409" s="65"/>
      <c r="FEV2409" s="65"/>
      <c r="FEW2409" s="65"/>
      <c r="FEX2409" s="65"/>
      <c r="FEY2409" s="65"/>
      <c r="FEZ2409" s="65"/>
      <c r="FFA2409" s="65"/>
      <c r="FFB2409" s="375"/>
      <c r="FFC2409" s="375"/>
      <c r="FFD2409" s="71"/>
      <c r="FFE2409" s="69"/>
      <c r="FFF2409" s="71"/>
      <c r="FFG2409" s="71"/>
      <c r="FFH2409" s="147"/>
      <c r="FFI2409" s="163"/>
      <c r="FFJ2409" s="64"/>
      <c r="FFK2409" s="113"/>
      <c r="FFL2409" s="65"/>
      <c r="FFM2409" s="65"/>
      <c r="FFN2409" s="65"/>
      <c r="FFO2409" s="65"/>
      <c r="FFP2409" s="65"/>
      <c r="FFQ2409" s="65"/>
      <c r="FFR2409" s="65"/>
      <c r="FFS2409" s="65"/>
      <c r="FFT2409" s="65"/>
      <c r="FFU2409" s="65"/>
      <c r="FFV2409" s="375"/>
      <c r="FFW2409" s="375"/>
      <c r="FFX2409" s="71"/>
      <c r="FFY2409" s="69"/>
      <c r="FFZ2409" s="71"/>
      <c r="FGA2409" s="71"/>
      <c r="FGB2409" s="147"/>
      <c r="FGC2409" s="163"/>
      <c r="FGD2409" s="64"/>
      <c r="FGE2409" s="113"/>
      <c r="FGF2409" s="65"/>
      <c r="FGG2409" s="65"/>
      <c r="FGH2409" s="65"/>
      <c r="FGI2409" s="65"/>
      <c r="FGJ2409" s="65"/>
      <c r="FGK2409" s="65"/>
      <c r="FGL2409" s="65"/>
      <c r="FGM2409" s="65"/>
      <c r="FGN2409" s="65"/>
      <c r="FGO2409" s="65"/>
      <c r="FGP2409" s="375"/>
      <c r="FGQ2409" s="375"/>
      <c r="FGR2409" s="71"/>
      <c r="FGS2409" s="69"/>
      <c r="FGT2409" s="71"/>
      <c r="FGU2409" s="71"/>
      <c r="FGV2409" s="147"/>
      <c r="FGW2409" s="163"/>
      <c r="FGX2409" s="64"/>
      <c r="FGY2409" s="113"/>
      <c r="FGZ2409" s="65"/>
      <c r="FHA2409" s="65"/>
      <c r="FHB2409" s="65"/>
      <c r="FHC2409" s="65"/>
      <c r="FHD2409" s="65"/>
      <c r="FHE2409" s="65"/>
      <c r="FHF2409" s="65"/>
      <c r="FHG2409" s="65"/>
      <c r="FHH2409" s="65"/>
      <c r="FHI2409" s="65"/>
      <c r="FHJ2409" s="375"/>
      <c r="FHK2409" s="375"/>
      <c r="FHL2409" s="71"/>
      <c r="FHM2409" s="69"/>
      <c r="FHN2409" s="71"/>
      <c r="FHO2409" s="71"/>
      <c r="FHP2409" s="147"/>
      <c r="FHQ2409" s="163"/>
      <c r="FHR2409" s="64"/>
      <c r="FHS2409" s="113"/>
      <c r="FHT2409" s="65"/>
      <c r="FHU2409" s="65"/>
      <c r="FHV2409" s="65"/>
      <c r="FHW2409" s="65"/>
      <c r="FHX2409" s="65"/>
      <c r="FHY2409" s="65"/>
      <c r="FHZ2409" s="65"/>
      <c r="FIA2409" s="65"/>
      <c r="FIB2409" s="65"/>
      <c r="FIC2409" s="65"/>
      <c r="FID2409" s="375"/>
      <c r="FIE2409" s="375"/>
      <c r="FIF2409" s="71"/>
      <c r="FIG2409" s="69"/>
      <c r="FIH2409" s="71"/>
      <c r="FII2409" s="71"/>
      <c r="FIJ2409" s="147"/>
      <c r="FIK2409" s="163"/>
      <c r="FIL2409" s="64"/>
      <c r="FIM2409" s="113"/>
      <c r="FIN2409" s="65"/>
      <c r="FIO2409" s="65"/>
      <c r="FIP2409" s="65"/>
      <c r="FIQ2409" s="65"/>
      <c r="FIR2409" s="65"/>
      <c r="FIS2409" s="65"/>
      <c r="FIT2409" s="65"/>
      <c r="FIU2409" s="65"/>
      <c r="FIV2409" s="65"/>
      <c r="FIW2409" s="65"/>
      <c r="FIX2409" s="375"/>
      <c r="FIY2409" s="375"/>
      <c r="FIZ2409" s="71"/>
      <c r="FJA2409" s="69"/>
      <c r="FJB2409" s="71"/>
      <c r="FJC2409" s="71"/>
      <c r="FJD2409" s="147"/>
      <c r="FJE2409" s="163"/>
      <c r="FJF2409" s="64"/>
      <c r="FJG2409" s="113"/>
      <c r="FJH2409" s="65"/>
      <c r="FJI2409" s="65"/>
      <c r="FJJ2409" s="65"/>
      <c r="FJK2409" s="65"/>
      <c r="FJL2409" s="65"/>
      <c r="FJM2409" s="65"/>
      <c r="FJN2409" s="65"/>
      <c r="FJO2409" s="65"/>
      <c r="FJP2409" s="65"/>
      <c r="FJQ2409" s="65"/>
      <c r="FJR2409" s="375"/>
      <c r="FJS2409" s="375"/>
      <c r="FJT2409" s="71"/>
      <c r="FJU2409" s="69"/>
      <c r="FJV2409" s="71"/>
      <c r="FJW2409" s="71"/>
      <c r="FJX2409" s="147"/>
      <c r="FJY2409" s="163"/>
      <c r="FJZ2409" s="64"/>
      <c r="FKA2409" s="113"/>
      <c r="FKB2409" s="65"/>
      <c r="FKC2409" s="65"/>
      <c r="FKD2409" s="65"/>
      <c r="FKE2409" s="65"/>
      <c r="FKF2409" s="65"/>
      <c r="FKG2409" s="65"/>
      <c r="FKH2409" s="65"/>
      <c r="FKI2409" s="65"/>
      <c r="FKJ2409" s="65"/>
      <c r="FKK2409" s="65"/>
      <c r="FKL2409" s="375"/>
      <c r="FKM2409" s="375"/>
      <c r="FKN2409" s="71"/>
      <c r="FKO2409" s="69"/>
      <c r="FKP2409" s="71"/>
      <c r="FKQ2409" s="71"/>
      <c r="FKR2409" s="147"/>
      <c r="FKS2409" s="163"/>
      <c r="FKT2409" s="64"/>
      <c r="FKU2409" s="113"/>
      <c r="FKV2409" s="65"/>
      <c r="FKW2409" s="65"/>
      <c r="FKX2409" s="65"/>
      <c r="FKY2409" s="65"/>
      <c r="FKZ2409" s="65"/>
      <c r="FLA2409" s="65"/>
      <c r="FLB2409" s="65"/>
      <c r="FLC2409" s="65"/>
      <c r="FLD2409" s="65"/>
      <c r="FLE2409" s="65"/>
      <c r="FLF2409" s="375"/>
      <c r="FLG2409" s="375"/>
      <c r="FLH2409" s="71"/>
      <c r="FLI2409" s="69"/>
      <c r="FLJ2409" s="71"/>
      <c r="FLK2409" s="71"/>
      <c r="FLL2409" s="147"/>
      <c r="FLM2409" s="163"/>
      <c r="FLN2409" s="64"/>
      <c r="FLO2409" s="113"/>
      <c r="FLP2409" s="65"/>
      <c r="FLQ2409" s="65"/>
      <c r="FLR2409" s="65"/>
      <c r="FLS2409" s="65"/>
      <c r="FLT2409" s="65"/>
      <c r="FLU2409" s="65"/>
      <c r="FLV2409" s="65"/>
      <c r="FLW2409" s="65"/>
      <c r="FLX2409" s="65"/>
      <c r="FLY2409" s="65"/>
      <c r="FLZ2409" s="375"/>
      <c r="FMA2409" s="375"/>
      <c r="FMB2409" s="71"/>
      <c r="FMC2409" s="69"/>
      <c r="FMD2409" s="71"/>
      <c r="FME2409" s="71"/>
      <c r="FMF2409" s="147"/>
      <c r="FMG2409" s="163"/>
      <c r="FMH2409" s="64"/>
      <c r="FMI2409" s="113"/>
      <c r="FMJ2409" s="65"/>
      <c r="FMK2409" s="65"/>
      <c r="FML2409" s="65"/>
      <c r="FMM2409" s="65"/>
      <c r="FMN2409" s="65"/>
      <c r="FMO2409" s="65"/>
      <c r="FMP2409" s="65"/>
      <c r="FMQ2409" s="65"/>
      <c r="FMR2409" s="65"/>
      <c r="FMS2409" s="65"/>
      <c r="FMT2409" s="375"/>
      <c r="FMU2409" s="375"/>
      <c r="FMV2409" s="71"/>
      <c r="FMW2409" s="69"/>
      <c r="FMX2409" s="71"/>
      <c r="FMY2409" s="71"/>
      <c r="FMZ2409" s="147"/>
      <c r="FNA2409" s="163"/>
      <c r="FNB2409" s="64"/>
      <c r="FNC2409" s="113"/>
      <c r="FND2409" s="65"/>
      <c r="FNE2409" s="65"/>
      <c r="FNF2409" s="65"/>
      <c r="FNG2409" s="65"/>
      <c r="FNH2409" s="65"/>
      <c r="FNI2409" s="65"/>
      <c r="FNJ2409" s="65"/>
      <c r="FNK2409" s="65"/>
      <c r="FNL2409" s="65"/>
      <c r="FNM2409" s="65"/>
      <c r="FNN2409" s="375"/>
      <c r="FNO2409" s="375"/>
      <c r="FNP2409" s="71"/>
      <c r="FNQ2409" s="69"/>
      <c r="FNR2409" s="71"/>
      <c r="FNS2409" s="71"/>
      <c r="FNT2409" s="147"/>
      <c r="FNU2409" s="163"/>
      <c r="FNV2409" s="64"/>
      <c r="FNW2409" s="113"/>
      <c r="FNX2409" s="65"/>
      <c r="FNY2409" s="65"/>
      <c r="FNZ2409" s="65"/>
      <c r="FOA2409" s="65"/>
      <c r="FOB2409" s="65"/>
      <c r="FOC2409" s="65"/>
      <c r="FOD2409" s="65"/>
      <c r="FOE2409" s="65"/>
      <c r="FOF2409" s="65"/>
      <c r="FOG2409" s="65"/>
      <c r="FOH2409" s="375"/>
      <c r="FOI2409" s="375"/>
      <c r="FOJ2409" s="71"/>
      <c r="FOK2409" s="69"/>
      <c r="FOL2409" s="71"/>
      <c r="FOM2409" s="71"/>
      <c r="FON2409" s="147"/>
      <c r="FOO2409" s="163"/>
      <c r="FOP2409" s="64"/>
      <c r="FOQ2409" s="113"/>
      <c r="FOR2409" s="65"/>
      <c r="FOS2409" s="65"/>
      <c r="FOT2409" s="65"/>
      <c r="FOU2409" s="65"/>
      <c r="FOV2409" s="65"/>
      <c r="FOW2409" s="65"/>
      <c r="FOX2409" s="65"/>
      <c r="FOY2409" s="65"/>
      <c r="FOZ2409" s="65"/>
      <c r="FPA2409" s="65"/>
      <c r="FPB2409" s="375"/>
      <c r="FPC2409" s="375"/>
      <c r="FPD2409" s="71"/>
      <c r="FPE2409" s="69"/>
      <c r="FPF2409" s="71"/>
      <c r="FPG2409" s="71"/>
      <c r="FPH2409" s="147"/>
      <c r="FPI2409" s="163"/>
      <c r="FPJ2409" s="64"/>
      <c r="FPK2409" s="113"/>
      <c r="FPL2409" s="65"/>
      <c r="FPM2409" s="65"/>
      <c r="FPN2409" s="65"/>
      <c r="FPO2409" s="65"/>
      <c r="FPP2409" s="65"/>
      <c r="FPQ2409" s="65"/>
      <c r="FPR2409" s="65"/>
      <c r="FPS2409" s="65"/>
      <c r="FPT2409" s="65"/>
      <c r="FPU2409" s="65"/>
      <c r="FPV2409" s="375"/>
      <c r="FPW2409" s="375"/>
      <c r="FPX2409" s="71"/>
      <c r="FPY2409" s="69"/>
      <c r="FPZ2409" s="71"/>
      <c r="FQA2409" s="71"/>
      <c r="FQB2409" s="147"/>
      <c r="FQC2409" s="163"/>
      <c r="FQD2409" s="64"/>
      <c r="FQE2409" s="113"/>
      <c r="FQF2409" s="65"/>
      <c r="FQG2409" s="65"/>
      <c r="FQH2409" s="65"/>
      <c r="FQI2409" s="65"/>
      <c r="FQJ2409" s="65"/>
      <c r="FQK2409" s="65"/>
      <c r="FQL2409" s="65"/>
      <c r="FQM2409" s="65"/>
      <c r="FQN2409" s="65"/>
      <c r="FQO2409" s="65"/>
      <c r="FQP2409" s="375"/>
      <c r="FQQ2409" s="375"/>
      <c r="FQR2409" s="71"/>
      <c r="FQS2409" s="69"/>
      <c r="FQT2409" s="71"/>
      <c r="FQU2409" s="71"/>
      <c r="FQV2409" s="147"/>
      <c r="FQW2409" s="163"/>
      <c r="FQX2409" s="64"/>
      <c r="FQY2409" s="113"/>
      <c r="FQZ2409" s="65"/>
      <c r="FRA2409" s="65"/>
      <c r="FRB2409" s="65"/>
      <c r="FRC2409" s="65"/>
      <c r="FRD2409" s="65"/>
      <c r="FRE2409" s="65"/>
      <c r="FRF2409" s="65"/>
      <c r="FRG2409" s="65"/>
      <c r="FRH2409" s="65"/>
      <c r="FRI2409" s="65"/>
      <c r="FRJ2409" s="375"/>
      <c r="FRK2409" s="375"/>
      <c r="FRL2409" s="71"/>
      <c r="FRM2409" s="69"/>
      <c r="FRN2409" s="71"/>
      <c r="FRO2409" s="71"/>
      <c r="FRP2409" s="147"/>
      <c r="FRQ2409" s="163"/>
      <c r="FRR2409" s="64"/>
      <c r="FRS2409" s="113"/>
      <c r="FRT2409" s="65"/>
      <c r="FRU2409" s="65"/>
      <c r="FRV2409" s="65"/>
      <c r="FRW2409" s="65"/>
      <c r="FRX2409" s="65"/>
      <c r="FRY2409" s="65"/>
      <c r="FRZ2409" s="65"/>
      <c r="FSA2409" s="65"/>
      <c r="FSB2409" s="65"/>
      <c r="FSC2409" s="65"/>
      <c r="FSD2409" s="375"/>
      <c r="FSE2409" s="375"/>
      <c r="FSF2409" s="71"/>
      <c r="FSG2409" s="69"/>
      <c r="FSH2409" s="71"/>
      <c r="FSI2409" s="71"/>
      <c r="FSJ2409" s="147"/>
      <c r="FSK2409" s="163"/>
      <c r="FSL2409" s="64"/>
      <c r="FSM2409" s="113"/>
      <c r="FSN2409" s="65"/>
      <c r="FSO2409" s="65"/>
      <c r="FSP2409" s="65"/>
      <c r="FSQ2409" s="65"/>
      <c r="FSR2409" s="65"/>
      <c r="FSS2409" s="65"/>
      <c r="FST2409" s="65"/>
      <c r="FSU2409" s="65"/>
      <c r="FSV2409" s="65"/>
      <c r="FSW2409" s="65"/>
      <c r="FSX2409" s="375"/>
      <c r="FSY2409" s="375"/>
      <c r="FSZ2409" s="71"/>
      <c r="FTA2409" s="69"/>
      <c r="FTB2409" s="71"/>
      <c r="FTC2409" s="71"/>
      <c r="FTD2409" s="147"/>
      <c r="FTE2409" s="163"/>
      <c r="FTF2409" s="64"/>
      <c r="FTG2409" s="113"/>
      <c r="FTH2409" s="65"/>
      <c r="FTI2409" s="65"/>
      <c r="FTJ2409" s="65"/>
      <c r="FTK2409" s="65"/>
      <c r="FTL2409" s="65"/>
      <c r="FTM2409" s="65"/>
      <c r="FTN2409" s="65"/>
      <c r="FTO2409" s="65"/>
      <c r="FTP2409" s="65"/>
      <c r="FTQ2409" s="65"/>
      <c r="FTR2409" s="375"/>
      <c r="FTS2409" s="375"/>
      <c r="FTT2409" s="71"/>
      <c r="FTU2409" s="69"/>
      <c r="FTV2409" s="71"/>
      <c r="FTW2409" s="71"/>
      <c r="FTX2409" s="147"/>
      <c r="FTY2409" s="163"/>
      <c r="FTZ2409" s="64"/>
      <c r="FUA2409" s="113"/>
      <c r="FUB2409" s="65"/>
      <c r="FUC2409" s="65"/>
      <c r="FUD2409" s="65"/>
      <c r="FUE2409" s="65"/>
      <c r="FUF2409" s="65"/>
      <c r="FUG2409" s="65"/>
      <c r="FUH2409" s="65"/>
      <c r="FUI2409" s="65"/>
      <c r="FUJ2409" s="65"/>
      <c r="FUK2409" s="65"/>
      <c r="FUL2409" s="375"/>
      <c r="FUM2409" s="375"/>
      <c r="FUN2409" s="71"/>
      <c r="FUO2409" s="69"/>
      <c r="FUP2409" s="71"/>
      <c r="FUQ2409" s="71"/>
      <c r="FUR2409" s="147"/>
      <c r="FUS2409" s="163"/>
      <c r="FUT2409" s="64"/>
      <c r="FUU2409" s="113"/>
      <c r="FUV2409" s="65"/>
      <c r="FUW2409" s="65"/>
      <c r="FUX2409" s="65"/>
      <c r="FUY2409" s="65"/>
      <c r="FUZ2409" s="65"/>
      <c r="FVA2409" s="65"/>
      <c r="FVB2409" s="65"/>
      <c r="FVC2409" s="65"/>
      <c r="FVD2409" s="65"/>
      <c r="FVE2409" s="65"/>
      <c r="FVF2409" s="375"/>
      <c r="FVG2409" s="375"/>
      <c r="FVH2409" s="71"/>
      <c r="FVI2409" s="69"/>
      <c r="FVJ2409" s="71"/>
      <c r="FVK2409" s="71"/>
      <c r="FVL2409" s="147"/>
      <c r="FVM2409" s="163"/>
      <c r="FVN2409" s="64"/>
      <c r="FVO2409" s="113"/>
      <c r="FVP2409" s="65"/>
      <c r="FVQ2409" s="65"/>
      <c r="FVR2409" s="65"/>
      <c r="FVS2409" s="65"/>
      <c r="FVT2409" s="65"/>
      <c r="FVU2409" s="65"/>
      <c r="FVV2409" s="65"/>
      <c r="FVW2409" s="65"/>
      <c r="FVX2409" s="65"/>
      <c r="FVY2409" s="65"/>
      <c r="FVZ2409" s="375"/>
      <c r="FWA2409" s="375"/>
      <c r="FWB2409" s="71"/>
      <c r="FWC2409" s="69"/>
      <c r="FWD2409" s="71"/>
      <c r="FWE2409" s="71"/>
      <c r="FWF2409" s="147"/>
      <c r="FWG2409" s="163"/>
      <c r="FWH2409" s="64"/>
      <c r="FWI2409" s="113"/>
      <c r="FWJ2409" s="65"/>
      <c r="FWK2409" s="65"/>
      <c r="FWL2409" s="65"/>
      <c r="FWM2409" s="65"/>
      <c r="FWN2409" s="65"/>
      <c r="FWO2409" s="65"/>
      <c r="FWP2409" s="65"/>
      <c r="FWQ2409" s="65"/>
      <c r="FWR2409" s="65"/>
      <c r="FWS2409" s="65"/>
      <c r="FWT2409" s="375"/>
      <c r="FWU2409" s="375"/>
      <c r="FWV2409" s="71"/>
      <c r="FWW2409" s="69"/>
      <c r="FWX2409" s="71"/>
      <c r="FWY2409" s="71"/>
      <c r="FWZ2409" s="147"/>
      <c r="FXA2409" s="163"/>
      <c r="FXB2409" s="64"/>
      <c r="FXC2409" s="113"/>
      <c r="FXD2409" s="65"/>
      <c r="FXE2409" s="65"/>
      <c r="FXF2409" s="65"/>
      <c r="FXG2409" s="65"/>
      <c r="FXH2409" s="65"/>
      <c r="FXI2409" s="65"/>
      <c r="FXJ2409" s="65"/>
      <c r="FXK2409" s="65"/>
      <c r="FXL2409" s="65"/>
      <c r="FXM2409" s="65"/>
      <c r="FXN2409" s="375"/>
      <c r="FXO2409" s="375"/>
      <c r="FXP2409" s="71"/>
      <c r="FXQ2409" s="69"/>
      <c r="FXR2409" s="71"/>
      <c r="FXS2409" s="71"/>
      <c r="FXT2409" s="147"/>
      <c r="FXU2409" s="163"/>
      <c r="FXV2409" s="64"/>
      <c r="FXW2409" s="113"/>
      <c r="FXX2409" s="65"/>
      <c r="FXY2409" s="65"/>
      <c r="FXZ2409" s="65"/>
      <c r="FYA2409" s="65"/>
      <c r="FYB2409" s="65"/>
      <c r="FYC2409" s="65"/>
      <c r="FYD2409" s="65"/>
      <c r="FYE2409" s="65"/>
      <c r="FYF2409" s="65"/>
      <c r="FYG2409" s="65"/>
      <c r="FYH2409" s="375"/>
      <c r="FYI2409" s="375"/>
      <c r="FYJ2409" s="71"/>
      <c r="FYK2409" s="69"/>
      <c r="FYL2409" s="71"/>
      <c r="FYM2409" s="71"/>
      <c r="FYN2409" s="147"/>
      <c r="FYO2409" s="163"/>
      <c r="FYP2409" s="64"/>
      <c r="FYQ2409" s="113"/>
      <c r="FYR2409" s="65"/>
      <c r="FYS2409" s="65"/>
      <c r="FYT2409" s="65"/>
      <c r="FYU2409" s="65"/>
      <c r="FYV2409" s="65"/>
      <c r="FYW2409" s="65"/>
      <c r="FYX2409" s="65"/>
      <c r="FYY2409" s="65"/>
      <c r="FYZ2409" s="65"/>
      <c r="FZA2409" s="65"/>
      <c r="FZB2409" s="375"/>
      <c r="FZC2409" s="375"/>
      <c r="FZD2409" s="71"/>
      <c r="FZE2409" s="69"/>
      <c r="FZF2409" s="71"/>
      <c r="FZG2409" s="71"/>
      <c r="FZH2409" s="147"/>
      <c r="FZI2409" s="163"/>
      <c r="FZJ2409" s="64"/>
      <c r="FZK2409" s="113"/>
      <c r="FZL2409" s="65"/>
      <c r="FZM2409" s="65"/>
      <c r="FZN2409" s="65"/>
      <c r="FZO2409" s="65"/>
      <c r="FZP2409" s="65"/>
      <c r="FZQ2409" s="65"/>
      <c r="FZR2409" s="65"/>
      <c r="FZS2409" s="65"/>
      <c r="FZT2409" s="65"/>
      <c r="FZU2409" s="65"/>
      <c r="FZV2409" s="375"/>
      <c r="FZW2409" s="375"/>
      <c r="FZX2409" s="71"/>
      <c r="FZY2409" s="69"/>
      <c r="FZZ2409" s="71"/>
      <c r="GAA2409" s="71"/>
      <c r="GAB2409" s="147"/>
      <c r="GAC2409" s="163"/>
      <c r="GAD2409" s="64"/>
      <c r="GAE2409" s="113"/>
      <c r="GAF2409" s="65"/>
      <c r="GAG2409" s="65"/>
      <c r="GAH2409" s="65"/>
      <c r="GAI2409" s="65"/>
      <c r="GAJ2409" s="65"/>
      <c r="GAK2409" s="65"/>
      <c r="GAL2409" s="65"/>
      <c r="GAM2409" s="65"/>
      <c r="GAN2409" s="65"/>
      <c r="GAO2409" s="65"/>
      <c r="GAP2409" s="375"/>
      <c r="GAQ2409" s="375"/>
      <c r="GAR2409" s="71"/>
      <c r="GAS2409" s="69"/>
      <c r="GAT2409" s="71"/>
      <c r="GAU2409" s="71"/>
      <c r="GAV2409" s="147"/>
      <c r="GAW2409" s="163"/>
      <c r="GAX2409" s="64"/>
      <c r="GAY2409" s="113"/>
      <c r="GAZ2409" s="65"/>
      <c r="GBA2409" s="65"/>
      <c r="GBB2409" s="65"/>
      <c r="GBC2409" s="65"/>
      <c r="GBD2409" s="65"/>
      <c r="GBE2409" s="65"/>
      <c r="GBF2409" s="65"/>
      <c r="GBG2409" s="65"/>
      <c r="GBH2409" s="65"/>
      <c r="GBI2409" s="65"/>
      <c r="GBJ2409" s="375"/>
      <c r="GBK2409" s="375"/>
      <c r="GBL2409" s="71"/>
      <c r="GBM2409" s="69"/>
      <c r="GBN2409" s="71"/>
      <c r="GBO2409" s="71"/>
      <c r="GBP2409" s="147"/>
      <c r="GBQ2409" s="163"/>
      <c r="GBR2409" s="64"/>
      <c r="GBS2409" s="113"/>
      <c r="GBT2409" s="65"/>
      <c r="GBU2409" s="65"/>
      <c r="GBV2409" s="65"/>
      <c r="GBW2409" s="65"/>
      <c r="GBX2409" s="65"/>
      <c r="GBY2409" s="65"/>
      <c r="GBZ2409" s="65"/>
      <c r="GCA2409" s="65"/>
      <c r="GCB2409" s="65"/>
      <c r="GCC2409" s="65"/>
      <c r="GCD2409" s="375"/>
      <c r="GCE2409" s="375"/>
      <c r="GCF2409" s="71"/>
      <c r="GCG2409" s="69"/>
      <c r="GCH2409" s="71"/>
      <c r="GCI2409" s="71"/>
      <c r="GCJ2409" s="147"/>
      <c r="GCK2409" s="163"/>
      <c r="GCL2409" s="64"/>
      <c r="GCM2409" s="113"/>
      <c r="GCN2409" s="65"/>
      <c r="GCO2409" s="65"/>
      <c r="GCP2409" s="65"/>
      <c r="GCQ2409" s="65"/>
      <c r="GCR2409" s="65"/>
      <c r="GCS2409" s="65"/>
      <c r="GCT2409" s="65"/>
      <c r="GCU2409" s="65"/>
      <c r="GCV2409" s="65"/>
      <c r="GCW2409" s="65"/>
      <c r="GCX2409" s="375"/>
      <c r="GCY2409" s="375"/>
      <c r="GCZ2409" s="71"/>
      <c r="GDA2409" s="69"/>
      <c r="GDB2409" s="71"/>
      <c r="GDC2409" s="71"/>
      <c r="GDD2409" s="147"/>
      <c r="GDE2409" s="163"/>
      <c r="GDF2409" s="64"/>
      <c r="GDG2409" s="113"/>
      <c r="GDH2409" s="65"/>
      <c r="GDI2409" s="65"/>
      <c r="GDJ2409" s="65"/>
      <c r="GDK2409" s="65"/>
      <c r="GDL2409" s="65"/>
      <c r="GDM2409" s="65"/>
      <c r="GDN2409" s="65"/>
      <c r="GDO2409" s="65"/>
      <c r="GDP2409" s="65"/>
      <c r="GDQ2409" s="65"/>
      <c r="GDR2409" s="375"/>
      <c r="GDS2409" s="375"/>
      <c r="GDT2409" s="71"/>
      <c r="GDU2409" s="69"/>
      <c r="GDV2409" s="71"/>
      <c r="GDW2409" s="71"/>
      <c r="GDX2409" s="147"/>
      <c r="GDY2409" s="163"/>
      <c r="GDZ2409" s="64"/>
      <c r="GEA2409" s="113"/>
      <c r="GEB2409" s="65"/>
      <c r="GEC2409" s="65"/>
      <c r="GED2409" s="65"/>
      <c r="GEE2409" s="65"/>
      <c r="GEF2409" s="65"/>
      <c r="GEG2409" s="65"/>
      <c r="GEH2409" s="65"/>
      <c r="GEI2409" s="65"/>
      <c r="GEJ2409" s="65"/>
      <c r="GEK2409" s="65"/>
      <c r="GEL2409" s="375"/>
      <c r="GEM2409" s="375"/>
      <c r="GEN2409" s="71"/>
      <c r="GEO2409" s="69"/>
      <c r="GEP2409" s="71"/>
      <c r="GEQ2409" s="71"/>
      <c r="GER2409" s="147"/>
      <c r="GES2409" s="163"/>
      <c r="GET2409" s="64"/>
      <c r="GEU2409" s="113"/>
      <c r="GEV2409" s="65"/>
      <c r="GEW2409" s="65"/>
      <c r="GEX2409" s="65"/>
      <c r="GEY2409" s="65"/>
      <c r="GEZ2409" s="65"/>
      <c r="GFA2409" s="65"/>
      <c r="GFB2409" s="65"/>
      <c r="GFC2409" s="65"/>
      <c r="GFD2409" s="65"/>
      <c r="GFE2409" s="65"/>
      <c r="GFF2409" s="375"/>
      <c r="GFG2409" s="375"/>
      <c r="GFH2409" s="71"/>
      <c r="GFI2409" s="69"/>
      <c r="GFJ2409" s="71"/>
      <c r="GFK2409" s="71"/>
      <c r="GFL2409" s="147"/>
      <c r="GFM2409" s="163"/>
      <c r="GFN2409" s="64"/>
      <c r="GFO2409" s="113"/>
      <c r="GFP2409" s="65"/>
      <c r="GFQ2409" s="65"/>
      <c r="GFR2409" s="65"/>
      <c r="GFS2409" s="65"/>
      <c r="GFT2409" s="65"/>
      <c r="GFU2409" s="65"/>
      <c r="GFV2409" s="65"/>
      <c r="GFW2409" s="65"/>
      <c r="GFX2409" s="65"/>
      <c r="GFY2409" s="65"/>
      <c r="GFZ2409" s="375"/>
      <c r="GGA2409" s="375"/>
      <c r="GGB2409" s="71"/>
      <c r="GGC2409" s="69"/>
      <c r="GGD2409" s="71"/>
      <c r="GGE2409" s="71"/>
      <c r="GGF2409" s="147"/>
      <c r="GGG2409" s="163"/>
      <c r="GGH2409" s="64"/>
      <c r="GGI2409" s="113"/>
      <c r="GGJ2409" s="65"/>
      <c r="GGK2409" s="65"/>
      <c r="GGL2409" s="65"/>
      <c r="GGM2409" s="65"/>
      <c r="GGN2409" s="65"/>
      <c r="GGO2409" s="65"/>
      <c r="GGP2409" s="65"/>
      <c r="GGQ2409" s="65"/>
      <c r="GGR2409" s="65"/>
      <c r="GGS2409" s="65"/>
      <c r="GGT2409" s="375"/>
      <c r="GGU2409" s="375"/>
      <c r="GGV2409" s="71"/>
      <c r="GGW2409" s="69"/>
      <c r="GGX2409" s="71"/>
      <c r="GGY2409" s="71"/>
      <c r="GGZ2409" s="147"/>
      <c r="GHA2409" s="163"/>
      <c r="GHB2409" s="64"/>
      <c r="GHC2409" s="113"/>
      <c r="GHD2409" s="65"/>
      <c r="GHE2409" s="65"/>
      <c r="GHF2409" s="65"/>
      <c r="GHG2409" s="65"/>
      <c r="GHH2409" s="65"/>
      <c r="GHI2409" s="65"/>
      <c r="GHJ2409" s="65"/>
      <c r="GHK2409" s="65"/>
      <c r="GHL2409" s="65"/>
      <c r="GHM2409" s="65"/>
      <c r="GHN2409" s="375"/>
      <c r="GHO2409" s="375"/>
      <c r="GHP2409" s="71"/>
      <c r="GHQ2409" s="69"/>
      <c r="GHR2409" s="71"/>
      <c r="GHS2409" s="71"/>
      <c r="GHT2409" s="147"/>
      <c r="GHU2409" s="163"/>
      <c r="GHV2409" s="64"/>
      <c r="GHW2409" s="113"/>
      <c r="GHX2409" s="65"/>
      <c r="GHY2409" s="65"/>
      <c r="GHZ2409" s="65"/>
      <c r="GIA2409" s="65"/>
      <c r="GIB2409" s="65"/>
      <c r="GIC2409" s="65"/>
      <c r="GID2409" s="65"/>
      <c r="GIE2409" s="65"/>
      <c r="GIF2409" s="65"/>
      <c r="GIG2409" s="65"/>
      <c r="GIH2409" s="375"/>
      <c r="GII2409" s="375"/>
      <c r="GIJ2409" s="71"/>
      <c r="GIK2409" s="69"/>
      <c r="GIL2409" s="71"/>
      <c r="GIM2409" s="71"/>
      <c r="GIN2409" s="147"/>
      <c r="GIO2409" s="163"/>
      <c r="GIP2409" s="64"/>
      <c r="GIQ2409" s="113"/>
      <c r="GIR2409" s="65"/>
      <c r="GIS2409" s="65"/>
      <c r="GIT2409" s="65"/>
      <c r="GIU2409" s="65"/>
      <c r="GIV2409" s="65"/>
      <c r="GIW2409" s="65"/>
      <c r="GIX2409" s="65"/>
      <c r="GIY2409" s="65"/>
      <c r="GIZ2409" s="65"/>
      <c r="GJA2409" s="65"/>
      <c r="GJB2409" s="375"/>
      <c r="GJC2409" s="375"/>
      <c r="GJD2409" s="71"/>
      <c r="GJE2409" s="69"/>
      <c r="GJF2409" s="71"/>
      <c r="GJG2409" s="71"/>
      <c r="GJH2409" s="147"/>
      <c r="GJI2409" s="163"/>
      <c r="GJJ2409" s="64"/>
      <c r="GJK2409" s="113"/>
      <c r="GJL2409" s="65"/>
      <c r="GJM2409" s="65"/>
      <c r="GJN2409" s="65"/>
      <c r="GJO2409" s="65"/>
      <c r="GJP2409" s="65"/>
      <c r="GJQ2409" s="65"/>
      <c r="GJR2409" s="65"/>
      <c r="GJS2409" s="65"/>
      <c r="GJT2409" s="65"/>
      <c r="GJU2409" s="65"/>
      <c r="GJV2409" s="375"/>
      <c r="GJW2409" s="375"/>
      <c r="GJX2409" s="71"/>
      <c r="GJY2409" s="69"/>
      <c r="GJZ2409" s="71"/>
      <c r="GKA2409" s="71"/>
      <c r="GKB2409" s="147"/>
      <c r="GKC2409" s="163"/>
      <c r="GKD2409" s="64"/>
      <c r="GKE2409" s="113"/>
      <c r="GKF2409" s="65"/>
      <c r="GKG2409" s="65"/>
      <c r="GKH2409" s="65"/>
      <c r="GKI2409" s="65"/>
      <c r="GKJ2409" s="65"/>
      <c r="GKK2409" s="65"/>
      <c r="GKL2409" s="65"/>
      <c r="GKM2409" s="65"/>
      <c r="GKN2409" s="65"/>
      <c r="GKO2409" s="65"/>
      <c r="GKP2409" s="375"/>
      <c r="GKQ2409" s="375"/>
      <c r="GKR2409" s="71"/>
      <c r="GKS2409" s="69"/>
      <c r="GKT2409" s="71"/>
      <c r="GKU2409" s="71"/>
      <c r="GKV2409" s="147"/>
      <c r="GKW2409" s="163"/>
      <c r="GKX2409" s="64"/>
      <c r="GKY2409" s="113"/>
      <c r="GKZ2409" s="65"/>
      <c r="GLA2409" s="65"/>
      <c r="GLB2409" s="65"/>
      <c r="GLC2409" s="65"/>
      <c r="GLD2409" s="65"/>
      <c r="GLE2409" s="65"/>
      <c r="GLF2409" s="65"/>
      <c r="GLG2409" s="65"/>
      <c r="GLH2409" s="65"/>
      <c r="GLI2409" s="65"/>
      <c r="GLJ2409" s="375"/>
      <c r="GLK2409" s="375"/>
      <c r="GLL2409" s="71"/>
      <c r="GLM2409" s="69"/>
      <c r="GLN2409" s="71"/>
      <c r="GLO2409" s="71"/>
      <c r="GLP2409" s="147"/>
      <c r="GLQ2409" s="163"/>
      <c r="GLR2409" s="64"/>
      <c r="GLS2409" s="113"/>
      <c r="GLT2409" s="65"/>
      <c r="GLU2409" s="65"/>
      <c r="GLV2409" s="65"/>
      <c r="GLW2409" s="65"/>
      <c r="GLX2409" s="65"/>
      <c r="GLY2409" s="65"/>
      <c r="GLZ2409" s="65"/>
      <c r="GMA2409" s="65"/>
      <c r="GMB2409" s="65"/>
      <c r="GMC2409" s="65"/>
      <c r="GMD2409" s="375"/>
      <c r="GME2409" s="375"/>
      <c r="GMF2409" s="71"/>
      <c r="GMG2409" s="69"/>
      <c r="GMH2409" s="71"/>
      <c r="GMI2409" s="71"/>
      <c r="GMJ2409" s="147"/>
      <c r="GMK2409" s="163"/>
      <c r="GML2409" s="64"/>
      <c r="GMM2409" s="113"/>
      <c r="GMN2409" s="65"/>
      <c r="GMO2409" s="65"/>
      <c r="GMP2409" s="65"/>
      <c r="GMQ2409" s="65"/>
      <c r="GMR2409" s="65"/>
      <c r="GMS2409" s="65"/>
      <c r="GMT2409" s="65"/>
      <c r="GMU2409" s="65"/>
      <c r="GMV2409" s="65"/>
      <c r="GMW2409" s="65"/>
      <c r="GMX2409" s="375"/>
      <c r="GMY2409" s="375"/>
      <c r="GMZ2409" s="71"/>
      <c r="GNA2409" s="69"/>
      <c r="GNB2409" s="71"/>
      <c r="GNC2409" s="71"/>
      <c r="GND2409" s="147"/>
      <c r="GNE2409" s="163"/>
      <c r="GNF2409" s="64"/>
      <c r="GNG2409" s="113"/>
      <c r="GNH2409" s="65"/>
      <c r="GNI2409" s="65"/>
      <c r="GNJ2409" s="65"/>
      <c r="GNK2409" s="65"/>
      <c r="GNL2409" s="65"/>
      <c r="GNM2409" s="65"/>
      <c r="GNN2409" s="65"/>
      <c r="GNO2409" s="65"/>
      <c r="GNP2409" s="65"/>
      <c r="GNQ2409" s="65"/>
      <c r="GNR2409" s="375"/>
      <c r="GNS2409" s="375"/>
      <c r="GNT2409" s="71"/>
      <c r="GNU2409" s="69"/>
      <c r="GNV2409" s="71"/>
      <c r="GNW2409" s="71"/>
      <c r="GNX2409" s="147"/>
      <c r="GNY2409" s="163"/>
      <c r="GNZ2409" s="64"/>
      <c r="GOA2409" s="113"/>
      <c r="GOB2409" s="65"/>
      <c r="GOC2409" s="65"/>
      <c r="GOD2409" s="65"/>
      <c r="GOE2409" s="65"/>
      <c r="GOF2409" s="65"/>
      <c r="GOG2409" s="65"/>
      <c r="GOH2409" s="65"/>
      <c r="GOI2409" s="65"/>
      <c r="GOJ2409" s="65"/>
      <c r="GOK2409" s="65"/>
      <c r="GOL2409" s="375"/>
      <c r="GOM2409" s="375"/>
      <c r="GON2409" s="71"/>
      <c r="GOO2409" s="69"/>
      <c r="GOP2409" s="71"/>
      <c r="GOQ2409" s="71"/>
      <c r="GOR2409" s="147"/>
      <c r="GOS2409" s="163"/>
      <c r="GOT2409" s="64"/>
      <c r="GOU2409" s="113"/>
      <c r="GOV2409" s="65"/>
      <c r="GOW2409" s="65"/>
      <c r="GOX2409" s="65"/>
      <c r="GOY2409" s="65"/>
      <c r="GOZ2409" s="65"/>
      <c r="GPA2409" s="65"/>
      <c r="GPB2409" s="65"/>
      <c r="GPC2409" s="65"/>
      <c r="GPD2409" s="65"/>
      <c r="GPE2409" s="65"/>
      <c r="GPF2409" s="375"/>
      <c r="GPG2409" s="375"/>
      <c r="GPH2409" s="71"/>
      <c r="GPI2409" s="69"/>
      <c r="GPJ2409" s="71"/>
      <c r="GPK2409" s="71"/>
      <c r="GPL2409" s="147"/>
      <c r="GPM2409" s="163"/>
      <c r="GPN2409" s="64"/>
      <c r="GPO2409" s="113"/>
      <c r="GPP2409" s="65"/>
      <c r="GPQ2409" s="65"/>
      <c r="GPR2409" s="65"/>
      <c r="GPS2409" s="65"/>
      <c r="GPT2409" s="65"/>
      <c r="GPU2409" s="65"/>
      <c r="GPV2409" s="65"/>
      <c r="GPW2409" s="65"/>
      <c r="GPX2409" s="65"/>
      <c r="GPY2409" s="65"/>
      <c r="GPZ2409" s="375"/>
      <c r="GQA2409" s="375"/>
      <c r="GQB2409" s="71"/>
      <c r="GQC2409" s="69"/>
      <c r="GQD2409" s="71"/>
      <c r="GQE2409" s="71"/>
      <c r="GQF2409" s="147"/>
      <c r="GQG2409" s="163"/>
      <c r="GQH2409" s="64"/>
      <c r="GQI2409" s="113"/>
      <c r="GQJ2409" s="65"/>
      <c r="GQK2409" s="65"/>
      <c r="GQL2409" s="65"/>
      <c r="GQM2409" s="65"/>
      <c r="GQN2409" s="65"/>
      <c r="GQO2409" s="65"/>
      <c r="GQP2409" s="65"/>
      <c r="GQQ2409" s="65"/>
      <c r="GQR2409" s="65"/>
      <c r="GQS2409" s="65"/>
      <c r="GQT2409" s="375"/>
      <c r="GQU2409" s="375"/>
      <c r="GQV2409" s="71"/>
      <c r="GQW2409" s="69"/>
      <c r="GQX2409" s="71"/>
      <c r="GQY2409" s="71"/>
      <c r="GQZ2409" s="147"/>
      <c r="GRA2409" s="163"/>
      <c r="GRB2409" s="64"/>
      <c r="GRC2409" s="113"/>
      <c r="GRD2409" s="65"/>
      <c r="GRE2409" s="65"/>
      <c r="GRF2409" s="65"/>
      <c r="GRG2409" s="65"/>
      <c r="GRH2409" s="65"/>
      <c r="GRI2409" s="65"/>
      <c r="GRJ2409" s="65"/>
      <c r="GRK2409" s="65"/>
      <c r="GRL2409" s="65"/>
      <c r="GRM2409" s="65"/>
      <c r="GRN2409" s="375"/>
      <c r="GRO2409" s="375"/>
      <c r="GRP2409" s="71"/>
      <c r="GRQ2409" s="69"/>
      <c r="GRR2409" s="71"/>
      <c r="GRS2409" s="71"/>
      <c r="GRT2409" s="147"/>
      <c r="GRU2409" s="163"/>
      <c r="GRV2409" s="64"/>
      <c r="GRW2409" s="113"/>
      <c r="GRX2409" s="65"/>
      <c r="GRY2409" s="65"/>
      <c r="GRZ2409" s="65"/>
      <c r="GSA2409" s="65"/>
      <c r="GSB2409" s="65"/>
      <c r="GSC2409" s="65"/>
      <c r="GSD2409" s="65"/>
      <c r="GSE2409" s="65"/>
      <c r="GSF2409" s="65"/>
      <c r="GSG2409" s="65"/>
      <c r="GSH2409" s="375"/>
      <c r="GSI2409" s="375"/>
      <c r="GSJ2409" s="71"/>
      <c r="GSK2409" s="69"/>
      <c r="GSL2409" s="71"/>
      <c r="GSM2409" s="71"/>
      <c r="GSN2409" s="147"/>
      <c r="GSO2409" s="163"/>
      <c r="GSP2409" s="64"/>
      <c r="GSQ2409" s="113"/>
      <c r="GSR2409" s="65"/>
      <c r="GSS2409" s="65"/>
      <c r="GST2409" s="65"/>
      <c r="GSU2409" s="65"/>
      <c r="GSV2409" s="65"/>
      <c r="GSW2409" s="65"/>
      <c r="GSX2409" s="65"/>
      <c r="GSY2409" s="65"/>
      <c r="GSZ2409" s="65"/>
      <c r="GTA2409" s="65"/>
      <c r="GTB2409" s="375"/>
      <c r="GTC2409" s="375"/>
      <c r="GTD2409" s="71"/>
      <c r="GTE2409" s="69"/>
      <c r="GTF2409" s="71"/>
      <c r="GTG2409" s="71"/>
      <c r="GTH2409" s="147"/>
      <c r="GTI2409" s="163"/>
      <c r="GTJ2409" s="64"/>
      <c r="GTK2409" s="113"/>
      <c r="GTL2409" s="65"/>
      <c r="GTM2409" s="65"/>
      <c r="GTN2409" s="65"/>
      <c r="GTO2409" s="65"/>
      <c r="GTP2409" s="65"/>
      <c r="GTQ2409" s="65"/>
      <c r="GTR2409" s="65"/>
      <c r="GTS2409" s="65"/>
      <c r="GTT2409" s="65"/>
      <c r="GTU2409" s="65"/>
      <c r="GTV2409" s="375"/>
      <c r="GTW2409" s="375"/>
      <c r="GTX2409" s="71"/>
      <c r="GTY2409" s="69"/>
      <c r="GTZ2409" s="71"/>
      <c r="GUA2409" s="71"/>
      <c r="GUB2409" s="147"/>
      <c r="GUC2409" s="163"/>
      <c r="GUD2409" s="64"/>
      <c r="GUE2409" s="113"/>
      <c r="GUF2409" s="65"/>
      <c r="GUG2409" s="65"/>
      <c r="GUH2409" s="65"/>
      <c r="GUI2409" s="65"/>
      <c r="GUJ2409" s="65"/>
      <c r="GUK2409" s="65"/>
      <c r="GUL2409" s="65"/>
      <c r="GUM2409" s="65"/>
      <c r="GUN2409" s="65"/>
      <c r="GUO2409" s="65"/>
      <c r="GUP2409" s="375"/>
      <c r="GUQ2409" s="375"/>
      <c r="GUR2409" s="71"/>
      <c r="GUS2409" s="69"/>
      <c r="GUT2409" s="71"/>
      <c r="GUU2409" s="71"/>
      <c r="GUV2409" s="147"/>
      <c r="GUW2409" s="163"/>
      <c r="GUX2409" s="64"/>
      <c r="GUY2409" s="113"/>
      <c r="GUZ2409" s="65"/>
      <c r="GVA2409" s="65"/>
      <c r="GVB2409" s="65"/>
      <c r="GVC2409" s="65"/>
      <c r="GVD2409" s="65"/>
      <c r="GVE2409" s="65"/>
      <c r="GVF2409" s="65"/>
      <c r="GVG2409" s="65"/>
      <c r="GVH2409" s="65"/>
      <c r="GVI2409" s="65"/>
      <c r="GVJ2409" s="375"/>
      <c r="GVK2409" s="375"/>
      <c r="GVL2409" s="71"/>
      <c r="GVM2409" s="69"/>
      <c r="GVN2409" s="71"/>
      <c r="GVO2409" s="71"/>
      <c r="GVP2409" s="147"/>
      <c r="GVQ2409" s="163"/>
      <c r="GVR2409" s="64"/>
      <c r="GVS2409" s="113"/>
      <c r="GVT2409" s="65"/>
      <c r="GVU2409" s="65"/>
      <c r="GVV2409" s="65"/>
      <c r="GVW2409" s="65"/>
      <c r="GVX2409" s="65"/>
      <c r="GVY2409" s="65"/>
      <c r="GVZ2409" s="65"/>
      <c r="GWA2409" s="65"/>
      <c r="GWB2409" s="65"/>
      <c r="GWC2409" s="65"/>
      <c r="GWD2409" s="375"/>
      <c r="GWE2409" s="375"/>
      <c r="GWF2409" s="71"/>
      <c r="GWG2409" s="69"/>
      <c r="GWH2409" s="71"/>
      <c r="GWI2409" s="71"/>
      <c r="GWJ2409" s="147"/>
      <c r="GWK2409" s="163"/>
      <c r="GWL2409" s="64"/>
      <c r="GWM2409" s="113"/>
      <c r="GWN2409" s="65"/>
      <c r="GWO2409" s="65"/>
      <c r="GWP2409" s="65"/>
      <c r="GWQ2409" s="65"/>
      <c r="GWR2409" s="65"/>
      <c r="GWS2409" s="65"/>
      <c r="GWT2409" s="65"/>
      <c r="GWU2409" s="65"/>
      <c r="GWV2409" s="65"/>
      <c r="GWW2409" s="65"/>
      <c r="GWX2409" s="375"/>
      <c r="GWY2409" s="375"/>
      <c r="GWZ2409" s="71"/>
      <c r="GXA2409" s="69"/>
      <c r="GXB2409" s="71"/>
      <c r="GXC2409" s="71"/>
      <c r="GXD2409" s="147"/>
      <c r="GXE2409" s="163"/>
      <c r="GXF2409" s="64"/>
      <c r="GXG2409" s="113"/>
      <c r="GXH2409" s="65"/>
      <c r="GXI2409" s="65"/>
      <c r="GXJ2409" s="65"/>
      <c r="GXK2409" s="65"/>
      <c r="GXL2409" s="65"/>
      <c r="GXM2409" s="65"/>
      <c r="GXN2409" s="65"/>
      <c r="GXO2409" s="65"/>
      <c r="GXP2409" s="65"/>
      <c r="GXQ2409" s="65"/>
      <c r="GXR2409" s="375"/>
      <c r="GXS2409" s="375"/>
      <c r="GXT2409" s="71"/>
      <c r="GXU2409" s="69"/>
      <c r="GXV2409" s="71"/>
      <c r="GXW2409" s="71"/>
      <c r="GXX2409" s="147"/>
      <c r="GXY2409" s="163"/>
      <c r="GXZ2409" s="64"/>
      <c r="GYA2409" s="113"/>
      <c r="GYB2409" s="65"/>
      <c r="GYC2409" s="65"/>
      <c r="GYD2409" s="65"/>
      <c r="GYE2409" s="65"/>
      <c r="GYF2409" s="65"/>
      <c r="GYG2409" s="65"/>
      <c r="GYH2409" s="65"/>
      <c r="GYI2409" s="65"/>
      <c r="GYJ2409" s="65"/>
      <c r="GYK2409" s="65"/>
      <c r="GYL2409" s="375"/>
      <c r="GYM2409" s="375"/>
      <c r="GYN2409" s="71"/>
      <c r="GYO2409" s="69"/>
      <c r="GYP2409" s="71"/>
      <c r="GYQ2409" s="71"/>
      <c r="GYR2409" s="147"/>
      <c r="GYS2409" s="163"/>
      <c r="GYT2409" s="64"/>
      <c r="GYU2409" s="113"/>
      <c r="GYV2409" s="65"/>
      <c r="GYW2409" s="65"/>
      <c r="GYX2409" s="65"/>
      <c r="GYY2409" s="65"/>
      <c r="GYZ2409" s="65"/>
      <c r="GZA2409" s="65"/>
      <c r="GZB2409" s="65"/>
      <c r="GZC2409" s="65"/>
      <c r="GZD2409" s="65"/>
      <c r="GZE2409" s="65"/>
      <c r="GZF2409" s="375"/>
      <c r="GZG2409" s="375"/>
      <c r="GZH2409" s="71"/>
      <c r="GZI2409" s="69"/>
      <c r="GZJ2409" s="71"/>
      <c r="GZK2409" s="71"/>
      <c r="GZL2409" s="147"/>
      <c r="GZM2409" s="163"/>
      <c r="GZN2409" s="64"/>
      <c r="GZO2409" s="113"/>
      <c r="GZP2409" s="65"/>
      <c r="GZQ2409" s="65"/>
      <c r="GZR2409" s="65"/>
      <c r="GZS2409" s="65"/>
      <c r="GZT2409" s="65"/>
      <c r="GZU2409" s="65"/>
      <c r="GZV2409" s="65"/>
      <c r="GZW2409" s="65"/>
      <c r="GZX2409" s="65"/>
      <c r="GZY2409" s="65"/>
      <c r="GZZ2409" s="375"/>
      <c r="HAA2409" s="375"/>
      <c r="HAB2409" s="71"/>
      <c r="HAC2409" s="69"/>
      <c r="HAD2409" s="71"/>
      <c r="HAE2409" s="71"/>
      <c r="HAF2409" s="147"/>
      <c r="HAG2409" s="163"/>
      <c r="HAH2409" s="64"/>
      <c r="HAI2409" s="113"/>
      <c r="HAJ2409" s="65"/>
      <c r="HAK2409" s="65"/>
      <c r="HAL2409" s="65"/>
      <c r="HAM2409" s="65"/>
      <c r="HAN2409" s="65"/>
      <c r="HAO2409" s="65"/>
      <c r="HAP2409" s="65"/>
      <c r="HAQ2409" s="65"/>
      <c r="HAR2409" s="65"/>
      <c r="HAS2409" s="65"/>
      <c r="HAT2409" s="375"/>
      <c r="HAU2409" s="375"/>
      <c r="HAV2409" s="71"/>
      <c r="HAW2409" s="69"/>
      <c r="HAX2409" s="71"/>
      <c r="HAY2409" s="71"/>
      <c r="HAZ2409" s="147"/>
      <c r="HBA2409" s="163"/>
      <c r="HBB2409" s="64"/>
      <c r="HBC2409" s="113"/>
      <c r="HBD2409" s="65"/>
      <c r="HBE2409" s="65"/>
      <c r="HBF2409" s="65"/>
      <c r="HBG2409" s="65"/>
      <c r="HBH2409" s="65"/>
      <c r="HBI2409" s="65"/>
      <c r="HBJ2409" s="65"/>
      <c r="HBK2409" s="65"/>
      <c r="HBL2409" s="65"/>
      <c r="HBM2409" s="65"/>
      <c r="HBN2409" s="375"/>
      <c r="HBO2409" s="375"/>
      <c r="HBP2409" s="71"/>
      <c r="HBQ2409" s="69"/>
      <c r="HBR2409" s="71"/>
      <c r="HBS2409" s="71"/>
      <c r="HBT2409" s="147"/>
      <c r="HBU2409" s="163"/>
      <c r="HBV2409" s="64"/>
      <c r="HBW2409" s="113"/>
      <c r="HBX2409" s="65"/>
      <c r="HBY2409" s="65"/>
      <c r="HBZ2409" s="65"/>
      <c r="HCA2409" s="65"/>
      <c r="HCB2409" s="65"/>
      <c r="HCC2409" s="65"/>
      <c r="HCD2409" s="65"/>
      <c r="HCE2409" s="65"/>
      <c r="HCF2409" s="65"/>
      <c r="HCG2409" s="65"/>
      <c r="HCH2409" s="375"/>
      <c r="HCI2409" s="375"/>
      <c r="HCJ2409" s="71"/>
      <c r="HCK2409" s="69"/>
      <c r="HCL2409" s="71"/>
      <c r="HCM2409" s="71"/>
      <c r="HCN2409" s="147"/>
      <c r="HCO2409" s="163"/>
      <c r="HCP2409" s="64"/>
      <c r="HCQ2409" s="113"/>
      <c r="HCR2409" s="65"/>
      <c r="HCS2409" s="65"/>
      <c r="HCT2409" s="65"/>
      <c r="HCU2409" s="65"/>
      <c r="HCV2409" s="65"/>
      <c r="HCW2409" s="65"/>
      <c r="HCX2409" s="65"/>
      <c r="HCY2409" s="65"/>
      <c r="HCZ2409" s="65"/>
      <c r="HDA2409" s="65"/>
      <c r="HDB2409" s="375"/>
      <c r="HDC2409" s="375"/>
      <c r="HDD2409" s="71"/>
      <c r="HDE2409" s="69"/>
      <c r="HDF2409" s="71"/>
      <c r="HDG2409" s="71"/>
      <c r="HDH2409" s="147"/>
      <c r="HDI2409" s="163"/>
      <c r="HDJ2409" s="64"/>
      <c r="HDK2409" s="113"/>
      <c r="HDL2409" s="65"/>
      <c r="HDM2409" s="65"/>
      <c r="HDN2409" s="65"/>
      <c r="HDO2409" s="65"/>
      <c r="HDP2409" s="65"/>
      <c r="HDQ2409" s="65"/>
      <c r="HDR2409" s="65"/>
      <c r="HDS2409" s="65"/>
      <c r="HDT2409" s="65"/>
      <c r="HDU2409" s="65"/>
      <c r="HDV2409" s="375"/>
      <c r="HDW2409" s="375"/>
      <c r="HDX2409" s="71"/>
      <c r="HDY2409" s="69"/>
      <c r="HDZ2409" s="71"/>
      <c r="HEA2409" s="71"/>
      <c r="HEB2409" s="147"/>
      <c r="HEC2409" s="163"/>
      <c r="HED2409" s="64"/>
      <c r="HEE2409" s="113"/>
      <c r="HEF2409" s="65"/>
      <c r="HEG2409" s="65"/>
      <c r="HEH2409" s="65"/>
      <c r="HEI2409" s="65"/>
      <c r="HEJ2409" s="65"/>
      <c r="HEK2409" s="65"/>
      <c r="HEL2409" s="65"/>
      <c r="HEM2409" s="65"/>
      <c r="HEN2409" s="65"/>
      <c r="HEO2409" s="65"/>
      <c r="HEP2409" s="375"/>
      <c r="HEQ2409" s="375"/>
      <c r="HER2409" s="71"/>
      <c r="HES2409" s="69"/>
      <c r="HET2409" s="71"/>
      <c r="HEU2409" s="71"/>
      <c r="HEV2409" s="147"/>
      <c r="HEW2409" s="163"/>
      <c r="HEX2409" s="64"/>
      <c r="HEY2409" s="113"/>
      <c r="HEZ2409" s="65"/>
      <c r="HFA2409" s="65"/>
      <c r="HFB2409" s="65"/>
      <c r="HFC2409" s="65"/>
      <c r="HFD2409" s="65"/>
      <c r="HFE2409" s="65"/>
      <c r="HFF2409" s="65"/>
      <c r="HFG2409" s="65"/>
      <c r="HFH2409" s="65"/>
      <c r="HFI2409" s="65"/>
      <c r="HFJ2409" s="375"/>
      <c r="HFK2409" s="375"/>
      <c r="HFL2409" s="71"/>
      <c r="HFM2409" s="69"/>
      <c r="HFN2409" s="71"/>
      <c r="HFO2409" s="71"/>
      <c r="HFP2409" s="147"/>
      <c r="HFQ2409" s="163"/>
      <c r="HFR2409" s="64"/>
      <c r="HFS2409" s="113"/>
      <c r="HFT2409" s="65"/>
      <c r="HFU2409" s="65"/>
      <c r="HFV2409" s="65"/>
      <c r="HFW2409" s="65"/>
      <c r="HFX2409" s="65"/>
      <c r="HFY2409" s="65"/>
      <c r="HFZ2409" s="65"/>
      <c r="HGA2409" s="65"/>
      <c r="HGB2409" s="65"/>
      <c r="HGC2409" s="65"/>
      <c r="HGD2409" s="375"/>
      <c r="HGE2409" s="375"/>
      <c r="HGF2409" s="71"/>
      <c r="HGG2409" s="69"/>
      <c r="HGH2409" s="71"/>
      <c r="HGI2409" s="71"/>
      <c r="HGJ2409" s="147"/>
      <c r="HGK2409" s="163"/>
      <c r="HGL2409" s="64"/>
      <c r="HGM2409" s="113"/>
      <c r="HGN2409" s="65"/>
      <c r="HGO2409" s="65"/>
      <c r="HGP2409" s="65"/>
      <c r="HGQ2409" s="65"/>
      <c r="HGR2409" s="65"/>
      <c r="HGS2409" s="65"/>
      <c r="HGT2409" s="65"/>
      <c r="HGU2409" s="65"/>
      <c r="HGV2409" s="65"/>
      <c r="HGW2409" s="65"/>
      <c r="HGX2409" s="375"/>
      <c r="HGY2409" s="375"/>
      <c r="HGZ2409" s="71"/>
      <c r="HHA2409" s="69"/>
      <c r="HHB2409" s="71"/>
      <c r="HHC2409" s="71"/>
      <c r="HHD2409" s="147"/>
      <c r="HHE2409" s="163"/>
      <c r="HHF2409" s="64"/>
      <c r="HHG2409" s="113"/>
      <c r="HHH2409" s="65"/>
      <c r="HHI2409" s="65"/>
      <c r="HHJ2409" s="65"/>
      <c r="HHK2409" s="65"/>
      <c r="HHL2409" s="65"/>
      <c r="HHM2409" s="65"/>
      <c r="HHN2409" s="65"/>
      <c r="HHO2409" s="65"/>
      <c r="HHP2409" s="65"/>
      <c r="HHQ2409" s="65"/>
      <c r="HHR2409" s="375"/>
      <c r="HHS2409" s="375"/>
      <c r="HHT2409" s="71"/>
      <c r="HHU2409" s="69"/>
      <c r="HHV2409" s="71"/>
      <c r="HHW2409" s="71"/>
      <c r="HHX2409" s="147"/>
      <c r="HHY2409" s="163"/>
      <c r="HHZ2409" s="64"/>
      <c r="HIA2409" s="113"/>
      <c r="HIB2409" s="65"/>
      <c r="HIC2409" s="65"/>
      <c r="HID2409" s="65"/>
      <c r="HIE2409" s="65"/>
      <c r="HIF2409" s="65"/>
      <c r="HIG2409" s="65"/>
      <c r="HIH2409" s="65"/>
      <c r="HII2409" s="65"/>
      <c r="HIJ2409" s="65"/>
      <c r="HIK2409" s="65"/>
      <c r="HIL2409" s="375"/>
      <c r="HIM2409" s="375"/>
      <c r="HIN2409" s="71"/>
      <c r="HIO2409" s="69"/>
      <c r="HIP2409" s="71"/>
      <c r="HIQ2409" s="71"/>
      <c r="HIR2409" s="147"/>
      <c r="HIS2409" s="163"/>
      <c r="HIT2409" s="64"/>
      <c r="HIU2409" s="113"/>
      <c r="HIV2409" s="65"/>
      <c r="HIW2409" s="65"/>
      <c r="HIX2409" s="65"/>
      <c r="HIY2409" s="65"/>
      <c r="HIZ2409" s="65"/>
      <c r="HJA2409" s="65"/>
      <c r="HJB2409" s="65"/>
      <c r="HJC2409" s="65"/>
      <c r="HJD2409" s="65"/>
      <c r="HJE2409" s="65"/>
      <c r="HJF2409" s="375"/>
      <c r="HJG2409" s="375"/>
      <c r="HJH2409" s="71"/>
      <c r="HJI2409" s="69"/>
      <c r="HJJ2409" s="71"/>
      <c r="HJK2409" s="71"/>
      <c r="HJL2409" s="147"/>
      <c r="HJM2409" s="163"/>
      <c r="HJN2409" s="64"/>
      <c r="HJO2409" s="113"/>
      <c r="HJP2409" s="65"/>
      <c r="HJQ2409" s="65"/>
      <c r="HJR2409" s="65"/>
      <c r="HJS2409" s="65"/>
      <c r="HJT2409" s="65"/>
      <c r="HJU2409" s="65"/>
      <c r="HJV2409" s="65"/>
      <c r="HJW2409" s="65"/>
      <c r="HJX2409" s="65"/>
      <c r="HJY2409" s="65"/>
      <c r="HJZ2409" s="375"/>
      <c r="HKA2409" s="375"/>
      <c r="HKB2409" s="71"/>
      <c r="HKC2409" s="69"/>
      <c r="HKD2409" s="71"/>
      <c r="HKE2409" s="71"/>
      <c r="HKF2409" s="147"/>
      <c r="HKG2409" s="163"/>
      <c r="HKH2409" s="64"/>
      <c r="HKI2409" s="113"/>
      <c r="HKJ2409" s="65"/>
      <c r="HKK2409" s="65"/>
      <c r="HKL2409" s="65"/>
      <c r="HKM2409" s="65"/>
      <c r="HKN2409" s="65"/>
      <c r="HKO2409" s="65"/>
      <c r="HKP2409" s="65"/>
      <c r="HKQ2409" s="65"/>
      <c r="HKR2409" s="65"/>
      <c r="HKS2409" s="65"/>
      <c r="HKT2409" s="375"/>
      <c r="HKU2409" s="375"/>
      <c r="HKV2409" s="71"/>
      <c r="HKW2409" s="69"/>
      <c r="HKX2409" s="71"/>
      <c r="HKY2409" s="71"/>
      <c r="HKZ2409" s="147"/>
      <c r="HLA2409" s="163"/>
      <c r="HLB2409" s="64"/>
      <c r="HLC2409" s="113"/>
      <c r="HLD2409" s="65"/>
      <c r="HLE2409" s="65"/>
      <c r="HLF2409" s="65"/>
      <c r="HLG2409" s="65"/>
      <c r="HLH2409" s="65"/>
      <c r="HLI2409" s="65"/>
      <c r="HLJ2409" s="65"/>
      <c r="HLK2409" s="65"/>
      <c r="HLL2409" s="65"/>
      <c r="HLM2409" s="65"/>
      <c r="HLN2409" s="375"/>
      <c r="HLO2409" s="375"/>
      <c r="HLP2409" s="71"/>
      <c r="HLQ2409" s="69"/>
      <c r="HLR2409" s="71"/>
      <c r="HLS2409" s="71"/>
      <c r="HLT2409" s="147"/>
      <c r="HLU2409" s="163"/>
      <c r="HLV2409" s="64"/>
      <c r="HLW2409" s="113"/>
      <c r="HLX2409" s="65"/>
      <c r="HLY2409" s="65"/>
      <c r="HLZ2409" s="65"/>
      <c r="HMA2409" s="65"/>
      <c r="HMB2409" s="65"/>
      <c r="HMC2409" s="65"/>
      <c r="HMD2409" s="65"/>
      <c r="HME2409" s="65"/>
      <c r="HMF2409" s="65"/>
      <c r="HMG2409" s="65"/>
      <c r="HMH2409" s="375"/>
      <c r="HMI2409" s="375"/>
      <c r="HMJ2409" s="71"/>
      <c r="HMK2409" s="69"/>
      <c r="HML2409" s="71"/>
      <c r="HMM2409" s="71"/>
      <c r="HMN2409" s="147"/>
      <c r="HMO2409" s="163"/>
      <c r="HMP2409" s="64"/>
      <c r="HMQ2409" s="113"/>
      <c r="HMR2409" s="65"/>
      <c r="HMS2409" s="65"/>
      <c r="HMT2409" s="65"/>
      <c r="HMU2409" s="65"/>
      <c r="HMV2409" s="65"/>
      <c r="HMW2409" s="65"/>
      <c r="HMX2409" s="65"/>
      <c r="HMY2409" s="65"/>
      <c r="HMZ2409" s="65"/>
      <c r="HNA2409" s="65"/>
      <c r="HNB2409" s="375"/>
      <c r="HNC2409" s="375"/>
      <c r="HND2409" s="71"/>
      <c r="HNE2409" s="69"/>
      <c r="HNF2409" s="71"/>
      <c r="HNG2409" s="71"/>
      <c r="HNH2409" s="147"/>
      <c r="HNI2409" s="163"/>
      <c r="HNJ2409" s="64"/>
      <c r="HNK2409" s="113"/>
      <c r="HNL2409" s="65"/>
      <c r="HNM2409" s="65"/>
      <c r="HNN2409" s="65"/>
      <c r="HNO2409" s="65"/>
      <c r="HNP2409" s="65"/>
      <c r="HNQ2409" s="65"/>
      <c r="HNR2409" s="65"/>
      <c r="HNS2409" s="65"/>
      <c r="HNT2409" s="65"/>
      <c r="HNU2409" s="65"/>
      <c r="HNV2409" s="375"/>
      <c r="HNW2409" s="375"/>
      <c r="HNX2409" s="71"/>
      <c r="HNY2409" s="69"/>
      <c r="HNZ2409" s="71"/>
      <c r="HOA2409" s="71"/>
      <c r="HOB2409" s="147"/>
      <c r="HOC2409" s="163"/>
      <c r="HOD2409" s="64"/>
      <c r="HOE2409" s="113"/>
      <c r="HOF2409" s="65"/>
      <c r="HOG2409" s="65"/>
      <c r="HOH2409" s="65"/>
      <c r="HOI2409" s="65"/>
      <c r="HOJ2409" s="65"/>
      <c r="HOK2409" s="65"/>
      <c r="HOL2409" s="65"/>
      <c r="HOM2409" s="65"/>
      <c r="HON2409" s="65"/>
      <c r="HOO2409" s="65"/>
      <c r="HOP2409" s="375"/>
      <c r="HOQ2409" s="375"/>
      <c r="HOR2409" s="71"/>
      <c r="HOS2409" s="69"/>
      <c r="HOT2409" s="71"/>
      <c r="HOU2409" s="71"/>
      <c r="HOV2409" s="147"/>
      <c r="HOW2409" s="163"/>
      <c r="HOX2409" s="64"/>
      <c r="HOY2409" s="113"/>
      <c r="HOZ2409" s="65"/>
      <c r="HPA2409" s="65"/>
      <c r="HPB2409" s="65"/>
      <c r="HPC2409" s="65"/>
      <c r="HPD2409" s="65"/>
      <c r="HPE2409" s="65"/>
      <c r="HPF2409" s="65"/>
      <c r="HPG2409" s="65"/>
      <c r="HPH2409" s="65"/>
      <c r="HPI2409" s="65"/>
      <c r="HPJ2409" s="375"/>
      <c r="HPK2409" s="375"/>
      <c r="HPL2409" s="71"/>
      <c r="HPM2409" s="69"/>
      <c r="HPN2409" s="71"/>
      <c r="HPO2409" s="71"/>
      <c r="HPP2409" s="147"/>
      <c r="HPQ2409" s="163"/>
      <c r="HPR2409" s="64"/>
      <c r="HPS2409" s="113"/>
      <c r="HPT2409" s="65"/>
      <c r="HPU2409" s="65"/>
      <c r="HPV2409" s="65"/>
      <c r="HPW2409" s="65"/>
      <c r="HPX2409" s="65"/>
      <c r="HPY2409" s="65"/>
      <c r="HPZ2409" s="65"/>
      <c r="HQA2409" s="65"/>
      <c r="HQB2409" s="65"/>
      <c r="HQC2409" s="65"/>
      <c r="HQD2409" s="375"/>
      <c r="HQE2409" s="375"/>
      <c r="HQF2409" s="71"/>
      <c r="HQG2409" s="69"/>
      <c r="HQH2409" s="71"/>
      <c r="HQI2409" s="71"/>
      <c r="HQJ2409" s="147"/>
      <c r="HQK2409" s="163"/>
      <c r="HQL2409" s="64"/>
      <c r="HQM2409" s="113"/>
      <c r="HQN2409" s="65"/>
      <c r="HQO2409" s="65"/>
      <c r="HQP2409" s="65"/>
      <c r="HQQ2409" s="65"/>
      <c r="HQR2409" s="65"/>
      <c r="HQS2409" s="65"/>
      <c r="HQT2409" s="65"/>
      <c r="HQU2409" s="65"/>
      <c r="HQV2409" s="65"/>
      <c r="HQW2409" s="65"/>
      <c r="HQX2409" s="375"/>
      <c r="HQY2409" s="375"/>
      <c r="HQZ2409" s="71"/>
      <c r="HRA2409" s="69"/>
      <c r="HRB2409" s="71"/>
      <c r="HRC2409" s="71"/>
      <c r="HRD2409" s="147"/>
      <c r="HRE2409" s="163"/>
      <c r="HRF2409" s="64"/>
      <c r="HRG2409" s="113"/>
      <c r="HRH2409" s="65"/>
      <c r="HRI2409" s="65"/>
      <c r="HRJ2409" s="65"/>
      <c r="HRK2409" s="65"/>
      <c r="HRL2409" s="65"/>
      <c r="HRM2409" s="65"/>
      <c r="HRN2409" s="65"/>
      <c r="HRO2409" s="65"/>
      <c r="HRP2409" s="65"/>
      <c r="HRQ2409" s="65"/>
      <c r="HRR2409" s="375"/>
      <c r="HRS2409" s="375"/>
      <c r="HRT2409" s="71"/>
      <c r="HRU2409" s="69"/>
      <c r="HRV2409" s="71"/>
      <c r="HRW2409" s="71"/>
      <c r="HRX2409" s="147"/>
      <c r="HRY2409" s="163"/>
      <c r="HRZ2409" s="64"/>
      <c r="HSA2409" s="113"/>
      <c r="HSB2409" s="65"/>
      <c r="HSC2409" s="65"/>
      <c r="HSD2409" s="65"/>
      <c r="HSE2409" s="65"/>
      <c r="HSF2409" s="65"/>
      <c r="HSG2409" s="65"/>
      <c r="HSH2409" s="65"/>
      <c r="HSI2409" s="65"/>
      <c r="HSJ2409" s="65"/>
      <c r="HSK2409" s="65"/>
      <c r="HSL2409" s="375"/>
      <c r="HSM2409" s="375"/>
      <c r="HSN2409" s="71"/>
      <c r="HSO2409" s="69"/>
      <c r="HSP2409" s="71"/>
      <c r="HSQ2409" s="71"/>
      <c r="HSR2409" s="147"/>
      <c r="HSS2409" s="163"/>
      <c r="HST2409" s="64"/>
      <c r="HSU2409" s="113"/>
      <c r="HSV2409" s="65"/>
      <c r="HSW2409" s="65"/>
      <c r="HSX2409" s="65"/>
      <c r="HSY2409" s="65"/>
      <c r="HSZ2409" s="65"/>
      <c r="HTA2409" s="65"/>
      <c r="HTB2409" s="65"/>
      <c r="HTC2409" s="65"/>
      <c r="HTD2409" s="65"/>
      <c r="HTE2409" s="65"/>
      <c r="HTF2409" s="375"/>
      <c r="HTG2409" s="375"/>
      <c r="HTH2409" s="71"/>
      <c r="HTI2409" s="69"/>
      <c r="HTJ2409" s="71"/>
      <c r="HTK2409" s="71"/>
      <c r="HTL2409" s="147"/>
      <c r="HTM2409" s="163"/>
      <c r="HTN2409" s="64"/>
      <c r="HTO2409" s="113"/>
      <c r="HTP2409" s="65"/>
      <c r="HTQ2409" s="65"/>
      <c r="HTR2409" s="65"/>
      <c r="HTS2409" s="65"/>
      <c r="HTT2409" s="65"/>
      <c r="HTU2409" s="65"/>
      <c r="HTV2409" s="65"/>
      <c r="HTW2409" s="65"/>
      <c r="HTX2409" s="65"/>
      <c r="HTY2409" s="65"/>
      <c r="HTZ2409" s="375"/>
      <c r="HUA2409" s="375"/>
      <c r="HUB2409" s="71"/>
      <c r="HUC2409" s="69"/>
      <c r="HUD2409" s="71"/>
      <c r="HUE2409" s="71"/>
      <c r="HUF2409" s="147"/>
      <c r="HUG2409" s="163"/>
      <c r="HUH2409" s="64"/>
      <c r="HUI2409" s="113"/>
      <c r="HUJ2409" s="65"/>
      <c r="HUK2409" s="65"/>
      <c r="HUL2409" s="65"/>
      <c r="HUM2409" s="65"/>
      <c r="HUN2409" s="65"/>
      <c r="HUO2409" s="65"/>
      <c r="HUP2409" s="65"/>
      <c r="HUQ2409" s="65"/>
      <c r="HUR2409" s="65"/>
      <c r="HUS2409" s="65"/>
      <c r="HUT2409" s="375"/>
      <c r="HUU2409" s="375"/>
      <c r="HUV2409" s="71"/>
      <c r="HUW2409" s="69"/>
      <c r="HUX2409" s="71"/>
      <c r="HUY2409" s="71"/>
      <c r="HUZ2409" s="147"/>
      <c r="HVA2409" s="163"/>
      <c r="HVB2409" s="64"/>
      <c r="HVC2409" s="113"/>
      <c r="HVD2409" s="65"/>
      <c r="HVE2409" s="65"/>
      <c r="HVF2409" s="65"/>
      <c r="HVG2409" s="65"/>
      <c r="HVH2409" s="65"/>
      <c r="HVI2409" s="65"/>
      <c r="HVJ2409" s="65"/>
      <c r="HVK2409" s="65"/>
      <c r="HVL2409" s="65"/>
      <c r="HVM2409" s="65"/>
      <c r="HVN2409" s="375"/>
      <c r="HVO2409" s="375"/>
      <c r="HVP2409" s="71"/>
      <c r="HVQ2409" s="69"/>
      <c r="HVR2409" s="71"/>
      <c r="HVS2409" s="71"/>
      <c r="HVT2409" s="147"/>
      <c r="HVU2409" s="163"/>
      <c r="HVV2409" s="64"/>
      <c r="HVW2409" s="113"/>
      <c r="HVX2409" s="65"/>
      <c r="HVY2409" s="65"/>
      <c r="HVZ2409" s="65"/>
      <c r="HWA2409" s="65"/>
      <c r="HWB2409" s="65"/>
      <c r="HWC2409" s="65"/>
      <c r="HWD2409" s="65"/>
      <c r="HWE2409" s="65"/>
      <c r="HWF2409" s="65"/>
      <c r="HWG2409" s="65"/>
      <c r="HWH2409" s="375"/>
      <c r="HWI2409" s="375"/>
      <c r="HWJ2409" s="71"/>
      <c r="HWK2409" s="69"/>
      <c r="HWL2409" s="71"/>
      <c r="HWM2409" s="71"/>
      <c r="HWN2409" s="147"/>
      <c r="HWO2409" s="163"/>
      <c r="HWP2409" s="64"/>
      <c r="HWQ2409" s="113"/>
      <c r="HWR2409" s="65"/>
      <c r="HWS2409" s="65"/>
      <c r="HWT2409" s="65"/>
      <c r="HWU2409" s="65"/>
      <c r="HWV2409" s="65"/>
      <c r="HWW2409" s="65"/>
      <c r="HWX2409" s="65"/>
      <c r="HWY2409" s="65"/>
      <c r="HWZ2409" s="65"/>
      <c r="HXA2409" s="65"/>
      <c r="HXB2409" s="375"/>
      <c r="HXC2409" s="375"/>
      <c r="HXD2409" s="71"/>
      <c r="HXE2409" s="69"/>
      <c r="HXF2409" s="71"/>
      <c r="HXG2409" s="71"/>
      <c r="HXH2409" s="147"/>
      <c r="HXI2409" s="163"/>
      <c r="HXJ2409" s="64"/>
      <c r="HXK2409" s="113"/>
      <c r="HXL2409" s="65"/>
      <c r="HXM2409" s="65"/>
      <c r="HXN2409" s="65"/>
      <c r="HXO2409" s="65"/>
      <c r="HXP2409" s="65"/>
      <c r="HXQ2409" s="65"/>
      <c r="HXR2409" s="65"/>
      <c r="HXS2409" s="65"/>
      <c r="HXT2409" s="65"/>
      <c r="HXU2409" s="65"/>
      <c r="HXV2409" s="375"/>
      <c r="HXW2409" s="375"/>
      <c r="HXX2409" s="71"/>
      <c r="HXY2409" s="69"/>
      <c r="HXZ2409" s="71"/>
      <c r="HYA2409" s="71"/>
      <c r="HYB2409" s="147"/>
      <c r="HYC2409" s="163"/>
      <c r="HYD2409" s="64"/>
      <c r="HYE2409" s="113"/>
      <c r="HYF2409" s="65"/>
      <c r="HYG2409" s="65"/>
      <c r="HYH2409" s="65"/>
      <c r="HYI2409" s="65"/>
      <c r="HYJ2409" s="65"/>
      <c r="HYK2409" s="65"/>
      <c r="HYL2409" s="65"/>
      <c r="HYM2409" s="65"/>
      <c r="HYN2409" s="65"/>
      <c r="HYO2409" s="65"/>
      <c r="HYP2409" s="375"/>
      <c r="HYQ2409" s="375"/>
      <c r="HYR2409" s="71"/>
      <c r="HYS2409" s="69"/>
      <c r="HYT2409" s="71"/>
      <c r="HYU2409" s="71"/>
      <c r="HYV2409" s="147"/>
      <c r="HYW2409" s="163"/>
      <c r="HYX2409" s="64"/>
      <c r="HYY2409" s="113"/>
      <c r="HYZ2409" s="65"/>
      <c r="HZA2409" s="65"/>
      <c r="HZB2409" s="65"/>
      <c r="HZC2409" s="65"/>
      <c r="HZD2409" s="65"/>
      <c r="HZE2409" s="65"/>
      <c r="HZF2409" s="65"/>
      <c r="HZG2409" s="65"/>
      <c r="HZH2409" s="65"/>
      <c r="HZI2409" s="65"/>
      <c r="HZJ2409" s="375"/>
      <c r="HZK2409" s="375"/>
      <c r="HZL2409" s="71"/>
      <c r="HZM2409" s="69"/>
      <c r="HZN2409" s="71"/>
      <c r="HZO2409" s="71"/>
      <c r="HZP2409" s="147"/>
      <c r="HZQ2409" s="163"/>
      <c r="HZR2409" s="64"/>
      <c r="HZS2409" s="113"/>
      <c r="HZT2409" s="65"/>
      <c r="HZU2409" s="65"/>
      <c r="HZV2409" s="65"/>
      <c r="HZW2409" s="65"/>
      <c r="HZX2409" s="65"/>
      <c r="HZY2409" s="65"/>
      <c r="HZZ2409" s="65"/>
      <c r="IAA2409" s="65"/>
      <c r="IAB2409" s="65"/>
      <c r="IAC2409" s="65"/>
      <c r="IAD2409" s="375"/>
      <c r="IAE2409" s="375"/>
      <c r="IAF2409" s="71"/>
      <c r="IAG2409" s="69"/>
      <c r="IAH2409" s="71"/>
      <c r="IAI2409" s="71"/>
      <c r="IAJ2409" s="147"/>
      <c r="IAK2409" s="163"/>
      <c r="IAL2409" s="64"/>
      <c r="IAM2409" s="113"/>
      <c r="IAN2409" s="65"/>
      <c r="IAO2409" s="65"/>
      <c r="IAP2409" s="65"/>
      <c r="IAQ2409" s="65"/>
      <c r="IAR2409" s="65"/>
      <c r="IAS2409" s="65"/>
      <c r="IAT2409" s="65"/>
      <c r="IAU2409" s="65"/>
      <c r="IAV2409" s="65"/>
      <c r="IAW2409" s="65"/>
      <c r="IAX2409" s="375"/>
      <c r="IAY2409" s="375"/>
      <c r="IAZ2409" s="71"/>
      <c r="IBA2409" s="69"/>
      <c r="IBB2409" s="71"/>
      <c r="IBC2409" s="71"/>
      <c r="IBD2409" s="147"/>
      <c r="IBE2409" s="163"/>
      <c r="IBF2409" s="64"/>
      <c r="IBG2409" s="113"/>
      <c r="IBH2409" s="65"/>
      <c r="IBI2409" s="65"/>
      <c r="IBJ2409" s="65"/>
      <c r="IBK2409" s="65"/>
      <c r="IBL2409" s="65"/>
      <c r="IBM2409" s="65"/>
      <c r="IBN2409" s="65"/>
      <c r="IBO2409" s="65"/>
      <c r="IBP2409" s="65"/>
      <c r="IBQ2409" s="65"/>
      <c r="IBR2409" s="375"/>
      <c r="IBS2409" s="375"/>
      <c r="IBT2409" s="71"/>
      <c r="IBU2409" s="69"/>
      <c r="IBV2409" s="71"/>
      <c r="IBW2409" s="71"/>
      <c r="IBX2409" s="147"/>
      <c r="IBY2409" s="163"/>
      <c r="IBZ2409" s="64"/>
      <c r="ICA2409" s="113"/>
      <c r="ICB2409" s="65"/>
      <c r="ICC2409" s="65"/>
      <c r="ICD2409" s="65"/>
      <c r="ICE2409" s="65"/>
      <c r="ICF2409" s="65"/>
      <c r="ICG2409" s="65"/>
      <c r="ICH2409" s="65"/>
      <c r="ICI2409" s="65"/>
      <c r="ICJ2409" s="65"/>
      <c r="ICK2409" s="65"/>
      <c r="ICL2409" s="375"/>
      <c r="ICM2409" s="375"/>
      <c r="ICN2409" s="71"/>
      <c r="ICO2409" s="69"/>
      <c r="ICP2409" s="71"/>
      <c r="ICQ2409" s="71"/>
      <c r="ICR2409" s="147"/>
      <c r="ICS2409" s="163"/>
      <c r="ICT2409" s="64"/>
      <c r="ICU2409" s="113"/>
      <c r="ICV2409" s="65"/>
      <c r="ICW2409" s="65"/>
      <c r="ICX2409" s="65"/>
      <c r="ICY2409" s="65"/>
      <c r="ICZ2409" s="65"/>
      <c r="IDA2409" s="65"/>
      <c r="IDB2409" s="65"/>
      <c r="IDC2409" s="65"/>
      <c r="IDD2409" s="65"/>
      <c r="IDE2409" s="65"/>
      <c r="IDF2409" s="375"/>
      <c r="IDG2409" s="375"/>
      <c r="IDH2409" s="71"/>
      <c r="IDI2409" s="69"/>
      <c r="IDJ2409" s="71"/>
      <c r="IDK2409" s="71"/>
      <c r="IDL2409" s="147"/>
      <c r="IDM2409" s="163"/>
      <c r="IDN2409" s="64"/>
      <c r="IDO2409" s="113"/>
      <c r="IDP2409" s="65"/>
      <c r="IDQ2409" s="65"/>
      <c r="IDR2409" s="65"/>
      <c r="IDS2409" s="65"/>
      <c r="IDT2409" s="65"/>
      <c r="IDU2409" s="65"/>
      <c r="IDV2409" s="65"/>
      <c r="IDW2409" s="65"/>
      <c r="IDX2409" s="65"/>
      <c r="IDY2409" s="65"/>
      <c r="IDZ2409" s="375"/>
      <c r="IEA2409" s="375"/>
      <c r="IEB2409" s="71"/>
      <c r="IEC2409" s="69"/>
      <c r="IED2409" s="71"/>
      <c r="IEE2409" s="71"/>
      <c r="IEF2409" s="147"/>
      <c r="IEG2409" s="163"/>
      <c r="IEH2409" s="64"/>
      <c r="IEI2409" s="113"/>
      <c r="IEJ2409" s="65"/>
      <c r="IEK2409" s="65"/>
      <c r="IEL2409" s="65"/>
      <c r="IEM2409" s="65"/>
      <c r="IEN2409" s="65"/>
      <c r="IEO2409" s="65"/>
      <c r="IEP2409" s="65"/>
      <c r="IEQ2409" s="65"/>
      <c r="IER2409" s="65"/>
      <c r="IES2409" s="65"/>
      <c r="IET2409" s="375"/>
      <c r="IEU2409" s="375"/>
      <c r="IEV2409" s="71"/>
      <c r="IEW2409" s="69"/>
      <c r="IEX2409" s="71"/>
      <c r="IEY2409" s="71"/>
      <c r="IEZ2409" s="147"/>
      <c r="IFA2409" s="163"/>
      <c r="IFB2409" s="64"/>
      <c r="IFC2409" s="113"/>
      <c r="IFD2409" s="65"/>
      <c r="IFE2409" s="65"/>
      <c r="IFF2409" s="65"/>
      <c r="IFG2409" s="65"/>
      <c r="IFH2409" s="65"/>
      <c r="IFI2409" s="65"/>
      <c r="IFJ2409" s="65"/>
      <c r="IFK2409" s="65"/>
      <c r="IFL2409" s="65"/>
      <c r="IFM2409" s="65"/>
      <c r="IFN2409" s="375"/>
      <c r="IFO2409" s="375"/>
      <c r="IFP2409" s="71"/>
      <c r="IFQ2409" s="69"/>
      <c r="IFR2409" s="71"/>
      <c r="IFS2409" s="71"/>
      <c r="IFT2409" s="147"/>
      <c r="IFU2409" s="163"/>
      <c r="IFV2409" s="64"/>
      <c r="IFW2409" s="113"/>
      <c r="IFX2409" s="65"/>
      <c r="IFY2409" s="65"/>
      <c r="IFZ2409" s="65"/>
      <c r="IGA2409" s="65"/>
      <c r="IGB2409" s="65"/>
      <c r="IGC2409" s="65"/>
      <c r="IGD2409" s="65"/>
      <c r="IGE2409" s="65"/>
      <c r="IGF2409" s="65"/>
      <c r="IGG2409" s="65"/>
      <c r="IGH2409" s="375"/>
      <c r="IGI2409" s="375"/>
      <c r="IGJ2409" s="71"/>
      <c r="IGK2409" s="69"/>
      <c r="IGL2409" s="71"/>
      <c r="IGM2409" s="71"/>
      <c r="IGN2409" s="147"/>
      <c r="IGO2409" s="163"/>
      <c r="IGP2409" s="64"/>
      <c r="IGQ2409" s="113"/>
      <c r="IGR2409" s="65"/>
      <c r="IGS2409" s="65"/>
      <c r="IGT2409" s="65"/>
      <c r="IGU2409" s="65"/>
      <c r="IGV2409" s="65"/>
      <c r="IGW2409" s="65"/>
      <c r="IGX2409" s="65"/>
      <c r="IGY2409" s="65"/>
      <c r="IGZ2409" s="65"/>
      <c r="IHA2409" s="65"/>
      <c r="IHB2409" s="375"/>
      <c r="IHC2409" s="375"/>
      <c r="IHD2409" s="71"/>
      <c r="IHE2409" s="69"/>
      <c r="IHF2409" s="71"/>
      <c r="IHG2409" s="71"/>
      <c r="IHH2409" s="147"/>
      <c r="IHI2409" s="163"/>
      <c r="IHJ2409" s="64"/>
      <c r="IHK2409" s="113"/>
      <c r="IHL2409" s="65"/>
      <c r="IHM2409" s="65"/>
      <c r="IHN2409" s="65"/>
      <c r="IHO2409" s="65"/>
      <c r="IHP2409" s="65"/>
      <c r="IHQ2409" s="65"/>
      <c r="IHR2409" s="65"/>
      <c r="IHS2409" s="65"/>
      <c r="IHT2409" s="65"/>
      <c r="IHU2409" s="65"/>
      <c r="IHV2409" s="375"/>
      <c r="IHW2409" s="375"/>
      <c r="IHX2409" s="71"/>
      <c r="IHY2409" s="69"/>
      <c r="IHZ2409" s="71"/>
      <c r="IIA2409" s="71"/>
      <c r="IIB2409" s="147"/>
      <c r="IIC2409" s="163"/>
      <c r="IID2409" s="64"/>
      <c r="IIE2409" s="113"/>
      <c r="IIF2409" s="65"/>
      <c r="IIG2409" s="65"/>
      <c r="IIH2409" s="65"/>
      <c r="III2409" s="65"/>
      <c r="IIJ2409" s="65"/>
      <c r="IIK2409" s="65"/>
      <c r="IIL2409" s="65"/>
      <c r="IIM2409" s="65"/>
      <c r="IIN2409" s="65"/>
      <c r="IIO2409" s="65"/>
      <c r="IIP2409" s="375"/>
      <c r="IIQ2409" s="375"/>
      <c r="IIR2409" s="71"/>
      <c r="IIS2409" s="69"/>
      <c r="IIT2409" s="71"/>
      <c r="IIU2409" s="71"/>
      <c r="IIV2409" s="147"/>
      <c r="IIW2409" s="163"/>
      <c r="IIX2409" s="64"/>
      <c r="IIY2409" s="113"/>
      <c r="IIZ2409" s="65"/>
      <c r="IJA2409" s="65"/>
      <c r="IJB2409" s="65"/>
      <c r="IJC2409" s="65"/>
      <c r="IJD2409" s="65"/>
      <c r="IJE2409" s="65"/>
      <c r="IJF2409" s="65"/>
      <c r="IJG2409" s="65"/>
      <c r="IJH2409" s="65"/>
      <c r="IJI2409" s="65"/>
      <c r="IJJ2409" s="375"/>
      <c r="IJK2409" s="375"/>
      <c r="IJL2409" s="71"/>
      <c r="IJM2409" s="69"/>
      <c r="IJN2409" s="71"/>
      <c r="IJO2409" s="71"/>
      <c r="IJP2409" s="147"/>
      <c r="IJQ2409" s="163"/>
      <c r="IJR2409" s="64"/>
      <c r="IJS2409" s="113"/>
      <c r="IJT2409" s="65"/>
      <c r="IJU2409" s="65"/>
      <c r="IJV2409" s="65"/>
      <c r="IJW2409" s="65"/>
      <c r="IJX2409" s="65"/>
      <c r="IJY2409" s="65"/>
      <c r="IJZ2409" s="65"/>
      <c r="IKA2409" s="65"/>
      <c r="IKB2409" s="65"/>
      <c r="IKC2409" s="65"/>
      <c r="IKD2409" s="375"/>
      <c r="IKE2409" s="375"/>
      <c r="IKF2409" s="71"/>
      <c r="IKG2409" s="69"/>
      <c r="IKH2409" s="71"/>
      <c r="IKI2409" s="71"/>
      <c r="IKJ2409" s="147"/>
      <c r="IKK2409" s="163"/>
      <c r="IKL2409" s="64"/>
      <c r="IKM2409" s="113"/>
      <c r="IKN2409" s="65"/>
      <c r="IKO2409" s="65"/>
      <c r="IKP2409" s="65"/>
      <c r="IKQ2409" s="65"/>
      <c r="IKR2409" s="65"/>
      <c r="IKS2409" s="65"/>
      <c r="IKT2409" s="65"/>
      <c r="IKU2409" s="65"/>
      <c r="IKV2409" s="65"/>
      <c r="IKW2409" s="65"/>
      <c r="IKX2409" s="375"/>
      <c r="IKY2409" s="375"/>
      <c r="IKZ2409" s="71"/>
      <c r="ILA2409" s="69"/>
      <c r="ILB2409" s="71"/>
      <c r="ILC2409" s="71"/>
      <c r="ILD2409" s="147"/>
      <c r="ILE2409" s="163"/>
      <c r="ILF2409" s="64"/>
      <c r="ILG2409" s="113"/>
      <c r="ILH2409" s="65"/>
      <c r="ILI2409" s="65"/>
      <c r="ILJ2409" s="65"/>
      <c r="ILK2409" s="65"/>
      <c r="ILL2409" s="65"/>
      <c r="ILM2409" s="65"/>
      <c r="ILN2409" s="65"/>
      <c r="ILO2409" s="65"/>
      <c r="ILP2409" s="65"/>
      <c r="ILQ2409" s="65"/>
      <c r="ILR2409" s="375"/>
      <c r="ILS2409" s="375"/>
      <c r="ILT2409" s="71"/>
      <c r="ILU2409" s="69"/>
      <c r="ILV2409" s="71"/>
      <c r="ILW2409" s="71"/>
      <c r="ILX2409" s="147"/>
      <c r="ILY2409" s="163"/>
      <c r="ILZ2409" s="64"/>
      <c r="IMA2409" s="113"/>
      <c r="IMB2409" s="65"/>
      <c r="IMC2409" s="65"/>
      <c r="IMD2409" s="65"/>
      <c r="IME2409" s="65"/>
      <c r="IMF2409" s="65"/>
      <c r="IMG2409" s="65"/>
      <c r="IMH2409" s="65"/>
      <c r="IMI2409" s="65"/>
      <c r="IMJ2409" s="65"/>
      <c r="IMK2409" s="65"/>
      <c r="IML2409" s="375"/>
      <c r="IMM2409" s="375"/>
      <c r="IMN2409" s="71"/>
      <c r="IMO2409" s="69"/>
      <c r="IMP2409" s="71"/>
      <c r="IMQ2409" s="71"/>
      <c r="IMR2409" s="147"/>
      <c r="IMS2409" s="163"/>
      <c r="IMT2409" s="64"/>
      <c r="IMU2409" s="113"/>
      <c r="IMV2409" s="65"/>
      <c r="IMW2409" s="65"/>
      <c r="IMX2409" s="65"/>
      <c r="IMY2409" s="65"/>
      <c r="IMZ2409" s="65"/>
      <c r="INA2409" s="65"/>
      <c r="INB2409" s="65"/>
      <c r="INC2409" s="65"/>
      <c r="IND2409" s="65"/>
      <c r="INE2409" s="65"/>
      <c r="INF2409" s="375"/>
      <c r="ING2409" s="375"/>
      <c r="INH2409" s="71"/>
      <c r="INI2409" s="69"/>
      <c r="INJ2409" s="71"/>
      <c r="INK2409" s="71"/>
      <c r="INL2409" s="147"/>
      <c r="INM2409" s="163"/>
      <c r="INN2409" s="64"/>
      <c r="INO2409" s="113"/>
      <c r="INP2409" s="65"/>
      <c r="INQ2409" s="65"/>
      <c r="INR2409" s="65"/>
      <c r="INS2409" s="65"/>
      <c r="INT2409" s="65"/>
      <c r="INU2409" s="65"/>
      <c r="INV2409" s="65"/>
      <c r="INW2409" s="65"/>
      <c r="INX2409" s="65"/>
      <c r="INY2409" s="65"/>
      <c r="INZ2409" s="375"/>
      <c r="IOA2409" s="375"/>
      <c r="IOB2409" s="71"/>
      <c r="IOC2409" s="69"/>
      <c r="IOD2409" s="71"/>
      <c r="IOE2409" s="71"/>
      <c r="IOF2409" s="147"/>
      <c r="IOG2409" s="163"/>
      <c r="IOH2409" s="64"/>
      <c r="IOI2409" s="113"/>
      <c r="IOJ2409" s="65"/>
      <c r="IOK2409" s="65"/>
      <c r="IOL2409" s="65"/>
      <c r="IOM2409" s="65"/>
      <c r="ION2409" s="65"/>
      <c r="IOO2409" s="65"/>
      <c r="IOP2409" s="65"/>
      <c r="IOQ2409" s="65"/>
      <c r="IOR2409" s="65"/>
      <c r="IOS2409" s="65"/>
      <c r="IOT2409" s="375"/>
      <c r="IOU2409" s="375"/>
      <c r="IOV2409" s="71"/>
      <c r="IOW2409" s="69"/>
      <c r="IOX2409" s="71"/>
      <c r="IOY2409" s="71"/>
      <c r="IOZ2409" s="147"/>
      <c r="IPA2409" s="163"/>
      <c r="IPB2409" s="64"/>
      <c r="IPC2409" s="113"/>
      <c r="IPD2409" s="65"/>
      <c r="IPE2409" s="65"/>
      <c r="IPF2409" s="65"/>
      <c r="IPG2409" s="65"/>
      <c r="IPH2409" s="65"/>
      <c r="IPI2409" s="65"/>
      <c r="IPJ2409" s="65"/>
      <c r="IPK2409" s="65"/>
      <c r="IPL2409" s="65"/>
      <c r="IPM2409" s="65"/>
      <c r="IPN2409" s="375"/>
      <c r="IPO2409" s="375"/>
      <c r="IPP2409" s="71"/>
      <c r="IPQ2409" s="69"/>
      <c r="IPR2409" s="71"/>
      <c r="IPS2409" s="71"/>
      <c r="IPT2409" s="147"/>
      <c r="IPU2409" s="163"/>
      <c r="IPV2409" s="64"/>
      <c r="IPW2409" s="113"/>
      <c r="IPX2409" s="65"/>
      <c r="IPY2409" s="65"/>
      <c r="IPZ2409" s="65"/>
      <c r="IQA2409" s="65"/>
      <c r="IQB2409" s="65"/>
      <c r="IQC2409" s="65"/>
      <c r="IQD2409" s="65"/>
      <c r="IQE2409" s="65"/>
      <c r="IQF2409" s="65"/>
      <c r="IQG2409" s="65"/>
      <c r="IQH2409" s="375"/>
      <c r="IQI2409" s="375"/>
      <c r="IQJ2409" s="71"/>
      <c r="IQK2409" s="69"/>
      <c r="IQL2409" s="71"/>
      <c r="IQM2409" s="71"/>
      <c r="IQN2409" s="147"/>
      <c r="IQO2409" s="163"/>
      <c r="IQP2409" s="64"/>
      <c r="IQQ2409" s="113"/>
      <c r="IQR2409" s="65"/>
      <c r="IQS2409" s="65"/>
      <c r="IQT2409" s="65"/>
      <c r="IQU2409" s="65"/>
      <c r="IQV2409" s="65"/>
      <c r="IQW2409" s="65"/>
      <c r="IQX2409" s="65"/>
      <c r="IQY2409" s="65"/>
      <c r="IQZ2409" s="65"/>
      <c r="IRA2409" s="65"/>
      <c r="IRB2409" s="375"/>
      <c r="IRC2409" s="375"/>
      <c r="IRD2409" s="71"/>
      <c r="IRE2409" s="69"/>
      <c r="IRF2409" s="71"/>
      <c r="IRG2409" s="71"/>
      <c r="IRH2409" s="147"/>
      <c r="IRI2409" s="163"/>
      <c r="IRJ2409" s="64"/>
      <c r="IRK2409" s="113"/>
      <c r="IRL2409" s="65"/>
      <c r="IRM2409" s="65"/>
      <c r="IRN2409" s="65"/>
      <c r="IRO2409" s="65"/>
      <c r="IRP2409" s="65"/>
      <c r="IRQ2409" s="65"/>
      <c r="IRR2409" s="65"/>
      <c r="IRS2409" s="65"/>
      <c r="IRT2409" s="65"/>
      <c r="IRU2409" s="65"/>
      <c r="IRV2409" s="375"/>
      <c r="IRW2409" s="375"/>
      <c r="IRX2409" s="71"/>
      <c r="IRY2409" s="69"/>
      <c r="IRZ2409" s="71"/>
      <c r="ISA2409" s="71"/>
      <c r="ISB2409" s="147"/>
      <c r="ISC2409" s="163"/>
      <c r="ISD2409" s="64"/>
      <c r="ISE2409" s="113"/>
      <c r="ISF2409" s="65"/>
      <c r="ISG2409" s="65"/>
      <c r="ISH2409" s="65"/>
      <c r="ISI2409" s="65"/>
      <c r="ISJ2409" s="65"/>
      <c r="ISK2409" s="65"/>
      <c r="ISL2409" s="65"/>
      <c r="ISM2409" s="65"/>
      <c r="ISN2409" s="65"/>
      <c r="ISO2409" s="65"/>
      <c r="ISP2409" s="375"/>
      <c r="ISQ2409" s="375"/>
      <c r="ISR2409" s="71"/>
      <c r="ISS2409" s="69"/>
      <c r="IST2409" s="71"/>
      <c r="ISU2409" s="71"/>
      <c r="ISV2409" s="147"/>
      <c r="ISW2409" s="163"/>
      <c r="ISX2409" s="64"/>
      <c r="ISY2409" s="113"/>
      <c r="ISZ2409" s="65"/>
      <c r="ITA2409" s="65"/>
      <c r="ITB2409" s="65"/>
      <c r="ITC2409" s="65"/>
      <c r="ITD2409" s="65"/>
      <c r="ITE2409" s="65"/>
      <c r="ITF2409" s="65"/>
      <c r="ITG2409" s="65"/>
      <c r="ITH2409" s="65"/>
      <c r="ITI2409" s="65"/>
      <c r="ITJ2409" s="375"/>
      <c r="ITK2409" s="375"/>
      <c r="ITL2409" s="71"/>
      <c r="ITM2409" s="69"/>
      <c r="ITN2409" s="71"/>
      <c r="ITO2409" s="71"/>
      <c r="ITP2409" s="147"/>
      <c r="ITQ2409" s="163"/>
      <c r="ITR2409" s="64"/>
      <c r="ITS2409" s="113"/>
      <c r="ITT2409" s="65"/>
      <c r="ITU2409" s="65"/>
      <c r="ITV2409" s="65"/>
      <c r="ITW2409" s="65"/>
      <c r="ITX2409" s="65"/>
      <c r="ITY2409" s="65"/>
      <c r="ITZ2409" s="65"/>
      <c r="IUA2409" s="65"/>
      <c r="IUB2409" s="65"/>
      <c r="IUC2409" s="65"/>
      <c r="IUD2409" s="375"/>
      <c r="IUE2409" s="375"/>
      <c r="IUF2409" s="71"/>
      <c r="IUG2409" s="69"/>
      <c r="IUH2409" s="71"/>
      <c r="IUI2409" s="71"/>
      <c r="IUJ2409" s="147"/>
      <c r="IUK2409" s="163"/>
      <c r="IUL2409" s="64"/>
      <c r="IUM2409" s="113"/>
      <c r="IUN2409" s="65"/>
      <c r="IUO2409" s="65"/>
      <c r="IUP2409" s="65"/>
      <c r="IUQ2409" s="65"/>
      <c r="IUR2409" s="65"/>
      <c r="IUS2409" s="65"/>
      <c r="IUT2409" s="65"/>
      <c r="IUU2409" s="65"/>
      <c r="IUV2409" s="65"/>
      <c r="IUW2409" s="65"/>
      <c r="IUX2409" s="375"/>
      <c r="IUY2409" s="375"/>
      <c r="IUZ2409" s="71"/>
      <c r="IVA2409" s="69"/>
      <c r="IVB2409" s="71"/>
      <c r="IVC2409" s="71"/>
      <c r="IVD2409" s="147"/>
      <c r="IVE2409" s="163"/>
      <c r="IVF2409" s="64"/>
      <c r="IVG2409" s="113"/>
      <c r="IVH2409" s="65"/>
      <c r="IVI2409" s="65"/>
      <c r="IVJ2409" s="65"/>
      <c r="IVK2409" s="65"/>
      <c r="IVL2409" s="65"/>
      <c r="IVM2409" s="65"/>
      <c r="IVN2409" s="65"/>
      <c r="IVO2409" s="65"/>
      <c r="IVP2409" s="65"/>
      <c r="IVQ2409" s="65"/>
      <c r="IVR2409" s="375"/>
      <c r="IVS2409" s="375"/>
      <c r="IVT2409" s="71"/>
      <c r="IVU2409" s="69"/>
      <c r="IVV2409" s="71"/>
      <c r="IVW2409" s="71"/>
      <c r="IVX2409" s="147"/>
      <c r="IVY2409" s="163"/>
      <c r="IVZ2409" s="64"/>
      <c r="IWA2409" s="113"/>
      <c r="IWB2409" s="65"/>
      <c r="IWC2409" s="65"/>
      <c r="IWD2409" s="65"/>
      <c r="IWE2409" s="65"/>
      <c r="IWF2409" s="65"/>
      <c r="IWG2409" s="65"/>
      <c r="IWH2409" s="65"/>
      <c r="IWI2409" s="65"/>
      <c r="IWJ2409" s="65"/>
      <c r="IWK2409" s="65"/>
      <c r="IWL2409" s="375"/>
      <c r="IWM2409" s="375"/>
      <c r="IWN2409" s="71"/>
      <c r="IWO2409" s="69"/>
      <c r="IWP2409" s="71"/>
      <c r="IWQ2409" s="71"/>
      <c r="IWR2409" s="147"/>
      <c r="IWS2409" s="163"/>
      <c r="IWT2409" s="64"/>
      <c r="IWU2409" s="113"/>
      <c r="IWV2409" s="65"/>
      <c r="IWW2409" s="65"/>
      <c r="IWX2409" s="65"/>
      <c r="IWY2409" s="65"/>
      <c r="IWZ2409" s="65"/>
      <c r="IXA2409" s="65"/>
      <c r="IXB2409" s="65"/>
      <c r="IXC2409" s="65"/>
      <c r="IXD2409" s="65"/>
      <c r="IXE2409" s="65"/>
      <c r="IXF2409" s="375"/>
      <c r="IXG2409" s="375"/>
      <c r="IXH2409" s="71"/>
      <c r="IXI2409" s="69"/>
      <c r="IXJ2409" s="71"/>
      <c r="IXK2409" s="71"/>
      <c r="IXL2409" s="147"/>
      <c r="IXM2409" s="163"/>
      <c r="IXN2409" s="64"/>
      <c r="IXO2409" s="113"/>
      <c r="IXP2409" s="65"/>
      <c r="IXQ2409" s="65"/>
      <c r="IXR2409" s="65"/>
      <c r="IXS2409" s="65"/>
      <c r="IXT2409" s="65"/>
      <c r="IXU2409" s="65"/>
      <c r="IXV2409" s="65"/>
      <c r="IXW2409" s="65"/>
      <c r="IXX2409" s="65"/>
      <c r="IXY2409" s="65"/>
      <c r="IXZ2409" s="375"/>
      <c r="IYA2409" s="375"/>
      <c r="IYB2409" s="71"/>
      <c r="IYC2409" s="69"/>
      <c r="IYD2409" s="71"/>
      <c r="IYE2409" s="71"/>
      <c r="IYF2409" s="147"/>
      <c r="IYG2409" s="163"/>
      <c r="IYH2409" s="64"/>
      <c r="IYI2409" s="113"/>
      <c r="IYJ2409" s="65"/>
      <c r="IYK2409" s="65"/>
      <c r="IYL2409" s="65"/>
      <c r="IYM2409" s="65"/>
      <c r="IYN2409" s="65"/>
      <c r="IYO2409" s="65"/>
      <c r="IYP2409" s="65"/>
      <c r="IYQ2409" s="65"/>
      <c r="IYR2409" s="65"/>
      <c r="IYS2409" s="65"/>
      <c r="IYT2409" s="375"/>
      <c r="IYU2409" s="375"/>
      <c r="IYV2409" s="71"/>
      <c r="IYW2409" s="69"/>
      <c r="IYX2409" s="71"/>
      <c r="IYY2409" s="71"/>
      <c r="IYZ2409" s="147"/>
      <c r="IZA2409" s="163"/>
      <c r="IZB2409" s="64"/>
      <c r="IZC2409" s="113"/>
      <c r="IZD2409" s="65"/>
      <c r="IZE2409" s="65"/>
      <c r="IZF2409" s="65"/>
      <c r="IZG2409" s="65"/>
      <c r="IZH2409" s="65"/>
      <c r="IZI2409" s="65"/>
      <c r="IZJ2409" s="65"/>
      <c r="IZK2409" s="65"/>
      <c r="IZL2409" s="65"/>
      <c r="IZM2409" s="65"/>
      <c r="IZN2409" s="375"/>
      <c r="IZO2409" s="375"/>
      <c r="IZP2409" s="71"/>
      <c r="IZQ2409" s="69"/>
      <c r="IZR2409" s="71"/>
      <c r="IZS2409" s="71"/>
      <c r="IZT2409" s="147"/>
      <c r="IZU2409" s="163"/>
      <c r="IZV2409" s="64"/>
      <c r="IZW2409" s="113"/>
      <c r="IZX2409" s="65"/>
      <c r="IZY2409" s="65"/>
      <c r="IZZ2409" s="65"/>
      <c r="JAA2409" s="65"/>
      <c r="JAB2409" s="65"/>
      <c r="JAC2409" s="65"/>
      <c r="JAD2409" s="65"/>
      <c r="JAE2409" s="65"/>
      <c r="JAF2409" s="65"/>
      <c r="JAG2409" s="65"/>
      <c r="JAH2409" s="375"/>
      <c r="JAI2409" s="375"/>
      <c r="JAJ2409" s="71"/>
      <c r="JAK2409" s="69"/>
      <c r="JAL2409" s="71"/>
      <c r="JAM2409" s="71"/>
      <c r="JAN2409" s="147"/>
      <c r="JAO2409" s="163"/>
      <c r="JAP2409" s="64"/>
      <c r="JAQ2409" s="113"/>
      <c r="JAR2409" s="65"/>
      <c r="JAS2409" s="65"/>
      <c r="JAT2409" s="65"/>
      <c r="JAU2409" s="65"/>
      <c r="JAV2409" s="65"/>
      <c r="JAW2409" s="65"/>
      <c r="JAX2409" s="65"/>
      <c r="JAY2409" s="65"/>
      <c r="JAZ2409" s="65"/>
      <c r="JBA2409" s="65"/>
      <c r="JBB2409" s="375"/>
      <c r="JBC2409" s="375"/>
      <c r="JBD2409" s="71"/>
      <c r="JBE2409" s="69"/>
      <c r="JBF2409" s="71"/>
      <c r="JBG2409" s="71"/>
      <c r="JBH2409" s="147"/>
      <c r="JBI2409" s="163"/>
      <c r="JBJ2409" s="64"/>
      <c r="JBK2409" s="113"/>
      <c r="JBL2409" s="65"/>
      <c r="JBM2409" s="65"/>
      <c r="JBN2409" s="65"/>
      <c r="JBO2409" s="65"/>
      <c r="JBP2409" s="65"/>
      <c r="JBQ2409" s="65"/>
      <c r="JBR2409" s="65"/>
      <c r="JBS2409" s="65"/>
      <c r="JBT2409" s="65"/>
      <c r="JBU2409" s="65"/>
      <c r="JBV2409" s="375"/>
      <c r="JBW2409" s="375"/>
      <c r="JBX2409" s="71"/>
      <c r="JBY2409" s="69"/>
      <c r="JBZ2409" s="71"/>
      <c r="JCA2409" s="71"/>
      <c r="JCB2409" s="147"/>
      <c r="JCC2409" s="163"/>
      <c r="JCD2409" s="64"/>
      <c r="JCE2409" s="113"/>
      <c r="JCF2409" s="65"/>
      <c r="JCG2409" s="65"/>
      <c r="JCH2409" s="65"/>
      <c r="JCI2409" s="65"/>
      <c r="JCJ2409" s="65"/>
      <c r="JCK2409" s="65"/>
      <c r="JCL2409" s="65"/>
      <c r="JCM2409" s="65"/>
      <c r="JCN2409" s="65"/>
      <c r="JCO2409" s="65"/>
      <c r="JCP2409" s="375"/>
      <c r="JCQ2409" s="375"/>
      <c r="JCR2409" s="71"/>
      <c r="JCS2409" s="69"/>
      <c r="JCT2409" s="71"/>
      <c r="JCU2409" s="71"/>
      <c r="JCV2409" s="147"/>
      <c r="JCW2409" s="163"/>
      <c r="JCX2409" s="64"/>
      <c r="JCY2409" s="113"/>
      <c r="JCZ2409" s="65"/>
      <c r="JDA2409" s="65"/>
      <c r="JDB2409" s="65"/>
      <c r="JDC2409" s="65"/>
      <c r="JDD2409" s="65"/>
      <c r="JDE2409" s="65"/>
      <c r="JDF2409" s="65"/>
      <c r="JDG2409" s="65"/>
      <c r="JDH2409" s="65"/>
      <c r="JDI2409" s="65"/>
      <c r="JDJ2409" s="375"/>
      <c r="JDK2409" s="375"/>
      <c r="JDL2409" s="71"/>
      <c r="JDM2409" s="69"/>
      <c r="JDN2409" s="71"/>
      <c r="JDO2409" s="71"/>
      <c r="JDP2409" s="147"/>
      <c r="JDQ2409" s="163"/>
      <c r="JDR2409" s="64"/>
      <c r="JDS2409" s="113"/>
      <c r="JDT2409" s="65"/>
      <c r="JDU2409" s="65"/>
      <c r="JDV2409" s="65"/>
      <c r="JDW2409" s="65"/>
      <c r="JDX2409" s="65"/>
      <c r="JDY2409" s="65"/>
      <c r="JDZ2409" s="65"/>
      <c r="JEA2409" s="65"/>
      <c r="JEB2409" s="65"/>
      <c r="JEC2409" s="65"/>
      <c r="JED2409" s="375"/>
      <c r="JEE2409" s="375"/>
      <c r="JEF2409" s="71"/>
      <c r="JEG2409" s="69"/>
      <c r="JEH2409" s="71"/>
      <c r="JEI2409" s="71"/>
      <c r="JEJ2409" s="147"/>
      <c r="JEK2409" s="163"/>
      <c r="JEL2409" s="64"/>
      <c r="JEM2409" s="113"/>
      <c r="JEN2409" s="65"/>
      <c r="JEO2409" s="65"/>
      <c r="JEP2409" s="65"/>
      <c r="JEQ2409" s="65"/>
      <c r="JER2409" s="65"/>
      <c r="JES2409" s="65"/>
      <c r="JET2409" s="65"/>
      <c r="JEU2409" s="65"/>
      <c r="JEV2409" s="65"/>
      <c r="JEW2409" s="65"/>
      <c r="JEX2409" s="375"/>
      <c r="JEY2409" s="375"/>
      <c r="JEZ2409" s="71"/>
      <c r="JFA2409" s="69"/>
      <c r="JFB2409" s="71"/>
      <c r="JFC2409" s="71"/>
      <c r="JFD2409" s="147"/>
      <c r="JFE2409" s="163"/>
      <c r="JFF2409" s="64"/>
      <c r="JFG2409" s="113"/>
      <c r="JFH2409" s="65"/>
      <c r="JFI2409" s="65"/>
      <c r="JFJ2409" s="65"/>
      <c r="JFK2409" s="65"/>
      <c r="JFL2409" s="65"/>
      <c r="JFM2409" s="65"/>
      <c r="JFN2409" s="65"/>
      <c r="JFO2409" s="65"/>
      <c r="JFP2409" s="65"/>
      <c r="JFQ2409" s="65"/>
      <c r="JFR2409" s="375"/>
      <c r="JFS2409" s="375"/>
      <c r="JFT2409" s="71"/>
      <c r="JFU2409" s="69"/>
      <c r="JFV2409" s="71"/>
      <c r="JFW2409" s="71"/>
      <c r="JFX2409" s="147"/>
      <c r="JFY2409" s="163"/>
      <c r="JFZ2409" s="64"/>
      <c r="JGA2409" s="113"/>
      <c r="JGB2409" s="65"/>
      <c r="JGC2409" s="65"/>
      <c r="JGD2409" s="65"/>
      <c r="JGE2409" s="65"/>
      <c r="JGF2409" s="65"/>
      <c r="JGG2409" s="65"/>
      <c r="JGH2409" s="65"/>
      <c r="JGI2409" s="65"/>
      <c r="JGJ2409" s="65"/>
      <c r="JGK2409" s="65"/>
      <c r="JGL2409" s="375"/>
      <c r="JGM2409" s="375"/>
      <c r="JGN2409" s="71"/>
      <c r="JGO2409" s="69"/>
      <c r="JGP2409" s="71"/>
      <c r="JGQ2409" s="71"/>
      <c r="JGR2409" s="147"/>
      <c r="JGS2409" s="163"/>
      <c r="JGT2409" s="64"/>
      <c r="JGU2409" s="113"/>
      <c r="JGV2409" s="65"/>
      <c r="JGW2409" s="65"/>
      <c r="JGX2409" s="65"/>
      <c r="JGY2409" s="65"/>
      <c r="JGZ2409" s="65"/>
      <c r="JHA2409" s="65"/>
      <c r="JHB2409" s="65"/>
      <c r="JHC2409" s="65"/>
      <c r="JHD2409" s="65"/>
      <c r="JHE2409" s="65"/>
      <c r="JHF2409" s="375"/>
      <c r="JHG2409" s="375"/>
      <c r="JHH2409" s="71"/>
      <c r="JHI2409" s="69"/>
      <c r="JHJ2409" s="71"/>
      <c r="JHK2409" s="71"/>
      <c r="JHL2409" s="147"/>
      <c r="JHM2409" s="163"/>
      <c r="JHN2409" s="64"/>
      <c r="JHO2409" s="113"/>
      <c r="JHP2409" s="65"/>
      <c r="JHQ2409" s="65"/>
      <c r="JHR2409" s="65"/>
      <c r="JHS2409" s="65"/>
      <c r="JHT2409" s="65"/>
      <c r="JHU2409" s="65"/>
      <c r="JHV2409" s="65"/>
      <c r="JHW2409" s="65"/>
      <c r="JHX2409" s="65"/>
      <c r="JHY2409" s="65"/>
      <c r="JHZ2409" s="375"/>
      <c r="JIA2409" s="375"/>
      <c r="JIB2409" s="71"/>
      <c r="JIC2409" s="69"/>
      <c r="JID2409" s="71"/>
      <c r="JIE2409" s="71"/>
      <c r="JIF2409" s="147"/>
      <c r="JIG2409" s="163"/>
      <c r="JIH2409" s="64"/>
      <c r="JII2409" s="113"/>
      <c r="JIJ2409" s="65"/>
      <c r="JIK2409" s="65"/>
      <c r="JIL2409" s="65"/>
      <c r="JIM2409" s="65"/>
      <c r="JIN2409" s="65"/>
      <c r="JIO2409" s="65"/>
      <c r="JIP2409" s="65"/>
      <c r="JIQ2409" s="65"/>
      <c r="JIR2409" s="65"/>
      <c r="JIS2409" s="65"/>
      <c r="JIT2409" s="375"/>
      <c r="JIU2409" s="375"/>
      <c r="JIV2409" s="71"/>
      <c r="JIW2409" s="69"/>
      <c r="JIX2409" s="71"/>
      <c r="JIY2409" s="71"/>
      <c r="JIZ2409" s="147"/>
      <c r="JJA2409" s="163"/>
      <c r="JJB2409" s="64"/>
      <c r="JJC2409" s="113"/>
      <c r="JJD2409" s="65"/>
      <c r="JJE2409" s="65"/>
      <c r="JJF2409" s="65"/>
      <c r="JJG2409" s="65"/>
      <c r="JJH2409" s="65"/>
      <c r="JJI2409" s="65"/>
      <c r="JJJ2409" s="65"/>
      <c r="JJK2409" s="65"/>
      <c r="JJL2409" s="65"/>
      <c r="JJM2409" s="65"/>
      <c r="JJN2409" s="375"/>
      <c r="JJO2409" s="375"/>
      <c r="JJP2409" s="71"/>
      <c r="JJQ2409" s="69"/>
      <c r="JJR2409" s="71"/>
      <c r="JJS2409" s="71"/>
      <c r="JJT2409" s="147"/>
      <c r="JJU2409" s="163"/>
      <c r="JJV2409" s="64"/>
      <c r="JJW2409" s="113"/>
      <c r="JJX2409" s="65"/>
      <c r="JJY2409" s="65"/>
      <c r="JJZ2409" s="65"/>
      <c r="JKA2409" s="65"/>
      <c r="JKB2409" s="65"/>
      <c r="JKC2409" s="65"/>
      <c r="JKD2409" s="65"/>
      <c r="JKE2409" s="65"/>
      <c r="JKF2409" s="65"/>
      <c r="JKG2409" s="65"/>
      <c r="JKH2409" s="375"/>
      <c r="JKI2409" s="375"/>
      <c r="JKJ2409" s="71"/>
      <c r="JKK2409" s="69"/>
      <c r="JKL2409" s="71"/>
      <c r="JKM2409" s="71"/>
      <c r="JKN2409" s="147"/>
      <c r="JKO2409" s="163"/>
      <c r="JKP2409" s="64"/>
      <c r="JKQ2409" s="113"/>
      <c r="JKR2409" s="65"/>
      <c r="JKS2409" s="65"/>
      <c r="JKT2409" s="65"/>
      <c r="JKU2409" s="65"/>
      <c r="JKV2409" s="65"/>
      <c r="JKW2409" s="65"/>
      <c r="JKX2409" s="65"/>
      <c r="JKY2409" s="65"/>
      <c r="JKZ2409" s="65"/>
      <c r="JLA2409" s="65"/>
      <c r="JLB2409" s="375"/>
      <c r="JLC2409" s="375"/>
      <c r="JLD2409" s="71"/>
      <c r="JLE2409" s="69"/>
      <c r="JLF2409" s="71"/>
      <c r="JLG2409" s="71"/>
      <c r="JLH2409" s="147"/>
      <c r="JLI2409" s="163"/>
      <c r="JLJ2409" s="64"/>
      <c r="JLK2409" s="113"/>
      <c r="JLL2409" s="65"/>
      <c r="JLM2409" s="65"/>
      <c r="JLN2409" s="65"/>
      <c r="JLO2409" s="65"/>
      <c r="JLP2409" s="65"/>
      <c r="JLQ2409" s="65"/>
      <c r="JLR2409" s="65"/>
      <c r="JLS2409" s="65"/>
      <c r="JLT2409" s="65"/>
      <c r="JLU2409" s="65"/>
      <c r="JLV2409" s="375"/>
      <c r="JLW2409" s="375"/>
      <c r="JLX2409" s="71"/>
      <c r="JLY2409" s="69"/>
      <c r="JLZ2409" s="71"/>
      <c r="JMA2409" s="71"/>
      <c r="JMB2409" s="147"/>
      <c r="JMC2409" s="163"/>
      <c r="JMD2409" s="64"/>
      <c r="JME2409" s="113"/>
      <c r="JMF2409" s="65"/>
      <c r="JMG2409" s="65"/>
      <c r="JMH2409" s="65"/>
      <c r="JMI2409" s="65"/>
      <c r="JMJ2409" s="65"/>
      <c r="JMK2409" s="65"/>
      <c r="JML2409" s="65"/>
      <c r="JMM2409" s="65"/>
      <c r="JMN2409" s="65"/>
      <c r="JMO2409" s="65"/>
      <c r="JMP2409" s="375"/>
      <c r="JMQ2409" s="375"/>
      <c r="JMR2409" s="71"/>
      <c r="JMS2409" s="69"/>
      <c r="JMT2409" s="71"/>
      <c r="JMU2409" s="71"/>
      <c r="JMV2409" s="147"/>
      <c r="JMW2409" s="163"/>
      <c r="JMX2409" s="64"/>
      <c r="JMY2409" s="113"/>
      <c r="JMZ2409" s="65"/>
      <c r="JNA2409" s="65"/>
      <c r="JNB2409" s="65"/>
      <c r="JNC2409" s="65"/>
      <c r="JND2409" s="65"/>
      <c r="JNE2409" s="65"/>
      <c r="JNF2409" s="65"/>
      <c r="JNG2409" s="65"/>
      <c r="JNH2409" s="65"/>
      <c r="JNI2409" s="65"/>
      <c r="JNJ2409" s="375"/>
      <c r="JNK2409" s="375"/>
      <c r="JNL2409" s="71"/>
      <c r="JNM2409" s="69"/>
      <c r="JNN2409" s="71"/>
      <c r="JNO2409" s="71"/>
      <c r="JNP2409" s="147"/>
      <c r="JNQ2409" s="163"/>
      <c r="JNR2409" s="64"/>
      <c r="JNS2409" s="113"/>
      <c r="JNT2409" s="65"/>
      <c r="JNU2409" s="65"/>
      <c r="JNV2409" s="65"/>
      <c r="JNW2409" s="65"/>
      <c r="JNX2409" s="65"/>
      <c r="JNY2409" s="65"/>
      <c r="JNZ2409" s="65"/>
      <c r="JOA2409" s="65"/>
      <c r="JOB2409" s="65"/>
      <c r="JOC2409" s="65"/>
      <c r="JOD2409" s="375"/>
      <c r="JOE2409" s="375"/>
      <c r="JOF2409" s="71"/>
      <c r="JOG2409" s="69"/>
      <c r="JOH2409" s="71"/>
      <c r="JOI2409" s="71"/>
      <c r="JOJ2409" s="147"/>
      <c r="JOK2409" s="163"/>
      <c r="JOL2409" s="64"/>
      <c r="JOM2409" s="113"/>
      <c r="JON2409" s="65"/>
      <c r="JOO2409" s="65"/>
      <c r="JOP2409" s="65"/>
      <c r="JOQ2409" s="65"/>
      <c r="JOR2409" s="65"/>
      <c r="JOS2409" s="65"/>
      <c r="JOT2409" s="65"/>
      <c r="JOU2409" s="65"/>
      <c r="JOV2409" s="65"/>
      <c r="JOW2409" s="65"/>
      <c r="JOX2409" s="375"/>
      <c r="JOY2409" s="375"/>
      <c r="JOZ2409" s="71"/>
      <c r="JPA2409" s="69"/>
      <c r="JPB2409" s="71"/>
      <c r="JPC2409" s="71"/>
      <c r="JPD2409" s="147"/>
      <c r="JPE2409" s="163"/>
      <c r="JPF2409" s="64"/>
      <c r="JPG2409" s="113"/>
      <c r="JPH2409" s="65"/>
      <c r="JPI2409" s="65"/>
      <c r="JPJ2409" s="65"/>
      <c r="JPK2409" s="65"/>
      <c r="JPL2409" s="65"/>
      <c r="JPM2409" s="65"/>
      <c r="JPN2409" s="65"/>
      <c r="JPO2409" s="65"/>
      <c r="JPP2409" s="65"/>
      <c r="JPQ2409" s="65"/>
      <c r="JPR2409" s="375"/>
      <c r="JPS2409" s="375"/>
      <c r="JPT2409" s="71"/>
      <c r="JPU2409" s="69"/>
      <c r="JPV2409" s="71"/>
      <c r="JPW2409" s="71"/>
      <c r="JPX2409" s="147"/>
      <c r="JPY2409" s="163"/>
      <c r="JPZ2409" s="64"/>
      <c r="JQA2409" s="113"/>
      <c r="JQB2409" s="65"/>
      <c r="JQC2409" s="65"/>
      <c r="JQD2409" s="65"/>
      <c r="JQE2409" s="65"/>
      <c r="JQF2409" s="65"/>
      <c r="JQG2409" s="65"/>
      <c r="JQH2409" s="65"/>
      <c r="JQI2409" s="65"/>
      <c r="JQJ2409" s="65"/>
      <c r="JQK2409" s="65"/>
      <c r="JQL2409" s="375"/>
      <c r="JQM2409" s="375"/>
      <c r="JQN2409" s="71"/>
      <c r="JQO2409" s="69"/>
      <c r="JQP2409" s="71"/>
      <c r="JQQ2409" s="71"/>
      <c r="JQR2409" s="147"/>
      <c r="JQS2409" s="163"/>
      <c r="JQT2409" s="64"/>
      <c r="JQU2409" s="113"/>
      <c r="JQV2409" s="65"/>
      <c r="JQW2409" s="65"/>
      <c r="JQX2409" s="65"/>
      <c r="JQY2409" s="65"/>
      <c r="JQZ2409" s="65"/>
      <c r="JRA2409" s="65"/>
      <c r="JRB2409" s="65"/>
      <c r="JRC2409" s="65"/>
      <c r="JRD2409" s="65"/>
      <c r="JRE2409" s="65"/>
      <c r="JRF2409" s="375"/>
      <c r="JRG2409" s="375"/>
      <c r="JRH2409" s="71"/>
      <c r="JRI2409" s="69"/>
      <c r="JRJ2409" s="71"/>
      <c r="JRK2409" s="71"/>
      <c r="JRL2409" s="147"/>
      <c r="JRM2409" s="163"/>
      <c r="JRN2409" s="64"/>
      <c r="JRO2409" s="113"/>
      <c r="JRP2409" s="65"/>
      <c r="JRQ2409" s="65"/>
      <c r="JRR2409" s="65"/>
      <c r="JRS2409" s="65"/>
      <c r="JRT2409" s="65"/>
      <c r="JRU2409" s="65"/>
      <c r="JRV2409" s="65"/>
      <c r="JRW2409" s="65"/>
      <c r="JRX2409" s="65"/>
      <c r="JRY2409" s="65"/>
      <c r="JRZ2409" s="375"/>
      <c r="JSA2409" s="375"/>
      <c r="JSB2409" s="71"/>
      <c r="JSC2409" s="69"/>
      <c r="JSD2409" s="71"/>
      <c r="JSE2409" s="71"/>
      <c r="JSF2409" s="147"/>
      <c r="JSG2409" s="163"/>
      <c r="JSH2409" s="64"/>
      <c r="JSI2409" s="113"/>
      <c r="JSJ2409" s="65"/>
      <c r="JSK2409" s="65"/>
      <c r="JSL2409" s="65"/>
      <c r="JSM2409" s="65"/>
      <c r="JSN2409" s="65"/>
      <c r="JSO2409" s="65"/>
      <c r="JSP2409" s="65"/>
      <c r="JSQ2409" s="65"/>
      <c r="JSR2409" s="65"/>
      <c r="JSS2409" s="65"/>
      <c r="JST2409" s="375"/>
      <c r="JSU2409" s="375"/>
      <c r="JSV2409" s="71"/>
      <c r="JSW2409" s="69"/>
      <c r="JSX2409" s="71"/>
      <c r="JSY2409" s="71"/>
      <c r="JSZ2409" s="147"/>
      <c r="JTA2409" s="163"/>
      <c r="JTB2409" s="64"/>
      <c r="JTC2409" s="113"/>
      <c r="JTD2409" s="65"/>
      <c r="JTE2409" s="65"/>
      <c r="JTF2409" s="65"/>
      <c r="JTG2409" s="65"/>
      <c r="JTH2409" s="65"/>
      <c r="JTI2409" s="65"/>
      <c r="JTJ2409" s="65"/>
      <c r="JTK2409" s="65"/>
      <c r="JTL2409" s="65"/>
      <c r="JTM2409" s="65"/>
      <c r="JTN2409" s="375"/>
      <c r="JTO2409" s="375"/>
      <c r="JTP2409" s="71"/>
      <c r="JTQ2409" s="69"/>
      <c r="JTR2409" s="71"/>
      <c r="JTS2409" s="71"/>
      <c r="JTT2409" s="147"/>
      <c r="JTU2409" s="163"/>
      <c r="JTV2409" s="64"/>
      <c r="JTW2409" s="113"/>
      <c r="JTX2409" s="65"/>
      <c r="JTY2409" s="65"/>
      <c r="JTZ2409" s="65"/>
      <c r="JUA2409" s="65"/>
      <c r="JUB2409" s="65"/>
      <c r="JUC2409" s="65"/>
      <c r="JUD2409" s="65"/>
      <c r="JUE2409" s="65"/>
      <c r="JUF2409" s="65"/>
      <c r="JUG2409" s="65"/>
      <c r="JUH2409" s="375"/>
      <c r="JUI2409" s="375"/>
      <c r="JUJ2409" s="71"/>
      <c r="JUK2409" s="69"/>
      <c r="JUL2409" s="71"/>
      <c r="JUM2409" s="71"/>
      <c r="JUN2409" s="147"/>
      <c r="JUO2409" s="163"/>
      <c r="JUP2409" s="64"/>
      <c r="JUQ2409" s="113"/>
      <c r="JUR2409" s="65"/>
      <c r="JUS2409" s="65"/>
      <c r="JUT2409" s="65"/>
      <c r="JUU2409" s="65"/>
      <c r="JUV2409" s="65"/>
      <c r="JUW2409" s="65"/>
      <c r="JUX2409" s="65"/>
      <c r="JUY2409" s="65"/>
      <c r="JUZ2409" s="65"/>
      <c r="JVA2409" s="65"/>
      <c r="JVB2409" s="375"/>
      <c r="JVC2409" s="375"/>
      <c r="JVD2409" s="71"/>
      <c r="JVE2409" s="69"/>
      <c r="JVF2409" s="71"/>
      <c r="JVG2409" s="71"/>
      <c r="JVH2409" s="147"/>
      <c r="JVI2409" s="163"/>
      <c r="JVJ2409" s="64"/>
      <c r="JVK2409" s="113"/>
      <c r="JVL2409" s="65"/>
      <c r="JVM2409" s="65"/>
      <c r="JVN2409" s="65"/>
      <c r="JVO2409" s="65"/>
      <c r="JVP2409" s="65"/>
      <c r="JVQ2409" s="65"/>
      <c r="JVR2409" s="65"/>
      <c r="JVS2409" s="65"/>
      <c r="JVT2409" s="65"/>
      <c r="JVU2409" s="65"/>
      <c r="JVV2409" s="375"/>
      <c r="JVW2409" s="375"/>
      <c r="JVX2409" s="71"/>
      <c r="JVY2409" s="69"/>
      <c r="JVZ2409" s="71"/>
      <c r="JWA2409" s="71"/>
      <c r="JWB2409" s="147"/>
      <c r="JWC2409" s="163"/>
      <c r="JWD2409" s="64"/>
      <c r="JWE2409" s="113"/>
      <c r="JWF2409" s="65"/>
      <c r="JWG2409" s="65"/>
      <c r="JWH2409" s="65"/>
      <c r="JWI2409" s="65"/>
      <c r="JWJ2409" s="65"/>
      <c r="JWK2409" s="65"/>
      <c r="JWL2409" s="65"/>
      <c r="JWM2409" s="65"/>
      <c r="JWN2409" s="65"/>
      <c r="JWO2409" s="65"/>
      <c r="JWP2409" s="375"/>
      <c r="JWQ2409" s="375"/>
      <c r="JWR2409" s="71"/>
      <c r="JWS2409" s="69"/>
      <c r="JWT2409" s="71"/>
      <c r="JWU2409" s="71"/>
      <c r="JWV2409" s="147"/>
      <c r="JWW2409" s="163"/>
      <c r="JWX2409" s="64"/>
      <c r="JWY2409" s="113"/>
      <c r="JWZ2409" s="65"/>
      <c r="JXA2409" s="65"/>
      <c r="JXB2409" s="65"/>
      <c r="JXC2409" s="65"/>
      <c r="JXD2409" s="65"/>
      <c r="JXE2409" s="65"/>
      <c r="JXF2409" s="65"/>
      <c r="JXG2409" s="65"/>
      <c r="JXH2409" s="65"/>
      <c r="JXI2409" s="65"/>
      <c r="JXJ2409" s="375"/>
      <c r="JXK2409" s="375"/>
      <c r="JXL2409" s="71"/>
      <c r="JXM2409" s="69"/>
      <c r="JXN2409" s="71"/>
      <c r="JXO2409" s="71"/>
      <c r="JXP2409" s="147"/>
      <c r="JXQ2409" s="163"/>
      <c r="JXR2409" s="64"/>
      <c r="JXS2409" s="113"/>
      <c r="JXT2409" s="65"/>
      <c r="JXU2409" s="65"/>
      <c r="JXV2409" s="65"/>
      <c r="JXW2409" s="65"/>
      <c r="JXX2409" s="65"/>
      <c r="JXY2409" s="65"/>
      <c r="JXZ2409" s="65"/>
      <c r="JYA2409" s="65"/>
      <c r="JYB2409" s="65"/>
      <c r="JYC2409" s="65"/>
      <c r="JYD2409" s="375"/>
      <c r="JYE2409" s="375"/>
      <c r="JYF2409" s="71"/>
      <c r="JYG2409" s="69"/>
      <c r="JYH2409" s="71"/>
      <c r="JYI2409" s="71"/>
      <c r="JYJ2409" s="147"/>
      <c r="JYK2409" s="163"/>
      <c r="JYL2409" s="64"/>
      <c r="JYM2409" s="113"/>
      <c r="JYN2409" s="65"/>
      <c r="JYO2409" s="65"/>
      <c r="JYP2409" s="65"/>
      <c r="JYQ2409" s="65"/>
      <c r="JYR2409" s="65"/>
      <c r="JYS2409" s="65"/>
      <c r="JYT2409" s="65"/>
      <c r="JYU2409" s="65"/>
      <c r="JYV2409" s="65"/>
      <c r="JYW2409" s="65"/>
      <c r="JYX2409" s="375"/>
      <c r="JYY2409" s="375"/>
      <c r="JYZ2409" s="71"/>
      <c r="JZA2409" s="69"/>
      <c r="JZB2409" s="71"/>
      <c r="JZC2409" s="71"/>
      <c r="JZD2409" s="147"/>
      <c r="JZE2409" s="163"/>
      <c r="JZF2409" s="64"/>
      <c r="JZG2409" s="113"/>
      <c r="JZH2409" s="65"/>
      <c r="JZI2409" s="65"/>
      <c r="JZJ2409" s="65"/>
      <c r="JZK2409" s="65"/>
      <c r="JZL2409" s="65"/>
      <c r="JZM2409" s="65"/>
      <c r="JZN2409" s="65"/>
      <c r="JZO2409" s="65"/>
      <c r="JZP2409" s="65"/>
      <c r="JZQ2409" s="65"/>
      <c r="JZR2409" s="375"/>
      <c r="JZS2409" s="375"/>
      <c r="JZT2409" s="71"/>
      <c r="JZU2409" s="69"/>
      <c r="JZV2409" s="71"/>
      <c r="JZW2409" s="71"/>
      <c r="JZX2409" s="147"/>
      <c r="JZY2409" s="163"/>
      <c r="JZZ2409" s="64"/>
      <c r="KAA2409" s="113"/>
      <c r="KAB2409" s="65"/>
      <c r="KAC2409" s="65"/>
      <c r="KAD2409" s="65"/>
      <c r="KAE2409" s="65"/>
      <c r="KAF2409" s="65"/>
      <c r="KAG2409" s="65"/>
      <c r="KAH2409" s="65"/>
      <c r="KAI2409" s="65"/>
      <c r="KAJ2409" s="65"/>
      <c r="KAK2409" s="65"/>
      <c r="KAL2409" s="375"/>
      <c r="KAM2409" s="375"/>
      <c r="KAN2409" s="71"/>
      <c r="KAO2409" s="69"/>
      <c r="KAP2409" s="71"/>
      <c r="KAQ2409" s="71"/>
      <c r="KAR2409" s="147"/>
      <c r="KAS2409" s="163"/>
      <c r="KAT2409" s="64"/>
      <c r="KAU2409" s="113"/>
      <c r="KAV2409" s="65"/>
      <c r="KAW2409" s="65"/>
      <c r="KAX2409" s="65"/>
      <c r="KAY2409" s="65"/>
      <c r="KAZ2409" s="65"/>
      <c r="KBA2409" s="65"/>
      <c r="KBB2409" s="65"/>
      <c r="KBC2409" s="65"/>
      <c r="KBD2409" s="65"/>
      <c r="KBE2409" s="65"/>
      <c r="KBF2409" s="375"/>
      <c r="KBG2409" s="375"/>
      <c r="KBH2409" s="71"/>
      <c r="KBI2409" s="69"/>
      <c r="KBJ2409" s="71"/>
      <c r="KBK2409" s="71"/>
      <c r="KBL2409" s="147"/>
      <c r="KBM2409" s="163"/>
      <c r="KBN2409" s="64"/>
      <c r="KBO2409" s="113"/>
      <c r="KBP2409" s="65"/>
      <c r="KBQ2409" s="65"/>
      <c r="KBR2409" s="65"/>
      <c r="KBS2409" s="65"/>
      <c r="KBT2409" s="65"/>
      <c r="KBU2409" s="65"/>
      <c r="KBV2409" s="65"/>
      <c r="KBW2409" s="65"/>
      <c r="KBX2409" s="65"/>
      <c r="KBY2409" s="65"/>
      <c r="KBZ2409" s="375"/>
      <c r="KCA2409" s="375"/>
      <c r="KCB2409" s="71"/>
      <c r="KCC2409" s="69"/>
      <c r="KCD2409" s="71"/>
      <c r="KCE2409" s="71"/>
      <c r="KCF2409" s="147"/>
      <c r="KCG2409" s="163"/>
      <c r="KCH2409" s="64"/>
      <c r="KCI2409" s="113"/>
      <c r="KCJ2409" s="65"/>
      <c r="KCK2409" s="65"/>
      <c r="KCL2409" s="65"/>
      <c r="KCM2409" s="65"/>
      <c r="KCN2409" s="65"/>
      <c r="KCO2409" s="65"/>
      <c r="KCP2409" s="65"/>
      <c r="KCQ2409" s="65"/>
      <c r="KCR2409" s="65"/>
      <c r="KCS2409" s="65"/>
      <c r="KCT2409" s="375"/>
      <c r="KCU2409" s="375"/>
      <c r="KCV2409" s="71"/>
      <c r="KCW2409" s="69"/>
      <c r="KCX2409" s="71"/>
      <c r="KCY2409" s="71"/>
      <c r="KCZ2409" s="147"/>
      <c r="KDA2409" s="163"/>
      <c r="KDB2409" s="64"/>
      <c r="KDC2409" s="113"/>
      <c r="KDD2409" s="65"/>
      <c r="KDE2409" s="65"/>
      <c r="KDF2409" s="65"/>
      <c r="KDG2409" s="65"/>
      <c r="KDH2409" s="65"/>
      <c r="KDI2409" s="65"/>
      <c r="KDJ2409" s="65"/>
      <c r="KDK2409" s="65"/>
      <c r="KDL2409" s="65"/>
      <c r="KDM2409" s="65"/>
      <c r="KDN2409" s="375"/>
      <c r="KDO2409" s="375"/>
      <c r="KDP2409" s="71"/>
      <c r="KDQ2409" s="69"/>
      <c r="KDR2409" s="71"/>
      <c r="KDS2409" s="71"/>
      <c r="KDT2409" s="147"/>
      <c r="KDU2409" s="163"/>
      <c r="KDV2409" s="64"/>
      <c r="KDW2409" s="113"/>
      <c r="KDX2409" s="65"/>
      <c r="KDY2409" s="65"/>
      <c r="KDZ2409" s="65"/>
      <c r="KEA2409" s="65"/>
      <c r="KEB2409" s="65"/>
      <c r="KEC2409" s="65"/>
      <c r="KED2409" s="65"/>
      <c r="KEE2409" s="65"/>
      <c r="KEF2409" s="65"/>
      <c r="KEG2409" s="65"/>
      <c r="KEH2409" s="375"/>
      <c r="KEI2409" s="375"/>
      <c r="KEJ2409" s="71"/>
      <c r="KEK2409" s="69"/>
      <c r="KEL2409" s="71"/>
      <c r="KEM2409" s="71"/>
      <c r="KEN2409" s="147"/>
      <c r="KEO2409" s="163"/>
      <c r="KEP2409" s="64"/>
      <c r="KEQ2409" s="113"/>
      <c r="KER2409" s="65"/>
      <c r="KES2409" s="65"/>
      <c r="KET2409" s="65"/>
      <c r="KEU2409" s="65"/>
      <c r="KEV2409" s="65"/>
      <c r="KEW2409" s="65"/>
      <c r="KEX2409" s="65"/>
      <c r="KEY2409" s="65"/>
      <c r="KEZ2409" s="65"/>
      <c r="KFA2409" s="65"/>
      <c r="KFB2409" s="375"/>
      <c r="KFC2409" s="375"/>
      <c r="KFD2409" s="71"/>
      <c r="KFE2409" s="69"/>
      <c r="KFF2409" s="71"/>
      <c r="KFG2409" s="71"/>
      <c r="KFH2409" s="147"/>
      <c r="KFI2409" s="163"/>
      <c r="KFJ2409" s="64"/>
      <c r="KFK2409" s="113"/>
      <c r="KFL2409" s="65"/>
      <c r="KFM2409" s="65"/>
      <c r="KFN2409" s="65"/>
      <c r="KFO2409" s="65"/>
      <c r="KFP2409" s="65"/>
      <c r="KFQ2409" s="65"/>
      <c r="KFR2409" s="65"/>
      <c r="KFS2409" s="65"/>
      <c r="KFT2409" s="65"/>
      <c r="KFU2409" s="65"/>
      <c r="KFV2409" s="375"/>
      <c r="KFW2409" s="375"/>
      <c r="KFX2409" s="71"/>
      <c r="KFY2409" s="69"/>
      <c r="KFZ2409" s="71"/>
      <c r="KGA2409" s="71"/>
      <c r="KGB2409" s="147"/>
      <c r="KGC2409" s="163"/>
      <c r="KGD2409" s="64"/>
      <c r="KGE2409" s="113"/>
      <c r="KGF2409" s="65"/>
      <c r="KGG2409" s="65"/>
      <c r="KGH2409" s="65"/>
      <c r="KGI2409" s="65"/>
      <c r="KGJ2409" s="65"/>
      <c r="KGK2409" s="65"/>
      <c r="KGL2409" s="65"/>
      <c r="KGM2409" s="65"/>
      <c r="KGN2409" s="65"/>
      <c r="KGO2409" s="65"/>
      <c r="KGP2409" s="375"/>
      <c r="KGQ2409" s="375"/>
      <c r="KGR2409" s="71"/>
      <c r="KGS2409" s="69"/>
      <c r="KGT2409" s="71"/>
      <c r="KGU2409" s="71"/>
      <c r="KGV2409" s="147"/>
      <c r="KGW2409" s="163"/>
      <c r="KGX2409" s="64"/>
      <c r="KGY2409" s="113"/>
      <c r="KGZ2409" s="65"/>
      <c r="KHA2409" s="65"/>
      <c r="KHB2409" s="65"/>
      <c r="KHC2409" s="65"/>
      <c r="KHD2409" s="65"/>
      <c r="KHE2409" s="65"/>
      <c r="KHF2409" s="65"/>
      <c r="KHG2409" s="65"/>
      <c r="KHH2409" s="65"/>
      <c r="KHI2409" s="65"/>
      <c r="KHJ2409" s="375"/>
      <c r="KHK2409" s="375"/>
      <c r="KHL2409" s="71"/>
      <c r="KHM2409" s="69"/>
      <c r="KHN2409" s="71"/>
      <c r="KHO2409" s="71"/>
      <c r="KHP2409" s="147"/>
      <c r="KHQ2409" s="163"/>
      <c r="KHR2409" s="64"/>
      <c r="KHS2409" s="113"/>
      <c r="KHT2409" s="65"/>
      <c r="KHU2409" s="65"/>
      <c r="KHV2409" s="65"/>
      <c r="KHW2409" s="65"/>
      <c r="KHX2409" s="65"/>
      <c r="KHY2409" s="65"/>
      <c r="KHZ2409" s="65"/>
      <c r="KIA2409" s="65"/>
      <c r="KIB2409" s="65"/>
      <c r="KIC2409" s="65"/>
      <c r="KID2409" s="375"/>
      <c r="KIE2409" s="375"/>
      <c r="KIF2409" s="71"/>
      <c r="KIG2409" s="69"/>
      <c r="KIH2409" s="71"/>
      <c r="KII2409" s="71"/>
      <c r="KIJ2409" s="147"/>
      <c r="KIK2409" s="163"/>
      <c r="KIL2409" s="64"/>
      <c r="KIM2409" s="113"/>
      <c r="KIN2409" s="65"/>
      <c r="KIO2409" s="65"/>
      <c r="KIP2409" s="65"/>
      <c r="KIQ2409" s="65"/>
      <c r="KIR2409" s="65"/>
      <c r="KIS2409" s="65"/>
      <c r="KIT2409" s="65"/>
      <c r="KIU2409" s="65"/>
      <c r="KIV2409" s="65"/>
      <c r="KIW2409" s="65"/>
      <c r="KIX2409" s="375"/>
      <c r="KIY2409" s="375"/>
      <c r="KIZ2409" s="71"/>
      <c r="KJA2409" s="69"/>
      <c r="KJB2409" s="71"/>
      <c r="KJC2409" s="71"/>
      <c r="KJD2409" s="147"/>
      <c r="KJE2409" s="163"/>
      <c r="KJF2409" s="64"/>
      <c r="KJG2409" s="113"/>
      <c r="KJH2409" s="65"/>
      <c r="KJI2409" s="65"/>
      <c r="KJJ2409" s="65"/>
      <c r="KJK2409" s="65"/>
      <c r="KJL2409" s="65"/>
      <c r="KJM2409" s="65"/>
      <c r="KJN2409" s="65"/>
      <c r="KJO2409" s="65"/>
      <c r="KJP2409" s="65"/>
      <c r="KJQ2409" s="65"/>
      <c r="KJR2409" s="375"/>
      <c r="KJS2409" s="375"/>
      <c r="KJT2409" s="71"/>
      <c r="KJU2409" s="69"/>
      <c r="KJV2409" s="71"/>
      <c r="KJW2409" s="71"/>
      <c r="KJX2409" s="147"/>
      <c r="KJY2409" s="163"/>
      <c r="KJZ2409" s="64"/>
      <c r="KKA2409" s="113"/>
      <c r="KKB2409" s="65"/>
      <c r="KKC2409" s="65"/>
      <c r="KKD2409" s="65"/>
      <c r="KKE2409" s="65"/>
      <c r="KKF2409" s="65"/>
      <c r="KKG2409" s="65"/>
      <c r="KKH2409" s="65"/>
      <c r="KKI2409" s="65"/>
      <c r="KKJ2409" s="65"/>
      <c r="KKK2409" s="65"/>
      <c r="KKL2409" s="375"/>
      <c r="KKM2409" s="375"/>
      <c r="KKN2409" s="71"/>
      <c r="KKO2409" s="69"/>
      <c r="KKP2409" s="71"/>
      <c r="KKQ2409" s="71"/>
      <c r="KKR2409" s="147"/>
      <c r="KKS2409" s="163"/>
      <c r="KKT2409" s="64"/>
      <c r="KKU2409" s="113"/>
      <c r="KKV2409" s="65"/>
      <c r="KKW2409" s="65"/>
      <c r="KKX2409" s="65"/>
      <c r="KKY2409" s="65"/>
      <c r="KKZ2409" s="65"/>
      <c r="KLA2409" s="65"/>
      <c r="KLB2409" s="65"/>
      <c r="KLC2409" s="65"/>
      <c r="KLD2409" s="65"/>
      <c r="KLE2409" s="65"/>
      <c r="KLF2409" s="375"/>
      <c r="KLG2409" s="375"/>
      <c r="KLH2409" s="71"/>
      <c r="KLI2409" s="69"/>
      <c r="KLJ2409" s="71"/>
      <c r="KLK2409" s="71"/>
      <c r="KLL2409" s="147"/>
      <c r="KLM2409" s="163"/>
      <c r="KLN2409" s="64"/>
      <c r="KLO2409" s="113"/>
      <c r="KLP2409" s="65"/>
      <c r="KLQ2409" s="65"/>
      <c r="KLR2409" s="65"/>
      <c r="KLS2409" s="65"/>
      <c r="KLT2409" s="65"/>
      <c r="KLU2409" s="65"/>
      <c r="KLV2409" s="65"/>
      <c r="KLW2409" s="65"/>
      <c r="KLX2409" s="65"/>
      <c r="KLY2409" s="65"/>
      <c r="KLZ2409" s="375"/>
      <c r="KMA2409" s="375"/>
      <c r="KMB2409" s="71"/>
      <c r="KMC2409" s="69"/>
      <c r="KMD2409" s="71"/>
      <c r="KME2409" s="71"/>
      <c r="KMF2409" s="147"/>
      <c r="KMG2409" s="163"/>
      <c r="KMH2409" s="64"/>
      <c r="KMI2409" s="113"/>
      <c r="KMJ2409" s="65"/>
      <c r="KMK2409" s="65"/>
      <c r="KML2409" s="65"/>
      <c r="KMM2409" s="65"/>
      <c r="KMN2409" s="65"/>
      <c r="KMO2409" s="65"/>
      <c r="KMP2409" s="65"/>
      <c r="KMQ2409" s="65"/>
      <c r="KMR2409" s="65"/>
      <c r="KMS2409" s="65"/>
      <c r="KMT2409" s="375"/>
      <c r="KMU2409" s="375"/>
      <c r="KMV2409" s="71"/>
      <c r="KMW2409" s="69"/>
      <c r="KMX2409" s="71"/>
      <c r="KMY2409" s="71"/>
      <c r="KMZ2409" s="147"/>
      <c r="KNA2409" s="163"/>
      <c r="KNB2409" s="64"/>
      <c r="KNC2409" s="113"/>
      <c r="KND2409" s="65"/>
      <c r="KNE2409" s="65"/>
      <c r="KNF2409" s="65"/>
      <c r="KNG2409" s="65"/>
      <c r="KNH2409" s="65"/>
      <c r="KNI2409" s="65"/>
      <c r="KNJ2409" s="65"/>
      <c r="KNK2409" s="65"/>
      <c r="KNL2409" s="65"/>
      <c r="KNM2409" s="65"/>
      <c r="KNN2409" s="375"/>
      <c r="KNO2409" s="375"/>
      <c r="KNP2409" s="71"/>
      <c r="KNQ2409" s="69"/>
      <c r="KNR2409" s="71"/>
      <c r="KNS2409" s="71"/>
      <c r="KNT2409" s="147"/>
      <c r="KNU2409" s="163"/>
      <c r="KNV2409" s="64"/>
      <c r="KNW2409" s="113"/>
      <c r="KNX2409" s="65"/>
      <c r="KNY2409" s="65"/>
      <c r="KNZ2409" s="65"/>
      <c r="KOA2409" s="65"/>
      <c r="KOB2409" s="65"/>
      <c r="KOC2409" s="65"/>
      <c r="KOD2409" s="65"/>
      <c r="KOE2409" s="65"/>
      <c r="KOF2409" s="65"/>
      <c r="KOG2409" s="65"/>
      <c r="KOH2409" s="375"/>
      <c r="KOI2409" s="375"/>
      <c r="KOJ2409" s="71"/>
      <c r="KOK2409" s="69"/>
      <c r="KOL2409" s="71"/>
      <c r="KOM2409" s="71"/>
      <c r="KON2409" s="147"/>
      <c r="KOO2409" s="163"/>
      <c r="KOP2409" s="64"/>
      <c r="KOQ2409" s="113"/>
      <c r="KOR2409" s="65"/>
      <c r="KOS2409" s="65"/>
      <c r="KOT2409" s="65"/>
      <c r="KOU2409" s="65"/>
      <c r="KOV2409" s="65"/>
      <c r="KOW2409" s="65"/>
      <c r="KOX2409" s="65"/>
      <c r="KOY2409" s="65"/>
      <c r="KOZ2409" s="65"/>
      <c r="KPA2409" s="65"/>
      <c r="KPB2409" s="375"/>
      <c r="KPC2409" s="375"/>
      <c r="KPD2409" s="71"/>
      <c r="KPE2409" s="69"/>
      <c r="KPF2409" s="71"/>
      <c r="KPG2409" s="71"/>
      <c r="KPH2409" s="147"/>
      <c r="KPI2409" s="163"/>
      <c r="KPJ2409" s="64"/>
      <c r="KPK2409" s="113"/>
      <c r="KPL2409" s="65"/>
      <c r="KPM2409" s="65"/>
      <c r="KPN2409" s="65"/>
      <c r="KPO2409" s="65"/>
      <c r="KPP2409" s="65"/>
      <c r="KPQ2409" s="65"/>
      <c r="KPR2409" s="65"/>
      <c r="KPS2409" s="65"/>
      <c r="KPT2409" s="65"/>
      <c r="KPU2409" s="65"/>
      <c r="KPV2409" s="375"/>
      <c r="KPW2409" s="375"/>
      <c r="KPX2409" s="71"/>
      <c r="KPY2409" s="69"/>
      <c r="KPZ2409" s="71"/>
      <c r="KQA2409" s="71"/>
      <c r="KQB2409" s="147"/>
      <c r="KQC2409" s="163"/>
      <c r="KQD2409" s="64"/>
      <c r="KQE2409" s="113"/>
      <c r="KQF2409" s="65"/>
      <c r="KQG2409" s="65"/>
      <c r="KQH2409" s="65"/>
      <c r="KQI2409" s="65"/>
      <c r="KQJ2409" s="65"/>
      <c r="KQK2409" s="65"/>
      <c r="KQL2409" s="65"/>
      <c r="KQM2409" s="65"/>
      <c r="KQN2409" s="65"/>
      <c r="KQO2409" s="65"/>
      <c r="KQP2409" s="375"/>
      <c r="KQQ2409" s="375"/>
      <c r="KQR2409" s="71"/>
      <c r="KQS2409" s="69"/>
      <c r="KQT2409" s="71"/>
      <c r="KQU2409" s="71"/>
      <c r="KQV2409" s="147"/>
      <c r="KQW2409" s="163"/>
      <c r="KQX2409" s="64"/>
      <c r="KQY2409" s="113"/>
      <c r="KQZ2409" s="65"/>
      <c r="KRA2409" s="65"/>
      <c r="KRB2409" s="65"/>
      <c r="KRC2409" s="65"/>
      <c r="KRD2409" s="65"/>
      <c r="KRE2409" s="65"/>
      <c r="KRF2409" s="65"/>
      <c r="KRG2409" s="65"/>
      <c r="KRH2409" s="65"/>
      <c r="KRI2409" s="65"/>
      <c r="KRJ2409" s="375"/>
      <c r="KRK2409" s="375"/>
      <c r="KRL2409" s="71"/>
      <c r="KRM2409" s="69"/>
      <c r="KRN2409" s="71"/>
      <c r="KRO2409" s="71"/>
      <c r="KRP2409" s="147"/>
      <c r="KRQ2409" s="163"/>
      <c r="KRR2409" s="64"/>
      <c r="KRS2409" s="113"/>
      <c r="KRT2409" s="65"/>
      <c r="KRU2409" s="65"/>
      <c r="KRV2409" s="65"/>
      <c r="KRW2409" s="65"/>
      <c r="KRX2409" s="65"/>
      <c r="KRY2409" s="65"/>
      <c r="KRZ2409" s="65"/>
      <c r="KSA2409" s="65"/>
      <c r="KSB2409" s="65"/>
      <c r="KSC2409" s="65"/>
      <c r="KSD2409" s="375"/>
      <c r="KSE2409" s="375"/>
      <c r="KSF2409" s="71"/>
      <c r="KSG2409" s="69"/>
      <c r="KSH2409" s="71"/>
      <c r="KSI2409" s="71"/>
      <c r="KSJ2409" s="147"/>
      <c r="KSK2409" s="163"/>
      <c r="KSL2409" s="64"/>
      <c r="KSM2409" s="113"/>
      <c r="KSN2409" s="65"/>
      <c r="KSO2409" s="65"/>
      <c r="KSP2409" s="65"/>
      <c r="KSQ2409" s="65"/>
      <c r="KSR2409" s="65"/>
      <c r="KSS2409" s="65"/>
      <c r="KST2409" s="65"/>
      <c r="KSU2409" s="65"/>
      <c r="KSV2409" s="65"/>
      <c r="KSW2409" s="65"/>
      <c r="KSX2409" s="375"/>
      <c r="KSY2409" s="375"/>
      <c r="KSZ2409" s="71"/>
      <c r="KTA2409" s="69"/>
      <c r="KTB2409" s="71"/>
      <c r="KTC2409" s="71"/>
      <c r="KTD2409" s="147"/>
      <c r="KTE2409" s="163"/>
      <c r="KTF2409" s="64"/>
      <c r="KTG2409" s="113"/>
      <c r="KTH2409" s="65"/>
      <c r="KTI2409" s="65"/>
      <c r="KTJ2409" s="65"/>
      <c r="KTK2409" s="65"/>
      <c r="KTL2409" s="65"/>
      <c r="KTM2409" s="65"/>
      <c r="KTN2409" s="65"/>
      <c r="KTO2409" s="65"/>
      <c r="KTP2409" s="65"/>
      <c r="KTQ2409" s="65"/>
      <c r="KTR2409" s="375"/>
      <c r="KTS2409" s="375"/>
      <c r="KTT2409" s="71"/>
      <c r="KTU2409" s="69"/>
      <c r="KTV2409" s="71"/>
      <c r="KTW2409" s="71"/>
      <c r="KTX2409" s="147"/>
      <c r="KTY2409" s="163"/>
      <c r="KTZ2409" s="64"/>
      <c r="KUA2409" s="113"/>
      <c r="KUB2409" s="65"/>
      <c r="KUC2409" s="65"/>
      <c r="KUD2409" s="65"/>
      <c r="KUE2409" s="65"/>
      <c r="KUF2409" s="65"/>
      <c r="KUG2409" s="65"/>
      <c r="KUH2409" s="65"/>
      <c r="KUI2409" s="65"/>
      <c r="KUJ2409" s="65"/>
      <c r="KUK2409" s="65"/>
      <c r="KUL2409" s="375"/>
      <c r="KUM2409" s="375"/>
      <c r="KUN2409" s="71"/>
      <c r="KUO2409" s="69"/>
      <c r="KUP2409" s="71"/>
      <c r="KUQ2409" s="71"/>
      <c r="KUR2409" s="147"/>
      <c r="KUS2409" s="163"/>
      <c r="KUT2409" s="64"/>
      <c r="KUU2409" s="113"/>
      <c r="KUV2409" s="65"/>
      <c r="KUW2409" s="65"/>
      <c r="KUX2409" s="65"/>
      <c r="KUY2409" s="65"/>
      <c r="KUZ2409" s="65"/>
      <c r="KVA2409" s="65"/>
      <c r="KVB2409" s="65"/>
      <c r="KVC2409" s="65"/>
      <c r="KVD2409" s="65"/>
      <c r="KVE2409" s="65"/>
      <c r="KVF2409" s="375"/>
      <c r="KVG2409" s="375"/>
      <c r="KVH2409" s="71"/>
      <c r="KVI2409" s="69"/>
      <c r="KVJ2409" s="71"/>
      <c r="KVK2409" s="71"/>
      <c r="KVL2409" s="147"/>
      <c r="KVM2409" s="163"/>
      <c r="KVN2409" s="64"/>
      <c r="KVO2409" s="113"/>
      <c r="KVP2409" s="65"/>
      <c r="KVQ2409" s="65"/>
      <c r="KVR2409" s="65"/>
      <c r="KVS2409" s="65"/>
      <c r="KVT2409" s="65"/>
      <c r="KVU2409" s="65"/>
      <c r="KVV2409" s="65"/>
      <c r="KVW2409" s="65"/>
      <c r="KVX2409" s="65"/>
      <c r="KVY2409" s="65"/>
      <c r="KVZ2409" s="375"/>
      <c r="KWA2409" s="375"/>
      <c r="KWB2409" s="71"/>
      <c r="KWC2409" s="69"/>
      <c r="KWD2409" s="71"/>
      <c r="KWE2409" s="71"/>
      <c r="KWF2409" s="147"/>
      <c r="KWG2409" s="163"/>
      <c r="KWH2409" s="64"/>
      <c r="KWI2409" s="113"/>
      <c r="KWJ2409" s="65"/>
      <c r="KWK2409" s="65"/>
      <c r="KWL2409" s="65"/>
      <c r="KWM2409" s="65"/>
      <c r="KWN2409" s="65"/>
      <c r="KWO2409" s="65"/>
      <c r="KWP2409" s="65"/>
      <c r="KWQ2409" s="65"/>
      <c r="KWR2409" s="65"/>
      <c r="KWS2409" s="65"/>
      <c r="KWT2409" s="375"/>
      <c r="KWU2409" s="375"/>
      <c r="KWV2409" s="71"/>
      <c r="KWW2409" s="69"/>
      <c r="KWX2409" s="71"/>
      <c r="KWY2409" s="71"/>
      <c r="KWZ2409" s="147"/>
      <c r="KXA2409" s="163"/>
      <c r="KXB2409" s="64"/>
      <c r="KXC2409" s="113"/>
      <c r="KXD2409" s="65"/>
      <c r="KXE2409" s="65"/>
      <c r="KXF2409" s="65"/>
      <c r="KXG2409" s="65"/>
      <c r="KXH2409" s="65"/>
      <c r="KXI2409" s="65"/>
      <c r="KXJ2409" s="65"/>
      <c r="KXK2409" s="65"/>
      <c r="KXL2409" s="65"/>
      <c r="KXM2409" s="65"/>
      <c r="KXN2409" s="375"/>
      <c r="KXO2409" s="375"/>
      <c r="KXP2409" s="71"/>
      <c r="KXQ2409" s="69"/>
      <c r="KXR2409" s="71"/>
      <c r="KXS2409" s="71"/>
      <c r="KXT2409" s="147"/>
      <c r="KXU2409" s="163"/>
      <c r="KXV2409" s="64"/>
      <c r="KXW2409" s="113"/>
      <c r="KXX2409" s="65"/>
      <c r="KXY2409" s="65"/>
      <c r="KXZ2409" s="65"/>
      <c r="KYA2409" s="65"/>
      <c r="KYB2409" s="65"/>
      <c r="KYC2409" s="65"/>
      <c r="KYD2409" s="65"/>
      <c r="KYE2409" s="65"/>
      <c r="KYF2409" s="65"/>
      <c r="KYG2409" s="65"/>
      <c r="KYH2409" s="375"/>
      <c r="KYI2409" s="375"/>
      <c r="KYJ2409" s="71"/>
      <c r="KYK2409" s="69"/>
      <c r="KYL2409" s="71"/>
      <c r="KYM2409" s="71"/>
      <c r="KYN2409" s="147"/>
      <c r="KYO2409" s="163"/>
      <c r="KYP2409" s="64"/>
      <c r="KYQ2409" s="113"/>
      <c r="KYR2409" s="65"/>
      <c r="KYS2409" s="65"/>
      <c r="KYT2409" s="65"/>
      <c r="KYU2409" s="65"/>
      <c r="KYV2409" s="65"/>
      <c r="KYW2409" s="65"/>
      <c r="KYX2409" s="65"/>
      <c r="KYY2409" s="65"/>
      <c r="KYZ2409" s="65"/>
      <c r="KZA2409" s="65"/>
      <c r="KZB2409" s="375"/>
      <c r="KZC2409" s="375"/>
      <c r="KZD2409" s="71"/>
      <c r="KZE2409" s="69"/>
      <c r="KZF2409" s="71"/>
      <c r="KZG2409" s="71"/>
      <c r="KZH2409" s="147"/>
      <c r="KZI2409" s="163"/>
      <c r="KZJ2409" s="64"/>
      <c r="KZK2409" s="113"/>
      <c r="KZL2409" s="65"/>
      <c r="KZM2409" s="65"/>
      <c r="KZN2409" s="65"/>
      <c r="KZO2409" s="65"/>
      <c r="KZP2409" s="65"/>
      <c r="KZQ2409" s="65"/>
      <c r="KZR2409" s="65"/>
      <c r="KZS2409" s="65"/>
      <c r="KZT2409" s="65"/>
      <c r="KZU2409" s="65"/>
      <c r="KZV2409" s="375"/>
      <c r="KZW2409" s="375"/>
      <c r="KZX2409" s="71"/>
      <c r="KZY2409" s="69"/>
      <c r="KZZ2409" s="71"/>
      <c r="LAA2409" s="71"/>
      <c r="LAB2409" s="147"/>
      <c r="LAC2409" s="163"/>
      <c r="LAD2409" s="64"/>
      <c r="LAE2409" s="113"/>
      <c r="LAF2409" s="65"/>
      <c r="LAG2409" s="65"/>
      <c r="LAH2409" s="65"/>
      <c r="LAI2409" s="65"/>
      <c r="LAJ2409" s="65"/>
      <c r="LAK2409" s="65"/>
      <c r="LAL2409" s="65"/>
      <c r="LAM2409" s="65"/>
      <c r="LAN2409" s="65"/>
      <c r="LAO2409" s="65"/>
      <c r="LAP2409" s="375"/>
      <c r="LAQ2409" s="375"/>
      <c r="LAR2409" s="71"/>
      <c r="LAS2409" s="69"/>
      <c r="LAT2409" s="71"/>
      <c r="LAU2409" s="71"/>
      <c r="LAV2409" s="147"/>
      <c r="LAW2409" s="163"/>
      <c r="LAX2409" s="64"/>
      <c r="LAY2409" s="113"/>
      <c r="LAZ2409" s="65"/>
      <c r="LBA2409" s="65"/>
      <c r="LBB2409" s="65"/>
      <c r="LBC2409" s="65"/>
      <c r="LBD2409" s="65"/>
      <c r="LBE2409" s="65"/>
      <c r="LBF2409" s="65"/>
      <c r="LBG2409" s="65"/>
      <c r="LBH2409" s="65"/>
      <c r="LBI2409" s="65"/>
      <c r="LBJ2409" s="375"/>
      <c r="LBK2409" s="375"/>
      <c r="LBL2409" s="71"/>
      <c r="LBM2409" s="69"/>
      <c r="LBN2409" s="71"/>
      <c r="LBO2409" s="71"/>
      <c r="LBP2409" s="147"/>
      <c r="LBQ2409" s="163"/>
      <c r="LBR2409" s="64"/>
      <c r="LBS2409" s="113"/>
      <c r="LBT2409" s="65"/>
      <c r="LBU2409" s="65"/>
      <c r="LBV2409" s="65"/>
      <c r="LBW2409" s="65"/>
      <c r="LBX2409" s="65"/>
      <c r="LBY2409" s="65"/>
      <c r="LBZ2409" s="65"/>
      <c r="LCA2409" s="65"/>
      <c r="LCB2409" s="65"/>
      <c r="LCC2409" s="65"/>
      <c r="LCD2409" s="375"/>
      <c r="LCE2409" s="375"/>
      <c r="LCF2409" s="71"/>
      <c r="LCG2409" s="69"/>
      <c r="LCH2409" s="71"/>
      <c r="LCI2409" s="71"/>
      <c r="LCJ2409" s="147"/>
      <c r="LCK2409" s="163"/>
      <c r="LCL2409" s="64"/>
      <c r="LCM2409" s="113"/>
      <c r="LCN2409" s="65"/>
      <c r="LCO2409" s="65"/>
      <c r="LCP2409" s="65"/>
      <c r="LCQ2409" s="65"/>
      <c r="LCR2409" s="65"/>
      <c r="LCS2409" s="65"/>
      <c r="LCT2409" s="65"/>
      <c r="LCU2409" s="65"/>
      <c r="LCV2409" s="65"/>
      <c r="LCW2409" s="65"/>
      <c r="LCX2409" s="375"/>
      <c r="LCY2409" s="375"/>
      <c r="LCZ2409" s="71"/>
      <c r="LDA2409" s="69"/>
      <c r="LDB2409" s="71"/>
      <c r="LDC2409" s="71"/>
      <c r="LDD2409" s="147"/>
      <c r="LDE2409" s="163"/>
      <c r="LDF2409" s="64"/>
      <c r="LDG2409" s="113"/>
      <c r="LDH2409" s="65"/>
      <c r="LDI2409" s="65"/>
      <c r="LDJ2409" s="65"/>
      <c r="LDK2409" s="65"/>
      <c r="LDL2409" s="65"/>
      <c r="LDM2409" s="65"/>
      <c r="LDN2409" s="65"/>
      <c r="LDO2409" s="65"/>
      <c r="LDP2409" s="65"/>
      <c r="LDQ2409" s="65"/>
      <c r="LDR2409" s="375"/>
      <c r="LDS2409" s="375"/>
      <c r="LDT2409" s="71"/>
      <c r="LDU2409" s="69"/>
      <c r="LDV2409" s="71"/>
      <c r="LDW2409" s="71"/>
      <c r="LDX2409" s="147"/>
      <c r="LDY2409" s="163"/>
      <c r="LDZ2409" s="64"/>
      <c r="LEA2409" s="113"/>
      <c r="LEB2409" s="65"/>
      <c r="LEC2409" s="65"/>
      <c r="LED2409" s="65"/>
      <c r="LEE2409" s="65"/>
      <c r="LEF2409" s="65"/>
      <c r="LEG2409" s="65"/>
      <c r="LEH2409" s="65"/>
      <c r="LEI2409" s="65"/>
      <c r="LEJ2409" s="65"/>
      <c r="LEK2409" s="65"/>
      <c r="LEL2409" s="375"/>
      <c r="LEM2409" s="375"/>
      <c r="LEN2409" s="71"/>
      <c r="LEO2409" s="69"/>
      <c r="LEP2409" s="71"/>
      <c r="LEQ2409" s="71"/>
      <c r="LER2409" s="147"/>
      <c r="LES2409" s="163"/>
      <c r="LET2409" s="64"/>
      <c r="LEU2409" s="113"/>
      <c r="LEV2409" s="65"/>
      <c r="LEW2409" s="65"/>
      <c r="LEX2409" s="65"/>
      <c r="LEY2409" s="65"/>
      <c r="LEZ2409" s="65"/>
      <c r="LFA2409" s="65"/>
      <c r="LFB2409" s="65"/>
      <c r="LFC2409" s="65"/>
      <c r="LFD2409" s="65"/>
      <c r="LFE2409" s="65"/>
      <c r="LFF2409" s="375"/>
      <c r="LFG2409" s="375"/>
      <c r="LFH2409" s="71"/>
      <c r="LFI2409" s="69"/>
      <c r="LFJ2409" s="71"/>
      <c r="LFK2409" s="71"/>
      <c r="LFL2409" s="147"/>
      <c r="LFM2409" s="163"/>
      <c r="LFN2409" s="64"/>
      <c r="LFO2409" s="113"/>
      <c r="LFP2409" s="65"/>
      <c r="LFQ2409" s="65"/>
      <c r="LFR2409" s="65"/>
      <c r="LFS2409" s="65"/>
      <c r="LFT2409" s="65"/>
      <c r="LFU2409" s="65"/>
      <c r="LFV2409" s="65"/>
      <c r="LFW2409" s="65"/>
      <c r="LFX2409" s="65"/>
      <c r="LFY2409" s="65"/>
      <c r="LFZ2409" s="375"/>
      <c r="LGA2409" s="375"/>
      <c r="LGB2409" s="71"/>
      <c r="LGC2409" s="69"/>
      <c r="LGD2409" s="71"/>
      <c r="LGE2409" s="71"/>
      <c r="LGF2409" s="147"/>
      <c r="LGG2409" s="163"/>
      <c r="LGH2409" s="64"/>
      <c r="LGI2409" s="113"/>
      <c r="LGJ2409" s="65"/>
      <c r="LGK2409" s="65"/>
      <c r="LGL2409" s="65"/>
      <c r="LGM2409" s="65"/>
      <c r="LGN2409" s="65"/>
      <c r="LGO2409" s="65"/>
      <c r="LGP2409" s="65"/>
      <c r="LGQ2409" s="65"/>
      <c r="LGR2409" s="65"/>
      <c r="LGS2409" s="65"/>
      <c r="LGT2409" s="375"/>
      <c r="LGU2409" s="375"/>
      <c r="LGV2409" s="71"/>
      <c r="LGW2409" s="69"/>
      <c r="LGX2409" s="71"/>
      <c r="LGY2409" s="71"/>
      <c r="LGZ2409" s="147"/>
      <c r="LHA2409" s="163"/>
      <c r="LHB2409" s="64"/>
      <c r="LHC2409" s="113"/>
      <c r="LHD2409" s="65"/>
      <c r="LHE2409" s="65"/>
      <c r="LHF2409" s="65"/>
      <c r="LHG2409" s="65"/>
      <c r="LHH2409" s="65"/>
      <c r="LHI2409" s="65"/>
      <c r="LHJ2409" s="65"/>
      <c r="LHK2409" s="65"/>
      <c r="LHL2409" s="65"/>
      <c r="LHM2409" s="65"/>
      <c r="LHN2409" s="375"/>
      <c r="LHO2409" s="375"/>
      <c r="LHP2409" s="71"/>
      <c r="LHQ2409" s="69"/>
      <c r="LHR2409" s="71"/>
      <c r="LHS2409" s="71"/>
      <c r="LHT2409" s="147"/>
      <c r="LHU2409" s="163"/>
      <c r="LHV2409" s="64"/>
      <c r="LHW2409" s="113"/>
      <c r="LHX2409" s="65"/>
      <c r="LHY2409" s="65"/>
      <c r="LHZ2409" s="65"/>
      <c r="LIA2409" s="65"/>
      <c r="LIB2409" s="65"/>
      <c r="LIC2409" s="65"/>
      <c r="LID2409" s="65"/>
      <c r="LIE2409" s="65"/>
      <c r="LIF2409" s="65"/>
      <c r="LIG2409" s="65"/>
      <c r="LIH2409" s="375"/>
      <c r="LII2409" s="375"/>
      <c r="LIJ2409" s="71"/>
      <c r="LIK2409" s="69"/>
      <c r="LIL2409" s="71"/>
      <c r="LIM2409" s="71"/>
      <c r="LIN2409" s="147"/>
      <c r="LIO2409" s="163"/>
      <c r="LIP2409" s="64"/>
      <c r="LIQ2409" s="113"/>
      <c r="LIR2409" s="65"/>
      <c r="LIS2409" s="65"/>
      <c r="LIT2409" s="65"/>
      <c r="LIU2409" s="65"/>
      <c r="LIV2409" s="65"/>
      <c r="LIW2409" s="65"/>
      <c r="LIX2409" s="65"/>
      <c r="LIY2409" s="65"/>
      <c r="LIZ2409" s="65"/>
      <c r="LJA2409" s="65"/>
      <c r="LJB2409" s="375"/>
      <c r="LJC2409" s="375"/>
      <c r="LJD2409" s="71"/>
      <c r="LJE2409" s="69"/>
      <c r="LJF2409" s="71"/>
      <c r="LJG2409" s="71"/>
      <c r="LJH2409" s="147"/>
      <c r="LJI2409" s="163"/>
      <c r="LJJ2409" s="64"/>
      <c r="LJK2409" s="113"/>
      <c r="LJL2409" s="65"/>
      <c r="LJM2409" s="65"/>
      <c r="LJN2409" s="65"/>
      <c r="LJO2409" s="65"/>
      <c r="LJP2409" s="65"/>
      <c r="LJQ2409" s="65"/>
      <c r="LJR2409" s="65"/>
      <c r="LJS2409" s="65"/>
      <c r="LJT2409" s="65"/>
      <c r="LJU2409" s="65"/>
      <c r="LJV2409" s="375"/>
      <c r="LJW2409" s="375"/>
      <c r="LJX2409" s="71"/>
      <c r="LJY2409" s="69"/>
      <c r="LJZ2409" s="71"/>
      <c r="LKA2409" s="71"/>
      <c r="LKB2409" s="147"/>
      <c r="LKC2409" s="163"/>
      <c r="LKD2409" s="64"/>
      <c r="LKE2409" s="113"/>
      <c r="LKF2409" s="65"/>
      <c r="LKG2409" s="65"/>
      <c r="LKH2409" s="65"/>
      <c r="LKI2409" s="65"/>
      <c r="LKJ2409" s="65"/>
      <c r="LKK2409" s="65"/>
      <c r="LKL2409" s="65"/>
      <c r="LKM2409" s="65"/>
      <c r="LKN2409" s="65"/>
      <c r="LKO2409" s="65"/>
      <c r="LKP2409" s="375"/>
      <c r="LKQ2409" s="375"/>
      <c r="LKR2409" s="71"/>
      <c r="LKS2409" s="69"/>
      <c r="LKT2409" s="71"/>
      <c r="LKU2409" s="71"/>
      <c r="LKV2409" s="147"/>
      <c r="LKW2409" s="163"/>
      <c r="LKX2409" s="64"/>
      <c r="LKY2409" s="113"/>
      <c r="LKZ2409" s="65"/>
      <c r="LLA2409" s="65"/>
      <c r="LLB2409" s="65"/>
      <c r="LLC2409" s="65"/>
      <c r="LLD2409" s="65"/>
      <c r="LLE2409" s="65"/>
      <c r="LLF2409" s="65"/>
      <c r="LLG2409" s="65"/>
      <c r="LLH2409" s="65"/>
      <c r="LLI2409" s="65"/>
      <c r="LLJ2409" s="375"/>
      <c r="LLK2409" s="375"/>
      <c r="LLL2409" s="71"/>
      <c r="LLM2409" s="69"/>
      <c r="LLN2409" s="71"/>
      <c r="LLO2409" s="71"/>
      <c r="LLP2409" s="147"/>
      <c r="LLQ2409" s="163"/>
      <c r="LLR2409" s="64"/>
      <c r="LLS2409" s="113"/>
      <c r="LLT2409" s="65"/>
      <c r="LLU2409" s="65"/>
      <c r="LLV2409" s="65"/>
      <c r="LLW2409" s="65"/>
      <c r="LLX2409" s="65"/>
      <c r="LLY2409" s="65"/>
      <c r="LLZ2409" s="65"/>
      <c r="LMA2409" s="65"/>
      <c r="LMB2409" s="65"/>
      <c r="LMC2409" s="65"/>
      <c r="LMD2409" s="375"/>
      <c r="LME2409" s="375"/>
      <c r="LMF2409" s="71"/>
      <c r="LMG2409" s="69"/>
      <c r="LMH2409" s="71"/>
      <c r="LMI2409" s="71"/>
      <c r="LMJ2409" s="147"/>
      <c r="LMK2409" s="163"/>
      <c r="LML2409" s="64"/>
      <c r="LMM2409" s="113"/>
      <c r="LMN2409" s="65"/>
      <c r="LMO2409" s="65"/>
      <c r="LMP2409" s="65"/>
      <c r="LMQ2409" s="65"/>
      <c r="LMR2409" s="65"/>
      <c r="LMS2409" s="65"/>
      <c r="LMT2409" s="65"/>
      <c r="LMU2409" s="65"/>
      <c r="LMV2409" s="65"/>
      <c r="LMW2409" s="65"/>
      <c r="LMX2409" s="375"/>
      <c r="LMY2409" s="375"/>
      <c r="LMZ2409" s="71"/>
      <c r="LNA2409" s="69"/>
      <c r="LNB2409" s="71"/>
      <c r="LNC2409" s="71"/>
      <c r="LND2409" s="147"/>
      <c r="LNE2409" s="163"/>
      <c r="LNF2409" s="64"/>
      <c r="LNG2409" s="113"/>
      <c r="LNH2409" s="65"/>
      <c r="LNI2409" s="65"/>
      <c r="LNJ2409" s="65"/>
      <c r="LNK2409" s="65"/>
      <c r="LNL2409" s="65"/>
      <c r="LNM2409" s="65"/>
      <c r="LNN2409" s="65"/>
      <c r="LNO2409" s="65"/>
      <c r="LNP2409" s="65"/>
      <c r="LNQ2409" s="65"/>
      <c r="LNR2409" s="375"/>
      <c r="LNS2409" s="375"/>
      <c r="LNT2409" s="71"/>
      <c r="LNU2409" s="69"/>
      <c r="LNV2409" s="71"/>
      <c r="LNW2409" s="71"/>
      <c r="LNX2409" s="147"/>
      <c r="LNY2409" s="163"/>
      <c r="LNZ2409" s="64"/>
      <c r="LOA2409" s="113"/>
      <c r="LOB2409" s="65"/>
      <c r="LOC2409" s="65"/>
      <c r="LOD2409" s="65"/>
      <c r="LOE2409" s="65"/>
      <c r="LOF2409" s="65"/>
      <c r="LOG2409" s="65"/>
      <c r="LOH2409" s="65"/>
      <c r="LOI2409" s="65"/>
      <c r="LOJ2409" s="65"/>
      <c r="LOK2409" s="65"/>
      <c r="LOL2409" s="375"/>
      <c r="LOM2409" s="375"/>
      <c r="LON2409" s="71"/>
      <c r="LOO2409" s="69"/>
      <c r="LOP2409" s="71"/>
      <c r="LOQ2409" s="71"/>
      <c r="LOR2409" s="147"/>
      <c r="LOS2409" s="163"/>
      <c r="LOT2409" s="64"/>
      <c r="LOU2409" s="113"/>
      <c r="LOV2409" s="65"/>
      <c r="LOW2409" s="65"/>
      <c r="LOX2409" s="65"/>
      <c r="LOY2409" s="65"/>
      <c r="LOZ2409" s="65"/>
      <c r="LPA2409" s="65"/>
      <c r="LPB2409" s="65"/>
      <c r="LPC2409" s="65"/>
      <c r="LPD2409" s="65"/>
      <c r="LPE2409" s="65"/>
      <c r="LPF2409" s="375"/>
      <c r="LPG2409" s="375"/>
      <c r="LPH2409" s="71"/>
      <c r="LPI2409" s="69"/>
      <c r="LPJ2409" s="71"/>
      <c r="LPK2409" s="71"/>
      <c r="LPL2409" s="147"/>
      <c r="LPM2409" s="163"/>
      <c r="LPN2409" s="64"/>
      <c r="LPO2409" s="113"/>
      <c r="LPP2409" s="65"/>
      <c r="LPQ2409" s="65"/>
      <c r="LPR2409" s="65"/>
      <c r="LPS2409" s="65"/>
      <c r="LPT2409" s="65"/>
      <c r="LPU2409" s="65"/>
      <c r="LPV2409" s="65"/>
      <c r="LPW2409" s="65"/>
      <c r="LPX2409" s="65"/>
      <c r="LPY2409" s="65"/>
      <c r="LPZ2409" s="375"/>
      <c r="LQA2409" s="375"/>
      <c r="LQB2409" s="71"/>
      <c r="LQC2409" s="69"/>
      <c r="LQD2409" s="71"/>
      <c r="LQE2409" s="71"/>
      <c r="LQF2409" s="147"/>
      <c r="LQG2409" s="163"/>
      <c r="LQH2409" s="64"/>
      <c r="LQI2409" s="113"/>
      <c r="LQJ2409" s="65"/>
      <c r="LQK2409" s="65"/>
      <c r="LQL2409" s="65"/>
      <c r="LQM2409" s="65"/>
      <c r="LQN2409" s="65"/>
      <c r="LQO2409" s="65"/>
      <c r="LQP2409" s="65"/>
      <c r="LQQ2409" s="65"/>
      <c r="LQR2409" s="65"/>
      <c r="LQS2409" s="65"/>
      <c r="LQT2409" s="375"/>
      <c r="LQU2409" s="375"/>
      <c r="LQV2409" s="71"/>
      <c r="LQW2409" s="69"/>
      <c r="LQX2409" s="71"/>
      <c r="LQY2409" s="71"/>
      <c r="LQZ2409" s="147"/>
      <c r="LRA2409" s="163"/>
      <c r="LRB2409" s="64"/>
      <c r="LRC2409" s="113"/>
      <c r="LRD2409" s="65"/>
      <c r="LRE2409" s="65"/>
      <c r="LRF2409" s="65"/>
      <c r="LRG2409" s="65"/>
      <c r="LRH2409" s="65"/>
      <c r="LRI2409" s="65"/>
      <c r="LRJ2409" s="65"/>
      <c r="LRK2409" s="65"/>
      <c r="LRL2409" s="65"/>
      <c r="LRM2409" s="65"/>
      <c r="LRN2409" s="375"/>
      <c r="LRO2409" s="375"/>
      <c r="LRP2409" s="71"/>
      <c r="LRQ2409" s="69"/>
      <c r="LRR2409" s="71"/>
      <c r="LRS2409" s="71"/>
      <c r="LRT2409" s="147"/>
      <c r="LRU2409" s="163"/>
      <c r="LRV2409" s="64"/>
      <c r="LRW2409" s="113"/>
      <c r="LRX2409" s="65"/>
      <c r="LRY2409" s="65"/>
      <c r="LRZ2409" s="65"/>
      <c r="LSA2409" s="65"/>
      <c r="LSB2409" s="65"/>
      <c r="LSC2409" s="65"/>
      <c r="LSD2409" s="65"/>
      <c r="LSE2409" s="65"/>
      <c r="LSF2409" s="65"/>
      <c r="LSG2409" s="65"/>
      <c r="LSH2409" s="375"/>
      <c r="LSI2409" s="375"/>
      <c r="LSJ2409" s="71"/>
      <c r="LSK2409" s="69"/>
      <c r="LSL2409" s="71"/>
      <c r="LSM2409" s="71"/>
      <c r="LSN2409" s="147"/>
      <c r="LSO2409" s="163"/>
      <c r="LSP2409" s="64"/>
      <c r="LSQ2409" s="113"/>
      <c r="LSR2409" s="65"/>
      <c r="LSS2409" s="65"/>
      <c r="LST2409" s="65"/>
      <c r="LSU2409" s="65"/>
      <c r="LSV2409" s="65"/>
      <c r="LSW2409" s="65"/>
      <c r="LSX2409" s="65"/>
      <c r="LSY2409" s="65"/>
      <c r="LSZ2409" s="65"/>
      <c r="LTA2409" s="65"/>
      <c r="LTB2409" s="375"/>
      <c r="LTC2409" s="375"/>
      <c r="LTD2409" s="71"/>
      <c r="LTE2409" s="69"/>
      <c r="LTF2409" s="71"/>
      <c r="LTG2409" s="71"/>
      <c r="LTH2409" s="147"/>
      <c r="LTI2409" s="163"/>
      <c r="LTJ2409" s="64"/>
      <c r="LTK2409" s="113"/>
      <c r="LTL2409" s="65"/>
      <c r="LTM2409" s="65"/>
      <c r="LTN2409" s="65"/>
      <c r="LTO2409" s="65"/>
      <c r="LTP2409" s="65"/>
      <c r="LTQ2409" s="65"/>
      <c r="LTR2409" s="65"/>
      <c r="LTS2409" s="65"/>
      <c r="LTT2409" s="65"/>
      <c r="LTU2409" s="65"/>
      <c r="LTV2409" s="375"/>
      <c r="LTW2409" s="375"/>
      <c r="LTX2409" s="71"/>
      <c r="LTY2409" s="69"/>
      <c r="LTZ2409" s="71"/>
      <c r="LUA2409" s="71"/>
      <c r="LUB2409" s="147"/>
      <c r="LUC2409" s="163"/>
      <c r="LUD2409" s="64"/>
      <c r="LUE2409" s="113"/>
      <c r="LUF2409" s="65"/>
      <c r="LUG2409" s="65"/>
      <c r="LUH2409" s="65"/>
      <c r="LUI2409" s="65"/>
      <c r="LUJ2409" s="65"/>
      <c r="LUK2409" s="65"/>
      <c r="LUL2409" s="65"/>
      <c r="LUM2409" s="65"/>
      <c r="LUN2409" s="65"/>
      <c r="LUO2409" s="65"/>
      <c r="LUP2409" s="375"/>
      <c r="LUQ2409" s="375"/>
      <c r="LUR2409" s="71"/>
      <c r="LUS2409" s="69"/>
      <c r="LUT2409" s="71"/>
      <c r="LUU2409" s="71"/>
      <c r="LUV2409" s="147"/>
      <c r="LUW2409" s="163"/>
      <c r="LUX2409" s="64"/>
      <c r="LUY2409" s="113"/>
      <c r="LUZ2409" s="65"/>
      <c r="LVA2409" s="65"/>
      <c r="LVB2409" s="65"/>
      <c r="LVC2409" s="65"/>
      <c r="LVD2409" s="65"/>
      <c r="LVE2409" s="65"/>
      <c r="LVF2409" s="65"/>
      <c r="LVG2409" s="65"/>
      <c r="LVH2409" s="65"/>
      <c r="LVI2409" s="65"/>
      <c r="LVJ2409" s="375"/>
      <c r="LVK2409" s="375"/>
      <c r="LVL2409" s="71"/>
      <c r="LVM2409" s="69"/>
      <c r="LVN2409" s="71"/>
      <c r="LVO2409" s="71"/>
      <c r="LVP2409" s="147"/>
      <c r="LVQ2409" s="163"/>
      <c r="LVR2409" s="64"/>
      <c r="LVS2409" s="113"/>
      <c r="LVT2409" s="65"/>
      <c r="LVU2409" s="65"/>
      <c r="LVV2409" s="65"/>
      <c r="LVW2409" s="65"/>
      <c r="LVX2409" s="65"/>
      <c r="LVY2409" s="65"/>
      <c r="LVZ2409" s="65"/>
      <c r="LWA2409" s="65"/>
      <c r="LWB2409" s="65"/>
      <c r="LWC2409" s="65"/>
      <c r="LWD2409" s="375"/>
      <c r="LWE2409" s="375"/>
      <c r="LWF2409" s="71"/>
      <c r="LWG2409" s="69"/>
      <c r="LWH2409" s="71"/>
      <c r="LWI2409" s="71"/>
      <c r="LWJ2409" s="147"/>
      <c r="LWK2409" s="163"/>
      <c r="LWL2409" s="64"/>
      <c r="LWM2409" s="113"/>
      <c r="LWN2409" s="65"/>
      <c r="LWO2409" s="65"/>
      <c r="LWP2409" s="65"/>
      <c r="LWQ2409" s="65"/>
      <c r="LWR2409" s="65"/>
      <c r="LWS2409" s="65"/>
      <c r="LWT2409" s="65"/>
      <c r="LWU2409" s="65"/>
      <c r="LWV2409" s="65"/>
      <c r="LWW2409" s="65"/>
      <c r="LWX2409" s="375"/>
      <c r="LWY2409" s="375"/>
      <c r="LWZ2409" s="71"/>
      <c r="LXA2409" s="69"/>
      <c r="LXB2409" s="71"/>
      <c r="LXC2409" s="71"/>
      <c r="LXD2409" s="147"/>
      <c r="LXE2409" s="163"/>
      <c r="LXF2409" s="64"/>
      <c r="LXG2409" s="113"/>
      <c r="LXH2409" s="65"/>
      <c r="LXI2409" s="65"/>
      <c r="LXJ2409" s="65"/>
      <c r="LXK2409" s="65"/>
      <c r="LXL2409" s="65"/>
      <c r="LXM2409" s="65"/>
      <c r="LXN2409" s="65"/>
      <c r="LXO2409" s="65"/>
      <c r="LXP2409" s="65"/>
      <c r="LXQ2409" s="65"/>
      <c r="LXR2409" s="375"/>
      <c r="LXS2409" s="375"/>
      <c r="LXT2409" s="71"/>
      <c r="LXU2409" s="69"/>
      <c r="LXV2409" s="71"/>
      <c r="LXW2409" s="71"/>
      <c r="LXX2409" s="147"/>
      <c r="LXY2409" s="163"/>
      <c r="LXZ2409" s="64"/>
      <c r="LYA2409" s="113"/>
      <c r="LYB2409" s="65"/>
      <c r="LYC2409" s="65"/>
      <c r="LYD2409" s="65"/>
      <c r="LYE2409" s="65"/>
      <c r="LYF2409" s="65"/>
      <c r="LYG2409" s="65"/>
      <c r="LYH2409" s="65"/>
      <c r="LYI2409" s="65"/>
      <c r="LYJ2409" s="65"/>
      <c r="LYK2409" s="65"/>
      <c r="LYL2409" s="375"/>
      <c r="LYM2409" s="375"/>
      <c r="LYN2409" s="71"/>
      <c r="LYO2409" s="69"/>
      <c r="LYP2409" s="71"/>
      <c r="LYQ2409" s="71"/>
      <c r="LYR2409" s="147"/>
      <c r="LYS2409" s="163"/>
      <c r="LYT2409" s="64"/>
      <c r="LYU2409" s="113"/>
      <c r="LYV2409" s="65"/>
      <c r="LYW2409" s="65"/>
      <c r="LYX2409" s="65"/>
      <c r="LYY2409" s="65"/>
      <c r="LYZ2409" s="65"/>
      <c r="LZA2409" s="65"/>
      <c r="LZB2409" s="65"/>
      <c r="LZC2409" s="65"/>
      <c r="LZD2409" s="65"/>
      <c r="LZE2409" s="65"/>
      <c r="LZF2409" s="375"/>
      <c r="LZG2409" s="375"/>
      <c r="LZH2409" s="71"/>
      <c r="LZI2409" s="69"/>
      <c r="LZJ2409" s="71"/>
      <c r="LZK2409" s="71"/>
      <c r="LZL2409" s="147"/>
      <c r="LZM2409" s="163"/>
      <c r="LZN2409" s="64"/>
      <c r="LZO2409" s="113"/>
      <c r="LZP2409" s="65"/>
      <c r="LZQ2409" s="65"/>
      <c r="LZR2409" s="65"/>
      <c r="LZS2409" s="65"/>
      <c r="LZT2409" s="65"/>
      <c r="LZU2409" s="65"/>
      <c r="LZV2409" s="65"/>
      <c r="LZW2409" s="65"/>
      <c r="LZX2409" s="65"/>
      <c r="LZY2409" s="65"/>
      <c r="LZZ2409" s="375"/>
      <c r="MAA2409" s="375"/>
      <c r="MAB2409" s="71"/>
      <c r="MAC2409" s="69"/>
      <c r="MAD2409" s="71"/>
      <c r="MAE2409" s="71"/>
      <c r="MAF2409" s="147"/>
      <c r="MAG2409" s="163"/>
      <c r="MAH2409" s="64"/>
      <c r="MAI2409" s="113"/>
      <c r="MAJ2409" s="65"/>
      <c r="MAK2409" s="65"/>
      <c r="MAL2409" s="65"/>
      <c r="MAM2409" s="65"/>
      <c r="MAN2409" s="65"/>
      <c r="MAO2409" s="65"/>
      <c r="MAP2409" s="65"/>
      <c r="MAQ2409" s="65"/>
      <c r="MAR2409" s="65"/>
      <c r="MAS2409" s="65"/>
      <c r="MAT2409" s="375"/>
      <c r="MAU2409" s="375"/>
      <c r="MAV2409" s="71"/>
      <c r="MAW2409" s="69"/>
      <c r="MAX2409" s="71"/>
      <c r="MAY2409" s="71"/>
      <c r="MAZ2409" s="147"/>
      <c r="MBA2409" s="163"/>
      <c r="MBB2409" s="64"/>
      <c r="MBC2409" s="113"/>
      <c r="MBD2409" s="65"/>
      <c r="MBE2409" s="65"/>
      <c r="MBF2409" s="65"/>
      <c r="MBG2409" s="65"/>
      <c r="MBH2409" s="65"/>
      <c r="MBI2409" s="65"/>
      <c r="MBJ2409" s="65"/>
      <c r="MBK2409" s="65"/>
      <c r="MBL2409" s="65"/>
      <c r="MBM2409" s="65"/>
      <c r="MBN2409" s="375"/>
      <c r="MBO2409" s="375"/>
      <c r="MBP2409" s="71"/>
      <c r="MBQ2409" s="69"/>
      <c r="MBR2409" s="71"/>
      <c r="MBS2409" s="71"/>
      <c r="MBT2409" s="147"/>
      <c r="MBU2409" s="163"/>
      <c r="MBV2409" s="64"/>
      <c r="MBW2409" s="113"/>
      <c r="MBX2409" s="65"/>
      <c r="MBY2409" s="65"/>
      <c r="MBZ2409" s="65"/>
      <c r="MCA2409" s="65"/>
      <c r="MCB2409" s="65"/>
      <c r="MCC2409" s="65"/>
      <c r="MCD2409" s="65"/>
      <c r="MCE2409" s="65"/>
      <c r="MCF2409" s="65"/>
      <c r="MCG2409" s="65"/>
      <c r="MCH2409" s="375"/>
      <c r="MCI2409" s="375"/>
      <c r="MCJ2409" s="71"/>
      <c r="MCK2409" s="69"/>
      <c r="MCL2409" s="71"/>
      <c r="MCM2409" s="71"/>
      <c r="MCN2409" s="147"/>
      <c r="MCO2409" s="163"/>
      <c r="MCP2409" s="64"/>
      <c r="MCQ2409" s="113"/>
      <c r="MCR2409" s="65"/>
      <c r="MCS2409" s="65"/>
      <c r="MCT2409" s="65"/>
      <c r="MCU2409" s="65"/>
      <c r="MCV2409" s="65"/>
      <c r="MCW2409" s="65"/>
      <c r="MCX2409" s="65"/>
      <c r="MCY2409" s="65"/>
      <c r="MCZ2409" s="65"/>
      <c r="MDA2409" s="65"/>
      <c r="MDB2409" s="375"/>
      <c r="MDC2409" s="375"/>
      <c r="MDD2409" s="71"/>
      <c r="MDE2409" s="69"/>
      <c r="MDF2409" s="71"/>
      <c r="MDG2409" s="71"/>
      <c r="MDH2409" s="147"/>
      <c r="MDI2409" s="163"/>
      <c r="MDJ2409" s="64"/>
      <c r="MDK2409" s="113"/>
      <c r="MDL2409" s="65"/>
      <c r="MDM2409" s="65"/>
      <c r="MDN2409" s="65"/>
      <c r="MDO2409" s="65"/>
      <c r="MDP2409" s="65"/>
      <c r="MDQ2409" s="65"/>
      <c r="MDR2409" s="65"/>
      <c r="MDS2409" s="65"/>
      <c r="MDT2409" s="65"/>
      <c r="MDU2409" s="65"/>
      <c r="MDV2409" s="375"/>
      <c r="MDW2409" s="375"/>
      <c r="MDX2409" s="71"/>
      <c r="MDY2409" s="69"/>
      <c r="MDZ2409" s="71"/>
      <c r="MEA2409" s="71"/>
      <c r="MEB2409" s="147"/>
      <c r="MEC2409" s="163"/>
      <c r="MED2409" s="64"/>
      <c r="MEE2409" s="113"/>
      <c r="MEF2409" s="65"/>
      <c r="MEG2409" s="65"/>
      <c r="MEH2409" s="65"/>
      <c r="MEI2409" s="65"/>
      <c r="MEJ2409" s="65"/>
      <c r="MEK2409" s="65"/>
      <c r="MEL2409" s="65"/>
      <c r="MEM2409" s="65"/>
      <c r="MEN2409" s="65"/>
      <c r="MEO2409" s="65"/>
      <c r="MEP2409" s="375"/>
      <c r="MEQ2409" s="375"/>
      <c r="MER2409" s="71"/>
      <c r="MES2409" s="69"/>
      <c r="MET2409" s="71"/>
      <c r="MEU2409" s="71"/>
      <c r="MEV2409" s="147"/>
      <c r="MEW2409" s="163"/>
      <c r="MEX2409" s="64"/>
      <c r="MEY2409" s="113"/>
      <c r="MEZ2409" s="65"/>
      <c r="MFA2409" s="65"/>
      <c r="MFB2409" s="65"/>
      <c r="MFC2409" s="65"/>
      <c r="MFD2409" s="65"/>
      <c r="MFE2409" s="65"/>
      <c r="MFF2409" s="65"/>
      <c r="MFG2409" s="65"/>
      <c r="MFH2409" s="65"/>
      <c r="MFI2409" s="65"/>
      <c r="MFJ2409" s="375"/>
      <c r="MFK2409" s="375"/>
      <c r="MFL2409" s="71"/>
      <c r="MFM2409" s="69"/>
      <c r="MFN2409" s="71"/>
      <c r="MFO2409" s="71"/>
      <c r="MFP2409" s="147"/>
      <c r="MFQ2409" s="163"/>
      <c r="MFR2409" s="64"/>
      <c r="MFS2409" s="113"/>
      <c r="MFT2409" s="65"/>
      <c r="MFU2409" s="65"/>
      <c r="MFV2409" s="65"/>
      <c r="MFW2409" s="65"/>
      <c r="MFX2409" s="65"/>
      <c r="MFY2409" s="65"/>
      <c r="MFZ2409" s="65"/>
      <c r="MGA2409" s="65"/>
      <c r="MGB2409" s="65"/>
      <c r="MGC2409" s="65"/>
      <c r="MGD2409" s="375"/>
      <c r="MGE2409" s="375"/>
      <c r="MGF2409" s="71"/>
      <c r="MGG2409" s="69"/>
      <c r="MGH2409" s="71"/>
      <c r="MGI2409" s="71"/>
      <c r="MGJ2409" s="147"/>
      <c r="MGK2409" s="163"/>
      <c r="MGL2409" s="64"/>
      <c r="MGM2409" s="113"/>
      <c r="MGN2409" s="65"/>
      <c r="MGO2409" s="65"/>
      <c r="MGP2409" s="65"/>
      <c r="MGQ2409" s="65"/>
      <c r="MGR2409" s="65"/>
      <c r="MGS2409" s="65"/>
      <c r="MGT2409" s="65"/>
      <c r="MGU2409" s="65"/>
      <c r="MGV2409" s="65"/>
      <c r="MGW2409" s="65"/>
      <c r="MGX2409" s="375"/>
      <c r="MGY2409" s="375"/>
      <c r="MGZ2409" s="71"/>
      <c r="MHA2409" s="69"/>
      <c r="MHB2409" s="71"/>
      <c r="MHC2409" s="71"/>
      <c r="MHD2409" s="147"/>
      <c r="MHE2409" s="163"/>
      <c r="MHF2409" s="64"/>
      <c r="MHG2409" s="113"/>
      <c r="MHH2409" s="65"/>
      <c r="MHI2409" s="65"/>
      <c r="MHJ2409" s="65"/>
      <c r="MHK2409" s="65"/>
      <c r="MHL2409" s="65"/>
      <c r="MHM2409" s="65"/>
      <c r="MHN2409" s="65"/>
      <c r="MHO2409" s="65"/>
      <c r="MHP2409" s="65"/>
      <c r="MHQ2409" s="65"/>
      <c r="MHR2409" s="375"/>
      <c r="MHS2409" s="375"/>
      <c r="MHT2409" s="71"/>
      <c r="MHU2409" s="69"/>
      <c r="MHV2409" s="71"/>
      <c r="MHW2409" s="71"/>
      <c r="MHX2409" s="147"/>
      <c r="MHY2409" s="163"/>
      <c r="MHZ2409" s="64"/>
      <c r="MIA2409" s="113"/>
      <c r="MIB2409" s="65"/>
      <c r="MIC2409" s="65"/>
      <c r="MID2409" s="65"/>
      <c r="MIE2409" s="65"/>
      <c r="MIF2409" s="65"/>
      <c r="MIG2409" s="65"/>
      <c r="MIH2409" s="65"/>
      <c r="MII2409" s="65"/>
      <c r="MIJ2409" s="65"/>
      <c r="MIK2409" s="65"/>
      <c r="MIL2409" s="375"/>
      <c r="MIM2409" s="375"/>
      <c r="MIN2409" s="71"/>
      <c r="MIO2409" s="69"/>
      <c r="MIP2409" s="71"/>
      <c r="MIQ2409" s="71"/>
      <c r="MIR2409" s="147"/>
      <c r="MIS2409" s="163"/>
      <c r="MIT2409" s="64"/>
      <c r="MIU2409" s="113"/>
      <c r="MIV2409" s="65"/>
      <c r="MIW2409" s="65"/>
      <c r="MIX2409" s="65"/>
      <c r="MIY2409" s="65"/>
      <c r="MIZ2409" s="65"/>
      <c r="MJA2409" s="65"/>
      <c r="MJB2409" s="65"/>
      <c r="MJC2409" s="65"/>
      <c r="MJD2409" s="65"/>
      <c r="MJE2409" s="65"/>
      <c r="MJF2409" s="375"/>
      <c r="MJG2409" s="375"/>
      <c r="MJH2409" s="71"/>
      <c r="MJI2409" s="69"/>
      <c r="MJJ2409" s="71"/>
      <c r="MJK2409" s="71"/>
      <c r="MJL2409" s="147"/>
      <c r="MJM2409" s="163"/>
      <c r="MJN2409" s="64"/>
      <c r="MJO2409" s="113"/>
      <c r="MJP2409" s="65"/>
      <c r="MJQ2409" s="65"/>
      <c r="MJR2409" s="65"/>
      <c r="MJS2409" s="65"/>
      <c r="MJT2409" s="65"/>
      <c r="MJU2409" s="65"/>
      <c r="MJV2409" s="65"/>
      <c r="MJW2409" s="65"/>
      <c r="MJX2409" s="65"/>
      <c r="MJY2409" s="65"/>
      <c r="MJZ2409" s="375"/>
      <c r="MKA2409" s="375"/>
      <c r="MKB2409" s="71"/>
      <c r="MKC2409" s="69"/>
      <c r="MKD2409" s="71"/>
      <c r="MKE2409" s="71"/>
      <c r="MKF2409" s="147"/>
      <c r="MKG2409" s="163"/>
      <c r="MKH2409" s="64"/>
      <c r="MKI2409" s="113"/>
      <c r="MKJ2409" s="65"/>
      <c r="MKK2409" s="65"/>
      <c r="MKL2409" s="65"/>
      <c r="MKM2409" s="65"/>
      <c r="MKN2409" s="65"/>
      <c r="MKO2409" s="65"/>
      <c r="MKP2409" s="65"/>
      <c r="MKQ2409" s="65"/>
      <c r="MKR2409" s="65"/>
      <c r="MKS2409" s="65"/>
      <c r="MKT2409" s="375"/>
      <c r="MKU2409" s="375"/>
      <c r="MKV2409" s="71"/>
      <c r="MKW2409" s="69"/>
      <c r="MKX2409" s="71"/>
      <c r="MKY2409" s="71"/>
      <c r="MKZ2409" s="147"/>
      <c r="MLA2409" s="163"/>
      <c r="MLB2409" s="64"/>
      <c r="MLC2409" s="113"/>
      <c r="MLD2409" s="65"/>
      <c r="MLE2409" s="65"/>
      <c r="MLF2409" s="65"/>
      <c r="MLG2409" s="65"/>
      <c r="MLH2409" s="65"/>
      <c r="MLI2409" s="65"/>
      <c r="MLJ2409" s="65"/>
      <c r="MLK2409" s="65"/>
      <c r="MLL2409" s="65"/>
      <c r="MLM2409" s="65"/>
      <c r="MLN2409" s="375"/>
      <c r="MLO2409" s="375"/>
      <c r="MLP2409" s="71"/>
      <c r="MLQ2409" s="69"/>
      <c r="MLR2409" s="71"/>
      <c r="MLS2409" s="71"/>
      <c r="MLT2409" s="147"/>
      <c r="MLU2409" s="163"/>
      <c r="MLV2409" s="64"/>
      <c r="MLW2409" s="113"/>
      <c r="MLX2409" s="65"/>
      <c r="MLY2409" s="65"/>
      <c r="MLZ2409" s="65"/>
      <c r="MMA2409" s="65"/>
      <c r="MMB2409" s="65"/>
      <c r="MMC2409" s="65"/>
      <c r="MMD2409" s="65"/>
      <c r="MME2409" s="65"/>
      <c r="MMF2409" s="65"/>
      <c r="MMG2409" s="65"/>
      <c r="MMH2409" s="375"/>
      <c r="MMI2409" s="375"/>
      <c r="MMJ2409" s="71"/>
      <c r="MMK2409" s="69"/>
      <c r="MML2409" s="71"/>
      <c r="MMM2409" s="71"/>
      <c r="MMN2409" s="147"/>
      <c r="MMO2409" s="163"/>
      <c r="MMP2409" s="64"/>
      <c r="MMQ2409" s="113"/>
      <c r="MMR2409" s="65"/>
      <c r="MMS2409" s="65"/>
      <c r="MMT2409" s="65"/>
      <c r="MMU2409" s="65"/>
      <c r="MMV2409" s="65"/>
      <c r="MMW2409" s="65"/>
      <c r="MMX2409" s="65"/>
      <c r="MMY2409" s="65"/>
      <c r="MMZ2409" s="65"/>
      <c r="MNA2409" s="65"/>
      <c r="MNB2409" s="375"/>
      <c r="MNC2409" s="375"/>
      <c r="MND2409" s="71"/>
      <c r="MNE2409" s="69"/>
      <c r="MNF2409" s="71"/>
      <c r="MNG2409" s="71"/>
      <c r="MNH2409" s="147"/>
      <c r="MNI2409" s="163"/>
      <c r="MNJ2409" s="64"/>
      <c r="MNK2409" s="113"/>
      <c r="MNL2409" s="65"/>
      <c r="MNM2409" s="65"/>
      <c r="MNN2409" s="65"/>
      <c r="MNO2409" s="65"/>
      <c r="MNP2409" s="65"/>
      <c r="MNQ2409" s="65"/>
      <c r="MNR2409" s="65"/>
      <c r="MNS2409" s="65"/>
      <c r="MNT2409" s="65"/>
      <c r="MNU2409" s="65"/>
      <c r="MNV2409" s="375"/>
      <c r="MNW2409" s="375"/>
      <c r="MNX2409" s="71"/>
      <c r="MNY2409" s="69"/>
      <c r="MNZ2409" s="71"/>
      <c r="MOA2409" s="71"/>
      <c r="MOB2409" s="147"/>
      <c r="MOC2409" s="163"/>
      <c r="MOD2409" s="64"/>
      <c r="MOE2409" s="113"/>
      <c r="MOF2409" s="65"/>
      <c r="MOG2409" s="65"/>
      <c r="MOH2409" s="65"/>
      <c r="MOI2409" s="65"/>
      <c r="MOJ2409" s="65"/>
      <c r="MOK2409" s="65"/>
      <c r="MOL2409" s="65"/>
      <c r="MOM2409" s="65"/>
      <c r="MON2409" s="65"/>
      <c r="MOO2409" s="65"/>
      <c r="MOP2409" s="375"/>
      <c r="MOQ2409" s="375"/>
      <c r="MOR2409" s="71"/>
      <c r="MOS2409" s="69"/>
      <c r="MOT2409" s="71"/>
      <c r="MOU2409" s="71"/>
      <c r="MOV2409" s="147"/>
      <c r="MOW2409" s="163"/>
      <c r="MOX2409" s="64"/>
      <c r="MOY2409" s="113"/>
      <c r="MOZ2409" s="65"/>
      <c r="MPA2409" s="65"/>
      <c r="MPB2409" s="65"/>
      <c r="MPC2409" s="65"/>
      <c r="MPD2409" s="65"/>
      <c r="MPE2409" s="65"/>
      <c r="MPF2409" s="65"/>
      <c r="MPG2409" s="65"/>
      <c r="MPH2409" s="65"/>
      <c r="MPI2409" s="65"/>
      <c r="MPJ2409" s="375"/>
      <c r="MPK2409" s="375"/>
      <c r="MPL2409" s="71"/>
      <c r="MPM2409" s="69"/>
      <c r="MPN2409" s="71"/>
      <c r="MPO2409" s="71"/>
      <c r="MPP2409" s="147"/>
      <c r="MPQ2409" s="163"/>
      <c r="MPR2409" s="64"/>
      <c r="MPS2409" s="113"/>
      <c r="MPT2409" s="65"/>
      <c r="MPU2409" s="65"/>
      <c r="MPV2409" s="65"/>
      <c r="MPW2409" s="65"/>
      <c r="MPX2409" s="65"/>
      <c r="MPY2409" s="65"/>
      <c r="MPZ2409" s="65"/>
      <c r="MQA2409" s="65"/>
      <c r="MQB2409" s="65"/>
      <c r="MQC2409" s="65"/>
      <c r="MQD2409" s="375"/>
      <c r="MQE2409" s="375"/>
      <c r="MQF2409" s="71"/>
      <c r="MQG2409" s="69"/>
      <c r="MQH2409" s="71"/>
      <c r="MQI2409" s="71"/>
      <c r="MQJ2409" s="147"/>
      <c r="MQK2409" s="163"/>
      <c r="MQL2409" s="64"/>
      <c r="MQM2409" s="113"/>
      <c r="MQN2409" s="65"/>
      <c r="MQO2409" s="65"/>
      <c r="MQP2409" s="65"/>
      <c r="MQQ2409" s="65"/>
      <c r="MQR2409" s="65"/>
      <c r="MQS2409" s="65"/>
      <c r="MQT2409" s="65"/>
      <c r="MQU2409" s="65"/>
      <c r="MQV2409" s="65"/>
      <c r="MQW2409" s="65"/>
      <c r="MQX2409" s="375"/>
      <c r="MQY2409" s="375"/>
      <c r="MQZ2409" s="71"/>
      <c r="MRA2409" s="69"/>
      <c r="MRB2409" s="71"/>
      <c r="MRC2409" s="71"/>
      <c r="MRD2409" s="147"/>
      <c r="MRE2409" s="163"/>
      <c r="MRF2409" s="64"/>
      <c r="MRG2409" s="113"/>
      <c r="MRH2409" s="65"/>
      <c r="MRI2409" s="65"/>
      <c r="MRJ2409" s="65"/>
      <c r="MRK2409" s="65"/>
      <c r="MRL2409" s="65"/>
      <c r="MRM2409" s="65"/>
      <c r="MRN2409" s="65"/>
      <c r="MRO2409" s="65"/>
      <c r="MRP2409" s="65"/>
      <c r="MRQ2409" s="65"/>
      <c r="MRR2409" s="375"/>
      <c r="MRS2409" s="375"/>
      <c r="MRT2409" s="71"/>
      <c r="MRU2409" s="69"/>
      <c r="MRV2409" s="71"/>
      <c r="MRW2409" s="71"/>
      <c r="MRX2409" s="147"/>
      <c r="MRY2409" s="163"/>
      <c r="MRZ2409" s="64"/>
      <c r="MSA2409" s="113"/>
      <c r="MSB2409" s="65"/>
      <c r="MSC2409" s="65"/>
      <c r="MSD2409" s="65"/>
      <c r="MSE2409" s="65"/>
      <c r="MSF2409" s="65"/>
      <c r="MSG2409" s="65"/>
      <c r="MSH2409" s="65"/>
      <c r="MSI2409" s="65"/>
      <c r="MSJ2409" s="65"/>
      <c r="MSK2409" s="65"/>
      <c r="MSL2409" s="375"/>
      <c r="MSM2409" s="375"/>
      <c r="MSN2409" s="71"/>
      <c r="MSO2409" s="69"/>
      <c r="MSP2409" s="71"/>
      <c r="MSQ2409" s="71"/>
      <c r="MSR2409" s="147"/>
      <c r="MSS2409" s="163"/>
      <c r="MST2409" s="64"/>
      <c r="MSU2409" s="113"/>
      <c r="MSV2409" s="65"/>
      <c r="MSW2409" s="65"/>
      <c r="MSX2409" s="65"/>
      <c r="MSY2409" s="65"/>
      <c r="MSZ2409" s="65"/>
      <c r="MTA2409" s="65"/>
      <c r="MTB2409" s="65"/>
      <c r="MTC2409" s="65"/>
      <c r="MTD2409" s="65"/>
      <c r="MTE2409" s="65"/>
      <c r="MTF2409" s="375"/>
      <c r="MTG2409" s="375"/>
      <c r="MTH2409" s="71"/>
      <c r="MTI2409" s="69"/>
      <c r="MTJ2409" s="71"/>
      <c r="MTK2409" s="71"/>
      <c r="MTL2409" s="147"/>
      <c r="MTM2409" s="163"/>
      <c r="MTN2409" s="64"/>
      <c r="MTO2409" s="113"/>
      <c r="MTP2409" s="65"/>
      <c r="MTQ2409" s="65"/>
      <c r="MTR2409" s="65"/>
      <c r="MTS2409" s="65"/>
      <c r="MTT2409" s="65"/>
      <c r="MTU2409" s="65"/>
      <c r="MTV2409" s="65"/>
      <c r="MTW2409" s="65"/>
      <c r="MTX2409" s="65"/>
      <c r="MTY2409" s="65"/>
      <c r="MTZ2409" s="375"/>
      <c r="MUA2409" s="375"/>
      <c r="MUB2409" s="71"/>
      <c r="MUC2409" s="69"/>
      <c r="MUD2409" s="71"/>
      <c r="MUE2409" s="71"/>
      <c r="MUF2409" s="147"/>
      <c r="MUG2409" s="163"/>
      <c r="MUH2409" s="64"/>
      <c r="MUI2409" s="113"/>
      <c r="MUJ2409" s="65"/>
      <c r="MUK2409" s="65"/>
      <c r="MUL2409" s="65"/>
      <c r="MUM2409" s="65"/>
      <c r="MUN2409" s="65"/>
      <c r="MUO2409" s="65"/>
      <c r="MUP2409" s="65"/>
      <c r="MUQ2409" s="65"/>
      <c r="MUR2409" s="65"/>
      <c r="MUS2409" s="65"/>
      <c r="MUT2409" s="375"/>
      <c r="MUU2409" s="375"/>
      <c r="MUV2409" s="71"/>
      <c r="MUW2409" s="69"/>
      <c r="MUX2409" s="71"/>
      <c r="MUY2409" s="71"/>
      <c r="MUZ2409" s="147"/>
      <c r="MVA2409" s="163"/>
      <c r="MVB2409" s="64"/>
      <c r="MVC2409" s="113"/>
      <c r="MVD2409" s="65"/>
      <c r="MVE2409" s="65"/>
      <c r="MVF2409" s="65"/>
      <c r="MVG2409" s="65"/>
      <c r="MVH2409" s="65"/>
      <c r="MVI2409" s="65"/>
      <c r="MVJ2409" s="65"/>
      <c r="MVK2409" s="65"/>
      <c r="MVL2409" s="65"/>
      <c r="MVM2409" s="65"/>
      <c r="MVN2409" s="375"/>
      <c r="MVO2409" s="375"/>
      <c r="MVP2409" s="71"/>
      <c r="MVQ2409" s="69"/>
      <c r="MVR2409" s="71"/>
      <c r="MVS2409" s="71"/>
      <c r="MVT2409" s="147"/>
      <c r="MVU2409" s="163"/>
      <c r="MVV2409" s="64"/>
      <c r="MVW2409" s="113"/>
      <c r="MVX2409" s="65"/>
      <c r="MVY2409" s="65"/>
      <c r="MVZ2409" s="65"/>
      <c r="MWA2409" s="65"/>
      <c r="MWB2409" s="65"/>
      <c r="MWC2409" s="65"/>
      <c r="MWD2409" s="65"/>
      <c r="MWE2409" s="65"/>
      <c r="MWF2409" s="65"/>
      <c r="MWG2409" s="65"/>
      <c r="MWH2409" s="375"/>
      <c r="MWI2409" s="375"/>
      <c r="MWJ2409" s="71"/>
      <c r="MWK2409" s="69"/>
      <c r="MWL2409" s="71"/>
      <c r="MWM2409" s="71"/>
      <c r="MWN2409" s="147"/>
      <c r="MWO2409" s="163"/>
      <c r="MWP2409" s="64"/>
      <c r="MWQ2409" s="113"/>
      <c r="MWR2409" s="65"/>
      <c r="MWS2409" s="65"/>
      <c r="MWT2409" s="65"/>
      <c r="MWU2409" s="65"/>
      <c r="MWV2409" s="65"/>
      <c r="MWW2409" s="65"/>
      <c r="MWX2409" s="65"/>
      <c r="MWY2409" s="65"/>
      <c r="MWZ2409" s="65"/>
      <c r="MXA2409" s="65"/>
      <c r="MXB2409" s="375"/>
      <c r="MXC2409" s="375"/>
      <c r="MXD2409" s="71"/>
      <c r="MXE2409" s="69"/>
      <c r="MXF2409" s="71"/>
      <c r="MXG2409" s="71"/>
      <c r="MXH2409" s="147"/>
      <c r="MXI2409" s="163"/>
      <c r="MXJ2409" s="64"/>
      <c r="MXK2409" s="113"/>
      <c r="MXL2409" s="65"/>
      <c r="MXM2409" s="65"/>
      <c r="MXN2409" s="65"/>
      <c r="MXO2409" s="65"/>
      <c r="MXP2409" s="65"/>
      <c r="MXQ2409" s="65"/>
      <c r="MXR2409" s="65"/>
      <c r="MXS2409" s="65"/>
      <c r="MXT2409" s="65"/>
      <c r="MXU2409" s="65"/>
      <c r="MXV2409" s="375"/>
      <c r="MXW2409" s="375"/>
      <c r="MXX2409" s="71"/>
      <c r="MXY2409" s="69"/>
      <c r="MXZ2409" s="71"/>
      <c r="MYA2409" s="71"/>
      <c r="MYB2409" s="147"/>
      <c r="MYC2409" s="163"/>
      <c r="MYD2409" s="64"/>
      <c r="MYE2409" s="113"/>
      <c r="MYF2409" s="65"/>
      <c r="MYG2409" s="65"/>
      <c r="MYH2409" s="65"/>
      <c r="MYI2409" s="65"/>
      <c r="MYJ2409" s="65"/>
      <c r="MYK2409" s="65"/>
      <c r="MYL2409" s="65"/>
      <c r="MYM2409" s="65"/>
      <c r="MYN2409" s="65"/>
      <c r="MYO2409" s="65"/>
      <c r="MYP2409" s="375"/>
      <c r="MYQ2409" s="375"/>
      <c r="MYR2409" s="71"/>
      <c r="MYS2409" s="69"/>
      <c r="MYT2409" s="71"/>
      <c r="MYU2409" s="71"/>
      <c r="MYV2409" s="147"/>
      <c r="MYW2409" s="163"/>
      <c r="MYX2409" s="64"/>
      <c r="MYY2409" s="113"/>
      <c r="MYZ2409" s="65"/>
      <c r="MZA2409" s="65"/>
      <c r="MZB2409" s="65"/>
      <c r="MZC2409" s="65"/>
      <c r="MZD2409" s="65"/>
      <c r="MZE2409" s="65"/>
      <c r="MZF2409" s="65"/>
      <c r="MZG2409" s="65"/>
      <c r="MZH2409" s="65"/>
      <c r="MZI2409" s="65"/>
      <c r="MZJ2409" s="375"/>
      <c r="MZK2409" s="375"/>
      <c r="MZL2409" s="71"/>
      <c r="MZM2409" s="69"/>
      <c r="MZN2409" s="71"/>
      <c r="MZO2409" s="71"/>
      <c r="MZP2409" s="147"/>
      <c r="MZQ2409" s="163"/>
      <c r="MZR2409" s="64"/>
      <c r="MZS2409" s="113"/>
      <c r="MZT2409" s="65"/>
      <c r="MZU2409" s="65"/>
      <c r="MZV2409" s="65"/>
      <c r="MZW2409" s="65"/>
      <c r="MZX2409" s="65"/>
      <c r="MZY2409" s="65"/>
      <c r="MZZ2409" s="65"/>
      <c r="NAA2409" s="65"/>
      <c r="NAB2409" s="65"/>
      <c r="NAC2409" s="65"/>
      <c r="NAD2409" s="375"/>
      <c r="NAE2409" s="375"/>
      <c r="NAF2409" s="71"/>
      <c r="NAG2409" s="69"/>
      <c r="NAH2409" s="71"/>
      <c r="NAI2409" s="71"/>
      <c r="NAJ2409" s="147"/>
      <c r="NAK2409" s="163"/>
      <c r="NAL2409" s="64"/>
      <c r="NAM2409" s="113"/>
      <c r="NAN2409" s="65"/>
      <c r="NAO2409" s="65"/>
      <c r="NAP2409" s="65"/>
      <c r="NAQ2409" s="65"/>
      <c r="NAR2409" s="65"/>
      <c r="NAS2409" s="65"/>
      <c r="NAT2409" s="65"/>
      <c r="NAU2409" s="65"/>
      <c r="NAV2409" s="65"/>
      <c r="NAW2409" s="65"/>
      <c r="NAX2409" s="375"/>
      <c r="NAY2409" s="375"/>
      <c r="NAZ2409" s="71"/>
      <c r="NBA2409" s="69"/>
      <c r="NBB2409" s="71"/>
      <c r="NBC2409" s="71"/>
      <c r="NBD2409" s="147"/>
      <c r="NBE2409" s="163"/>
      <c r="NBF2409" s="64"/>
      <c r="NBG2409" s="113"/>
      <c r="NBH2409" s="65"/>
      <c r="NBI2409" s="65"/>
      <c r="NBJ2409" s="65"/>
      <c r="NBK2409" s="65"/>
      <c r="NBL2409" s="65"/>
      <c r="NBM2409" s="65"/>
      <c r="NBN2409" s="65"/>
      <c r="NBO2409" s="65"/>
      <c r="NBP2409" s="65"/>
      <c r="NBQ2409" s="65"/>
      <c r="NBR2409" s="375"/>
      <c r="NBS2409" s="375"/>
      <c r="NBT2409" s="71"/>
      <c r="NBU2409" s="69"/>
      <c r="NBV2409" s="71"/>
      <c r="NBW2409" s="71"/>
      <c r="NBX2409" s="147"/>
      <c r="NBY2409" s="163"/>
      <c r="NBZ2409" s="64"/>
      <c r="NCA2409" s="113"/>
      <c r="NCB2409" s="65"/>
      <c r="NCC2409" s="65"/>
      <c r="NCD2409" s="65"/>
      <c r="NCE2409" s="65"/>
      <c r="NCF2409" s="65"/>
      <c r="NCG2409" s="65"/>
      <c r="NCH2409" s="65"/>
      <c r="NCI2409" s="65"/>
      <c r="NCJ2409" s="65"/>
      <c r="NCK2409" s="65"/>
      <c r="NCL2409" s="375"/>
      <c r="NCM2409" s="375"/>
      <c r="NCN2409" s="71"/>
      <c r="NCO2409" s="69"/>
      <c r="NCP2409" s="71"/>
      <c r="NCQ2409" s="71"/>
      <c r="NCR2409" s="147"/>
      <c r="NCS2409" s="163"/>
      <c r="NCT2409" s="64"/>
      <c r="NCU2409" s="113"/>
      <c r="NCV2409" s="65"/>
      <c r="NCW2409" s="65"/>
      <c r="NCX2409" s="65"/>
      <c r="NCY2409" s="65"/>
      <c r="NCZ2409" s="65"/>
      <c r="NDA2409" s="65"/>
      <c r="NDB2409" s="65"/>
      <c r="NDC2409" s="65"/>
      <c r="NDD2409" s="65"/>
      <c r="NDE2409" s="65"/>
      <c r="NDF2409" s="375"/>
      <c r="NDG2409" s="375"/>
      <c r="NDH2409" s="71"/>
      <c r="NDI2409" s="69"/>
      <c r="NDJ2409" s="71"/>
      <c r="NDK2409" s="71"/>
      <c r="NDL2409" s="147"/>
      <c r="NDM2409" s="163"/>
      <c r="NDN2409" s="64"/>
      <c r="NDO2409" s="113"/>
      <c r="NDP2409" s="65"/>
      <c r="NDQ2409" s="65"/>
      <c r="NDR2409" s="65"/>
      <c r="NDS2409" s="65"/>
      <c r="NDT2409" s="65"/>
      <c r="NDU2409" s="65"/>
      <c r="NDV2409" s="65"/>
      <c r="NDW2409" s="65"/>
      <c r="NDX2409" s="65"/>
      <c r="NDY2409" s="65"/>
      <c r="NDZ2409" s="375"/>
      <c r="NEA2409" s="375"/>
      <c r="NEB2409" s="71"/>
      <c r="NEC2409" s="69"/>
      <c r="NED2409" s="71"/>
      <c r="NEE2409" s="71"/>
      <c r="NEF2409" s="147"/>
      <c r="NEG2409" s="163"/>
      <c r="NEH2409" s="64"/>
      <c r="NEI2409" s="113"/>
      <c r="NEJ2409" s="65"/>
      <c r="NEK2409" s="65"/>
      <c r="NEL2409" s="65"/>
      <c r="NEM2409" s="65"/>
      <c r="NEN2409" s="65"/>
      <c r="NEO2409" s="65"/>
      <c r="NEP2409" s="65"/>
      <c r="NEQ2409" s="65"/>
      <c r="NER2409" s="65"/>
      <c r="NES2409" s="65"/>
      <c r="NET2409" s="375"/>
      <c r="NEU2409" s="375"/>
      <c r="NEV2409" s="71"/>
      <c r="NEW2409" s="69"/>
      <c r="NEX2409" s="71"/>
      <c r="NEY2409" s="71"/>
      <c r="NEZ2409" s="147"/>
      <c r="NFA2409" s="163"/>
      <c r="NFB2409" s="64"/>
      <c r="NFC2409" s="113"/>
      <c r="NFD2409" s="65"/>
      <c r="NFE2409" s="65"/>
      <c r="NFF2409" s="65"/>
      <c r="NFG2409" s="65"/>
      <c r="NFH2409" s="65"/>
      <c r="NFI2409" s="65"/>
      <c r="NFJ2409" s="65"/>
      <c r="NFK2409" s="65"/>
      <c r="NFL2409" s="65"/>
      <c r="NFM2409" s="65"/>
      <c r="NFN2409" s="375"/>
      <c r="NFO2409" s="375"/>
      <c r="NFP2409" s="71"/>
      <c r="NFQ2409" s="69"/>
      <c r="NFR2409" s="71"/>
      <c r="NFS2409" s="71"/>
      <c r="NFT2409" s="147"/>
      <c r="NFU2409" s="163"/>
      <c r="NFV2409" s="64"/>
      <c r="NFW2409" s="113"/>
      <c r="NFX2409" s="65"/>
      <c r="NFY2409" s="65"/>
      <c r="NFZ2409" s="65"/>
      <c r="NGA2409" s="65"/>
      <c r="NGB2409" s="65"/>
      <c r="NGC2409" s="65"/>
      <c r="NGD2409" s="65"/>
      <c r="NGE2409" s="65"/>
      <c r="NGF2409" s="65"/>
      <c r="NGG2409" s="65"/>
      <c r="NGH2409" s="375"/>
      <c r="NGI2409" s="375"/>
      <c r="NGJ2409" s="71"/>
      <c r="NGK2409" s="69"/>
      <c r="NGL2409" s="71"/>
      <c r="NGM2409" s="71"/>
      <c r="NGN2409" s="147"/>
      <c r="NGO2409" s="163"/>
      <c r="NGP2409" s="64"/>
      <c r="NGQ2409" s="113"/>
      <c r="NGR2409" s="65"/>
      <c r="NGS2409" s="65"/>
      <c r="NGT2409" s="65"/>
      <c r="NGU2409" s="65"/>
      <c r="NGV2409" s="65"/>
      <c r="NGW2409" s="65"/>
      <c r="NGX2409" s="65"/>
      <c r="NGY2409" s="65"/>
      <c r="NGZ2409" s="65"/>
      <c r="NHA2409" s="65"/>
      <c r="NHB2409" s="375"/>
      <c r="NHC2409" s="375"/>
      <c r="NHD2409" s="71"/>
      <c r="NHE2409" s="69"/>
      <c r="NHF2409" s="71"/>
      <c r="NHG2409" s="71"/>
      <c r="NHH2409" s="147"/>
      <c r="NHI2409" s="163"/>
      <c r="NHJ2409" s="64"/>
      <c r="NHK2409" s="113"/>
      <c r="NHL2409" s="65"/>
      <c r="NHM2409" s="65"/>
      <c r="NHN2409" s="65"/>
      <c r="NHO2409" s="65"/>
      <c r="NHP2409" s="65"/>
      <c r="NHQ2409" s="65"/>
      <c r="NHR2409" s="65"/>
      <c r="NHS2409" s="65"/>
      <c r="NHT2409" s="65"/>
      <c r="NHU2409" s="65"/>
      <c r="NHV2409" s="375"/>
      <c r="NHW2409" s="375"/>
      <c r="NHX2409" s="71"/>
      <c r="NHY2409" s="69"/>
      <c r="NHZ2409" s="71"/>
      <c r="NIA2409" s="71"/>
      <c r="NIB2409" s="147"/>
      <c r="NIC2409" s="163"/>
      <c r="NID2409" s="64"/>
      <c r="NIE2409" s="113"/>
      <c r="NIF2409" s="65"/>
      <c r="NIG2409" s="65"/>
      <c r="NIH2409" s="65"/>
      <c r="NII2409" s="65"/>
      <c r="NIJ2409" s="65"/>
      <c r="NIK2409" s="65"/>
      <c r="NIL2409" s="65"/>
      <c r="NIM2409" s="65"/>
      <c r="NIN2409" s="65"/>
      <c r="NIO2409" s="65"/>
      <c r="NIP2409" s="375"/>
      <c r="NIQ2409" s="375"/>
      <c r="NIR2409" s="71"/>
      <c r="NIS2409" s="69"/>
      <c r="NIT2409" s="71"/>
      <c r="NIU2409" s="71"/>
      <c r="NIV2409" s="147"/>
      <c r="NIW2409" s="163"/>
      <c r="NIX2409" s="64"/>
      <c r="NIY2409" s="113"/>
      <c r="NIZ2409" s="65"/>
      <c r="NJA2409" s="65"/>
      <c r="NJB2409" s="65"/>
      <c r="NJC2409" s="65"/>
      <c r="NJD2409" s="65"/>
      <c r="NJE2409" s="65"/>
      <c r="NJF2409" s="65"/>
      <c r="NJG2409" s="65"/>
      <c r="NJH2409" s="65"/>
      <c r="NJI2409" s="65"/>
      <c r="NJJ2409" s="375"/>
      <c r="NJK2409" s="375"/>
      <c r="NJL2409" s="71"/>
      <c r="NJM2409" s="69"/>
      <c r="NJN2409" s="71"/>
      <c r="NJO2409" s="71"/>
      <c r="NJP2409" s="147"/>
      <c r="NJQ2409" s="163"/>
      <c r="NJR2409" s="64"/>
      <c r="NJS2409" s="113"/>
      <c r="NJT2409" s="65"/>
      <c r="NJU2409" s="65"/>
      <c r="NJV2409" s="65"/>
      <c r="NJW2409" s="65"/>
      <c r="NJX2409" s="65"/>
      <c r="NJY2409" s="65"/>
      <c r="NJZ2409" s="65"/>
      <c r="NKA2409" s="65"/>
      <c r="NKB2409" s="65"/>
      <c r="NKC2409" s="65"/>
      <c r="NKD2409" s="375"/>
      <c r="NKE2409" s="375"/>
      <c r="NKF2409" s="71"/>
      <c r="NKG2409" s="69"/>
      <c r="NKH2409" s="71"/>
      <c r="NKI2409" s="71"/>
      <c r="NKJ2409" s="147"/>
      <c r="NKK2409" s="163"/>
      <c r="NKL2409" s="64"/>
      <c r="NKM2409" s="113"/>
      <c r="NKN2409" s="65"/>
      <c r="NKO2409" s="65"/>
      <c r="NKP2409" s="65"/>
      <c r="NKQ2409" s="65"/>
      <c r="NKR2409" s="65"/>
      <c r="NKS2409" s="65"/>
      <c r="NKT2409" s="65"/>
      <c r="NKU2409" s="65"/>
      <c r="NKV2409" s="65"/>
      <c r="NKW2409" s="65"/>
      <c r="NKX2409" s="375"/>
      <c r="NKY2409" s="375"/>
      <c r="NKZ2409" s="71"/>
      <c r="NLA2409" s="69"/>
      <c r="NLB2409" s="71"/>
      <c r="NLC2409" s="71"/>
      <c r="NLD2409" s="147"/>
      <c r="NLE2409" s="163"/>
      <c r="NLF2409" s="64"/>
      <c r="NLG2409" s="113"/>
      <c r="NLH2409" s="65"/>
      <c r="NLI2409" s="65"/>
      <c r="NLJ2409" s="65"/>
      <c r="NLK2409" s="65"/>
      <c r="NLL2409" s="65"/>
      <c r="NLM2409" s="65"/>
      <c r="NLN2409" s="65"/>
      <c r="NLO2409" s="65"/>
      <c r="NLP2409" s="65"/>
      <c r="NLQ2409" s="65"/>
      <c r="NLR2409" s="375"/>
      <c r="NLS2409" s="375"/>
      <c r="NLT2409" s="71"/>
      <c r="NLU2409" s="69"/>
      <c r="NLV2409" s="71"/>
      <c r="NLW2409" s="71"/>
      <c r="NLX2409" s="147"/>
      <c r="NLY2409" s="163"/>
      <c r="NLZ2409" s="64"/>
      <c r="NMA2409" s="113"/>
      <c r="NMB2409" s="65"/>
      <c r="NMC2409" s="65"/>
      <c r="NMD2409" s="65"/>
      <c r="NME2409" s="65"/>
      <c r="NMF2409" s="65"/>
      <c r="NMG2409" s="65"/>
      <c r="NMH2409" s="65"/>
      <c r="NMI2409" s="65"/>
      <c r="NMJ2409" s="65"/>
      <c r="NMK2409" s="65"/>
      <c r="NML2409" s="375"/>
      <c r="NMM2409" s="375"/>
      <c r="NMN2409" s="71"/>
      <c r="NMO2409" s="69"/>
      <c r="NMP2409" s="71"/>
      <c r="NMQ2409" s="71"/>
      <c r="NMR2409" s="147"/>
      <c r="NMS2409" s="163"/>
      <c r="NMT2409" s="64"/>
      <c r="NMU2409" s="113"/>
      <c r="NMV2409" s="65"/>
      <c r="NMW2409" s="65"/>
      <c r="NMX2409" s="65"/>
      <c r="NMY2409" s="65"/>
      <c r="NMZ2409" s="65"/>
      <c r="NNA2409" s="65"/>
      <c r="NNB2409" s="65"/>
      <c r="NNC2409" s="65"/>
      <c r="NND2409" s="65"/>
      <c r="NNE2409" s="65"/>
      <c r="NNF2409" s="375"/>
      <c r="NNG2409" s="375"/>
      <c r="NNH2409" s="71"/>
      <c r="NNI2409" s="69"/>
      <c r="NNJ2409" s="71"/>
      <c r="NNK2409" s="71"/>
      <c r="NNL2409" s="147"/>
      <c r="NNM2409" s="163"/>
      <c r="NNN2409" s="64"/>
      <c r="NNO2409" s="113"/>
      <c r="NNP2409" s="65"/>
      <c r="NNQ2409" s="65"/>
      <c r="NNR2409" s="65"/>
      <c r="NNS2409" s="65"/>
      <c r="NNT2409" s="65"/>
      <c r="NNU2409" s="65"/>
      <c r="NNV2409" s="65"/>
      <c r="NNW2409" s="65"/>
      <c r="NNX2409" s="65"/>
      <c r="NNY2409" s="65"/>
      <c r="NNZ2409" s="375"/>
      <c r="NOA2409" s="375"/>
      <c r="NOB2409" s="71"/>
      <c r="NOC2409" s="69"/>
      <c r="NOD2409" s="71"/>
      <c r="NOE2409" s="71"/>
      <c r="NOF2409" s="147"/>
      <c r="NOG2409" s="163"/>
      <c r="NOH2409" s="64"/>
      <c r="NOI2409" s="113"/>
      <c r="NOJ2409" s="65"/>
      <c r="NOK2409" s="65"/>
      <c r="NOL2409" s="65"/>
      <c r="NOM2409" s="65"/>
      <c r="NON2409" s="65"/>
      <c r="NOO2409" s="65"/>
      <c r="NOP2409" s="65"/>
      <c r="NOQ2409" s="65"/>
      <c r="NOR2409" s="65"/>
      <c r="NOS2409" s="65"/>
      <c r="NOT2409" s="375"/>
      <c r="NOU2409" s="375"/>
      <c r="NOV2409" s="71"/>
      <c r="NOW2409" s="69"/>
      <c r="NOX2409" s="71"/>
      <c r="NOY2409" s="71"/>
      <c r="NOZ2409" s="147"/>
      <c r="NPA2409" s="163"/>
      <c r="NPB2409" s="64"/>
      <c r="NPC2409" s="113"/>
      <c r="NPD2409" s="65"/>
      <c r="NPE2409" s="65"/>
      <c r="NPF2409" s="65"/>
      <c r="NPG2409" s="65"/>
      <c r="NPH2409" s="65"/>
      <c r="NPI2409" s="65"/>
      <c r="NPJ2409" s="65"/>
      <c r="NPK2409" s="65"/>
      <c r="NPL2409" s="65"/>
      <c r="NPM2409" s="65"/>
      <c r="NPN2409" s="375"/>
      <c r="NPO2409" s="375"/>
      <c r="NPP2409" s="71"/>
      <c r="NPQ2409" s="69"/>
      <c r="NPR2409" s="71"/>
      <c r="NPS2409" s="71"/>
      <c r="NPT2409" s="147"/>
      <c r="NPU2409" s="163"/>
      <c r="NPV2409" s="64"/>
      <c r="NPW2409" s="113"/>
      <c r="NPX2409" s="65"/>
      <c r="NPY2409" s="65"/>
      <c r="NPZ2409" s="65"/>
      <c r="NQA2409" s="65"/>
      <c r="NQB2409" s="65"/>
      <c r="NQC2409" s="65"/>
      <c r="NQD2409" s="65"/>
      <c r="NQE2409" s="65"/>
      <c r="NQF2409" s="65"/>
      <c r="NQG2409" s="65"/>
      <c r="NQH2409" s="375"/>
      <c r="NQI2409" s="375"/>
      <c r="NQJ2409" s="71"/>
      <c r="NQK2409" s="69"/>
      <c r="NQL2409" s="71"/>
      <c r="NQM2409" s="71"/>
      <c r="NQN2409" s="147"/>
      <c r="NQO2409" s="163"/>
      <c r="NQP2409" s="64"/>
      <c r="NQQ2409" s="113"/>
      <c r="NQR2409" s="65"/>
      <c r="NQS2409" s="65"/>
      <c r="NQT2409" s="65"/>
      <c r="NQU2409" s="65"/>
      <c r="NQV2409" s="65"/>
      <c r="NQW2409" s="65"/>
      <c r="NQX2409" s="65"/>
      <c r="NQY2409" s="65"/>
      <c r="NQZ2409" s="65"/>
      <c r="NRA2409" s="65"/>
      <c r="NRB2409" s="375"/>
      <c r="NRC2409" s="375"/>
      <c r="NRD2409" s="71"/>
      <c r="NRE2409" s="69"/>
      <c r="NRF2409" s="71"/>
      <c r="NRG2409" s="71"/>
      <c r="NRH2409" s="147"/>
      <c r="NRI2409" s="163"/>
      <c r="NRJ2409" s="64"/>
      <c r="NRK2409" s="113"/>
      <c r="NRL2409" s="65"/>
      <c r="NRM2409" s="65"/>
      <c r="NRN2409" s="65"/>
      <c r="NRO2409" s="65"/>
      <c r="NRP2409" s="65"/>
      <c r="NRQ2409" s="65"/>
      <c r="NRR2409" s="65"/>
      <c r="NRS2409" s="65"/>
      <c r="NRT2409" s="65"/>
      <c r="NRU2409" s="65"/>
      <c r="NRV2409" s="375"/>
      <c r="NRW2409" s="375"/>
      <c r="NRX2409" s="71"/>
      <c r="NRY2409" s="69"/>
      <c r="NRZ2409" s="71"/>
      <c r="NSA2409" s="71"/>
      <c r="NSB2409" s="147"/>
      <c r="NSC2409" s="163"/>
      <c r="NSD2409" s="64"/>
      <c r="NSE2409" s="113"/>
      <c r="NSF2409" s="65"/>
      <c r="NSG2409" s="65"/>
      <c r="NSH2409" s="65"/>
      <c r="NSI2409" s="65"/>
      <c r="NSJ2409" s="65"/>
      <c r="NSK2409" s="65"/>
      <c r="NSL2409" s="65"/>
      <c r="NSM2409" s="65"/>
      <c r="NSN2409" s="65"/>
      <c r="NSO2409" s="65"/>
      <c r="NSP2409" s="375"/>
      <c r="NSQ2409" s="375"/>
      <c r="NSR2409" s="71"/>
      <c r="NSS2409" s="69"/>
      <c r="NST2409" s="71"/>
      <c r="NSU2409" s="71"/>
      <c r="NSV2409" s="147"/>
      <c r="NSW2409" s="163"/>
      <c r="NSX2409" s="64"/>
      <c r="NSY2409" s="113"/>
      <c r="NSZ2409" s="65"/>
      <c r="NTA2409" s="65"/>
      <c r="NTB2409" s="65"/>
      <c r="NTC2409" s="65"/>
      <c r="NTD2409" s="65"/>
      <c r="NTE2409" s="65"/>
      <c r="NTF2409" s="65"/>
      <c r="NTG2409" s="65"/>
      <c r="NTH2409" s="65"/>
      <c r="NTI2409" s="65"/>
      <c r="NTJ2409" s="375"/>
      <c r="NTK2409" s="375"/>
      <c r="NTL2409" s="71"/>
      <c r="NTM2409" s="69"/>
      <c r="NTN2409" s="71"/>
      <c r="NTO2409" s="71"/>
      <c r="NTP2409" s="147"/>
      <c r="NTQ2409" s="163"/>
      <c r="NTR2409" s="64"/>
      <c r="NTS2409" s="113"/>
      <c r="NTT2409" s="65"/>
      <c r="NTU2409" s="65"/>
      <c r="NTV2409" s="65"/>
      <c r="NTW2409" s="65"/>
      <c r="NTX2409" s="65"/>
      <c r="NTY2409" s="65"/>
      <c r="NTZ2409" s="65"/>
      <c r="NUA2409" s="65"/>
      <c r="NUB2409" s="65"/>
      <c r="NUC2409" s="65"/>
      <c r="NUD2409" s="375"/>
      <c r="NUE2409" s="375"/>
      <c r="NUF2409" s="71"/>
      <c r="NUG2409" s="69"/>
      <c r="NUH2409" s="71"/>
      <c r="NUI2409" s="71"/>
      <c r="NUJ2409" s="147"/>
      <c r="NUK2409" s="163"/>
      <c r="NUL2409" s="64"/>
      <c r="NUM2409" s="113"/>
      <c r="NUN2409" s="65"/>
      <c r="NUO2409" s="65"/>
      <c r="NUP2409" s="65"/>
      <c r="NUQ2409" s="65"/>
      <c r="NUR2409" s="65"/>
      <c r="NUS2409" s="65"/>
      <c r="NUT2409" s="65"/>
      <c r="NUU2409" s="65"/>
      <c r="NUV2409" s="65"/>
      <c r="NUW2409" s="65"/>
      <c r="NUX2409" s="375"/>
      <c r="NUY2409" s="375"/>
      <c r="NUZ2409" s="71"/>
      <c r="NVA2409" s="69"/>
      <c r="NVB2409" s="71"/>
      <c r="NVC2409" s="71"/>
      <c r="NVD2409" s="147"/>
      <c r="NVE2409" s="163"/>
      <c r="NVF2409" s="64"/>
      <c r="NVG2409" s="113"/>
      <c r="NVH2409" s="65"/>
      <c r="NVI2409" s="65"/>
      <c r="NVJ2409" s="65"/>
      <c r="NVK2409" s="65"/>
      <c r="NVL2409" s="65"/>
      <c r="NVM2409" s="65"/>
      <c r="NVN2409" s="65"/>
      <c r="NVO2409" s="65"/>
      <c r="NVP2409" s="65"/>
      <c r="NVQ2409" s="65"/>
      <c r="NVR2409" s="375"/>
      <c r="NVS2409" s="375"/>
      <c r="NVT2409" s="71"/>
      <c r="NVU2409" s="69"/>
      <c r="NVV2409" s="71"/>
      <c r="NVW2409" s="71"/>
      <c r="NVX2409" s="147"/>
      <c r="NVY2409" s="163"/>
      <c r="NVZ2409" s="64"/>
      <c r="NWA2409" s="113"/>
      <c r="NWB2409" s="65"/>
      <c r="NWC2409" s="65"/>
      <c r="NWD2409" s="65"/>
      <c r="NWE2409" s="65"/>
      <c r="NWF2409" s="65"/>
      <c r="NWG2409" s="65"/>
      <c r="NWH2409" s="65"/>
      <c r="NWI2409" s="65"/>
      <c r="NWJ2409" s="65"/>
      <c r="NWK2409" s="65"/>
      <c r="NWL2409" s="375"/>
      <c r="NWM2409" s="375"/>
      <c r="NWN2409" s="71"/>
      <c r="NWO2409" s="69"/>
      <c r="NWP2409" s="71"/>
      <c r="NWQ2409" s="71"/>
      <c r="NWR2409" s="147"/>
      <c r="NWS2409" s="163"/>
      <c r="NWT2409" s="64"/>
      <c r="NWU2409" s="113"/>
      <c r="NWV2409" s="65"/>
      <c r="NWW2409" s="65"/>
      <c r="NWX2409" s="65"/>
      <c r="NWY2409" s="65"/>
      <c r="NWZ2409" s="65"/>
      <c r="NXA2409" s="65"/>
      <c r="NXB2409" s="65"/>
      <c r="NXC2409" s="65"/>
      <c r="NXD2409" s="65"/>
      <c r="NXE2409" s="65"/>
      <c r="NXF2409" s="375"/>
      <c r="NXG2409" s="375"/>
      <c r="NXH2409" s="71"/>
      <c r="NXI2409" s="69"/>
      <c r="NXJ2409" s="71"/>
      <c r="NXK2409" s="71"/>
      <c r="NXL2409" s="147"/>
      <c r="NXM2409" s="163"/>
      <c r="NXN2409" s="64"/>
      <c r="NXO2409" s="113"/>
      <c r="NXP2409" s="65"/>
      <c r="NXQ2409" s="65"/>
      <c r="NXR2409" s="65"/>
      <c r="NXS2409" s="65"/>
      <c r="NXT2409" s="65"/>
      <c r="NXU2409" s="65"/>
      <c r="NXV2409" s="65"/>
      <c r="NXW2409" s="65"/>
      <c r="NXX2409" s="65"/>
      <c r="NXY2409" s="65"/>
      <c r="NXZ2409" s="375"/>
      <c r="NYA2409" s="375"/>
      <c r="NYB2409" s="71"/>
      <c r="NYC2409" s="69"/>
      <c r="NYD2409" s="71"/>
      <c r="NYE2409" s="71"/>
      <c r="NYF2409" s="147"/>
      <c r="NYG2409" s="163"/>
      <c r="NYH2409" s="64"/>
      <c r="NYI2409" s="113"/>
      <c r="NYJ2409" s="65"/>
      <c r="NYK2409" s="65"/>
      <c r="NYL2409" s="65"/>
      <c r="NYM2409" s="65"/>
      <c r="NYN2409" s="65"/>
      <c r="NYO2409" s="65"/>
      <c r="NYP2409" s="65"/>
      <c r="NYQ2409" s="65"/>
      <c r="NYR2409" s="65"/>
      <c r="NYS2409" s="65"/>
      <c r="NYT2409" s="375"/>
      <c r="NYU2409" s="375"/>
      <c r="NYV2409" s="71"/>
      <c r="NYW2409" s="69"/>
      <c r="NYX2409" s="71"/>
      <c r="NYY2409" s="71"/>
      <c r="NYZ2409" s="147"/>
      <c r="NZA2409" s="163"/>
      <c r="NZB2409" s="64"/>
      <c r="NZC2409" s="113"/>
      <c r="NZD2409" s="65"/>
      <c r="NZE2409" s="65"/>
      <c r="NZF2409" s="65"/>
      <c r="NZG2409" s="65"/>
      <c r="NZH2409" s="65"/>
      <c r="NZI2409" s="65"/>
      <c r="NZJ2409" s="65"/>
      <c r="NZK2409" s="65"/>
      <c r="NZL2409" s="65"/>
      <c r="NZM2409" s="65"/>
      <c r="NZN2409" s="375"/>
      <c r="NZO2409" s="375"/>
      <c r="NZP2409" s="71"/>
      <c r="NZQ2409" s="69"/>
      <c r="NZR2409" s="71"/>
      <c r="NZS2409" s="71"/>
      <c r="NZT2409" s="147"/>
      <c r="NZU2409" s="163"/>
      <c r="NZV2409" s="64"/>
      <c r="NZW2409" s="113"/>
      <c r="NZX2409" s="65"/>
      <c r="NZY2409" s="65"/>
      <c r="NZZ2409" s="65"/>
      <c r="OAA2409" s="65"/>
      <c r="OAB2409" s="65"/>
      <c r="OAC2409" s="65"/>
      <c r="OAD2409" s="65"/>
      <c r="OAE2409" s="65"/>
      <c r="OAF2409" s="65"/>
      <c r="OAG2409" s="65"/>
      <c r="OAH2409" s="375"/>
      <c r="OAI2409" s="375"/>
      <c r="OAJ2409" s="71"/>
      <c r="OAK2409" s="69"/>
      <c r="OAL2409" s="71"/>
      <c r="OAM2409" s="71"/>
      <c r="OAN2409" s="147"/>
      <c r="OAO2409" s="163"/>
      <c r="OAP2409" s="64"/>
      <c r="OAQ2409" s="113"/>
      <c r="OAR2409" s="65"/>
      <c r="OAS2409" s="65"/>
      <c r="OAT2409" s="65"/>
      <c r="OAU2409" s="65"/>
      <c r="OAV2409" s="65"/>
      <c r="OAW2409" s="65"/>
      <c r="OAX2409" s="65"/>
      <c r="OAY2409" s="65"/>
      <c r="OAZ2409" s="65"/>
      <c r="OBA2409" s="65"/>
      <c r="OBB2409" s="375"/>
      <c r="OBC2409" s="375"/>
      <c r="OBD2409" s="71"/>
      <c r="OBE2409" s="69"/>
      <c r="OBF2409" s="71"/>
      <c r="OBG2409" s="71"/>
      <c r="OBH2409" s="147"/>
      <c r="OBI2409" s="163"/>
      <c r="OBJ2409" s="64"/>
      <c r="OBK2409" s="113"/>
      <c r="OBL2409" s="65"/>
      <c r="OBM2409" s="65"/>
      <c r="OBN2409" s="65"/>
      <c r="OBO2409" s="65"/>
      <c r="OBP2409" s="65"/>
      <c r="OBQ2409" s="65"/>
      <c r="OBR2409" s="65"/>
      <c r="OBS2409" s="65"/>
      <c r="OBT2409" s="65"/>
      <c r="OBU2409" s="65"/>
      <c r="OBV2409" s="375"/>
      <c r="OBW2409" s="375"/>
      <c r="OBX2409" s="71"/>
      <c r="OBY2409" s="69"/>
      <c r="OBZ2409" s="71"/>
      <c r="OCA2409" s="71"/>
      <c r="OCB2409" s="147"/>
      <c r="OCC2409" s="163"/>
      <c r="OCD2409" s="64"/>
      <c r="OCE2409" s="113"/>
      <c r="OCF2409" s="65"/>
      <c r="OCG2409" s="65"/>
      <c r="OCH2409" s="65"/>
      <c r="OCI2409" s="65"/>
      <c r="OCJ2409" s="65"/>
      <c r="OCK2409" s="65"/>
      <c r="OCL2409" s="65"/>
      <c r="OCM2409" s="65"/>
      <c r="OCN2409" s="65"/>
      <c r="OCO2409" s="65"/>
      <c r="OCP2409" s="375"/>
      <c r="OCQ2409" s="375"/>
      <c r="OCR2409" s="71"/>
      <c r="OCS2409" s="69"/>
      <c r="OCT2409" s="71"/>
      <c r="OCU2409" s="71"/>
      <c r="OCV2409" s="147"/>
      <c r="OCW2409" s="163"/>
      <c r="OCX2409" s="64"/>
      <c r="OCY2409" s="113"/>
      <c r="OCZ2409" s="65"/>
      <c r="ODA2409" s="65"/>
      <c r="ODB2409" s="65"/>
      <c r="ODC2409" s="65"/>
      <c r="ODD2409" s="65"/>
      <c r="ODE2409" s="65"/>
      <c r="ODF2409" s="65"/>
      <c r="ODG2409" s="65"/>
      <c r="ODH2409" s="65"/>
      <c r="ODI2409" s="65"/>
      <c r="ODJ2409" s="375"/>
      <c r="ODK2409" s="375"/>
      <c r="ODL2409" s="71"/>
      <c r="ODM2409" s="69"/>
      <c r="ODN2409" s="71"/>
      <c r="ODO2409" s="71"/>
      <c r="ODP2409" s="147"/>
      <c r="ODQ2409" s="163"/>
      <c r="ODR2409" s="64"/>
      <c r="ODS2409" s="113"/>
      <c r="ODT2409" s="65"/>
      <c r="ODU2409" s="65"/>
      <c r="ODV2409" s="65"/>
      <c r="ODW2409" s="65"/>
      <c r="ODX2409" s="65"/>
      <c r="ODY2409" s="65"/>
      <c r="ODZ2409" s="65"/>
      <c r="OEA2409" s="65"/>
      <c r="OEB2409" s="65"/>
      <c r="OEC2409" s="65"/>
      <c r="OED2409" s="375"/>
      <c r="OEE2409" s="375"/>
      <c r="OEF2409" s="71"/>
      <c r="OEG2409" s="69"/>
      <c r="OEH2409" s="71"/>
      <c r="OEI2409" s="71"/>
      <c r="OEJ2409" s="147"/>
      <c r="OEK2409" s="163"/>
      <c r="OEL2409" s="64"/>
      <c r="OEM2409" s="113"/>
      <c r="OEN2409" s="65"/>
      <c r="OEO2409" s="65"/>
      <c r="OEP2409" s="65"/>
      <c r="OEQ2409" s="65"/>
      <c r="OER2409" s="65"/>
      <c r="OES2409" s="65"/>
      <c r="OET2409" s="65"/>
      <c r="OEU2409" s="65"/>
      <c r="OEV2409" s="65"/>
      <c r="OEW2409" s="65"/>
      <c r="OEX2409" s="375"/>
      <c r="OEY2409" s="375"/>
      <c r="OEZ2409" s="71"/>
      <c r="OFA2409" s="69"/>
      <c r="OFB2409" s="71"/>
      <c r="OFC2409" s="71"/>
      <c r="OFD2409" s="147"/>
      <c r="OFE2409" s="163"/>
      <c r="OFF2409" s="64"/>
      <c r="OFG2409" s="113"/>
      <c r="OFH2409" s="65"/>
      <c r="OFI2409" s="65"/>
      <c r="OFJ2409" s="65"/>
      <c r="OFK2409" s="65"/>
      <c r="OFL2409" s="65"/>
      <c r="OFM2409" s="65"/>
      <c r="OFN2409" s="65"/>
      <c r="OFO2409" s="65"/>
      <c r="OFP2409" s="65"/>
      <c r="OFQ2409" s="65"/>
      <c r="OFR2409" s="375"/>
      <c r="OFS2409" s="375"/>
      <c r="OFT2409" s="71"/>
      <c r="OFU2409" s="69"/>
      <c r="OFV2409" s="71"/>
      <c r="OFW2409" s="71"/>
      <c r="OFX2409" s="147"/>
      <c r="OFY2409" s="163"/>
      <c r="OFZ2409" s="64"/>
      <c r="OGA2409" s="113"/>
      <c r="OGB2409" s="65"/>
      <c r="OGC2409" s="65"/>
      <c r="OGD2409" s="65"/>
      <c r="OGE2409" s="65"/>
      <c r="OGF2409" s="65"/>
      <c r="OGG2409" s="65"/>
      <c r="OGH2409" s="65"/>
      <c r="OGI2409" s="65"/>
      <c r="OGJ2409" s="65"/>
      <c r="OGK2409" s="65"/>
      <c r="OGL2409" s="375"/>
      <c r="OGM2409" s="375"/>
      <c r="OGN2409" s="71"/>
      <c r="OGO2409" s="69"/>
      <c r="OGP2409" s="71"/>
      <c r="OGQ2409" s="71"/>
      <c r="OGR2409" s="147"/>
      <c r="OGS2409" s="163"/>
      <c r="OGT2409" s="64"/>
      <c r="OGU2409" s="113"/>
      <c r="OGV2409" s="65"/>
      <c r="OGW2409" s="65"/>
      <c r="OGX2409" s="65"/>
      <c r="OGY2409" s="65"/>
      <c r="OGZ2409" s="65"/>
      <c r="OHA2409" s="65"/>
      <c r="OHB2409" s="65"/>
      <c r="OHC2409" s="65"/>
      <c r="OHD2409" s="65"/>
      <c r="OHE2409" s="65"/>
      <c r="OHF2409" s="375"/>
      <c r="OHG2409" s="375"/>
      <c r="OHH2409" s="71"/>
      <c r="OHI2409" s="69"/>
      <c r="OHJ2409" s="71"/>
      <c r="OHK2409" s="71"/>
      <c r="OHL2409" s="147"/>
      <c r="OHM2409" s="163"/>
      <c r="OHN2409" s="64"/>
      <c r="OHO2409" s="113"/>
      <c r="OHP2409" s="65"/>
      <c r="OHQ2409" s="65"/>
      <c r="OHR2409" s="65"/>
      <c r="OHS2409" s="65"/>
      <c r="OHT2409" s="65"/>
      <c r="OHU2409" s="65"/>
      <c r="OHV2409" s="65"/>
      <c r="OHW2409" s="65"/>
      <c r="OHX2409" s="65"/>
      <c r="OHY2409" s="65"/>
      <c r="OHZ2409" s="375"/>
      <c r="OIA2409" s="375"/>
      <c r="OIB2409" s="71"/>
      <c r="OIC2409" s="69"/>
      <c r="OID2409" s="71"/>
      <c r="OIE2409" s="71"/>
      <c r="OIF2409" s="147"/>
      <c r="OIG2409" s="163"/>
      <c r="OIH2409" s="64"/>
      <c r="OII2409" s="113"/>
      <c r="OIJ2409" s="65"/>
      <c r="OIK2409" s="65"/>
      <c r="OIL2409" s="65"/>
      <c r="OIM2409" s="65"/>
      <c r="OIN2409" s="65"/>
      <c r="OIO2409" s="65"/>
      <c r="OIP2409" s="65"/>
      <c r="OIQ2409" s="65"/>
      <c r="OIR2409" s="65"/>
      <c r="OIS2409" s="65"/>
      <c r="OIT2409" s="375"/>
      <c r="OIU2409" s="375"/>
      <c r="OIV2409" s="71"/>
      <c r="OIW2409" s="69"/>
      <c r="OIX2409" s="71"/>
      <c r="OIY2409" s="71"/>
      <c r="OIZ2409" s="147"/>
      <c r="OJA2409" s="163"/>
      <c r="OJB2409" s="64"/>
      <c r="OJC2409" s="113"/>
      <c r="OJD2409" s="65"/>
      <c r="OJE2409" s="65"/>
      <c r="OJF2409" s="65"/>
      <c r="OJG2409" s="65"/>
      <c r="OJH2409" s="65"/>
      <c r="OJI2409" s="65"/>
      <c r="OJJ2409" s="65"/>
      <c r="OJK2409" s="65"/>
      <c r="OJL2409" s="65"/>
      <c r="OJM2409" s="65"/>
      <c r="OJN2409" s="375"/>
      <c r="OJO2409" s="375"/>
      <c r="OJP2409" s="71"/>
      <c r="OJQ2409" s="69"/>
      <c r="OJR2409" s="71"/>
      <c r="OJS2409" s="71"/>
      <c r="OJT2409" s="147"/>
      <c r="OJU2409" s="163"/>
      <c r="OJV2409" s="64"/>
      <c r="OJW2409" s="113"/>
      <c r="OJX2409" s="65"/>
      <c r="OJY2409" s="65"/>
      <c r="OJZ2409" s="65"/>
      <c r="OKA2409" s="65"/>
      <c r="OKB2409" s="65"/>
      <c r="OKC2409" s="65"/>
      <c r="OKD2409" s="65"/>
      <c r="OKE2409" s="65"/>
      <c r="OKF2409" s="65"/>
      <c r="OKG2409" s="65"/>
      <c r="OKH2409" s="375"/>
      <c r="OKI2409" s="375"/>
      <c r="OKJ2409" s="71"/>
      <c r="OKK2409" s="69"/>
      <c r="OKL2409" s="71"/>
      <c r="OKM2409" s="71"/>
      <c r="OKN2409" s="147"/>
      <c r="OKO2409" s="163"/>
      <c r="OKP2409" s="64"/>
      <c r="OKQ2409" s="113"/>
      <c r="OKR2409" s="65"/>
      <c r="OKS2409" s="65"/>
      <c r="OKT2409" s="65"/>
      <c r="OKU2409" s="65"/>
      <c r="OKV2409" s="65"/>
      <c r="OKW2409" s="65"/>
      <c r="OKX2409" s="65"/>
      <c r="OKY2409" s="65"/>
      <c r="OKZ2409" s="65"/>
      <c r="OLA2409" s="65"/>
      <c r="OLB2409" s="375"/>
      <c r="OLC2409" s="375"/>
      <c r="OLD2409" s="71"/>
      <c r="OLE2409" s="69"/>
      <c r="OLF2409" s="71"/>
      <c r="OLG2409" s="71"/>
      <c r="OLH2409" s="147"/>
      <c r="OLI2409" s="163"/>
      <c r="OLJ2409" s="64"/>
      <c r="OLK2409" s="113"/>
      <c r="OLL2409" s="65"/>
      <c r="OLM2409" s="65"/>
      <c r="OLN2409" s="65"/>
      <c r="OLO2409" s="65"/>
      <c r="OLP2409" s="65"/>
      <c r="OLQ2409" s="65"/>
      <c r="OLR2409" s="65"/>
      <c r="OLS2409" s="65"/>
      <c r="OLT2409" s="65"/>
      <c r="OLU2409" s="65"/>
      <c r="OLV2409" s="375"/>
      <c r="OLW2409" s="375"/>
      <c r="OLX2409" s="71"/>
      <c r="OLY2409" s="69"/>
      <c r="OLZ2409" s="71"/>
      <c r="OMA2409" s="71"/>
      <c r="OMB2409" s="147"/>
      <c r="OMC2409" s="163"/>
      <c r="OMD2409" s="64"/>
      <c r="OME2409" s="113"/>
      <c r="OMF2409" s="65"/>
      <c r="OMG2409" s="65"/>
      <c r="OMH2409" s="65"/>
      <c r="OMI2409" s="65"/>
      <c r="OMJ2409" s="65"/>
      <c r="OMK2409" s="65"/>
      <c r="OML2409" s="65"/>
      <c r="OMM2409" s="65"/>
      <c r="OMN2409" s="65"/>
      <c r="OMO2409" s="65"/>
      <c r="OMP2409" s="375"/>
      <c r="OMQ2409" s="375"/>
      <c r="OMR2409" s="71"/>
      <c r="OMS2409" s="69"/>
      <c r="OMT2409" s="71"/>
      <c r="OMU2409" s="71"/>
      <c r="OMV2409" s="147"/>
      <c r="OMW2409" s="163"/>
      <c r="OMX2409" s="64"/>
      <c r="OMY2409" s="113"/>
      <c r="OMZ2409" s="65"/>
      <c r="ONA2409" s="65"/>
      <c r="ONB2409" s="65"/>
      <c r="ONC2409" s="65"/>
      <c r="OND2409" s="65"/>
      <c r="ONE2409" s="65"/>
      <c r="ONF2409" s="65"/>
      <c r="ONG2409" s="65"/>
      <c r="ONH2409" s="65"/>
      <c r="ONI2409" s="65"/>
      <c r="ONJ2409" s="375"/>
      <c r="ONK2409" s="375"/>
      <c r="ONL2409" s="71"/>
      <c r="ONM2409" s="69"/>
      <c r="ONN2409" s="71"/>
      <c r="ONO2409" s="71"/>
      <c r="ONP2409" s="147"/>
      <c r="ONQ2409" s="163"/>
      <c r="ONR2409" s="64"/>
      <c r="ONS2409" s="113"/>
      <c r="ONT2409" s="65"/>
      <c r="ONU2409" s="65"/>
      <c r="ONV2409" s="65"/>
      <c r="ONW2409" s="65"/>
      <c r="ONX2409" s="65"/>
      <c r="ONY2409" s="65"/>
      <c r="ONZ2409" s="65"/>
      <c r="OOA2409" s="65"/>
      <c r="OOB2409" s="65"/>
      <c r="OOC2409" s="65"/>
      <c r="OOD2409" s="375"/>
      <c r="OOE2409" s="375"/>
      <c r="OOF2409" s="71"/>
      <c r="OOG2409" s="69"/>
      <c r="OOH2409" s="71"/>
      <c r="OOI2409" s="71"/>
      <c r="OOJ2409" s="147"/>
      <c r="OOK2409" s="163"/>
      <c r="OOL2409" s="64"/>
      <c r="OOM2409" s="113"/>
      <c r="OON2409" s="65"/>
      <c r="OOO2409" s="65"/>
      <c r="OOP2409" s="65"/>
      <c r="OOQ2409" s="65"/>
      <c r="OOR2409" s="65"/>
      <c r="OOS2409" s="65"/>
      <c r="OOT2409" s="65"/>
      <c r="OOU2409" s="65"/>
      <c r="OOV2409" s="65"/>
      <c r="OOW2409" s="65"/>
      <c r="OOX2409" s="375"/>
      <c r="OOY2409" s="375"/>
      <c r="OOZ2409" s="71"/>
      <c r="OPA2409" s="69"/>
      <c r="OPB2409" s="71"/>
      <c r="OPC2409" s="71"/>
      <c r="OPD2409" s="147"/>
      <c r="OPE2409" s="163"/>
      <c r="OPF2409" s="64"/>
      <c r="OPG2409" s="113"/>
      <c r="OPH2409" s="65"/>
      <c r="OPI2409" s="65"/>
      <c r="OPJ2409" s="65"/>
      <c r="OPK2409" s="65"/>
      <c r="OPL2409" s="65"/>
      <c r="OPM2409" s="65"/>
      <c r="OPN2409" s="65"/>
      <c r="OPO2409" s="65"/>
      <c r="OPP2409" s="65"/>
      <c r="OPQ2409" s="65"/>
      <c r="OPR2409" s="375"/>
      <c r="OPS2409" s="375"/>
      <c r="OPT2409" s="71"/>
      <c r="OPU2409" s="69"/>
      <c r="OPV2409" s="71"/>
      <c r="OPW2409" s="71"/>
      <c r="OPX2409" s="147"/>
      <c r="OPY2409" s="163"/>
      <c r="OPZ2409" s="64"/>
      <c r="OQA2409" s="113"/>
      <c r="OQB2409" s="65"/>
      <c r="OQC2409" s="65"/>
      <c r="OQD2409" s="65"/>
      <c r="OQE2409" s="65"/>
      <c r="OQF2409" s="65"/>
      <c r="OQG2409" s="65"/>
      <c r="OQH2409" s="65"/>
      <c r="OQI2409" s="65"/>
      <c r="OQJ2409" s="65"/>
      <c r="OQK2409" s="65"/>
      <c r="OQL2409" s="375"/>
      <c r="OQM2409" s="375"/>
      <c r="OQN2409" s="71"/>
      <c r="OQO2409" s="69"/>
      <c r="OQP2409" s="71"/>
      <c r="OQQ2409" s="71"/>
      <c r="OQR2409" s="147"/>
      <c r="OQS2409" s="163"/>
      <c r="OQT2409" s="64"/>
      <c r="OQU2409" s="113"/>
      <c r="OQV2409" s="65"/>
      <c r="OQW2409" s="65"/>
      <c r="OQX2409" s="65"/>
      <c r="OQY2409" s="65"/>
      <c r="OQZ2409" s="65"/>
      <c r="ORA2409" s="65"/>
      <c r="ORB2409" s="65"/>
      <c r="ORC2409" s="65"/>
      <c r="ORD2409" s="65"/>
      <c r="ORE2409" s="65"/>
      <c r="ORF2409" s="375"/>
      <c r="ORG2409" s="375"/>
      <c r="ORH2409" s="71"/>
      <c r="ORI2409" s="69"/>
      <c r="ORJ2409" s="71"/>
      <c r="ORK2409" s="71"/>
      <c r="ORL2409" s="147"/>
      <c r="ORM2409" s="163"/>
      <c r="ORN2409" s="64"/>
      <c r="ORO2409" s="113"/>
      <c r="ORP2409" s="65"/>
      <c r="ORQ2409" s="65"/>
      <c r="ORR2409" s="65"/>
      <c r="ORS2409" s="65"/>
      <c r="ORT2409" s="65"/>
      <c r="ORU2409" s="65"/>
      <c r="ORV2409" s="65"/>
      <c r="ORW2409" s="65"/>
      <c r="ORX2409" s="65"/>
      <c r="ORY2409" s="65"/>
      <c r="ORZ2409" s="375"/>
      <c r="OSA2409" s="375"/>
      <c r="OSB2409" s="71"/>
      <c r="OSC2409" s="69"/>
      <c r="OSD2409" s="71"/>
      <c r="OSE2409" s="71"/>
      <c r="OSF2409" s="147"/>
      <c r="OSG2409" s="163"/>
      <c r="OSH2409" s="64"/>
      <c r="OSI2409" s="113"/>
      <c r="OSJ2409" s="65"/>
      <c r="OSK2409" s="65"/>
      <c r="OSL2409" s="65"/>
      <c r="OSM2409" s="65"/>
      <c r="OSN2409" s="65"/>
      <c r="OSO2409" s="65"/>
      <c r="OSP2409" s="65"/>
      <c r="OSQ2409" s="65"/>
      <c r="OSR2409" s="65"/>
      <c r="OSS2409" s="65"/>
      <c r="OST2409" s="375"/>
      <c r="OSU2409" s="375"/>
      <c r="OSV2409" s="71"/>
      <c r="OSW2409" s="69"/>
      <c r="OSX2409" s="71"/>
      <c r="OSY2409" s="71"/>
      <c r="OSZ2409" s="147"/>
      <c r="OTA2409" s="163"/>
      <c r="OTB2409" s="64"/>
      <c r="OTC2409" s="113"/>
      <c r="OTD2409" s="65"/>
      <c r="OTE2409" s="65"/>
      <c r="OTF2409" s="65"/>
      <c r="OTG2409" s="65"/>
      <c r="OTH2409" s="65"/>
      <c r="OTI2409" s="65"/>
      <c r="OTJ2409" s="65"/>
      <c r="OTK2409" s="65"/>
      <c r="OTL2409" s="65"/>
      <c r="OTM2409" s="65"/>
      <c r="OTN2409" s="375"/>
      <c r="OTO2409" s="375"/>
      <c r="OTP2409" s="71"/>
      <c r="OTQ2409" s="69"/>
      <c r="OTR2409" s="71"/>
      <c r="OTS2409" s="71"/>
      <c r="OTT2409" s="147"/>
      <c r="OTU2409" s="163"/>
      <c r="OTV2409" s="64"/>
      <c r="OTW2409" s="113"/>
      <c r="OTX2409" s="65"/>
      <c r="OTY2409" s="65"/>
      <c r="OTZ2409" s="65"/>
      <c r="OUA2409" s="65"/>
      <c r="OUB2409" s="65"/>
      <c r="OUC2409" s="65"/>
      <c r="OUD2409" s="65"/>
      <c r="OUE2409" s="65"/>
      <c r="OUF2409" s="65"/>
      <c r="OUG2409" s="65"/>
      <c r="OUH2409" s="375"/>
      <c r="OUI2409" s="375"/>
      <c r="OUJ2409" s="71"/>
      <c r="OUK2409" s="69"/>
      <c r="OUL2409" s="71"/>
      <c r="OUM2409" s="71"/>
      <c r="OUN2409" s="147"/>
      <c r="OUO2409" s="163"/>
      <c r="OUP2409" s="64"/>
      <c r="OUQ2409" s="113"/>
      <c r="OUR2409" s="65"/>
      <c r="OUS2409" s="65"/>
      <c r="OUT2409" s="65"/>
      <c r="OUU2409" s="65"/>
      <c r="OUV2409" s="65"/>
      <c r="OUW2409" s="65"/>
      <c r="OUX2409" s="65"/>
      <c r="OUY2409" s="65"/>
      <c r="OUZ2409" s="65"/>
      <c r="OVA2409" s="65"/>
      <c r="OVB2409" s="375"/>
      <c r="OVC2409" s="375"/>
      <c r="OVD2409" s="71"/>
      <c r="OVE2409" s="69"/>
      <c r="OVF2409" s="71"/>
      <c r="OVG2409" s="71"/>
      <c r="OVH2409" s="147"/>
      <c r="OVI2409" s="163"/>
      <c r="OVJ2409" s="64"/>
      <c r="OVK2409" s="113"/>
      <c r="OVL2409" s="65"/>
      <c r="OVM2409" s="65"/>
      <c r="OVN2409" s="65"/>
      <c r="OVO2409" s="65"/>
      <c r="OVP2409" s="65"/>
      <c r="OVQ2409" s="65"/>
      <c r="OVR2409" s="65"/>
      <c r="OVS2409" s="65"/>
      <c r="OVT2409" s="65"/>
      <c r="OVU2409" s="65"/>
      <c r="OVV2409" s="375"/>
      <c r="OVW2409" s="375"/>
      <c r="OVX2409" s="71"/>
      <c r="OVY2409" s="69"/>
      <c r="OVZ2409" s="71"/>
      <c r="OWA2409" s="71"/>
      <c r="OWB2409" s="147"/>
      <c r="OWC2409" s="163"/>
      <c r="OWD2409" s="64"/>
      <c r="OWE2409" s="113"/>
      <c r="OWF2409" s="65"/>
      <c r="OWG2409" s="65"/>
      <c r="OWH2409" s="65"/>
      <c r="OWI2409" s="65"/>
      <c r="OWJ2409" s="65"/>
      <c r="OWK2409" s="65"/>
      <c r="OWL2409" s="65"/>
      <c r="OWM2409" s="65"/>
      <c r="OWN2409" s="65"/>
      <c r="OWO2409" s="65"/>
      <c r="OWP2409" s="375"/>
      <c r="OWQ2409" s="375"/>
      <c r="OWR2409" s="71"/>
      <c r="OWS2409" s="69"/>
      <c r="OWT2409" s="71"/>
      <c r="OWU2409" s="71"/>
      <c r="OWV2409" s="147"/>
      <c r="OWW2409" s="163"/>
      <c r="OWX2409" s="64"/>
      <c r="OWY2409" s="113"/>
      <c r="OWZ2409" s="65"/>
      <c r="OXA2409" s="65"/>
      <c r="OXB2409" s="65"/>
      <c r="OXC2409" s="65"/>
      <c r="OXD2409" s="65"/>
      <c r="OXE2409" s="65"/>
      <c r="OXF2409" s="65"/>
      <c r="OXG2409" s="65"/>
      <c r="OXH2409" s="65"/>
      <c r="OXI2409" s="65"/>
      <c r="OXJ2409" s="375"/>
      <c r="OXK2409" s="375"/>
      <c r="OXL2409" s="71"/>
      <c r="OXM2409" s="69"/>
      <c r="OXN2409" s="71"/>
      <c r="OXO2409" s="71"/>
      <c r="OXP2409" s="147"/>
      <c r="OXQ2409" s="163"/>
      <c r="OXR2409" s="64"/>
      <c r="OXS2409" s="113"/>
      <c r="OXT2409" s="65"/>
      <c r="OXU2409" s="65"/>
      <c r="OXV2409" s="65"/>
      <c r="OXW2409" s="65"/>
      <c r="OXX2409" s="65"/>
      <c r="OXY2409" s="65"/>
      <c r="OXZ2409" s="65"/>
      <c r="OYA2409" s="65"/>
      <c r="OYB2409" s="65"/>
      <c r="OYC2409" s="65"/>
      <c r="OYD2409" s="375"/>
      <c r="OYE2409" s="375"/>
      <c r="OYF2409" s="71"/>
      <c r="OYG2409" s="69"/>
      <c r="OYH2409" s="71"/>
      <c r="OYI2409" s="71"/>
      <c r="OYJ2409" s="147"/>
      <c r="OYK2409" s="163"/>
      <c r="OYL2409" s="64"/>
      <c r="OYM2409" s="113"/>
      <c r="OYN2409" s="65"/>
      <c r="OYO2409" s="65"/>
      <c r="OYP2409" s="65"/>
      <c r="OYQ2409" s="65"/>
      <c r="OYR2409" s="65"/>
      <c r="OYS2409" s="65"/>
      <c r="OYT2409" s="65"/>
      <c r="OYU2409" s="65"/>
      <c r="OYV2409" s="65"/>
      <c r="OYW2409" s="65"/>
      <c r="OYX2409" s="375"/>
      <c r="OYY2409" s="375"/>
      <c r="OYZ2409" s="71"/>
      <c r="OZA2409" s="69"/>
      <c r="OZB2409" s="71"/>
      <c r="OZC2409" s="71"/>
      <c r="OZD2409" s="147"/>
      <c r="OZE2409" s="163"/>
      <c r="OZF2409" s="64"/>
      <c r="OZG2409" s="113"/>
      <c r="OZH2409" s="65"/>
      <c r="OZI2409" s="65"/>
      <c r="OZJ2409" s="65"/>
      <c r="OZK2409" s="65"/>
      <c r="OZL2409" s="65"/>
      <c r="OZM2409" s="65"/>
      <c r="OZN2409" s="65"/>
      <c r="OZO2409" s="65"/>
      <c r="OZP2409" s="65"/>
      <c r="OZQ2409" s="65"/>
      <c r="OZR2409" s="375"/>
      <c r="OZS2409" s="375"/>
      <c r="OZT2409" s="71"/>
      <c r="OZU2409" s="69"/>
      <c r="OZV2409" s="71"/>
      <c r="OZW2409" s="71"/>
      <c r="OZX2409" s="147"/>
      <c r="OZY2409" s="163"/>
      <c r="OZZ2409" s="64"/>
      <c r="PAA2409" s="113"/>
      <c r="PAB2409" s="65"/>
      <c r="PAC2409" s="65"/>
      <c r="PAD2409" s="65"/>
      <c r="PAE2409" s="65"/>
      <c r="PAF2409" s="65"/>
      <c r="PAG2409" s="65"/>
      <c r="PAH2409" s="65"/>
      <c r="PAI2409" s="65"/>
      <c r="PAJ2409" s="65"/>
      <c r="PAK2409" s="65"/>
      <c r="PAL2409" s="375"/>
      <c r="PAM2409" s="375"/>
      <c r="PAN2409" s="71"/>
      <c r="PAO2409" s="69"/>
      <c r="PAP2409" s="71"/>
      <c r="PAQ2409" s="71"/>
      <c r="PAR2409" s="147"/>
      <c r="PAS2409" s="163"/>
      <c r="PAT2409" s="64"/>
      <c r="PAU2409" s="113"/>
      <c r="PAV2409" s="65"/>
      <c r="PAW2409" s="65"/>
      <c r="PAX2409" s="65"/>
      <c r="PAY2409" s="65"/>
      <c r="PAZ2409" s="65"/>
      <c r="PBA2409" s="65"/>
      <c r="PBB2409" s="65"/>
      <c r="PBC2409" s="65"/>
      <c r="PBD2409" s="65"/>
      <c r="PBE2409" s="65"/>
      <c r="PBF2409" s="375"/>
      <c r="PBG2409" s="375"/>
      <c r="PBH2409" s="71"/>
      <c r="PBI2409" s="69"/>
      <c r="PBJ2409" s="71"/>
      <c r="PBK2409" s="71"/>
      <c r="PBL2409" s="147"/>
      <c r="PBM2409" s="163"/>
      <c r="PBN2409" s="64"/>
      <c r="PBO2409" s="113"/>
      <c r="PBP2409" s="65"/>
      <c r="PBQ2409" s="65"/>
      <c r="PBR2409" s="65"/>
      <c r="PBS2409" s="65"/>
      <c r="PBT2409" s="65"/>
      <c r="PBU2409" s="65"/>
      <c r="PBV2409" s="65"/>
      <c r="PBW2409" s="65"/>
      <c r="PBX2409" s="65"/>
      <c r="PBY2409" s="65"/>
      <c r="PBZ2409" s="375"/>
      <c r="PCA2409" s="375"/>
      <c r="PCB2409" s="71"/>
      <c r="PCC2409" s="69"/>
      <c r="PCD2409" s="71"/>
      <c r="PCE2409" s="71"/>
      <c r="PCF2409" s="147"/>
      <c r="PCG2409" s="163"/>
      <c r="PCH2409" s="64"/>
      <c r="PCI2409" s="113"/>
      <c r="PCJ2409" s="65"/>
      <c r="PCK2409" s="65"/>
      <c r="PCL2409" s="65"/>
      <c r="PCM2409" s="65"/>
      <c r="PCN2409" s="65"/>
      <c r="PCO2409" s="65"/>
      <c r="PCP2409" s="65"/>
      <c r="PCQ2409" s="65"/>
      <c r="PCR2409" s="65"/>
      <c r="PCS2409" s="65"/>
      <c r="PCT2409" s="375"/>
      <c r="PCU2409" s="375"/>
      <c r="PCV2409" s="71"/>
      <c r="PCW2409" s="69"/>
      <c r="PCX2409" s="71"/>
      <c r="PCY2409" s="71"/>
      <c r="PCZ2409" s="147"/>
      <c r="PDA2409" s="163"/>
      <c r="PDB2409" s="64"/>
      <c r="PDC2409" s="113"/>
      <c r="PDD2409" s="65"/>
      <c r="PDE2409" s="65"/>
      <c r="PDF2409" s="65"/>
      <c r="PDG2409" s="65"/>
      <c r="PDH2409" s="65"/>
      <c r="PDI2409" s="65"/>
      <c r="PDJ2409" s="65"/>
      <c r="PDK2409" s="65"/>
      <c r="PDL2409" s="65"/>
      <c r="PDM2409" s="65"/>
      <c r="PDN2409" s="375"/>
      <c r="PDO2409" s="375"/>
      <c r="PDP2409" s="71"/>
      <c r="PDQ2409" s="69"/>
      <c r="PDR2409" s="71"/>
      <c r="PDS2409" s="71"/>
      <c r="PDT2409" s="147"/>
      <c r="PDU2409" s="163"/>
      <c r="PDV2409" s="64"/>
      <c r="PDW2409" s="113"/>
      <c r="PDX2409" s="65"/>
      <c r="PDY2409" s="65"/>
      <c r="PDZ2409" s="65"/>
      <c r="PEA2409" s="65"/>
      <c r="PEB2409" s="65"/>
      <c r="PEC2409" s="65"/>
      <c r="PED2409" s="65"/>
      <c r="PEE2409" s="65"/>
      <c r="PEF2409" s="65"/>
      <c r="PEG2409" s="65"/>
      <c r="PEH2409" s="375"/>
      <c r="PEI2409" s="375"/>
      <c r="PEJ2409" s="71"/>
      <c r="PEK2409" s="69"/>
      <c r="PEL2409" s="71"/>
      <c r="PEM2409" s="71"/>
      <c r="PEN2409" s="147"/>
      <c r="PEO2409" s="163"/>
      <c r="PEP2409" s="64"/>
      <c r="PEQ2409" s="113"/>
      <c r="PER2409" s="65"/>
      <c r="PES2409" s="65"/>
      <c r="PET2409" s="65"/>
      <c r="PEU2409" s="65"/>
      <c r="PEV2409" s="65"/>
      <c r="PEW2409" s="65"/>
      <c r="PEX2409" s="65"/>
      <c r="PEY2409" s="65"/>
      <c r="PEZ2409" s="65"/>
      <c r="PFA2409" s="65"/>
      <c r="PFB2409" s="375"/>
      <c r="PFC2409" s="375"/>
      <c r="PFD2409" s="71"/>
      <c r="PFE2409" s="69"/>
      <c r="PFF2409" s="71"/>
      <c r="PFG2409" s="71"/>
      <c r="PFH2409" s="147"/>
      <c r="PFI2409" s="163"/>
      <c r="PFJ2409" s="64"/>
      <c r="PFK2409" s="113"/>
      <c r="PFL2409" s="65"/>
      <c r="PFM2409" s="65"/>
      <c r="PFN2409" s="65"/>
      <c r="PFO2409" s="65"/>
      <c r="PFP2409" s="65"/>
      <c r="PFQ2409" s="65"/>
      <c r="PFR2409" s="65"/>
      <c r="PFS2409" s="65"/>
      <c r="PFT2409" s="65"/>
      <c r="PFU2409" s="65"/>
      <c r="PFV2409" s="375"/>
      <c r="PFW2409" s="375"/>
      <c r="PFX2409" s="71"/>
      <c r="PFY2409" s="69"/>
      <c r="PFZ2409" s="71"/>
      <c r="PGA2409" s="71"/>
      <c r="PGB2409" s="147"/>
      <c r="PGC2409" s="163"/>
      <c r="PGD2409" s="64"/>
      <c r="PGE2409" s="113"/>
      <c r="PGF2409" s="65"/>
      <c r="PGG2409" s="65"/>
      <c r="PGH2409" s="65"/>
      <c r="PGI2409" s="65"/>
      <c r="PGJ2409" s="65"/>
      <c r="PGK2409" s="65"/>
      <c r="PGL2409" s="65"/>
      <c r="PGM2409" s="65"/>
      <c r="PGN2409" s="65"/>
      <c r="PGO2409" s="65"/>
      <c r="PGP2409" s="375"/>
      <c r="PGQ2409" s="375"/>
      <c r="PGR2409" s="71"/>
      <c r="PGS2409" s="69"/>
      <c r="PGT2409" s="71"/>
      <c r="PGU2409" s="71"/>
      <c r="PGV2409" s="147"/>
      <c r="PGW2409" s="163"/>
      <c r="PGX2409" s="64"/>
      <c r="PGY2409" s="113"/>
      <c r="PGZ2409" s="65"/>
      <c r="PHA2409" s="65"/>
      <c r="PHB2409" s="65"/>
      <c r="PHC2409" s="65"/>
      <c r="PHD2409" s="65"/>
      <c r="PHE2409" s="65"/>
      <c r="PHF2409" s="65"/>
      <c r="PHG2409" s="65"/>
      <c r="PHH2409" s="65"/>
      <c r="PHI2409" s="65"/>
      <c r="PHJ2409" s="375"/>
      <c r="PHK2409" s="375"/>
      <c r="PHL2409" s="71"/>
      <c r="PHM2409" s="69"/>
      <c r="PHN2409" s="71"/>
      <c r="PHO2409" s="71"/>
      <c r="PHP2409" s="147"/>
      <c r="PHQ2409" s="163"/>
      <c r="PHR2409" s="64"/>
      <c r="PHS2409" s="113"/>
      <c r="PHT2409" s="65"/>
      <c r="PHU2409" s="65"/>
      <c r="PHV2409" s="65"/>
      <c r="PHW2409" s="65"/>
      <c r="PHX2409" s="65"/>
      <c r="PHY2409" s="65"/>
      <c r="PHZ2409" s="65"/>
      <c r="PIA2409" s="65"/>
      <c r="PIB2409" s="65"/>
      <c r="PIC2409" s="65"/>
      <c r="PID2409" s="375"/>
      <c r="PIE2409" s="375"/>
      <c r="PIF2409" s="71"/>
      <c r="PIG2409" s="69"/>
      <c r="PIH2409" s="71"/>
      <c r="PII2409" s="71"/>
      <c r="PIJ2409" s="147"/>
      <c r="PIK2409" s="163"/>
      <c r="PIL2409" s="64"/>
      <c r="PIM2409" s="113"/>
      <c r="PIN2409" s="65"/>
      <c r="PIO2409" s="65"/>
      <c r="PIP2409" s="65"/>
      <c r="PIQ2409" s="65"/>
      <c r="PIR2409" s="65"/>
      <c r="PIS2409" s="65"/>
      <c r="PIT2409" s="65"/>
      <c r="PIU2409" s="65"/>
      <c r="PIV2409" s="65"/>
      <c r="PIW2409" s="65"/>
      <c r="PIX2409" s="375"/>
      <c r="PIY2409" s="375"/>
      <c r="PIZ2409" s="71"/>
      <c r="PJA2409" s="69"/>
      <c r="PJB2409" s="71"/>
      <c r="PJC2409" s="71"/>
      <c r="PJD2409" s="147"/>
      <c r="PJE2409" s="163"/>
      <c r="PJF2409" s="64"/>
      <c r="PJG2409" s="113"/>
      <c r="PJH2409" s="65"/>
      <c r="PJI2409" s="65"/>
      <c r="PJJ2409" s="65"/>
      <c r="PJK2409" s="65"/>
      <c r="PJL2409" s="65"/>
      <c r="PJM2409" s="65"/>
      <c r="PJN2409" s="65"/>
      <c r="PJO2409" s="65"/>
      <c r="PJP2409" s="65"/>
      <c r="PJQ2409" s="65"/>
      <c r="PJR2409" s="375"/>
      <c r="PJS2409" s="375"/>
      <c r="PJT2409" s="71"/>
      <c r="PJU2409" s="69"/>
      <c r="PJV2409" s="71"/>
      <c r="PJW2409" s="71"/>
      <c r="PJX2409" s="147"/>
      <c r="PJY2409" s="163"/>
      <c r="PJZ2409" s="64"/>
      <c r="PKA2409" s="113"/>
      <c r="PKB2409" s="65"/>
      <c r="PKC2409" s="65"/>
      <c r="PKD2409" s="65"/>
      <c r="PKE2409" s="65"/>
      <c r="PKF2409" s="65"/>
      <c r="PKG2409" s="65"/>
      <c r="PKH2409" s="65"/>
      <c r="PKI2409" s="65"/>
      <c r="PKJ2409" s="65"/>
      <c r="PKK2409" s="65"/>
      <c r="PKL2409" s="375"/>
      <c r="PKM2409" s="375"/>
      <c r="PKN2409" s="71"/>
      <c r="PKO2409" s="69"/>
      <c r="PKP2409" s="71"/>
      <c r="PKQ2409" s="71"/>
      <c r="PKR2409" s="147"/>
      <c r="PKS2409" s="163"/>
      <c r="PKT2409" s="64"/>
      <c r="PKU2409" s="113"/>
      <c r="PKV2409" s="65"/>
      <c r="PKW2409" s="65"/>
      <c r="PKX2409" s="65"/>
      <c r="PKY2409" s="65"/>
      <c r="PKZ2409" s="65"/>
      <c r="PLA2409" s="65"/>
      <c r="PLB2409" s="65"/>
      <c r="PLC2409" s="65"/>
      <c r="PLD2409" s="65"/>
      <c r="PLE2409" s="65"/>
      <c r="PLF2409" s="375"/>
      <c r="PLG2409" s="375"/>
      <c r="PLH2409" s="71"/>
      <c r="PLI2409" s="69"/>
      <c r="PLJ2409" s="71"/>
      <c r="PLK2409" s="71"/>
      <c r="PLL2409" s="147"/>
      <c r="PLM2409" s="163"/>
      <c r="PLN2409" s="64"/>
      <c r="PLO2409" s="113"/>
      <c r="PLP2409" s="65"/>
      <c r="PLQ2409" s="65"/>
      <c r="PLR2409" s="65"/>
      <c r="PLS2409" s="65"/>
      <c r="PLT2409" s="65"/>
      <c r="PLU2409" s="65"/>
      <c r="PLV2409" s="65"/>
      <c r="PLW2409" s="65"/>
      <c r="PLX2409" s="65"/>
      <c r="PLY2409" s="65"/>
      <c r="PLZ2409" s="375"/>
      <c r="PMA2409" s="375"/>
      <c r="PMB2409" s="71"/>
      <c r="PMC2409" s="69"/>
      <c r="PMD2409" s="71"/>
      <c r="PME2409" s="71"/>
      <c r="PMF2409" s="147"/>
      <c r="PMG2409" s="163"/>
      <c r="PMH2409" s="64"/>
      <c r="PMI2409" s="113"/>
      <c r="PMJ2409" s="65"/>
      <c r="PMK2409" s="65"/>
      <c r="PML2409" s="65"/>
      <c r="PMM2409" s="65"/>
      <c r="PMN2409" s="65"/>
      <c r="PMO2409" s="65"/>
      <c r="PMP2409" s="65"/>
      <c r="PMQ2409" s="65"/>
      <c r="PMR2409" s="65"/>
      <c r="PMS2409" s="65"/>
      <c r="PMT2409" s="375"/>
      <c r="PMU2409" s="375"/>
      <c r="PMV2409" s="71"/>
      <c r="PMW2409" s="69"/>
      <c r="PMX2409" s="71"/>
      <c r="PMY2409" s="71"/>
      <c r="PMZ2409" s="147"/>
      <c r="PNA2409" s="163"/>
      <c r="PNB2409" s="64"/>
      <c r="PNC2409" s="113"/>
      <c r="PND2409" s="65"/>
      <c r="PNE2409" s="65"/>
      <c r="PNF2409" s="65"/>
      <c r="PNG2409" s="65"/>
      <c r="PNH2409" s="65"/>
      <c r="PNI2409" s="65"/>
      <c r="PNJ2409" s="65"/>
      <c r="PNK2409" s="65"/>
      <c r="PNL2409" s="65"/>
      <c r="PNM2409" s="65"/>
      <c r="PNN2409" s="375"/>
      <c r="PNO2409" s="375"/>
      <c r="PNP2409" s="71"/>
      <c r="PNQ2409" s="69"/>
      <c r="PNR2409" s="71"/>
      <c r="PNS2409" s="71"/>
      <c r="PNT2409" s="147"/>
      <c r="PNU2409" s="163"/>
      <c r="PNV2409" s="64"/>
      <c r="PNW2409" s="113"/>
      <c r="PNX2409" s="65"/>
      <c r="PNY2409" s="65"/>
      <c r="PNZ2409" s="65"/>
      <c r="POA2409" s="65"/>
      <c r="POB2409" s="65"/>
      <c r="POC2409" s="65"/>
      <c r="POD2409" s="65"/>
      <c r="POE2409" s="65"/>
      <c r="POF2409" s="65"/>
      <c r="POG2409" s="65"/>
      <c r="POH2409" s="375"/>
      <c r="POI2409" s="375"/>
      <c r="POJ2409" s="71"/>
      <c r="POK2409" s="69"/>
      <c r="POL2409" s="71"/>
      <c r="POM2409" s="71"/>
      <c r="PON2409" s="147"/>
      <c r="POO2409" s="163"/>
      <c r="POP2409" s="64"/>
      <c r="POQ2409" s="113"/>
      <c r="POR2409" s="65"/>
      <c r="POS2409" s="65"/>
      <c r="POT2409" s="65"/>
      <c r="POU2409" s="65"/>
      <c r="POV2409" s="65"/>
      <c r="POW2409" s="65"/>
      <c r="POX2409" s="65"/>
      <c r="POY2409" s="65"/>
      <c r="POZ2409" s="65"/>
      <c r="PPA2409" s="65"/>
      <c r="PPB2409" s="375"/>
      <c r="PPC2409" s="375"/>
      <c r="PPD2409" s="71"/>
      <c r="PPE2409" s="69"/>
      <c r="PPF2409" s="71"/>
      <c r="PPG2409" s="71"/>
      <c r="PPH2409" s="147"/>
      <c r="PPI2409" s="163"/>
      <c r="PPJ2409" s="64"/>
      <c r="PPK2409" s="113"/>
      <c r="PPL2409" s="65"/>
      <c r="PPM2409" s="65"/>
      <c r="PPN2409" s="65"/>
      <c r="PPO2409" s="65"/>
      <c r="PPP2409" s="65"/>
      <c r="PPQ2409" s="65"/>
      <c r="PPR2409" s="65"/>
      <c r="PPS2409" s="65"/>
      <c r="PPT2409" s="65"/>
      <c r="PPU2409" s="65"/>
      <c r="PPV2409" s="375"/>
      <c r="PPW2409" s="375"/>
      <c r="PPX2409" s="71"/>
      <c r="PPY2409" s="69"/>
      <c r="PPZ2409" s="71"/>
      <c r="PQA2409" s="71"/>
      <c r="PQB2409" s="147"/>
      <c r="PQC2409" s="163"/>
      <c r="PQD2409" s="64"/>
      <c r="PQE2409" s="113"/>
      <c r="PQF2409" s="65"/>
      <c r="PQG2409" s="65"/>
      <c r="PQH2409" s="65"/>
      <c r="PQI2409" s="65"/>
      <c r="PQJ2409" s="65"/>
      <c r="PQK2409" s="65"/>
      <c r="PQL2409" s="65"/>
      <c r="PQM2409" s="65"/>
      <c r="PQN2409" s="65"/>
      <c r="PQO2409" s="65"/>
      <c r="PQP2409" s="375"/>
      <c r="PQQ2409" s="375"/>
      <c r="PQR2409" s="71"/>
      <c r="PQS2409" s="69"/>
      <c r="PQT2409" s="71"/>
      <c r="PQU2409" s="71"/>
      <c r="PQV2409" s="147"/>
      <c r="PQW2409" s="163"/>
      <c r="PQX2409" s="64"/>
      <c r="PQY2409" s="113"/>
      <c r="PQZ2409" s="65"/>
      <c r="PRA2409" s="65"/>
      <c r="PRB2409" s="65"/>
      <c r="PRC2409" s="65"/>
      <c r="PRD2409" s="65"/>
      <c r="PRE2409" s="65"/>
      <c r="PRF2409" s="65"/>
      <c r="PRG2409" s="65"/>
      <c r="PRH2409" s="65"/>
      <c r="PRI2409" s="65"/>
      <c r="PRJ2409" s="375"/>
      <c r="PRK2409" s="375"/>
      <c r="PRL2409" s="71"/>
      <c r="PRM2409" s="69"/>
      <c r="PRN2409" s="71"/>
      <c r="PRO2409" s="71"/>
      <c r="PRP2409" s="147"/>
      <c r="PRQ2409" s="163"/>
      <c r="PRR2409" s="64"/>
      <c r="PRS2409" s="113"/>
      <c r="PRT2409" s="65"/>
      <c r="PRU2409" s="65"/>
      <c r="PRV2409" s="65"/>
      <c r="PRW2409" s="65"/>
      <c r="PRX2409" s="65"/>
      <c r="PRY2409" s="65"/>
      <c r="PRZ2409" s="65"/>
      <c r="PSA2409" s="65"/>
      <c r="PSB2409" s="65"/>
      <c r="PSC2409" s="65"/>
      <c r="PSD2409" s="375"/>
      <c r="PSE2409" s="375"/>
      <c r="PSF2409" s="71"/>
      <c r="PSG2409" s="69"/>
      <c r="PSH2409" s="71"/>
      <c r="PSI2409" s="71"/>
      <c r="PSJ2409" s="147"/>
      <c r="PSK2409" s="163"/>
      <c r="PSL2409" s="64"/>
      <c r="PSM2409" s="113"/>
      <c r="PSN2409" s="65"/>
      <c r="PSO2409" s="65"/>
      <c r="PSP2409" s="65"/>
      <c r="PSQ2409" s="65"/>
      <c r="PSR2409" s="65"/>
      <c r="PSS2409" s="65"/>
      <c r="PST2409" s="65"/>
      <c r="PSU2409" s="65"/>
      <c r="PSV2409" s="65"/>
      <c r="PSW2409" s="65"/>
      <c r="PSX2409" s="375"/>
      <c r="PSY2409" s="375"/>
      <c r="PSZ2409" s="71"/>
      <c r="PTA2409" s="69"/>
      <c r="PTB2409" s="71"/>
      <c r="PTC2409" s="71"/>
      <c r="PTD2409" s="147"/>
      <c r="PTE2409" s="163"/>
      <c r="PTF2409" s="64"/>
      <c r="PTG2409" s="113"/>
      <c r="PTH2409" s="65"/>
      <c r="PTI2409" s="65"/>
      <c r="PTJ2409" s="65"/>
      <c r="PTK2409" s="65"/>
      <c r="PTL2409" s="65"/>
      <c r="PTM2409" s="65"/>
      <c r="PTN2409" s="65"/>
      <c r="PTO2409" s="65"/>
      <c r="PTP2409" s="65"/>
      <c r="PTQ2409" s="65"/>
      <c r="PTR2409" s="375"/>
      <c r="PTS2409" s="375"/>
      <c r="PTT2409" s="71"/>
      <c r="PTU2409" s="69"/>
      <c r="PTV2409" s="71"/>
      <c r="PTW2409" s="71"/>
      <c r="PTX2409" s="147"/>
      <c r="PTY2409" s="163"/>
      <c r="PTZ2409" s="64"/>
      <c r="PUA2409" s="113"/>
      <c r="PUB2409" s="65"/>
      <c r="PUC2409" s="65"/>
      <c r="PUD2409" s="65"/>
      <c r="PUE2409" s="65"/>
      <c r="PUF2409" s="65"/>
      <c r="PUG2409" s="65"/>
      <c r="PUH2409" s="65"/>
      <c r="PUI2409" s="65"/>
      <c r="PUJ2409" s="65"/>
      <c r="PUK2409" s="65"/>
      <c r="PUL2409" s="375"/>
      <c r="PUM2409" s="375"/>
      <c r="PUN2409" s="71"/>
      <c r="PUO2409" s="69"/>
      <c r="PUP2409" s="71"/>
      <c r="PUQ2409" s="71"/>
      <c r="PUR2409" s="147"/>
      <c r="PUS2409" s="163"/>
      <c r="PUT2409" s="64"/>
      <c r="PUU2409" s="113"/>
      <c r="PUV2409" s="65"/>
      <c r="PUW2409" s="65"/>
      <c r="PUX2409" s="65"/>
      <c r="PUY2409" s="65"/>
      <c r="PUZ2409" s="65"/>
      <c r="PVA2409" s="65"/>
      <c r="PVB2409" s="65"/>
      <c r="PVC2409" s="65"/>
      <c r="PVD2409" s="65"/>
      <c r="PVE2409" s="65"/>
      <c r="PVF2409" s="375"/>
      <c r="PVG2409" s="375"/>
      <c r="PVH2409" s="71"/>
      <c r="PVI2409" s="69"/>
      <c r="PVJ2409" s="71"/>
      <c r="PVK2409" s="71"/>
      <c r="PVL2409" s="147"/>
      <c r="PVM2409" s="163"/>
      <c r="PVN2409" s="64"/>
      <c r="PVO2409" s="113"/>
      <c r="PVP2409" s="65"/>
      <c r="PVQ2409" s="65"/>
      <c r="PVR2409" s="65"/>
      <c r="PVS2409" s="65"/>
      <c r="PVT2409" s="65"/>
      <c r="PVU2409" s="65"/>
      <c r="PVV2409" s="65"/>
      <c r="PVW2409" s="65"/>
      <c r="PVX2409" s="65"/>
      <c r="PVY2409" s="65"/>
      <c r="PVZ2409" s="375"/>
      <c r="PWA2409" s="375"/>
      <c r="PWB2409" s="71"/>
      <c r="PWC2409" s="69"/>
      <c r="PWD2409" s="71"/>
      <c r="PWE2409" s="71"/>
      <c r="PWF2409" s="147"/>
      <c r="PWG2409" s="163"/>
      <c r="PWH2409" s="64"/>
      <c r="PWI2409" s="113"/>
      <c r="PWJ2409" s="65"/>
      <c r="PWK2409" s="65"/>
      <c r="PWL2409" s="65"/>
      <c r="PWM2409" s="65"/>
      <c r="PWN2409" s="65"/>
      <c r="PWO2409" s="65"/>
      <c r="PWP2409" s="65"/>
      <c r="PWQ2409" s="65"/>
      <c r="PWR2409" s="65"/>
      <c r="PWS2409" s="65"/>
      <c r="PWT2409" s="375"/>
      <c r="PWU2409" s="375"/>
      <c r="PWV2409" s="71"/>
      <c r="PWW2409" s="69"/>
      <c r="PWX2409" s="71"/>
      <c r="PWY2409" s="71"/>
      <c r="PWZ2409" s="147"/>
      <c r="PXA2409" s="163"/>
      <c r="PXB2409" s="64"/>
      <c r="PXC2409" s="113"/>
      <c r="PXD2409" s="65"/>
      <c r="PXE2409" s="65"/>
      <c r="PXF2409" s="65"/>
      <c r="PXG2409" s="65"/>
      <c r="PXH2409" s="65"/>
      <c r="PXI2409" s="65"/>
      <c r="PXJ2409" s="65"/>
      <c r="PXK2409" s="65"/>
      <c r="PXL2409" s="65"/>
      <c r="PXM2409" s="65"/>
      <c r="PXN2409" s="375"/>
      <c r="PXO2409" s="375"/>
      <c r="PXP2409" s="71"/>
      <c r="PXQ2409" s="69"/>
      <c r="PXR2409" s="71"/>
      <c r="PXS2409" s="71"/>
      <c r="PXT2409" s="147"/>
      <c r="PXU2409" s="163"/>
      <c r="PXV2409" s="64"/>
      <c r="PXW2409" s="113"/>
      <c r="PXX2409" s="65"/>
      <c r="PXY2409" s="65"/>
      <c r="PXZ2409" s="65"/>
      <c r="PYA2409" s="65"/>
      <c r="PYB2409" s="65"/>
      <c r="PYC2409" s="65"/>
      <c r="PYD2409" s="65"/>
      <c r="PYE2409" s="65"/>
      <c r="PYF2409" s="65"/>
      <c r="PYG2409" s="65"/>
      <c r="PYH2409" s="375"/>
      <c r="PYI2409" s="375"/>
      <c r="PYJ2409" s="71"/>
      <c r="PYK2409" s="69"/>
      <c r="PYL2409" s="71"/>
      <c r="PYM2409" s="71"/>
      <c r="PYN2409" s="147"/>
      <c r="PYO2409" s="163"/>
      <c r="PYP2409" s="64"/>
      <c r="PYQ2409" s="113"/>
      <c r="PYR2409" s="65"/>
      <c r="PYS2409" s="65"/>
      <c r="PYT2409" s="65"/>
      <c r="PYU2409" s="65"/>
      <c r="PYV2409" s="65"/>
      <c r="PYW2409" s="65"/>
      <c r="PYX2409" s="65"/>
      <c r="PYY2409" s="65"/>
      <c r="PYZ2409" s="65"/>
      <c r="PZA2409" s="65"/>
      <c r="PZB2409" s="375"/>
      <c r="PZC2409" s="375"/>
      <c r="PZD2409" s="71"/>
      <c r="PZE2409" s="69"/>
      <c r="PZF2409" s="71"/>
      <c r="PZG2409" s="71"/>
      <c r="PZH2409" s="147"/>
      <c r="PZI2409" s="163"/>
      <c r="PZJ2409" s="64"/>
      <c r="PZK2409" s="113"/>
      <c r="PZL2409" s="65"/>
      <c r="PZM2409" s="65"/>
      <c r="PZN2409" s="65"/>
      <c r="PZO2409" s="65"/>
      <c r="PZP2409" s="65"/>
      <c r="PZQ2409" s="65"/>
      <c r="PZR2409" s="65"/>
      <c r="PZS2409" s="65"/>
      <c r="PZT2409" s="65"/>
      <c r="PZU2409" s="65"/>
      <c r="PZV2409" s="375"/>
      <c r="PZW2409" s="375"/>
      <c r="PZX2409" s="71"/>
      <c r="PZY2409" s="69"/>
      <c r="PZZ2409" s="71"/>
      <c r="QAA2409" s="71"/>
      <c r="QAB2409" s="147"/>
      <c r="QAC2409" s="163"/>
      <c r="QAD2409" s="64"/>
      <c r="QAE2409" s="113"/>
      <c r="QAF2409" s="65"/>
      <c r="QAG2409" s="65"/>
      <c r="QAH2409" s="65"/>
      <c r="QAI2409" s="65"/>
      <c r="QAJ2409" s="65"/>
      <c r="QAK2409" s="65"/>
      <c r="QAL2409" s="65"/>
      <c r="QAM2409" s="65"/>
      <c r="QAN2409" s="65"/>
      <c r="QAO2409" s="65"/>
      <c r="QAP2409" s="375"/>
      <c r="QAQ2409" s="375"/>
      <c r="QAR2409" s="71"/>
      <c r="QAS2409" s="69"/>
      <c r="QAT2409" s="71"/>
      <c r="QAU2409" s="71"/>
      <c r="QAV2409" s="147"/>
      <c r="QAW2409" s="163"/>
      <c r="QAX2409" s="64"/>
      <c r="QAY2409" s="113"/>
      <c r="QAZ2409" s="65"/>
      <c r="QBA2409" s="65"/>
      <c r="QBB2409" s="65"/>
      <c r="QBC2409" s="65"/>
      <c r="QBD2409" s="65"/>
      <c r="QBE2409" s="65"/>
      <c r="QBF2409" s="65"/>
      <c r="QBG2409" s="65"/>
      <c r="QBH2409" s="65"/>
      <c r="QBI2409" s="65"/>
      <c r="QBJ2409" s="375"/>
      <c r="QBK2409" s="375"/>
      <c r="QBL2409" s="71"/>
      <c r="QBM2409" s="69"/>
      <c r="QBN2409" s="71"/>
      <c r="QBO2409" s="71"/>
      <c r="QBP2409" s="147"/>
      <c r="QBQ2409" s="163"/>
      <c r="QBR2409" s="64"/>
      <c r="QBS2409" s="113"/>
      <c r="QBT2409" s="65"/>
      <c r="QBU2409" s="65"/>
      <c r="QBV2409" s="65"/>
      <c r="QBW2409" s="65"/>
      <c r="QBX2409" s="65"/>
      <c r="QBY2409" s="65"/>
      <c r="QBZ2409" s="65"/>
      <c r="QCA2409" s="65"/>
      <c r="QCB2409" s="65"/>
      <c r="QCC2409" s="65"/>
      <c r="QCD2409" s="375"/>
      <c r="QCE2409" s="375"/>
      <c r="QCF2409" s="71"/>
      <c r="QCG2409" s="69"/>
      <c r="QCH2409" s="71"/>
      <c r="QCI2409" s="71"/>
      <c r="QCJ2409" s="147"/>
      <c r="QCK2409" s="163"/>
      <c r="QCL2409" s="64"/>
      <c r="QCM2409" s="113"/>
      <c r="QCN2409" s="65"/>
      <c r="QCO2409" s="65"/>
      <c r="QCP2409" s="65"/>
      <c r="QCQ2409" s="65"/>
      <c r="QCR2409" s="65"/>
      <c r="QCS2409" s="65"/>
      <c r="QCT2409" s="65"/>
      <c r="QCU2409" s="65"/>
      <c r="QCV2409" s="65"/>
      <c r="QCW2409" s="65"/>
      <c r="QCX2409" s="375"/>
      <c r="QCY2409" s="375"/>
      <c r="QCZ2409" s="71"/>
      <c r="QDA2409" s="69"/>
      <c r="QDB2409" s="71"/>
      <c r="QDC2409" s="71"/>
      <c r="QDD2409" s="147"/>
      <c r="QDE2409" s="163"/>
      <c r="QDF2409" s="64"/>
      <c r="QDG2409" s="113"/>
      <c r="QDH2409" s="65"/>
      <c r="QDI2409" s="65"/>
      <c r="QDJ2409" s="65"/>
      <c r="QDK2409" s="65"/>
      <c r="QDL2409" s="65"/>
      <c r="QDM2409" s="65"/>
      <c r="QDN2409" s="65"/>
      <c r="QDO2409" s="65"/>
      <c r="QDP2409" s="65"/>
      <c r="QDQ2409" s="65"/>
      <c r="QDR2409" s="375"/>
      <c r="QDS2409" s="375"/>
      <c r="QDT2409" s="71"/>
      <c r="QDU2409" s="69"/>
      <c r="QDV2409" s="71"/>
      <c r="QDW2409" s="71"/>
      <c r="QDX2409" s="147"/>
      <c r="QDY2409" s="163"/>
      <c r="QDZ2409" s="64"/>
      <c r="QEA2409" s="113"/>
      <c r="QEB2409" s="65"/>
      <c r="QEC2409" s="65"/>
      <c r="QED2409" s="65"/>
      <c r="QEE2409" s="65"/>
      <c r="QEF2409" s="65"/>
      <c r="QEG2409" s="65"/>
      <c r="QEH2409" s="65"/>
      <c r="QEI2409" s="65"/>
      <c r="QEJ2409" s="65"/>
      <c r="QEK2409" s="65"/>
      <c r="QEL2409" s="375"/>
      <c r="QEM2409" s="375"/>
      <c r="QEN2409" s="71"/>
      <c r="QEO2409" s="69"/>
      <c r="QEP2409" s="71"/>
      <c r="QEQ2409" s="71"/>
      <c r="QER2409" s="147"/>
      <c r="QES2409" s="163"/>
      <c r="QET2409" s="64"/>
      <c r="QEU2409" s="113"/>
      <c r="QEV2409" s="65"/>
      <c r="QEW2409" s="65"/>
      <c r="QEX2409" s="65"/>
      <c r="QEY2409" s="65"/>
      <c r="QEZ2409" s="65"/>
      <c r="QFA2409" s="65"/>
      <c r="QFB2409" s="65"/>
      <c r="QFC2409" s="65"/>
      <c r="QFD2409" s="65"/>
      <c r="QFE2409" s="65"/>
      <c r="QFF2409" s="375"/>
      <c r="QFG2409" s="375"/>
      <c r="QFH2409" s="71"/>
      <c r="QFI2409" s="69"/>
      <c r="QFJ2409" s="71"/>
      <c r="QFK2409" s="71"/>
      <c r="QFL2409" s="147"/>
      <c r="QFM2409" s="163"/>
      <c r="QFN2409" s="64"/>
      <c r="QFO2409" s="113"/>
      <c r="QFP2409" s="65"/>
      <c r="QFQ2409" s="65"/>
      <c r="QFR2409" s="65"/>
      <c r="QFS2409" s="65"/>
      <c r="QFT2409" s="65"/>
      <c r="QFU2409" s="65"/>
      <c r="QFV2409" s="65"/>
      <c r="QFW2409" s="65"/>
      <c r="QFX2409" s="65"/>
      <c r="QFY2409" s="65"/>
      <c r="QFZ2409" s="375"/>
      <c r="QGA2409" s="375"/>
      <c r="QGB2409" s="71"/>
      <c r="QGC2409" s="69"/>
      <c r="QGD2409" s="71"/>
      <c r="QGE2409" s="71"/>
      <c r="QGF2409" s="147"/>
      <c r="QGG2409" s="163"/>
      <c r="QGH2409" s="64"/>
      <c r="QGI2409" s="113"/>
      <c r="QGJ2409" s="65"/>
      <c r="QGK2409" s="65"/>
      <c r="QGL2409" s="65"/>
      <c r="QGM2409" s="65"/>
      <c r="QGN2409" s="65"/>
      <c r="QGO2409" s="65"/>
      <c r="QGP2409" s="65"/>
      <c r="QGQ2409" s="65"/>
      <c r="QGR2409" s="65"/>
      <c r="QGS2409" s="65"/>
      <c r="QGT2409" s="375"/>
      <c r="QGU2409" s="375"/>
      <c r="QGV2409" s="71"/>
      <c r="QGW2409" s="69"/>
      <c r="QGX2409" s="71"/>
      <c r="QGY2409" s="71"/>
      <c r="QGZ2409" s="147"/>
      <c r="QHA2409" s="163"/>
      <c r="QHB2409" s="64"/>
      <c r="QHC2409" s="113"/>
      <c r="QHD2409" s="65"/>
      <c r="QHE2409" s="65"/>
      <c r="QHF2409" s="65"/>
      <c r="QHG2409" s="65"/>
      <c r="QHH2409" s="65"/>
      <c r="QHI2409" s="65"/>
      <c r="QHJ2409" s="65"/>
      <c r="QHK2409" s="65"/>
      <c r="QHL2409" s="65"/>
      <c r="QHM2409" s="65"/>
      <c r="QHN2409" s="375"/>
      <c r="QHO2409" s="375"/>
      <c r="QHP2409" s="71"/>
      <c r="QHQ2409" s="69"/>
      <c r="QHR2409" s="71"/>
      <c r="QHS2409" s="71"/>
      <c r="QHT2409" s="147"/>
      <c r="QHU2409" s="163"/>
      <c r="QHV2409" s="64"/>
      <c r="QHW2409" s="113"/>
      <c r="QHX2409" s="65"/>
      <c r="QHY2409" s="65"/>
      <c r="QHZ2409" s="65"/>
      <c r="QIA2409" s="65"/>
      <c r="QIB2409" s="65"/>
      <c r="QIC2409" s="65"/>
      <c r="QID2409" s="65"/>
      <c r="QIE2409" s="65"/>
      <c r="QIF2409" s="65"/>
      <c r="QIG2409" s="65"/>
      <c r="QIH2409" s="375"/>
      <c r="QII2409" s="375"/>
      <c r="QIJ2409" s="71"/>
      <c r="QIK2409" s="69"/>
      <c r="QIL2409" s="71"/>
      <c r="QIM2409" s="71"/>
      <c r="QIN2409" s="147"/>
      <c r="QIO2409" s="163"/>
      <c r="QIP2409" s="64"/>
      <c r="QIQ2409" s="113"/>
      <c r="QIR2409" s="65"/>
      <c r="QIS2409" s="65"/>
      <c r="QIT2409" s="65"/>
      <c r="QIU2409" s="65"/>
      <c r="QIV2409" s="65"/>
      <c r="QIW2409" s="65"/>
      <c r="QIX2409" s="65"/>
      <c r="QIY2409" s="65"/>
      <c r="QIZ2409" s="65"/>
      <c r="QJA2409" s="65"/>
      <c r="QJB2409" s="375"/>
      <c r="QJC2409" s="375"/>
      <c r="QJD2409" s="71"/>
      <c r="QJE2409" s="69"/>
      <c r="QJF2409" s="71"/>
      <c r="QJG2409" s="71"/>
      <c r="QJH2409" s="147"/>
      <c r="QJI2409" s="163"/>
      <c r="QJJ2409" s="64"/>
      <c r="QJK2409" s="113"/>
      <c r="QJL2409" s="65"/>
      <c r="QJM2409" s="65"/>
      <c r="QJN2409" s="65"/>
      <c r="QJO2409" s="65"/>
      <c r="QJP2409" s="65"/>
      <c r="QJQ2409" s="65"/>
      <c r="QJR2409" s="65"/>
      <c r="QJS2409" s="65"/>
      <c r="QJT2409" s="65"/>
      <c r="QJU2409" s="65"/>
      <c r="QJV2409" s="375"/>
      <c r="QJW2409" s="375"/>
      <c r="QJX2409" s="71"/>
      <c r="QJY2409" s="69"/>
      <c r="QJZ2409" s="71"/>
      <c r="QKA2409" s="71"/>
      <c r="QKB2409" s="147"/>
      <c r="QKC2409" s="163"/>
      <c r="QKD2409" s="64"/>
      <c r="QKE2409" s="113"/>
      <c r="QKF2409" s="65"/>
      <c r="QKG2409" s="65"/>
      <c r="QKH2409" s="65"/>
      <c r="QKI2409" s="65"/>
      <c r="QKJ2409" s="65"/>
      <c r="QKK2409" s="65"/>
      <c r="QKL2409" s="65"/>
      <c r="QKM2409" s="65"/>
      <c r="QKN2409" s="65"/>
      <c r="QKO2409" s="65"/>
      <c r="QKP2409" s="375"/>
      <c r="QKQ2409" s="375"/>
      <c r="QKR2409" s="71"/>
      <c r="QKS2409" s="69"/>
      <c r="QKT2409" s="71"/>
      <c r="QKU2409" s="71"/>
      <c r="QKV2409" s="147"/>
      <c r="QKW2409" s="163"/>
      <c r="QKX2409" s="64"/>
      <c r="QKY2409" s="113"/>
      <c r="QKZ2409" s="65"/>
      <c r="QLA2409" s="65"/>
      <c r="QLB2409" s="65"/>
      <c r="QLC2409" s="65"/>
      <c r="QLD2409" s="65"/>
      <c r="QLE2409" s="65"/>
      <c r="QLF2409" s="65"/>
      <c r="QLG2409" s="65"/>
      <c r="QLH2409" s="65"/>
      <c r="QLI2409" s="65"/>
      <c r="QLJ2409" s="375"/>
      <c r="QLK2409" s="375"/>
      <c r="QLL2409" s="71"/>
      <c r="QLM2409" s="69"/>
      <c r="QLN2409" s="71"/>
      <c r="QLO2409" s="71"/>
      <c r="QLP2409" s="147"/>
      <c r="QLQ2409" s="163"/>
      <c r="QLR2409" s="64"/>
      <c r="QLS2409" s="113"/>
      <c r="QLT2409" s="65"/>
      <c r="QLU2409" s="65"/>
      <c r="QLV2409" s="65"/>
      <c r="QLW2409" s="65"/>
      <c r="QLX2409" s="65"/>
      <c r="QLY2409" s="65"/>
      <c r="QLZ2409" s="65"/>
      <c r="QMA2409" s="65"/>
      <c r="QMB2409" s="65"/>
      <c r="QMC2409" s="65"/>
      <c r="QMD2409" s="375"/>
      <c r="QME2409" s="375"/>
      <c r="QMF2409" s="71"/>
      <c r="QMG2409" s="69"/>
      <c r="QMH2409" s="71"/>
      <c r="QMI2409" s="71"/>
      <c r="QMJ2409" s="147"/>
      <c r="QMK2409" s="163"/>
      <c r="QML2409" s="64"/>
      <c r="QMM2409" s="113"/>
      <c r="QMN2409" s="65"/>
      <c r="QMO2409" s="65"/>
      <c r="QMP2409" s="65"/>
      <c r="QMQ2409" s="65"/>
      <c r="QMR2409" s="65"/>
      <c r="QMS2409" s="65"/>
      <c r="QMT2409" s="65"/>
      <c r="QMU2409" s="65"/>
      <c r="QMV2409" s="65"/>
      <c r="QMW2409" s="65"/>
      <c r="QMX2409" s="375"/>
      <c r="QMY2409" s="375"/>
      <c r="QMZ2409" s="71"/>
      <c r="QNA2409" s="69"/>
      <c r="QNB2409" s="71"/>
      <c r="QNC2409" s="71"/>
      <c r="QND2409" s="147"/>
      <c r="QNE2409" s="163"/>
      <c r="QNF2409" s="64"/>
      <c r="QNG2409" s="113"/>
      <c r="QNH2409" s="65"/>
      <c r="QNI2409" s="65"/>
      <c r="QNJ2409" s="65"/>
      <c r="QNK2409" s="65"/>
      <c r="QNL2409" s="65"/>
      <c r="QNM2409" s="65"/>
      <c r="QNN2409" s="65"/>
      <c r="QNO2409" s="65"/>
      <c r="QNP2409" s="65"/>
      <c r="QNQ2409" s="65"/>
      <c r="QNR2409" s="375"/>
      <c r="QNS2409" s="375"/>
      <c r="QNT2409" s="71"/>
      <c r="QNU2409" s="69"/>
      <c r="QNV2409" s="71"/>
      <c r="QNW2409" s="71"/>
      <c r="QNX2409" s="147"/>
      <c r="QNY2409" s="163"/>
      <c r="QNZ2409" s="64"/>
      <c r="QOA2409" s="113"/>
      <c r="QOB2409" s="65"/>
      <c r="QOC2409" s="65"/>
      <c r="QOD2409" s="65"/>
      <c r="QOE2409" s="65"/>
      <c r="QOF2409" s="65"/>
      <c r="QOG2409" s="65"/>
      <c r="QOH2409" s="65"/>
      <c r="QOI2409" s="65"/>
      <c r="QOJ2409" s="65"/>
      <c r="QOK2409" s="65"/>
      <c r="QOL2409" s="375"/>
      <c r="QOM2409" s="375"/>
      <c r="QON2409" s="71"/>
      <c r="QOO2409" s="69"/>
      <c r="QOP2409" s="71"/>
      <c r="QOQ2409" s="71"/>
      <c r="QOR2409" s="147"/>
      <c r="QOS2409" s="163"/>
      <c r="QOT2409" s="64"/>
      <c r="QOU2409" s="113"/>
      <c r="QOV2409" s="65"/>
      <c r="QOW2409" s="65"/>
      <c r="QOX2409" s="65"/>
      <c r="QOY2409" s="65"/>
      <c r="QOZ2409" s="65"/>
      <c r="QPA2409" s="65"/>
      <c r="QPB2409" s="65"/>
      <c r="QPC2409" s="65"/>
      <c r="QPD2409" s="65"/>
      <c r="QPE2409" s="65"/>
      <c r="QPF2409" s="375"/>
      <c r="QPG2409" s="375"/>
      <c r="QPH2409" s="71"/>
      <c r="QPI2409" s="69"/>
      <c r="QPJ2409" s="71"/>
      <c r="QPK2409" s="71"/>
      <c r="QPL2409" s="147"/>
      <c r="QPM2409" s="163"/>
      <c r="QPN2409" s="64"/>
      <c r="QPO2409" s="113"/>
      <c r="QPP2409" s="65"/>
      <c r="QPQ2409" s="65"/>
      <c r="QPR2409" s="65"/>
      <c r="QPS2409" s="65"/>
      <c r="QPT2409" s="65"/>
      <c r="QPU2409" s="65"/>
      <c r="QPV2409" s="65"/>
      <c r="QPW2409" s="65"/>
      <c r="QPX2409" s="65"/>
      <c r="QPY2409" s="65"/>
      <c r="QPZ2409" s="375"/>
      <c r="QQA2409" s="375"/>
      <c r="QQB2409" s="71"/>
      <c r="QQC2409" s="69"/>
      <c r="QQD2409" s="71"/>
      <c r="QQE2409" s="71"/>
      <c r="QQF2409" s="147"/>
      <c r="QQG2409" s="163"/>
      <c r="QQH2409" s="64"/>
      <c r="QQI2409" s="113"/>
      <c r="QQJ2409" s="65"/>
      <c r="QQK2409" s="65"/>
      <c r="QQL2409" s="65"/>
      <c r="QQM2409" s="65"/>
      <c r="QQN2409" s="65"/>
      <c r="QQO2409" s="65"/>
      <c r="QQP2409" s="65"/>
      <c r="QQQ2409" s="65"/>
      <c r="QQR2409" s="65"/>
      <c r="QQS2409" s="65"/>
      <c r="QQT2409" s="375"/>
      <c r="QQU2409" s="375"/>
      <c r="QQV2409" s="71"/>
      <c r="QQW2409" s="69"/>
      <c r="QQX2409" s="71"/>
      <c r="QQY2409" s="71"/>
      <c r="QQZ2409" s="147"/>
      <c r="QRA2409" s="163"/>
      <c r="QRB2409" s="64"/>
      <c r="QRC2409" s="113"/>
      <c r="QRD2409" s="65"/>
      <c r="QRE2409" s="65"/>
      <c r="QRF2409" s="65"/>
      <c r="QRG2409" s="65"/>
      <c r="QRH2409" s="65"/>
      <c r="QRI2409" s="65"/>
      <c r="QRJ2409" s="65"/>
      <c r="QRK2409" s="65"/>
      <c r="QRL2409" s="65"/>
      <c r="QRM2409" s="65"/>
      <c r="QRN2409" s="375"/>
      <c r="QRO2409" s="375"/>
      <c r="QRP2409" s="71"/>
      <c r="QRQ2409" s="69"/>
      <c r="QRR2409" s="71"/>
      <c r="QRS2409" s="71"/>
      <c r="QRT2409" s="147"/>
      <c r="QRU2409" s="163"/>
      <c r="QRV2409" s="64"/>
      <c r="QRW2409" s="113"/>
      <c r="QRX2409" s="65"/>
      <c r="QRY2409" s="65"/>
      <c r="QRZ2409" s="65"/>
      <c r="QSA2409" s="65"/>
      <c r="QSB2409" s="65"/>
      <c r="QSC2409" s="65"/>
      <c r="QSD2409" s="65"/>
      <c r="QSE2409" s="65"/>
      <c r="QSF2409" s="65"/>
      <c r="QSG2409" s="65"/>
      <c r="QSH2409" s="375"/>
      <c r="QSI2409" s="375"/>
      <c r="QSJ2409" s="71"/>
      <c r="QSK2409" s="69"/>
      <c r="QSL2409" s="71"/>
      <c r="QSM2409" s="71"/>
      <c r="QSN2409" s="147"/>
      <c r="QSO2409" s="163"/>
      <c r="QSP2409" s="64"/>
      <c r="QSQ2409" s="113"/>
      <c r="QSR2409" s="65"/>
      <c r="QSS2409" s="65"/>
      <c r="QST2409" s="65"/>
      <c r="QSU2409" s="65"/>
      <c r="QSV2409" s="65"/>
      <c r="QSW2409" s="65"/>
      <c r="QSX2409" s="65"/>
      <c r="QSY2409" s="65"/>
      <c r="QSZ2409" s="65"/>
      <c r="QTA2409" s="65"/>
      <c r="QTB2409" s="375"/>
      <c r="QTC2409" s="375"/>
      <c r="QTD2409" s="71"/>
      <c r="QTE2409" s="69"/>
      <c r="QTF2409" s="71"/>
      <c r="QTG2409" s="71"/>
      <c r="QTH2409" s="147"/>
      <c r="QTI2409" s="163"/>
      <c r="QTJ2409" s="64"/>
      <c r="QTK2409" s="113"/>
      <c r="QTL2409" s="65"/>
      <c r="QTM2409" s="65"/>
      <c r="QTN2409" s="65"/>
      <c r="QTO2409" s="65"/>
      <c r="QTP2409" s="65"/>
      <c r="QTQ2409" s="65"/>
      <c r="QTR2409" s="65"/>
      <c r="QTS2409" s="65"/>
      <c r="QTT2409" s="65"/>
      <c r="QTU2409" s="65"/>
      <c r="QTV2409" s="375"/>
      <c r="QTW2409" s="375"/>
      <c r="QTX2409" s="71"/>
      <c r="QTY2409" s="69"/>
      <c r="QTZ2409" s="71"/>
      <c r="QUA2409" s="71"/>
      <c r="QUB2409" s="147"/>
      <c r="QUC2409" s="163"/>
      <c r="QUD2409" s="64"/>
      <c r="QUE2409" s="113"/>
      <c r="QUF2409" s="65"/>
      <c r="QUG2409" s="65"/>
      <c r="QUH2409" s="65"/>
      <c r="QUI2409" s="65"/>
      <c r="QUJ2409" s="65"/>
      <c r="QUK2409" s="65"/>
      <c r="QUL2409" s="65"/>
      <c r="QUM2409" s="65"/>
      <c r="QUN2409" s="65"/>
      <c r="QUO2409" s="65"/>
      <c r="QUP2409" s="375"/>
      <c r="QUQ2409" s="375"/>
      <c r="QUR2409" s="71"/>
      <c r="QUS2409" s="69"/>
      <c r="QUT2409" s="71"/>
      <c r="QUU2409" s="71"/>
      <c r="QUV2409" s="147"/>
      <c r="QUW2409" s="163"/>
      <c r="QUX2409" s="64"/>
      <c r="QUY2409" s="113"/>
      <c r="QUZ2409" s="65"/>
      <c r="QVA2409" s="65"/>
      <c r="QVB2409" s="65"/>
      <c r="QVC2409" s="65"/>
      <c r="QVD2409" s="65"/>
      <c r="QVE2409" s="65"/>
      <c r="QVF2409" s="65"/>
      <c r="QVG2409" s="65"/>
      <c r="QVH2409" s="65"/>
      <c r="QVI2409" s="65"/>
      <c r="QVJ2409" s="375"/>
      <c r="QVK2409" s="375"/>
      <c r="QVL2409" s="71"/>
      <c r="QVM2409" s="69"/>
      <c r="QVN2409" s="71"/>
      <c r="QVO2409" s="71"/>
      <c r="QVP2409" s="147"/>
      <c r="QVQ2409" s="163"/>
      <c r="QVR2409" s="64"/>
      <c r="QVS2409" s="113"/>
      <c r="QVT2409" s="65"/>
      <c r="QVU2409" s="65"/>
      <c r="QVV2409" s="65"/>
      <c r="QVW2409" s="65"/>
      <c r="QVX2409" s="65"/>
      <c r="QVY2409" s="65"/>
      <c r="QVZ2409" s="65"/>
      <c r="QWA2409" s="65"/>
      <c r="QWB2409" s="65"/>
      <c r="QWC2409" s="65"/>
      <c r="QWD2409" s="375"/>
      <c r="QWE2409" s="375"/>
      <c r="QWF2409" s="71"/>
      <c r="QWG2409" s="69"/>
      <c r="QWH2409" s="71"/>
      <c r="QWI2409" s="71"/>
      <c r="QWJ2409" s="147"/>
      <c r="QWK2409" s="163"/>
      <c r="QWL2409" s="64"/>
      <c r="QWM2409" s="113"/>
      <c r="QWN2409" s="65"/>
      <c r="QWO2409" s="65"/>
      <c r="QWP2409" s="65"/>
      <c r="QWQ2409" s="65"/>
      <c r="QWR2409" s="65"/>
      <c r="QWS2409" s="65"/>
      <c r="QWT2409" s="65"/>
      <c r="QWU2409" s="65"/>
      <c r="QWV2409" s="65"/>
      <c r="QWW2409" s="65"/>
      <c r="QWX2409" s="375"/>
      <c r="QWY2409" s="375"/>
      <c r="QWZ2409" s="71"/>
      <c r="QXA2409" s="69"/>
      <c r="QXB2409" s="71"/>
      <c r="QXC2409" s="71"/>
      <c r="QXD2409" s="147"/>
      <c r="QXE2409" s="163"/>
      <c r="QXF2409" s="64"/>
      <c r="QXG2409" s="113"/>
      <c r="QXH2409" s="65"/>
      <c r="QXI2409" s="65"/>
      <c r="QXJ2409" s="65"/>
      <c r="QXK2409" s="65"/>
      <c r="QXL2409" s="65"/>
      <c r="QXM2409" s="65"/>
      <c r="QXN2409" s="65"/>
      <c r="QXO2409" s="65"/>
      <c r="QXP2409" s="65"/>
      <c r="QXQ2409" s="65"/>
      <c r="QXR2409" s="375"/>
      <c r="QXS2409" s="375"/>
      <c r="QXT2409" s="71"/>
      <c r="QXU2409" s="69"/>
      <c r="QXV2409" s="71"/>
      <c r="QXW2409" s="71"/>
      <c r="QXX2409" s="147"/>
      <c r="QXY2409" s="163"/>
      <c r="QXZ2409" s="64"/>
      <c r="QYA2409" s="113"/>
      <c r="QYB2409" s="65"/>
      <c r="QYC2409" s="65"/>
      <c r="QYD2409" s="65"/>
      <c r="QYE2409" s="65"/>
      <c r="QYF2409" s="65"/>
      <c r="QYG2409" s="65"/>
      <c r="QYH2409" s="65"/>
      <c r="QYI2409" s="65"/>
      <c r="QYJ2409" s="65"/>
      <c r="QYK2409" s="65"/>
      <c r="QYL2409" s="375"/>
      <c r="QYM2409" s="375"/>
      <c r="QYN2409" s="71"/>
      <c r="QYO2409" s="69"/>
      <c r="QYP2409" s="71"/>
      <c r="QYQ2409" s="71"/>
      <c r="QYR2409" s="147"/>
      <c r="QYS2409" s="163"/>
      <c r="QYT2409" s="64"/>
      <c r="QYU2409" s="113"/>
      <c r="QYV2409" s="65"/>
      <c r="QYW2409" s="65"/>
      <c r="QYX2409" s="65"/>
      <c r="QYY2409" s="65"/>
      <c r="QYZ2409" s="65"/>
      <c r="QZA2409" s="65"/>
      <c r="QZB2409" s="65"/>
      <c r="QZC2409" s="65"/>
      <c r="QZD2409" s="65"/>
      <c r="QZE2409" s="65"/>
      <c r="QZF2409" s="375"/>
      <c r="QZG2409" s="375"/>
      <c r="QZH2409" s="71"/>
      <c r="QZI2409" s="69"/>
      <c r="QZJ2409" s="71"/>
      <c r="QZK2409" s="71"/>
      <c r="QZL2409" s="147"/>
      <c r="QZM2409" s="163"/>
      <c r="QZN2409" s="64"/>
      <c r="QZO2409" s="113"/>
      <c r="QZP2409" s="65"/>
      <c r="QZQ2409" s="65"/>
      <c r="QZR2409" s="65"/>
      <c r="QZS2409" s="65"/>
      <c r="QZT2409" s="65"/>
      <c r="QZU2409" s="65"/>
      <c r="QZV2409" s="65"/>
      <c r="QZW2409" s="65"/>
      <c r="QZX2409" s="65"/>
      <c r="QZY2409" s="65"/>
      <c r="QZZ2409" s="375"/>
      <c r="RAA2409" s="375"/>
      <c r="RAB2409" s="71"/>
      <c r="RAC2409" s="69"/>
      <c r="RAD2409" s="71"/>
      <c r="RAE2409" s="71"/>
      <c r="RAF2409" s="147"/>
      <c r="RAG2409" s="163"/>
      <c r="RAH2409" s="64"/>
      <c r="RAI2409" s="113"/>
      <c r="RAJ2409" s="65"/>
      <c r="RAK2409" s="65"/>
      <c r="RAL2409" s="65"/>
      <c r="RAM2409" s="65"/>
      <c r="RAN2409" s="65"/>
      <c r="RAO2409" s="65"/>
      <c r="RAP2409" s="65"/>
      <c r="RAQ2409" s="65"/>
      <c r="RAR2409" s="65"/>
      <c r="RAS2409" s="65"/>
      <c r="RAT2409" s="375"/>
      <c r="RAU2409" s="375"/>
      <c r="RAV2409" s="71"/>
      <c r="RAW2409" s="69"/>
      <c r="RAX2409" s="71"/>
      <c r="RAY2409" s="71"/>
      <c r="RAZ2409" s="147"/>
      <c r="RBA2409" s="163"/>
      <c r="RBB2409" s="64"/>
      <c r="RBC2409" s="113"/>
      <c r="RBD2409" s="65"/>
      <c r="RBE2409" s="65"/>
      <c r="RBF2409" s="65"/>
      <c r="RBG2409" s="65"/>
      <c r="RBH2409" s="65"/>
      <c r="RBI2409" s="65"/>
      <c r="RBJ2409" s="65"/>
      <c r="RBK2409" s="65"/>
      <c r="RBL2409" s="65"/>
      <c r="RBM2409" s="65"/>
      <c r="RBN2409" s="375"/>
      <c r="RBO2409" s="375"/>
      <c r="RBP2409" s="71"/>
      <c r="RBQ2409" s="69"/>
      <c r="RBR2409" s="71"/>
      <c r="RBS2409" s="71"/>
      <c r="RBT2409" s="147"/>
      <c r="RBU2409" s="163"/>
      <c r="RBV2409" s="64"/>
      <c r="RBW2409" s="113"/>
      <c r="RBX2409" s="65"/>
      <c r="RBY2409" s="65"/>
      <c r="RBZ2409" s="65"/>
      <c r="RCA2409" s="65"/>
      <c r="RCB2409" s="65"/>
      <c r="RCC2409" s="65"/>
      <c r="RCD2409" s="65"/>
      <c r="RCE2409" s="65"/>
      <c r="RCF2409" s="65"/>
      <c r="RCG2409" s="65"/>
      <c r="RCH2409" s="375"/>
      <c r="RCI2409" s="375"/>
      <c r="RCJ2409" s="71"/>
      <c r="RCK2409" s="69"/>
      <c r="RCL2409" s="71"/>
      <c r="RCM2409" s="71"/>
      <c r="RCN2409" s="147"/>
      <c r="RCO2409" s="163"/>
      <c r="RCP2409" s="64"/>
      <c r="RCQ2409" s="113"/>
      <c r="RCR2409" s="65"/>
      <c r="RCS2409" s="65"/>
      <c r="RCT2409" s="65"/>
      <c r="RCU2409" s="65"/>
      <c r="RCV2409" s="65"/>
      <c r="RCW2409" s="65"/>
      <c r="RCX2409" s="65"/>
      <c r="RCY2409" s="65"/>
      <c r="RCZ2409" s="65"/>
      <c r="RDA2409" s="65"/>
      <c r="RDB2409" s="375"/>
      <c r="RDC2409" s="375"/>
      <c r="RDD2409" s="71"/>
      <c r="RDE2409" s="69"/>
      <c r="RDF2409" s="71"/>
      <c r="RDG2409" s="71"/>
      <c r="RDH2409" s="147"/>
      <c r="RDI2409" s="163"/>
      <c r="RDJ2409" s="64"/>
      <c r="RDK2409" s="113"/>
      <c r="RDL2409" s="65"/>
      <c r="RDM2409" s="65"/>
      <c r="RDN2409" s="65"/>
      <c r="RDO2409" s="65"/>
      <c r="RDP2409" s="65"/>
      <c r="RDQ2409" s="65"/>
      <c r="RDR2409" s="65"/>
      <c r="RDS2409" s="65"/>
      <c r="RDT2409" s="65"/>
      <c r="RDU2409" s="65"/>
      <c r="RDV2409" s="375"/>
      <c r="RDW2409" s="375"/>
      <c r="RDX2409" s="71"/>
      <c r="RDY2409" s="69"/>
      <c r="RDZ2409" s="71"/>
      <c r="REA2409" s="71"/>
      <c r="REB2409" s="147"/>
      <c r="REC2409" s="163"/>
      <c r="RED2409" s="64"/>
      <c r="REE2409" s="113"/>
      <c r="REF2409" s="65"/>
      <c r="REG2409" s="65"/>
      <c r="REH2409" s="65"/>
      <c r="REI2409" s="65"/>
      <c r="REJ2409" s="65"/>
      <c r="REK2409" s="65"/>
      <c r="REL2409" s="65"/>
      <c r="REM2409" s="65"/>
      <c r="REN2409" s="65"/>
      <c r="REO2409" s="65"/>
      <c r="REP2409" s="375"/>
      <c r="REQ2409" s="375"/>
      <c r="RER2409" s="71"/>
      <c r="RES2409" s="69"/>
      <c r="RET2409" s="71"/>
      <c r="REU2409" s="71"/>
      <c r="REV2409" s="147"/>
      <c r="REW2409" s="163"/>
      <c r="REX2409" s="64"/>
      <c r="REY2409" s="113"/>
      <c r="REZ2409" s="65"/>
      <c r="RFA2409" s="65"/>
      <c r="RFB2409" s="65"/>
      <c r="RFC2409" s="65"/>
      <c r="RFD2409" s="65"/>
      <c r="RFE2409" s="65"/>
      <c r="RFF2409" s="65"/>
      <c r="RFG2409" s="65"/>
      <c r="RFH2409" s="65"/>
      <c r="RFI2409" s="65"/>
      <c r="RFJ2409" s="375"/>
      <c r="RFK2409" s="375"/>
      <c r="RFL2409" s="71"/>
      <c r="RFM2409" s="69"/>
      <c r="RFN2409" s="71"/>
      <c r="RFO2409" s="71"/>
      <c r="RFP2409" s="147"/>
      <c r="RFQ2409" s="163"/>
      <c r="RFR2409" s="64"/>
      <c r="RFS2409" s="113"/>
      <c r="RFT2409" s="65"/>
      <c r="RFU2409" s="65"/>
      <c r="RFV2409" s="65"/>
      <c r="RFW2409" s="65"/>
      <c r="RFX2409" s="65"/>
      <c r="RFY2409" s="65"/>
      <c r="RFZ2409" s="65"/>
      <c r="RGA2409" s="65"/>
      <c r="RGB2409" s="65"/>
      <c r="RGC2409" s="65"/>
      <c r="RGD2409" s="375"/>
      <c r="RGE2409" s="375"/>
      <c r="RGF2409" s="71"/>
      <c r="RGG2409" s="69"/>
      <c r="RGH2409" s="71"/>
      <c r="RGI2409" s="71"/>
      <c r="RGJ2409" s="147"/>
      <c r="RGK2409" s="163"/>
      <c r="RGL2409" s="64"/>
      <c r="RGM2409" s="113"/>
      <c r="RGN2409" s="65"/>
      <c r="RGO2409" s="65"/>
      <c r="RGP2409" s="65"/>
      <c r="RGQ2409" s="65"/>
      <c r="RGR2409" s="65"/>
      <c r="RGS2409" s="65"/>
      <c r="RGT2409" s="65"/>
      <c r="RGU2409" s="65"/>
      <c r="RGV2409" s="65"/>
      <c r="RGW2409" s="65"/>
      <c r="RGX2409" s="375"/>
      <c r="RGY2409" s="375"/>
      <c r="RGZ2409" s="71"/>
      <c r="RHA2409" s="69"/>
      <c r="RHB2409" s="71"/>
      <c r="RHC2409" s="71"/>
      <c r="RHD2409" s="147"/>
      <c r="RHE2409" s="163"/>
      <c r="RHF2409" s="64"/>
      <c r="RHG2409" s="113"/>
      <c r="RHH2409" s="65"/>
      <c r="RHI2409" s="65"/>
      <c r="RHJ2409" s="65"/>
      <c r="RHK2409" s="65"/>
      <c r="RHL2409" s="65"/>
      <c r="RHM2409" s="65"/>
      <c r="RHN2409" s="65"/>
      <c r="RHO2409" s="65"/>
      <c r="RHP2409" s="65"/>
      <c r="RHQ2409" s="65"/>
      <c r="RHR2409" s="375"/>
      <c r="RHS2409" s="375"/>
      <c r="RHT2409" s="71"/>
      <c r="RHU2409" s="69"/>
      <c r="RHV2409" s="71"/>
      <c r="RHW2409" s="71"/>
      <c r="RHX2409" s="147"/>
      <c r="RHY2409" s="163"/>
      <c r="RHZ2409" s="64"/>
      <c r="RIA2409" s="113"/>
      <c r="RIB2409" s="65"/>
      <c r="RIC2409" s="65"/>
      <c r="RID2409" s="65"/>
      <c r="RIE2409" s="65"/>
      <c r="RIF2409" s="65"/>
      <c r="RIG2409" s="65"/>
      <c r="RIH2409" s="65"/>
      <c r="RII2409" s="65"/>
      <c r="RIJ2409" s="65"/>
      <c r="RIK2409" s="65"/>
      <c r="RIL2409" s="375"/>
      <c r="RIM2409" s="375"/>
      <c r="RIN2409" s="71"/>
      <c r="RIO2409" s="69"/>
      <c r="RIP2409" s="71"/>
      <c r="RIQ2409" s="71"/>
      <c r="RIR2409" s="147"/>
      <c r="RIS2409" s="163"/>
      <c r="RIT2409" s="64"/>
      <c r="RIU2409" s="113"/>
      <c r="RIV2409" s="65"/>
      <c r="RIW2409" s="65"/>
      <c r="RIX2409" s="65"/>
      <c r="RIY2409" s="65"/>
      <c r="RIZ2409" s="65"/>
      <c r="RJA2409" s="65"/>
      <c r="RJB2409" s="65"/>
      <c r="RJC2409" s="65"/>
      <c r="RJD2409" s="65"/>
      <c r="RJE2409" s="65"/>
      <c r="RJF2409" s="375"/>
      <c r="RJG2409" s="375"/>
      <c r="RJH2409" s="71"/>
      <c r="RJI2409" s="69"/>
      <c r="RJJ2409" s="71"/>
      <c r="RJK2409" s="71"/>
      <c r="RJL2409" s="147"/>
      <c r="RJM2409" s="163"/>
      <c r="RJN2409" s="64"/>
      <c r="RJO2409" s="113"/>
      <c r="RJP2409" s="65"/>
      <c r="RJQ2409" s="65"/>
      <c r="RJR2409" s="65"/>
      <c r="RJS2409" s="65"/>
      <c r="RJT2409" s="65"/>
      <c r="RJU2409" s="65"/>
      <c r="RJV2409" s="65"/>
      <c r="RJW2409" s="65"/>
      <c r="RJX2409" s="65"/>
      <c r="RJY2409" s="65"/>
      <c r="RJZ2409" s="375"/>
      <c r="RKA2409" s="375"/>
      <c r="RKB2409" s="71"/>
      <c r="RKC2409" s="69"/>
      <c r="RKD2409" s="71"/>
      <c r="RKE2409" s="71"/>
      <c r="RKF2409" s="147"/>
      <c r="RKG2409" s="163"/>
      <c r="RKH2409" s="64"/>
      <c r="RKI2409" s="113"/>
      <c r="RKJ2409" s="65"/>
      <c r="RKK2409" s="65"/>
      <c r="RKL2409" s="65"/>
      <c r="RKM2409" s="65"/>
      <c r="RKN2409" s="65"/>
      <c r="RKO2409" s="65"/>
      <c r="RKP2409" s="65"/>
      <c r="RKQ2409" s="65"/>
      <c r="RKR2409" s="65"/>
      <c r="RKS2409" s="65"/>
      <c r="RKT2409" s="375"/>
      <c r="RKU2409" s="375"/>
      <c r="RKV2409" s="71"/>
      <c r="RKW2409" s="69"/>
      <c r="RKX2409" s="71"/>
      <c r="RKY2409" s="71"/>
      <c r="RKZ2409" s="147"/>
      <c r="RLA2409" s="163"/>
      <c r="RLB2409" s="64"/>
      <c r="RLC2409" s="113"/>
      <c r="RLD2409" s="65"/>
      <c r="RLE2409" s="65"/>
      <c r="RLF2409" s="65"/>
      <c r="RLG2409" s="65"/>
      <c r="RLH2409" s="65"/>
      <c r="RLI2409" s="65"/>
      <c r="RLJ2409" s="65"/>
      <c r="RLK2409" s="65"/>
      <c r="RLL2409" s="65"/>
      <c r="RLM2409" s="65"/>
      <c r="RLN2409" s="375"/>
      <c r="RLO2409" s="375"/>
      <c r="RLP2409" s="71"/>
      <c r="RLQ2409" s="69"/>
      <c r="RLR2409" s="71"/>
      <c r="RLS2409" s="71"/>
      <c r="RLT2409" s="147"/>
      <c r="RLU2409" s="163"/>
      <c r="RLV2409" s="64"/>
      <c r="RLW2409" s="113"/>
      <c r="RLX2409" s="65"/>
      <c r="RLY2409" s="65"/>
      <c r="RLZ2409" s="65"/>
      <c r="RMA2409" s="65"/>
      <c r="RMB2409" s="65"/>
      <c r="RMC2409" s="65"/>
      <c r="RMD2409" s="65"/>
      <c r="RME2409" s="65"/>
      <c r="RMF2409" s="65"/>
      <c r="RMG2409" s="65"/>
      <c r="RMH2409" s="375"/>
      <c r="RMI2409" s="375"/>
      <c r="RMJ2409" s="71"/>
      <c r="RMK2409" s="69"/>
      <c r="RML2409" s="71"/>
      <c r="RMM2409" s="71"/>
      <c r="RMN2409" s="147"/>
      <c r="RMO2409" s="163"/>
      <c r="RMP2409" s="64"/>
      <c r="RMQ2409" s="113"/>
      <c r="RMR2409" s="65"/>
      <c r="RMS2409" s="65"/>
      <c r="RMT2409" s="65"/>
      <c r="RMU2409" s="65"/>
      <c r="RMV2409" s="65"/>
      <c r="RMW2409" s="65"/>
      <c r="RMX2409" s="65"/>
      <c r="RMY2409" s="65"/>
      <c r="RMZ2409" s="65"/>
      <c r="RNA2409" s="65"/>
      <c r="RNB2409" s="375"/>
      <c r="RNC2409" s="375"/>
      <c r="RND2409" s="71"/>
      <c r="RNE2409" s="69"/>
      <c r="RNF2409" s="71"/>
      <c r="RNG2409" s="71"/>
      <c r="RNH2409" s="147"/>
      <c r="RNI2409" s="163"/>
      <c r="RNJ2409" s="64"/>
      <c r="RNK2409" s="113"/>
      <c r="RNL2409" s="65"/>
      <c r="RNM2409" s="65"/>
      <c r="RNN2409" s="65"/>
      <c r="RNO2409" s="65"/>
      <c r="RNP2409" s="65"/>
      <c r="RNQ2409" s="65"/>
      <c r="RNR2409" s="65"/>
      <c r="RNS2409" s="65"/>
      <c r="RNT2409" s="65"/>
      <c r="RNU2409" s="65"/>
      <c r="RNV2409" s="375"/>
      <c r="RNW2409" s="375"/>
      <c r="RNX2409" s="71"/>
      <c r="RNY2409" s="69"/>
      <c r="RNZ2409" s="71"/>
      <c r="ROA2409" s="71"/>
      <c r="ROB2409" s="147"/>
      <c r="ROC2409" s="163"/>
      <c r="ROD2409" s="64"/>
      <c r="ROE2409" s="113"/>
      <c r="ROF2409" s="65"/>
      <c r="ROG2409" s="65"/>
      <c r="ROH2409" s="65"/>
      <c r="ROI2409" s="65"/>
      <c r="ROJ2409" s="65"/>
      <c r="ROK2409" s="65"/>
      <c r="ROL2409" s="65"/>
      <c r="ROM2409" s="65"/>
      <c r="RON2409" s="65"/>
      <c r="ROO2409" s="65"/>
      <c r="ROP2409" s="375"/>
      <c r="ROQ2409" s="375"/>
      <c r="ROR2409" s="71"/>
      <c r="ROS2409" s="69"/>
      <c r="ROT2409" s="71"/>
      <c r="ROU2409" s="71"/>
      <c r="ROV2409" s="147"/>
      <c r="ROW2409" s="163"/>
      <c r="ROX2409" s="64"/>
      <c r="ROY2409" s="113"/>
      <c r="ROZ2409" s="65"/>
      <c r="RPA2409" s="65"/>
      <c r="RPB2409" s="65"/>
      <c r="RPC2409" s="65"/>
      <c r="RPD2409" s="65"/>
      <c r="RPE2409" s="65"/>
      <c r="RPF2409" s="65"/>
      <c r="RPG2409" s="65"/>
      <c r="RPH2409" s="65"/>
      <c r="RPI2409" s="65"/>
      <c r="RPJ2409" s="375"/>
      <c r="RPK2409" s="375"/>
      <c r="RPL2409" s="71"/>
      <c r="RPM2409" s="69"/>
      <c r="RPN2409" s="71"/>
      <c r="RPO2409" s="71"/>
      <c r="RPP2409" s="147"/>
      <c r="RPQ2409" s="163"/>
      <c r="RPR2409" s="64"/>
      <c r="RPS2409" s="113"/>
      <c r="RPT2409" s="65"/>
      <c r="RPU2409" s="65"/>
      <c r="RPV2409" s="65"/>
      <c r="RPW2409" s="65"/>
      <c r="RPX2409" s="65"/>
      <c r="RPY2409" s="65"/>
      <c r="RPZ2409" s="65"/>
      <c r="RQA2409" s="65"/>
      <c r="RQB2409" s="65"/>
      <c r="RQC2409" s="65"/>
      <c r="RQD2409" s="375"/>
      <c r="RQE2409" s="375"/>
      <c r="RQF2409" s="71"/>
      <c r="RQG2409" s="69"/>
      <c r="RQH2409" s="71"/>
      <c r="RQI2409" s="71"/>
      <c r="RQJ2409" s="147"/>
      <c r="RQK2409" s="163"/>
      <c r="RQL2409" s="64"/>
      <c r="RQM2409" s="113"/>
      <c r="RQN2409" s="65"/>
      <c r="RQO2409" s="65"/>
      <c r="RQP2409" s="65"/>
      <c r="RQQ2409" s="65"/>
      <c r="RQR2409" s="65"/>
      <c r="RQS2409" s="65"/>
      <c r="RQT2409" s="65"/>
      <c r="RQU2409" s="65"/>
      <c r="RQV2409" s="65"/>
      <c r="RQW2409" s="65"/>
      <c r="RQX2409" s="375"/>
      <c r="RQY2409" s="375"/>
      <c r="RQZ2409" s="71"/>
      <c r="RRA2409" s="69"/>
      <c r="RRB2409" s="71"/>
      <c r="RRC2409" s="71"/>
      <c r="RRD2409" s="147"/>
      <c r="RRE2409" s="163"/>
      <c r="RRF2409" s="64"/>
      <c r="RRG2409" s="113"/>
      <c r="RRH2409" s="65"/>
      <c r="RRI2409" s="65"/>
      <c r="RRJ2409" s="65"/>
      <c r="RRK2409" s="65"/>
      <c r="RRL2409" s="65"/>
      <c r="RRM2409" s="65"/>
      <c r="RRN2409" s="65"/>
      <c r="RRO2409" s="65"/>
      <c r="RRP2409" s="65"/>
      <c r="RRQ2409" s="65"/>
      <c r="RRR2409" s="375"/>
      <c r="RRS2409" s="375"/>
      <c r="RRT2409" s="71"/>
      <c r="RRU2409" s="69"/>
      <c r="RRV2409" s="71"/>
      <c r="RRW2409" s="71"/>
      <c r="RRX2409" s="147"/>
      <c r="RRY2409" s="163"/>
      <c r="RRZ2409" s="64"/>
      <c r="RSA2409" s="113"/>
      <c r="RSB2409" s="65"/>
      <c r="RSC2409" s="65"/>
      <c r="RSD2409" s="65"/>
      <c r="RSE2409" s="65"/>
      <c r="RSF2409" s="65"/>
      <c r="RSG2409" s="65"/>
      <c r="RSH2409" s="65"/>
      <c r="RSI2409" s="65"/>
      <c r="RSJ2409" s="65"/>
      <c r="RSK2409" s="65"/>
      <c r="RSL2409" s="375"/>
      <c r="RSM2409" s="375"/>
      <c r="RSN2409" s="71"/>
      <c r="RSO2409" s="69"/>
      <c r="RSP2409" s="71"/>
      <c r="RSQ2409" s="71"/>
      <c r="RSR2409" s="147"/>
      <c r="RSS2409" s="163"/>
      <c r="RST2409" s="64"/>
      <c r="RSU2409" s="113"/>
      <c r="RSV2409" s="65"/>
      <c r="RSW2409" s="65"/>
      <c r="RSX2409" s="65"/>
      <c r="RSY2409" s="65"/>
      <c r="RSZ2409" s="65"/>
      <c r="RTA2409" s="65"/>
      <c r="RTB2409" s="65"/>
      <c r="RTC2409" s="65"/>
      <c r="RTD2409" s="65"/>
      <c r="RTE2409" s="65"/>
      <c r="RTF2409" s="375"/>
      <c r="RTG2409" s="375"/>
      <c r="RTH2409" s="71"/>
      <c r="RTI2409" s="69"/>
      <c r="RTJ2409" s="71"/>
      <c r="RTK2409" s="71"/>
      <c r="RTL2409" s="147"/>
      <c r="RTM2409" s="163"/>
      <c r="RTN2409" s="64"/>
      <c r="RTO2409" s="113"/>
      <c r="RTP2409" s="65"/>
      <c r="RTQ2409" s="65"/>
      <c r="RTR2409" s="65"/>
      <c r="RTS2409" s="65"/>
      <c r="RTT2409" s="65"/>
      <c r="RTU2409" s="65"/>
      <c r="RTV2409" s="65"/>
      <c r="RTW2409" s="65"/>
      <c r="RTX2409" s="65"/>
      <c r="RTY2409" s="65"/>
      <c r="RTZ2409" s="375"/>
      <c r="RUA2409" s="375"/>
      <c r="RUB2409" s="71"/>
      <c r="RUC2409" s="69"/>
      <c r="RUD2409" s="71"/>
      <c r="RUE2409" s="71"/>
      <c r="RUF2409" s="147"/>
      <c r="RUG2409" s="163"/>
      <c r="RUH2409" s="64"/>
      <c r="RUI2409" s="113"/>
      <c r="RUJ2409" s="65"/>
      <c r="RUK2409" s="65"/>
      <c r="RUL2409" s="65"/>
      <c r="RUM2409" s="65"/>
      <c r="RUN2409" s="65"/>
      <c r="RUO2409" s="65"/>
      <c r="RUP2409" s="65"/>
      <c r="RUQ2409" s="65"/>
      <c r="RUR2409" s="65"/>
      <c r="RUS2409" s="65"/>
      <c r="RUT2409" s="375"/>
      <c r="RUU2409" s="375"/>
      <c r="RUV2409" s="71"/>
      <c r="RUW2409" s="69"/>
      <c r="RUX2409" s="71"/>
      <c r="RUY2409" s="71"/>
      <c r="RUZ2409" s="147"/>
      <c r="RVA2409" s="163"/>
      <c r="RVB2409" s="64"/>
      <c r="RVC2409" s="113"/>
      <c r="RVD2409" s="65"/>
      <c r="RVE2409" s="65"/>
      <c r="RVF2409" s="65"/>
      <c r="RVG2409" s="65"/>
      <c r="RVH2409" s="65"/>
      <c r="RVI2409" s="65"/>
      <c r="RVJ2409" s="65"/>
      <c r="RVK2409" s="65"/>
      <c r="RVL2409" s="65"/>
      <c r="RVM2409" s="65"/>
      <c r="RVN2409" s="375"/>
      <c r="RVO2409" s="375"/>
      <c r="RVP2409" s="71"/>
      <c r="RVQ2409" s="69"/>
      <c r="RVR2409" s="71"/>
      <c r="RVS2409" s="71"/>
      <c r="RVT2409" s="147"/>
      <c r="RVU2409" s="163"/>
      <c r="RVV2409" s="64"/>
      <c r="RVW2409" s="113"/>
      <c r="RVX2409" s="65"/>
      <c r="RVY2409" s="65"/>
      <c r="RVZ2409" s="65"/>
      <c r="RWA2409" s="65"/>
      <c r="RWB2409" s="65"/>
      <c r="RWC2409" s="65"/>
      <c r="RWD2409" s="65"/>
      <c r="RWE2409" s="65"/>
      <c r="RWF2409" s="65"/>
      <c r="RWG2409" s="65"/>
      <c r="RWH2409" s="375"/>
      <c r="RWI2409" s="375"/>
      <c r="RWJ2409" s="71"/>
      <c r="RWK2409" s="69"/>
      <c r="RWL2409" s="71"/>
      <c r="RWM2409" s="71"/>
      <c r="RWN2409" s="147"/>
      <c r="RWO2409" s="163"/>
      <c r="RWP2409" s="64"/>
      <c r="RWQ2409" s="113"/>
      <c r="RWR2409" s="65"/>
      <c r="RWS2409" s="65"/>
      <c r="RWT2409" s="65"/>
      <c r="RWU2409" s="65"/>
      <c r="RWV2409" s="65"/>
      <c r="RWW2409" s="65"/>
      <c r="RWX2409" s="65"/>
      <c r="RWY2409" s="65"/>
      <c r="RWZ2409" s="65"/>
      <c r="RXA2409" s="65"/>
      <c r="RXB2409" s="375"/>
      <c r="RXC2409" s="375"/>
      <c r="RXD2409" s="71"/>
      <c r="RXE2409" s="69"/>
      <c r="RXF2409" s="71"/>
      <c r="RXG2409" s="71"/>
      <c r="RXH2409" s="147"/>
      <c r="RXI2409" s="163"/>
      <c r="RXJ2409" s="64"/>
      <c r="RXK2409" s="113"/>
      <c r="RXL2409" s="65"/>
      <c r="RXM2409" s="65"/>
      <c r="RXN2409" s="65"/>
      <c r="RXO2409" s="65"/>
      <c r="RXP2409" s="65"/>
      <c r="RXQ2409" s="65"/>
      <c r="RXR2409" s="65"/>
      <c r="RXS2409" s="65"/>
      <c r="RXT2409" s="65"/>
      <c r="RXU2409" s="65"/>
      <c r="RXV2409" s="375"/>
      <c r="RXW2409" s="375"/>
      <c r="RXX2409" s="71"/>
      <c r="RXY2409" s="69"/>
      <c r="RXZ2409" s="71"/>
      <c r="RYA2409" s="71"/>
      <c r="RYB2409" s="147"/>
      <c r="RYC2409" s="163"/>
      <c r="RYD2409" s="64"/>
      <c r="RYE2409" s="113"/>
      <c r="RYF2409" s="65"/>
      <c r="RYG2409" s="65"/>
      <c r="RYH2409" s="65"/>
      <c r="RYI2409" s="65"/>
      <c r="RYJ2409" s="65"/>
      <c r="RYK2409" s="65"/>
      <c r="RYL2409" s="65"/>
      <c r="RYM2409" s="65"/>
      <c r="RYN2409" s="65"/>
      <c r="RYO2409" s="65"/>
      <c r="RYP2409" s="375"/>
      <c r="RYQ2409" s="375"/>
      <c r="RYR2409" s="71"/>
      <c r="RYS2409" s="69"/>
      <c r="RYT2409" s="71"/>
      <c r="RYU2409" s="71"/>
      <c r="RYV2409" s="147"/>
      <c r="RYW2409" s="163"/>
      <c r="RYX2409" s="64"/>
      <c r="RYY2409" s="113"/>
      <c r="RYZ2409" s="65"/>
      <c r="RZA2409" s="65"/>
      <c r="RZB2409" s="65"/>
      <c r="RZC2409" s="65"/>
      <c r="RZD2409" s="65"/>
      <c r="RZE2409" s="65"/>
      <c r="RZF2409" s="65"/>
      <c r="RZG2409" s="65"/>
      <c r="RZH2409" s="65"/>
      <c r="RZI2409" s="65"/>
      <c r="RZJ2409" s="375"/>
      <c r="RZK2409" s="375"/>
      <c r="RZL2409" s="71"/>
      <c r="RZM2409" s="69"/>
      <c r="RZN2409" s="71"/>
      <c r="RZO2409" s="71"/>
      <c r="RZP2409" s="147"/>
      <c r="RZQ2409" s="163"/>
      <c r="RZR2409" s="64"/>
      <c r="RZS2409" s="113"/>
      <c r="RZT2409" s="65"/>
      <c r="RZU2409" s="65"/>
      <c r="RZV2409" s="65"/>
      <c r="RZW2409" s="65"/>
      <c r="RZX2409" s="65"/>
      <c r="RZY2409" s="65"/>
      <c r="RZZ2409" s="65"/>
      <c r="SAA2409" s="65"/>
      <c r="SAB2409" s="65"/>
      <c r="SAC2409" s="65"/>
      <c r="SAD2409" s="375"/>
      <c r="SAE2409" s="375"/>
      <c r="SAF2409" s="71"/>
      <c r="SAG2409" s="69"/>
      <c r="SAH2409" s="71"/>
      <c r="SAI2409" s="71"/>
      <c r="SAJ2409" s="147"/>
      <c r="SAK2409" s="163"/>
      <c r="SAL2409" s="64"/>
      <c r="SAM2409" s="113"/>
      <c r="SAN2409" s="65"/>
      <c r="SAO2409" s="65"/>
      <c r="SAP2409" s="65"/>
      <c r="SAQ2409" s="65"/>
      <c r="SAR2409" s="65"/>
      <c r="SAS2409" s="65"/>
      <c r="SAT2409" s="65"/>
      <c r="SAU2409" s="65"/>
      <c r="SAV2409" s="65"/>
      <c r="SAW2409" s="65"/>
      <c r="SAX2409" s="375"/>
      <c r="SAY2409" s="375"/>
      <c r="SAZ2409" s="71"/>
      <c r="SBA2409" s="69"/>
      <c r="SBB2409" s="71"/>
      <c r="SBC2409" s="71"/>
      <c r="SBD2409" s="147"/>
      <c r="SBE2409" s="163"/>
      <c r="SBF2409" s="64"/>
      <c r="SBG2409" s="113"/>
      <c r="SBH2409" s="65"/>
      <c r="SBI2409" s="65"/>
      <c r="SBJ2409" s="65"/>
      <c r="SBK2409" s="65"/>
      <c r="SBL2409" s="65"/>
      <c r="SBM2409" s="65"/>
      <c r="SBN2409" s="65"/>
      <c r="SBO2409" s="65"/>
      <c r="SBP2409" s="65"/>
      <c r="SBQ2409" s="65"/>
      <c r="SBR2409" s="375"/>
      <c r="SBS2409" s="375"/>
      <c r="SBT2409" s="71"/>
      <c r="SBU2409" s="69"/>
      <c r="SBV2409" s="71"/>
      <c r="SBW2409" s="71"/>
      <c r="SBX2409" s="147"/>
      <c r="SBY2409" s="163"/>
      <c r="SBZ2409" s="64"/>
      <c r="SCA2409" s="113"/>
      <c r="SCB2409" s="65"/>
      <c r="SCC2409" s="65"/>
      <c r="SCD2409" s="65"/>
      <c r="SCE2409" s="65"/>
      <c r="SCF2409" s="65"/>
      <c r="SCG2409" s="65"/>
      <c r="SCH2409" s="65"/>
      <c r="SCI2409" s="65"/>
      <c r="SCJ2409" s="65"/>
      <c r="SCK2409" s="65"/>
      <c r="SCL2409" s="375"/>
      <c r="SCM2409" s="375"/>
      <c r="SCN2409" s="71"/>
      <c r="SCO2409" s="69"/>
      <c r="SCP2409" s="71"/>
      <c r="SCQ2409" s="71"/>
      <c r="SCR2409" s="147"/>
      <c r="SCS2409" s="163"/>
      <c r="SCT2409" s="64"/>
      <c r="SCU2409" s="113"/>
      <c r="SCV2409" s="65"/>
      <c r="SCW2409" s="65"/>
      <c r="SCX2409" s="65"/>
      <c r="SCY2409" s="65"/>
      <c r="SCZ2409" s="65"/>
      <c r="SDA2409" s="65"/>
      <c r="SDB2409" s="65"/>
      <c r="SDC2409" s="65"/>
      <c r="SDD2409" s="65"/>
      <c r="SDE2409" s="65"/>
      <c r="SDF2409" s="375"/>
      <c r="SDG2409" s="375"/>
      <c r="SDH2409" s="71"/>
      <c r="SDI2409" s="69"/>
      <c r="SDJ2409" s="71"/>
      <c r="SDK2409" s="71"/>
      <c r="SDL2409" s="147"/>
      <c r="SDM2409" s="163"/>
      <c r="SDN2409" s="64"/>
      <c r="SDO2409" s="113"/>
      <c r="SDP2409" s="65"/>
      <c r="SDQ2409" s="65"/>
      <c r="SDR2409" s="65"/>
      <c r="SDS2409" s="65"/>
      <c r="SDT2409" s="65"/>
      <c r="SDU2409" s="65"/>
      <c r="SDV2409" s="65"/>
      <c r="SDW2409" s="65"/>
      <c r="SDX2409" s="65"/>
      <c r="SDY2409" s="65"/>
      <c r="SDZ2409" s="375"/>
      <c r="SEA2409" s="375"/>
      <c r="SEB2409" s="71"/>
      <c r="SEC2409" s="69"/>
      <c r="SED2409" s="71"/>
      <c r="SEE2409" s="71"/>
      <c r="SEF2409" s="147"/>
      <c r="SEG2409" s="163"/>
      <c r="SEH2409" s="64"/>
      <c r="SEI2409" s="113"/>
      <c r="SEJ2409" s="65"/>
      <c r="SEK2409" s="65"/>
      <c r="SEL2409" s="65"/>
      <c r="SEM2409" s="65"/>
      <c r="SEN2409" s="65"/>
      <c r="SEO2409" s="65"/>
      <c r="SEP2409" s="65"/>
      <c r="SEQ2409" s="65"/>
      <c r="SER2409" s="65"/>
      <c r="SES2409" s="65"/>
      <c r="SET2409" s="375"/>
      <c r="SEU2409" s="375"/>
      <c r="SEV2409" s="71"/>
      <c r="SEW2409" s="69"/>
      <c r="SEX2409" s="71"/>
      <c r="SEY2409" s="71"/>
      <c r="SEZ2409" s="147"/>
      <c r="SFA2409" s="163"/>
      <c r="SFB2409" s="64"/>
      <c r="SFC2409" s="113"/>
      <c r="SFD2409" s="65"/>
      <c r="SFE2409" s="65"/>
      <c r="SFF2409" s="65"/>
      <c r="SFG2409" s="65"/>
      <c r="SFH2409" s="65"/>
      <c r="SFI2409" s="65"/>
      <c r="SFJ2409" s="65"/>
      <c r="SFK2409" s="65"/>
      <c r="SFL2409" s="65"/>
      <c r="SFM2409" s="65"/>
      <c r="SFN2409" s="375"/>
      <c r="SFO2409" s="375"/>
      <c r="SFP2409" s="71"/>
      <c r="SFQ2409" s="69"/>
      <c r="SFR2409" s="71"/>
      <c r="SFS2409" s="71"/>
      <c r="SFT2409" s="147"/>
      <c r="SFU2409" s="163"/>
      <c r="SFV2409" s="64"/>
      <c r="SFW2409" s="113"/>
      <c r="SFX2409" s="65"/>
      <c r="SFY2409" s="65"/>
      <c r="SFZ2409" s="65"/>
      <c r="SGA2409" s="65"/>
      <c r="SGB2409" s="65"/>
      <c r="SGC2409" s="65"/>
      <c r="SGD2409" s="65"/>
      <c r="SGE2409" s="65"/>
      <c r="SGF2409" s="65"/>
      <c r="SGG2409" s="65"/>
      <c r="SGH2409" s="375"/>
      <c r="SGI2409" s="375"/>
      <c r="SGJ2409" s="71"/>
      <c r="SGK2409" s="69"/>
      <c r="SGL2409" s="71"/>
      <c r="SGM2409" s="71"/>
      <c r="SGN2409" s="147"/>
      <c r="SGO2409" s="163"/>
      <c r="SGP2409" s="64"/>
      <c r="SGQ2409" s="113"/>
      <c r="SGR2409" s="65"/>
      <c r="SGS2409" s="65"/>
      <c r="SGT2409" s="65"/>
      <c r="SGU2409" s="65"/>
      <c r="SGV2409" s="65"/>
      <c r="SGW2409" s="65"/>
      <c r="SGX2409" s="65"/>
      <c r="SGY2409" s="65"/>
      <c r="SGZ2409" s="65"/>
      <c r="SHA2409" s="65"/>
      <c r="SHB2409" s="375"/>
      <c r="SHC2409" s="375"/>
      <c r="SHD2409" s="71"/>
      <c r="SHE2409" s="69"/>
      <c r="SHF2409" s="71"/>
      <c r="SHG2409" s="71"/>
      <c r="SHH2409" s="147"/>
      <c r="SHI2409" s="163"/>
      <c r="SHJ2409" s="64"/>
      <c r="SHK2409" s="113"/>
      <c r="SHL2409" s="65"/>
      <c r="SHM2409" s="65"/>
      <c r="SHN2409" s="65"/>
      <c r="SHO2409" s="65"/>
      <c r="SHP2409" s="65"/>
      <c r="SHQ2409" s="65"/>
      <c r="SHR2409" s="65"/>
      <c r="SHS2409" s="65"/>
      <c r="SHT2409" s="65"/>
      <c r="SHU2409" s="65"/>
      <c r="SHV2409" s="375"/>
      <c r="SHW2409" s="375"/>
      <c r="SHX2409" s="71"/>
      <c r="SHY2409" s="69"/>
      <c r="SHZ2409" s="71"/>
      <c r="SIA2409" s="71"/>
      <c r="SIB2409" s="147"/>
      <c r="SIC2409" s="163"/>
      <c r="SID2409" s="64"/>
      <c r="SIE2409" s="113"/>
      <c r="SIF2409" s="65"/>
      <c r="SIG2409" s="65"/>
      <c r="SIH2409" s="65"/>
      <c r="SII2409" s="65"/>
      <c r="SIJ2409" s="65"/>
      <c r="SIK2409" s="65"/>
      <c r="SIL2409" s="65"/>
      <c r="SIM2409" s="65"/>
      <c r="SIN2409" s="65"/>
      <c r="SIO2409" s="65"/>
      <c r="SIP2409" s="375"/>
      <c r="SIQ2409" s="375"/>
      <c r="SIR2409" s="71"/>
      <c r="SIS2409" s="69"/>
      <c r="SIT2409" s="71"/>
      <c r="SIU2409" s="71"/>
      <c r="SIV2409" s="147"/>
      <c r="SIW2409" s="163"/>
      <c r="SIX2409" s="64"/>
      <c r="SIY2409" s="113"/>
      <c r="SIZ2409" s="65"/>
      <c r="SJA2409" s="65"/>
      <c r="SJB2409" s="65"/>
      <c r="SJC2409" s="65"/>
      <c r="SJD2409" s="65"/>
      <c r="SJE2409" s="65"/>
      <c r="SJF2409" s="65"/>
      <c r="SJG2409" s="65"/>
      <c r="SJH2409" s="65"/>
      <c r="SJI2409" s="65"/>
      <c r="SJJ2409" s="375"/>
      <c r="SJK2409" s="375"/>
      <c r="SJL2409" s="71"/>
      <c r="SJM2409" s="69"/>
      <c r="SJN2409" s="71"/>
      <c r="SJO2409" s="71"/>
      <c r="SJP2409" s="147"/>
      <c r="SJQ2409" s="163"/>
      <c r="SJR2409" s="64"/>
      <c r="SJS2409" s="113"/>
      <c r="SJT2409" s="65"/>
      <c r="SJU2409" s="65"/>
      <c r="SJV2409" s="65"/>
      <c r="SJW2409" s="65"/>
      <c r="SJX2409" s="65"/>
      <c r="SJY2409" s="65"/>
      <c r="SJZ2409" s="65"/>
      <c r="SKA2409" s="65"/>
      <c r="SKB2409" s="65"/>
      <c r="SKC2409" s="65"/>
      <c r="SKD2409" s="375"/>
      <c r="SKE2409" s="375"/>
      <c r="SKF2409" s="71"/>
      <c r="SKG2409" s="69"/>
      <c r="SKH2409" s="71"/>
      <c r="SKI2409" s="71"/>
      <c r="SKJ2409" s="147"/>
      <c r="SKK2409" s="163"/>
      <c r="SKL2409" s="64"/>
      <c r="SKM2409" s="113"/>
      <c r="SKN2409" s="65"/>
      <c r="SKO2409" s="65"/>
      <c r="SKP2409" s="65"/>
      <c r="SKQ2409" s="65"/>
      <c r="SKR2409" s="65"/>
      <c r="SKS2409" s="65"/>
      <c r="SKT2409" s="65"/>
      <c r="SKU2409" s="65"/>
      <c r="SKV2409" s="65"/>
      <c r="SKW2409" s="65"/>
      <c r="SKX2409" s="375"/>
      <c r="SKY2409" s="375"/>
      <c r="SKZ2409" s="71"/>
      <c r="SLA2409" s="69"/>
      <c r="SLB2409" s="71"/>
      <c r="SLC2409" s="71"/>
      <c r="SLD2409" s="147"/>
      <c r="SLE2409" s="163"/>
      <c r="SLF2409" s="64"/>
      <c r="SLG2409" s="113"/>
      <c r="SLH2409" s="65"/>
      <c r="SLI2409" s="65"/>
      <c r="SLJ2409" s="65"/>
      <c r="SLK2409" s="65"/>
      <c r="SLL2409" s="65"/>
      <c r="SLM2409" s="65"/>
      <c r="SLN2409" s="65"/>
      <c r="SLO2409" s="65"/>
      <c r="SLP2409" s="65"/>
      <c r="SLQ2409" s="65"/>
      <c r="SLR2409" s="375"/>
      <c r="SLS2409" s="375"/>
      <c r="SLT2409" s="71"/>
      <c r="SLU2409" s="69"/>
      <c r="SLV2409" s="71"/>
      <c r="SLW2409" s="71"/>
      <c r="SLX2409" s="147"/>
      <c r="SLY2409" s="163"/>
      <c r="SLZ2409" s="64"/>
      <c r="SMA2409" s="113"/>
      <c r="SMB2409" s="65"/>
      <c r="SMC2409" s="65"/>
      <c r="SMD2409" s="65"/>
      <c r="SME2409" s="65"/>
      <c r="SMF2409" s="65"/>
      <c r="SMG2409" s="65"/>
      <c r="SMH2409" s="65"/>
      <c r="SMI2409" s="65"/>
      <c r="SMJ2409" s="65"/>
      <c r="SMK2409" s="65"/>
      <c r="SML2409" s="375"/>
      <c r="SMM2409" s="375"/>
      <c r="SMN2409" s="71"/>
      <c r="SMO2409" s="69"/>
      <c r="SMP2409" s="71"/>
      <c r="SMQ2409" s="71"/>
      <c r="SMR2409" s="147"/>
      <c r="SMS2409" s="163"/>
      <c r="SMT2409" s="64"/>
      <c r="SMU2409" s="113"/>
      <c r="SMV2409" s="65"/>
      <c r="SMW2409" s="65"/>
      <c r="SMX2409" s="65"/>
      <c r="SMY2409" s="65"/>
      <c r="SMZ2409" s="65"/>
      <c r="SNA2409" s="65"/>
      <c r="SNB2409" s="65"/>
      <c r="SNC2409" s="65"/>
      <c r="SND2409" s="65"/>
      <c r="SNE2409" s="65"/>
      <c r="SNF2409" s="375"/>
      <c r="SNG2409" s="375"/>
      <c r="SNH2409" s="71"/>
      <c r="SNI2409" s="69"/>
      <c r="SNJ2409" s="71"/>
      <c r="SNK2409" s="71"/>
      <c r="SNL2409" s="147"/>
      <c r="SNM2409" s="163"/>
      <c r="SNN2409" s="64"/>
      <c r="SNO2409" s="113"/>
      <c r="SNP2409" s="65"/>
      <c r="SNQ2409" s="65"/>
      <c r="SNR2409" s="65"/>
      <c r="SNS2409" s="65"/>
      <c r="SNT2409" s="65"/>
      <c r="SNU2409" s="65"/>
      <c r="SNV2409" s="65"/>
      <c r="SNW2409" s="65"/>
      <c r="SNX2409" s="65"/>
      <c r="SNY2409" s="65"/>
      <c r="SNZ2409" s="375"/>
      <c r="SOA2409" s="375"/>
      <c r="SOB2409" s="71"/>
      <c r="SOC2409" s="69"/>
      <c r="SOD2409" s="71"/>
      <c r="SOE2409" s="71"/>
      <c r="SOF2409" s="147"/>
      <c r="SOG2409" s="163"/>
      <c r="SOH2409" s="64"/>
      <c r="SOI2409" s="113"/>
      <c r="SOJ2409" s="65"/>
      <c r="SOK2409" s="65"/>
      <c r="SOL2409" s="65"/>
      <c r="SOM2409" s="65"/>
      <c r="SON2409" s="65"/>
      <c r="SOO2409" s="65"/>
      <c r="SOP2409" s="65"/>
      <c r="SOQ2409" s="65"/>
      <c r="SOR2409" s="65"/>
      <c r="SOS2409" s="65"/>
      <c r="SOT2409" s="375"/>
      <c r="SOU2409" s="375"/>
      <c r="SOV2409" s="71"/>
      <c r="SOW2409" s="69"/>
      <c r="SOX2409" s="71"/>
      <c r="SOY2409" s="71"/>
      <c r="SOZ2409" s="147"/>
      <c r="SPA2409" s="163"/>
      <c r="SPB2409" s="64"/>
      <c r="SPC2409" s="113"/>
      <c r="SPD2409" s="65"/>
      <c r="SPE2409" s="65"/>
      <c r="SPF2409" s="65"/>
      <c r="SPG2409" s="65"/>
      <c r="SPH2409" s="65"/>
      <c r="SPI2409" s="65"/>
      <c r="SPJ2409" s="65"/>
      <c r="SPK2409" s="65"/>
      <c r="SPL2409" s="65"/>
      <c r="SPM2409" s="65"/>
      <c r="SPN2409" s="375"/>
      <c r="SPO2409" s="375"/>
      <c r="SPP2409" s="71"/>
      <c r="SPQ2409" s="69"/>
      <c r="SPR2409" s="71"/>
      <c r="SPS2409" s="71"/>
      <c r="SPT2409" s="147"/>
      <c r="SPU2409" s="163"/>
      <c r="SPV2409" s="64"/>
      <c r="SPW2409" s="113"/>
      <c r="SPX2409" s="65"/>
      <c r="SPY2409" s="65"/>
      <c r="SPZ2409" s="65"/>
      <c r="SQA2409" s="65"/>
      <c r="SQB2409" s="65"/>
      <c r="SQC2409" s="65"/>
      <c r="SQD2409" s="65"/>
      <c r="SQE2409" s="65"/>
      <c r="SQF2409" s="65"/>
      <c r="SQG2409" s="65"/>
      <c r="SQH2409" s="375"/>
      <c r="SQI2409" s="375"/>
      <c r="SQJ2409" s="71"/>
      <c r="SQK2409" s="69"/>
      <c r="SQL2409" s="71"/>
      <c r="SQM2409" s="71"/>
      <c r="SQN2409" s="147"/>
      <c r="SQO2409" s="163"/>
      <c r="SQP2409" s="64"/>
      <c r="SQQ2409" s="113"/>
      <c r="SQR2409" s="65"/>
      <c r="SQS2409" s="65"/>
      <c r="SQT2409" s="65"/>
      <c r="SQU2409" s="65"/>
      <c r="SQV2409" s="65"/>
      <c r="SQW2409" s="65"/>
      <c r="SQX2409" s="65"/>
      <c r="SQY2409" s="65"/>
      <c r="SQZ2409" s="65"/>
      <c r="SRA2409" s="65"/>
      <c r="SRB2409" s="375"/>
      <c r="SRC2409" s="375"/>
      <c r="SRD2409" s="71"/>
      <c r="SRE2409" s="69"/>
      <c r="SRF2409" s="71"/>
      <c r="SRG2409" s="71"/>
      <c r="SRH2409" s="147"/>
      <c r="SRI2409" s="163"/>
      <c r="SRJ2409" s="64"/>
      <c r="SRK2409" s="113"/>
      <c r="SRL2409" s="65"/>
      <c r="SRM2409" s="65"/>
      <c r="SRN2409" s="65"/>
      <c r="SRO2409" s="65"/>
      <c r="SRP2409" s="65"/>
      <c r="SRQ2409" s="65"/>
      <c r="SRR2409" s="65"/>
      <c r="SRS2409" s="65"/>
      <c r="SRT2409" s="65"/>
      <c r="SRU2409" s="65"/>
      <c r="SRV2409" s="375"/>
      <c r="SRW2409" s="375"/>
      <c r="SRX2409" s="71"/>
      <c r="SRY2409" s="69"/>
      <c r="SRZ2409" s="71"/>
      <c r="SSA2409" s="71"/>
      <c r="SSB2409" s="147"/>
      <c r="SSC2409" s="163"/>
      <c r="SSD2409" s="64"/>
      <c r="SSE2409" s="113"/>
      <c r="SSF2409" s="65"/>
      <c r="SSG2409" s="65"/>
      <c r="SSH2409" s="65"/>
      <c r="SSI2409" s="65"/>
      <c r="SSJ2409" s="65"/>
      <c r="SSK2409" s="65"/>
      <c r="SSL2409" s="65"/>
      <c r="SSM2409" s="65"/>
      <c r="SSN2409" s="65"/>
      <c r="SSO2409" s="65"/>
      <c r="SSP2409" s="375"/>
      <c r="SSQ2409" s="375"/>
      <c r="SSR2409" s="71"/>
      <c r="SSS2409" s="69"/>
      <c r="SST2409" s="71"/>
      <c r="SSU2409" s="71"/>
      <c r="SSV2409" s="147"/>
      <c r="SSW2409" s="163"/>
      <c r="SSX2409" s="64"/>
      <c r="SSY2409" s="113"/>
      <c r="SSZ2409" s="65"/>
      <c r="STA2409" s="65"/>
      <c r="STB2409" s="65"/>
      <c r="STC2409" s="65"/>
      <c r="STD2409" s="65"/>
      <c r="STE2409" s="65"/>
      <c r="STF2409" s="65"/>
      <c r="STG2409" s="65"/>
      <c r="STH2409" s="65"/>
      <c r="STI2409" s="65"/>
      <c r="STJ2409" s="375"/>
      <c r="STK2409" s="375"/>
      <c r="STL2409" s="71"/>
      <c r="STM2409" s="69"/>
      <c r="STN2409" s="71"/>
      <c r="STO2409" s="71"/>
      <c r="STP2409" s="147"/>
      <c r="STQ2409" s="163"/>
      <c r="STR2409" s="64"/>
      <c r="STS2409" s="113"/>
      <c r="STT2409" s="65"/>
      <c r="STU2409" s="65"/>
      <c r="STV2409" s="65"/>
      <c r="STW2409" s="65"/>
      <c r="STX2409" s="65"/>
      <c r="STY2409" s="65"/>
      <c r="STZ2409" s="65"/>
      <c r="SUA2409" s="65"/>
      <c r="SUB2409" s="65"/>
      <c r="SUC2409" s="65"/>
      <c r="SUD2409" s="375"/>
      <c r="SUE2409" s="375"/>
      <c r="SUF2409" s="71"/>
      <c r="SUG2409" s="69"/>
      <c r="SUH2409" s="71"/>
      <c r="SUI2409" s="71"/>
      <c r="SUJ2409" s="147"/>
      <c r="SUK2409" s="163"/>
      <c r="SUL2409" s="64"/>
      <c r="SUM2409" s="113"/>
      <c r="SUN2409" s="65"/>
      <c r="SUO2409" s="65"/>
      <c r="SUP2409" s="65"/>
      <c r="SUQ2409" s="65"/>
      <c r="SUR2409" s="65"/>
      <c r="SUS2409" s="65"/>
      <c r="SUT2409" s="65"/>
      <c r="SUU2409" s="65"/>
      <c r="SUV2409" s="65"/>
      <c r="SUW2409" s="65"/>
      <c r="SUX2409" s="375"/>
      <c r="SUY2409" s="375"/>
      <c r="SUZ2409" s="71"/>
      <c r="SVA2409" s="69"/>
      <c r="SVB2409" s="71"/>
      <c r="SVC2409" s="71"/>
      <c r="SVD2409" s="147"/>
      <c r="SVE2409" s="163"/>
      <c r="SVF2409" s="64"/>
      <c r="SVG2409" s="113"/>
      <c r="SVH2409" s="65"/>
      <c r="SVI2409" s="65"/>
      <c r="SVJ2409" s="65"/>
      <c r="SVK2409" s="65"/>
      <c r="SVL2409" s="65"/>
      <c r="SVM2409" s="65"/>
      <c r="SVN2409" s="65"/>
      <c r="SVO2409" s="65"/>
      <c r="SVP2409" s="65"/>
      <c r="SVQ2409" s="65"/>
      <c r="SVR2409" s="375"/>
      <c r="SVS2409" s="375"/>
      <c r="SVT2409" s="71"/>
      <c r="SVU2409" s="69"/>
      <c r="SVV2409" s="71"/>
      <c r="SVW2409" s="71"/>
      <c r="SVX2409" s="147"/>
      <c r="SVY2409" s="163"/>
      <c r="SVZ2409" s="64"/>
      <c r="SWA2409" s="113"/>
      <c r="SWB2409" s="65"/>
      <c r="SWC2409" s="65"/>
      <c r="SWD2409" s="65"/>
      <c r="SWE2409" s="65"/>
      <c r="SWF2409" s="65"/>
      <c r="SWG2409" s="65"/>
      <c r="SWH2409" s="65"/>
      <c r="SWI2409" s="65"/>
      <c r="SWJ2409" s="65"/>
      <c r="SWK2409" s="65"/>
      <c r="SWL2409" s="375"/>
      <c r="SWM2409" s="375"/>
      <c r="SWN2409" s="71"/>
      <c r="SWO2409" s="69"/>
      <c r="SWP2409" s="71"/>
      <c r="SWQ2409" s="71"/>
      <c r="SWR2409" s="147"/>
      <c r="SWS2409" s="163"/>
      <c r="SWT2409" s="64"/>
      <c r="SWU2409" s="113"/>
      <c r="SWV2409" s="65"/>
      <c r="SWW2409" s="65"/>
      <c r="SWX2409" s="65"/>
      <c r="SWY2409" s="65"/>
      <c r="SWZ2409" s="65"/>
      <c r="SXA2409" s="65"/>
      <c r="SXB2409" s="65"/>
      <c r="SXC2409" s="65"/>
      <c r="SXD2409" s="65"/>
      <c r="SXE2409" s="65"/>
      <c r="SXF2409" s="375"/>
      <c r="SXG2409" s="375"/>
      <c r="SXH2409" s="71"/>
      <c r="SXI2409" s="69"/>
      <c r="SXJ2409" s="71"/>
      <c r="SXK2409" s="71"/>
      <c r="SXL2409" s="147"/>
      <c r="SXM2409" s="163"/>
      <c r="SXN2409" s="64"/>
      <c r="SXO2409" s="113"/>
      <c r="SXP2409" s="65"/>
      <c r="SXQ2409" s="65"/>
      <c r="SXR2409" s="65"/>
      <c r="SXS2409" s="65"/>
      <c r="SXT2409" s="65"/>
      <c r="SXU2409" s="65"/>
      <c r="SXV2409" s="65"/>
      <c r="SXW2409" s="65"/>
      <c r="SXX2409" s="65"/>
      <c r="SXY2409" s="65"/>
      <c r="SXZ2409" s="375"/>
      <c r="SYA2409" s="375"/>
      <c r="SYB2409" s="71"/>
      <c r="SYC2409" s="69"/>
      <c r="SYD2409" s="71"/>
      <c r="SYE2409" s="71"/>
      <c r="SYF2409" s="147"/>
      <c r="SYG2409" s="163"/>
      <c r="SYH2409" s="64"/>
      <c r="SYI2409" s="113"/>
      <c r="SYJ2409" s="65"/>
      <c r="SYK2409" s="65"/>
      <c r="SYL2409" s="65"/>
      <c r="SYM2409" s="65"/>
      <c r="SYN2409" s="65"/>
      <c r="SYO2409" s="65"/>
      <c r="SYP2409" s="65"/>
      <c r="SYQ2409" s="65"/>
      <c r="SYR2409" s="65"/>
      <c r="SYS2409" s="65"/>
      <c r="SYT2409" s="375"/>
      <c r="SYU2409" s="375"/>
      <c r="SYV2409" s="71"/>
      <c r="SYW2409" s="69"/>
      <c r="SYX2409" s="71"/>
      <c r="SYY2409" s="71"/>
      <c r="SYZ2409" s="147"/>
      <c r="SZA2409" s="163"/>
      <c r="SZB2409" s="64"/>
      <c r="SZC2409" s="113"/>
      <c r="SZD2409" s="65"/>
      <c r="SZE2409" s="65"/>
      <c r="SZF2409" s="65"/>
      <c r="SZG2409" s="65"/>
      <c r="SZH2409" s="65"/>
      <c r="SZI2409" s="65"/>
      <c r="SZJ2409" s="65"/>
      <c r="SZK2409" s="65"/>
      <c r="SZL2409" s="65"/>
      <c r="SZM2409" s="65"/>
      <c r="SZN2409" s="375"/>
      <c r="SZO2409" s="375"/>
      <c r="SZP2409" s="71"/>
      <c r="SZQ2409" s="69"/>
      <c r="SZR2409" s="71"/>
      <c r="SZS2409" s="71"/>
      <c r="SZT2409" s="147"/>
      <c r="SZU2409" s="163"/>
      <c r="SZV2409" s="64"/>
      <c r="SZW2409" s="113"/>
      <c r="SZX2409" s="65"/>
      <c r="SZY2409" s="65"/>
      <c r="SZZ2409" s="65"/>
      <c r="TAA2409" s="65"/>
      <c r="TAB2409" s="65"/>
      <c r="TAC2409" s="65"/>
      <c r="TAD2409" s="65"/>
      <c r="TAE2409" s="65"/>
      <c r="TAF2409" s="65"/>
      <c r="TAG2409" s="65"/>
      <c r="TAH2409" s="375"/>
      <c r="TAI2409" s="375"/>
      <c r="TAJ2409" s="71"/>
      <c r="TAK2409" s="69"/>
      <c r="TAL2409" s="71"/>
      <c r="TAM2409" s="71"/>
      <c r="TAN2409" s="147"/>
      <c r="TAO2409" s="163"/>
      <c r="TAP2409" s="64"/>
      <c r="TAQ2409" s="113"/>
      <c r="TAR2409" s="65"/>
      <c r="TAS2409" s="65"/>
      <c r="TAT2409" s="65"/>
      <c r="TAU2409" s="65"/>
      <c r="TAV2409" s="65"/>
      <c r="TAW2409" s="65"/>
      <c r="TAX2409" s="65"/>
      <c r="TAY2409" s="65"/>
      <c r="TAZ2409" s="65"/>
      <c r="TBA2409" s="65"/>
      <c r="TBB2409" s="375"/>
      <c r="TBC2409" s="375"/>
      <c r="TBD2409" s="71"/>
      <c r="TBE2409" s="69"/>
      <c r="TBF2409" s="71"/>
      <c r="TBG2409" s="71"/>
      <c r="TBH2409" s="147"/>
      <c r="TBI2409" s="163"/>
      <c r="TBJ2409" s="64"/>
      <c r="TBK2409" s="113"/>
      <c r="TBL2409" s="65"/>
      <c r="TBM2409" s="65"/>
      <c r="TBN2409" s="65"/>
      <c r="TBO2409" s="65"/>
      <c r="TBP2409" s="65"/>
      <c r="TBQ2409" s="65"/>
      <c r="TBR2409" s="65"/>
      <c r="TBS2409" s="65"/>
      <c r="TBT2409" s="65"/>
      <c r="TBU2409" s="65"/>
      <c r="TBV2409" s="375"/>
      <c r="TBW2409" s="375"/>
      <c r="TBX2409" s="71"/>
      <c r="TBY2409" s="69"/>
      <c r="TBZ2409" s="71"/>
      <c r="TCA2409" s="71"/>
      <c r="TCB2409" s="147"/>
      <c r="TCC2409" s="163"/>
      <c r="TCD2409" s="64"/>
      <c r="TCE2409" s="113"/>
      <c r="TCF2409" s="65"/>
      <c r="TCG2409" s="65"/>
      <c r="TCH2409" s="65"/>
      <c r="TCI2409" s="65"/>
      <c r="TCJ2409" s="65"/>
      <c r="TCK2409" s="65"/>
      <c r="TCL2409" s="65"/>
      <c r="TCM2409" s="65"/>
      <c r="TCN2409" s="65"/>
      <c r="TCO2409" s="65"/>
      <c r="TCP2409" s="375"/>
      <c r="TCQ2409" s="375"/>
      <c r="TCR2409" s="71"/>
      <c r="TCS2409" s="69"/>
      <c r="TCT2409" s="71"/>
      <c r="TCU2409" s="71"/>
      <c r="TCV2409" s="147"/>
      <c r="TCW2409" s="163"/>
      <c r="TCX2409" s="64"/>
      <c r="TCY2409" s="113"/>
      <c r="TCZ2409" s="65"/>
      <c r="TDA2409" s="65"/>
      <c r="TDB2409" s="65"/>
      <c r="TDC2409" s="65"/>
      <c r="TDD2409" s="65"/>
      <c r="TDE2409" s="65"/>
      <c r="TDF2409" s="65"/>
      <c r="TDG2409" s="65"/>
      <c r="TDH2409" s="65"/>
      <c r="TDI2409" s="65"/>
      <c r="TDJ2409" s="375"/>
      <c r="TDK2409" s="375"/>
      <c r="TDL2409" s="71"/>
      <c r="TDM2409" s="69"/>
      <c r="TDN2409" s="71"/>
      <c r="TDO2409" s="71"/>
      <c r="TDP2409" s="147"/>
      <c r="TDQ2409" s="163"/>
      <c r="TDR2409" s="64"/>
      <c r="TDS2409" s="113"/>
      <c r="TDT2409" s="65"/>
      <c r="TDU2409" s="65"/>
      <c r="TDV2409" s="65"/>
      <c r="TDW2409" s="65"/>
      <c r="TDX2409" s="65"/>
      <c r="TDY2409" s="65"/>
      <c r="TDZ2409" s="65"/>
      <c r="TEA2409" s="65"/>
      <c r="TEB2409" s="65"/>
      <c r="TEC2409" s="65"/>
      <c r="TED2409" s="375"/>
      <c r="TEE2409" s="375"/>
      <c r="TEF2409" s="71"/>
      <c r="TEG2409" s="69"/>
      <c r="TEH2409" s="71"/>
      <c r="TEI2409" s="71"/>
      <c r="TEJ2409" s="147"/>
      <c r="TEK2409" s="163"/>
      <c r="TEL2409" s="64"/>
      <c r="TEM2409" s="113"/>
      <c r="TEN2409" s="65"/>
      <c r="TEO2409" s="65"/>
      <c r="TEP2409" s="65"/>
      <c r="TEQ2409" s="65"/>
      <c r="TER2409" s="65"/>
      <c r="TES2409" s="65"/>
      <c r="TET2409" s="65"/>
      <c r="TEU2409" s="65"/>
      <c r="TEV2409" s="65"/>
      <c r="TEW2409" s="65"/>
      <c r="TEX2409" s="375"/>
      <c r="TEY2409" s="375"/>
      <c r="TEZ2409" s="71"/>
      <c r="TFA2409" s="69"/>
      <c r="TFB2409" s="71"/>
      <c r="TFC2409" s="71"/>
      <c r="TFD2409" s="147"/>
      <c r="TFE2409" s="163"/>
      <c r="TFF2409" s="64"/>
      <c r="TFG2409" s="113"/>
      <c r="TFH2409" s="65"/>
      <c r="TFI2409" s="65"/>
      <c r="TFJ2409" s="65"/>
      <c r="TFK2409" s="65"/>
      <c r="TFL2409" s="65"/>
      <c r="TFM2409" s="65"/>
      <c r="TFN2409" s="65"/>
      <c r="TFO2409" s="65"/>
      <c r="TFP2409" s="65"/>
      <c r="TFQ2409" s="65"/>
      <c r="TFR2409" s="375"/>
      <c r="TFS2409" s="375"/>
      <c r="TFT2409" s="71"/>
      <c r="TFU2409" s="69"/>
      <c r="TFV2409" s="71"/>
      <c r="TFW2409" s="71"/>
      <c r="TFX2409" s="147"/>
      <c r="TFY2409" s="163"/>
      <c r="TFZ2409" s="64"/>
      <c r="TGA2409" s="113"/>
      <c r="TGB2409" s="65"/>
      <c r="TGC2409" s="65"/>
      <c r="TGD2409" s="65"/>
      <c r="TGE2409" s="65"/>
      <c r="TGF2409" s="65"/>
      <c r="TGG2409" s="65"/>
      <c r="TGH2409" s="65"/>
      <c r="TGI2409" s="65"/>
      <c r="TGJ2409" s="65"/>
      <c r="TGK2409" s="65"/>
      <c r="TGL2409" s="375"/>
      <c r="TGM2409" s="375"/>
      <c r="TGN2409" s="71"/>
      <c r="TGO2409" s="69"/>
      <c r="TGP2409" s="71"/>
      <c r="TGQ2409" s="71"/>
      <c r="TGR2409" s="147"/>
      <c r="TGS2409" s="163"/>
      <c r="TGT2409" s="64"/>
      <c r="TGU2409" s="113"/>
      <c r="TGV2409" s="65"/>
      <c r="TGW2409" s="65"/>
      <c r="TGX2409" s="65"/>
      <c r="TGY2409" s="65"/>
      <c r="TGZ2409" s="65"/>
      <c r="THA2409" s="65"/>
      <c r="THB2409" s="65"/>
      <c r="THC2409" s="65"/>
      <c r="THD2409" s="65"/>
      <c r="THE2409" s="65"/>
      <c r="THF2409" s="375"/>
      <c r="THG2409" s="375"/>
      <c r="THH2409" s="71"/>
      <c r="THI2409" s="69"/>
      <c r="THJ2409" s="71"/>
      <c r="THK2409" s="71"/>
      <c r="THL2409" s="147"/>
      <c r="THM2409" s="163"/>
      <c r="THN2409" s="64"/>
      <c r="THO2409" s="113"/>
      <c r="THP2409" s="65"/>
      <c r="THQ2409" s="65"/>
      <c r="THR2409" s="65"/>
      <c r="THS2409" s="65"/>
      <c r="THT2409" s="65"/>
      <c r="THU2409" s="65"/>
      <c r="THV2409" s="65"/>
      <c r="THW2409" s="65"/>
      <c r="THX2409" s="65"/>
      <c r="THY2409" s="65"/>
      <c r="THZ2409" s="375"/>
      <c r="TIA2409" s="375"/>
      <c r="TIB2409" s="71"/>
      <c r="TIC2409" s="69"/>
      <c r="TID2409" s="71"/>
      <c r="TIE2409" s="71"/>
      <c r="TIF2409" s="147"/>
      <c r="TIG2409" s="163"/>
      <c r="TIH2409" s="64"/>
      <c r="TII2409" s="113"/>
      <c r="TIJ2409" s="65"/>
      <c r="TIK2409" s="65"/>
      <c r="TIL2409" s="65"/>
      <c r="TIM2409" s="65"/>
      <c r="TIN2409" s="65"/>
      <c r="TIO2409" s="65"/>
      <c r="TIP2409" s="65"/>
      <c r="TIQ2409" s="65"/>
      <c r="TIR2409" s="65"/>
      <c r="TIS2409" s="65"/>
      <c r="TIT2409" s="375"/>
      <c r="TIU2409" s="375"/>
      <c r="TIV2409" s="71"/>
      <c r="TIW2409" s="69"/>
      <c r="TIX2409" s="71"/>
      <c r="TIY2409" s="71"/>
      <c r="TIZ2409" s="147"/>
      <c r="TJA2409" s="163"/>
      <c r="TJB2409" s="64"/>
      <c r="TJC2409" s="113"/>
      <c r="TJD2409" s="65"/>
      <c r="TJE2409" s="65"/>
      <c r="TJF2409" s="65"/>
      <c r="TJG2409" s="65"/>
      <c r="TJH2409" s="65"/>
      <c r="TJI2409" s="65"/>
      <c r="TJJ2409" s="65"/>
      <c r="TJK2409" s="65"/>
      <c r="TJL2409" s="65"/>
      <c r="TJM2409" s="65"/>
      <c r="TJN2409" s="375"/>
      <c r="TJO2409" s="375"/>
      <c r="TJP2409" s="71"/>
      <c r="TJQ2409" s="69"/>
      <c r="TJR2409" s="71"/>
      <c r="TJS2409" s="71"/>
      <c r="TJT2409" s="147"/>
      <c r="TJU2409" s="163"/>
      <c r="TJV2409" s="64"/>
      <c r="TJW2409" s="113"/>
      <c r="TJX2409" s="65"/>
      <c r="TJY2409" s="65"/>
      <c r="TJZ2409" s="65"/>
      <c r="TKA2409" s="65"/>
      <c r="TKB2409" s="65"/>
      <c r="TKC2409" s="65"/>
      <c r="TKD2409" s="65"/>
      <c r="TKE2409" s="65"/>
      <c r="TKF2409" s="65"/>
      <c r="TKG2409" s="65"/>
      <c r="TKH2409" s="375"/>
      <c r="TKI2409" s="375"/>
      <c r="TKJ2409" s="71"/>
      <c r="TKK2409" s="69"/>
      <c r="TKL2409" s="71"/>
      <c r="TKM2409" s="71"/>
      <c r="TKN2409" s="147"/>
      <c r="TKO2409" s="163"/>
      <c r="TKP2409" s="64"/>
      <c r="TKQ2409" s="113"/>
      <c r="TKR2409" s="65"/>
      <c r="TKS2409" s="65"/>
      <c r="TKT2409" s="65"/>
      <c r="TKU2409" s="65"/>
      <c r="TKV2409" s="65"/>
      <c r="TKW2409" s="65"/>
      <c r="TKX2409" s="65"/>
      <c r="TKY2409" s="65"/>
      <c r="TKZ2409" s="65"/>
      <c r="TLA2409" s="65"/>
      <c r="TLB2409" s="375"/>
      <c r="TLC2409" s="375"/>
      <c r="TLD2409" s="71"/>
      <c r="TLE2409" s="69"/>
      <c r="TLF2409" s="71"/>
      <c r="TLG2409" s="71"/>
      <c r="TLH2409" s="147"/>
      <c r="TLI2409" s="163"/>
      <c r="TLJ2409" s="64"/>
      <c r="TLK2409" s="113"/>
      <c r="TLL2409" s="65"/>
      <c r="TLM2409" s="65"/>
      <c r="TLN2409" s="65"/>
      <c r="TLO2409" s="65"/>
      <c r="TLP2409" s="65"/>
      <c r="TLQ2409" s="65"/>
      <c r="TLR2409" s="65"/>
      <c r="TLS2409" s="65"/>
      <c r="TLT2409" s="65"/>
      <c r="TLU2409" s="65"/>
      <c r="TLV2409" s="375"/>
      <c r="TLW2409" s="375"/>
      <c r="TLX2409" s="71"/>
      <c r="TLY2409" s="69"/>
      <c r="TLZ2409" s="71"/>
      <c r="TMA2409" s="71"/>
      <c r="TMB2409" s="147"/>
      <c r="TMC2409" s="163"/>
      <c r="TMD2409" s="64"/>
      <c r="TME2409" s="113"/>
      <c r="TMF2409" s="65"/>
      <c r="TMG2409" s="65"/>
      <c r="TMH2409" s="65"/>
      <c r="TMI2409" s="65"/>
      <c r="TMJ2409" s="65"/>
      <c r="TMK2409" s="65"/>
      <c r="TML2409" s="65"/>
      <c r="TMM2409" s="65"/>
      <c r="TMN2409" s="65"/>
      <c r="TMO2409" s="65"/>
      <c r="TMP2409" s="375"/>
      <c r="TMQ2409" s="375"/>
      <c r="TMR2409" s="71"/>
      <c r="TMS2409" s="69"/>
      <c r="TMT2409" s="71"/>
      <c r="TMU2409" s="71"/>
      <c r="TMV2409" s="147"/>
      <c r="TMW2409" s="163"/>
      <c r="TMX2409" s="64"/>
      <c r="TMY2409" s="113"/>
      <c r="TMZ2409" s="65"/>
      <c r="TNA2409" s="65"/>
      <c r="TNB2409" s="65"/>
      <c r="TNC2409" s="65"/>
      <c r="TND2409" s="65"/>
      <c r="TNE2409" s="65"/>
      <c r="TNF2409" s="65"/>
      <c r="TNG2409" s="65"/>
      <c r="TNH2409" s="65"/>
      <c r="TNI2409" s="65"/>
      <c r="TNJ2409" s="375"/>
      <c r="TNK2409" s="375"/>
      <c r="TNL2409" s="71"/>
      <c r="TNM2409" s="69"/>
      <c r="TNN2409" s="71"/>
      <c r="TNO2409" s="71"/>
      <c r="TNP2409" s="147"/>
      <c r="TNQ2409" s="163"/>
      <c r="TNR2409" s="64"/>
      <c r="TNS2409" s="113"/>
      <c r="TNT2409" s="65"/>
      <c r="TNU2409" s="65"/>
      <c r="TNV2409" s="65"/>
      <c r="TNW2409" s="65"/>
      <c r="TNX2409" s="65"/>
      <c r="TNY2409" s="65"/>
      <c r="TNZ2409" s="65"/>
      <c r="TOA2409" s="65"/>
      <c r="TOB2409" s="65"/>
      <c r="TOC2409" s="65"/>
      <c r="TOD2409" s="375"/>
      <c r="TOE2409" s="375"/>
      <c r="TOF2409" s="71"/>
      <c r="TOG2409" s="69"/>
      <c r="TOH2409" s="71"/>
      <c r="TOI2409" s="71"/>
      <c r="TOJ2409" s="147"/>
      <c r="TOK2409" s="163"/>
      <c r="TOL2409" s="64"/>
      <c r="TOM2409" s="113"/>
      <c r="TON2409" s="65"/>
      <c r="TOO2409" s="65"/>
      <c r="TOP2409" s="65"/>
      <c r="TOQ2409" s="65"/>
      <c r="TOR2409" s="65"/>
      <c r="TOS2409" s="65"/>
      <c r="TOT2409" s="65"/>
      <c r="TOU2409" s="65"/>
      <c r="TOV2409" s="65"/>
      <c r="TOW2409" s="65"/>
      <c r="TOX2409" s="375"/>
      <c r="TOY2409" s="375"/>
      <c r="TOZ2409" s="71"/>
      <c r="TPA2409" s="69"/>
      <c r="TPB2409" s="71"/>
      <c r="TPC2409" s="71"/>
      <c r="TPD2409" s="147"/>
      <c r="TPE2409" s="163"/>
      <c r="TPF2409" s="64"/>
      <c r="TPG2409" s="113"/>
      <c r="TPH2409" s="65"/>
      <c r="TPI2409" s="65"/>
      <c r="TPJ2409" s="65"/>
      <c r="TPK2409" s="65"/>
      <c r="TPL2409" s="65"/>
      <c r="TPM2409" s="65"/>
      <c r="TPN2409" s="65"/>
      <c r="TPO2409" s="65"/>
      <c r="TPP2409" s="65"/>
      <c r="TPQ2409" s="65"/>
      <c r="TPR2409" s="375"/>
      <c r="TPS2409" s="375"/>
      <c r="TPT2409" s="71"/>
      <c r="TPU2409" s="69"/>
      <c r="TPV2409" s="71"/>
      <c r="TPW2409" s="71"/>
      <c r="TPX2409" s="147"/>
      <c r="TPY2409" s="163"/>
      <c r="TPZ2409" s="64"/>
      <c r="TQA2409" s="113"/>
      <c r="TQB2409" s="65"/>
      <c r="TQC2409" s="65"/>
      <c r="TQD2409" s="65"/>
      <c r="TQE2409" s="65"/>
      <c r="TQF2409" s="65"/>
      <c r="TQG2409" s="65"/>
      <c r="TQH2409" s="65"/>
      <c r="TQI2409" s="65"/>
      <c r="TQJ2409" s="65"/>
      <c r="TQK2409" s="65"/>
      <c r="TQL2409" s="375"/>
      <c r="TQM2409" s="375"/>
      <c r="TQN2409" s="71"/>
      <c r="TQO2409" s="69"/>
      <c r="TQP2409" s="71"/>
      <c r="TQQ2409" s="71"/>
      <c r="TQR2409" s="147"/>
      <c r="TQS2409" s="163"/>
      <c r="TQT2409" s="64"/>
      <c r="TQU2409" s="113"/>
      <c r="TQV2409" s="65"/>
      <c r="TQW2409" s="65"/>
      <c r="TQX2409" s="65"/>
      <c r="TQY2409" s="65"/>
      <c r="TQZ2409" s="65"/>
      <c r="TRA2409" s="65"/>
      <c r="TRB2409" s="65"/>
      <c r="TRC2409" s="65"/>
      <c r="TRD2409" s="65"/>
      <c r="TRE2409" s="65"/>
      <c r="TRF2409" s="375"/>
      <c r="TRG2409" s="375"/>
      <c r="TRH2409" s="71"/>
      <c r="TRI2409" s="69"/>
      <c r="TRJ2409" s="71"/>
      <c r="TRK2409" s="71"/>
      <c r="TRL2409" s="147"/>
      <c r="TRM2409" s="163"/>
      <c r="TRN2409" s="64"/>
      <c r="TRO2409" s="113"/>
      <c r="TRP2409" s="65"/>
      <c r="TRQ2409" s="65"/>
      <c r="TRR2409" s="65"/>
      <c r="TRS2409" s="65"/>
      <c r="TRT2409" s="65"/>
      <c r="TRU2409" s="65"/>
      <c r="TRV2409" s="65"/>
      <c r="TRW2409" s="65"/>
      <c r="TRX2409" s="65"/>
      <c r="TRY2409" s="65"/>
      <c r="TRZ2409" s="375"/>
      <c r="TSA2409" s="375"/>
      <c r="TSB2409" s="71"/>
      <c r="TSC2409" s="69"/>
      <c r="TSD2409" s="71"/>
      <c r="TSE2409" s="71"/>
      <c r="TSF2409" s="147"/>
      <c r="TSG2409" s="163"/>
      <c r="TSH2409" s="64"/>
      <c r="TSI2409" s="113"/>
      <c r="TSJ2409" s="65"/>
      <c r="TSK2409" s="65"/>
      <c r="TSL2409" s="65"/>
      <c r="TSM2409" s="65"/>
      <c r="TSN2409" s="65"/>
      <c r="TSO2409" s="65"/>
      <c r="TSP2409" s="65"/>
      <c r="TSQ2409" s="65"/>
      <c r="TSR2409" s="65"/>
      <c r="TSS2409" s="65"/>
      <c r="TST2409" s="375"/>
      <c r="TSU2409" s="375"/>
      <c r="TSV2409" s="71"/>
      <c r="TSW2409" s="69"/>
      <c r="TSX2409" s="71"/>
      <c r="TSY2409" s="71"/>
      <c r="TSZ2409" s="147"/>
      <c r="TTA2409" s="163"/>
      <c r="TTB2409" s="64"/>
      <c r="TTC2409" s="113"/>
      <c r="TTD2409" s="65"/>
      <c r="TTE2409" s="65"/>
      <c r="TTF2409" s="65"/>
      <c r="TTG2409" s="65"/>
      <c r="TTH2409" s="65"/>
      <c r="TTI2409" s="65"/>
      <c r="TTJ2409" s="65"/>
      <c r="TTK2409" s="65"/>
      <c r="TTL2409" s="65"/>
      <c r="TTM2409" s="65"/>
      <c r="TTN2409" s="375"/>
      <c r="TTO2409" s="375"/>
      <c r="TTP2409" s="71"/>
      <c r="TTQ2409" s="69"/>
      <c r="TTR2409" s="71"/>
      <c r="TTS2409" s="71"/>
      <c r="TTT2409" s="147"/>
      <c r="TTU2409" s="163"/>
      <c r="TTV2409" s="64"/>
      <c r="TTW2409" s="113"/>
      <c r="TTX2409" s="65"/>
      <c r="TTY2409" s="65"/>
      <c r="TTZ2409" s="65"/>
      <c r="TUA2409" s="65"/>
      <c r="TUB2409" s="65"/>
      <c r="TUC2409" s="65"/>
      <c r="TUD2409" s="65"/>
      <c r="TUE2409" s="65"/>
      <c r="TUF2409" s="65"/>
      <c r="TUG2409" s="65"/>
      <c r="TUH2409" s="375"/>
      <c r="TUI2409" s="375"/>
      <c r="TUJ2409" s="71"/>
      <c r="TUK2409" s="69"/>
      <c r="TUL2409" s="71"/>
      <c r="TUM2409" s="71"/>
      <c r="TUN2409" s="147"/>
      <c r="TUO2409" s="163"/>
      <c r="TUP2409" s="64"/>
      <c r="TUQ2409" s="113"/>
      <c r="TUR2409" s="65"/>
      <c r="TUS2409" s="65"/>
      <c r="TUT2409" s="65"/>
      <c r="TUU2409" s="65"/>
      <c r="TUV2409" s="65"/>
      <c r="TUW2409" s="65"/>
      <c r="TUX2409" s="65"/>
      <c r="TUY2409" s="65"/>
      <c r="TUZ2409" s="65"/>
      <c r="TVA2409" s="65"/>
      <c r="TVB2409" s="375"/>
      <c r="TVC2409" s="375"/>
      <c r="TVD2409" s="71"/>
      <c r="TVE2409" s="69"/>
      <c r="TVF2409" s="71"/>
      <c r="TVG2409" s="71"/>
      <c r="TVH2409" s="147"/>
      <c r="TVI2409" s="163"/>
      <c r="TVJ2409" s="64"/>
      <c r="TVK2409" s="113"/>
      <c r="TVL2409" s="65"/>
      <c r="TVM2409" s="65"/>
      <c r="TVN2409" s="65"/>
      <c r="TVO2409" s="65"/>
      <c r="TVP2409" s="65"/>
      <c r="TVQ2409" s="65"/>
      <c r="TVR2409" s="65"/>
      <c r="TVS2409" s="65"/>
      <c r="TVT2409" s="65"/>
      <c r="TVU2409" s="65"/>
      <c r="TVV2409" s="375"/>
      <c r="TVW2409" s="375"/>
      <c r="TVX2409" s="71"/>
      <c r="TVY2409" s="69"/>
      <c r="TVZ2409" s="71"/>
      <c r="TWA2409" s="71"/>
      <c r="TWB2409" s="147"/>
      <c r="TWC2409" s="163"/>
      <c r="TWD2409" s="64"/>
      <c r="TWE2409" s="113"/>
      <c r="TWF2409" s="65"/>
      <c r="TWG2409" s="65"/>
      <c r="TWH2409" s="65"/>
      <c r="TWI2409" s="65"/>
      <c r="TWJ2409" s="65"/>
      <c r="TWK2409" s="65"/>
      <c r="TWL2409" s="65"/>
      <c r="TWM2409" s="65"/>
      <c r="TWN2409" s="65"/>
      <c r="TWO2409" s="65"/>
      <c r="TWP2409" s="375"/>
      <c r="TWQ2409" s="375"/>
      <c r="TWR2409" s="71"/>
      <c r="TWS2409" s="69"/>
      <c r="TWT2409" s="71"/>
      <c r="TWU2409" s="71"/>
      <c r="TWV2409" s="147"/>
      <c r="TWW2409" s="163"/>
      <c r="TWX2409" s="64"/>
      <c r="TWY2409" s="113"/>
      <c r="TWZ2409" s="65"/>
      <c r="TXA2409" s="65"/>
      <c r="TXB2409" s="65"/>
      <c r="TXC2409" s="65"/>
      <c r="TXD2409" s="65"/>
      <c r="TXE2409" s="65"/>
      <c r="TXF2409" s="65"/>
      <c r="TXG2409" s="65"/>
      <c r="TXH2409" s="65"/>
      <c r="TXI2409" s="65"/>
      <c r="TXJ2409" s="375"/>
      <c r="TXK2409" s="375"/>
      <c r="TXL2409" s="71"/>
      <c r="TXM2409" s="69"/>
      <c r="TXN2409" s="71"/>
      <c r="TXO2409" s="71"/>
      <c r="TXP2409" s="147"/>
      <c r="TXQ2409" s="163"/>
      <c r="TXR2409" s="64"/>
      <c r="TXS2409" s="113"/>
      <c r="TXT2409" s="65"/>
      <c r="TXU2409" s="65"/>
      <c r="TXV2409" s="65"/>
      <c r="TXW2409" s="65"/>
      <c r="TXX2409" s="65"/>
      <c r="TXY2409" s="65"/>
      <c r="TXZ2409" s="65"/>
      <c r="TYA2409" s="65"/>
      <c r="TYB2409" s="65"/>
      <c r="TYC2409" s="65"/>
      <c r="TYD2409" s="375"/>
      <c r="TYE2409" s="375"/>
      <c r="TYF2409" s="71"/>
      <c r="TYG2409" s="69"/>
      <c r="TYH2409" s="71"/>
      <c r="TYI2409" s="71"/>
      <c r="TYJ2409" s="147"/>
      <c r="TYK2409" s="163"/>
      <c r="TYL2409" s="64"/>
      <c r="TYM2409" s="113"/>
      <c r="TYN2409" s="65"/>
      <c r="TYO2409" s="65"/>
      <c r="TYP2409" s="65"/>
      <c r="TYQ2409" s="65"/>
      <c r="TYR2409" s="65"/>
      <c r="TYS2409" s="65"/>
      <c r="TYT2409" s="65"/>
      <c r="TYU2409" s="65"/>
      <c r="TYV2409" s="65"/>
      <c r="TYW2409" s="65"/>
      <c r="TYX2409" s="375"/>
      <c r="TYY2409" s="375"/>
      <c r="TYZ2409" s="71"/>
      <c r="TZA2409" s="69"/>
      <c r="TZB2409" s="71"/>
      <c r="TZC2409" s="71"/>
      <c r="TZD2409" s="147"/>
      <c r="TZE2409" s="163"/>
      <c r="TZF2409" s="64"/>
      <c r="TZG2409" s="113"/>
      <c r="TZH2409" s="65"/>
      <c r="TZI2409" s="65"/>
      <c r="TZJ2409" s="65"/>
      <c r="TZK2409" s="65"/>
      <c r="TZL2409" s="65"/>
      <c r="TZM2409" s="65"/>
      <c r="TZN2409" s="65"/>
      <c r="TZO2409" s="65"/>
      <c r="TZP2409" s="65"/>
      <c r="TZQ2409" s="65"/>
      <c r="TZR2409" s="375"/>
      <c r="TZS2409" s="375"/>
      <c r="TZT2409" s="71"/>
      <c r="TZU2409" s="69"/>
      <c r="TZV2409" s="71"/>
      <c r="TZW2409" s="71"/>
      <c r="TZX2409" s="147"/>
      <c r="TZY2409" s="163"/>
      <c r="TZZ2409" s="64"/>
      <c r="UAA2409" s="113"/>
      <c r="UAB2409" s="65"/>
      <c r="UAC2409" s="65"/>
      <c r="UAD2409" s="65"/>
      <c r="UAE2409" s="65"/>
      <c r="UAF2409" s="65"/>
      <c r="UAG2409" s="65"/>
      <c r="UAH2409" s="65"/>
      <c r="UAI2409" s="65"/>
      <c r="UAJ2409" s="65"/>
      <c r="UAK2409" s="65"/>
      <c r="UAL2409" s="375"/>
      <c r="UAM2409" s="375"/>
      <c r="UAN2409" s="71"/>
      <c r="UAO2409" s="69"/>
      <c r="UAP2409" s="71"/>
      <c r="UAQ2409" s="71"/>
      <c r="UAR2409" s="147"/>
      <c r="UAS2409" s="163"/>
      <c r="UAT2409" s="64"/>
      <c r="UAU2409" s="113"/>
      <c r="UAV2409" s="65"/>
      <c r="UAW2409" s="65"/>
      <c r="UAX2409" s="65"/>
      <c r="UAY2409" s="65"/>
      <c r="UAZ2409" s="65"/>
      <c r="UBA2409" s="65"/>
      <c r="UBB2409" s="65"/>
      <c r="UBC2409" s="65"/>
      <c r="UBD2409" s="65"/>
      <c r="UBE2409" s="65"/>
      <c r="UBF2409" s="375"/>
      <c r="UBG2409" s="375"/>
      <c r="UBH2409" s="71"/>
      <c r="UBI2409" s="69"/>
      <c r="UBJ2409" s="71"/>
      <c r="UBK2409" s="71"/>
      <c r="UBL2409" s="147"/>
      <c r="UBM2409" s="163"/>
      <c r="UBN2409" s="64"/>
      <c r="UBO2409" s="113"/>
      <c r="UBP2409" s="65"/>
      <c r="UBQ2409" s="65"/>
      <c r="UBR2409" s="65"/>
      <c r="UBS2409" s="65"/>
      <c r="UBT2409" s="65"/>
      <c r="UBU2409" s="65"/>
      <c r="UBV2409" s="65"/>
      <c r="UBW2409" s="65"/>
      <c r="UBX2409" s="65"/>
      <c r="UBY2409" s="65"/>
      <c r="UBZ2409" s="375"/>
      <c r="UCA2409" s="375"/>
      <c r="UCB2409" s="71"/>
      <c r="UCC2409" s="69"/>
      <c r="UCD2409" s="71"/>
      <c r="UCE2409" s="71"/>
      <c r="UCF2409" s="147"/>
      <c r="UCG2409" s="163"/>
      <c r="UCH2409" s="64"/>
      <c r="UCI2409" s="113"/>
      <c r="UCJ2409" s="65"/>
      <c r="UCK2409" s="65"/>
      <c r="UCL2409" s="65"/>
      <c r="UCM2409" s="65"/>
      <c r="UCN2409" s="65"/>
      <c r="UCO2409" s="65"/>
      <c r="UCP2409" s="65"/>
      <c r="UCQ2409" s="65"/>
      <c r="UCR2409" s="65"/>
      <c r="UCS2409" s="65"/>
      <c r="UCT2409" s="375"/>
      <c r="UCU2409" s="375"/>
      <c r="UCV2409" s="71"/>
      <c r="UCW2409" s="69"/>
      <c r="UCX2409" s="71"/>
      <c r="UCY2409" s="71"/>
      <c r="UCZ2409" s="147"/>
      <c r="UDA2409" s="163"/>
      <c r="UDB2409" s="64"/>
      <c r="UDC2409" s="113"/>
      <c r="UDD2409" s="65"/>
      <c r="UDE2409" s="65"/>
      <c r="UDF2409" s="65"/>
      <c r="UDG2409" s="65"/>
      <c r="UDH2409" s="65"/>
      <c r="UDI2409" s="65"/>
      <c r="UDJ2409" s="65"/>
      <c r="UDK2409" s="65"/>
      <c r="UDL2409" s="65"/>
      <c r="UDM2409" s="65"/>
      <c r="UDN2409" s="375"/>
      <c r="UDO2409" s="375"/>
      <c r="UDP2409" s="71"/>
      <c r="UDQ2409" s="69"/>
      <c r="UDR2409" s="71"/>
      <c r="UDS2409" s="71"/>
      <c r="UDT2409" s="147"/>
      <c r="UDU2409" s="163"/>
      <c r="UDV2409" s="64"/>
      <c r="UDW2409" s="113"/>
      <c r="UDX2409" s="65"/>
      <c r="UDY2409" s="65"/>
      <c r="UDZ2409" s="65"/>
      <c r="UEA2409" s="65"/>
      <c r="UEB2409" s="65"/>
      <c r="UEC2409" s="65"/>
      <c r="UED2409" s="65"/>
      <c r="UEE2409" s="65"/>
      <c r="UEF2409" s="65"/>
      <c r="UEG2409" s="65"/>
      <c r="UEH2409" s="375"/>
      <c r="UEI2409" s="375"/>
      <c r="UEJ2409" s="71"/>
      <c r="UEK2409" s="69"/>
      <c r="UEL2409" s="71"/>
      <c r="UEM2409" s="71"/>
      <c r="UEN2409" s="147"/>
      <c r="UEO2409" s="163"/>
      <c r="UEP2409" s="64"/>
      <c r="UEQ2409" s="113"/>
      <c r="UER2409" s="65"/>
      <c r="UES2409" s="65"/>
      <c r="UET2409" s="65"/>
      <c r="UEU2409" s="65"/>
      <c r="UEV2409" s="65"/>
      <c r="UEW2409" s="65"/>
      <c r="UEX2409" s="65"/>
      <c r="UEY2409" s="65"/>
      <c r="UEZ2409" s="65"/>
      <c r="UFA2409" s="65"/>
      <c r="UFB2409" s="375"/>
      <c r="UFC2409" s="375"/>
      <c r="UFD2409" s="71"/>
      <c r="UFE2409" s="69"/>
      <c r="UFF2409" s="71"/>
      <c r="UFG2409" s="71"/>
      <c r="UFH2409" s="147"/>
      <c r="UFI2409" s="163"/>
      <c r="UFJ2409" s="64"/>
      <c r="UFK2409" s="113"/>
      <c r="UFL2409" s="65"/>
      <c r="UFM2409" s="65"/>
      <c r="UFN2409" s="65"/>
      <c r="UFO2409" s="65"/>
      <c r="UFP2409" s="65"/>
      <c r="UFQ2409" s="65"/>
      <c r="UFR2409" s="65"/>
      <c r="UFS2409" s="65"/>
      <c r="UFT2409" s="65"/>
      <c r="UFU2409" s="65"/>
      <c r="UFV2409" s="375"/>
      <c r="UFW2409" s="375"/>
      <c r="UFX2409" s="71"/>
      <c r="UFY2409" s="69"/>
      <c r="UFZ2409" s="71"/>
      <c r="UGA2409" s="71"/>
      <c r="UGB2409" s="147"/>
      <c r="UGC2409" s="163"/>
      <c r="UGD2409" s="64"/>
      <c r="UGE2409" s="113"/>
      <c r="UGF2409" s="65"/>
      <c r="UGG2409" s="65"/>
      <c r="UGH2409" s="65"/>
      <c r="UGI2409" s="65"/>
      <c r="UGJ2409" s="65"/>
      <c r="UGK2409" s="65"/>
      <c r="UGL2409" s="65"/>
      <c r="UGM2409" s="65"/>
      <c r="UGN2409" s="65"/>
      <c r="UGO2409" s="65"/>
      <c r="UGP2409" s="375"/>
      <c r="UGQ2409" s="375"/>
      <c r="UGR2409" s="71"/>
      <c r="UGS2409" s="69"/>
      <c r="UGT2409" s="71"/>
      <c r="UGU2409" s="71"/>
      <c r="UGV2409" s="147"/>
      <c r="UGW2409" s="163"/>
      <c r="UGX2409" s="64"/>
      <c r="UGY2409" s="113"/>
      <c r="UGZ2409" s="65"/>
      <c r="UHA2409" s="65"/>
      <c r="UHB2409" s="65"/>
      <c r="UHC2409" s="65"/>
      <c r="UHD2409" s="65"/>
      <c r="UHE2409" s="65"/>
      <c r="UHF2409" s="65"/>
      <c r="UHG2409" s="65"/>
      <c r="UHH2409" s="65"/>
      <c r="UHI2409" s="65"/>
      <c r="UHJ2409" s="375"/>
      <c r="UHK2409" s="375"/>
      <c r="UHL2409" s="71"/>
      <c r="UHM2409" s="69"/>
      <c r="UHN2409" s="71"/>
      <c r="UHO2409" s="71"/>
      <c r="UHP2409" s="147"/>
      <c r="UHQ2409" s="163"/>
      <c r="UHR2409" s="64"/>
      <c r="UHS2409" s="113"/>
      <c r="UHT2409" s="65"/>
      <c r="UHU2409" s="65"/>
      <c r="UHV2409" s="65"/>
      <c r="UHW2409" s="65"/>
      <c r="UHX2409" s="65"/>
      <c r="UHY2409" s="65"/>
      <c r="UHZ2409" s="65"/>
      <c r="UIA2409" s="65"/>
      <c r="UIB2409" s="65"/>
      <c r="UIC2409" s="65"/>
      <c r="UID2409" s="375"/>
      <c r="UIE2409" s="375"/>
      <c r="UIF2409" s="71"/>
      <c r="UIG2409" s="69"/>
      <c r="UIH2409" s="71"/>
      <c r="UII2409" s="71"/>
      <c r="UIJ2409" s="147"/>
      <c r="UIK2409" s="163"/>
      <c r="UIL2409" s="64"/>
      <c r="UIM2409" s="113"/>
      <c r="UIN2409" s="65"/>
      <c r="UIO2409" s="65"/>
      <c r="UIP2409" s="65"/>
      <c r="UIQ2409" s="65"/>
      <c r="UIR2409" s="65"/>
      <c r="UIS2409" s="65"/>
      <c r="UIT2409" s="65"/>
      <c r="UIU2409" s="65"/>
      <c r="UIV2409" s="65"/>
      <c r="UIW2409" s="65"/>
      <c r="UIX2409" s="375"/>
      <c r="UIY2409" s="375"/>
      <c r="UIZ2409" s="71"/>
      <c r="UJA2409" s="69"/>
      <c r="UJB2409" s="71"/>
      <c r="UJC2409" s="71"/>
      <c r="UJD2409" s="147"/>
      <c r="UJE2409" s="163"/>
      <c r="UJF2409" s="64"/>
      <c r="UJG2409" s="113"/>
      <c r="UJH2409" s="65"/>
      <c r="UJI2409" s="65"/>
      <c r="UJJ2409" s="65"/>
      <c r="UJK2409" s="65"/>
      <c r="UJL2409" s="65"/>
      <c r="UJM2409" s="65"/>
      <c r="UJN2409" s="65"/>
      <c r="UJO2409" s="65"/>
      <c r="UJP2409" s="65"/>
      <c r="UJQ2409" s="65"/>
      <c r="UJR2409" s="375"/>
      <c r="UJS2409" s="375"/>
      <c r="UJT2409" s="71"/>
      <c r="UJU2409" s="69"/>
      <c r="UJV2409" s="71"/>
      <c r="UJW2409" s="71"/>
      <c r="UJX2409" s="147"/>
      <c r="UJY2409" s="163"/>
      <c r="UJZ2409" s="64"/>
      <c r="UKA2409" s="113"/>
      <c r="UKB2409" s="65"/>
      <c r="UKC2409" s="65"/>
      <c r="UKD2409" s="65"/>
      <c r="UKE2409" s="65"/>
      <c r="UKF2409" s="65"/>
      <c r="UKG2409" s="65"/>
      <c r="UKH2409" s="65"/>
      <c r="UKI2409" s="65"/>
      <c r="UKJ2409" s="65"/>
      <c r="UKK2409" s="65"/>
      <c r="UKL2409" s="375"/>
      <c r="UKM2409" s="375"/>
      <c r="UKN2409" s="71"/>
      <c r="UKO2409" s="69"/>
      <c r="UKP2409" s="71"/>
      <c r="UKQ2409" s="71"/>
      <c r="UKR2409" s="147"/>
      <c r="UKS2409" s="163"/>
      <c r="UKT2409" s="64"/>
      <c r="UKU2409" s="113"/>
      <c r="UKV2409" s="65"/>
      <c r="UKW2409" s="65"/>
      <c r="UKX2409" s="65"/>
      <c r="UKY2409" s="65"/>
      <c r="UKZ2409" s="65"/>
      <c r="ULA2409" s="65"/>
      <c r="ULB2409" s="65"/>
      <c r="ULC2409" s="65"/>
      <c r="ULD2409" s="65"/>
      <c r="ULE2409" s="65"/>
      <c r="ULF2409" s="375"/>
      <c r="ULG2409" s="375"/>
      <c r="ULH2409" s="71"/>
      <c r="ULI2409" s="69"/>
      <c r="ULJ2409" s="71"/>
      <c r="ULK2409" s="71"/>
      <c r="ULL2409" s="147"/>
      <c r="ULM2409" s="163"/>
      <c r="ULN2409" s="64"/>
      <c r="ULO2409" s="113"/>
      <c r="ULP2409" s="65"/>
      <c r="ULQ2409" s="65"/>
      <c r="ULR2409" s="65"/>
      <c r="ULS2409" s="65"/>
      <c r="ULT2409" s="65"/>
      <c r="ULU2409" s="65"/>
      <c r="ULV2409" s="65"/>
      <c r="ULW2409" s="65"/>
      <c r="ULX2409" s="65"/>
      <c r="ULY2409" s="65"/>
      <c r="ULZ2409" s="375"/>
      <c r="UMA2409" s="375"/>
      <c r="UMB2409" s="71"/>
      <c r="UMC2409" s="69"/>
      <c r="UMD2409" s="71"/>
      <c r="UME2409" s="71"/>
      <c r="UMF2409" s="147"/>
      <c r="UMG2409" s="163"/>
      <c r="UMH2409" s="64"/>
      <c r="UMI2409" s="113"/>
      <c r="UMJ2409" s="65"/>
      <c r="UMK2409" s="65"/>
      <c r="UML2409" s="65"/>
      <c r="UMM2409" s="65"/>
      <c r="UMN2409" s="65"/>
      <c r="UMO2409" s="65"/>
      <c r="UMP2409" s="65"/>
      <c r="UMQ2409" s="65"/>
      <c r="UMR2409" s="65"/>
      <c r="UMS2409" s="65"/>
      <c r="UMT2409" s="375"/>
      <c r="UMU2409" s="375"/>
      <c r="UMV2409" s="71"/>
      <c r="UMW2409" s="69"/>
      <c r="UMX2409" s="71"/>
      <c r="UMY2409" s="71"/>
      <c r="UMZ2409" s="147"/>
      <c r="UNA2409" s="163"/>
      <c r="UNB2409" s="64"/>
      <c r="UNC2409" s="113"/>
      <c r="UND2409" s="65"/>
      <c r="UNE2409" s="65"/>
      <c r="UNF2409" s="65"/>
      <c r="UNG2409" s="65"/>
      <c r="UNH2409" s="65"/>
      <c r="UNI2409" s="65"/>
      <c r="UNJ2409" s="65"/>
      <c r="UNK2409" s="65"/>
      <c r="UNL2409" s="65"/>
      <c r="UNM2409" s="65"/>
      <c r="UNN2409" s="375"/>
      <c r="UNO2409" s="375"/>
      <c r="UNP2409" s="71"/>
      <c r="UNQ2409" s="69"/>
      <c r="UNR2409" s="71"/>
      <c r="UNS2409" s="71"/>
      <c r="UNT2409" s="147"/>
      <c r="UNU2409" s="163"/>
      <c r="UNV2409" s="64"/>
      <c r="UNW2409" s="113"/>
      <c r="UNX2409" s="65"/>
      <c r="UNY2409" s="65"/>
      <c r="UNZ2409" s="65"/>
      <c r="UOA2409" s="65"/>
      <c r="UOB2409" s="65"/>
      <c r="UOC2409" s="65"/>
      <c r="UOD2409" s="65"/>
      <c r="UOE2409" s="65"/>
      <c r="UOF2409" s="65"/>
      <c r="UOG2409" s="65"/>
      <c r="UOH2409" s="375"/>
      <c r="UOI2409" s="375"/>
      <c r="UOJ2409" s="71"/>
      <c r="UOK2409" s="69"/>
      <c r="UOL2409" s="71"/>
      <c r="UOM2409" s="71"/>
      <c r="UON2409" s="147"/>
      <c r="UOO2409" s="163"/>
      <c r="UOP2409" s="64"/>
      <c r="UOQ2409" s="113"/>
      <c r="UOR2409" s="65"/>
      <c r="UOS2409" s="65"/>
      <c r="UOT2409" s="65"/>
      <c r="UOU2409" s="65"/>
      <c r="UOV2409" s="65"/>
      <c r="UOW2409" s="65"/>
      <c r="UOX2409" s="65"/>
      <c r="UOY2409" s="65"/>
      <c r="UOZ2409" s="65"/>
      <c r="UPA2409" s="65"/>
      <c r="UPB2409" s="375"/>
      <c r="UPC2409" s="375"/>
      <c r="UPD2409" s="71"/>
      <c r="UPE2409" s="69"/>
      <c r="UPF2409" s="71"/>
      <c r="UPG2409" s="71"/>
      <c r="UPH2409" s="147"/>
      <c r="UPI2409" s="163"/>
      <c r="UPJ2409" s="64"/>
      <c r="UPK2409" s="113"/>
      <c r="UPL2409" s="65"/>
      <c r="UPM2409" s="65"/>
      <c r="UPN2409" s="65"/>
      <c r="UPO2409" s="65"/>
      <c r="UPP2409" s="65"/>
      <c r="UPQ2409" s="65"/>
      <c r="UPR2409" s="65"/>
      <c r="UPS2409" s="65"/>
      <c r="UPT2409" s="65"/>
      <c r="UPU2409" s="65"/>
      <c r="UPV2409" s="375"/>
      <c r="UPW2409" s="375"/>
      <c r="UPX2409" s="71"/>
      <c r="UPY2409" s="69"/>
      <c r="UPZ2409" s="71"/>
      <c r="UQA2409" s="71"/>
      <c r="UQB2409" s="147"/>
      <c r="UQC2409" s="163"/>
      <c r="UQD2409" s="64"/>
      <c r="UQE2409" s="113"/>
      <c r="UQF2409" s="65"/>
      <c r="UQG2409" s="65"/>
      <c r="UQH2409" s="65"/>
      <c r="UQI2409" s="65"/>
      <c r="UQJ2409" s="65"/>
      <c r="UQK2409" s="65"/>
      <c r="UQL2409" s="65"/>
      <c r="UQM2409" s="65"/>
      <c r="UQN2409" s="65"/>
      <c r="UQO2409" s="65"/>
      <c r="UQP2409" s="375"/>
      <c r="UQQ2409" s="375"/>
      <c r="UQR2409" s="71"/>
      <c r="UQS2409" s="69"/>
      <c r="UQT2409" s="71"/>
      <c r="UQU2409" s="71"/>
      <c r="UQV2409" s="147"/>
      <c r="UQW2409" s="163"/>
      <c r="UQX2409" s="64"/>
      <c r="UQY2409" s="113"/>
      <c r="UQZ2409" s="65"/>
      <c r="URA2409" s="65"/>
      <c r="URB2409" s="65"/>
      <c r="URC2409" s="65"/>
      <c r="URD2409" s="65"/>
      <c r="URE2409" s="65"/>
      <c r="URF2409" s="65"/>
      <c r="URG2409" s="65"/>
      <c r="URH2409" s="65"/>
      <c r="URI2409" s="65"/>
      <c r="URJ2409" s="375"/>
      <c r="URK2409" s="375"/>
      <c r="URL2409" s="71"/>
      <c r="URM2409" s="69"/>
      <c r="URN2409" s="71"/>
      <c r="URO2409" s="71"/>
      <c r="URP2409" s="147"/>
      <c r="URQ2409" s="163"/>
      <c r="URR2409" s="64"/>
      <c r="URS2409" s="113"/>
      <c r="URT2409" s="65"/>
      <c r="URU2409" s="65"/>
      <c r="URV2409" s="65"/>
      <c r="URW2409" s="65"/>
      <c r="URX2409" s="65"/>
      <c r="URY2409" s="65"/>
      <c r="URZ2409" s="65"/>
      <c r="USA2409" s="65"/>
      <c r="USB2409" s="65"/>
      <c r="USC2409" s="65"/>
      <c r="USD2409" s="375"/>
      <c r="USE2409" s="375"/>
      <c r="USF2409" s="71"/>
      <c r="USG2409" s="69"/>
      <c r="USH2409" s="71"/>
      <c r="USI2409" s="71"/>
      <c r="USJ2409" s="147"/>
      <c r="USK2409" s="163"/>
      <c r="USL2409" s="64"/>
      <c r="USM2409" s="113"/>
      <c r="USN2409" s="65"/>
      <c r="USO2409" s="65"/>
      <c r="USP2409" s="65"/>
      <c r="USQ2409" s="65"/>
      <c r="USR2409" s="65"/>
      <c r="USS2409" s="65"/>
      <c r="UST2409" s="65"/>
      <c r="USU2409" s="65"/>
      <c r="USV2409" s="65"/>
      <c r="USW2409" s="65"/>
      <c r="USX2409" s="375"/>
      <c r="USY2409" s="375"/>
      <c r="USZ2409" s="71"/>
      <c r="UTA2409" s="69"/>
      <c r="UTB2409" s="71"/>
      <c r="UTC2409" s="71"/>
      <c r="UTD2409" s="147"/>
      <c r="UTE2409" s="163"/>
      <c r="UTF2409" s="64"/>
      <c r="UTG2409" s="113"/>
      <c r="UTH2409" s="65"/>
      <c r="UTI2409" s="65"/>
      <c r="UTJ2409" s="65"/>
      <c r="UTK2409" s="65"/>
      <c r="UTL2409" s="65"/>
      <c r="UTM2409" s="65"/>
      <c r="UTN2409" s="65"/>
      <c r="UTO2409" s="65"/>
      <c r="UTP2409" s="65"/>
      <c r="UTQ2409" s="65"/>
      <c r="UTR2409" s="375"/>
      <c r="UTS2409" s="375"/>
      <c r="UTT2409" s="71"/>
      <c r="UTU2409" s="69"/>
      <c r="UTV2409" s="71"/>
      <c r="UTW2409" s="71"/>
      <c r="UTX2409" s="147"/>
      <c r="UTY2409" s="163"/>
      <c r="UTZ2409" s="64"/>
      <c r="UUA2409" s="113"/>
      <c r="UUB2409" s="65"/>
      <c r="UUC2409" s="65"/>
      <c r="UUD2409" s="65"/>
      <c r="UUE2409" s="65"/>
      <c r="UUF2409" s="65"/>
      <c r="UUG2409" s="65"/>
      <c r="UUH2409" s="65"/>
      <c r="UUI2409" s="65"/>
      <c r="UUJ2409" s="65"/>
      <c r="UUK2409" s="65"/>
      <c r="UUL2409" s="375"/>
      <c r="UUM2409" s="375"/>
      <c r="UUN2409" s="71"/>
      <c r="UUO2409" s="69"/>
      <c r="UUP2409" s="71"/>
      <c r="UUQ2409" s="71"/>
      <c r="UUR2409" s="147"/>
      <c r="UUS2409" s="163"/>
      <c r="UUT2409" s="64"/>
      <c r="UUU2409" s="113"/>
      <c r="UUV2409" s="65"/>
      <c r="UUW2409" s="65"/>
      <c r="UUX2409" s="65"/>
      <c r="UUY2409" s="65"/>
      <c r="UUZ2409" s="65"/>
      <c r="UVA2409" s="65"/>
      <c r="UVB2409" s="65"/>
      <c r="UVC2409" s="65"/>
      <c r="UVD2409" s="65"/>
      <c r="UVE2409" s="65"/>
      <c r="UVF2409" s="375"/>
      <c r="UVG2409" s="375"/>
      <c r="UVH2409" s="71"/>
      <c r="UVI2409" s="69"/>
      <c r="UVJ2409" s="71"/>
      <c r="UVK2409" s="71"/>
      <c r="UVL2409" s="147"/>
      <c r="UVM2409" s="163"/>
      <c r="UVN2409" s="64"/>
      <c r="UVO2409" s="113"/>
      <c r="UVP2409" s="65"/>
      <c r="UVQ2409" s="65"/>
      <c r="UVR2409" s="65"/>
      <c r="UVS2409" s="65"/>
      <c r="UVT2409" s="65"/>
      <c r="UVU2409" s="65"/>
      <c r="UVV2409" s="65"/>
      <c r="UVW2409" s="65"/>
      <c r="UVX2409" s="65"/>
      <c r="UVY2409" s="65"/>
      <c r="UVZ2409" s="375"/>
      <c r="UWA2409" s="375"/>
      <c r="UWB2409" s="71"/>
      <c r="UWC2409" s="69"/>
      <c r="UWD2409" s="71"/>
      <c r="UWE2409" s="71"/>
      <c r="UWF2409" s="147"/>
      <c r="UWG2409" s="163"/>
      <c r="UWH2409" s="64"/>
      <c r="UWI2409" s="113"/>
      <c r="UWJ2409" s="65"/>
      <c r="UWK2409" s="65"/>
      <c r="UWL2409" s="65"/>
      <c r="UWM2409" s="65"/>
      <c r="UWN2409" s="65"/>
      <c r="UWO2409" s="65"/>
      <c r="UWP2409" s="65"/>
      <c r="UWQ2409" s="65"/>
      <c r="UWR2409" s="65"/>
      <c r="UWS2409" s="65"/>
      <c r="UWT2409" s="375"/>
      <c r="UWU2409" s="375"/>
      <c r="UWV2409" s="71"/>
      <c r="UWW2409" s="69"/>
      <c r="UWX2409" s="71"/>
      <c r="UWY2409" s="71"/>
      <c r="UWZ2409" s="147"/>
      <c r="UXA2409" s="163"/>
      <c r="UXB2409" s="64"/>
      <c r="UXC2409" s="113"/>
      <c r="UXD2409" s="65"/>
      <c r="UXE2409" s="65"/>
      <c r="UXF2409" s="65"/>
      <c r="UXG2409" s="65"/>
      <c r="UXH2409" s="65"/>
      <c r="UXI2409" s="65"/>
      <c r="UXJ2409" s="65"/>
      <c r="UXK2409" s="65"/>
      <c r="UXL2409" s="65"/>
      <c r="UXM2409" s="65"/>
      <c r="UXN2409" s="375"/>
      <c r="UXO2409" s="375"/>
      <c r="UXP2409" s="71"/>
      <c r="UXQ2409" s="69"/>
      <c r="UXR2409" s="71"/>
      <c r="UXS2409" s="71"/>
      <c r="UXT2409" s="147"/>
      <c r="UXU2409" s="163"/>
      <c r="UXV2409" s="64"/>
      <c r="UXW2409" s="113"/>
      <c r="UXX2409" s="65"/>
      <c r="UXY2409" s="65"/>
      <c r="UXZ2409" s="65"/>
      <c r="UYA2409" s="65"/>
      <c r="UYB2409" s="65"/>
      <c r="UYC2409" s="65"/>
      <c r="UYD2409" s="65"/>
      <c r="UYE2409" s="65"/>
      <c r="UYF2409" s="65"/>
      <c r="UYG2409" s="65"/>
      <c r="UYH2409" s="375"/>
      <c r="UYI2409" s="375"/>
      <c r="UYJ2409" s="71"/>
      <c r="UYK2409" s="69"/>
      <c r="UYL2409" s="71"/>
      <c r="UYM2409" s="71"/>
      <c r="UYN2409" s="147"/>
      <c r="UYO2409" s="163"/>
      <c r="UYP2409" s="64"/>
      <c r="UYQ2409" s="113"/>
      <c r="UYR2409" s="65"/>
      <c r="UYS2409" s="65"/>
      <c r="UYT2409" s="65"/>
      <c r="UYU2409" s="65"/>
      <c r="UYV2409" s="65"/>
      <c r="UYW2409" s="65"/>
      <c r="UYX2409" s="65"/>
      <c r="UYY2409" s="65"/>
      <c r="UYZ2409" s="65"/>
      <c r="UZA2409" s="65"/>
      <c r="UZB2409" s="375"/>
      <c r="UZC2409" s="375"/>
      <c r="UZD2409" s="71"/>
      <c r="UZE2409" s="69"/>
      <c r="UZF2409" s="71"/>
      <c r="UZG2409" s="71"/>
      <c r="UZH2409" s="147"/>
      <c r="UZI2409" s="163"/>
      <c r="UZJ2409" s="64"/>
      <c r="UZK2409" s="113"/>
      <c r="UZL2409" s="65"/>
      <c r="UZM2409" s="65"/>
      <c r="UZN2409" s="65"/>
      <c r="UZO2409" s="65"/>
      <c r="UZP2409" s="65"/>
      <c r="UZQ2409" s="65"/>
      <c r="UZR2409" s="65"/>
      <c r="UZS2409" s="65"/>
      <c r="UZT2409" s="65"/>
      <c r="UZU2409" s="65"/>
      <c r="UZV2409" s="375"/>
      <c r="UZW2409" s="375"/>
      <c r="UZX2409" s="71"/>
      <c r="UZY2409" s="69"/>
      <c r="UZZ2409" s="71"/>
      <c r="VAA2409" s="71"/>
      <c r="VAB2409" s="147"/>
      <c r="VAC2409" s="163"/>
      <c r="VAD2409" s="64"/>
      <c r="VAE2409" s="113"/>
      <c r="VAF2409" s="65"/>
      <c r="VAG2409" s="65"/>
      <c r="VAH2409" s="65"/>
      <c r="VAI2409" s="65"/>
      <c r="VAJ2409" s="65"/>
      <c r="VAK2409" s="65"/>
      <c r="VAL2409" s="65"/>
      <c r="VAM2409" s="65"/>
      <c r="VAN2409" s="65"/>
      <c r="VAO2409" s="65"/>
      <c r="VAP2409" s="375"/>
      <c r="VAQ2409" s="375"/>
      <c r="VAR2409" s="71"/>
      <c r="VAS2409" s="69"/>
      <c r="VAT2409" s="71"/>
      <c r="VAU2409" s="71"/>
      <c r="VAV2409" s="147"/>
      <c r="VAW2409" s="163"/>
      <c r="VAX2409" s="64"/>
      <c r="VAY2409" s="113"/>
      <c r="VAZ2409" s="65"/>
      <c r="VBA2409" s="65"/>
      <c r="VBB2409" s="65"/>
      <c r="VBC2409" s="65"/>
      <c r="VBD2409" s="65"/>
      <c r="VBE2409" s="65"/>
      <c r="VBF2409" s="65"/>
      <c r="VBG2409" s="65"/>
      <c r="VBH2409" s="65"/>
      <c r="VBI2409" s="65"/>
      <c r="VBJ2409" s="375"/>
      <c r="VBK2409" s="375"/>
      <c r="VBL2409" s="71"/>
      <c r="VBM2409" s="69"/>
      <c r="VBN2409" s="71"/>
      <c r="VBO2409" s="71"/>
      <c r="VBP2409" s="147"/>
      <c r="VBQ2409" s="163"/>
      <c r="VBR2409" s="64"/>
      <c r="VBS2409" s="113"/>
      <c r="VBT2409" s="65"/>
      <c r="VBU2409" s="65"/>
      <c r="VBV2409" s="65"/>
      <c r="VBW2409" s="65"/>
      <c r="VBX2409" s="65"/>
      <c r="VBY2409" s="65"/>
      <c r="VBZ2409" s="65"/>
      <c r="VCA2409" s="65"/>
      <c r="VCB2409" s="65"/>
      <c r="VCC2409" s="65"/>
      <c r="VCD2409" s="375"/>
      <c r="VCE2409" s="375"/>
      <c r="VCF2409" s="71"/>
      <c r="VCG2409" s="69"/>
      <c r="VCH2409" s="71"/>
      <c r="VCI2409" s="71"/>
      <c r="VCJ2409" s="147"/>
      <c r="VCK2409" s="163"/>
      <c r="VCL2409" s="64"/>
      <c r="VCM2409" s="113"/>
      <c r="VCN2409" s="65"/>
      <c r="VCO2409" s="65"/>
      <c r="VCP2409" s="65"/>
      <c r="VCQ2409" s="65"/>
      <c r="VCR2409" s="65"/>
      <c r="VCS2409" s="65"/>
      <c r="VCT2409" s="65"/>
      <c r="VCU2409" s="65"/>
      <c r="VCV2409" s="65"/>
      <c r="VCW2409" s="65"/>
      <c r="VCX2409" s="375"/>
      <c r="VCY2409" s="375"/>
      <c r="VCZ2409" s="71"/>
      <c r="VDA2409" s="69"/>
      <c r="VDB2409" s="71"/>
      <c r="VDC2409" s="71"/>
      <c r="VDD2409" s="147"/>
      <c r="VDE2409" s="163"/>
      <c r="VDF2409" s="64"/>
      <c r="VDG2409" s="113"/>
      <c r="VDH2409" s="65"/>
      <c r="VDI2409" s="65"/>
      <c r="VDJ2409" s="65"/>
      <c r="VDK2409" s="65"/>
      <c r="VDL2409" s="65"/>
      <c r="VDM2409" s="65"/>
      <c r="VDN2409" s="65"/>
      <c r="VDO2409" s="65"/>
      <c r="VDP2409" s="65"/>
      <c r="VDQ2409" s="65"/>
      <c r="VDR2409" s="375"/>
      <c r="VDS2409" s="375"/>
      <c r="VDT2409" s="71"/>
      <c r="VDU2409" s="69"/>
      <c r="VDV2409" s="71"/>
      <c r="VDW2409" s="71"/>
      <c r="VDX2409" s="147"/>
      <c r="VDY2409" s="163"/>
      <c r="VDZ2409" s="64"/>
      <c r="VEA2409" s="113"/>
      <c r="VEB2409" s="65"/>
      <c r="VEC2409" s="65"/>
      <c r="VED2409" s="65"/>
      <c r="VEE2409" s="65"/>
      <c r="VEF2409" s="65"/>
      <c r="VEG2409" s="65"/>
      <c r="VEH2409" s="65"/>
      <c r="VEI2409" s="65"/>
      <c r="VEJ2409" s="65"/>
      <c r="VEK2409" s="65"/>
      <c r="VEL2409" s="375"/>
      <c r="VEM2409" s="375"/>
      <c r="VEN2409" s="71"/>
      <c r="VEO2409" s="69"/>
      <c r="VEP2409" s="71"/>
      <c r="VEQ2409" s="71"/>
      <c r="VER2409" s="147"/>
      <c r="VES2409" s="163"/>
      <c r="VET2409" s="64"/>
      <c r="VEU2409" s="113"/>
      <c r="VEV2409" s="65"/>
      <c r="VEW2409" s="65"/>
      <c r="VEX2409" s="65"/>
      <c r="VEY2409" s="65"/>
      <c r="VEZ2409" s="65"/>
      <c r="VFA2409" s="65"/>
      <c r="VFB2409" s="65"/>
      <c r="VFC2409" s="65"/>
      <c r="VFD2409" s="65"/>
      <c r="VFE2409" s="65"/>
      <c r="VFF2409" s="375"/>
      <c r="VFG2409" s="375"/>
      <c r="VFH2409" s="71"/>
      <c r="VFI2409" s="69"/>
      <c r="VFJ2409" s="71"/>
      <c r="VFK2409" s="71"/>
      <c r="VFL2409" s="147"/>
      <c r="VFM2409" s="163"/>
      <c r="VFN2409" s="64"/>
      <c r="VFO2409" s="113"/>
      <c r="VFP2409" s="65"/>
      <c r="VFQ2409" s="65"/>
      <c r="VFR2409" s="65"/>
      <c r="VFS2409" s="65"/>
      <c r="VFT2409" s="65"/>
      <c r="VFU2409" s="65"/>
      <c r="VFV2409" s="65"/>
      <c r="VFW2409" s="65"/>
      <c r="VFX2409" s="65"/>
      <c r="VFY2409" s="65"/>
      <c r="VFZ2409" s="375"/>
      <c r="VGA2409" s="375"/>
      <c r="VGB2409" s="71"/>
      <c r="VGC2409" s="69"/>
      <c r="VGD2409" s="71"/>
      <c r="VGE2409" s="71"/>
      <c r="VGF2409" s="147"/>
      <c r="VGG2409" s="163"/>
      <c r="VGH2409" s="64"/>
      <c r="VGI2409" s="113"/>
      <c r="VGJ2409" s="65"/>
      <c r="VGK2409" s="65"/>
      <c r="VGL2409" s="65"/>
      <c r="VGM2409" s="65"/>
      <c r="VGN2409" s="65"/>
      <c r="VGO2409" s="65"/>
      <c r="VGP2409" s="65"/>
      <c r="VGQ2409" s="65"/>
      <c r="VGR2409" s="65"/>
      <c r="VGS2409" s="65"/>
      <c r="VGT2409" s="375"/>
      <c r="VGU2409" s="375"/>
      <c r="VGV2409" s="71"/>
      <c r="VGW2409" s="69"/>
      <c r="VGX2409" s="71"/>
      <c r="VGY2409" s="71"/>
      <c r="VGZ2409" s="147"/>
      <c r="VHA2409" s="163"/>
      <c r="VHB2409" s="64"/>
      <c r="VHC2409" s="113"/>
      <c r="VHD2409" s="65"/>
      <c r="VHE2409" s="65"/>
      <c r="VHF2409" s="65"/>
      <c r="VHG2409" s="65"/>
      <c r="VHH2409" s="65"/>
      <c r="VHI2409" s="65"/>
      <c r="VHJ2409" s="65"/>
      <c r="VHK2409" s="65"/>
      <c r="VHL2409" s="65"/>
      <c r="VHM2409" s="65"/>
      <c r="VHN2409" s="375"/>
      <c r="VHO2409" s="375"/>
      <c r="VHP2409" s="71"/>
      <c r="VHQ2409" s="69"/>
      <c r="VHR2409" s="71"/>
      <c r="VHS2409" s="71"/>
      <c r="VHT2409" s="147"/>
      <c r="VHU2409" s="163"/>
      <c r="VHV2409" s="64"/>
      <c r="VHW2409" s="113"/>
      <c r="VHX2409" s="65"/>
      <c r="VHY2409" s="65"/>
      <c r="VHZ2409" s="65"/>
      <c r="VIA2409" s="65"/>
      <c r="VIB2409" s="65"/>
      <c r="VIC2409" s="65"/>
      <c r="VID2409" s="65"/>
      <c r="VIE2409" s="65"/>
      <c r="VIF2409" s="65"/>
      <c r="VIG2409" s="65"/>
      <c r="VIH2409" s="375"/>
      <c r="VII2409" s="375"/>
      <c r="VIJ2409" s="71"/>
      <c r="VIK2409" s="69"/>
      <c r="VIL2409" s="71"/>
      <c r="VIM2409" s="71"/>
      <c r="VIN2409" s="147"/>
      <c r="VIO2409" s="163"/>
      <c r="VIP2409" s="64"/>
      <c r="VIQ2409" s="113"/>
      <c r="VIR2409" s="65"/>
      <c r="VIS2409" s="65"/>
      <c r="VIT2409" s="65"/>
      <c r="VIU2409" s="65"/>
      <c r="VIV2409" s="65"/>
      <c r="VIW2409" s="65"/>
      <c r="VIX2409" s="65"/>
      <c r="VIY2409" s="65"/>
      <c r="VIZ2409" s="65"/>
      <c r="VJA2409" s="65"/>
      <c r="VJB2409" s="375"/>
      <c r="VJC2409" s="375"/>
      <c r="VJD2409" s="71"/>
      <c r="VJE2409" s="69"/>
      <c r="VJF2409" s="71"/>
      <c r="VJG2409" s="71"/>
      <c r="VJH2409" s="147"/>
      <c r="VJI2409" s="163"/>
      <c r="VJJ2409" s="64"/>
      <c r="VJK2409" s="113"/>
      <c r="VJL2409" s="65"/>
      <c r="VJM2409" s="65"/>
      <c r="VJN2409" s="65"/>
      <c r="VJO2409" s="65"/>
      <c r="VJP2409" s="65"/>
      <c r="VJQ2409" s="65"/>
      <c r="VJR2409" s="65"/>
      <c r="VJS2409" s="65"/>
      <c r="VJT2409" s="65"/>
      <c r="VJU2409" s="65"/>
      <c r="VJV2409" s="375"/>
      <c r="VJW2409" s="375"/>
      <c r="VJX2409" s="71"/>
      <c r="VJY2409" s="69"/>
      <c r="VJZ2409" s="71"/>
      <c r="VKA2409" s="71"/>
      <c r="VKB2409" s="147"/>
      <c r="VKC2409" s="163"/>
      <c r="VKD2409" s="64"/>
      <c r="VKE2409" s="113"/>
      <c r="VKF2409" s="65"/>
      <c r="VKG2409" s="65"/>
      <c r="VKH2409" s="65"/>
      <c r="VKI2409" s="65"/>
      <c r="VKJ2409" s="65"/>
      <c r="VKK2409" s="65"/>
      <c r="VKL2409" s="65"/>
      <c r="VKM2409" s="65"/>
      <c r="VKN2409" s="65"/>
      <c r="VKO2409" s="65"/>
      <c r="VKP2409" s="375"/>
      <c r="VKQ2409" s="375"/>
      <c r="VKR2409" s="71"/>
      <c r="VKS2409" s="69"/>
      <c r="VKT2409" s="71"/>
      <c r="VKU2409" s="71"/>
      <c r="VKV2409" s="147"/>
      <c r="VKW2409" s="163"/>
      <c r="VKX2409" s="64"/>
      <c r="VKY2409" s="113"/>
      <c r="VKZ2409" s="65"/>
      <c r="VLA2409" s="65"/>
      <c r="VLB2409" s="65"/>
      <c r="VLC2409" s="65"/>
      <c r="VLD2409" s="65"/>
      <c r="VLE2409" s="65"/>
      <c r="VLF2409" s="65"/>
      <c r="VLG2409" s="65"/>
      <c r="VLH2409" s="65"/>
      <c r="VLI2409" s="65"/>
      <c r="VLJ2409" s="375"/>
      <c r="VLK2409" s="375"/>
      <c r="VLL2409" s="71"/>
      <c r="VLM2409" s="69"/>
      <c r="VLN2409" s="71"/>
      <c r="VLO2409" s="71"/>
      <c r="VLP2409" s="147"/>
      <c r="VLQ2409" s="163"/>
      <c r="VLR2409" s="64"/>
      <c r="VLS2409" s="113"/>
      <c r="VLT2409" s="65"/>
      <c r="VLU2409" s="65"/>
      <c r="VLV2409" s="65"/>
      <c r="VLW2409" s="65"/>
      <c r="VLX2409" s="65"/>
      <c r="VLY2409" s="65"/>
      <c r="VLZ2409" s="65"/>
      <c r="VMA2409" s="65"/>
      <c r="VMB2409" s="65"/>
      <c r="VMC2409" s="65"/>
      <c r="VMD2409" s="375"/>
      <c r="VME2409" s="375"/>
      <c r="VMF2409" s="71"/>
      <c r="VMG2409" s="69"/>
      <c r="VMH2409" s="71"/>
      <c r="VMI2409" s="71"/>
      <c r="VMJ2409" s="147"/>
      <c r="VMK2409" s="163"/>
      <c r="VML2409" s="64"/>
      <c r="VMM2409" s="113"/>
      <c r="VMN2409" s="65"/>
      <c r="VMO2409" s="65"/>
      <c r="VMP2409" s="65"/>
      <c r="VMQ2409" s="65"/>
      <c r="VMR2409" s="65"/>
      <c r="VMS2409" s="65"/>
      <c r="VMT2409" s="65"/>
      <c r="VMU2409" s="65"/>
      <c r="VMV2409" s="65"/>
      <c r="VMW2409" s="65"/>
      <c r="VMX2409" s="375"/>
      <c r="VMY2409" s="375"/>
      <c r="VMZ2409" s="71"/>
      <c r="VNA2409" s="69"/>
      <c r="VNB2409" s="71"/>
      <c r="VNC2409" s="71"/>
      <c r="VND2409" s="147"/>
      <c r="VNE2409" s="163"/>
      <c r="VNF2409" s="64"/>
      <c r="VNG2409" s="113"/>
      <c r="VNH2409" s="65"/>
      <c r="VNI2409" s="65"/>
      <c r="VNJ2409" s="65"/>
      <c r="VNK2409" s="65"/>
      <c r="VNL2409" s="65"/>
      <c r="VNM2409" s="65"/>
      <c r="VNN2409" s="65"/>
      <c r="VNO2409" s="65"/>
      <c r="VNP2409" s="65"/>
      <c r="VNQ2409" s="65"/>
      <c r="VNR2409" s="375"/>
      <c r="VNS2409" s="375"/>
      <c r="VNT2409" s="71"/>
      <c r="VNU2409" s="69"/>
      <c r="VNV2409" s="71"/>
      <c r="VNW2409" s="71"/>
      <c r="VNX2409" s="147"/>
      <c r="VNY2409" s="163"/>
      <c r="VNZ2409" s="64"/>
      <c r="VOA2409" s="113"/>
      <c r="VOB2409" s="65"/>
      <c r="VOC2409" s="65"/>
      <c r="VOD2409" s="65"/>
      <c r="VOE2409" s="65"/>
      <c r="VOF2409" s="65"/>
      <c r="VOG2409" s="65"/>
      <c r="VOH2409" s="65"/>
      <c r="VOI2409" s="65"/>
      <c r="VOJ2409" s="65"/>
      <c r="VOK2409" s="65"/>
      <c r="VOL2409" s="375"/>
      <c r="VOM2409" s="375"/>
      <c r="VON2409" s="71"/>
      <c r="VOO2409" s="69"/>
      <c r="VOP2409" s="71"/>
      <c r="VOQ2409" s="71"/>
      <c r="VOR2409" s="147"/>
      <c r="VOS2409" s="163"/>
      <c r="VOT2409" s="64"/>
      <c r="VOU2409" s="113"/>
      <c r="VOV2409" s="65"/>
      <c r="VOW2409" s="65"/>
      <c r="VOX2409" s="65"/>
      <c r="VOY2409" s="65"/>
      <c r="VOZ2409" s="65"/>
      <c r="VPA2409" s="65"/>
      <c r="VPB2409" s="65"/>
      <c r="VPC2409" s="65"/>
      <c r="VPD2409" s="65"/>
      <c r="VPE2409" s="65"/>
      <c r="VPF2409" s="375"/>
      <c r="VPG2409" s="375"/>
      <c r="VPH2409" s="71"/>
      <c r="VPI2409" s="69"/>
      <c r="VPJ2409" s="71"/>
      <c r="VPK2409" s="71"/>
      <c r="VPL2409" s="147"/>
      <c r="VPM2409" s="163"/>
      <c r="VPN2409" s="64"/>
      <c r="VPO2409" s="113"/>
      <c r="VPP2409" s="65"/>
      <c r="VPQ2409" s="65"/>
      <c r="VPR2409" s="65"/>
      <c r="VPS2409" s="65"/>
      <c r="VPT2409" s="65"/>
      <c r="VPU2409" s="65"/>
      <c r="VPV2409" s="65"/>
      <c r="VPW2409" s="65"/>
      <c r="VPX2409" s="65"/>
      <c r="VPY2409" s="65"/>
      <c r="VPZ2409" s="375"/>
      <c r="VQA2409" s="375"/>
      <c r="VQB2409" s="71"/>
      <c r="VQC2409" s="69"/>
      <c r="VQD2409" s="71"/>
      <c r="VQE2409" s="71"/>
      <c r="VQF2409" s="147"/>
      <c r="VQG2409" s="163"/>
      <c r="VQH2409" s="64"/>
      <c r="VQI2409" s="113"/>
      <c r="VQJ2409" s="65"/>
      <c r="VQK2409" s="65"/>
      <c r="VQL2409" s="65"/>
      <c r="VQM2409" s="65"/>
      <c r="VQN2409" s="65"/>
      <c r="VQO2409" s="65"/>
      <c r="VQP2409" s="65"/>
      <c r="VQQ2409" s="65"/>
      <c r="VQR2409" s="65"/>
      <c r="VQS2409" s="65"/>
      <c r="VQT2409" s="375"/>
      <c r="VQU2409" s="375"/>
      <c r="VQV2409" s="71"/>
      <c r="VQW2409" s="69"/>
      <c r="VQX2409" s="71"/>
      <c r="VQY2409" s="71"/>
      <c r="VQZ2409" s="147"/>
      <c r="VRA2409" s="163"/>
      <c r="VRB2409" s="64"/>
      <c r="VRC2409" s="113"/>
      <c r="VRD2409" s="65"/>
      <c r="VRE2409" s="65"/>
      <c r="VRF2409" s="65"/>
      <c r="VRG2409" s="65"/>
      <c r="VRH2409" s="65"/>
      <c r="VRI2409" s="65"/>
      <c r="VRJ2409" s="65"/>
      <c r="VRK2409" s="65"/>
      <c r="VRL2409" s="65"/>
      <c r="VRM2409" s="65"/>
      <c r="VRN2409" s="375"/>
      <c r="VRO2409" s="375"/>
      <c r="VRP2409" s="71"/>
      <c r="VRQ2409" s="69"/>
      <c r="VRR2409" s="71"/>
      <c r="VRS2409" s="71"/>
      <c r="VRT2409" s="147"/>
      <c r="VRU2409" s="163"/>
      <c r="VRV2409" s="64"/>
      <c r="VRW2409" s="113"/>
      <c r="VRX2409" s="65"/>
      <c r="VRY2409" s="65"/>
      <c r="VRZ2409" s="65"/>
      <c r="VSA2409" s="65"/>
      <c r="VSB2409" s="65"/>
      <c r="VSC2409" s="65"/>
      <c r="VSD2409" s="65"/>
      <c r="VSE2409" s="65"/>
      <c r="VSF2409" s="65"/>
      <c r="VSG2409" s="65"/>
      <c r="VSH2409" s="375"/>
      <c r="VSI2409" s="375"/>
      <c r="VSJ2409" s="71"/>
      <c r="VSK2409" s="69"/>
      <c r="VSL2409" s="71"/>
      <c r="VSM2409" s="71"/>
      <c r="VSN2409" s="147"/>
      <c r="VSO2409" s="163"/>
      <c r="VSP2409" s="64"/>
      <c r="VSQ2409" s="113"/>
      <c r="VSR2409" s="65"/>
      <c r="VSS2409" s="65"/>
      <c r="VST2409" s="65"/>
      <c r="VSU2409" s="65"/>
      <c r="VSV2409" s="65"/>
      <c r="VSW2409" s="65"/>
      <c r="VSX2409" s="65"/>
      <c r="VSY2409" s="65"/>
      <c r="VSZ2409" s="65"/>
      <c r="VTA2409" s="65"/>
      <c r="VTB2409" s="375"/>
      <c r="VTC2409" s="375"/>
      <c r="VTD2409" s="71"/>
      <c r="VTE2409" s="69"/>
      <c r="VTF2409" s="71"/>
      <c r="VTG2409" s="71"/>
      <c r="VTH2409" s="147"/>
      <c r="VTI2409" s="163"/>
      <c r="VTJ2409" s="64"/>
      <c r="VTK2409" s="113"/>
      <c r="VTL2409" s="65"/>
      <c r="VTM2409" s="65"/>
      <c r="VTN2409" s="65"/>
      <c r="VTO2409" s="65"/>
      <c r="VTP2409" s="65"/>
      <c r="VTQ2409" s="65"/>
      <c r="VTR2409" s="65"/>
      <c r="VTS2409" s="65"/>
      <c r="VTT2409" s="65"/>
      <c r="VTU2409" s="65"/>
      <c r="VTV2409" s="375"/>
      <c r="VTW2409" s="375"/>
      <c r="VTX2409" s="71"/>
      <c r="VTY2409" s="69"/>
      <c r="VTZ2409" s="71"/>
      <c r="VUA2409" s="71"/>
      <c r="VUB2409" s="147"/>
      <c r="VUC2409" s="163"/>
      <c r="VUD2409" s="64"/>
      <c r="VUE2409" s="113"/>
      <c r="VUF2409" s="65"/>
      <c r="VUG2409" s="65"/>
      <c r="VUH2409" s="65"/>
      <c r="VUI2409" s="65"/>
      <c r="VUJ2409" s="65"/>
      <c r="VUK2409" s="65"/>
      <c r="VUL2409" s="65"/>
      <c r="VUM2409" s="65"/>
      <c r="VUN2409" s="65"/>
      <c r="VUO2409" s="65"/>
      <c r="VUP2409" s="375"/>
      <c r="VUQ2409" s="375"/>
      <c r="VUR2409" s="71"/>
      <c r="VUS2409" s="69"/>
      <c r="VUT2409" s="71"/>
      <c r="VUU2409" s="71"/>
      <c r="VUV2409" s="147"/>
      <c r="VUW2409" s="163"/>
      <c r="VUX2409" s="64"/>
      <c r="VUY2409" s="113"/>
      <c r="VUZ2409" s="65"/>
      <c r="VVA2409" s="65"/>
      <c r="VVB2409" s="65"/>
      <c r="VVC2409" s="65"/>
      <c r="VVD2409" s="65"/>
      <c r="VVE2409" s="65"/>
      <c r="VVF2409" s="65"/>
      <c r="VVG2409" s="65"/>
      <c r="VVH2409" s="65"/>
      <c r="VVI2409" s="65"/>
      <c r="VVJ2409" s="375"/>
      <c r="VVK2409" s="375"/>
      <c r="VVL2409" s="71"/>
      <c r="VVM2409" s="69"/>
      <c r="VVN2409" s="71"/>
      <c r="VVO2409" s="71"/>
      <c r="VVP2409" s="147"/>
      <c r="VVQ2409" s="163"/>
      <c r="VVR2409" s="64"/>
      <c r="VVS2409" s="113"/>
      <c r="VVT2409" s="65"/>
      <c r="VVU2409" s="65"/>
      <c r="VVV2409" s="65"/>
      <c r="VVW2409" s="65"/>
      <c r="VVX2409" s="65"/>
      <c r="VVY2409" s="65"/>
      <c r="VVZ2409" s="65"/>
      <c r="VWA2409" s="65"/>
      <c r="VWB2409" s="65"/>
      <c r="VWC2409" s="65"/>
      <c r="VWD2409" s="375"/>
      <c r="VWE2409" s="375"/>
      <c r="VWF2409" s="71"/>
      <c r="VWG2409" s="69"/>
      <c r="VWH2409" s="71"/>
      <c r="VWI2409" s="71"/>
      <c r="VWJ2409" s="147"/>
      <c r="VWK2409" s="163"/>
      <c r="VWL2409" s="64"/>
      <c r="VWM2409" s="113"/>
      <c r="VWN2409" s="65"/>
      <c r="VWO2409" s="65"/>
      <c r="VWP2409" s="65"/>
      <c r="VWQ2409" s="65"/>
      <c r="VWR2409" s="65"/>
      <c r="VWS2409" s="65"/>
      <c r="VWT2409" s="65"/>
      <c r="VWU2409" s="65"/>
      <c r="VWV2409" s="65"/>
      <c r="VWW2409" s="65"/>
      <c r="VWX2409" s="375"/>
      <c r="VWY2409" s="375"/>
      <c r="VWZ2409" s="71"/>
      <c r="VXA2409" s="69"/>
      <c r="VXB2409" s="71"/>
      <c r="VXC2409" s="71"/>
      <c r="VXD2409" s="147"/>
      <c r="VXE2409" s="163"/>
      <c r="VXF2409" s="64"/>
      <c r="VXG2409" s="113"/>
      <c r="VXH2409" s="65"/>
      <c r="VXI2409" s="65"/>
      <c r="VXJ2409" s="65"/>
      <c r="VXK2409" s="65"/>
      <c r="VXL2409" s="65"/>
      <c r="VXM2409" s="65"/>
      <c r="VXN2409" s="65"/>
      <c r="VXO2409" s="65"/>
      <c r="VXP2409" s="65"/>
      <c r="VXQ2409" s="65"/>
      <c r="VXR2409" s="375"/>
      <c r="VXS2409" s="375"/>
      <c r="VXT2409" s="71"/>
      <c r="VXU2409" s="69"/>
      <c r="VXV2409" s="71"/>
      <c r="VXW2409" s="71"/>
      <c r="VXX2409" s="147"/>
      <c r="VXY2409" s="163"/>
      <c r="VXZ2409" s="64"/>
      <c r="VYA2409" s="113"/>
      <c r="VYB2409" s="65"/>
      <c r="VYC2409" s="65"/>
      <c r="VYD2409" s="65"/>
      <c r="VYE2409" s="65"/>
      <c r="VYF2409" s="65"/>
      <c r="VYG2409" s="65"/>
      <c r="VYH2409" s="65"/>
      <c r="VYI2409" s="65"/>
      <c r="VYJ2409" s="65"/>
      <c r="VYK2409" s="65"/>
      <c r="VYL2409" s="375"/>
      <c r="VYM2409" s="375"/>
      <c r="VYN2409" s="71"/>
      <c r="VYO2409" s="69"/>
      <c r="VYP2409" s="71"/>
      <c r="VYQ2409" s="71"/>
      <c r="VYR2409" s="147"/>
      <c r="VYS2409" s="163"/>
      <c r="VYT2409" s="64"/>
      <c r="VYU2409" s="113"/>
      <c r="VYV2409" s="65"/>
      <c r="VYW2409" s="65"/>
      <c r="VYX2409" s="65"/>
      <c r="VYY2409" s="65"/>
      <c r="VYZ2409" s="65"/>
      <c r="VZA2409" s="65"/>
      <c r="VZB2409" s="65"/>
      <c r="VZC2409" s="65"/>
      <c r="VZD2409" s="65"/>
      <c r="VZE2409" s="65"/>
      <c r="VZF2409" s="375"/>
      <c r="VZG2409" s="375"/>
      <c r="VZH2409" s="71"/>
      <c r="VZI2409" s="69"/>
      <c r="VZJ2409" s="71"/>
      <c r="VZK2409" s="71"/>
      <c r="VZL2409" s="147"/>
      <c r="VZM2409" s="163"/>
      <c r="VZN2409" s="64"/>
      <c r="VZO2409" s="113"/>
      <c r="VZP2409" s="65"/>
      <c r="VZQ2409" s="65"/>
      <c r="VZR2409" s="65"/>
      <c r="VZS2409" s="65"/>
      <c r="VZT2409" s="65"/>
      <c r="VZU2409" s="65"/>
      <c r="VZV2409" s="65"/>
      <c r="VZW2409" s="65"/>
      <c r="VZX2409" s="65"/>
      <c r="VZY2409" s="65"/>
      <c r="VZZ2409" s="375"/>
      <c r="WAA2409" s="375"/>
      <c r="WAB2409" s="71"/>
      <c r="WAC2409" s="69"/>
      <c r="WAD2409" s="71"/>
      <c r="WAE2409" s="71"/>
      <c r="WAF2409" s="147"/>
      <c r="WAG2409" s="163"/>
      <c r="WAH2409" s="64"/>
      <c r="WAI2409" s="113"/>
      <c r="WAJ2409" s="65"/>
      <c r="WAK2409" s="65"/>
      <c r="WAL2409" s="65"/>
      <c r="WAM2409" s="65"/>
      <c r="WAN2409" s="65"/>
      <c r="WAO2409" s="65"/>
      <c r="WAP2409" s="65"/>
      <c r="WAQ2409" s="65"/>
      <c r="WAR2409" s="65"/>
      <c r="WAS2409" s="65"/>
      <c r="WAT2409" s="375"/>
      <c r="WAU2409" s="375"/>
      <c r="WAV2409" s="71"/>
      <c r="WAW2409" s="69"/>
      <c r="WAX2409" s="71"/>
      <c r="WAY2409" s="71"/>
      <c r="WAZ2409" s="147"/>
      <c r="WBA2409" s="163"/>
      <c r="WBB2409" s="64"/>
      <c r="WBC2409" s="113"/>
      <c r="WBD2409" s="65"/>
      <c r="WBE2409" s="65"/>
      <c r="WBF2409" s="65"/>
      <c r="WBG2409" s="65"/>
      <c r="WBH2409" s="65"/>
      <c r="WBI2409" s="65"/>
      <c r="WBJ2409" s="65"/>
      <c r="WBK2409" s="65"/>
      <c r="WBL2409" s="65"/>
      <c r="WBM2409" s="65"/>
      <c r="WBN2409" s="375"/>
      <c r="WBO2409" s="375"/>
      <c r="WBP2409" s="71"/>
      <c r="WBQ2409" s="69"/>
      <c r="WBR2409" s="71"/>
      <c r="WBS2409" s="71"/>
      <c r="WBT2409" s="147"/>
      <c r="WBU2409" s="163"/>
      <c r="WBV2409" s="64"/>
      <c r="WBW2409" s="113"/>
      <c r="WBX2409" s="65"/>
      <c r="WBY2409" s="65"/>
      <c r="WBZ2409" s="65"/>
      <c r="WCA2409" s="65"/>
      <c r="WCB2409" s="65"/>
      <c r="WCC2409" s="65"/>
      <c r="WCD2409" s="65"/>
      <c r="WCE2409" s="65"/>
      <c r="WCF2409" s="65"/>
      <c r="WCG2409" s="65"/>
      <c r="WCH2409" s="375"/>
      <c r="WCI2409" s="375"/>
      <c r="WCJ2409" s="71"/>
      <c r="WCK2409" s="69"/>
      <c r="WCL2409" s="71"/>
      <c r="WCM2409" s="71"/>
      <c r="WCN2409" s="147"/>
      <c r="WCO2409" s="163"/>
      <c r="WCP2409" s="64"/>
      <c r="WCQ2409" s="113"/>
      <c r="WCR2409" s="65"/>
      <c r="WCS2409" s="65"/>
      <c r="WCT2409" s="65"/>
      <c r="WCU2409" s="65"/>
      <c r="WCV2409" s="65"/>
      <c r="WCW2409" s="65"/>
      <c r="WCX2409" s="65"/>
      <c r="WCY2409" s="65"/>
      <c r="WCZ2409" s="65"/>
      <c r="WDA2409" s="65"/>
      <c r="WDB2409" s="375"/>
      <c r="WDC2409" s="375"/>
      <c r="WDD2409" s="71"/>
      <c r="WDE2409" s="69"/>
      <c r="WDF2409" s="71"/>
      <c r="WDG2409" s="71"/>
      <c r="WDH2409" s="147"/>
      <c r="WDI2409" s="163"/>
      <c r="WDJ2409" s="64"/>
      <c r="WDK2409" s="113"/>
      <c r="WDL2409" s="65"/>
      <c r="WDM2409" s="65"/>
      <c r="WDN2409" s="65"/>
      <c r="WDO2409" s="65"/>
      <c r="WDP2409" s="65"/>
      <c r="WDQ2409" s="65"/>
      <c r="WDR2409" s="65"/>
      <c r="WDS2409" s="65"/>
      <c r="WDT2409" s="65"/>
      <c r="WDU2409" s="65"/>
      <c r="WDV2409" s="375"/>
      <c r="WDW2409" s="375"/>
      <c r="WDX2409" s="71"/>
      <c r="WDY2409" s="69"/>
      <c r="WDZ2409" s="71"/>
      <c r="WEA2409" s="71"/>
      <c r="WEB2409" s="147"/>
      <c r="WEC2409" s="163"/>
      <c r="WED2409" s="64"/>
      <c r="WEE2409" s="113"/>
      <c r="WEF2409" s="65"/>
      <c r="WEG2409" s="65"/>
      <c r="WEH2409" s="65"/>
      <c r="WEI2409" s="65"/>
      <c r="WEJ2409" s="65"/>
      <c r="WEK2409" s="65"/>
      <c r="WEL2409" s="65"/>
      <c r="WEM2409" s="65"/>
      <c r="WEN2409" s="65"/>
      <c r="WEO2409" s="65"/>
      <c r="WEP2409" s="375"/>
      <c r="WEQ2409" s="375"/>
      <c r="WER2409" s="71"/>
      <c r="WES2409" s="69"/>
      <c r="WET2409" s="71"/>
      <c r="WEU2409" s="71"/>
      <c r="WEV2409" s="147"/>
      <c r="WEW2409" s="163"/>
      <c r="WEX2409" s="64"/>
      <c r="WEY2409" s="113"/>
      <c r="WEZ2409" s="65"/>
      <c r="WFA2409" s="65"/>
      <c r="WFB2409" s="65"/>
      <c r="WFC2409" s="65"/>
      <c r="WFD2409" s="65"/>
      <c r="WFE2409" s="65"/>
      <c r="WFF2409" s="65"/>
      <c r="WFG2409" s="65"/>
      <c r="WFH2409" s="65"/>
      <c r="WFI2409" s="65"/>
      <c r="WFJ2409" s="375"/>
      <c r="WFK2409" s="375"/>
      <c r="WFL2409" s="71"/>
      <c r="WFM2409" s="69"/>
      <c r="WFN2409" s="71"/>
      <c r="WFO2409" s="71"/>
      <c r="WFP2409" s="147"/>
      <c r="WFQ2409" s="163"/>
      <c r="WFR2409" s="64"/>
      <c r="WFS2409" s="113"/>
      <c r="WFT2409" s="65"/>
      <c r="WFU2409" s="65"/>
      <c r="WFV2409" s="65"/>
      <c r="WFW2409" s="65"/>
      <c r="WFX2409" s="65"/>
      <c r="WFY2409" s="65"/>
      <c r="WFZ2409" s="65"/>
      <c r="WGA2409" s="65"/>
      <c r="WGB2409" s="65"/>
      <c r="WGC2409" s="65"/>
      <c r="WGD2409" s="375"/>
      <c r="WGE2409" s="375"/>
      <c r="WGF2409" s="71"/>
      <c r="WGG2409" s="69"/>
      <c r="WGH2409" s="71"/>
      <c r="WGI2409" s="71"/>
      <c r="WGJ2409" s="147"/>
      <c r="WGK2409" s="163"/>
      <c r="WGL2409" s="64"/>
      <c r="WGM2409" s="113"/>
      <c r="WGN2409" s="65"/>
      <c r="WGO2409" s="65"/>
      <c r="WGP2409" s="65"/>
      <c r="WGQ2409" s="65"/>
      <c r="WGR2409" s="65"/>
      <c r="WGS2409" s="65"/>
      <c r="WGT2409" s="65"/>
      <c r="WGU2409" s="65"/>
      <c r="WGV2409" s="65"/>
      <c r="WGW2409" s="65"/>
      <c r="WGX2409" s="375"/>
      <c r="WGY2409" s="375"/>
      <c r="WGZ2409" s="71"/>
      <c r="WHA2409" s="69"/>
      <c r="WHB2409" s="71"/>
      <c r="WHC2409" s="71"/>
      <c r="WHD2409" s="147"/>
      <c r="WHE2409" s="163"/>
      <c r="WHF2409" s="64"/>
      <c r="WHG2409" s="113"/>
      <c r="WHH2409" s="65"/>
      <c r="WHI2409" s="65"/>
      <c r="WHJ2409" s="65"/>
      <c r="WHK2409" s="65"/>
      <c r="WHL2409" s="65"/>
      <c r="WHM2409" s="65"/>
      <c r="WHN2409" s="65"/>
      <c r="WHO2409" s="65"/>
      <c r="WHP2409" s="65"/>
      <c r="WHQ2409" s="65"/>
      <c r="WHR2409" s="375"/>
      <c r="WHS2409" s="375"/>
      <c r="WHT2409" s="71"/>
      <c r="WHU2409" s="69"/>
      <c r="WHV2409" s="71"/>
      <c r="WHW2409" s="71"/>
      <c r="WHX2409" s="147"/>
      <c r="WHY2409" s="163"/>
      <c r="WHZ2409" s="64"/>
      <c r="WIA2409" s="113"/>
      <c r="WIB2409" s="65"/>
      <c r="WIC2409" s="65"/>
      <c r="WID2409" s="65"/>
      <c r="WIE2409" s="65"/>
      <c r="WIF2409" s="65"/>
      <c r="WIG2409" s="65"/>
      <c r="WIH2409" s="65"/>
      <c r="WII2409" s="65"/>
      <c r="WIJ2409" s="65"/>
      <c r="WIK2409" s="65"/>
      <c r="WIL2409" s="375"/>
      <c r="WIM2409" s="375"/>
      <c r="WIN2409" s="71"/>
      <c r="WIO2409" s="69"/>
      <c r="WIP2409" s="71"/>
      <c r="WIQ2409" s="71"/>
      <c r="WIR2409" s="147"/>
      <c r="WIS2409" s="163"/>
      <c r="WIT2409" s="64"/>
      <c r="WIU2409" s="113"/>
      <c r="WIV2409" s="65"/>
      <c r="WIW2409" s="65"/>
      <c r="WIX2409" s="65"/>
      <c r="WIY2409" s="65"/>
      <c r="WIZ2409" s="65"/>
      <c r="WJA2409" s="65"/>
      <c r="WJB2409" s="65"/>
      <c r="WJC2409" s="65"/>
      <c r="WJD2409" s="65"/>
      <c r="WJE2409" s="65"/>
      <c r="WJF2409" s="375"/>
      <c r="WJG2409" s="375"/>
      <c r="WJH2409" s="71"/>
      <c r="WJI2409" s="69"/>
      <c r="WJJ2409" s="71"/>
      <c r="WJK2409" s="71"/>
      <c r="WJL2409" s="147"/>
      <c r="WJM2409" s="163"/>
      <c r="WJN2409" s="64"/>
      <c r="WJO2409" s="113"/>
      <c r="WJP2409" s="65"/>
      <c r="WJQ2409" s="65"/>
      <c r="WJR2409" s="65"/>
      <c r="WJS2409" s="65"/>
      <c r="WJT2409" s="65"/>
      <c r="WJU2409" s="65"/>
      <c r="WJV2409" s="65"/>
      <c r="WJW2409" s="65"/>
      <c r="WJX2409" s="65"/>
      <c r="WJY2409" s="65"/>
      <c r="WJZ2409" s="375"/>
      <c r="WKA2409" s="375"/>
      <c r="WKB2409" s="71"/>
      <c r="WKC2409" s="69"/>
      <c r="WKD2409" s="71"/>
      <c r="WKE2409" s="71"/>
      <c r="WKF2409" s="147"/>
      <c r="WKG2409" s="163"/>
      <c r="WKH2409" s="64"/>
      <c r="WKI2409" s="113"/>
      <c r="WKJ2409" s="65"/>
      <c r="WKK2409" s="65"/>
      <c r="WKL2409" s="65"/>
      <c r="WKM2409" s="65"/>
      <c r="WKN2409" s="65"/>
      <c r="WKO2409" s="65"/>
      <c r="WKP2409" s="65"/>
      <c r="WKQ2409" s="65"/>
      <c r="WKR2409" s="65"/>
      <c r="WKS2409" s="65"/>
      <c r="WKT2409" s="375"/>
      <c r="WKU2409" s="375"/>
      <c r="WKV2409" s="71"/>
      <c r="WKW2409" s="69"/>
      <c r="WKX2409" s="71"/>
      <c r="WKY2409" s="71"/>
      <c r="WKZ2409" s="147"/>
      <c r="WLA2409" s="163"/>
      <c r="WLB2409" s="64"/>
      <c r="WLC2409" s="113"/>
      <c r="WLD2409" s="65"/>
      <c r="WLE2409" s="65"/>
      <c r="WLF2409" s="65"/>
      <c r="WLG2409" s="65"/>
      <c r="WLH2409" s="65"/>
      <c r="WLI2409" s="65"/>
      <c r="WLJ2409" s="65"/>
      <c r="WLK2409" s="65"/>
      <c r="WLL2409" s="65"/>
      <c r="WLM2409" s="65"/>
      <c r="WLN2409" s="375"/>
      <c r="WLO2409" s="375"/>
      <c r="WLP2409" s="71"/>
      <c r="WLQ2409" s="69"/>
      <c r="WLR2409" s="71"/>
      <c r="WLS2409" s="71"/>
      <c r="WLT2409" s="147"/>
      <c r="WLU2409" s="163"/>
      <c r="WLV2409" s="64"/>
      <c r="WLW2409" s="113"/>
      <c r="WLX2409" s="65"/>
      <c r="WLY2409" s="65"/>
      <c r="WLZ2409" s="65"/>
      <c r="WMA2409" s="65"/>
      <c r="WMB2409" s="65"/>
      <c r="WMC2409" s="65"/>
      <c r="WMD2409" s="65"/>
      <c r="WME2409" s="65"/>
      <c r="WMF2409" s="65"/>
      <c r="WMG2409" s="65"/>
      <c r="WMH2409" s="375"/>
      <c r="WMI2409" s="375"/>
      <c r="WMJ2409" s="71"/>
      <c r="WMK2409" s="69"/>
      <c r="WML2409" s="71"/>
      <c r="WMM2409" s="71"/>
      <c r="WMN2409" s="147"/>
      <c r="WMO2409" s="163"/>
      <c r="WMP2409" s="64"/>
      <c r="WMQ2409" s="113"/>
      <c r="WMR2409" s="65"/>
      <c r="WMS2409" s="65"/>
      <c r="WMT2409" s="65"/>
      <c r="WMU2409" s="65"/>
      <c r="WMV2409" s="65"/>
      <c r="WMW2409" s="65"/>
      <c r="WMX2409" s="65"/>
      <c r="WMY2409" s="65"/>
      <c r="WMZ2409" s="65"/>
      <c r="WNA2409" s="65"/>
      <c r="WNB2409" s="375"/>
      <c r="WNC2409" s="375"/>
      <c r="WND2409" s="71"/>
      <c r="WNE2409" s="69"/>
      <c r="WNF2409" s="71"/>
      <c r="WNG2409" s="71"/>
      <c r="WNH2409" s="147"/>
      <c r="WNI2409" s="163"/>
      <c r="WNJ2409" s="64"/>
      <c r="WNK2409" s="113"/>
      <c r="WNL2409" s="65"/>
      <c r="WNM2409" s="65"/>
      <c r="WNN2409" s="65"/>
      <c r="WNO2409" s="65"/>
      <c r="WNP2409" s="65"/>
      <c r="WNQ2409" s="65"/>
      <c r="WNR2409" s="65"/>
      <c r="WNS2409" s="65"/>
      <c r="WNT2409" s="65"/>
      <c r="WNU2409" s="65"/>
      <c r="WNV2409" s="375"/>
      <c r="WNW2409" s="375"/>
      <c r="WNX2409" s="71"/>
      <c r="WNY2409" s="69"/>
      <c r="WNZ2409" s="71"/>
      <c r="WOA2409" s="71"/>
      <c r="WOB2409" s="147"/>
      <c r="WOC2409" s="163"/>
      <c r="WOD2409" s="64"/>
      <c r="WOE2409" s="113"/>
      <c r="WOF2409" s="65"/>
      <c r="WOG2409" s="65"/>
      <c r="WOH2409" s="65"/>
      <c r="WOI2409" s="65"/>
      <c r="WOJ2409" s="65"/>
      <c r="WOK2409" s="65"/>
      <c r="WOL2409" s="65"/>
      <c r="WOM2409" s="65"/>
      <c r="WON2409" s="65"/>
      <c r="WOO2409" s="65"/>
      <c r="WOP2409" s="375"/>
      <c r="WOQ2409" s="375"/>
      <c r="WOR2409" s="71"/>
      <c r="WOS2409" s="69"/>
      <c r="WOT2409" s="71"/>
      <c r="WOU2409" s="71"/>
      <c r="WOV2409" s="147"/>
      <c r="WOW2409" s="163"/>
      <c r="WOX2409" s="64"/>
      <c r="WOY2409" s="113"/>
      <c r="WOZ2409" s="65"/>
      <c r="WPA2409" s="65"/>
      <c r="WPB2409" s="65"/>
      <c r="WPC2409" s="65"/>
      <c r="WPD2409" s="65"/>
      <c r="WPE2409" s="65"/>
      <c r="WPF2409" s="65"/>
      <c r="WPG2409" s="65"/>
      <c r="WPH2409" s="65"/>
      <c r="WPI2409" s="65"/>
      <c r="WPJ2409" s="375"/>
      <c r="WPK2409" s="375"/>
      <c r="WPL2409" s="71"/>
      <c r="WPM2409" s="69"/>
      <c r="WPN2409" s="71"/>
      <c r="WPO2409" s="71"/>
      <c r="WPP2409" s="147"/>
      <c r="WPQ2409" s="163"/>
      <c r="WPR2409" s="64"/>
      <c r="WPS2409" s="113"/>
      <c r="WPT2409" s="65"/>
      <c r="WPU2409" s="65"/>
      <c r="WPV2409" s="65"/>
      <c r="WPW2409" s="65"/>
      <c r="WPX2409" s="65"/>
      <c r="WPY2409" s="65"/>
      <c r="WPZ2409" s="65"/>
      <c r="WQA2409" s="65"/>
      <c r="WQB2409" s="65"/>
      <c r="WQC2409" s="65"/>
      <c r="WQD2409" s="375"/>
      <c r="WQE2409" s="375"/>
      <c r="WQF2409" s="71"/>
      <c r="WQG2409" s="69"/>
      <c r="WQH2409" s="71"/>
      <c r="WQI2409" s="71"/>
      <c r="WQJ2409" s="147"/>
      <c r="WQK2409" s="163"/>
      <c r="WQL2409" s="64"/>
      <c r="WQM2409" s="113"/>
      <c r="WQN2409" s="65"/>
      <c r="WQO2409" s="65"/>
      <c r="WQP2409" s="65"/>
      <c r="WQQ2409" s="65"/>
      <c r="WQR2409" s="65"/>
      <c r="WQS2409" s="65"/>
      <c r="WQT2409" s="65"/>
      <c r="WQU2409" s="65"/>
      <c r="WQV2409" s="65"/>
      <c r="WQW2409" s="65"/>
      <c r="WQX2409" s="375"/>
      <c r="WQY2409" s="375"/>
      <c r="WQZ2409" s="71"/>
      <c r="WRA2409" s="69"/>
      <c r="WRB2409" s="71"/>
      <c r="WRC2409" s="71"/>
      <c r="WRD2409" s="147"/>
      <c r="WRE2409" s="163"/>
      <c r="WRF2409" s="64"/>
      <c r="WRG2409" s="113"/>
      <c r="WRH2409" s="65"/>
      <c r="WRI2409" s="65"/>
      <c r="WRJ2409" s="65"/>
      <c r="WRK2409" s="65"/>
      <c r="WRL2409" s="65"/>
      <c r="WRM2409" s="65"/>
      <c r="WRN2409" s="65"/>
      <c r="WRO2409" s="65"/>
      <c r="WRP2409" s="65"/>
      <c r="WRQ2409" s="65"/>
      <c r="WRR2409" s="375"/>
      <c r="WRS2409" s="375"/>
      <c r="WRT2409" s="71"/>
      <c r="WRU2409" s="69"/>
      <c r="WRV2409" s="71"/>
      <c r="WRW2409" s="71"/>
      <c r="WRX2409" s="147"/>
      <c r="WRY2409" s="163"/>
      <c r="WRZ2409" s="64"/>
      <c r="WSA2409" s="113"/>
      <c r="WSB2409" s="65"/>
      <c r="WSC2409" s="65"/>
      <c r="WSD2409" s="65"/>
      <c r="WSE2409" s="65"/>
      <c r="WSF2409" s="65"/>
      <c r="WSG2409" s="65"/>
      <c r="WSH2409" s="65"/>
      <c r="WSI2409" s="65"/>
      <c r="WSJ2409" s="65"/>
      <c r="WSK2409" s="65"/>
      <c r="WSL2409" s="375"/>
      <c r="WSM2409" s="375"/>
      <c r="WSN2409" s="71"/>
      <c r="WSO2409" s="69"/>
      <c r="WSP2409" s="71"/>
      <c r="WSQ2409" s="71"/>
      <c r="WSR2409" s="147"/>
      <c r="WSS2409" s="163"/>
      <c r="WST2409" s="64"/>
      <c r="WSU2409" s="113"/>
      <c r="WSV2409" s="65"/>
      <c r="WSW2409" s="65"/>
      <c r="WSX2409" s="65"/>
      <c r="WSY2409" s="65"/>
      <c r="WSZ2409" s="65"/>
      <c r="WTA2409" s="65"/>
      <c r="WTB2409" s="65"/>
      <c r="WTC2409" s="65"/>
      <c r="WTD2409" s="65"/>
      <c r="WTE2409" s="65"/>
      <c r="WTF2409" s="375"/>
      <c r="WTG2409" s="375"/>
      <c r="WTH2409" s="71"/>
      <c r="WTI2409" s="69"/>
      <c r="WTJ2409" s="71"/>
      <c r="WTK2409" s="71"/>
      <c r="WTL2409" s="147"/>
      <c r="WTM2409" s="163"/>
      <c r="WTN2409" s="64"/>
      <c r="WTO2409" s="113"/>
      <c r="WTP2409" s="65"/>
      <c r="WTQ2409" s="65"/>
      <c r="WTR2409" s="65"/>
      <c r="WTS2409" s="65"/>
      <c r="WTT2409" s="65"/>
      <c r="WTU2409" s="65"/>
      <c r="WTV2409" s="65"/>
      <c r="WTW2409" s="65"/>
      <c r="WTX2409" s="65"/>
      <c r="WTY2409" s="65"/>
      <c r="WTZ2409" s="375"/>
      <c r="WUA2409" s="375"/>
      <c r="WUB2409" s="71"/>
      <c r="WUC2409" s="69"/>
      <c r="WUD2409" s="71"/>
      <c r="WUE2409" s="71"/>
      <c r="WUF2409" s="147"/>
      <c r="WUG2409" s="163"/>
      <c r="WUH2409" s="64"/>
      <c r="WUI2409" s="113"/>
      <c r="WUJ2409" s="65"/>
      <c r="WUK2409" s="65"/>
      <c r="WUL2409" s="65"/>
      <c r="WUM2409" s="65"/>
      <c r="WUN2409" s="65"/>
      <c r="WUO2409" s="65"/>
      <c r="WUP2409" s="65"/>
      <c r="WUQ2409" s="65"/>
      <c r="WUR2409" s="65"/>
      <c r="WUS2409" s="65"/>
      <c r="WUT2409" s="375"/>
      <c r="WUU2409" s="375"/>
      <c r="WUV2409" s="71"/>
      <c r="WUW2409" s="69"/>
      <c r="WUX2409" s="71"/>
      <c r="WUY2409" s="71"/>
      <c r="WUZ2409" s="147"/>
      <c r="WVA2409" s="163"/>
      <c r="WVB2409" s="64"/>
      <c r="WVC2409" s="113"/>
      <c r="WVD2409" s="65"/>
      <c r="WVE2409" s="65"/>
      <c r="WVF2409" s="65"/>
      <c r="WVG2409" s="65"/>
      <c r="WVH2409" s="65"/>
      <c r="WVI2409" s="65"/>
      <c r="WVJ2409" s="65"/>
      <c r="WVK2409" s="65"/>
      <c r="WVL2409" s="65"/>
      <c r="WVM2409" s="65"/>
      <c r="WVN2409" s="375"/>
      <c r="WVO2409" s="375"/>
      <c r="WVP2409" s="71"/>
      <c r="WVQ2409" s="69"/>
      <c r="WVR2409" s="71"/>
      <c r="WVS2409" s="71"/>
      <c r="WVT2409" s="147"/>
      <c r="WVU2409" s="163"/>
      <c r="WVV2409" s="64"/>
      <c r="WVW2409" s="113"/>
      <c r="WVX2409" s="65"/>
      <c r="WVY2409" s="65"/>
      <c r="WVZ2409" s="65"/>
      <c r="WWA2409" s="65"/>
      <c r="WWB2409" s="65"/>
      <c r="WWC2409" s="65"/>
      <c r="WWD2409" s="65"/>
      <c r="WWE2409" s="65"/>
      <c r="WWF2409" s="65"/>
      <c r="WWG2409" s="65"/>
      <c r="WWH2409" s="375"/>
      <c r="WWI2409" s="375"/>
      <c r="WWJ2409" s="71"/>
      <c r="WWK2409" s="69"/>
      <c r="WWL2409" s="71"/>
      <c r="WWM2409" s="71"/>
      <c r="WWN2409" s="147"/>
      <c r="WWO2409" s="163"/>
      <c r="WWP2409" s="64"/>
      <c r="WWQ2409" s="113"/>
      <c r="WWR2409" s="65"/>
      <c r="WWS2409" s="65"/>
      <c r="WWT2409" s="65"/>
      <c r="WWU2409" s="65"/>
      <c r="WWV2409" s="65"/>
      <c r="WWW2409" s="65"/>
      <c r="WWX2409" s="65"/>
      <c r="WWY2409" s="65"/>
      <c r="WWZ2409" s="65"/>
      <c r="WXA2409" s="65"/>
      <c r="WXB2409" s="375"/>
      <c r="WXC2409" s="375"/>
      <c r="WXD2409" s="71"/>
      <c r="WXE2409" s="69"/>
      <c r="WXF2409" s="71"/>
      <c r="WXG2409" s="71"/>
      <c r="WXH2409" s="147"/>
      <c r="WXI2409" s="163"/>
      <c r="WXJ2409" s="64"/>
      <c r="WXK2409" s="113"/>
      <c r="WXL2409" s="65"/>
      <c r="WXM2409" s="65"/>
      <c r="WXN2409" s="65"/>
      <c r="WXO2409" s="65"/>
      <c r="WXP2409" s="65"/>
      <c r="WXQ2409" s="65"/>
      <c r="WXR2409" s="65"/>
      <c r="WXS2409" s="65"/>
      <c r="WXT2409" s="65"/>
      <c r="WXU2409" s="65"/>
      <c r="WXV2409" s="375"/>
      <c r="WXW2409" s="375"/>
      <c r="WXX2409" s="71"/>
      <c r="WXY2409" s="69"/>
      <c r="WXZ2409" s="71"/>
      <c r="WYA2409" s="71"/>
      <c r="WYB2409" s="147"/>
      <c r="WYC2409" s="163"/>
      <c r="WYD2409" s="64"/>
      <c r="WYE2409" s="113"/>
      <c r="WYF2409" s="65"/>
      <c r="WYG2409" s="65"/>
      <c r="WYH2409" s="65"/>
      <c r="WYI2409" s="65"/>
      <c r="WYJ2409" s="65"/>
      <c r="WYK2409" s="65"/>
      <c r="WYL2409" s="65"/>
      <c r="WYM2409" s="65"/>
      <c r="WYN2409" s="65"/>
      <c r="WYO2409" s="65"/>
      <c r="WYP2409" s="375"/>
      <c r="WYQ2409" s="375"/>
      <c r="WYR2409" s="71"/>
      <c r="WYS2409" s="69"/>
      <c r="WYT2409" s="71"/>
      <c r="WYU2409" s="71"/>
      <c r="WYV2409" s="147"/>
      <c r="WYW2409" s="163"/>
      <c r="WYX2409" s="64"/>
      <c r="WYY2409" s="113"/>
      <c r="WYZ2409" s="65"/>
      <c r="WZA2409" s="65"/>
      <c r="WZB2409" s="65"/>
      <c r="WZC2409" s="65"/>
      <c r="WZD2409" s="65"/>
      <c r="WZE2409" s="65"/>
      <c r="WZF2409" s="65"/>
      <c r="WZG2409" s="65"/>
      <c r="WZH2409" s="65"/>
      <c r="WZI2409" s="65"/>
      <c r="WZJ2409" s="375"/>
      <c r="WZK2409" s="375"/>
      <c r="WZL2409" s="71"/>
      <c r="WZM2409" s="69"/>
      <c r="WZN2409" s="71"/>
      <c r="WZO2409" s="71"/>
      <c r="WZP2409" s="147"/>
      <c r="WZQ2409" s="163"/>
      <c r="WZR2409" s="64"/>
      <c r="WZS2409" s="113"/>
      <c r="WZT2409" s="65"/>
      <c r="WZU2409" s="65"/>
      <c r="WZV2409" s="65"/>
      <c r="WZW2409" s="65"/>
      <c r="WZX2409" s="65"/>
      <c r="WZY2409" s="65"/>
      <c r="WZZ2409" s="65"/>
      <c r="XAA2409" s="65"/>
      <c r="XAB2409" s="65"/>
      <c r="XAC2409" s="65"/>
      <c r="XAD2409" s="375"/>
      <c r="XAE2409" s="375"/>
      <c r="XAF2409" s="71"/>
      <c r="XAG2409" s="69"/>
      <c r="XAH2409" s="71"/>
      <c r="XAI2409" s="71"/>
      <c r="XAJ2409" s="147"/>
      <c r="XAK2409" s="163"/>
      <c r="XAL2409" s="64"/>
      <c r="XAM2409" s="113"/>
      <c r="XAN2409" s="65"/>
      <c r="XAO2409" s="65"/>
      <c r="XAP2409" s="65"/>
      <c r="XAQ2409" s="65"/>
      <c r="XAR2409" s="65"/>
      <c r="XAS2409" s="65"/>
      <c r="XAT2409" s="65"/>
      <c r="XAU2409" s="65"/>
      <c r="XAV2409" s="65"/>
      <c r="XAW2409" s="65"/>
      <c r="XAX2409" s="375"/>
      <c r="XAY2409" s="375"/>
      <c r="XAZ2409" s="71"/>
      <c r="XBA2409" s="69"/>
      <c r="XBB2409" s="71"/>
      <c r="XBC2409" s="71"/>
      <c r="XBD2409" s="147"/>
      <c r="XBE2409" s="163"/>
      <c r="XBF2409" s="64"/>
      <c r="XBG2409" s="113"/>
      <c r="XBH2409" s="65"/>
      <c r="XBI2409" s="65"/>
      <c r="XBJ2409" s="65"/>
      <c r="XBK2409" s="65"/>
      <c r="XBL2409" s="65"/>
      <c r="XBM2409" s="65"/>
      <c r="XBN2409" s="65"/>
      <c r="XBO2409" s="65"/>
      <c r="XBP2409" s="65"/>
      <c r="XBQ2409" s="65"/>
      <c r="XBR2409" s="375"/>
      <c r="XBS2409" s="375"/>
      <c r="XBT2409" s="71"/>
      <c r="XBU2409" s="69"/>
      <c r="XBV2409" s="71"/>
      <c r="XBW2409" s="71"/>
      <c r="XBX2409" s="147"/>
      <c r="XBY2409" s="163"/>
      <c r="XBZ2409" s="64"/>
      <c r="XCA2409" s="113"/>
      <c r="XCB2409" s="65"/>
      <c r="XCC2409" s="65"/>
      <c r="XCD2409" s="65"/>
      <c r="XCE2409" s="65"/>
      <c r="XCF2409" s="65"/>
      <c r="XCG2409" s="65"/>
      <c r="XCH2409" s="65"/>
      <c r="XCI2409" s="65"/>
      <c r="XCJ2409" s="65"/>
      <c r="XCK2409" s="65"/>
      <c r="XCL2409" s="375"/>
      <c r="XCM2409" s="375"/>
      <c r="XCN2409" s="71"/>
      <c r="XCO2409" s="69"/>
      <c r="XCP2409" s="71"/>
      <c r="XCQ2409" s="71"/>
      <c r="XCR2409" s="147"/>
      <c r="XCS2409" s="163"/>
      <c r="XCT2409" s="64"/>
      <c r="XCU2409" s="113"/>
      <c r="XCV2409" s="65"/>
      <c r="XCW2409" s="65"/>
      <c r="XCX2409" s="65"/>
      <c r="XCY2409" s="65"/>
      <c r="XCZ2409" s="65"/>
      <c r="XDA2409" s="65"/>
      <c r="XDB2409" s="65"/>
      <c r="XDC2409" s="65"/>
      <c r="XDD2409" s="65"/>
      <c r="XDE2409" s="65"/>
      <c r="XDF2409" s="375"/>
      <c r="XDG2409" s="375"/>
      <c r="XDH2409" s="71"/>
      <c r="XDI2409" s="69"/>
      <c r="XDJ2409" s="71"/>
      <c r="XDK2409" s="71"/>
      <c r="XDL2409" s="147"/>
      <c r="XDM2409" s="163"/>
      <c r="XDN2409" s="64"/>
      <c r="XDO2409" s="113"/>
      <c r="XDP2409" s="65"/>
      <c r="XDQ2409" s="65"/>
      <c r="XDR2409" s="65"/>
      <c r="XDS2409" s="65"/>
      <c r="XDT2409" s="65"/>
      <c r="XDU2409" s="65"/>
      <c r="XDV2409" s="65"/>
      <c r="XDW2409" s="65"/>
      <c r="XDX2409" s="65"/>
      <c r="XDY2409" s="65"/>
      <c r="XDZ2409" s="375"/>
      <c r="XEA2409" s="375"/>
      <c r="XEB2409" s="71"/>
      <c r="XEC2409" s="69"/>
      <c r="XED2409" s="71"/>
      <c r="XEE2409" s="71"/>
      <c r="XEF2409" s="147"/>
      <c r="XEG2409" s="163"/>
      <c r="XEH2409" s="64"/>
      <c r="XEI2409" s="113"/>
      <c r="XEJ2409" s="65"/>
      <c r="XEK2409" s="65"/>
      <c r="XEL2409" s="65"/>
      <c r="XEM2409" s="65"/>
      <c r="XEN2409" s="65"/>
      <c r="XEO2409" s="65"/>
      <c r="XEP2409" s="65"/>
      <c r="XEQ2409" s="65"/>
      <c r="XER2409" s="65"/>
      <c r="XES2409" s="65"/>
      <c r="XET2409" s="375"/>
      <c r="XEU2409" s="375"/>
      <c r="XEV2409" s="71"/>
      <c r="XEW2409" s="69"/>
      <c r="XEX2409" s="71"/>
      <c r="XEY2409" s="71"/>
      <c r="XEZ2409" s="147"/>
      <c r="XFA2409" s="163"/>
      <c r="XFB2409" s="64"/>
      <c r="XFC2409" s="113"/>
      <c r="XFD2409" s="65"/>
    </row>
    <row r="2410" spans="1:16384" s="4" customFormat="1" ht="14.5" outlineLevel="1" x14ac:dyDescent="0.35">
      <c r="A2410" s="83" t="s">
        <v>3197</v>
      </c>
      <c r="B2410" s="84" t="s">
        <v>653</v>
      </c>
      <c r="C2410" s="85"/>
      <c r="D2410" s="86"/>
      <c r="E2410" s="101"/>
      <c r="F2410" s="101"/>
      <c r="G2410" s="101"/>
      <c r="H2410" s="101"/>
      <c r="I2410" s="101">
        <f t="shared" si="133"/>
        <v>0</v>
      </c>
      <c r="J2410" s="101"/>
      <c r="K2410" s="101"/>
      <c r="L2410" s="101"/>
      <c r="M2410" s="101"/>
      <c r="N2410" s="101">
        <f t="shared" si="134"/>
        <v>0</v>
      </c>
      <c r="O2410" s="88">
        <v>46114</v>
      </c>
      <c r="P2410" s="88">
        <v>46121</v>
      </c>
      <c r="Q2410" s="144">
        <v>0.13</v>
      </c>
      <c r="R2410" s="90" t="s">
        <v>1946</v>
      </c>
      <c r="S2410" s="91"/>
      <c r="T2410" s="91"/>
      <c r="U2410" s="102"/>
    </row>
    <row r="2411" spans="1:16384" s="4" customFormat="1" ht="29" outlineLevel="1" x14ac:dyDescent="0.35">
      <c r="A2411" s="83" t="s">
        <v>3198</v>
      </c>
      <c r="B2411" s="84" t="s">
        <v>655</v>
      </c>
      <c r="C2411" s="85"/>
      <c r="D2411" s="86"/>
      <c r="E2411" s="101"/>
      <c r="F2411" s="101"/>
      <c r="G2411" s="101"/>
      <c r="H2411" s="101"/>
      <c r="I2411" s="101">
        <f t="shared" si="133"/>
        <v>0</v>
      </c>
      <c r="J2411" s="101"/>
      <c r="K2411" s="101"/>
      <c r="L2411" s="101"/>
      <c r="M2411" s="101"/>
      <c r="N2411" s="101">
        <f t="shared" si="134"/>
        <v>0</v>
      </c>
      <c r="O2411" s="88">
        <v>46121</v>
      </c>
      <c r="P2411" s="88">
        <v>46135</v>
      </c>
      <c r="Q2411" s="144">
        <v>0.1</v>
      </c>
      <c r="R2411" s="90" t="s">
        <v>1946</v>
      </c>
      <c r="S2411" s="91"/>
      <c r="T2411" s="91"/>
      <c r="U2411" s="102"/>
    </row>
    <row r="2412" spans="1:16384" s="4" customFormat="1" ht="14.5" outlineLevel="1" x14ac:dyDescent="0.35">
      <c r="A2412" s="83" t="s">
        <v>3199</v>
      </c>
      <c r="B2412" s="84" t="s">
        <v>657</v>
      </c>
      <c r="C2412" s="85"/>
      <c r="D2412" s="86"/>
      <c r="E2412" s="101"/>
      <c r="F2412" s="101"/>
      <c r="G2412" s="101"/>
      <c r="H2412" s="101"/>
      <c r="I2412" s="101">
        <f t="shared" si="133"/>
        <v>0</v>
      </c>
      <c r="J2412" s="101"/>
      <c r="K2412" s="101"/>
      <c r="L2412" s="101"/>
      <c r="M2412" s="101"/>
      <c r="N2412" s="101">
        <f t="shared" si="134"/>
        <v>0</v>
      </c>
      <c r="O2412" s="88">
        <v>46135</v>
      </c>
      <c r="P2412" s="88">
        <v>46165</v>
      </c>
      <c r="Q2412" s="144">
        <v>7.0000000000000007E-2</v>
      </c>
      <c r="R2412" s="90" t="s">
        <v>1946</v>
      </c>
      <c r="S2412" s="91"/>
      <c r="T2412" s="91"/>
      <c r="U2412" s="102"/>
    </row>
    <row r="2413" spans="1:16384" s="4" customFormat="1" ht="15" customHeight="1" outlineLevel="1" x14ac:dyDescent="0.35">
      <c r="A2413" s="83" t="s">
        <v>3200</v>
      </c>
      <c r="B2413" s="84" t="s">
        <v>659</v>
      </c>
      <c r="C2413" s="85"/>
      <c r="D2413" s="86"/>
      <c r="E2413" s="101"/>
      <c r="F2413" s="101"/>
      <c r="G2413" s="101"/>
      <c r="H2413" s="101"/>
      <c r="I2413" s="101">
        <f t="shared" si="133"/>
        <v>0</v>
      </c>
      <c r="J2413" s="101"/>
      <c r="K2413" s="101"/>
      <c r="L2413" s="101"/>
      <c r="M2413" s="101"/>
      <c r="N2413" s="101">
        <f t="shared" si="134"/>
        <v>0</v>
      </c>
      <c r="O2413" s="88">
        <v>46165</v>
      </c>
      <c r="P2413" s="88">
        <v>46172</v>
      </c>
      <c r="Q2413" s="144">
        <v>0.03</v>
      </c>
      <c r="R2413" s="90" t="s">
        <v>1946</v>
      </c>
      <c r="S2413" s="91"/>
      <c r="T2413" s="91"/>
      <c r="U2413" s="102"/>
    </row>
    <row r="2414" spans="1:16384" s="4" customFormat="1" ht="14.5" outlineLevel="1" x14ac:dyDescent="0.35">
      <c r="A2414" s="83" t="s">
        <v>3201</v>
      </c>
      <c r="B2414" s="84" t="s">
        <v>40</v>
      </c>
      <c r="C2414" s="85"/>
      <c r="D2414" s="86"/>
      <c r="E2414" s="101"/>
      <c r="F2414" s="101"/>
      <c r="G2414" s="101"/>
      <c r="H2414" s="101"/>
      <c r="I2414" s="101">
        <f t="shared" si="133"/>
        <v>0</v>
      </c>
      <c r="J2414" s="101"/>
      <c r="K2414" s="101"/>
      <c r="L2414" s="101"/>
      <c r="M2414" s="101"/>
      <c r="N2414" s="101">
        <f t="shared" si="134"/>
        <v>0</v>
      </c>
      <c r="O2414" s="88">
        <v>46174</v>
      </c>
      <c r="P2414" s="88">
        <v>46204</v>
      </c>
      <c r="Q2414" s="144">
        <v>0.45</v>
      </c>
      <c r="R2414" s="90" t="s">
        <v>1946</v>
      </c>
      <c r="S2414" s="91"/>
      <c r="T2414" s="91"/>
      <c r="U2414" s="102"/>
    </row>
    <row r="2415" spans="1:16384" s="4" customFormat="1" ht="14.5" outlineLevel="1" x14ac:dyDescent="0.35">
      <c r="A2415" s="83" t="s">
        <v>3202</v>
      </c>
      <c r="B2415" s="84" t="s">
        <v>203</v>
      </c>
      <c r="C2415" s="85"/>
      <c r="D2415" s="86"/>
      <c r="E2415" s="101"/>
      <c r="F2415" s="101"/>
      <c r="G2415" s="101"/>
      <c r="H2415" s="101"/>
      <c r="I2415" s="101">
        <f t="shared" si="133"/>
        <v>0</v>
      </c>
      <c r="J2415" s="101"/>
      <c r="K2415" s="101"/>
      <c r="L2415" s="101"/>
      <c r="M2415" s="101"/>
      <c r="N2415" s="101">
        <f t="shared" si="134"/>
        <v>0</v>
      </c>
      <c r="O2415" s="88">
        <v>46204</v>
      </c>
      <c r="P2415" s="88">
        <v>46208</v>
      </c>
      <c r="Q2415" s="144">
        <v>0.05</v>
      </c>
      <c r="R2415" s="90" t="s">
        <v>1946</v>
      </c>
      <c r="S2415" s="91"/>
      <c r="T2415" s="91"/>
      <c r="U2415" s="102"/>
    </row>
    <row r="2416" spans="1:16384" s="4" customFormat="1" ht="14.5" outlineLevel="1" x14ac:dyDescent="0.35">
      <c r="A2416" s="83" t="s">
        <v>3203</v>
      </c>
      <c r="B2416" s="84" t="s">
        <v>109</v>
      </c>
      <c r="C2416" s="85"/>
      <c r="D2416" s="86"/>
      <c r="E2416" s="101"/>
      <c r="F2416" s="101"/>
      <c r="G2416" s="101"/>
      <c r="H2416" s="101"/>
      <c r="I2416" s="101">
        <f t="shared" si="133"/>
        <v>0</v>
      </c>
      <c r="J2416" s="101"/>
      <c r="K2416" s="101"/>
      <c r="L2416" s="101"/>
      <c r="M2416" s="101"/>
      <c r="N2416" s="101">
        <f t="shared" si="134"/>
        <v>0</v>
      </c>
      <c r="O2416" s="88">
        <v>46208</v>
      </c>
      <c r="P2416" s="88">
        <v>46218</v>
      </c>
      <c r="Q2416" s="144">
        <v>0.05</v>
      </c>
      <c r="R2416" s="90" t="s">
        <v>1946</v>
      </c>
      <c r="S2416" s="91"/>
      <c r="T2416" s="91"/>
      <c r="U2416" s="102"/>
    </row>
    <row r="2417" spans="1:21" ht="14.5" outlineLevel="1" x14ac:dyDescent="0.35">
      <c r="A2417" s="83" t="s">
        <v>3204</v>
      </c>
      <c r="B2417" s="84" t="s">
        <v>44</v>
      </c>
      <c r="C2417" s="109"/>
      <c r="D2417" s="109"/>
      <c r="E2417" s="101">
        <v>0</v>
      </c>
      <c r="F2417" s="101"/>
      <c r="G2417" s="114"/>
      <c r="H2417" s="114"/>
      <c r="I2417" s="101">
        <v>0</v>
      </c>
      <c r="J2417" s="101">
        <v>0</v>
      </c>
      <c r="K2417" s="101"/>
      <c r="L2417" s="114"/>
      <c r="M2417" s="114"/>
      <c r="N2417" s="101">
        <f t="shared" si="134"/>
        <v>0</v>
      </c>
      <c r="O2417" s="88">
        <v>46219</v>
      </c>
      <c r="P2417" s="88">
        <v>46233</v>
      </c>
      <c r="Q2417" s="144">
        <v>0.02</v>
      </c>
      <c r="R2417" s="90" t="s">
        <v>1946</v>
      </c>
      <c r="S2417" s="91" t="s">
        <v>45</v>
      </c>
      <c r="T2417" s="91"/>
      <c r="U2417" s="102"/>
    </row>
    <row r="2418" spans="1:21" ht="9.9" customHeight="1" outlineLevel="1" x14ac:dyDescent="0.35">
      <c r="A2418" s="83" t="s">
        <v>3205</v>
      </c>
      <c r="B2418" s="148" t="s">
        <v>3206</v>
      </c>
      <c r="C2418" s="85"/>
      <c r="D2418" s="122"/>
      <c r="E2418" s="149"/>
      <c r="F2418" s="149"/>
      <c r="G2418" s="149"/>
      <c r="H2418" s="149"/>
      <c r="I2418" s="149">
        <f t="shared" ref="I2418:I2445" si="135">SUM(E2418:H2418)</f>
        <v>0</v>
      </c>
      <c r="J2418" s="149"/>
      <c r="K2418" s="149"/>
      <c r="L2418" s="149"/>
      <c r="M2418" s="149"/>
      <c r="N2418" s="149">
        <f t="shared" si="134"/>
        <v>0</v>
      </c>
      <c r="O2418" s="88"/>
      <c r="P2418" s="88"/>
      <c r="Q2418" s="144">
        <v>0.1</v>
      </c>
      <c r="R2418" s="90" t="s">
        <v>1946</v>
      </c>
      <c r="S2418" s="91"/>
      <c r="T2418" s="91"/>
      <c r="U2418" s="102"/>
    </row>
    <row r="2419" spans="1:21" ht="32.15" customHeight="1" outlineLevel="1" x14ac:dyDescent="0.35">
      <c r="A2419" s="53" t="s">
        <v>3207</v>
      </c>
      <c r="B2419" s="54" t="s">
        <v>3208</v>
      </c>
      <c r="C2419" s="55"/>
      <c r="D2419" s="56"/>
      <c r="E2419" s="57">
        <f>E2420+E2434</f>
        <v>70000000</v>
      </c>
      <c r="F2419" s="57">
        <f>SUM(F2420,F2434)</f>
        <v>0</v>
      </c>
      <c r="G2419" s="57">
        <f>SUM(G2420,G2434)</f>
        <v>0</v>
      </c>
      <c r="H2419" s="57">
        <f>SUM(H2420,H2434)</f>
        <v>0</v>
      </c>
      <c r="I2419" s="57">
        <f t="shared" si="135"/>
        <v>70000000</v>
      </c>
      <c r="J2419" s="57">
        <f>J2420+J2434</f>
        <v>70000000</v>
      </c>
      <c r="K2419" s="57">
        <f>SUM(K2420,K2434)</f>
        <v>0</v>
      </c>
      <c r="L2419" s="57">
        <f>SUM(L2420,L2434)</f>
        <v>0</v>
      </c>
      <c r="M2419" s="57">
        <f>SUM(M2420,M2434)</f>
        <v>0</v>
      </c>
      <c r="N2419" s="57">
        <f t="shared" si="134"/>
        <v>70000000</v>
      </c>
      <c r="O2419" s="58"/>
      <c r="P2419" s="58"/>
      <c r="Q2419" s="59">
        <v>0.3</v>
      </c>
      <c r="R2419" s="60" t="s">
        <v>22</v>
      </c>
      <c r="S2419" s="61"/>
      <c r="T2419" s="61"/>
      <c r="U2419" s="62"/>
    </row>
    <row r="2420" spans="1:21" ht="20.149999999999999" customHeight="1" outlineLevel="1" x14ac:dyDescent="0.35">
      <c r="A2420" s="63" t="s">
        <v>3209</v>
      </c>
      <c r="B2420" s="163" t="s">
        <v>3210</v>
      </c>
      <c r="C2420" s="64"/>
      <c r="D2420" s="113">
        <v>624101</v>
      </c>
      <c r="E2420" s="65">
        <f>E2433</f>
        <v>50000000</v>
      </c>
      <c r="F2420" s="65"/>
      <c r="G2420" s="65"/>
      <c r="H2420" s="65"/>
      <c r="I2420" s="65">
        <f t="shared" si="135"/>
        <v>50000000</v>
      </c>
      <c r="J2420" s="65">
        <f>J2433</f>
        <v>50000000</v>
      </c>
      <c r="K2420" s="65"/>
      <c r="L2420" s="65"/>
      <c r="M2420" s="65"/>
      <c r="N2420" s="65">
        <f t="shared" ref="N2420:N2443" si="136">SUM(J2420:M2420)</f>
        <v>50000000</v>
      </c>
      <c r="O2420" s="67">
        <v>46188</v>
      </c>
      <c r="P2420" s="67">
        <v>46387</v>
      </c>
      <c r="Q2420" s="68"/>
      <c r="R2420" s="69" t="s">
        <v>1946</v>
      </c>
      <c r="S2420" s="71"/>
      <c r="T2420" s="71"/>
      <c r="U2420" s="147"/>
    </row>
    <row r="2421" spans="1:21" ht="14" outlineLevel="1" x14ac:dyDescent="0.35">
      <c r="A2421" s="83" t="s">
        <v>3113</v>
      </c>
      <c r="B2421" s="148" t="s">
        <v>2514</v>
      </c>
      <c r="C2421" s="91"/>
      <c r="D2421" s="91"/>
      <c r="E2421" s="227"/>
      <c r="F2421" s="227"/>
      <c r="G2421" s="227"/>
      <c r="H2421" s="227"/>
      <c r="I2421" s="227">
        <f t="shared" si="135"/>
        <v>0</v>
      </c>
      <c r="J2421" s="227"/>
      <c r="K2421" s="227"/>
      <c r="L2421" s="227"/>
      <c r="M2421" s="227"/>
      <c r="N2421" s="227">
        <f t="shared" si="136"/>
        <v>0</v>
      </c>
      <c r="O2421" s="88">
        <v>46188</v>
      </c>
      <c r="P2421" s="88">
        <v>46192</v>
      </c>
      <c r="Q2421" s="144">
        <v>0.1</v>
      </c>
      <c r="R2421" s="150" t="s">
        <v>1946</v>
      </c>
      <c r="S2421" s="91"/>
      <c r="T2421" s="91"/>
      <c r="U2421" s="91"/>
    </row>
    <row r="2422" spans="1:21" ht="14" outlineLevel="1" x14ac:dyDescent="0.35">
      <c r="A2422" s="83" t="s">
        <v>3114</v>
      </c>
      <c r="B2422" s="148" t="s">
        <v>2516</v>
      </c>
      <c r="C2422" s="91"/>
      <c r="D2422" s="91"/>
      <c r="E2422" s="227"/>
      <c r="F2422" s="227"/>
      <c r="G2422" s="227"/>
      <c r="H2422" s="227"/>
      <c r="I2422" s="227">
        <f t="shared" si="135"/>
        <v>0</v>
      </c>
      <c r="J2422" s="227"/>
      <c r="K2422" s="227"/>
      <c r="L2422" s="227"/>
      <c r="M2422" s="227"/>
      <c r="N2422" s="227">
        <f t="shared" si="136"/>
        <v>0</v>
      </c>
      <c r="O2422" s="88">
        <v>46195</v>
      </c>
      <c r="P2422" s="88">
        <v>46196</v>
      </c>
      <c r="Q2422" s="144">
        <v>0.05</v>
      </c>
      <c r="R2422" s="150" t="s">
        <v>1946</v>
      </c>
      <c r="S2422" s="91"/>
      <c r="T2422" s="91"/>
      <c r="U2422" s="91"/>
    </row>
    <row r="2423" spans="1:21" ht="14" outlineLevel="1" x14ac:dyDescent="0.35">
      <c r="A2423" s="83" t="s">
        <v>3115</v>
      </c>
      <c r="B2423" s="148" t="s">
        <v>2518</v>
      </c>
      <c r="C2423" s="91"/>
      <c r="D2423" s="91"/>
      <c r="E2423" s="227"/>
      <c r="F2423" s="227"/>
      <c r="G2423" s="227"/>
      <c r="H2423" s="227"/>
      <c r="I2423" s="227">
        <f t="shared" si="135"/>
        <v>0</v>
      </c>
      <c r="J2423" s="227"/>
      <c r="K2423" s="227"/>
      <c r="L2423" s="227"/>
      <c r="M2423" s="227"/>
      <c r="N2423" s="227">
        <f t="shared" si="136"/>
        <v>0</v>
      </c>
      <c r="O2423" s="88">
        <v>46197</v>
      </c>
      <c r="P2423" s="88">
        <v>46198</v>
      </c>
      <c r="Q2423" s="144">
        <v>0.02</v>
      </c>
      <c r="R2423" s="150" t="s">
        <v>1946</v>
      </c>
      <c r="S2423" s="91"/>
      <c r="T2423" s="91"/>
      <c r="U2423" s="91"/>
    </row>
    <row r="2424" spans="1:21" ht="14" outlineLevel="1" x14ac:dyDescent="0.35">
      <c r="A2424" s="83" t="s">
        <v>3116</v>
      </c>
      <c r="B2424" s="148" t="s">
        <v>2520</v>
      </c>
      <c r="C2424" s="91"/>
      <c r="D2424" s="91"/>
      <c r="E2424" s="227"/>
      <c r="F2424" s="227"/>
      <c r="G2424" s="227"/>
      <c r="H2424" s="227"/>
      <c r="I2424" s="227">
        <f t="shared" si="135"/>
        <v>0</v>
      </c>
      <c r="J2424" s="227"/>
      <c r="K2424" s="227"/>
      <c r="L2424" s="227"/>
      <c r="M2424" s="227"/>
      <c r="N2424" s="227">
        <f t="shared" si="136"/>
        <v>0</v>
      </c>
      <c r="O2424" s="88">
        <v>46198</v>
      </c>
      <c r="P2424" s="88">
        <v>46199</v>
      </c>
      <c r="Q2424" s="144">
        <v>0.02</v>
      </c>
      <c r="R2424" s="150" t="s">
        <v>1946</v>
      </c>
      <c r="S2424" s="91"/>
      <c r="T2424" s="91"/>
      <c r="U2424" s="91"/>
    </row>
    <row r="2425" spans="1:21" ht="16.5" customHeight="1" outlineLevel="1" x14ac:dyDescent="0.35">
      <c r="A2425" s="83" t="s">
        <v>3118</v>
      </c>
      <c r="B2425" s="152" t="s">
        <v>2030</v>
      </c>
      <c r="C2425" s="85"/>
      <c r="D2425" s="122"/>
      <c r="E2425" s="123"/>
      <c r="F2425" s="101"/>
      <c r="G2425" s="101"/>
      <c r="H2425" s="101"/>
      <c r="I2425" s="123">
        <f t="shared" si="135"/>
        <v>0</v>
      </c>
      <c r="J2425" s="123"/>
      <c r="K2425" s="101"/>
      <c r="L2425" s="101"/>
      <c r="M2425" s="101"/>
      <c r="N2425" s="123">
        <f t="shared" si="136"/>
        <v>0</v>
      </c>
      <c r="O2425" s="88">
        <v>46202</v>
      </c>
      <c r="P2425" s="88">
        <v>46203</v>
      </c>
      <c r="Q2425" s="168">
        <v>0.02</v>
      </c>
      <c r="R2425" s="150" t="s">
        <v>1946</v>
      </c>
      <c r="S2425" s="150"/>
      <c r="T2425" s="91"/>
      <c r="U2425" s="102"/>
    </row>
    <row r="2426" spans="1:21" ht="22.5" customHeight="1" outlineLevel="1" x14ac:dyDescent="0.35">
      <c r="A2426" s="83" t="s">
        <v>3119</v>
      </c>
      <c r="B2426" s="152" t="s">
        <v>1331</v>
      </c>
      <c r="C2426" s="85"/>
      <c r="D2426" s="122"/>
      <c r="E2426" s="123"/>
      <c r="F2426" s="101"/>
      <c r="G2426" s="101"/>
      <c r="H2426" s="101"/>
      <c r="I2426" s="123">
        <f t="shared" si="135"/>
        <v>0</v>
      </c>
      <c r="J2426" s="123"/>
      <c r="K2426" s="101"/>
      <c r="L2426" s="101"/>
      <c r="M2426" s="101"/>
      <c r="N2426" s="123">
        <f t="shared" si="136"/>
        <v>0</v>
      </c>
      <c r="O2426" s="88">
        <v>46218</v>
      </c>
      <c r="P2426" s="88">
        <v>46227</v>
      </c>
      <c r="Q2426" s="168">
        <v>0.05</v>
      </c>
      <c r="R2426" s="150" t="s">
        <v>1946</v>
      </c>
      <c r="S2426" s="150"/>
      <c r="T2426" s="91"/>
      <c r="U2426" s="102"/>
    </row>
    <row r="2427" spans="1:21" ht="18.899999999999999" customHeight="1" outlineLevel="1" x14ac:dyDescent="0.35">
      <c r="A2427" s="83" t="s">
        <v>3121</v>
      </c>
      <c r="B2427" s="152" t="s">
        <v>2749</v>
      </c>
      <c r="C2427" s="85"/>
      <c r="D2427" s="122"/>
      <c r="E2427" s="123"/>
      <c r="F2427" s="101"/>
      <c r="G2427" s="101"/>
      <c r="H2427" s="101"/>
      <c r="I2427" s="123">
        <f t="shared" si="135"/>
        <v>0</v>
      </c>
      <c r="J2427" s="123"/>
      <c r="K2427" s="101"/>
      <c r="L2427" s="101"/>
      <c r="M2427" s="101"/>
      <c r="N2427" s="123">
        <f t="shared" si="136"/>
        <v>0</v>
      </c>
      <c r="O2427" s="88">
        <v>46258</v>
      </c>
      <c r="P2427" s="88">
        <v>46260</v>
      </c>
      <c r="Q2427" s="168">
        <v>0.04</v>
      </c>
      <c r="R2427" s="150" t="s">
        <v>1946</v>
      </c>
      <c r="S2427" s="150"/>
      <c r="T2427" s="91"/>
      <c r="U2427" s="102"/>
    </row>
    <row r="2428" spans="1:21" ht="26.25" customHeight="1" outlineLevel="1" x14ac:dyDescent="0.35">
      <c r="A2428" s="83" t="s">
        <v>3123</v>
      </c>
      <c r="B2428" s="152" t="s">
        <v>2751</v>
      </c>
      <c r="C2428" s="85"/>
      <c r="D2428" s="122"/>
      <c r="E2428" s="123"/>
      <c r="F2428" s="101"/>
      <c r="G2428" s="101"/>
      <c r="H2428" s="101"/>
      <c r="I2428" s="123">
        <f t="shared" si="135"/>
        <v>0</v>
      </c>
      <c r="J2428" s="123"/>
      <c r="K2428" s="101"/>
      <c r="L2428" s="101"/>
      <c r="M2428" s="101"/>
      <c r="N2428" s="123">
        <f t="shared" si="136"/>
        <v>0</v>
      </c>
      <c r="O2428" s="88">
        <v>46260</v>
      </c>
      <c r="P2428" s="88">
        <v>46274</v>
      </c>
      <c r="Q2428" s="168">
        <v>7.0000000000000007E-2</v>
      </c>
      <c r="R2428" s="150" t="s">
        <v>1946</v>
      </c>
      <c r="S2428" s="150"/>
      <c r="T2428" s="91"/>
      <c r="U2428" s="102"/>
    </row>
    <row r="2429" spans="1:21" ht="14" outlineLevel="1" x14ac:dyDescent="0.35">
      <c r="A2429" s="83" t="s">
        <v>3125</v>
      </c>
      <c r="B2429" s="152" t="s">
        <v>76</v>
      </c>
      <c r="C2429" s="85"/>
      <c r="D2429" s="122"/>
      <c r="E2429" s="123"/>
      <c r="F2429" s="101"/>
      <c r="G2429" s="101"/>
      <c r="H2429" s="101"/>
      <c r="I2429" s="123">
        <f t="shared" si="135"/>
        <v>0</v>
      </c>
      <c r="J2429" s="123"/>
      <c r="K2429" s="101"/>
      <c r="L2429" s="101"/>
      <c r="M2429" s="101"/>
      <c r="N2429" s="123">
        <f t="shared" si="136"/>
        <v>0</v>
      </c>
      <c r="O2429" s="88">
        <v>46279</v>
      </c>
      <c r="P2429" s="88">
        <v>46290</v>
      </c>
      <c r="Q2429" s="168">
        <v>0.03</v>
      </c>
      <c r="R2429" s="150" t="s">
        <v>1946</v>
      </c>
      <c r="S2429" s="150"/>
      <c r="T2429" s="91"/>
      <c r="U2429" s="102"/>
    </row>
    <row r="2430" spans="1:21" ht="14" outlineLevel="1" x14ac:dyDescent="0.35">
      <c r="A2430" s="83" t="s">
        <v>3126</v>
      </c>
      <c r="B2430" s="152" t="s">
        <v>2754</v>
      </c>
      <c r="C2430" s="85"/>
      <c r="D2430" s="122"/>
      <c r="E2430" s="123"/>
      <c r="F2430" s="101"/>
      <c r="G2430" s="101"/>
      <c r="H2430" s="101"/>
      <c r="I2430" s="123">
        <f t="shared" si="135"/>
        <v>0</v>
      </c>
      <c r="J2430" s="123"/>
      <c r="K2430" s="101"/>
      <c r="L2430" s="101"/>
      <c r="M2430" s="101"/>
      <c r="N2430" s="123">
        <f t="shared" si="136"/>
        <v>0</v>
      </c>
      <c r="O2430" s="88">
        <v>46317</v>
      </c>
      <c r="P2430" s="88">
        <v>46321</v>
      </c>
      <c r="Q2430" s="168">
        <v>0.02</v>
      </c>
      <c r="R2430" s="150" t="s">
        <v>1946</v>
      </c>
      <c r="S2430" s="150"/>
      <c r="T2430" s="91"/>
      <c r="U2430" s="102"/>
    </row>
    <row r="2431" spans="1:21" ht="14" outlineLevel="1" x14ac:dyDescent="0.35">
      <c r="A2431" s="83" t="s">
        <v>3128</v>
      </c>
      <c r="B2431" s="152" t="s">
        <v>824</v>
      </c>
      <c r="C2431" s="85"/>
      <c r="D2431" s="122"/>
      <c r="E2431" s="123"/>
      <c r="F2431" s="101"/>
      <c r="G2431" s="101"/>
      <c r="H2431" s="101"/>
      <c r="I2431" s="123">
        <f t="shared" si="135"/>
        <v>0</v>
      </c>
      <c r="J2431" s="123"/>
      <c r="K2431" s="101"/>
      <c r="L2431" s="101"/>
      <c r="M2431" s="101"/>
      <c r="N2431" s="123">
        <f t="shared" si="136"/>
        <v>0</v>
      </c>
      <c r="O2431" s="88">
        <v>46328</v>
      </c>
      <c r="P2431" s="88">
        <v>46360</v>
      </c>
      <c r="Q2431" s="168">
        <v>0.5</v>
      </c>
      <c r="R2431" s="150" t="s">
        <v>1946</v>
      </c>
      <c r="S2431" s="150"/>
      <c r="T2431" s="91"/>
      <c r="U2431" s="102"/>
    </row>
    <row r="2432" spans="1:21" ht="14" outlineLevel="1" x14ac:dyDescent="0.35">
      <c r="A2432" s="83" t="s">
        <v>3129</v>
      </c>
      <c r="B2432" s="152" t="s">
        <v>196</v>
      </c>
      <c r="C2432" s="85"/>
      <c r="D2432" s="122"/>
      <c r="E2432" s="123"/>
      <c r="F2432" s="101"/>
      <c r="G2432" s="101"/>
      <c r="H2432" s="101"/>
      <c r="I2432" s="123">
        <f t="shared" si="135"/>
        <v>0</v>
      </c>
      <c r="J2432" s="123"/>
      <c r="K2432" s="101"/>
      <c r="L2432" s="101"/>
      <c r="M2432" s="101"/>
      <c r="N2432" s="123">
        <f t="shared" si="136"/>
        <v>0</v>
      </c>
      <c r="O2432" s="88">
        <v>46366</v>
      </c>
      <c r="P2432" s="88">
        <v>46367</v>
      </c>
      <c r="Q2432" s="168">
        <v>0.05</v>
      </c>
      <c r="R2432" s="150" t="s">
        <v>1946</v>
      </c>
      <c r="S2432" s="150"/>
      <c r="T2432" s="91"/>
      <c r="U2432" s="102"/>
    </row>
    <row r="2433" spans="1:21" ht="14" outlineLevel="1" x14ac:dyDescent="0.35">
      <c r="A2433" s="83" t="s">
        <v>3130</v>
      </c>
      <c r="B2433" s="152" t="s">
        <v>2757</v>
      </c>
      <c r="C2433" s="85"/>
      <c r="D2433" s="122"/>
      <c r="E2433" s="123">
        <v>50000000</v>
      </c>
      <c r="F2433" s="101"/>
      <c r="G2433" s="101"/>
      <c r="H2433" s="101"/>
      <c r="I2433" s="123">
        <f t="shared" si="135"/>
        <v>50000000</v>
      </c>
      <c r="J2433" s="123">
        <v>50000000</v>
      </c>
      <c r="K2433" s="101"/>
      <c r="L2433" s="101"/>
      <c r="M2433" s="101"/>
      <c r="N2433" s="123">
        <f t="shared" si="136"/>
        <v>50000000</v>
      </c>
      <c r="O2433" s="88">
        <v>46377</v>
      </c>
      <c r="P2433" s="88">
        <v>46387</v>
      </c>
      <c r="Q2433" s="168">
        <v>0.03</v>
      </c>
      <c r="R2433" s="150" t="s">
        <v>1946</v>
      </c>
      <c r="S2433" s="150"/>
      <c r="T2433" s="91"/>
      <c r="U2433" s="102"/>
    </row>
    <row r="2434" spans="1:21" ht="28" outlineLevel="1" x14ac:dyDescent="0.35">
      <c r="A2434" s="63" t="s">
        <v>3211</v>
      </c>
      <c r="B2434" s="163" t="s">
        <v>3212</v>
      </c>
      <c r="C2434" s="64"/>
      <c r="D2434" s="113">
        <v>624101</v>
      </c>
      <c r="E2434" s="65">
        <f>E2441</f>
        <v>20000000</v>
      </c>
      <c r="F2434" s="65"/>
      <c r="G2434" s="65"/>
      <c r="H2434" s="65"/>
      <c r="I2434" s="65">
        <f t="shared" si="135"/>
        <v>20000000</v>
      </c>
      <c r="J2434" s="65">
        <f>J2441</f>
        <v>20000000</v>
      </c>
      <c r="K2434" s="65"/>
      <c r="L2434" s="65"/>
      <c r="M2434" s="65"/>
      <c r="N2434" s="65">
        <f t="shared" si="136"/>
        <v>20000000</v>
      </c>
      <c r="O2434" s="67"/>
      <c r="P2434" s="67"/>
      <c r="Q2434" s="68"/>
      <c r="R2434" s="69" t="s">
        <v>1946</v>
      </c>
      <c r="S2434" s="71"/>
      <c r="T2434" s="71"/>
      <c r="U2434" s="147"/>
    </row>
    <row r="2435" spans="1:21" ht="14" outlineLevel="1" x14ac:dyDescent="0.35">
      <c r="A2435" s="83" t="s">
        <v>3213</v>
      </c>
      <c r="B2435" s="152" t="s">
        <v>1119</v>
      </c>
      <c r="C2435" s="85"/>
      <c r="D2435" s="122"/>
      <c r="E2435" s="123"/>
      <c r="F2435" s="101"/>
      <c r="G2435" s="101"/>
      <c r="H2435" s="101"/>
      <c r="I2435" s="123">
        <f t="shared" si="135"/>
        <v>0</v>
      </c>
      <c r="J2435" s="123"/>
      <c r="K2435" s="101"/>
      <c r="L2435" s="101"/>
      <c r="M2435" s="101"/>
      <c r="N2435" s="123">
        <f t="shared" si="136"/>
        <v>0</v>
      </c>
      <c r="O2435" s="88"/>
      <c r="P2435" s="88"/>
      <c r="Q2435" s="144">
        <v>0.15</v>
      </c>
      <c r="R2435" s="150" t="s">
        <v>1946</v>
      </c>
      <c r="S2435" s="150"/>
      <c r="T2435" s="91"/>
      <c r="U2435" s="102"/>
    </row>
    <row r="2436" spans="1:21" ht="14" outlineLevel="1" x14ac:dyDescent="0.35">
      <c r="A2436" s="83" t="s">
        <v>3214</v>
      </c>
      <c r="B2436" s="152" t="s">
        <v>1121</v>
      </c>
      <c r="C2436" s="85"/>
      <c r="D2436" s="122"/>
      <c r="E2436" s="123"/>
      <c r="F2436" s="101"/>
      <c r="G2436" s="101"/>
      <c r="H2436" s="101"/>
      <c r="I2436" s="123">
        <f t="shared" si="135"/>
        <v>0</v>
      </c>
      <c r="J2436" s="123"/>
      <c r="K2436" s="101"/>
      <c r="L2436" s="101"/>
      <c r="M2436" s="101"/>
      <c r="N2436" s="123">
        <f t="shared" si="136"/>
        <v>0</v>
      </c>
      <c r="O2436" s="88"/>
      <c r="P2436" s="88"/>
      <c r="Q2436" s="144">
        <v>0.02</v>
      </c>
      <c r="R2436" s="150" t="s">
        <v>1946</v>
      </c>
      <c r="S2436" s="150"/>
      <c r="T2436" s="91"/>
      <c r="U2436" s="102"/>
    </row>
    <row r="2437" spans="1:21" ht="14" outlineLevel="1" x14ac:dyDescent="0.35">
      <c r="A2437" s="83" t="s">
        <v>3215</v>
      </c>
      <c r="B2437" s="152" t="s">
        <v>1123</v>
      </c>
      <c r="C2437" s="85"/>
      <c r="D2437" s="122"/>
      <c r="E2437" s="123"/>
      <c r="F2437" s="101"/>
      <c r="G2437" s="101"/>
      <c r="H2437" s="101"/>
      <c r="I2437" s="123">
        <f t="shared" si="135"/>
        <v>0</v>
      </c>
      <c r="J2437" s="123"/>
      <c r="K2437" s="101"/>
      <c r="L2437" s="101"/>
      <c r="M2437" s="101"/>
      <c r="N2437" s="123">
        <f t="shared" si="136"/>
        <v>0</v>
      </c>
      <c r="O2437" s="88"/>
      <c r="P2437" s="88"/>
      <c r="Q2437" s="144">
        <v>0.1</v>
      </c>
      <c r="R2437" s="150" t="s">
        <v>1946</v>
      </c>
      <c r="S2437" s="150"/>
      <c r="T2437" s="91"/>
      <c r="U2437" s="102"/>
    </row>
    <row r="2438" spans="1:21" ht="14" outlineLevel="1" x14ac:dyDescent="0.35">
      <c r="A2438" s="83" t="s">
        <v>3216</v>
      </c>
      <c r="B2438" s="152" t="s">
        <v>1125</v>
      </c>
      <c r="C2438" s="85"/>
      <c r="D2438" s="122"/>
      <c r="E2438" s="123"/>
      <c r="F2438" s="101"/>
      <c r="G2438" s="101"/>
      <c r="H2438" s="101"/>
      <c r="I2438" s="123">
        <f t="shared" si="135"/>
        <v>0</v>
      </c>
      <c r="J2438" s="123"/>
      <c r="K2438" s="101"/>
      <c r="L2438" s="101"/>
      <c r="M2438" s="101"/>
      <c r="N2438" s="123">
        <f t="shared" si="136"/>
        <v>0</v>
      </c>
      <c r="O2438" s="88"/>
      <c r="P2438" s="88"/>
      <c r="Q2438" s="144">
        <v>0.1</v>
      </c>
      <c r="R2438" s="150" t="s">
        <v>1946</v>
      </c>
      <c r="S2438" s="150"/>
      <c r="T2438" s="91"/>
      <c r="U2438" s="102"/>
    </row>
    <row r="2439" spans="1:21" ht="14" outlineLevel="1" x14ac:dyDescent="0.35">
      <c r="A2439" s="83" t="s">
        <v>3217</v>
      </c>
      <c r="B2439" s="152" t="s">
        <v>1127</v>
      </c>
      <c r="C2439" s="85"/>
      <c r="D2439" s="122"/>
      <c r="E2439" s="123"/>
      <c r="F2439" s="101"/>
      <c r="G2439" s="101"/>
      <c r="H2439" s="101"/>
      <c r="I2439" s="123">
        <f t="shared" si="135"/>
        <v>0</v>
      </c>
      <c r="J2439" s="123"/>
      <c r="K2439" s="101"/>
      <c r="L2439" s="101"/>
      <c r="M2439" s="101"/>
      <c r="N2439" s="123">
        <f t="shared" si="136"/>
        <v>0</v>
      </c>
      <c r="O2439" s="88"/>
      <c r="P2439" s="88"/>
      <c r="Q2439" s="144">
        <v>0.55000000000000004</v>
      </c>
      <c r="R2439" s="150" t="s">
        <v>1946</v>
      </c>
      <c r="S2439" s="150"/>
      <c r="T2439" s="91"/>
      <c r="U2439" s="102"/>
    </row>
    <row r="2440" spans="1:21" ht="14" outlineLevel="1" x14ac:dyDescent="0.35">
      <c r="A2440" s="83" t="s">
        <v>3218</v>
      </c>
      <c r="B2440" s="152" t="s">
        <v>1129</v>
      </c>
      <c r="C2440" s="85"/>
      <c r="D2440" s="122"/>
      <c r="E2440" s="123"/>
      <c r="F2440" s="101"/>
      <c r="G2440" s="101"/>
      <c r="H2440" s="101"/>
      <c r="I2440" s="123">
        <f t="shared" si="135"/>
        <v>0</v>
      </c>
      <c r="J2440" s="123"/>
      <c r="K2440" s="101"/>
      <c r="L2440" s="101"/>
      <c r="M2440" s="101"/>
      <c r="N2440" s="123">
        <f t="shared" si="136"/>
        <v>0</v>
      </c>
      <c r="O2440" s="88"/>
      <c r="P2440" s="88"/>
      <c r="Q2440" s="144">
        <v>0.03</v>
      </c>
      <c r="R2440" s="150" t="s">
        <v>1946</v>
      </c>
      <c r="S2440" s="150"/>
      <c r="T2440" s="91"/>
      <c r="U2440" s="102"/>
    </row>
    <row r="2441" spans="1:21" ht="14" outlineLevel="1" x14ac:dyDescent="0.35">
      <c r="A2441" s="83" t="s">
        <v>3219</v>
      </c>
      <c r="B2441" s="152" t="s">
        <v>852</v>
      </c>
      <c r="C2441" s="85"/>
      <c r="D2441" s="122"/>
      <c r="E2441" s="153">
        <v>20000000</v>
      </c>
      <c r="F2441" s="149"/>
      <c r="G2441" s="149"/>
      <c r="H2441" s="149"/>
      <c r="I2441" s="153">
        <f t="shared" si="135"/>
        <v>20000000</v>
      </c>
      <c r="J2441" s="153">
        <v>20000000</v>
      </c>
      <c r="K2441" s="149"/>
      <c r="L2441" s="149"/>
      <c r="M2441" s="149"/>
      <c r="N2441" s="153">
        <f t="shared" si="136"/>
        <v>20000000</v>
      </c>
      <c r="O2441" s="88"/>
      <c r="P2441" s="88"/>
      <c r="Q2441" s="144">
        <v>0.05</v>
      </c>
      <c r="R2441" s="150" t="s">
        <v>1946</v>
      </c>
      <c r="S2441" s="150"/>
      <c r="T2441" s="91"/>
      <c r="U2441" s="102"/>
    </row>
    <row r="2442" spans="1:21" ht="28" outlineLevel="1" x14ac:dyDescent="0.35">
      <c r="A2442" s="23" t="s">
        <v>3220</v>
      </c>
      <c r="B2442" s="24" t="s">
        <v>3221</v>
      </c>
      <c r="C2442" s="25"/>
      <c r="D2442" s="26"/>
      <c r="E2442" s="27">
        <f>E2443</f>
        <v>6299408189</v>
      </c>
      <c r="F2442" s="376">
        <f>F2443</f>
        <v>0</v>
      </c>
      <c r="G2442" s="376">
        <f>G2443</f>
        <v>0</v>
      </c>
      <c r="H2442" s="376">
        <f>H2443</f>
        <v>0</v>
      </c>
      <c r="I2442" s="27">
        <f t="shared" si="135"/>
        <v>6299408189</v>
      </c>
      <c r="J2442" s="27">
        <f>J2443</f>
        <v>6299408188.9200001</v>
      </c>
      <c r="K2442" s="376">
        <f>K2443</f>
        <v>0</v>
      </c>
      <c r="L2442" s="376">
        <f>L2443</f>
        <v>0</v>
      </c>
      <c r="M2442" s="376">
        <f>M2443</f>
        <v>0</v>
      </c>
      <c r="N2442" s="27">
        <f t="shared" si="136"/>
        <v>6299408188.9200001</v>
      </c>
      <c r="O2442" s="28"/>
      <c r="P2442" s="28"/>
      <c r="Q2442" s="29">
        <v>0.35</v>
      </c>
      <c r="R2442" s="30" t="s">
        <v>22</v>
      </c>
      <c r="S2442" s="31"/>
      <c r="T2442" s="31"/>
      <c r="U2442" s="32"/>
    </row>
    <row r="2443" spans="1:21" ht="28" outlineLevel="1" x14ac:dyDescent="0.35">
      <c r="A2443" s="33" t="s">
        <v>3222</v>
      </c>
      <c r="B2443" s="34" t="s">
        <v>3223</v>
      </c>
      <c r="C2443" s="35"/>
      <c r="D2443" s="36"/>
      <c r="E2443" s="37">
        <f>E2444+E3066+E3371</f>
        <v>6299408189</v>
      </c>
      <c r="F2443" s="37">
        <f>F2444+F3066+F3371</f>
        <v>0</v>
      </c>
      <c r="G2443" s="37">
        <f>G2444+G3066+G3371</f>
        <v>0</v>
      </c>
      <c r="H2443" s="37">
        <f>H2444+H3066+H3371</f>
        <v>0</v>
      </c>
      <c r="I2443" s="37">
        <f t="shared" si="135"/>
        <v>6299408189</v>
      </c>
      <c r="J2443" s="37">
        <f>J2444+J3066+J3371</f>
        <v>6299408188.9200001</v>
      </c>
      <c r="K2443" s="37">
        <f>K2444+K3066+K3371</f>
        <v>0</v>
      </c>
      <c r="L2443" s="37">
        <f>L2444+L3066+L3371</f>
        <v>0</v>
      </c>
      <c r="M2443" s="37">
        <f>M2444+M3066+M3371</f>
        <v>0</v>
      </c>
      <c r="N2443" s="37">
        <f t="shared" si="136"/>
        <v>6299408188.9200001</v>
      </c>
      <c r="O2443" s="38"/>
      <c r="P2443" s="38"/>
      <c r="Q2443" s="39">
        <v>0.35</v>
      </c>
      <c r="R2443" s="40" t="s">
        <v>22</v>
      </c>
      <c r="S2443" s="41"/>
      <c r="T2443" s="41"/>
      <c r="U2443" s="42"/>
    </row>
    <row r="2444" spans="1:21" ht="28" outlineLevel="1" x14ac:dyDescent="0.35">
      <c r="A2444" s="43" t="s">
        <v>3224</v>
      </c>
      <c r="B2444" s="44" t="s">
        <v>3225</v>
      </c>
      <c r="C2444" s="45"/>
      <c r="D2444" s="46"/>
      <c r="E2444" s="47">
        <f>SUM(E2445,E2496,E3063)</f>
        <v>6009541399</v>
      </c>
      <c r="F2444" s="47">
        <f>SUM(F2445,F2496,F3063)</f>
        <v>0</v>
      </c>
      <c r="G2444" s="47">
        <f>SUM(G2445,G2496,G3063)</f>
        <v>0</v>
      </c>
      <c r="H2444" s="47">
        <f>SUM(H2445,H2496,H3063)</f>
        <v>0</v>
      </c>
      <c r="I2444" s="47">
        <f t="shared" si="135"/>
        <v>6009541399</v>
      </c>
      <c r="J2444" s="47">
        <f>SUM(J2445,J2496,J3063)</f>
        <v>6009541398.9200001</v>
      </c>
      <c r="K2444" s="47">
        <f>SUM(K2445,K2496,K3063)</f>
        <v>0</v>
      </c>
      <c r="L2444" s="47">
        <f>SUM(L2445,L2496,L3063)</f>
        <v>0</v>
      </c>
      <c r="M2444" s="47">
        <f>SUM(M2445,M2496,M3063)</f>
        <v>0</v>
      </c>
      <c r="N2444" s="47">
        <f t="shared" ref="N2444" si="137">SUM(J2444:M2444)</f>
        <v>6009541398.9200001</v>
      </c>
      <c r="O2444" s="48"/>
      <c r="P2444" s="48"/>
      <c r="Q2444" s="49">
        <v>0.2</v>
      </c>
      <c r="R2444" s="50" t="s">
        <v>22</v>
      </c>
      <c r="S2444" s="51"/>
      <c r="T2444" s="51"/>
      <c r="U2444" s="52"/>
    </row>
    <row r="2445" spans="1:21" ht="27.9" customHeight="1" outlineLevel="1" x14ac:dyDescent="0.35">
      <c r="A2445" s="53" t="s">
        <v>3226</v>
      </c>
      <c r="B2445" s="54" t="s">
        <v>3227</v>
      </c>
      <c r="C2445" s="55"/>
      <c r="D2445" s="56"/>
      <c r="E2445" s="57">
        <f>E2446+E2451+E2456+E2461+E2471+E2466+E2476+E2481+E2486+E2491</f>
        <v>94264703</v>
      </c>
      <c r="F2445" s="57">
        <f>SUM(F2446+F2451+F2456+F2461+F2466+F2471+F2476+F2481+F2486+F2491)</f>
        <v>0</v>
      </c>
      <c r="G2445" s="57">
        <f>SUM(G2446+G2451+G2456+G2461+G2466+G2471+G2476+G2481+G2486+G2491)</f>
        <v>0</v>
      </c>
      <c r="H2445" s="57">
        <f>SUM(H2446+H2451+H2456+H2461+H2466+H2471+H2476+H2481+H2486+H2491)</f>
        <v>0</v>
      </c>
      <c r="I2445" s="57">
        <f t="shared" si="135"/>
        <v>94264703</v>
      </c>
      <c r="J2445" s="57">
        <f>J2446+J2451+J2456+J2461+J2471+J2466+J2476+J2481+J2486+J2491</f>
        <v>94264703</v>
      </c>
      <c r="K2445" s="57">
        <f>SUM(K2446+K2451+K2456+K2461+K2466+K2471+K2476+K2481+K2486+K2491)</f>
        <v>0</v>
      </c>
      <c r="L2445" s="57">
        <f>SUM(L2446+L2451+L2456+L2461+L2466+L2471+L2476+L2481+L2486+L2491)</f>
        <v>0</v>
      </c>
      <c r="M2445" s="57">
        <f>SUM(M2446+M2451+M2456+M2461+M2466+M2471+M2476+M2481+M2486+M2491)</f>
        <v>0</v>
      </c>
      <c r="N2445" s="57">
        <f>SUM(N2446+N2451+N2456+N2461+N2466+N2471+N2476+N2481+N2486+N2491)</f>
        <v>94264703</v>
      </c>
      <c r="O2445" s="58"/>
      <c r="P2445" s="58"/>
      <c r="Q2445" s="59">
        <v>0.25</v>
      </c>
      <c r="R2445" s="60" t="s">
        <v>22</v>
      </c>
      <c r="S2445" s="61"/>
      <c r="T2445" s="61"/>
      <c r="U2445" s="62"/>
    </row>
    <row r="2446" spans="1:21" ht="42" outlineLevel="1" x14ac:dyDescent="0.35">
      <c r="A2446" s="332" t="s">
        <v>3228</v>
      </c>
      <c r="B2446" s="163" t="s">
        <v>3229</v>
      </c>
      <c r="C2446" s="64"/>
      <c r="D2446" s="113" t="s">
        <v>3230</v>
      </c>
      <c r="E2446" s="65">
        <f>E2450</f>
        <v>14728175</v>
      </c>
      <c r="F2446" s="335"/>
      <c r="G2446" s="335"/>
      <c r="H2446" s="335"/>
      <c r="I2446" s="335">
        <f>SUM(E2446:H2446)</f>
        <v>14728175</v>
      </c>
      <c r="J2446" s="335">
        <f>J2450</f>
        <v>14728175</v>
      </c>
      <c r="K2446" s="335"/>
      <c r="L2446" s="335"/>
      <c r="M2446" s="335"/>
      <c r="N2446" s="335">
        <f t="shared" ref="N2446:N2495" si="138">SUM(J2446:M2446)</f>
        <v>14728175</v>
      </c>
      <c r="O2446" s="206">
        <v>46023</v>
      </c>
      <c r="P2446" s="206">
        <v>46203</v>
      </c>
      <c r="Q2446" s="207"/>
      <c r="R2446" s="208" t="s">
        <v>45</v>
      </c>
      <c r="S2446" s="209"/>
      <c r="T2446" s="209"/>
      <c r="U2446" s="337"/>
    </row>
    <row r="2447" spans="1:21" ht="28" outlineLevel="1" x14ac:dyDescent="0.35">
      <c r="A2447" s="83" t="s">
        <v>3231</v>
      </c>
      <c r="B2447" s="148" t="s">
        <v>3232</v>
      </c>
      <c r="C2447" s="377"/>
      <c r="D2447" s="377"/>
      <c r="E2447" s="227"/>
      <c r="F2447" s="227"/>
      <c r="G2447" s="227"/>
      <c r="H2447" s="227"/>
      <c r="I2447" s="227">
        <f>SUM(E2447:H2447)</f>
        <v>0</v>
      </c>
      <c r="J2447" s="227"/>
      <c r="K2447" s="227"/>
      <c r="L2447" s="227"/>
      <c r="M2447" s="227"/>
      <c r="N2447" s="227">
        <f t="shared" si="138"/>
        <v>0</v>
      </c>
      <c r="O2447" s="88">
        <v>46023</v>
      </c>
      <c r="P2447" s="88">
        <v>46203</v>
      </c>
      <c r="Q2447" s="168">
        <v>0.2</v>
      </c>
      <c r="R2447" s="377" t="s">
        <v>45</v>
      </c>
      <c r="S2447" s="377"/>
      <c r="T2447" s="377"/>
      <c r="U2447" s="378"/>
    </row>
    <row r="2448" spans="1:21" ht="28" outlineLevel="1" x14ac:dyDescent="0.35">
      <c r="A2448" s="83" t="s">
        <v>3233</v>
      </c>
      <c r="B2448" s="148" t="s">
        <v>3234</v>
      </c>
      <c r="C2448" s="377"/>
      <c r="D2448" s="377"/>
      <c r="E2448" s="227"/>
      <c r="F2448" s="227"/>
      <c r="G2448" s="227"/>
      <c r="H2448" s="227"/>
      <c r="I2448" s="227">
        <f>SUM(E2448:H2448)</f>
        <v>0</v>
      </c>
      <c r="J2448" s="227"/>
      <c r="K2448" s="227"/>
      <c r="L2448" s="227"/>
      <c r="M2448" s="227"/>
      <c r="N2448" s="227">
        <f t="shared" si="138"/>
        <v>0</v>
      </c>
      <c r="O2448" s="88">
        <v>46204</v>
      </c>
      <c r="P2448" s="88">
        <v>46387</v>
      </c>
      <c r="Q2448" s="168">
        <v>0.2</v>
      </c>
      <c r="R2448" s="377" t="s">
        <v>45</v>
      </c>
      <c r="S2448" s="377"/>
      <c r="T2448" s="377"/>
      <c r="U2448" s="378"/>
    </row>
    <row r="2449" spans="1:21" ht="14" outlineLevel="1" x14ac:dyDescent="0.35">
      <c r="A2449" s="83" t="s">
        <v>3235</v>
      </c>
      <c r="B2449" s="148" t="s">
        <v>881</v>
      </c>
      <c r="C2449" s="377"/>
      <c r="D2449" s="377"/>
      <c r="E2449" s="227"/>
      <c r="F2449" s="227"/>
      <c r="G2449" s="227"/>
      <c r="H2449" s="227"/>
      <c r="I2449" s="227">
        <f>SUM(E2449:H2449)</f>
        <v>0</v>
      </c>
      <c r="J2449" s="227"/>
      <c r="K2449" s="227"/>
      <c r="L2449" s="227"/>
      <c r="M2449" s="227"/>
      <c r="N2449" s="227">
        <f t="shared" si="138"/>
        <v>0</v>
      </c>
      <c r="O2449" s="88">
        <v>46023</v>
      </c>
      <c r="P2449" s="88">
        <v>46203</v>
      </c>
      <c r="Q2449" s="168">
        <v>0.5</v>
      </c>
      <c r="R2449" s="377" t="s">
        <v>45</v>
      </c>
      <c r="S2449" s="377"/>
      <c r="T2449" s="377"/>
      <c r="U2449" s="378"/>
    </row>
    <row r="2450" spans="1:21" ht="14" outlineLevel="1" x14ac:dyDescent="0.35">
      <c r="A2450" s="83" t="s">
        <v>3236</v>
      </c>
      <c r="B2450" s="148" t="s">
        <v>3237</v>
      </c>
      <c r="C2450" s="85"/>
      <c r="D2450" s="86"/>
      <c r="E2450" s="101">
        <v>14728175</v>
      </c>
      <c r="F2450" s="101"/>
      <c r="G2450" s="101"/>
      <c r="H2450" s="101"/>
      <c r="I2450" s="101">
        <f>SUM(E2450:H2450)</f>
        <v>14728175</v>
      </c>
      <c r="J2450" s="101">
        <v>14728175</v>
      </c>
      <c r="K2450" s="101"/>
      <c r="L2450" s="101"/>
      <c r="M2450" s="101"/>
      <c r="N2450" s="101">
        <f t="shared" si="138"/>
        <v>14728175</v>
      </c>
      <c r="O2450" s="88">
        <v>46023</v>
      </c>
      <c r="P2450" s="88">
        <v>46203</v>
      </c>
      <c r="Q2450" s="168">
        <v>0.1</v>
      </c>
      <c r="R2450" s="377" t="s">
        <v>45</v>
      </c>
      <c r="S2450" s="91"/>
      <c r="T2450" s="91"/>
      <c r="U2450" s="102"/>
    </row>
    <row r="2451" spans="1:21" ht="42" outlineLevel="1" x14ac:dyDescent="0.35">
      <c r="A2451" s="332" t="s">
        <v>3238</v>
      </c>
      <c r="B2451" s="163" t="s">
        <v>3239</v>
      </c>
      <c r="C2451" s="64"/>
      <c r="D2451" s="113" t="s">
        <v>3230</v>
      </c>
      <c r="E2451" s="65">
        <f>E2455</f>
        <v>14500900</v>
      </c>
      <c r="F2451" s="335"/>
      <c r="G2451" s="335"/>
      <c r="H2451" s="335"/>
      <c r="I2451" s="335">
        <f>I2452+I2453+I2454+I2455</f>
        <v>14500900</v>
      </c>
      <c r="J2451" s="335">
        <f>J2455</f>
        <v>14500900</v>
      </c>
      <c r="K2451" s="335"/>
      <c r="L2451" s="335"/>
      <c r="M2451" s="335"/>
      <c r="N2451" s="335">
        <f t="shared" si="138"/>
        <v>14500900</v>
      </c>
      <c r="O2451" s="206">
        <v>46023</v>
      </c>
      <c r="P2451" s="206">
        <v>46203</v>
      </c>
      <c r="Q2451" s="207"/>
      <c r="R2451" s="208" t="s">
        <v>45</v>
      </c>
      <c r="S2451" s="209"/>
      <c r="T2451" s="209"/>
      <c r="U2451" s="337"/>
    </row>
    <row r="2452" spans="1:21" ht="28" outlineLevel="1" x14ac:dyDescent="0.35">
      <c r="A2452" s="83" t="s">
        <v>3240</v>
      </c>
      <c r="B2452" s="148" t="s">
        <v>3241</v>
      </c>
      <c r="C2452" s="377"/>
      <c r="D2452" s="377"/>
      <c r="E2452" s="227"/>
      <c r="F2452" s="227"/>
      <c r="G2452" s="227"/>
      <c r="H2452" s="227"/>
      <c r="I2452" s="227">
        <f>SUM(E2452:H2452)</f>
        <v>0</v>
      </c>
      <c r="J2452" s="227"/>
      <c r="K2452" s="227"/>
      <c r="L2452" s="227"/>
      <c r="M2452" s="227"/>
      <c r="N2452" s="227">
        <f t="shared" si="138"/>
        <v>0</v>
      </c>
      <c r="O2452" s="88">
        <v>46023</v>
      </c>
      <c r="P2452" s="88">
        <v>46203</v>
      </c>
      <c r="Q2452" s="168">
        <v>0.2</v>
      </c>
      <c r="R2452" s="377" t="s">
        <v>45</v>
      </c>
      <c r="S2452" s="377"/>
      <c r="T2452" s="377"/>
      <c r="U2452" s="378"/>
    </row>
    <row r="2453" spans="1:21" ht="28" outlineLevel="1" x14ac:dyDescent="0.35">
      <c r="A2453" s="83" t="s">
        <v>3242</v>
      </c>
      <c r="B2453" s="148" t="s">
        <v>3234</v>
      </c>
      <c r="C2453" s="377"/>
      <c r="D2453" s="377"/>
      <c r="E2453" s="227"/>
      <c r="F2453" s="227"/>
      <c r="G2453" s="227"/>
      <c r="H2453" s="227"/>
      <c r="I2453" s="227">
        <f>SUM(E2453:H2453)</f>
        <v>0</v>
      </c>
      <c r="J2453" s="227"/>
      <c r="K2453" s="227"/>
      <c r="L2453" s="227"/>
      <c r="M2453" s="227"/>
      <c r="N2453" s="227">
        <f t="shared" si="138"/>
        <v>0</v>
      </c>
      <c r="O2453" s="88">
        <v>46204</v>
      </c>
      <c r="P2453" s="88">
        <v>46387</v>
      </c>
      <c r="Q2453" s="168">
        <v>0.2</v>
      </c>
      <c r="R2453" s="377" t="s">
        <v>45</v>
      </c>
      <c r="S2453" s="377"/>
      <c r="T2453" s="377"/>
      <c r="U2453" s="378"/>
    </row>
    <row r="2454" spans="1:21" ht="14" outlineLevel="1" x14ac:dyDescent="0.35">
      <c r="A2454" s="83" t="s">
        <v>3243</v>
      </c>
      <c r="B2454" s="148" t="s">
        <v>881</v>
      </c>
      <c r="C2454" s="377"/>
      <c r="D2454" s="377"/>
      <c r="E2454" s="227"/>
      <c r="F2454" s="227"/>
      <c r="G2454" s="227"/>
      <c r="H2454" s="227"/>
      <c r="I2454" s="227">
        <f>SUM(E2454:H2454)</f>
        <v>0</v>
      </c>
      <c r="J2454" s="227"/>
      <c r="K2454" s="227"/>
      <c r="L2454" s="227"/>
      <c r="M2454" s="227"/>
      <c r="N2454" s="227">
        <f t="shared" si="138"/>
        <v>0</v>
      </c>
      <c r="O2454" s="88">
        <v>46023</v>
      </c>
      <c r="P2454" s="88">
        <v>46203</v>
      </c>
      <c r="Q2454" s="168">
        <v>0.5</v>
      </c>
      <c r="R2454" s="377" t="s">
        <v>45</v>
      </c>
      <c r="S2454" s="377"/>
      <c r="T2454" s="377"/>
      <c r="U2454" s="378"/>
    </row>
    <row r="2455" spans="1:21" ht="14" outlineLevel="1" x14ac:dyDescent="0.35">
      <c r="A2455" s="83" t="s">
        <v>3244</v>
      </c>
      <c r="B2455" s="148" t="s">
        <v>3237</v>
      </c>
      <c r="C2455" s="85"/>
      <c r="D2455" s="86"/>
      <c r="E2455" s="101">
        <f>17500900-3000000</f>
        <v>14500900</v>
      </c>
      <c r="F2455" s="101"/>
      <c r="G2455" s="101"/>
      <c r="H2455" s="101"/>
      <c r="I2455" s="101">
        <f>SUM(E2455:H2455)</f>
        <v>14500900</v>
      </c>
      <c r="J2455" s="101">
        <f>17500900-3000000</f>
        <v>14500900</v>
      </c>
      <c r="K2455" s="101"/>
      <c r="L2455" s="101"/>
      <c r="M2455" s="101"/>
      <c r="N2455" s="101">
        <f t="shared" si="138"/>
        <v>14500900</v>
      </c>
      <c r="O2455" s="88">
        <v>46023</v>
      </c>
      <c r="P2455" s="88">
        <v>46203</v>
      </c>
      <c r="Q2455" s="168">
        <v>0.1</v>
      </c>
      <c r="R2455" s="377" t="s">
        <v>45</v>
      </c>
      <c r="S2455" s="91"/>
      <c r="T2455" s="91"/>
      <c r="U2455" s="102"/>
    </row>
    <row r="2456" spans="1:21" ht="42" outlineLevel="1" x14ac:dyDescent="0.35">
      <c r="A2456" s="332" t="s">
        <v>3245</v>
      </c>
      <c r="B2456" s="163" t="s">
        <v>3246</v>
      </c>
      <c r="C2456" s="64"/>
      <c r="D2456" s="113" t="s">
        <v>3230</v>
      </c>
      <c r="E2456" s="65">
        <f>E2460</f>
        <v>7297500</v>
      </c>
      <c r="F2456" s="335"/>
      <c r="G2456" s="335"/>
      <c r="H2456" s="335"/>
      <c r="I2456" s="335">
        <f>I2457+I2458+I2459+I2460</f>
        <v>7297500</v>
      </c>
      <c r="J2456" s="335">
        <f>J2460</f>
        <v>7297500</v>
      </c>
      <c r="K2456" s="335"/>
      <c r="L2456" s="335"/>
      <c r="M2456" s="335"/>
      <c r="N2456" s="335">
        <f t="shared" si="138"/>
        <v>7297500</v>
      </c>
      <c r="O2456" s="206">
        <v>46023</v>
      </c>
      <c r="P2456" s="206">
        <v>46203</v>
      </c>
      <c r="Q2456" s="207"/>
      <c r="R2456" s="208" t="s">
        <v>45</v>
      </c>
      <c r="S2456" s="209"/>
      <c r="T2456" s="209"/>
      <c r="U2456" s="337"/>
    </row>
    <row r="2457" spans="1:21" ht="28" outlineLevel="1" x14ac:dyDescent="0.35">
      <c r="A2457" s="83" t="s">
        <v>3247</v>
      </c>
      <c r="B2457" s="148" t="s">
        <v>3241</v>
      </c>
      <c r="C2457" s="377"/>
      <c r="D2457" s="377"/>
      <c r="E2457" s="227"/>
      <c r="F2457" s="227"/>
      <c r="G2457" s="227"/>
      <c r="H2457" s="227"/>
      <c r="I2457" s="227">
        <f>SUM(E2457:H2457)</f>
        <v>0</v>
      </c>
      <c r="J2457" s="227"/>
      <c r="K2457" s="227"/>
      <c r="L2457" s="227"/>
      <c r="M2457" s="227"/>
      <c r="N2457" s="227">
        <f t="shared" si="138"/>
        <v>0</v>
      </c>
      <c r="O2457" s="88">
        <v>46023</v>
      </c>
      <c r="P2457" s="88">
        <v>46203</v>
      </c>
      <c r="Q2457" s="168">
        <v>0.2</v>
      </c>
      <c r="R2457" s="377" t="s">
        <v>45</v>
      </c>
      <c r="S2457" s="377"/>
      <c r="T2457" s="377"/>
      <c r="U2457" s="378"/>
    </row>
    <row r="2458" spans="1:21" ht="28" outlineLevel="1" x14ac:dyDescent="0.35">
      <c r="A2458" s="83" t="s">
        <v>3248</v>
      </c>
      <c r="B2458" s="148" t="s">
        <v>3234</v>
      </c>
      <c r="C2458" s="377"/>
      <c r="D2458" s="377"/>
      <c r="E2458" s="227"/>
      <c r="F2458" s="227"/>
      <c r="G2458" s="227"/>
      <c r="H2458" s="227"/>
      <c r="I2458" s="227">
        <f>SUM(E2458:H2458)</f>
        <v>0</v>
      </c>
      <c r="J2458" s="227"/>
      <c r="K2458" s="227"/>
      <c r="L2458" s="227"/>
      <c r="M2458" s="227"/>
      <c r="N2458" s="227">
        <f t="shared" si="138"/>
        <v>0</v>
      </c>
      <c r="O2458" s="88">
        <v>46204</v>
      </c>
      <c r="P2458" s="88">
        <v>46387</v>
      </c>
      <c r="Q2458" s="168">
        <v>0.2</v>
      </c>
      <c r="R2458" s="377" t="s">
        <v>45</v>
      </c>
      <c r="S2458" s="377"/>
      <c r="T2458" s="377"/>
      <c r="U2458" s="378"/>
    </row>
    <row r="2459" spans="1:21" ht="14" outlineLevel="1" x14ac:dyDescent="0.35">
      <c r="A2459" s="83" t="s">
        <v>3249</v>
      </c>
      <c r="B2459" s="148" t="s">
        <v>881</v>
      </c>
      <c r="C2459" s="377"/>
      <c r="D2459" s="377"/>
      <c r="E2459" s="227"/>
      <c r="F2459" s="227"/>
      <c r="G2459" s="227"/>
      <c r="H2459" s="227"/>
      <c r="I2459" s="227">
        <f>SUM(E2459:H2459)</f>
        <v>0</v>
      </c>
      <c r="J2459" s="227"/>
      <c r="K2459" s="227"/>
      <c r="L2459" s="227"/>
      <c r="M2459" s="227"/>
      <c r="N2459" s="227">
        <f t="shared" si="138"/>
        <v>0</v>
      </c>
      <c r="O2459" s="88">
        <v>46023</v>
      </c>
      <c r="P2459" s="88">
        <v>46203</v>
      </c>
      <c r="Q2459" s="168">
        <v>0.5</v>
      </c>
      <c r="R2459" s="377" t="s">
        <v>45</v>
      </c>
      <c r="S2459" s="377"/>
      <c r="T2459" s="377"/>
      <c r="U2459" s="378"/>
    </row>
    <row r="2460" spans="1:21" ht="14" outlineLevel="1" x14ac:dyDescent="0.35">
      <c r="A2460" s="83" t="s">
        <v>3250</v>
      </c>
      <c r="B2460" s="148" t="s">
        <v>3237</v>
      </c>
      <c r="C2460" s="85"/>
      <c r="D2460" s="86"/>
      <c r="E2460" s="101">
        <v>7297500</v>
      </c>
      <c r="F2460" s="101"/>
      <c r="G2460" s="101"/>
      <c r="H2460" s="101"/>
      <c r="I2460" s="101">
        <f>SUM(E2460:H2460)</f>
        <v>7297500</v>
      </c>
      <c r="J2460" s="101">
        <v>7297500</v>
      </c>
      <c r="K2460" s="101"/>
      <c r="L2460" s="101"/>
      <c r="M2460" s="101"/>
      <c r="N2460" s="101">
        <f t="shared" si="138"/>
        <v>7297500</v>
      </c>
      <c r="O2460" s="88">
        <v>46023</v>
      </c>
      <c r="P2460" s="88">
        <v>46203</v>
      </c>
      <c r="Q2460" s="168">
        <v>0.1</v>
      </c>
      <c r="R2460" s="377" t="s">
        <v>45</v>
      </c>
      <c r="S2460" s="91"/>
      <c r="T2460" s="91"/>
      <c r="U2460" s="102"/>
    </row>
    <row r="2461" spans="1:21" ht="42" outlineLevel="1" x14ac:dyDescent="0.35">
      <c r="A2461" s="332" t="s">
        <v>3251</v>
      </c>
      <c r="B2461" s="163" t="s">
        <v>3252</v>
      </c>
      <c r="C2461" s="64"/>
      <c r="D2461" s="113" t="s">
        <v>3230</v>
      </c>
      <c r="E2461" s="65">
        <f>E2465</f>
        <v>10942500</v>
      </c>
      <c r="F2461" s="335"/>
      <c r="G2461" s="335"/>
      <c r="H2461" s="335"/>
      <c r="I2461" s="335">
        <f>I2462+I2463+I2464+I2465</f>
        <v>10942500</v>
      </c>
      <c r="J2461" s="335">
        <f>J2465</f>
        <v>10942500</v>
      </c>
      <c r="K2461" s="335"/>
      <c r="L2461" s="335"/>
      <c r="M2461" s="335"/>
      <c r="N2461" s="335">
        <f t="shared" si="138"/>
        <v>10942500</v>
      </c>
      <c r="O2461" s="206">
        <v>46023</v>
      </c>
      <c r="P2461" s="206">
        <v>46203</v>
      </c>
      <c r="Q2461" s="207"/>
      <c r="R2461" s="208" t="s">
        <v>45</v>
      </c>
      <c r="S2461" s="209"/>
      <c r="T2461" s="209"/>
      <c r="U2461" s="337"/>
    </row>
    <row r="2462" spans="1:21" ht="28" outlineLevel="1" x14ac:dyDescent="0.35">
      <c r="A2462" s="83" t="s">
        <v>3253</v>
      </c>
      <c r="B2462" s="148" t="s">
        <v>3241</v>
      </c>
      <c r="C2462" s="377"/>
      <c r="D2462" s="377"/>
      <c r="E2462" s="227"/>
      <c r="F2462" s="227"/>
      <c r="G2462" s="227"/>
      <c r="H2462" s="227"/>
      <c r="I2462" s="227">
        <f>SUM(E2462:H2462)</f>
        <v>0</v>
      </c>
      <c r="J2462" s="227"/>
      <c r="K2462" s="227"/>
      <c r="L2462" s="227"/>
      <c r="M2462" s="227"/>
      <c r="N2462" s="227">
        <f t="shared" si="138"/>
        <v>0</v>
      </c>
      <c r="O2462" s="88">
        <v>46023</v>
      </c>
      <c r="P2462" s="88">
        <v>46203</v>
      </c>
      <c r="Q2462" s="168">
        <v>0.2</v>
      </c>
      <c r="R2462" s="377" t="s">
        <v>45</v>
      </c>
      <c r="S2462" s="377"/>
      <c r="T2462" s="377"/>
      <c r="U2462" s="378"/>
    </row>
    <row r="2463" spans="1:21" ht="28" outlineLevel="1" x14ac:dyDescent="0.35">
      <c r="A2463" s="83" t="s">
        <v>3254</v>
      </c>
      <c r="B2463" s="148" t="s">
        <v>3234</v>
      </c>
      <c r="C2463" s="377"/>
      <c r="D2463" s="377"/>
      <c r="E2463" s="227"/>
      <c r="F2463" s="227"/>
      <c r="G2463" s="227"/>
      <c r="H2463" s="227"/>
      <c r="I2463" s="227">
        <f>SUM(E2463:H2463)</f>
        <v>0</v>
      </c>
      <c r="J2463" s="227"/>
      <c r="K2463" s="227"/>
      <c r="L2463" s="227"/>
      <c r="M2463" s="227"/>
      <c r="N2463" s="227">
        <f t="shared" si="138"/>
        <v>0</v>
      </c>
      <c r="O2463" s="88">
        <v>46204</v>
      </c>
      <c r="P2463" s="88">
        <v>46387</v>
      </c>
      <c r="Q2463" s="168">
        <v>0.2</v>
      </c>
      <c r="R2463" s="377" t="s">
        <v>45</v>
      </c>
      <c r="S2463" s="377"/>
      <c r="T2463" s="377"/>
      <c r="U2463" s="378"/>
    </row>
    <row r="2464" spans="1:21" ht="14" outlineLevel="1" x14ac:dyDescent="0.35">
      <c r="A2464" s="83" t="s">
        <v>3255</v>
      </c>
      <c r="B2464" s="148" t="s">
        <v>881</v>
      </c>
      <c r="C2464" s="377"/>
      <c r="D2464" s="377"/>
      <c r="E2464" s="227"/>
      <c r="F2464" s="227"/>
      <c r="G2464" s="227"/>
      <c r="H2464" s="227"/>
      <c r="I2464" s="227">
        <f>SUM(E2464:H2464)</f>
        <v>0</v>
      </c>
      <c r="J2464" s="227"/>
      <c r="K2464" s="227"/>
      <c r="L2464" s="227"/>
      <c r="M2464" s="227"/>
      <c r="N2464" s="227">
        <f t="shared" si="138"/>
        <v>0</v>
      </c>
      <c r="O2464" s="88">
        <v>46023</v>
      </c>
      <c r="P2464" s="88">
        <v>46203</v>
      </c>
      <c r="Q2464" s="168">
        <v>0.5</v>
      </c>
      <c r="R2464" s="377" t="s">
        <v>45</v>
      </c>
      <c r="S2464" s="377"/>
      <c r="T2464" s="377"/>
      <c r="U2464" s="378"/>
    </row>
    <row r="2465" spans="1:21" ht="14" outlineLevel="1" x14ac:dyDescent="0.35">
      <c r="A2465" s="83" t="s">
        <v>3256</v>
      </c>
      <c r="B2465" s="148" t="s">
        <v>3237</v>
      </c>
      <c r="C2465" s="85"/>
      <c r="D2465" s="86"/>
      <c r="E2465" s="101">
        <v>10942500</v>
      </c>
      <c r="F2465" s="101"/>
      <c r="G2465" s="101"/>
      <c r="H2465" s="101"/>
      <c r="I2465" s="101">
        <f>SUM(E2465:H2465)</f>
        <v>10942500</v>
      </c>
      <c r="J2465" s="101">
        <v>10942500</v>
      </c>
      <c r="K2465" s="101"/>
      <c r="L2465" s="101"/>
      <c r="M2465" s="101"/>
      <c r="N2465" s="101">
        <f t="shared" si="138"/>
        <v>10942500</v>
      </c>
      <c r="O2465" s="88">
        <v>46023</v>
      </c>
      <c r="P2465" s="88">
        <v>46203</v>
      </c>
      <c r="Q2465" s="168">
        <v>0.1</v>
      </c>
      <c r="R2465" s="377" t="s">
        <v>45</v>
      </c>
      <c r="S2465" s="91"/>
      <c r="T2465" s="91"/>
      <c r="U2465" s="102"/>
    </row>
    <row r="2466" spans="1:21" ht="42" outlineLevel="1" x14ac:dyDescent="0.35">
      <c r="A2466" s="332" t="s">
        <v>3257</v>
      </c>
      <c r="B2466" s="163" t="s">
        <v>3258</v>
      </c>
      <c r="C2466" s="64"/>
      <c r="D2466" s="113" t="s">
        <v>3230</v>
      </c>
      <c r="E2466" s="65">
        <f>E2470</f>
        <v>20859584</v>
      </c>
      <c r="F2466" s="335"/>
      <c r="G2466" s="335"/>
      <c r="H2466" s="335"/>
      <c r="I2466" s="335">
        <f>I2467+I2468+I2469+I2470</f>
        <v>20859584</v>
      </c>
      <c r="J2466" s="335">
        <f>J2470</f>
        <v>20859584</v>
      </c>
      <c r="K2466" s="335"/>
      <c r="L2466" s="335"/>
      <c r="M2466" s="335"/>
      <c r="N2466" s="335">
        <f t="shared" si="138"/>
        <v>20859584</v>
      </c>
      <c r="O2466" s="206">
        <v>46023</v>
      </c>
      <c r="P2466" s="206">
        <v>46203</v>
      </c>
      <c r="Q2466" s="207"/>
      <c r="R2466" s="208" t="s">
        <v>45</v>
      </c>
      <c r="S2466" s="209"/>
      <c r="T2466" s="209"/>
      <c r="U2466" s="337"/>
    </row>
    <row r="2467" spans="1:21" ht="28" outlineLevel="1" x14ac:dyDescent="0.35">
      <c r="A2467" s="83" t="s">
        <v>3259</v>
      </c>
      <c r="B2467" s="148" t="s">
        <v>3241</v>
      </c>
      <c r="C2467" s="377"/>
      <c r="D2467" s="377"/>
      <c r="E2467" s="227"/>
      <c r="F2467" s="227"/>
      <c r="G2467" s="227"/>
      <c r="H2467" s="227"/>
      <c r="I2467" s="227">
        <f>SUM(E2467:H2467)</f>
        <v>0</v>
      </c>
      <c r="J2467" s="227"/>
      <c r="K2467" s="227"/>
      <c r="L2467" s="227"/>
      <c r="M2467" s="227"/>
      <c r="N2467" s="227">
        <f t="shared" si="138"/>
        <v>0</v>
      </c>
      <c r="O2467" s="88">
        <v>46023</v>
      </c>
      <c r="P2467" s="88">
        <v>46203</v>
      </c>
      <c r="Q2467" s="168">
        <v>0.2</v>
      </c>
      <c r="R2467" s="377" t="s">
        <v>45</v>
      </c>
      <c r="S2467" s="377"/>
      <c r="T2467" s="377"/>
      <c r="U2467" s="378"/>
    </row>
    <row r="2468" spans="1:21" ht="28" outlineLevel="1" x14ac:dyDescent="0.35">
      <c r="A2468" s="83" t="s">
        <v>3260</v>
      </c>
      <c r="B2468" s="148" t="s">
        <v>3234</v>
      </c>
      <c r="C2468" s="377"/>
      <c r="D2468" s="377"/>
      <c r="E2468" s="227"/>
      <c r="F2468" s="227"/>
      <c r="G2468" s="227"/>
      <c r="H2468" s="227"/>
      <c r="I2468" s="227">
        <f>SUM(E2468:H2468)</f>
        <v>0</v>
      </c>
      <c r="J2468" s="227"/>
      <c r="K2468" s="227"/>
      <c r="L2468" s="227"/>
      <c r="M2468" s="227"/>
      <c r="N2468" s="227">
        <f t="shared" si="138"/>
        <v>0</v>
      </c>
      <c r="O2468" s="88">
        <v>46204</v>
      </c>
      <c r="P2468" s="88">
        <v>46387</v>
      </c>
      <c r="Q2468" s="168">
        <v>0.2</v>
      </c>
      <c r="R2468" s="377" t="s">
        <v>45</v>
      </c>
      <c r="S2468" s="377"/>
      <c r="T2468" s="377"/>
      <c r="U2468" s="378"/>
    </row>
    <row r="2469" spans="1:21" ht="14" outlineLevel="1" x14ac:dyDescent="0.35">
      <c r="A2469" s="83" t="s">
        <v>3261</v>
      </c>
      <c r="B2469" s="148" t="s">
        <v>881</v>
      </c>
      <c r="C2469" s="377"/>
      <c r="D2469" s="377"/>
      <c r="E2469" s="227"/>
      <c r="F2469" s="227"/>
      <c r="G2469" s="227"/>
      <c r="H2469" s="227"/>
      <c r="I2469" s="227">
        <f>SUM(E2469:H2469)</f>
        <v>0</v>
      </c>
      <c r="J2469" s="227"/>
      <c r="K2469" s="227"/>
      <c r="L2469" s="227"/>
      <c r="M2469" s="227"/>
      <c r="N2469" s="227">
        <f t="shared" si="138"/>
        <v>0</v>
      </c>
      <c r="O2469" s="88">
        <v>46023</v>
      </c>
      <c r="P2469" s="88">
        <v>46203</v>
      </c>
      <c r="Q2469" s="168">
        <v>0.5</v>
      </c>
      <c r="R2469" s="377" t="s">
        <v>45</v>
      </c>
      <c r="S2469" s="377"/>
      <c r="T2469" s="377"/>
      <c r="U2469" s="378"/>
    </row>
    <row r="2470" spans="1:21" ht="14" outlineLevel="1" x14ac:dyDescent="0.35">
      <c r="A2470" s="83" t="s">
        <v>3262</v>
      </c>
      <c r="B2470" s="148" t="s">
        <v>3237</v>
      </c>
      <c r="C2470" s="85"/>
      <c r="D2470" s="86"/>
      <c r="E2470" s="101">
        <f>29655584-2796000-6000000</f>
        <v>20859584</v>
      </c>
      <c r="F2470" s="101"/>
      <c r="G2470" s="101"/>
      <c r="H2470" s="101"/>
      <c r="I2470" s="101">
        <f>SUM(E2470:H2470)</f>
        <v>20859584</v>
      </c>
      <c r="J2470" s="101">
        <f>29655584-2796000-6000000</f>
        <v>20859584</v>
      </c>
      <c r="K2470" s="101"/>
      <c r="L2470" s="101"/>
      <c r="M2470" s="101"/>
      <c r="N2470" s="101">
        <f t="shared" si="138"/>
        <v>20859584</v>
      </c>
      <c r="O2470" s="88">
        <v>46023</v>
      </c>
      <c r="P2470" s="88">
        <v>46203</v>
      </c>
      <c r="Q2470" s="168">
        <v>0.1</v>
      </c>
      <c r="R2470" s="377" t="s">
        <v>45</v>
      </c>
      <c r="S2470" s="91"/>
      <c r="T2470" s="91"/>
      <c r="U2470" s="102"/>
    </row>
    <row r="2471" spans="1:21" ht="42" outlineLevel="1" x14ac:dyDescent="0.35">
      <c r="A2471" s="332" t="s">
        <v>3263</v>
      </c>
      <c r="B2471" s="163" t="s">
        <v>3264</v>
      </c>
      <c r="C2471" s="64"/>
      <c r="D2471" s="113" t="s">
        <v>3230</v>
      </c>
      <c r="E2471" s="65">
        <f>E2475</f>
        <v>14084700</v>
      </c>
      <c r="F2471" s="335"/>
      <c r="G2471" s="335"/>
      <c r="H2471" s="335"/>
      <c r="I2471" s="335">
        <f>I2472+I2473+I2474+I2475</f>
        <v>14084700</v>
      </c>
      <c r="J2471" s="335">
        <f>J2475</f>
        <v>14084700</v>
      </c>
      <c r="K2471" s="335"/>
      <c r="L2471" s="335"/>
      <c r="M2471" s="335"/>
      <c r="N2471" s="335">
        <f t="shared" si="138"/>
        <v>14084700</v>
      </c>
      <c r="O2471" s="206">
        <v>46023</v>
      </c>
      <c r="P2471" s="206">
        <v>46203</v>
      </c>
      <c r="Q2471" s="207"/>
      <c r="R2471" s="208" t="s">
        <v>45</v>
      </c>
      <c r="S2471" s="209"/>
      <c r="T2471" s="209"/>
      <c r="U2471" s="337"/>
    </row>
    <row r="2472" spans="1:21" ht="28" outlineLevel="1" x14ac:dyDescent="0.35">
      <c r="A2472" s="83" t="s">
        <v>3265</v>
      </c>
      <c r="B2472" s="148" t="s">
        <v>3241</v>
      </c>
      <c r="C2472" s="377"/>
      <c r="D2472" s="377"/>
      <c r="E2472" s="227"/>
      <c r="F2472" s="227"/>
      <c r="G2472" s="227"/>
      <c r="H2472" s="227"/>
      <c r="I2472" s="227">
        <f>SUM(E2472:H2472)</f>
        <v>0</v>
      </c>
      <c r="J2472" s="227"/>
      <c r="K2472" s="227"/>
      <c r="L2472" s="227"/>
      <c r="M2472" s="227"/>
      <c r="N2472" s="227">
        <f t="shared" si="138"/>
        <v>0</v>
      </c>
      <c r="O2472" s="88">
        <v>46023</v>
      </c>
      <c r="P2472" s="88">
        <v>46203</v>
      </c>
      <c r="Q2472" s="168">
        <v>0.2</v>
      </c>
      <c r="R2472" s="377" t="s">
        <v>45</v>
      </c>
      <c r="S2472" s="377"/>
      <c r="T2472" s="377"/>
      <c r="U2472" s="378"/>
    </row>
    <row r="2473" spans="1:21" ht="28" outlineLevel="1" x14ac:dyDescent="0.35">
      <c r="A2473" s="83" t="s">
        <v>3266</v>
      </c>
      <c r="B2473" s="148" t="s">
        <v>3234</v>
      </c>
      <c r="C2473" s="377"/>
      <c r="D2473" s="377"/>
      <c r="E2473" s="227"/>
      <c r="F2473" s="227"/>
      <c r="G2473" s="227"/>
      <c r="H2473" s="227"/>
      <c r="I2473" s="227">
        <f>SUM(E2473:H2473)</f>
        <v>0</v>
      </c>
      <c r="J2473" s="227"/>
      <c r="K2473" s="227"/>
      <c r="L2473" s="227"/>
      <c r="M2473" s="227"/>
      <c r="N2473" s="227">
        <f t="shared" si="138"/>
        <v>0</v>
      </c>
      <c r="O2473" s="88">
        <v>46204</v>
      </c>
      <c r="P2473" s="88">
        <v>46387</v>
      </c>
      <c r="Q2473" s="168">
        <v>0.2</v>
      </c>
      <c r="R2473" s="377" t="s">
        <v>45</v>
      </c>
      <c r="S2473" s="377"/>
      <c r="T2473" s="377"/>
      <c r="U2473" s="378"/>
    </row>
    <row r="2474" spans="1:21" s="22" customFormat="1" ht="15.65" customHeight="1" outlineLevel="1" x14ac:dyDescent="0.35">
      <c r="A2474" s="83" t="s">
        <v>3267</v>
      </c>
      <c r="B2474" s="148" t="s">
        <v>881</v>
      </c>
      <c r="C2474" s="377"/>
      <c r="D2474" s="377"/>
      <c r="E2474" s="227"/>
      <c r="F2474" s="227"/>
      <c r="G2474" s="227"/>
      <c r="H2474" s="227"/>
      <c r="I2474" s="227">
        <f>SUM(E2474:H2474)</f>
        <v>0</v>
      </c>
      <c r="J2474" s="227"/>
      <c r="K2474" s="227"/>
      <c r="L2474" s="227"/>
      <c r="M2474" s="227"/>
      <c r="N2474" s="227">
        <f t="shared" si="138"/>
        <v>0</v>
      </c>
      <c r="O2474" s="88">
        <v>46023</v>
      </c>
      <c r="P2474" s="88">
        <v>46203</v>
      </c>
      <c r="Q2474" s="168">
        <v>0.5</v>
      </c>
      <c r="R2474" s="377" t="s">
        <v>45</v>
      </c>
      <c r="S2474" s="377"/>
      <c r="T2474" s="377"/>
      <c r="U2474" s="378"/>
    </row>
    <row r="2475" spans="1:21" ht="14" outlineLevel="1" x14ac:dyDescent="0.35">
      <c r="A2475" s="83" t="s">
        <v>3268</v>
      </c>
      <c r="B2475" s="148" t="s">
        <v>3237</v>
      </c>
      <c r="C2475" s="85"/>
      <c r="D2475" s="86"/>
      <c r="E2475" s="101">
        <v>14084700</v>
      </c>
      <c r="F2475" s="101"/>
      <c r="G2475" s="101"/>
      <c r="H2475" s="101"/>
      <c r="I2475" s="101">
        <f>SUM(E2475:H2475)</f>
        <v>14084700</v>
      </c>
      <c r="J2475" s="101">
        <v>14084700</v>
      </c>
      <c r="K2475" s="101"/>
      <c r="L2475" s="101"/>
      <c r="M2475" s="101"/>
      <c r="N2475" s="101">
        <f t="shared" si="138"/>
        <v>14084700</v>
      </c>
      <c r="O2475" s="88">
        <v>46023</v>
      </c>
      <c r="P2475" s="88">
        <v>46203</v>
      </c>
      <c r="Q2475" s="168">
        <v>0.1</v>
      </c>
      <c r="R2475" s="377" t="s">
        <v>45</v>
      </c>
      <c r="S2475" s="91"/>
      <c r="T2475" s="91"/>
      <c r="U2475" s="102"/>
    </row>
    <row r="2476" spans="1:21" ht="42" outlineLevel="1" x14ac:dyDescent="0.35">
      <c r="A2476" s="332" t="s">
        <v>3269</v>
      </c>
      <c r="B2476" s="163" t="s">
        <v>3270</v>
      </c>
      <c r="C2476" s="64"/>
      <c r="D2476" s="113" t="s">
        <v>3230</v>
      </c>
      <c r="E2476" s="65">
        <f>E2480</f>
        <v>4000000</v>
      </c>
      <c r="F2476" s="335"/>
      <c r="G2476" s="335"/>
      <c r="H2476" s="335"/>
      <c r="I2476" s="335">
        <f>I2477+I2478+I2479+I2480</f>
        <v>4000000</v>
      </c>
      <c r="J2476" s="335">
        <f>J2480</f>
        <v>4000000</v>
      </c>
      <c r="K2476" s="335"/>
      <c r="L2476" s="335"/>
      <c r="M2476" s="335"/>
      <c r="N2476" s="335">
        <f t="shared" si="138"/>
        <v>4000000</v>
      </c>
      <c r="O2476" s="206">
        <v>46023</v>
      </c>
      <c r="P2476" s="206">
        <v>46203</v>
      </c>
      <c r="Q2476" s="207"/>
      <c r="R2476" s="208" t="s">
        <v>45</v>
      </c>
      <c r="S2476" s="209"/>
      <c r="T2476" s="209"/>
      <c r="U2476" s="337"/>
    </row>
    <row r="2477" spans="1:21" ht="39.65" customHeight="1" outlineLevel="1" x14ac:dyDescent="0.35">
      <c r="A2477" s="83" t="s">
        <v>3271</v>
      </c>
      <c r="B2477" s="148" t="s">
        <v>3241</v>
      </c>
      <c r="C2477" s="377"/>
      <c r="D2477" s="377"/>
      <c r="E2477" s="227"/>
      <c r="F2477" s="227"/>
      <c r="G2477" s="227"/>
      <c r="H2477" s="227"/>
      <c r="I2477" s="227">
        <f>SUM(E2477:H2477)</f>
        <v>0</v>
      </c>
      <c r="J2477" s="227"/>
      <c r="K2477" s="227"/>
      <c r="L2477" s="227"/>
      <c r="M2477" s="227"/>
      <c r="N2477" s="227">
        <f t="shared" si="138"/>
        <v>0</v>
      </c>
      <c r="O2477" s="88">
        <v>46023</v>
      </c>
      <c r="P2477" s="88">
        <v>46203</v>
      </c>
      <c r="Q2477" s="168">
        <v>0.2</v>
      </c>
      <c r="R2477" s="377" t="s">
        <v>45</v>
      </c>
      <c r="S2477" s="377"/>
      <c r="T2477" s="377"/>
      <c r="U2477" s="378"/>
    </row>
    <row r="2478" spans="1:21" ht="37.5" customHeight="1" outlineLevel="1" x14ac:dyDescent="0.35">
      <c r="A2478" s="83" t="s">
        <v>3272</v>
      </c>
      <c r="B2478" s="148" t="s">
        <v>3234</v>
      </c>
      <c r="C2478" s="377"/>
      <c r="D2478" s="377"/>
      <c r="E2478" s="227"/>
      <c r="F2478" s="227"/>
      <c r="G2478" s="227"/>
      <c r="H2478" s="227"/>
      <c r="I2478" s="227">
        <f>SUM(E2478:H2478)</f>
        <v>0</v>
      </c>
      <c r="J2478" s="227"/>
      <c r="K2478" s="227"/>
      <c r="L2478" s="227"/>
      <c r="M2478" s="227"/>
      <c r="N2478" s="227">
        <f t="shared" si="138"/>
        <v>0</v>
      </c>
      <c r="O2478" s="88">
        <v>46204</v>
      </c>
      <c r="P2478" s="88">
        <v>46387</v>
      </c>
      <c r="Q2478" s="168">
        <v>0.2</v>
      </c>
      <c r="R2478" s="377" t="s">
        <v>45</v>
      </c>
      <c r="S2478" s="377"/>
      <c r="T2478" s="377"/>
      <c r="U2478" s="378"/>
    </row>
    <row r="2479" spans="1:21" ht="21.9" customHeight="1" outlineLevel="1" x14ac:dyDescent="0.35">
      <c r="A2479" s="83" t="s">
        <v>3273</v>
      </c>
      <c r="B2479" s="148" t="s">
        <v>881</v>
      </c>
      <c r="C2479" s="377"/>
      <c r="D2479" s="377"/>
      <c r="E2479" s="227"/>
      <c r="F2479" s="227"/>
      <c r="G2479" s="227"/>
      <c r="H2479" s="227"/>
      <c r="I2479" s="227">
        <f>SUM(E2479:H2479)</f>
        <v>0</v>
      </c>
      <c r="J2479" s="227"/>
      <c r="K2479" s="227"/>
      <c r="L2479" s="227"/>
      <c r="M2479" s="227"/>
      <c r="N2479" s="227">
        <f t="shared" si="138"/>
        <v>0</v>
      </c>
      <c r="O2479" s="88">
        <v>46023</v>
      </c>
      <c r="P2479" s="88">
        <v>46203</v>
      </c>
      <c r="Q2479" s="168">
        <v>0.5</v>
      </c>
      <c r="R2479" s="377" t="s">
        <v>45</v>
      </c>
      <c r="S2479" s="377"/>
      <c r="T2479" s="377"/>
      <c r="U2479" s="378"/>
    </row>
    <row r="2480" spans="1:21" ht="42.65" customHeight="1" outlineLevel="1" x14ac:dyDescent="0.35">
      <c r="A2480" s="83" t="s">
        <v>3274</v>
      </c>
      <c r="B2480" s="148" t="s">
        <v>3237</v>
      </c>
      <c r="C2480" s="85"/>
      <c r="D2480" s="86"/>
      <c r="E2480" s="101">
        <v>4000000</v>
      </c>
      <c r="F2480" s="101"/>
      <c r="G2480" s="101"/>
      <c r="H2480" s="101"/>
      <c r="I2480" s="101">
        <f>SUM(E2480:H2480)</f>
        <v>4000000</v>
      </c>
      <c r="J2480" s="101">
        <v>4000000</v>
      </c>
      <c r="K2480" s="101"/>
      <c r="L2480" s="101"/>
      <c r="M2480" s="101"/>
      <c r="N2480" s="101">
        <f t="shared" si="138"/>
        <v>4000000</v>
      </c>
      <c r="O2480" s="88">
        <v>46023</v>
      </c>
      <c r="P2480" s="88">
        <v>46203</v>
      </c>
      <c r="Q2480" s="168">
        <v>0.1</v>
      </c>
      <c r="R2480" s="377" t="s">
        <v>45</v>
      </c>
      <c r="S2480" s="91"/>
      <c r="T2480" s="91"/>
      <c r="U2480" s="102"/>
    </row>
    <row r="2481" spans="1:21" ht="46.5" customHeight="1" outlineLevel="1" x14ac:dyDescent="0.35">
      <c r="A2481" s="332" t="s">
        <v>3275</v>
      </c>
      <c r="B2481" s="163" t="s">
        <v>3276</v>
      </c>
      <c r="C2481" s="64"/>
      <c r="D2481" s="113" t="s">
        <v>3230</v>
      </c>
      <c r="E2481" s="65">
        <f>E2485</f>
        <v>7851344</v>
      </c>
      <c r="F2481" s="335"/>
      <c r="G2481" s="335"/>
      <c r="H2481" s="335"/>
      <c r="I2481" s="335">
        <f>I2482+I2483+I2484+I2485</f>
        <v>7851344</v>
      </c>
      <c r="J2481" s="335">
        <f>J2485</f>
        <v>7851344</v>
      </c>
      <c r="K2481" s="335"/>
      <c r="L2481" s="335"/>
      <c r="M2481" s="335"/>
      <c r="N2481" s="335">
        <f t="shared" si="138"/>
        <v>7851344</v>
      </c>
      <c r="O2481" s="206">
        <v>46023</v>
      </c>
      <c r="P2481" s="206">
        <v>46203</v>
      </c>
      <c r="Q2481" s="207"/>
      <c r="R2481" s="208" t="s">
        <v>45</v>
      </c>
      <c r="S2481" s="209"/>
      <c r="T2481" s="209"/>
      <c r="U2481" s="337"/>
    </row>
    <row r="2482" spans="1:21" ht="31.5" customHeight="1" outlineLevel="1" x14ac:dyDescent="0.35">
      <c r="A2482" s="83" t="s">
        <v>3277</v>
      </c>
      <c r="B2482" s="148" t="s">
        <v>3241</v>
      </c>
      <c r="C2482" s="377"/>
      <c r="D2482" s="377"/>
      <c r="E2482" s="227"/>
      <c r="F2482" s="227"/>
      <c r="G2482" s="227"/>
      <c r="H2482" s="227"/>
      <c r="I2482" s="227">
        <f>SUM(E2482:H2482)</f>
        <v>0</v>
      </c>
      <c r="J2482" s="227"/>
      <c r="K2482" s="227"/>
      <c r="L2482" s="227"/>
      <c r="M2482" s="227"/>
      <c r="N2482" s="227">
        <f t="shared" si="138"/>
        <v>0</v>
      </c>
      <c r="O2482" s="88">
        <v>46023</v>
      </c>
      <c r="P2482" s="88">
        <v>46203</v>
      </c>
      <c r="Q2482" s="168">
        <v>0.2</v>
      </c>
      <c r="R2482" s="377" t="s">
        <v>45</v>
      </c>
      <c r="S2482" s="377"/>
      <c r="T2482" s="377"/>
      <c r="U2482" s="378"/>
    </row>
    <row r="2483" spans="1:21" ht="28" outlineLevel="1" x14ac:dyDescent="0.35">
      <c r="A2483" s="83" t="s">
        <v>3278</v>
      </c>
      <c r="B2483" s="148" t="s">
        <v>3234</v>
      </c>
      <c r="C2483" s="377"/>
      <c r="D2483" s="377"/>
      <c r="E2483" s="227"/>
      <c r="F2483" s="227"/>
      <c r="G2483" s="227"/>
      <c r="H2483" s="227"/>
      <c r="I2483" s="227">
        <f>SUM(E2483:H2483)</f>
        <v>0</v>
      </c>
      <c r="J2483" s="227"/>
      <c r="K2483" s="227"/>
      <c r="L2483" s="227"/>
      <c r="M2483" s="227"/>
      <c r="N2483" s="227">
        <f t="shared" si="138"/>
        <v>0</v>
      </c>
      <c r="O2483" s="88">
        <v>46204</v>
      </c>
      <c r="P2483" s="88">
        <v>46387</v>
      </c>
      <c r="Q2483" s="168">
        <v>0.2</v>
      </c>
      <c r="R2483" s="377" t="s">
        <v>45</v>
      </c>
      <c r="S2483" s="377"/>
      <c r="T2483" s="377"/>
      <c r="U2483" s="378"/>
    </row>
    <row r="2484" spans="1:21" ht="23.4" customHeight="1" outlineLevel="1" x14ac:dyDescent="0.35">
      <c r="A2484" s="83" t="s">
        <v>3279</v>
      </c>
      <c r="B2484" s="148" t="s">
        <v>881</v>
      </c>
      <c r="C2484" s="377"/>
      <c r="D2484" s="377"/>
      <c r="E2484" s="227"/>
      <c r="F2484" s="227"/>
      <c r="G2484" s="227"/>
      <c r="H2484" s="227"/>
      <c r="I2484" s="227">
        <f>SUM(E2484:H2484)</f>
        <v>0</v>
      </c>
      <c r="J2484" s="227"/>
      <c r="K2484" s="227"/>
      <c r="L2484" s="227"/>
      <c r="M2484" s="227"/>
      <c r="N2484" s="227">
        <f t="shared" si="138"/>
        <v>0</v>
      </c>
      <c r="O2484" s="88">
        <v>46023</v>
      </c>
      <c r="P2484" s="88">
        <v>46203</v>
      </c>
      <c r="Q2484" s="168">
        <v>0.5</v>
      </c>
      <c r="R2484" s="377" t="s">
        <v>45</v>
      </c>
      <c r="S2484" s="377"/>
      <c r="T2484" s="377"/>
      <c r="U2484" s="378"/>
    </row>
    <row r="2485" spans="1:21" ht="21" customHeight="1" outlineLevel="1" x14ac:dyDescent="0.35">
      <c r="A2485" s="83" t="s">
        <v>3280</v>
      </c>
      <c r="B2485" s="148" t="s">
        <v>3237</v>
      </c>
      <c r="C2485" s="85"/>
      <c r="D2485" s="86"/>
      <c r="E2485" s="101">
        <v>7851344</v>
      </c>
      <c r="F2485" s="101"/>
      <c r="G2485" s="101"/>
      <c r="H2485" s="101"/>
      <c r="I2485" s="101">
        <f>SUM(E2485:H2485)</f>
        <v>7851344</v>
      </c>
      <c r="J2485" s="101">
        <v>7851344</v>
      </c>
      <c r="K2485" s="101"/>
      <c r="L2485" s="101"/>
      <c r="M2485" s="101"/>
      <c r="N2485" s="101">
        <f t="shared" si="138"/>
        <v>7851344</v>
      </c>
      <c r="O2485" s="88">
        <v>46023</v>
      </c>
      <c r="P2485" s="88">
        <v>46203</v>
      </c>
      <c r="Q2485" s="168">
        <v>0.1</v>
      </c>
      <c r="R2485" s="377" t="s">
        <v>45</v>
      </c>
      <c r="S2485" s="91"/>
      <c r="T2485" s="91"/>
      <c r="U2485" s="102"/>
    </row>
    <row r="2486" spans="1:21" ht="42" outlineLevel="1" x14ac:dyDescent="0.35">
      <c r="A2486" s="332" t="s">
        <v>3281</v>
      </c>
      <c r="B2486" s="163" t="s">
        <v>3282</v>
      </c>
      <c r="C2486" s="64"/>
      <c r="D2486" s="113" t="s">
        <v>3230</v>
      </c>
      <c r="E2486" s="65">
        <f>E2490</f>
        <v>0</v>
      </c>
      <c r="F2486" s="335"/>
      <c r="G2486" s="335"/>
      <c r="H2486" s="335"/>
      <c r="I2486" s="335">
        <f>I2487+I2488+I2489+I2490</f>
        <v>0</v>
      </c>
      <c r="J2486" s="335">
        <f>J2490</f>
        <v>0</v>
      </c>
      <c r="K2486" s="335"/>
      <c r="L2486" s="335"/>
      <c r="M2486" s="335"/>
      <c r="N2486" s="335">
        <f t="shared" si="138"/>
        <v>0</v>
      </c>
      <c r="O2486" s="206">
        <v>46023</v>
      </c>
      <c r="P2486" s="206">
        <v>46203</v>
      </c>
      <c r="Q2486" s="207"/>
      <c r="R2486" s="208" t="s">
        <v>45</v>
      </c>
      <c r="S2486" s="209"/>
      <c r="T2486" s="209"/>
      <c r="U2486" s="337"/>
    </row>
    <row r="2487" spans="1:21" ht="28" outlineLevel="1" x14ac:dyDescent="0.35">
      <c r="A2487" s="83" t="s">
        <v>3283</v>
      </c>
      <c r="B2487" s="148" t="s">
        <v>3241</v>
      </c>
      <c r="C2487" s="377"/>
      <c r="D2487" s="377"/>
      <c r="E2487" s="227"/>
      <c r="F2487" s="227"/>
      <c r="G2487" s="227"/>
      <c r="H2487" s="227"/>
      <c r="I2487" s="227">
        <f>SUM(E2487:H2487)</f>
        <v>0</v>
      </c>
      <c r="J2487" s="227"/>
      <c r="K2487" s="227"/>
      <c r="L2487" s="227"/>
      <c r="M2487" s="227"/>
      <c r="N2487" s="227">
        <f t="shared" si="138"/>
        <v>0</v>
      </c>
      <c r="O2487" s="88">
        <v>46023</v>
      </c>
      <c r="P2487" s="88">
        <v>46203</v>
      </c>
      <c r="Q2487" s="168">
        <v>0.2</v>
      </c>
      <c r="R2487" s="377" t="s">
        <v>45</v>
      </c>
      <c r="S2487" s="377"/>
      <c r="T2487" s="377"/>
      <c r="U2487" s="378"/>
    </row>
    <row r="2488" spans="1:21" ht="28" outlineLevel="1" x14ac:dyDescent="0.35">
      <c r="A2488" s="83" t="s">
        <v>3284</v>
      </c>
      <c r="B2488" s="148" t="s">
        <v>3234</v>
      </c>
      <c r="C2488" s="377"/>
      <c r="D2488" s="377"/>
      <c r="E2488" s="227"/>
      <c r="F2488" s="227"/>
      <c r="G2488" s="227"/>
      <c r="H2488" s="227"/>
      <c r="I2488" s="227">
        <f>SUM(E2488:H2488)</f>
        <v>0</v>
      </c>
      <c r="J2488" s="227"/>
      <c r="K2488" s="227"/>
      <c r="L2488" s="227"/>
      <c r="M2488" s="227"/>
      <c r="N2488" s="227">
        <f t="shared" si="138"/>
        <v>0</v>
      </c>
      <c r="O2488" s="88">
        <v>46204</v>
      </c>
      <c r="P2488" s="88">
        <v>46387</v>
      </c>
      <c r="Q2488" s="168">
        <v>0.2</v>
      </c>
      <c r="R2488" s="377" t="s">
        <v>45</v>
      </c>
      <c r="S2488" s="377"/>
      <c r="T2488" s="377"/>
      <c r="U2488" s="378"/>
    </row>
    <row r="2489" spans="1:21" ht="14" outlineLevel="1" x14ac:dyDescent="0.35">
      <c r="A2489" s="83" t="s">
        <v>3285</v>
      </c>
      <c r="B2489" s="148" t="s">
        <v>881</v>
      </c>
      <c r="C2489" s="377"/>
      <c r="D2489" s="377"/>
      <c r="E2489" s="227"/>
      <c r="F2489" s="227"/>
      <c r="G2489" s="227"/>
      <c r="H2489" s="227"/>
      <c r="I2489" s="227">
        <f>SUM(E2489:H2489)</f>
        <v>0</v>
      </c>
      <c r="J2489" s="227"/>
      <c r="K2489" s="227"/>
      <c r="L2489" s="227"/>
      <c r="M2489" s="227"/>
      <c r="N2489" s="227">
        <f t="shared" si="138"/>
        <v>0</v>
      </c>
      <c r="O2489" s="88">
        <v>46023</v>
      </c>
      <c r="P2489" s="88">
        <v>46203</v>
      </c>
      <c r="Q2489" s="168">
        <v>0.5</v>
      </c>
      <c r="R2489" s="377" t="s">
        <v>45</v>
      </c>
      <c r="S2489" s="377"/>
      <c r="T2489" s="377"/>
      <c r="U2489" s="378"/>
    </row>
    <row r="2490" spans="1:21" ht="14" outlineLevel="1" x14ac:dyDescent="0.35">
      <c r="A2490" s="83" t="s">
        <v>3286</v>
      </c>
      <c r="B2490" s="148" t="s">
        <v>3237</v>
      </c>
      <c r="C2490" s="85"/>
      <c r="D2490" s="86"/>
      <c r="E2490" s="101">
        <v>0</v>
      </c>
      <c r="F2490" s="101"/>
      <c r="G2490" s="101"/>
      <c r="H2490" s="101"/>
      <c r="I2490" s="101">
        <f>SUM(E2490:H2490)</f>
        <v>0</v>
      </c>
      <c r="J2490" s="101">
        <v>0</v>
      </c>
      <c r="K2490" s="101"/>
      <c r="L2490" s="101"/>
      <c r="M2490" s="101"/>
      <c r="N2490" s="101">
        <f t="shared" si="138"/>
        <v>0</v>
      </c>
      <c r="O2490" s="88">
        <v>46023</v>
      </c>
      <c r="P2490" s="88">
        <v>46203</v>
      </c>
      <c r="Q2490" s="168">
        <v>0.1</v>
      </c>
      <c r="R2490" s="377" t="s">
        <v>45</v>
      </c>
      <c r="S2490" s="91"/>
      <c r="T2490" s="91"/>
      <c r="U2490" s="102"/>
    </row>
    <row r="2491" spans="1:21" ht="42" outlineLevel="1" x14ac:dyDescent="0.35">
      <c r="A2491" s="332" t="s">
        <v>3287</v>
      </c>
      <c r="B2491" s="163" t="s">
        <v>3288</v>
      </c>
      <c r="C2491" s="64"/>
      <c r="D2491" s="113" t="s">
        <v>3230</v>
      </c>
      <c r="E2491" s="65">
        <f>E2495</f>
        <v>0</v>
      </c>
      <c r="F2491" s="335"/>
      <c r="G2491" s="335"/>
      <c r="H2491" s="335"/>
      <c r="I2491" s="335">
        <f>I2492+I2493+I2494+I2495</f>
        <v>0</v>
      </c>
      <c r="J2491" s="335">
        <f>J2495</f>
        <v>0</v>
      </c>
      <c r="K2491" s="335"/>
      <c r="L2491" s="335"/>
      <c r="M2491" s="335"/>
      <c r="N2491" s="335">
        <f t="shared" si="138"/>
        <v>0</v>
      </c>
      <c r="O2491" s="206">
        <v>46023</v>
      </c>
      <c r="P2491" s="206">
        <v>46203</v>
      </c>
      <c r="Q2491" s="207"/>
      <c r="R2491" s="208" t="s">
        <v>45</v>
      </c>
      <c r="S2491" s="209"/>
      <c r="T2491" s="209"/>
      <c r="U2491" s="337"/>
    </row>
    <row r="2492" spans="1:21" ht="28" outlineLevel="1" x14ac:dyDescent="0.35">
      <c r="A2492" s="83" t="s">
        <v>3289</v>
      </c>
      <c r="B2492" s="148" t="s">
        <v>3241</v>
      </c>
      <c r="C2492" s="377"/>
      <c r="D2492" s="377"/>
      <c r="E2492" s="227"/>
      <c r="F2492" s="227"/>
      <c r="G2492" s="227"/>
      <c r="H2492" s="227"/>
      <c r="I2492" s="227">
        <f>SUM(E2492:H2492)</f>
        <v>0</v>
      </c>
      <c r="J2492" s="227"/>
      <c r="K2492" s="227"/>
      <c r="L2492" s="227"/>
      <c r="M2492" s="227"/>
      <c r="N2492" s="227">
        <f t="shared" si="138"/>
        <v>0</v>
      </c>
      <c r="O2492" s="88">
        <v>46023</v>
      </c>
      <c r="P2492" s="88">
        <v>46203</v>
      </c>
      <c r="Q2492" s="168">
        <v>0.2</v>
      </c>
      <c r="R2492" s="377" t="s">
        <v>45</v>
      </c>
      <c r="S2492" s="377"/>
      <c r="T2492" s="377"/>
      <c r="U2492" s="378"/>
    </row>
    <row r="2493" spans="1:21" ht="28" outlineLevel="1" x14ac:dyDescent="0.35">
      <c r="A2493" s="83" t="s">
        <v>3290</v>
      </c>
      <c r="B2493" s="148" t="s">
        <v>3234</v>
      </c>
      <c r="C2493" s="377"/>
      <c r="D2493" s="377"/>
      <c r="E2493" s="227"/>
      <c r="F2493" s="227"/>
      <c r="G2493" s="227"/>
      <c r="H2493" s="227"/>
      <c r="I2493" s="227">
        <f>SUM(E2493:H2493)</f>
        <v>0</v>
      </c>
      <c r="J2493" s="227"/>
      <c r="K2493" s="227"/>
      <c r="L2493" s="227"/>
      <c r="M2493" s="227"/>
      <c r="N2493" s="227">
        <f t="shared" si="138"/>
        <v>0</v>
      </c>
      <c r="O2493" s="88">
        <v>46204</v>
      </c>
      <c r="P2493" s="88">
        <v>46387</v>
      </c>
      <c r="Q2493" s="168">
        <v>0.2</v>
      </c>
      <c r="R2493" s="377" t="s">
        <v>45</v>
      </c>
      <c r="S2493" s="377"/>
      <c r="T2493" s="377"/>
      <c r="U2493" s="378"/>
    </row>
    <row r="2494" spans="1:21" ht="15" customHeight="1" outlineLevel="1" x14ac:dyDescent="0.35">
      <c r="A2494" s="83" t="s">
        <v>3291</v>
      </c>
      <c r="B2494" s="148" t="s">
        <v>881</v>
      </c>
      <c r="C2494" s="377"/>
      <c r="D2494" s="377"/>
      <c r="E2494" s="227"/>
      <c r="F2494" s="227"/>
      <c r="G2494" s="227"/>
      <c r="H2494" s="227"/>
      <c r="I2494" s="227">
        <f>SUM(E2494:H2494)</f>
        <v>0</v>
      </c>
      <c r="J2494" s="227"/>
      <c r="K2494" s="227"/>
      <c r="L2494" s="227"/>
      <c r="M2494" s="227"/>
      <c r="N2494" s="227">
        <f t="shared" si="138"/>
        <v>0</v>
      </c>
      <c r="O2494" s="88">
        <v>46023</v>
      </c>
      <c r="P2494" s="88">
        <v>46203</v>
      </c>
      <c r="Q2494" s="168">
        <v>0.5</v>
      </c>
      <c r="R2494" s="377" t="s">
        <v>45</v>
      </c>
      <c r="S2494" s="377"/>
      <c r="T2494" s="377"/>
      <c r="U2494" s="378"/>
    </row>
    <row r="2495" spans="1:21" ht="14" outlineLevel="1" x14ac:dyDescent="0.35">
      <c r="A2495" s="83" t="s">
        <v>3292</v>
      </c>
      <c r="B2495" s="148" t="s">
        <v>3237</v>
      </c>
      <c r="C2495" s="85"/>
      <c r="D2495" s="86"/>
      <c r="E2495" s="101">
        <v>0</v>
      </c>
      <c r="F2495" s="101"/>
      <c r="G2495" s="101"/>
      <c r="H2495" s="101"/>
      <c r="I2495" s="101">
        <f>SUM(E2495:H2495)</f>
        <v>0</v>
      </c>
      <c r="J2495" s="101">
        <v>0</v>
      </c>
      <c r="K2495" s="101"/>
      <c r="L2495" s="101"/>
      <c r="M2495" s="101"/>
      <c r="N2495" s="101">
        <f t="shared" si="138"/>
        <v>0</v>
      </c>
      <c r="O2495" s="88">
        <v>46023</v>
      </c>
      <c r="P2495" s="88">
        <v>46203</v>
      </c>
      <c r="Q2495" s="168">
        <v>0.1</v>
      </c>
      <c r="R2495" s="377" t="s">
        <v>45</v>
      </c>
      <c r="S2495" s="91"/>
      <c r="T2495" s="91"/>
      <c r="U2495" s="102"/>
    </row>
    <row r="2496" spans="1:21" ht="24" customHeight="1" outlineLevel="1" x14ac:dyDescent="0.35">
      <c r="A2496" s="53" t="s">
        <v>3293</v>
      </c>
      <c r="B2496" s="54" t="s">
        <v>3294</v>
      </c>
      <c r="C2496" s="55"/>
      <c r="D2496" s="56"/>
      <c r="E2496" s="57">
        <f>E2497+E2510+E2513+E2526+E2539+E2552+E2565+E2591+E2604+E2617+E2630+E2643+E2656+E2669+E2675+E2677+E2681+E2694+E2702+E2715+E2728+E2734+E2738+E2742+E2747+E2753+E2766+E2769+E2772+E2775+E2777+E2785+E2791+E2796+E2809+E2822+E2835+E2848+E2854+E2860+E2865+E2870+E2875+E2888+E2901+E2913+E2916+E2920+E2933+E2946+E2959+E2972+E2985+E2998+E3002+E3006+E3010+E3014+E3018+E3022+E3026+E3030+E3034+E3038+E3042+E3046+E3050+E3054+E3058+E2578</f>
        <v>5905029396</v>
      </c>
      <c r="F2496" s="57">
        <f t="shared" ref="F2496:M2496" si="139">F2497+F2510+F2513+F2526+F2539+F2552+F2565+F2591+F2604+F2617+F2630+F2643+F2656+F2669+F2675+F2677+F2681+F2694+F2698+F2702+F2715+F2728+F2734+F2738+F2742+F2747+F2753+F2766+F2769+F2772+F2775+F2777+F2785+F2791+F2796+F2809+F2822+F2835+F2848+F2854+F2860+F2865+F2870+F2875+F2888+F2901+F2913+F2916+F2920+F2933+F2946+F2959+F2972+F2985+F2998+F3002+F3006+F3010+F3014+F3018+F3022+F3026+F3030+F3034+F3038+F3042+F3046+F3050+F3054+F3058</f>
        <v>0</v>
      </c>
      <c r="G2496" s="57">
        <f t="shared" si="139"/>
        <v>0</v>
      </c>
      <c r="H2496" s="57">
        <f t="shared" si="139"/>
        <v>0</v>
      </c>
      <c r="I2496" s="57">
        <f>I2497+I2510+I2513+I2526+I2539+I2552+I2565+I2591+I2604+I2617+I2630+I2643+I2656+I2669+I2675+I2677+I2681+I2694+I2698+I2702+I2715+I2728+I2734+I2738+I2742+I2747+I2753+I2766+I2769+I2772+I2775+I2777+I2785+I2791+I2796+I2809+I2822+I2835+I2848+I2854+I2860+I2865+I2870+I2875+I2888+I2901+I2913+I2916+I2920+I2933+I2946+I2959+I2972+I2985+I2998+I3002+I3006+I3010+I3014+I3018+I3022+I3026+I3030+I3034+I3038+I3042+I3046+I3050+I3054+I3058+I2578</f>
        <v>5905029396</v>
      </c>
      <c r="J2496" s="57">
        <f>J2497+J2510+J2513+J2526+J2539+J2552+J2565+J2591+J2604+J2617+J2630+J2643+J2656+J2669+J2675+J2677+J2681+J2694+J2698+J2702+J2715+J2728+J2734+J2738+J2742+J2747+J2753+J2766+J2769+J2772+J2775+J2777+J2785+J2791+J2796+J2809+J2822+J2835+J2848+J2854+J2860+J2865+J2870+J2875+J2888+J2901+J2913+J2916+J2920+J2933+J2946+J2959+J2972+J2985+J2998+J3002+J3006+J3010+J3014+J3018+J3022+J3026+J3030+J3034+J3038+J3042+J3046+J3050+J3054+J3058+J2578</f>
        <v>5905029395.9200001</v>
      </c>
      <c r="K2496" s="57">
        <f t="shared" si="139"/>
        <v>0</v>
      </c>
      <c r="L2496" s="57">
        <f t="shared" si="139"/>
        <v>0</v>
      </c>
      <c r="M2496" s="57">
        <f t="shared" si="139"/>
        <v>0</v>
      </c>
      <c r="N2496" s="57">
        <f>N2497+N2510+N2513+N2526+N2539+N2552+N2565+N2591+N2604+N2617+N2630+N2643+N2656+N2669+N2675+N2677+N2681+N2694+N2702+N2715+N2728+N2734+N2738+N2742+N2747+N2753+N2766+N2769+N2772+N2775+N2777+N2785+N2791+N2796+N2809+N2822+N2835+N2848+N2854+N2860+N2865+N2870+N2875+N2888+N2901+N2913+N2916+N2920+N2933+N2946+N2959+N2972+N2985+N2998+N3002+N3006+N3010+N3014+N3018+N3022+N3026+N3030+N3034+N3038+N3042+N3046+N3050+N3054+N3058+N2578</f>
        <v>5905029395.9200001</v>
      </c>
      <c r="O2496" s="58"/>
      <c r="P2496" s="58"/>
      <c r="Q2496" s="59">
        <v>0.6</v>
      </c>
      <c r="R2496" s="60" t="s">
        <v>22</v>
      </c>
      <c r="S2496" s="61"/>
      <c r="T2496" s="61"/>
      <c r="U2496" s="62"/>
    </row>
    <row r="2497" spans="1:21" ht="28.5" customHeight="1" outlineLevel="1" x14ac:dyDescent="0.35">
      <c r="A2497" s="63" t="s">
        <v>3295</v>
      </c>
      <c r="B2497" s="163" t="s">
        <v>3296</v>
      </c>
      <c r="C2497" s="64">
        <v>12</v>
      </c>
      <c r="D2497" s="113">
        <v>641300</v>
      </c>
      <c r="E2497" s="65">
        <f>E2498+E2499+E2500+E2501+E2502+E2503+E2504+E2505+E2506+E2507+E2508+E2509</f>
        <v>66542206</v>
      </c>
      <c r="F2497" s="65"/>
      <c r="G2497" s="65"/>
      <c r="H2497" s="65"/>
      <c r="I2497" s="65">
        <f>I2498+I2499+I2500+I2501+I2502+I2503+I2504+I2505+I2506+I2507+I2508+I2509</f>
        <v>66542206</v>
      </c>
      <c r="J2497" s="65">
        <f>J2498+J2499+J2500+J2501+J2502+J2503+J2504+J2505+J2506+J2507+J2508+J2509</f>
        <v>66542206</v>
      </c>
      <c r="K2497" s="65"/>
      <c r="L2497" s="65"/>
      <c r="M2497" s="65"/>
      <c r="N2497" s="65">
        <f>N2498+N2499+N2500+N2501+N2502+N2503+N2504+N2505+N2506+N2507+N2508+N2509</f>
        <v>66542206</v>
      </c>
      <c r="O2497" s="164">
        <v>46023</v>
      </c>
      <c r="P2497" s="164">
        <v>46387</v>
      </c>
      <c r="Q2497" s="68"/>
      <c r="R2497" s="69" t="s">
        <v>45</v>
      </c>
      <c r="S2497" s="71"/>
      <c r="T2497" s="71"/>
      <c r="U2497" s="147"/>
    </row>
    <row r="2498" spans="1:21" ht="28.5" customHeight="1" outlineLevel="1" x14ac:dyDescent="0.35">
      <c r="A2498" s="83" t="s">
        <v>3297</v>
      </c>
      <c r="B2498" s="152" t="s">
        <v>3298</v>
      </c>
      <c r="C2498" s="85"/>
      <c r="D2498" s="86"/>
      <c r="E2498" s="101">
        <v>5545184</v>
      </c>
      <c r="F2498" s="101"/>
      <c r="G2498" s="101"/>
      <c r="H2498" s="101"/>
      <c r="I2498" s="101">
        <f t="shared" ref="I2498:I2509" si="140">SUM(E2498:H2498)</f>
        <v>5545184</v>
      </c>
      <c r="J2498" s="101">
        <v>5545184</v>
      </c>
      <c r="K2498" s="101"/>
      <c r="L2498" s="101"/>
      <c r="M2498" s="101"/>
      <c r="N2498" s="101">
        <f t="shared" ref="N2498:N2509" si="141">SUM(J2498:M2498)</f>
        <v>5545184</v>
      </c>
      <c r="O2498" s="88">
        <v>46023</v>
      </c>
      <c r="P2498" s="88">
        <v>46073</v>
      </c>
      <c r="Q2498" s="144">
        <v>0.08</v>
      </c>
      <c r="R2498" s="90" t="s">
        <v>45</v>
      </c>
      <c r="S2498" s="91"/>
      <c r="T2498" s="91"/>
      <c r="U2498" s="102"/>
    </row>
    <row r="2499" spans="1:21" ht="28.5" customHeight="1" outlineLevel="1" x14ac:dyDescent="0.35">
      <c r="A2499" s="83" t="s">
        <v>3299</v>
      </c>
      <c r="B2499" s="152" t="s">
        <v>3300</v>
      </c>
      <c r="C2499" s="85"/>
      <c r="D2499" s="86"/>
      <c r="E2499" s="101">
        <v>5545184</v>
      </c>
      <c r="F2499" s="101"/>
      <c r="G2499" s="101"/>
      <c r="H2499" s="101"/>
      <c r="I2499" s="101">
        <f t="shared" si="140"/>
        <v>5545184</v>
      </c>
      <c r="J2499" s="101">
        <v>5545184</v>
      </c>
      <c r="K2499" s="101"/>
      <c r="L2499" s="101"/>
      <c r="M2499" s="101"/>
      <c r="N2499" s="101">
        <f t="shared" si="141"/>
        <v>5545184</v>
      </c>
      <c r="O2499" s="88">
        <v>46054</v>
      </c>
      <c r="P2499" s="88">
        <v>46101</v>
      </c>
      <c r="Q2499" s="144">
        <v>0.08</v>
      </c>
      <c r="R2499" s="90" t="s">
        <v>45</v>
      </c>
      <c r="S2499" s="91"/>
      <c r="T2499" s="91"/>
      <c r="U2499" s="102"/>
    </row>
    <row r="2500" spans="1:21" ht="28.5" customHeight="1" outlineLevel="1" x14ac:dyDescent="0.35">
      <c r="A2500" s="83" t="s">
        <v>3301</v>
      </c>
      <c r="B2500" s="152" t="s">
        <v>3302</v>
      </c>
      <c r="C2500" s="85"/>
      <c r="D2500" s="86"/>
      <c r="E2500" s="101">
        <v>5545184</v>
      </c>
      <c r="F2500" s="101"/>
      <c r="G2500" s="101"/>
      <c r="H2500" s="101"/>
      <c r="I2500" s="101">
        <f t="shared" si="140"/>
        <v>5545184</v>
      </c>
      <c r="J2500" s="101">
        <v>5545184</v>
      </c>
      <c r="K2500" s="101"/>
      <c r="L2500" s="101"/>
      <c r="M2500" s="101"/>
      <c r="N2500" s="101">
        <f t="shared" si="141"/>
        <v>5545184</v>
      </c>
      <c r="O2500" s="88">
        <v>46082</v>
      </c>
      <c r="P2500" s="88">
        <v>46132</v>
      </c>
      <c r="Q2500" s="144">
        <v>0.08</v>
      </c>
      <c r="R2500" s="90" t="s">
        <v>45</v>
      </c>
      <c r="S2500" s="91"/>
      <c r="T2500" s="91"/>
      <c r="U2500" s="102"/>
    </row>
    <row r="2501" spans="1:21" ht="28.5" customHeight="1" outlineLevel="1" x14ac:dyDescent="0.35">
      <c r="A2501" s="83" t="s">
        <v>3303</v>
      </c>
      <c r="B2501" s="152" t="s">
        <v>3304</v>
      </c>
      <c r="C2501" s="85"/>
      <c r="D2501" s="86"/>
      <c r="E2501" s="101">
        <v>5545184</v>
      </c>
      <c r="F2501" s="101"/>
      <c r="G2501" s="101"/>
      <c r="H2501" s="101"/>
      <c r="I2501" s="101">
        <f t="shared" si="140"/>
        <v>5545184</v>
      </c>
      <c r="J2501" s="101">
        <v>5545184</v>
      </c>
      <c r="K2501" s="101"/>
      <c r="L2501" s="101"/>
      <c r="M2501" s="101"/>
      <c r="N2501" s="101">
        <f t="shared" si="141"/>
        <v>5545184</v>
      </c>
      <c r="O2501" s="88">
        <v>46113</v>
      </c>
      <c r="P2501" s="88">
        <v>46162</v>
      </c>
      <c r="Q2501" s="144">
        <v>0.08</v>
      </c>
      <c r="R2501" s="90" t="s">
        <v>45</v>
      </c>
      <c r="S2501" s="91"/>
      <c r="T2501" s="91"/>
      <c r="U2501" s="102"/>
    </row>
    <row r="2502" spans="1:21" ht="28.5" customHeight="1" outlineLevel="1" x14ac:dyDescent="0.35">
      <c r="A2502" s="83" t="s">
        <v>3305</v>
      </c>
      <c r="B2502" s="152" t="s">
        <v>3306</v>
      </c>
      <c r="C2502" s="85"/>
      <c r="D2502" s="86"/>
      <c r="E2502" s="101">
        <v>5545182</v>
      </c>
      <c r="F2502" s="101"/>
      <c r="G2502" s="101"/>
      <c r="H2502" s="101"/>
      <c r="I2502" s="101">
        <f t="shared" si="140"/>
        <v>5545182</v>
      </c>
      <c r="J2502" s="101">
        <v>5545182</v>
      </c>
      <c r="K2502" s="101"/>
      <c r="L2502" s="101"/>
      <c r="M2502" s="101"/>
      <c r="N2502" s="101">
        <f t="shared" si="141"/>
        <v>5545182</v>
      </c>
      <c r="O2502" s="88">
        <v>46143</v>
      </c>
      <c r="P2502" s="88">
        <v>46193</v>
      </c>
      <c r="Q2502" s="144">
        <v>0.08</v>
      </c>
      <c r="R2502" s="90" t="s">
        <v>45</v>
      </c>
      <c r="S2502" s="91"/>
      <c r="T2502" s="91"/>
      <c r="U2502" s="102"/>
    </row>
    <row r="2503" spans="1:21" ht="28.5" customHeight="1" outlineLevel="1" x14ac:dyDescent="0.35">
      <c r="A2503" s="83" t="s">
        <v>3307</v>
      </c>
      <c r="B2503" s="152" t="s">
        <v>3308</v>
      </c>
      <c r="C2503" s="85"/>
      <c r="D2503" s="86"/>
      <c r="E2503" s="101">
        <v>5545184</v>
      </c>
      <c r="F2503" s="101"/>
      <c r="G2503" s="101"/>
      <c r="H2503" s="101"/>
      <c r="I2503" s="101">
        <f t="shared" si="140"/>
        <v>5545184</v>
      </c>
      <c r="J2503" s="101">
        <v>5545184</v>
      </c>
      <c r="K2503" s="101"/>
      <c r="L2503" s="101"/>
      <c r="M2503" s="101"/>
      <c r="N2503" s="101">
        <f t="shared" si="141"/>
        <v>5545184</v>
      </c>
      <c r="O2503" s="88">
        <v>46174</v>
      </c>
      <c r="P2503" s="88">
        <v>46223</v>
      </c>
      <c r="Q2503" s="144">
        <v>0.08</v>
      </c>
      <c r="R2503" s="90" t="s">
        <v>45</v>
      </c>
      <c r="S2503" s="91"/>
      <c r="T2503" s="91"/>
      <c r="U2503" s="102"/>
    </row>
    <row r="2504" spans="1:21" ht="28.5" customHeight="1" outlineLevel="1" x14ac:dyDescent="0.35">
      <c r="A2504" s="83" t="s">
        <v>3309</v>
      </c>
      <c r="B2504" s="152" t="s">
        <v>3310</v>
      </c>
      <c r="C2504" s="85"/>
      <c r="D2504" s="86"/>
      <c r="E2504" s="101">
        <v>5545184</v>
      </c>
      <c r="F2504" s="101"/>
      <c r="G2504" s="101"/>
      <c r="H2504" s="101"/>
      <c r="I2504" s="101">
        <f t="shared" si="140"/>
        <v>5545184</v>
      </c>
      <c r="J2504" s="101">
        <v>5545184</v>
      </c>
      <c r="K2504" s="101"/>
      <c r="L2504" s="101"/>
      <c r="M2504" s="101"/>
      <c r="N2504" s="101">
        <f t="shared" si="141"/>
        <v>5545184</v>
      </c>
      <c r="O2504" s="88">
        <v>46204</v>
      </c>
      <c r="P2504" s="88">
        <v>46254</v>
      </c>
      <c r="Q2504" s="144">
        <v>0.08</v>
      </c>
      <c r="R2504" s="90" t="s">
        <v>45</v>
      </c>
      <c r="S2504" s="91"/>
      <c r="T2504" s="91"/>
      <c r="U2504" s="102"/>
    </row>
    <row r="2505" spans="1:21" ht="28.5" customHeight="1" outlineLevel="1" x14ac:dyDescent="0.35">
      <c r="A2505" s="83" t="s">
        <v>3311</v>
      </c>
      <c r="B2505" s="152" t="s">
        <v>3312</v>
      </c>
      <c r="C2505" s="85"/>
      <c r="D2505" s="86"/>
      <c r="E2505" s="101">
        <v>5545184</v>
      </c>
      <c r="F2505" s="101"/>
      <c r="G2505" s="101"/>
      <c r="H2505" s="101"/>
      <c r="I2505" s="101">
        <f t="shared" si="140"/>
        <v>5545184</v>
      </c>
      <c r="J2505" s="101">
        <v>5545184</v>
      </c>
      <c r="K2505" s="101"/>
      <c r="L2505" s="101"/>
      <c r="M2505" s="101"/>
      <c r="N2505" s="101">
        <f t="shared" si="141"/>
        <v>5545184</v>
      </c>
      <c r="O2505" s="88">
        <v>46235</v>
      </c>
      <c r="P2505" s="88">
        <v>46285</v>
      </c>
      <c r="Q2505" s="144">
        <v>0.08</v>
      </c>
      <c r="R2505" s="90" t="s">
        <v>45</v>
      </c>
      <c r="S2505" s="91"/>
      <c r="T2505" s="91"/>
      <c r="U2505" s="102"/>
    </row>
    <row r="2506" spans="1:21" ht="30.65" customHeight="1" outlineLevel="1" x14ac:dyDescent="0.35">
      <c r="A2506" s="83" t="s">
        <v>3313</v>
      </c>
      <c r="B2506" s="152" t="s">
        <v>3314</v>
      </c>
      <c r="C2506" s="85"/>
      <c r="D2506" s="86"/>
      <c r="E2506" s="101">
        <v>5545184</v>
      </c>
      <c r="F2506" s="101"/>
      <c r="G2506" s="101"/>
      <c r="H2506" s="101"/>
      <c r="I2506" s="101">
        <f t="shared" si="140"/>
        <v>5545184</v>
      </c>
      <c r="J2506" s="101">
        <v>5545184</v>
      </c>
      <c r="K2506" s="101"/>
      <c r="L2506" s="101"/>
      <c r="M2506" s="101"/>
      <c r="N2506" s="101">
        <f t="shared" si="141"/>
        <v>5545184</v>
      </c>
      <c r="O2506" s="88">
        <v>46266</v>
      </c>
      <c r="P2506" s="88">
        <v>46315</v>
      </c>
      <c r="Q2506" s="144">
        <v>0.08</v>
      </c>
      <c r="R2506" s="90" t="s">
        <v>45</v>
      </c>
      <c r="S2506" s="91"/>
      <c r="T2506" s="91"/>
      <c r="U2506" s="102"/>
    </row>
    <row r="2507" spans="1:21" ht="41.4" customHeight="1" outlineLevel="1" x14ac:dyDescent="0.35">
      <c r="A2507" s="83" t="s">
        <v>3315</v>
      </c>
      <c r="B2507" s="152" t="s">
        <v>3316</v>
      </c>
      <c r="C2507" s="85"/>
      <c r="D2507" s="86"/>
      <c r="E2507" s="101">
        <v>5545184</v>
      </c>
      <c r="F2507" s="101"/>
      <c r="G2507" s="101"/>
      <c r="H2507" s="101"/>
      <c r="I2507" s="101">
        <f t="shared" si="140"/>
        <v>5545184</v>
      </c>
      <c r="J2507" s="101">
        <v>5545184</v>
      </c>
      <c r="K2507" s="101"/>
      <c r="L2507" s="101"/>
      <c r="M2507" s="101"/>
      <c r="N2507" s="101">
        <f t="shared" si="141"/>
        <v>5545184</v>
      </c>
      <c r="O2507" s="88">
        <v>46296</v>
      </c>
      <c r="P2507" s="88">
        <v>46346</v>
      </c>
      <c r="Q2507" s="144">
        <v>0.08</v>
      </c>
      <c r="R2507" s="90" t="s">
        <v>45</v>
      </c>
      <c r="S2507" s="91"/>
      <c r="T2507" s="91"/>
      <c r="U2507" s="102"/>
    </row>
    <row r="2508" spans="1:21" ht="41.4" customHeight="1" outlineLevel="1" x14ac:dyDescent="0.35">
      <c r="A2508" s="83" t="s">
        <v>3317</v>
      </c>
      <c r="B2508" s="152" t="s">
        <v>3318</v>
      </c>
      <c r="C2508" s="85"/>
      <c r="D2508" s="86"/>
      <c r="E2508" s="101">
        <v>5545184</v>
      </c>
      <c r="F2508" s="101"/>
      <c r="G2508" s="101"/>
      <c r="H2508" s="101"/>
      <c r="I2508" s="101">
        <f t="shared" si="140"/>
        <v>5545184</v>
      </c>
      <c r="J2508" s="101">
        <v>5545184</v>
      </c>
      <c r="K2508" s="101"/>
      <c r="L2508" s="101"/>
      <c r="M2508" s="101"/>
      <c r="N2508" s="101">
        <f t="shared" si="141"/>
        <v>5545184</v>
      </c>
      <c r="O2508" s="88">
        <v>46327</v>
      </c>
      <c r="P2508" s="88">
        <v>46376</v>
      </c>
      <c r="Q2508" s="144">
        <v>0.08</v>
      </c>
      <c r="R2508" s="90" t="s">
        <v>45</v>
      </c>
      <c r="S2508" s="91"/>
      <c r="T2508" s="91"/>
      <c r="U2508" s="102"/>
    </row>
    <row r="2509" spans="1:21" ht="41.4" customHeight="1" outlineLevel="1" x14ac:dyDescent="0.35">
      <c r="A2509" s="83" t="s">
        <v>3319</v>
      </c>
      <c r="B2509" s="152" t="s">
        <v>3320</v>
      </c>
      <c r="C2509" s="85"/>
      <c r="D2509" s="86"/>
      <c r="E2509" s="101">
        <v>5545184</v>
      </c>
      <c r="F2509" s="101"/>
      <c r="G2509" s="101"/>
      <c r="H2509" s="101"/>
      <c r="I2509" s="101">
        <f t="shared" si="140"/>
        <v>5545184</v>
      </c>
      <c r="J2509" s="101">
        <v>5545184</v>
      </c>
      <c r="K2509" s="101"/>
      <c r="L2509" s="101"/>
      <c r="M2509" s="101"/>
      <c r="N2509" s="101">
        <f t="shared" si="141"/>
        <v>5545184</v>
      </c>
      <c r="O2509" s="88">
        <v>46357</v>
      </c>
      <c r="P2509" s="88">
        <v>46387</v>
      </c>
      <c r="Q2509" s="144">
        <v>0.12</v>
      </c>
      <c r="R2509" s="90" t="s">
        <v>45</v>
      </c>
      <c r="S2509" s="91"/>
      <c r="T2509" s="91"/>
      <c r="U2509" s="102"/>
    </row>
    <row r="2510" spans="1:21" ht="41.4" customHeight="1" outlineLevel="1" x14ac:dyDescent="0.35">
      <c r="A2510" s="63" t="s">
        <v>3321</v>
      </c>
      <c r="B2510" s="163" t="s">
        <v>3322</v>
      </c>
      <c r="C2510" s="64">
        <v>12</v>
      </c>
      <c r="D2510" s="113">
        <v>658101</v>
      </c>
      <c r="E2510" s="335">
        <f>E2511+E2512</f>
        <v>6800000</v>
      </c>
      <c r="F2510" s="65"/>
      <c r="G2510" s="65"/>
      <c r="H2510" s="65"/>
      <c r="I2510" s="65">
        <f>I2511+I2512</f>
        <v>6800000</v>
      </c>
      <c r="J2510" s="65">
        <f>J2511+J2512</f>
        <v>6800000</v>
      </c>
      <c r="K2510" s="65"/>
      <c r="L2510" s="65"/>
      <c r="M2510" s="65"/>
      <c r="N2510" s="65">
        <f>N2511+N2512</f>
        <v>6800000</v>
      </c>
      <c r="O2510" s="164">
        <v>46023</v>
      </c>
      <c r="P2510" s="164">
        <v>46387</v>
      </c>
      <c r="Q2510" s="68"/>
      <c r="R2510" s="69" t="s">
        <v>45</v>
      </c>
      <c r="S2510" s="71"/>
      <c r="T2510" s="71"/>
      <c r="U2510" s="147"/>
    </row>
    <row r="2511" spans="1:21" ht="41.4" customHeight="1" outlineLevel="1" x14ac:dyDescent="0.35">
      <c r="A2511" s="83" t="s">
        <v>3323</v>
      </c>
      <c r="B2511" s="152" t="s">
        <v>3324</v>
      </c>
      <c r="C2511" s="85"/>
      <c r="D2511" s="86"/>
      <c r="E2511" s="101">
        <v>3400000</v>
      </c>
      <c r="F2511" s="101"/>
      <c r="G2511" s="101"/>
      <c r="H2511" s="101"/>
      <c r="I2511" s="101">
        <f>SUM(E2511:H2511)</f>
        <v>3400000</v>
      </c>
      <c r="J2511" s="101">
        <v>3400000</v>
      </c>
      <c r="K2511" s="101"/>
      <c r="L2511" s="101"/>
      <c r="M2511" s="101"/>
      <c r="N2511" s="101">
        <f>SUM(J2511:M2511)</f>
        <v>3400000</v>
      </c>
      <c r="O2511" s="88">
        <v>46113</v>
      </c>
      <c r="P2511" s="88">
        <v>46162</v>
      </c>
      <c r="Q2511" s="144">
        <v>0.5</v>
      </c>
      <c r="R2511" s="90" t="s">
        <v>45</v>
      </c>
      <c r="S2511" s="91"/>
      <c r="T2511" s="91"/>
      <c r="U2511" s="102"/>
    </row>
    <row r="2512" spans="1:21" ht="33" customHeight="1" outlineLevel="1" x14ac:dyDescent="0.35">
      <c r="A2512" s="83" t="s">
        <v>3325</v>
      </c>
      <c r="B2512" s="152" t="s">
        <v>3326</v>
      </c>
      <c r="C2512" s="85"/>
      <c r="D2512" s="86"/>
      <c r="E2512" s="101">
        <v>3400000</v>
      </c>
      <c r="F2512" s="101"/>
      <c r="G2512" s="101"/>
      <c r="H2512" s="101"/>
      <c r="I2512" s="101">
        <f>SUM(E2512:H2512)</f>
        <v>3400000</v>
      </c>
      <c r="J2512" s="101">
        <v>3400000</v>
      </c>
      <c r="K2512" s="101"/>
      <c r="L2512" s="101"/>
      <c r="M2512" s="101"/>
      <c r="N2512" s="101">
        <f>SUM(J2512:M2512)</f>
        <v>3400000</v>
      </c>
      <c r="O2512" s="88">
        <v>46266</v>
      </c>
      <c r="P2512" s="88">
        <v>46315</v>
      </c>
      <c r="Q2512" s="144">
        <v>0.5</v>
      </c>
      <c r="R2512" s="90" t="s">
        <v>45</v>
      </c>
      <c r="S2512" s="91"/>
      <c r="T2512" s="91"/>
      <c r="U2512" s="102"/>
    </row>
    <row r="2513" spans="1:21" ht="32.15" customHeight="1" outlineLevel="1" x14ac:dyDescent="0.35">
      <c r="A2513" s="63" t="s">
        <v>3327</v>
      </c>
      <c r="B2513" s="163" t="s">
        <v>3328</v>
      </c>
      <c r="C2513" s="64">
        <v>12</v>
      </c>
      <c r="D2513" s="113">
        <v>661100</v>
      </c>
      <c r="E2513" s="65">
        <f>E2514+E2515+E2516+E2517+E2518+E2519+E2520+E2521+E2522+E2523+E2524+E2525</f>
        <v>40273600</v>
      </c>
      <c r="F2513" s="65"/>
      <c r="G2513" s="65"/>
      <c r="H2513" s="65"/>
      <c r="I2513" s="65">
        <f>I2514+I2515+I2516+I2517+I2518+I2519+I2520+I2521+I2522+I2523+I2524+I2525</f>
        <v>40273600</v>
      </c>
      <c r="J2513" s="65">
        <f>J2514+J2515+J2516+J2517+J2518+J2519+J2520+J2521+J2522+J2523+J2524+J2525</f>
        <v>40273600</v>
      </c>
      <c r="K2513" s="65"/>
      <c r="L2513" s="65"/>
      <c r="M2513" s="65"/>
      <c r="N2513" s="65">
        <f>N2514+N2515+N2516+N2517+N2518+N2519+N2520+N2521+N2522+N2523+N2524+N2525</f>
        <v>40273600</v>
      </c>
      <c r="O2513" s="164">
        <v>46023</v>
      </c>
      <c r="P2513" s="164">
        <v>46073</v>
      </c>
      <c r="Q2513" s="68"/>
      <c r="R2513" s="69" t="s">
        <v>45</v>
      </c>
      <c r="S2513" s="71"/>
      <c r="T2513" s="71"/>
      <c r="U2513" s="147"/>
    </row>
    <row r="2514" spans="1:21" ht="51.65" customHeight="1" outlineLevel="1" x14ac:dyDescent="0.35">
      <c r="A2514" s="83" t="s">
        <v>3329</v>
      </c>
      <c r="B2514" s="152" t="s">
        <v>3330</v>
      </c>
      <c r="C2514" s="85"/>
      <c r="D2514" s="86"/>
      <c r="E2514" s="101">
        <v>3356133.3333333335</v>
      </c>
      <c r="G2514" s="101"/>
      <c r="H2514" s="101"/>
      <c r="I2514" s="101">
        <f t="shared" ref="I2514:I2525" si="142">SUM(E2514:H2514)</f>
        <v>3356133.3333333335</v>
      </c>
      <c r="J2514" s="101">
        <v>3356133.3333333335</v>
      </c>
      <c r="L2514" s="101"/>
      <c r="M2514" s="101"/>
      <c r="N2514" s="101">
        <f t="shared" ref="N2514:N2525" si="143">SUM(J2514:M2514)</f>
        <v>3356133.3333333335</v>
      </c>
      <c r="O2514" s="88">
        <v>46023</v>
      </c>
      <c r="P2514" s="88">
        <v>46073</v>
      </c>
      <c r="Q2514" s="144">
        <v>0.08</v>
      </c>
      <c r="R2514" s="90" t="s">
        <v>45</v>
      </c>
      <c r="S2514" s="91"/>
      <c r="T2514" s="91"/>
      <c r="U2514" s="102"/>
    </row>
    <row r="2515" spans="1:21" ht="51.65" customHeight="1" outlineLevel="1" x14ac:dyDescent="0.35">
      <c r="A2515" s="83" t="s">
        <v>3331</v>
      </c>
      <c r="B2515" s="152" t="s">
        <v>3332</v>
      </c>
      <c r="C2515" s="85"/>
      <c r="D2515" s="86"/>
      <c r="E2515" s="101">
        <v>3356133.3333333335</v>
      </c>
      <c r="F2515" s="101"/>
      <c r="G2515" s="101"/>
      <c r="H2515" s="101"/>
      <c r="I2515" s="101">
        <f t="shared" si="142"/>
        <v>3356133.3333333335</v>
      </c>
      <c r="J2515" s="101">
        <v>3356133.3333333335</v>
      </c>
      <c r="K2515" s="101"/>
      <c r="L2515" s="101"/>
      <c r="M2515" s="101"/>
      <c r="N2515" s="101">
        <f t="shared" si="143"/>
        <v>3356133.3333333335</v>
      </c>
      <c r="O2515" s="88">
        <v>46054</v>
      </c>
      <c r="P2515" s="88">
        <v>46101</v>
      </c>
      <c r="Q2515" s="144">
        <v>0.08</v>
      </c>
      <c r="R2515" s="90" t="s">
        <v>45</v>
      </c>
      <c r="S2515" s="91"/>
      <c r="T2515" s="91"/>
      <c r="U2515" s="102"/>
    </row>
    <row r="2516" spans="1:21" ht="51.65" customHeight="1" outlineLevel="1" x14ac:dyDescent="0.35">
      <c r="A2516" s="83" t="s">
        <v>3333</v>
      </c>
      <c r="B2516" s="152" t="s">
        <v>3334</v>
      </c>
      <c r="C2516" s="85"/>
      <c r="D2516" s="86"/>
      <c r="E2516" s="101">
        <v>3356133.3333333335</v>
      </c>
      <c r="F2516" s="101"/>
      <c r="G2516" s="101"/>
      <c r="H2516" s="101"/>
      <c r="I2516" s="101">
        <f t="shared" si="142"/>
        <v>3356133.3333333335</v>
      </c>
      <c r="J2516" s="101">
        <v>3356133.3333333335</v>
      </c>
      <c r="K2516" s="101"/>
      <c r="L2516" s="101"/>
      <c r="M2516" s="101"/>
      <c r="N2516" s="101">
        <f t="shared" si="143"/>
        <v>3356133.3333333335</v>
      </c>
      <c r="O2516" s="88">
        <v>46082</v>
      </c>
      <c r="P2516" s="88">
        <v>46132</v>
      </c>
      <c r="Q2516" s="144">
        <v>0.08</v>
      </c>
      <c r="R2516" s="90" t="s">
        <v>45</v>
      </c>
      <c r="S2516" s="91"/>
      <c r="T2516" s="91"/>
      <c r="U2516" s="102"/>
    </row>
    <row r="2517" spans="1:21" ht="51.65" customHeight="1" outlineLevel="1" x14ac:dyDescent="0.35">
      <c r="A2517" s="83" t="s">
        <v>3335</v>
      </c>
      <c r="B2517" s="152" t="s">
        <v>3336</v>
      </c>
      <c r="C2517" s="85"/>
      <c r="D2517" s="86"/>
      <c r="E2517" s="101">
        <v>3356133.3333333335</v>
      </c>
      <c r="F2517" s="101"/>
      <c r="G2517" s="101"/>
      <c r="H2517" s="101"/>
      <c r="I2517" s="101">
        <f t="shared" si="142"/>
        <v>3356133.3333333335</v>
      </c>
      <c r="J2517" s="101">
        <v>3356133.3333333335</v>
      </c>
      <c r="K2517" s="101"/>
      <c r="L2517" s="101"/>
      <c r="M2517" s="101"/>
      <c r="N2517" s="101">
        <f t="shared" si="143"/>
        <v>3356133.3333333335</v>
      </c>
      <c r="O2517" s="88">
        <v>46113</v>
      </c>
      <c r="P2517" s="88">
        <v>46162</v>
      </c>
      <c r="Q2517" s="144">
        <v>0.08</v>
      </c>
      <c r="R2517" s="90" t="s">
        <v>45</v>
      </c>
      <c r="S2517" s="91"/>
      <c r="T2517" s="91"/>
      <c r="U2517" s="102"/>
    </row>
    <row r="2518" spans="1:21" ht="51.65" customHeight="1" outlineLevel="1" x14ac:dyDescent="0.35">
      <c r="A2518" s="83" t="s">
        <v>3337</v>
      </c>
      <c r="B2518" s="152" t="s">
        <v>3338</v>
      </c>
      <c r="C2518" s="85"/>
      <c r="D2518" s="86"/>
      <c r="E2518" s="101">
        <v>3356133.3333333335</v>
      </c>
      <c r="F2518" s="101"/>
      <c r="G2518" s="101"/>
      <c r="H2518" s="101"/>
      <c r="I2518" s="101">
        <f t="shared" si="142"/>
        <v>3356133.3333333335</v>
      </c>
      <c r="J2518" s="101">
        <v>3356133.3333333335</v>
      </c>
      <c r="K2518" s="101"/>
      <c r="L2518" s="101"/>
      <c r="M2518" s="101"/>
      <c r="N2518" s="101">
        <f t="shared" si="143"/>
        <v>3356133.3333333335</v>
      </c>
      <c r="O2518" s="88">
        <v>46143</v>
      </c>
      <c r="P2518" s="88">
        <v>46193</v>
      </c>
      <c r="Q2518" s="144">
        <v>0.08</v>
      </c>
      <c r="R2518" s="90" t="s">
        <v>45</v>
      </c>
      <c r="S2518" s="91"/>
      <c r="T2518" s="91"/>
      <c r="U2518" s="102"/>
    </row>
    <row r="2519" spans="1:21" ht="51.65" customHeight="1" outlineLevel="1" x14ac:dyDescent="0.35">
      <c r="A2519" s="83" t="s">
        <v>3339</v>
      </c>
      <c r="B2519" s="152" t="s">
        <v>3340</v>
      </c>
      <c r="C2519" s="85"/>
      <c r="D2519" s="86"/>
      <c r="E2519" s="101">
        <v>3356133.3333333335</v>
      </c>
      <c r="F2519" s="101"/>
      <c r="G2519" s="101"/>
      <c r="H2519" s="101"/>
      <c r="I2519" s="101">
        <f t="shared" si="142"/>
        <v>3356133.3333333335</v>
      </c>
      <c r="J2519" s="101">
        <v>3356133.3333333335</v>
      </c>
      <c r="K2519" s="101"/>
      <c r="L2519" s="101"/>
      <c r="M2519" s="101"/>
      <c r="N2519" s="101">
        <f t="shared" si="143"/>
        <v>3356133.3333333335</v>
      </c>
      <c r="O2519" s="88">
        <v>46174</v>
      </c>
      <c r="P2519" s="88">
        <v>46223</v>
      </c>
      <c r="Q2519" s="144">
        <v>0.08</v>
      </c>
      <c r="R2519" s="90" t="s">
        <v>45</v>
      </c>
      <c r="S2519" s="91"/>
      <c r="T2519" s="91"/>
      <c r="U2519" s="102"/>
    </row>
    <row r="2520" spans="1:21" ht="51.65" customHeight="1" outlineLevel="1" x14ac:dyDescent="0.35">
      <c r="A2520" s="83" t="s">
        <v>3341</v>
      </c>
      <c r="B2520" s="152" t="s">
        <v>3342</v>
      </c>
      <c r="C2520" s="85"/>
      <c r="D2520" s="86"/>
      <c r="E2520" s="101">
        <v>3356133.3333333335</v>
      </c>
      <c r="F2520" s="101"/>
      <c r="G2520" s="101"/>
      <c r="H2520" s="101"/>
      <c r="I2520" s="101">
        <f t="shared" si="142"/>
        <v>3356133.3333333335</v>
      </c>
      <c r="J2520" s="101">
        <v>3356133.3333333335</v>
      </c>
      <c r="K2520" s="101"/>
      <c r="L2520" s="101"/>
      <c r="M2520" s="101"/>
      <c r="N2520" s="101">
        <f t="shared" si="143"/>
        <v>3356133.3333333335</v>
      </c>
      <c r="O2520" s="88">
        <v>46204</v>
      </c>
      <c r="P2520" s="88">
        <v>46254</v>
      </c>
      <c r="Q2520" s="144">
        <v>0.08</v>
      </c>
      <c r="R2520" s="90" t="s">
        <v>45</v>
      </c>
      <c r="S2520" s="91"/>
      <c r="T2520" s="91"/>
      <c r="U2520" s="102"/>
    </row>
    <row r="2521" spans="1:21" ht="51.65" customHeight="1" outlineLevel="1" x14ac:dyDescent="0.35">
      <c r="A2521" s="83" t="s">
        <v>3343</v>
      </c>
      <c r="B2521" s="152" t="s">
        <v>3344</v>
      </c>
      <c r="C2521" s="85"/>
      <c r="D2521" s="86"/>
      <c r="E2521" s="101">
        <v>3356133.3333333335</v>
      </c>
      <c r="F2521" s="101"/>
      <c r="G2521" s="101"/>
      <c r="H2521" s="101"/>
      <c r="I2521" s="101">
        <f t="shared" si="142"/>
        <v>3356133.3333333335</v>
      </c>
      <c r="J2521" s="101">
        <v>3356133.3333333335</v>
      </c>
      <c r="K2521" s="101"/>
      <c r="L2521" s="101"/>
      <c r="M2521" s="101"/>
      <c r="N2521" s="101">
        <f t="shared" si="143"/>
        <v>3356133.3333333335</v>
      </c>
      <c r="O2521" s="88">
        <v>46235</v>
      </c>
      <c r="P2521" s="88">
        <v>46285</v>
      </c>
      <c r="Q2521" s="144">
        <v>0.08</v>
      </c>
      <c r="R2521" s="90" t="s">
        <v>45</v>
      </c>
      <c r="S2521" s="91"/>
      <c r="T2521" s="91"/>
      <c r="U2521" s="102"/>
    </row>
    <row r="2522" spans="1:21" ht="51.65" customHeight="1" outlineLevel="1" x14ac:dyDescent="0.35">
      <c r="A2522" s="83" t="s">
        <v>3345</v>
      </c>
      <c r="B2522" s="152" t="s">
        <v>3346</v>
      </c>
      <c r="C2522" s="85"/>
      <c r="D2522" s="86"/>
      <c r="E2522" s="101">
        <v>3356133.3333333335</v>
      </c>
      <c r="F2522" s="101"/>
      <c r="G2522" s="101"/>
      <c r="H2522" s="101"/>
      <c r="I2522" s="101">
        <f t="shared" si="142"/>
        <v>3356133.3333333335</v>
      </c>
      <c r="J2522" s="101">
        <v>3356133.3333333335</v>
      </c>
      <c r="K2522" s="101"/>
      <c r="L2522" s="101"/>
      <c r="M2522" s="101"/>
      <c r="N2522" s="101">
        <f t="shared" si="143"/>
        <v>3356133.3333333335</v>
      </c>
      <c r="O2522" s="88">
        <v>46266</v>
      </c>
      <c r="P2522" s="88">
        <v>46315</v>
      </c>
      <c r="Q2522" s="144">
        <v>0.08</v>
      </c>
      <c r="R2522" s="90" t="s">
        <v>45</v>
      </c>
      <c r="S2522" s="91"/>
      <c r="T2522" s="91"/>
      <c r="U2522" s="102"/>
    </row>
    <row r="2523" spans="1:21" ht="51.65" customHeight="1" outlineLevel="1" x14ac:dyDescent="0.35">
      <c r="A2523" s="83" t="s">
        <v>3347</v>
      </c>
      <c r="B2523" s="152" t="s">
        <v>3348</v>
      </c>
      <c r="C2523" s="85"/>
      <c r="D2523" s="86"/>
      <c r="E2523" s="101">
        <v>3356133.3333333335</v>
      </c>
      <c r="F2523" s="101"/>
      <c r="G2523" s="101"/>
      <c r="H2523" s="101"/>
      <c r="I2523" s="101">
        <f t="shared" si="142"/>
        <v>3356133.3333333335</v>
      </c>
      <c r="J2523" s="101">
        <v>3356133.3333333335</v>
      </c>
      <c r="K2523" s="101"/>
      <c r="L2523" s="101"/>
      <c r="M2523" s="101"/>
      <c r="N2523" s="101">
        <f t="shared" si="143"/>
        <v>3356133.3333333335</v>
      </c>
      <c r="O2523" s="88">
        <v>46296</v>
      </c>
      <c r="P2523" s="88">
        <v>46346</v>
      </c>
      <c r="Q2523" s="144">
        <v>0.08</v>
      </c>
      <c r="R2523" s="90" t="s">
        <v>45</v>
      </c>
      <c r="S2523" s="91"/>
      <c r="T2523" s="91"/>
      <c r="U2523" s="102"/>
    </row>
    <row r="2524" spans="1:21" ht="51.65" customHeight="1" outlineLevel="1" x14ac:dyDescent="0.35">
      <c r="A2524" s="83" t="s">
        <v>3349</v>
      </c>
      <c r="B2524" s="152" t="s">
        <v>3350</v>
      </c>
      <c r="C2524" s="85"/>
      <c r="D2524" s="86"/>
      <c r="E2524" s="101">
        <v>3356133.3333333335</v>
      </c>
      <c r="F2524" s="101"/>
      <c r="G2524" s="101"/>
      <c r="H2524" s="101"/>
      <c r="I2524" s="101">
        <f t="shared" si="142"/>
        <v>3356133.3333333335</v>
      </c>
      <c r="J2524" s="101">
        <v>3356133.3333333335</v>
      </c>
      <c r="K2524" s="101"/>
      <c r="L2524" s="101"/>
      <c r="M2524" s="101"/>
      <c r="N2524" s="101">
        <f t="shared" si="143"/>
        <v>3356133.3333333335</v>
      </c>
      <c r="O2524" s="88">
        <v>46327</v>
      </c>
      <c r="P2524" s="88">
        <v>46376</v>
      </c>
      <c r="Q2524" s="144">
        <v>0.08</v>
      </c>
      <c r="R2524" s="90" t="s">
        <v>45</v>
      </c>
      <c r="S2524" s="91"/>
      <c r="T2524" s="91"/>
      <c r="U2524" s="102"/>
    </row>
    <row r="2525" spans="1:21" ht="51.65" customHeight="1" outlineLevel="1" x14ac:dyDescent="0.35">
      <c r="A2525" s="83" t="s">
        <v>3351</v>
      </c>
      <c r="B2525" s="152" t="s">
        <v>3352</v>
      </c>
      <c r="C2525" s="85"/>
      <c r="D2525" s="86"/>
      <c r="E2525" s="101">
        <v>3356133.3333333335</v>
      </c>
      <c r="F2525" s="101"/>
      <c r="G2525" s="101"/>
      <c r="H2525" s="101"/>
      <c r="I2525" s="101">
        <f t="shared" si="142"/>
        <v>3356133.3333333335</v>
      </c>
      <c r="J2525" s="101">
        <v>3356133.3333333335</v>
      </c>
      <c r="K2525" s="101"/>
      <c r="L2525" s="101"/>
      <c r="M2525" s="101"/>
      <c r="N2525" s="101">
        <f t="shared" si="143"/>
        <v>3356133.3333333335</v>
      </c>
      <c r="O2525" s="88">
        <v>46357</v>
      </c>
      <c r="P2525" s="88">
        <v>46387</v>
      </c>
      <c r="Q2525" s="144">
        <v>0.12</v>
      </c>
      <c r="R2525" s="90" t="s">
        <v>45</v>
      </c>
      <c r="S2525" s="91"/>
      <c r="T2525" s="91"/>
      <c r="U2525" s="102"/>
    </row>
    <row r="2526" spans="1:21" ht="31.5" customHeight="1" outlineLevel="1" x14ac:dyDescent="0.35">
      <c r="A2526" s="63" t="s">
        <v>3353</v>
      </c>
      <c r="B2526" s="163" t="s">
        <v>3354</v>
      </c>
      <c r="C2526" s="64">
        <v>12</v>
      </c>
      <c r="D2526" s="113">
        <v>661101</v>
      </c>
      <c r="E2526" s="65">
        <f>E2527+E2528+E2529+E2530+E2531+E2532+E2533+E2534+E2535+E2536+E2537+E2538</f>
        <v>920031109</v>
      </c>
      <c r="F2526" s="65"/>
      <c r="G2526" s="65"/>
      <c r="H2526" s="65"/>
      <c r="I2526" s="65">
        <f>I2527+I2528+I2529+I2530+I2531+I2532+I2533+I2534+I2535+I2536+I2537+I2538</f>
        <v>920031109</v>
      </c>
      <c r="J2526" s="65">
        <f>J2527+J2528+J2529+J2530+J2531+J2532+J2533+J2534+J2535+J2536+J2537+J2538</f>
        <v>920031109</v>
      </c>
      <c r="K2526" s="65"/>
      <c r="L2526" s="65"/>
      <c r="M2526" s="65"/>
      <c r="N2526" s="65">
        <f>N2527+N2528+N2529+N2530+N2531+N2532+N2533+N2534+N2535+N2536+N2537+N2538</f>
        <v>920031109</v>
      </c>
      <c r="O2526" s="67">
        <v>46023</v>
      </c>
      <c r="P2526" s="67">
        <v>46387</v>
      </c>
      <c r="Q2526" s="68"/>
      <c r="R2526" s="69" t="s">
        <v>45</v>
      </c>
      <c r="S2526" s="71"/>
      <c r="T2526" s="71"/>
      <c r="U2526" s="147"/>
    </row>
    <row r="2527" spans="1:21" ht="43.5" customHeight="1" outlineLevel="1" x14ac:dyDescent="0.35">
      <c r="A2527" s="83" t="s">
        <v>3355</v>
      </c>
      <c r="B2527" s="152" t="s">
        <v>3356</v>
      </c>
      <c r="C2527" s="85"/>
      <c r="D2527" s="86"/>
      <c r="E2527" s="101">
        <v>76669259</v>
      </c>
      <c r="F2527" s="101"/>
      <c r="G2527" s="101"/>
      <c r="H2527" s="101"/>
      <c r="I2527" s="101">
        <f t="shared" ref="I2527:I2538" si="144">SUM(E2527:H2527)</f>
        <v>76669259</v>
      </c>
      <c r="J2527" s="101">
        <v>76669259</v>
      </c>
      <c r="K2527" s="101"/>
      <c r="L2527" s="101"/>
      <c r="M2527" s="101"/>
      <c r="N2527" s="101">
        <f t="shared" ref="N2527:N2538" si="145">SUM(J2527:M2527)</f>
        <v>76669259</v>
      </c>
      <c r="O2527" s="88">
        <v>46023</v>
      </c>
      <c r="P2527" s="88">
        <v>46073</v>
      </c>
      <c r="Q2527" s="144">
        <v>0.08</v>
      </c>
      <c r="R2527" s="90" t="s">
        <v>45</v>
      </c>
      <c r="S2527" s="91"/>
      <c r="T2527" s="91"/>
      <c r="U2527" s="102"/>
    </row>
    <row r="2528" spans="1:21" ht="43.5" customHeight="1" outlineLevel="1" x14ac:dyDescent="0.35">
      <c r="A2528" s="83" t="s">
        <v>3357</v>
      </c>
      <c r="B2528" s="152" t="s">
        <v>3358</v>
      </c>
      <c r="C2528" s="85"/>
      <c r="D2528" s="86"/>
      <c r="E2528" s="101">
        <v>76669259</v>
      </c>
      <c r="F2528" s="101"/>
      <c r="G2528" s="101"/>
      <c r="H2528" s="101"/>
      <c r="I2528" s="101">
        <f t="shared" si="144"/>
        <v>76669259</v>
      </c>
      <c r="J2528" s="101">
        <v>76669259</v>
      </c>
      <c r="K2528" s="101"/>
      <c r="L2528" s="101"/>
      <c r="M2528" s="101"/>
      <c r="N2528" s="101">
        <f t="shared" si="145"/>
        <v>76669259</v>
      </c>
      <c r="O2528" s="88">
        <v>46054</v>
      </c>
      <c r="P2528" s="88">
        <v>46101</v>
      </c>
      <c r="Q2528" s="144">
        <v>0.08</v>
      </c>
      <c r="R2528" s="90" t="s">
        <v>45</v>
      </c>
      <c r="S2528" s="91"/>
      <c r="T2528" s="91"/>
      <c r="U2528" s="102"/>
    </row>
    <row r="2529" spans="1:21" ht="43.5" customHeight="1" outlineLevel="1" x14ac:dyDescent="0.35">
      <c r="A2529" s="83" t="s">
        <v>3359</v>
      </c>
      <c r="B2529" s="152" t="s">
        <v>3360</v>
      </c>
      <c r="C2529" s="85"/>
      <c r="D2529" s="86"/>
      <c r="E2529" s="101">
        <v>76669259</v>
      </c>
      <c r="F2529" s="101"/>
      <c r="G2529" s="101"/>
      <c r="H2529" s="101"/>
      <c r="I2529" s="101">
        <f t="shared" si="144"/>
        <v>76669259</v>
      </c>
      <c r="J2529" s="101">
        <v>76669259</v>
      </c>
      <c r="K2529" s="101"/>
      <c r="L2529" s="101"/>
      <c r="M2529" s="101"/>
      <c r="N2529" s="101">
        <f t="shared" si="145"/>
        <v>76669259</v>
      </c>
      <c r="O2529" s="88">
        <v>46082</v>
      </c>
      <c r="P2529" s="88">
        <v>46132</v>
      </c>
      <c r="Q2529" s="144">
        <v>0.08</v>
      </c>
      <c r="R2529" s="90" t="s">
        <v>45</v>
      </c>
      <c r="S2529" s="91"/>
      <c r="T2529" s="91"/>
      <c r="U2529" s="102"/>
    </row>
    <row r="2530" spans="1:21" ht="43.5" customHeight="1" outlineLevel="1" x14ac:dyDescent="0.35">
      <c r="A2530" s="83" t="s">
        <v>3361</v>
      </c>
      <c r="B2530" s="152" t="s">
        <v>3362</v>
      </c>
      <c r="C2530" s="85"/>
      <c r="D2530" s="86"/>
      <c r="E2530" s="101">
        <v>76669259</v>
      </c>
      <c r="F2530" s="101"/>
      <c r="G2530" s="101"/>
      <c r="H2530" s="101"/>
      <c r="I2530" s="101">
        <f t="shared" si="144"/>
        <v>76669259</v>
      </c>
      <c r="J2530" s="101">
        <v>76669259</v>
      </c>
      <c r="K2530" s="101"/>
      <c r="L2530" s="101"/>
      <c r="M2530" s="101"/>
      <c r="N2530" s="101">
        <f t="shared" si="145"/>
        <v>76669259</v>
      </c>
      <c r="O2530" s="88">
        <v>46113</v>
      </c>
      <c r="P2530" s="88">
        <v>46162</v>
      </c>
      <c r="Q2530" s="144">
        <v>0.08</v>
      </c>
      <c r="R2530" s="90" t="s">
        <v>45</v>
      </c>
      <c r="S2530" s="91"/>
      <c r="T2530" s="91"/>
      <c r="U2530" s="102"/>
    </row>
    <row r="2531" spans="1:21" ht="43.5" customHeight="1" outlineLevel="1" x14ac:dyDescent="0.35">
      <c r="A2531" s="83" t="s">
        <v>3363</v>
      </c>
      <c r="B2531" s="152" t="s">
        <v>3364</v>
      </c>
      <c r="C2531" s="85"/>
      <c r="D2531" s="86"/>
      <c r="E2531" s="101">
        <v>76669259</v>
      </c>
      <c r="F2531" s="101"/>
      <c r="G2531" s="101"/>
      <c r="H2531" s="101"/>
      <c r="I2531" s="101">
        <f t="shared" si="144"/>
        <v>76669259</v>
      </c>
      <c r="J2531" s="101">
        <v>76669259</v>
      </c>
      <c r="K2531" s="101"/>
      <c r="L2531" s="101"/>
      <c r="M2531" s="101"/>
      <c r="N2531" s="101">
        <f t="shared" si="145"/>
        <v>76669259</v>
      </c>
      <c r="O2531" s="88">
        <v>46143</v>
      </c>
      <c r="P2531" s="88">
        <v>46193</v>
      </c>
      <c r="Q2531" s="144">
        <v>0.08</v>
      </c>
      <c r="R2531" s="90" t="s">
        <v>45</v>
      </c>
      <c r="S2531" s="91"/>
      <c r="T2531" s="91"/>
      <c r="U2531" s="102"/>
    </row>
    <row r="2532" spans="1:21" ht="43.5" customHeight="1" outlineLevel="1" x14ac:dyDescent="0.35">
      <c r="A2532" s="83" t="s">
        <v>3365</v>
      </c>
      <c r="B2532" s="152" t="s">
        <v>3366</v>
      </c>
      <c r="C2532" s="85"/>
      <c r="D2532" s="86"/>
      <c r="E2532" s="101">
        <v>76669259</v>
      </c>
      <c r="F2532" s="101"/>
      <c r="G2532" s="101"/>
      <c r="H2532" s="101"/>
      <c r="I2532" s="101">
        <f t="shared" si="144"/>
        <v>76669259</v>
      </c>
      <c r="J2532" s="101">
        <v>76669259</v>
      </c>
      <c r="K2532" s="101"/>
      <c r="L2532" s="101"/>
      <c r="M2532" s="101"/>
      <c r="N2532" s="101">
        <f t="shared" si="145"/>
        <v>76669259</v>
      </c>
      <c r="O2532" s="88">
        <v>46174</v>
      </c>
      <c r="P2532" s="88">
        <v>46223</v>
      </c>
      <c r="Q2532" s="144">
        <v>0.08</v>
      </c>
      <c r="R2532" s="90" t="s">
        <v>45</v>
      </c>
      <c r="S2532" s="91"/>
      <c r="T2532" s="91"/>
      <c r="U2532" s="102"/>
    </row>
    <row r="2533" spans="1:21" ht="43.5" customHeight="1" outlineLevel="1" x14ac:dyDescent="0.35">
      <c r="A2533" s="83" t="s">
        <v>3367</v>
      </c>
      <c r="B2533" s="152" t="s">
        <v>3368</v>
      </c>
      <c r="C2533" s="85"/>
      <c r="D2533" s="86"/>
      <c r="E2533" s="101">
        <v>76669260</v>
      </c>
      <c r="F2533" s="101"/>
      <c r="G2533" s="101"/>
      <c r="H2533" s="101"/>
      <c r="I2533" s="101">
        <f t="shared" si="144"/>
        <v>76669260</v>
      </c>
      <c r="J2533" s="101">
        <v>76669260</v>
      </c>
      <c r="K2533" s="101"/>
      <c r="L2533" s="101"/>
      <c r="M2533" s="101"/>
      <c r="N2533" s="101">
        <f t="shared" si="145"/>
        <v>76669260</v>
      </c>
      <c r="O2533" s="88">
        <v>46204</v>
      </c>
      <c r="P2533" s="88">
        <v>46254</v>
      </c>
      <c r="Q2533" s="144">
        <v>0.08</v>
      </c>
      <c r="R2533" s="90" t="s">
        <v>45</v>
      </c>
      <c r="S2533" s="91"/>
      <c r="T2533" s="91"/>
      <c r="U2533" s="102"/>
    </row>
    <row r="2534" spans="1:21" ht="43.5" customHeight="1" outlineLevel="1" x14ac:dyDescent="0.35">
      <c r="A2534" s="83" t="s">
        <v>3369</v>
      </c>
      <c r="B2534" s="152" t="s">
        <v>3370</v>
      </c>
      <c r="C2534" s="85"/>
      <c r="D2534" s="86"/>
      <c r="E2534" s="101">
        <v>76669259</v>
      </c>
      <c r="F2534" s="101"/>
      <c r="G2534" s="101"/>
      <c r="H2534" s="101"/>
      <c r="I2534" s="101">
        <f t="shared" si="144"/>
        <v>76669259</v>
      </c>
      <c r="J2534" s="101">
        <v>76669259</v>
      </c>
      <c r="K2534" s="101"/>
      <c r="L2534" s="101"/>
      <c r="M2534" s="101"/>
      <c r="N2534" s="101">
        <f t="shared" si="145"/>
        <v>76669259</v>
      </c>
      <c r="O2534" s="88">
        <v>46235</v>
      </c>
      <c r="P2534" s="88">
        <v>46285</v>
      </c>
      <c r="Q2534" s="144">
        <v>0.08</v>
      </c>
      <c r="R2534" s="90" t="s">
        <v>45</v>
      </c>
      <c r="S2534" s="91"/>
      <c r="T2534" s="91"/>
      <c r="U2534" s="102"/>
    </row>
    <row r="2535" spans="1:21" ht="43.5" customHeight="1" outlineLevel="1" x14ac:dyDescent="0.35">
      <c r="A2535" s="83" t="s">
        <v>3371</v>
      </c>
      <c r="B2535" s="152" t="s">
        <v>3372</v>
      </c>
      <c r="C2535" s="85"/>
      <c r="D2535" s="86"/>
      <c r="E2535" s="101">
        <v>76669259</v>
      </c>
      <c r="F2535" s="101"/>
      <c r="G2535" s="101"/>
      <c r="H2535" s="101"/>
      <c r="I2535" s="101">
        <f t="shared" si="144"/>
        <v>76669259</v>
      </c>
      <c r="J2535" s="101">
        <v>76669259</v>
      </c>
      <c r="K2535" s="101"/>
      <c r="L2535" s="101"/>
      <c r="M2535" s="101"/>
      <c r="N2535" s="101">
        <f t="shared" si="145"/>
        <v>76669259</v>
      </c>
      <c r="O2535" s="88">
        <v>46266</v>
      </c>
      <c r="P2535" s="88">
        <v>46315</v>
      </c>
      <c r="Q2535" s="144">
        <v>0.08</v>
      </c>
      <c r="R2535" s="90" t="s">
        <v>45</v>
      </c>
      <c r="S2535" s="91"/>
      <c r="T2535" s="91"/>
      <c r="U2535" s="102"/>
    </row>
    <row r="2536" spans="1:21" ht="43.5" customHeight="1" outlineLevel="1" x14ac:dyDescent="0.35">
      <c r="A2536" s="83" t="s">
        <v>3373</v>
      </c>
      <c r="B2536" s="152" t="s">
        <v>3374</v>
      </c>
      <c r="C2536" s="85"/>
      <c r="D2536" s="86"/>
      <c r="E2536" s="101">
        <v>76669259</v>
      </c>
      <c r="F2536" s="101"/>
      <c r="G2536" s="101"/>
      <c r="H2536" s="101"/>
      <c r="I2536" s="101">
        <f t="shared" si="144"/>
        <v>76669259</v>
      </c>
      <c r="J2536" s="101">
        <v>76669259</v>
      </c>
      <c r="K2536" s="101"/>
      <c r="L2536" s="101"/>
      <c r="M2536" s="101"/>
      <c r="N2536" s="101">
        <f t="shared" si="145"/>
        <v>76669259</v>
      </c>
      <c r="O2536" s="88">
        <v>46296</v>
      </c>
      <c r="P2536" s="88">
        <v>46346</v>
      </c>
      <c r="Q2536" s="144">
        <v>0.08</v>
      </c>
      <c r="R2536" s="90" t="s">
        <v>45</v>
      </c>
      <c r="S2536" s="91"/>
      <c r="T2536" s="91"/>
      <c r="U2536" s="102"/>
    </row>
    <row r="2537" spans="1:21" ht="43.5" customHeight="1" outlineLevel="1" x14ac:dyDescent="0.35">
      <c r="A2537" s="83" t="s">
        <v>3375</v>
      </c>
      <c r="B2537" s="152" t="s">
        <v>3376</v>
      </c>
      <c r="C2537" s="85"/>
      <c r="D2537" s="86"/>
      <c r="E2537" s="101">
        <v>76669259</v>
      </c>
      <c r="F2537" s="101"/>
      <c r="G2537" s="101"/>
      <c r="H2537" s="101"/>
      <c r="I2537" s="101">
        <f t="shared" si="144"/>
        <v>76669259</v>
      </c>
      <c r="J2537" s="101">
        <v>76669259</v>
      </c>
      <c r="K2537" s="101"/>
      <c r="L2537" s="101"/>
      <c r="M2537" s="101"/>
      <c r="N2537" s="101">
        <f t="shared" si="145"/>
        <v>76669259</v>
      </c>
      <c r="O2537" s="88">
        <v>46327</v>
      </c>
      <c r="P2537" s="88">
        <v>46376</v>
      </c>
      <c r="Q2537" s="144">
        <v>0.08</v>
      </c>
      <c r="R2537" s="90" t="s">
        <v>45</v>
      </c>
      <c r="S2537" s="91"/>
      <c r="T2537" s="91"/>
      <c r="U2537" s="102"/>
    </row>
    <row r="2538" spans="1:21" ht="43.5" customHeight="1" outlineLevel="1" x14ac:dyDescent="0.35">
      <c r="A2538" s="83" t="s">
        <v>3377</v>
      </c>
      <c r="B2538" s="152" t="s">
        <v>3378</v>
      </c>
      <c r="C2538" s="85"/>
      <c r="D2538" s="86"/>
      <c r="E2538" s="101">
        <v>76669259</v>
      </c>
      <c r="F2538" s="101"/>
      <c r="G2538" s="101"/>
      <c r="H2538" s="101"/>
      <c r="I2538" s="101">
        <f t="shared" si="144"/>
        <v>76669259</v>
      </c>
      <c r="J2538" s="101">
        <v>76669259</v>
      </c>
      <c r="K2538" s="101"/>
      <c r="L2538" s="101"/>
      <c r="M2538" s="101"/>
      <c r="N2538" s="101">
        <f t="shared" si="145"/>
        <v>76669259</v>
      </c>
      <c r="O2538" s="88">
        <v>46357</v>
      </c>
      <c r="P2538" s="88">
        <v>46387</v>
      </c>
      <c r="Q2538" s="144">
        <v>0.12</v>
      </c>
      <c r="R2538" s="90" t="s">
        <v>45</v>
      </c>
      <c r="S2538" s="91"/>
      <c r="T2538" s="91"/>
      <c r="U2538" s="102"/>
    </row>
    <row r="2539" spans="1:21" ht="24.65" customHeight="1" outlineLevel="1" x14ac:dyDescent="0.35">
      <c r="A2539" s="63" t="s">
        <v>3379</v>
      </c>
      <c r="B2539" s="333" t="s">
        <v>3380</v>
      </c>
      <c r="C2539" s="204">
        <v>12</v>
      </c>
      <c r="D2539" s="334">
        <v>662100</v>
      </c>
      <c r="E2539" s="335">
        <f>E2540+E2541+E2542+E2543+E2544+E2545+E2546+E2547+E2548+E2549+E2550+E2551</f>
        <v>167336400</v>
      </c>
      <c r="F2539" s="335"/>
      <c r="G2539" s="335"/>
      <c r="H2539" s="335"/>
      <c r="I2539" s="335">
        <f>I2540+I2541+I2542+I2543+I2544+I2545+I2546+I2547+I2548+I2549+I2550+I2551</f>
        <v>167336400</v>
      </c>
      <c r="J2539" s="335">
        <f>J2540+J2541+J2542+J2543+J2544+J2545+J2546+J2547+J2548+J2549+J2550+J2551</f>
        <v>167336400</v>
      </c>
      <c r="K2539" s="335"/>
      <c r="L2539" s="335"/>
      <c r="M2539" s="335"/>
      <c r="N2539" s="335">
        <f>N2540+N2541+N2542+N2543+N2544+N2545+N2546+N2547+N2548+N2549+N2550+N2551</f>
        <v>167336400</v>
      </c>
      <c r="O2539" s="206">
        <v>46023</v>
      </c>
      <c r="P2539" s="206">
        <v>46073</v>
      </c>
      <c r="Q2539" s="342"/>
      <c r="R2539" s="208" t="s">
        <v>45</v>
      </c>
      <c r="S2539" s="209"/>
      <c r="T2539" s="209"/>
      <c r="U2539" s="337"/>
    </row>
    <row r="2540" spans="1:21" ht="40.5" customHeight="1" outlineLevel="1" x14ac:dyDescent="0.35">
      <c r="A2540" s="83" t="s">
        <v>3381</v>
      </c>
      <c r="B2540" s="152" t="s">
        <v>3356</v>
      </c>
      <c r="C2540" s="85"/>
      <c r="D2540" s="86"/>
      <c r="E2540" s="101">
        <v>13944700</v>
      </c>
      <c r="F2540" s="101"/>
      <c r="G2540" s="101"/>
      <c r="H2540" s="101"/>
      <c r="I2540" s="101">
        <f t="shared" ref="I2540:I2551" si="146">SUM(E2540:H2540)</f>
        <v>13944700</v>
      </c>
      <c r="J2540" s="101">
        <v>13944700</v>
      </c>
      <c r="K2540" s="101"/>
      <c r="L2540" s="101"/>
      <c r="M2540" s="101"/>
      <c r="N2540" s="101">
        <f t="shared" ref="N2540:N2551" si="147">SUM(J2540:M2540)</f>
        <v>13944700</v>
      </c>
      <c r="O2540" s="88">
        <v>46023</v>
      </c>
      <c r="P2540" s="88">
        <v>46073</v>
      </c>
      <c r="Q2540" s="144">
        <v>0.08</v>
      </c>
      <c r="R2540" s="90" t="s">
        <v>45</v>
      </c>
      <c r="S2540" s="91"/>
      <c r="T2540" s="91"/>
      <c r="U2540" s="102"/>
    </row>
    <row r="2541" spans="1:21" ht="40.5" customHeight="1" outlineLevel="1" x14ac:dyDescent="0.35">
      <c r="A2541" s="83" t="s">
        <v>3382</v>
      </c>
      <c r="B2541" s="152" t="s">
        <v>3358</v>
      </c>
      <c r="C2541" s="85"/>
      <c r="D2541" s="86"/>
      <c r="E2541" s="101">
        <v>13944700</v>
      </c>
      <c r="F2541" s="101"/>
      <c r="G2541" s="101"/>
      <c r="H2541" s="101"/>
      <c r="I2541" s="101">
        <f t="shared" si="146"/>
        <v>13944700</v>
      </c>
      <c r="J2541" s="101">
        <v>13944700</v>
      </c>
      <c r="K2541" s="101"/>
      <c r="L2541" s="101"/>
      <c r="M2541" s="101"/>
      <c r="N2541" s="101">
        <f t="shared" si="147"/>
        <v>13944700</v>
      </c>
      <c r="O2541" s="88">
        <v>46054</v>
      </c>
      <c r="P2541" s="88">
        <v>46101</v>
      </c>
      <c r="Q2541" s="144">
        <v>0.08</v>
      </c>
      <c r="R2541" s="90" t="s">
        <v>45</v>
      </c>
      <c r="S2541" s="91"/>
      <c r="T2541" s="91"/>
      <c r="U2541" s="102"/>
    </row>
    <row r="2542" spans="1:21" ht="40.5" customHeight="1" outlineLevel="1" x14ac:dyDescent="0.35">
      <c r="A2542" s="83" t="s">
        <v>3383</v>
      </c>
      <c r="B2542" s="152" t="s">
        <v>3360</v>
      </c>
      <c r="C2542" s="85"/>
      <c r="D2542" s="86"/>
      <c r="E2542" s="101">
        <v>13944700</v>
      </c>
      <c r="F2542" s="101"/>
      <c r="G2542" s="101"/>
      <c r="H2542" s="101"/>
      <c r="I2542" s="101">
        <f t="shared" si="146"/>
        <v>13944700</v>
      </c>
      <c r="J2542" s="101">
        <v>13944700</v>
      </c>
      <c r="K2542" s="101"/>
      <c r="L2542" s="101"/>
      <c r="M2542" s="101"/>
      <c r="N2542" s="101">
        <f t="shared" si="147"/>
        <v>13944700</v>
      </c>
      <c r="O2542" s="88">
        <v>46082</v>
      </c>
      <c r="P2542" s="88">
        <v>46132</v>
      </c>
      <c r="Q2542" s="144">
        <v>0.08</v>
      </c>
      <c r="R2542" s="90" t="s">
        <v>45</v>
      </c>
      <c r="S2542" s="91"/>
      <c r="T2542" s="91"/>
      <c r="U2542" s="102"/>
    </row>
    <row r="2543" spans="1:21" ht="40.5" customHeight="1" outlineLevel="1" x14ac:dyDescent="0.35">
      <c r="A2543" s="83" t="s">
        <v>3384</v>
      </c>
      <c r="B2543" s="152" t="s">
        <v>3362</v>
      </c>
      <c r="C2543" s="85"/>
      <c r="D2543" s="86"/>
      <c r="E2543" s="101">
        <v>13944700</v>
      </c>
      <c r="F2543" s="101"/>
      <c r="G2543" s="101"/>
      <c r="H2543" s="101"/>
      <c r="I2543" s="101">
        <f t="shared" si="146"/>
        <v>13944700</v>
      </c>
      <c r="J2543" s="101">
        <v>13944700</v>
      </c>
      <c r="K2543" s="101"/>
      <c r="L2543" s="101"/>
      <c r="M2543" s="101"/>
      <c r="N2543" s="101">
        <f t="shared" si="147"/>
        <v>13944700</v>
      </c>
      <c r="O2543" s="88">
        <v>46113</v>
      </c>
      <c r="P2543" s="88">
        <v>46162</v>
      </c>
      <c r="Q2543" s="144">
        <v>0.08</v>
      </c>
      <c r="R2543" s="90" t="s">
        <v>45</v>
      </c>
      <c r="S2543" s="91"/>
      <c r="T2543" s="91"/>
      <c r="U2543" s="102"/>
    </row>
    <row r="2544" spans="1:21" ht="40.5" customHeight="1" outlineLevel="1" x14ac:dyDescent="0.35">
      <c r="A2544" s="83" t="s">
        <v>3385</v>
      </c>
      <c r="B2544" s="152" t="s">
        <v>3364</v>
      </c>
      <c r="C2544" s="85"/>
      <c r="D2544" s="86"/>
      <c r="E2544" s="101">
        <v>13944700</v>
      </c>
      <c r="F2544" s="101"/>
      <c r="G2544" s="101"/>
      <c r="H2544" s="101"/>
      <c r="I2544" s="101">
        <f t="shared" si="146"/>
        <v>13944700</v>
      </c>
      <c r="J2544" s="101">
        <v>13944700</v>
      </c>
      <c r="K2544" s="101"/>
      <c r="L2544" s="101"/>
      <c r="M2544" s="101"/>
      <c r="N2544" s="101">
        <f t="shared" si="147"/>
        <v>13944700</v>
      </c>
      <c r="O2544" s="88">
        <v>46143</v>
      </c>
      <c r="P2544" s="88">
        <v>46193</v>
      </c>
      <c r="Q2544" s="144">
        <v>0.08</v>
      </c>
      <c r="R2544" s="90" t="s">
        <v>45</v>
      </c>
      <c r="S2544" s="91"/>
      <c r="T2544" s="91"/>
      <c r="U2544" s="102"/>
    </row>
    <row r="2545" spans="1:21" ht="40.5" customHeight="1" outlineLevel="1" x14ac:dyDescent="0.35">
      <c r="A2545" s="83" t="s">
        <v>3386</v>
      </c>
      <c r="B2545" s="152" t="s">
        <v>3366</v>
      </c>
      <c r="C2545" s="85"/>
      <c r="D2545" s="86"/>
      <c r="E2545" s="101">
        <v>13944700</v>
      </c>
      <c r="F2545" s="101"/>
      <c r="G2545" s="101"/>
      <c r="H2545" s="101"/>
      <c r="I2545" s="101">
        <f t="shared" si="146"/>
        <v>13944700</v>
      </c>
      <c r="J2545" s="101">
        <v>13944700</v>
      </c>
      <c r="K2545" s="101"/>
      <c r="L2545" s="101"/>
      <c r="M2545" s="101"/>
      <c r="N2545" s="101">
        <f t="shared" si="147"/>
        <v>13944700</v>
      </c>
      <c r="O2545" s="88">
        <v>46174</v>
      </c>
      <c r="P2545" s="88">
        <v>46223</v>
      </c>
      <c r="Q2545" s="144">
        <v>0.08</v>
      </c>
      <c r="R2545" s="90" t="s">
        <v>45</v>
      </c>
      <c r="S2545" s="91"/>
      <c r="T2545" s="91"/>
      <c r="U2545" s="102"/>
    </row>
    <row r="2546" spans="1:21" ht="40.5" customHeight="1" outlineLevel="1" x14ac:dyDescent="0.35">
      <c r="A2546" s="83" t="s">
        <v>3387</v>
      </c>
      <c r="B2546" s="152" t="s">
        <v>3368</v>
      </c>
      <c r="C2546" s="85"/>
      <c r="D2546" s="86"/>
      <c r="E2546" s="101">
        <v>13944700</v>
      </c>
      <c r="F2546" s="101"/>
      <c r="G2546" s="101"/>
      <c r="H2546" s="101"/>
      <c r="I2546" s="101">
        <f t="shared" si="146"/>
        <v>13944700</v>
      </c>
      <c r="J2546" s="101">
        <v>13944700</v>
      </c>
      <c r="K2546" s="101"/>
      <c r="L2546" s="101"/>
      <c r="M2546" s="101"/>
      <c r="N2546" s="101">
        <f t="shared" si="147"/>
        <v>13944700</v>
      </c>
      <c r="O2546" s="88">
        <v>46204</v>
      </c>
      <c r="P2546" s="88">
        <v>46254</v>
      </c>
      <c r="Q2546" s="144">
        <v>0.08</v>
      </c>
      <c r="R2546" s="90" t="s">
        <v>45</v>
      </c>
      <c r="S2546" s="91"/>
      <c r="T2546" s="91"/>
      <c r="U2546" s="102"/>
    </row>
    <row r="2547" spans="1:21" ht="40.5" customHeight="1" outlineLevel="1" x14ac:dyDescent="0.35">
      <c r="A2547" s="83" t="s">
        <v>3388</v>
      </c>
      <c r="B2547" s="152" t="s">
        <v>3370</v>
      </c>
      <c r="C2547" s="85"/>
      <c r="D2547" s="86"/>
      <c r="E2547" s="101">
        <v>13944700</v>
      </c>
      <c r="F2547" s="101"/>
      <c r="G2547" s="101"/>
      <c r="H2547" s="101"/>
      <c r="I2547" s="101">
        <f t="shared" si="146"/>
        <v>13944700</v>
      </c>
      <c r="J2547" s="101">
        <v>13944700</v>
      </c>
      <c r="K2547" s="101"/>
      <c r="L2547" s="101"/>
      <c r="M2547" s="101"/>
      <c r="N2547" s="101">
        <f t="shared" si="147"/>
        <v>13944700</v>
      </c>
      <c r="O2547" s="88">
        <v>46235</v>
      </c>
      <c r="P2547" s="88">
        <v>46285</v>
      </c>
      <c r="Q2547" s="144">
        <v>0.08</v>
      </c>
      <c r="R2547" s="90" t="s">
        <v>45</v>
      </c>
      <c r="S2547" s="91"/>
      <c r="T2547" s="91"/>
      <c r="U2547" s="102"/>
    </row>
    <row r="2548" spans="1:21" ht="40.5" customHeight="1" outlineLevel="1" x14ac:dyDescent="0.35">
      <c r="A2548" s="83" t="s">
        <v>3389</v>
      </c>
      <c r="B2548" s="152" t="s">
        <v>3372</v>
      </c>
      <c r="C2548" s="85"/>
      <c r="D2548" s="86"/>
      <c r="E2548" s="101">
        <v>13944700</v>
      </c>
      <c r="F2548" s="101"/>
      <c r="G2548" s="101"/>
      <c r="H2548" s="101"/>
      <c r="I2548" s="101">
        <f t="shared" si="146"/>
        <v>13944700</v>
      </c>
      <c r="J2548" s="101">
        <v>13944700</v>
      </c>
      <c r="K2548" s="101"/>
      <c r="L2548" s="101"/>
      <c r="M2548" s="101"/>
      <c r="N2548" s="101">
        <f t="shared" si="147"/>
        <v>13944700</v>
      </c>
      <c r="O2548" s="88">
        <v>46266</v>
      </c>
      <c r="P2548" s="88">
        <v>46315</v>
      </c>
      <c r="Q2548" s="144">
        <v>0.08</v>
      </c>
      <c r="R2548" s="90" t="s">
        <v>45</v>
      </c>
      <c r="S2548" s="91"/>
      <c r="T2548" s="91"/>
      <c r="U2548" s="102"/>
    </row>
    <row r="2549" spans="1:21" ht="40.5" customHeight="1" outlineLevel="1" x14ac:dyDescent="0.35">
      <c r="A2549" s="83" t="s">
        <v>3390</v>
      </c>
      <c r="B2549" s="152" t="s">
        <v>3374</v>
      </c>
      <c r="C2549" s="85"/>
      <c r="D2549" s="86"/>
      <c r="E2549" s="101">
        <v>13944700</v>
      </c>
      <c r="F2549" s="101"/>
      <c r="G2549" s="101"/>
      <c r="H2549" s="101"/>
      <c r="I2549" s="101">
        <f t="shared" si="146"/>
        <v>13944700</v>
      </c>
      <c r="J2549" s="101">
        <v>13944700</v>
      </c>
      <c r="K2549" s="101"/>
      <c r="L2549" s="101"/>
      <c r="M2549" s="101"/>
      <c r="N2549" s="101">
        <f t="shared" si="147"/>
        <v>13944700</v>
      </c>
      <c r="O2549" s="88">
        <v>46296</v>
      </c>
      <c r="P2549" s="88">
        <v>46346</v>
      </c>
      <c r="Q2549" s="144">
        <v>0.08</v>
      </c>
      <c r="R2549" s="90" t="s">
        <v>45</v>
      </c>
      <c r="S2549" s="91"/>
      <c r="T2549" s="91"/>
      <c r="U2549" s="102"/>
    </row>
    <row r="2550" spans="1:21" ht="40.5" customHeight="1" outlineLevel="1" x14ac:dyDescent="0.35">
      <c r="A2550" s="83" t="s">
        <v>3391</v>
      </c>
      <c r="B2550" s="152" t="s">
        <v>3376</v>
      </c>
      <c r="C2550" s="85"/>
      <c r="D2550" s="86"/>
      <c r="E2550" s="101">
        <v>13944700</v>
      </c>
      <c r="F2550" s="101"/>
      <c r="G2550" s="101"/>
      <c r="H2550" s="101"/>
      <c r="I2550" s="101">
        <f t="shared" si="146"/>
        <v>13944700</v>
      </c>
      <c r="J2550" s="101">
        <v>13944700</v>
      </c>
      <c r="K2550" s="101"/>
      <c r="L2550" s="101"/>
      <c r="M2550" s="101"/>
      <c r="N2550" s="101">
        <f t="shared" si="147"/>
        <v>13944700</v>
      </c>
      <c r="O2550" s="88">
        <v>46327</v>
      </c>
      <c r="P2550" s="88">
        <v>46376</v>
      </c>
      <c r="Q2550" s="144">
        <v>0.08</v>
      </c>
      <c r="R2550" s="90" t="s">
        <v>45</v>
      </c>
      <c r="S2550" s="91"/>
      <c r="T2550" s="91"/>
      <c r="U2550" s="102"/>
    </row>
    <row r="2551" spans="1:21" ht="40.5" customHeight="1" outlineLevel="1" x14ac:dyDescent="0.35">
      <c r="A2551" s="83" t="s">
        <v>3392</v>
      </c>
      <c r="B2551" s="152" t="s">
        <v>3378</v>
      </c>
      <c r="C2551" s="85"/>
      <c r="D2551" s="86"/>
      <c r="E2551" s="101">
        <v>13944700</v>
      </c>
      <c r="F2551" s="101"/>
      <c r="G2551" s="101"/>
      <c r="H2551" s="101"/>
      <c r="I2551" s="101">
        <f t="shared" si="146"/>
        <v>13944700</v>
      </c>
      <c r="J2551" s="101">
        <v>13944700</v>
      </c>
      <c r="K2551" s="101"/>
      <c r="L2551" s="101"/>
      <c r="M2551" s="101"/>
      <c r="N2551" s="101">
        <f t="shared" si="147"/>
        <v>13944700</v>
      </c>
      <c r="O2551" s="88">
        <v>46357</v>
      </c>
      <c r="P2551" s="88">
        <v>46387</v>
      </c>
      <c r="Q2551" s="144">
        <v>0.12</v>
      </c>
      <c r="R2551" s="90" t="s">
        <v>45</v>
      </c>
      <c r="S2551" s="91"/>
      <c r="T2551" s="91"/>
      <c r="U2551" s="102"/>
    </row>
    <row r="2552" spans="1:21" ht="23.4" customHeight="1" outlineLevel="1" x14ac:dyDescent="0.35">
      <c r="A2552" s="63" t="s">
        <v>3393</v>
      </c>
      <c r="B2552" s="333" t="s">
        <v>3394</v>
      </c>
      <c r="C2552" s="64">
        <v>12</v>
      </c>
      <c r="D2552" s="113">
        <v>661201</v>
      </c>
      <c r="E2552" s="65">
        <f>E2553+E2554+E2555+E2556+E2557+E2558+E2559+E2560+E2561+E2562+E2563+E2564</f>
        <v>246174087</v>
      </c>
      <c r="F2552" s="65"/>
      <c r="G2552" s="65"/>
      <c r="H2552" s="65"/>
      <c r="I2552" s="65">
        <f>I2553+I2554+I2555+I2556+I2557+I2558+I2559+I2560+I2561+I2562+I2563+I2564</f>
        <v>246174087</v>
      </c>
      <c r="J2552" s="65">
        <f>J2553+J2554+J2555+J2556+J2557+J2558+J2559+J2560+J2561+J2562+J2563+J2564</f>
        <v>246174087</v>
      </c>
      <c r="K2552" s="65"/>
      <c r="L2552" s="65"/>
      <c r="M2552" s="65"/>
      <c r="N2552" s="65">
        <f>N2553+N2554+N2555+N2556+N2557+N2558+N2559+N2560+N2561+N2562+N2563+N2564</f>
        <v>246174087</v>
      </c>
      <c r="O2552" s="67">
        <v>46023</v>
      </c>
      <c r="P2552" s="67">
        <v>46387</v>
      </c>
      <c r="Q2552" s="68"/>
      <c r="R2552" s="69" t="s">
        <v>45</v>
      </c>
      <c r="S2552" s="71"/>
      <c r="T2552" s="71"/>
      <c r="U2552" s="147"/>
    </row>
    <row r="2553" spans="1:21" ht="23.4" customHeight="1" outlineLevel="1" x14ac:dyDescent="0.35">
      <c r="A2553" s="83" t="s">
        <v>3395</v>
      </c>
      <c r="B2553" s="152" t="s">
        <v>3396</v>
      </c>
      <c r="C2553" s="85"/>
      <c r="D2553" s="86"/>
      <c r="E2553" s="101">
        <v>20514507.25</v>
      </c>
      <c r="F2553" s="101"/>
      <c r="G2553" s="101"/>
      <c r="H2553" s="101"/>
      <c r="I2553" s="101">
        <f t="shared" ref="I2553:I2564" si="148">SUM(E2553:H2553)</f>
        <v>20514507.25</v>
      </c>
      <c r="J2553" s="101">
        <v>20514507.25</v>
      </c>
      <c r="K2553" s="101"/>
      <c r="L2553" s="101"/>
      <c r="M2553" s="101"/>
      <c r="N2553" s="101">
        <f t="shared" ref="N2553:N2564" si="149">SUM(J2553:M2553)</f>
        <v>20514507.25</v>
      </c>
      <c r="O2553" s="88">
        <v>46023</v>
      </c>
      <c r="P2553" s="88">
        <v>46073</v>
      </c>
      <c r="Q2553" s="144">
        <v>0.08</v>
      </c>
      <c r="R2553" s="90" t="s">
        <v>45</v>
      </c>
      <c r="S2553" s="91"/>
      <c r="T2553" s="91"/>
      <c r="U2553" s="102"/>
    </row>
    <row r="2554" spans="1:21" ht="23.4" customHeight="1" outlineLevel="1" x14ac:dyDescent="0.35">
      <c r="A2554" s="83" t="s">
        <v>3397</v>
      </c>
      <c r="B2554" s="152" t="s">
        <v>3398</v>
      </c>
      <c r="C2554" s="85"/>
      <c r="D2554" s="86"/>
      <c r="E2554" s="101">
        <v>20514507.25</v>
      </c>
      <c r="F2554" s="101"/>
      <c r="G2554" s="101"/>
      <c r="H2554" s="101"/>
      <c r="I2554" s="101">
        <f t="shared" si="148"/>
        <v>20514507.25</v>
      </c>
      <c r="J2554" s="101">
        <v>20514507.25</v>
      </c>
      <c r="K2554" s="101"/>
      <c r="L2554" s="101"/>
      <c r="M2554" s="101"/>
      <c r="N2554" s="101">
        <f t="shared" si="149"/>
        <v>20514507.25</v>
      </c>
      <c r="O2554" s="88">
        <v>46054</v>
      </c>
      <c r="P2554" s="88">
        <v>46101</v>
      </c>
      <c r="Q2554" s="144">
        <v>0.08</v>
      </c>
      <c r="R2554" s="90" t="s">
        <v>45</v>
      </c>
      <c r="S2554" s="91"/>
      <c r="T2554" s="91"/>
      <c r="U2554" s="102"/>
    </row>
    <row r="2555" spans="1:21" ht="23.4" customHeight="1" outlineLevel="1" x14ac:dyDescent="0.35">
      <c r="A2555" s="83" t="s">
        <v>3399</v>
      </c>
      <c r="B2555" s="152" t="s">
        <v>3400</v>
      </c>
      <c r="C2555" s="85"/>
      <c r="D2555" s="86"/>
      <c r="E2555" s="101">
        <v>20514507.25</v>
      </c>
      <c r="F2555" s="101"/>
      <c r="G2555" s="101"/>
      <c r="H2555" s="101"/>
      <c r="I2555" s="101">
        <f t="shared" si="148"/>
        <v>20514507.25</v>
      </c>
      <c r="J2555" s="101">
        <v>20514507.25</v>
      </c>
      <c r="K2555" s="101"/>
      <c r="L2555" s="101"/>
      <c r="M2555" s="101"/>
      <c r="N2555" s="101">
        <f t="shared" si="149"/>
        <v>20514507.25</v>
      </c>
      <c r="O2555" s="88">
        <v>46082</v>
      </c>
      <c r="P2555" s="88">
        <v>46132</v>
      </c>
      <c r="Q2555" s="144">
        <v>0.08</v>
      </c>
      <c r="R2555" s="90" t="s">
        <v>45</v>
      </c>
      <c r="S2555" s="91"/>
      <c r="T2555" s="91"/>
      <c r="U2555" s="102"/>
    </row>
    <row r="2556" spans="1:21" ht="23.4" customHeight="1" outlineLevel="1" x14ac:dyDescent="0.35">
      <c r="A2556" s="83" t="s">
        <v>3401</v>
      </c>
      <c r="B2556" s="152" t="s">
        <v>3402</v>
      </c>
      <c r="C2556" s="85"/>
      <c r="D2556" s="86"/>
      <c r="E2556" s="101">
        <v>20514507.25</v>
      </c>
      <c r="F2556" s="101"/>
      <c r="G2556" s="101"/>
      <c r="H2556" s="101"/>
      <c r="I2556" s="101">
        <f t="shared" si="148"/>
        <v>20514507.25</v>
      </c>
      <c r="J2556" s="101">
        <v>20514507.25</v>
      </c>
      <c r="K2556" s="101"/>
      <c r="L2556" s="101"/>
      <c r="M2556" s="101"/>
      <c r="N2556" s="101">
        <f t="shared" si="149"/>
        <v>20514507.25</v>
      </c>
      <c r="O2556" s="88">
        <v>46113</v>
      </c>
      <c r="P2556" s="88">
        <v>46162</v>
      </c>
      <c r="Q2556" s="144">
        <v>0.08</v>
      </c>
      <c r="R2556" s="90" t="s">
        <v>45</v>
      </c>
      <c r="S2556" s="91"/>
      <c r="T2556" s="91"/>
      <c r="U2556" s="102"/>
    </row>
    <row r="2557" spans="1:21" ht="23.4" customHeight="1" outlineLevel="1" x14ac:dyDescent="0.35">
      <c r="A2557" s="83" t="s">
        <v>3403</v>
      </c>
      <c r="B2557" s="152" t="s">
        <v>3404</v>
      </c>
      <c r="C2557" s="85"/>
      <c r="D2557" s="86"/>
      <c r="E2557" s="101">
        <v>20514507.25</v>
      </c>
      <c r="F2557" s="101"/>
      <c r="G2557" s="101"/>
      <c r="H2557" s="101"/>
      <c r="I2557" s="101">
        <f t="shared" si="148"/>
        <v>20514507.25</v>
      </c>
      <c r="J2557" s="101">
        <v>20514507.25</v>
      </c>
      <c r="K2557" s="101"/>
      <c r="L2557" s="101"/>
      <c r="M2557" s="101"/>
      <c r="N2557" s="101">
        <f t="shared" si="149"/>
        <v>20514507.25</v>
      </c>
      <c r="O2557" s="88">
        <v>46143</v>
      </c>
      <c r="P2557" s="88">
        <v>46193</v>
      </c>
      <c r="Q2557" s="144">
        <v>0.08</v>
      </c>
      <c r="R2557" s="90" t="s">
        <v>45</v>
      </c>
      <c r="S2557" s="91"/>
      <c r="T2557" s="91"/>
      <c r="U2557" s="102"/>
    </row>
    <row r="2558" spans="1:21" ht="23.4" customHeight="1" outlineLevel="1" x14ac:dyDescent="0.35">
      <c r="A2558" s="83" t="s">
        <v>3405</v>
      </c>
      <c r="B2558" s="152" t="s">
        <v>3406</v>
      </c>
      <c r="C2558" s="85"/>
      <c r="D2558" s="86"/>
      <c r="E2558" s="101">
        <v>20514507.25</v>
      </c>
      <c r="F2558" s="101"/>
      <c r="G2558" s="101"/>
      <c r="H2558" s="101"/>
      <c r="I2558" s="101">
        <f t="shared" si="148"/>
        <v>20514507.25</v>
      </c>
      <c r="J2558" s="101">
        <v>20514507.25</v>
      </c>
      <c r="K2558" s="101"/>
      <c r="L2558" s="101"/>
      <c r="M2558" s="101"/>
      <c r="N2558" s="101">
        <f t="shared" si="149"/>
        <v>20514507.25</v>
      </c>
      <c r="O2558" s="88">
        <v>46174</v>
      </c>
      <c r="P2558" s="88">
        <v>46223</v>
      </c>
      <c r="Q2558" s="144">
        <v>0.08</v>
      </c>
      <c r="R2558" s="90" t="s">
        <v>45</v>
      </c>
      <c r="S2558" s="91"/>
      <c r="T2558" s="91"/>
      <c r="U2558" s="102"/>
    </row>
    <row r="2559" spans="1:21" ht="23.4" customHeight="1" outlineLevel="1" x14ac:dyDescent="0.35">
      <c r="A2559" s="83" t="s">
        <v>3407</v>
      </c>
      <c r="B2559" s="152" t="s">
        <v>3408</v>
      </c>
      <c r="C2559" s="85"/>
      <c r="D2559" s="86"/>
      <c r="E2559" s="101">
        <v>20514507.25</v>
      </c>
      <c r="F2559" s="101"/>
      <c r="G2559" s="101"/>
      <c r="H2559" s="101"/>
      <c r="I2559" s="101">
        <f t="shared" si="148"/>
        <v>20514507.25</v>
      </c>
      <c r="J2559" s="101">
        <v>20514507.25</v>
      </c>
      <c r="K2559" s="101"/>
      <c r="L2559" s="101"/>
      <c r="M2559" s="101"/>
      <c r="N2559" s="101">
        <f t="shared" si="149"/>
        <v>20514507.25</v>
      </c>
      <c r="O2559" s="88">
        <v>46204</v>
      </c>
      <c r="P2559" s="88">
        <v>46254</v>
      </c>
      <c r="Q2559" s="144">
        <v>0.08</v>
      </c>
      <c r="R2559" s="90" t="s">
        <v>45</v>
      </c>
      <c r="S2559" s="91"/>
      <c r="T2559" s="91"/>
      <c r="U2559" s="102"/>
    </row>
    <row r="2560" spans="1:21" ht="23.4" customHeight="1" outlineLevel="1" x14ac:dyDescent="0.35">
      <c r="A2560" s="83" t="s">
        <v>3409</v>
      </c>
      <c r="B2560" s="152" t="s">
        <v>3410</v>
      </c>
      <c r="C2560" s="85"/>
      <c r="D2560" s="86"/>
      <c r="E2560" s="101">
        <v>20514507.25</v>
      </c>
      <c r="F2560" s="101"/>
      <c r="G2560" s="101"/>
      <c r="H2560" s="101"/>
      <c r="I2560" s="101">
        <f t="shared" si="148"/>
        <v>20514507.25</v>
      </c>
      <c r="J2560" s="101">
        <v>20514507.25</v>
      </c>
      <c r="K2560" s="101"/>
      <c r="L2560" s="101"/>
      <c r="M2560" s="101"/>
      <c r="N2560" s="101">
        <f t="shared" si="149"/>
        <v>20514507.25</v>
      </c>
      <c r="O2560" s="88">
        <v>46235</v>
      </c>
      <c r="P2560" s="88">
        <v>46285</v>
      </c>
      <c r="Q2560" s="144">
        <v>0.08</v>
      </c>
      <c r="R2560" s="90" t="s">
        <v>45</v>
      </c>
      <c r="S2560" s="91"/>
      <c r="T2560" s="91"/>
      <c r="U2560" s="102"/>
    </row>
    <row r="2561" spans="1:21" ht="23.4" customHeight="1" outlineLevel="1" x14ac:dyDescent="0.35">
      <c r="A2561" s="83" t="s">
        <v>3411</v>
      </c>
      <c r="B2561" s="152" t="s">
        <v>3412</v>
      </c>
      <c r="C2561" s="85"/>
      <c r="D2561" s="86"/>
      <c r="E2561" s="101">
        <v>20514507.25</v>
      </c>
      <c r="F2561" s="101"/>
      <c r="G2561" s="101"/>
      <c r="H2561" s="101"/>
      <c r="I2561" s="101">
        <f t="shared" si="148"/>
        <v>20514507.25</v>
      </c>
      <c r="J2561" s="101">
        <v>20514507.25</v>
      </c>
      <c r="K2561" s="101"/>
      <c r="L2561" s="101"/>
      <c r="M2561" s="101"/>
      <c r="N2561" s="101">
        <f t="shared" si="149"/>
        <v>20514507.25</v>
      </c>
      <c r="O2561" s="88">
        <v>46266</v>
      </c>
      <c r="P2561" s="88">
        <v>46315</v>
      </c>
      <c r="Q2561" s="144">
        <v>0.08</v>
      </c>
      <c r="R2561" s="90" t="s">
        <v>45</v>
      </c>
      <c r="S2561" s="91"/>
      <c r="T2561" s="91"/>
      <c r="U2561" s="102"/>
    </row>
    <row r="2562" spans="1:21" ht="23.4" customHeight="1" outlineLevel="1" x14ac:dyDescent="0.35">
      <c r="A2562" s="83" t="s">
        <v>3413</v>
      </c>
      <c r="B2562" s="152" t="s">
        <v>3414</v>
      </c>
      <c r="C2562" s="85"/>
      <c r="D2562" s="86"/>
      <c r="E2562" s="101">
        <v>20514507.25</v>
      </c>
      <c r="F2562" s="101"/>
      <c r="G2562" s="101"/>
      <c r="H2562" s="101"/>
      <c r="I2562" s="101">
        <f t="shared" si="148"/>
        <v>20514507.25</v>
      </c>
      <c r="J2562" s="101">
        <v>20514507.25</v>
      </c>
      <c r="K2562" s="101"/>
      <c r="L2562" s="101"/>
      <c r="M2562" s="101"/>
      <c r="N2562" s="101">
        <f t="shared" si="149"/>
        <v>20514507.25</v>
      </c>
      <c r="O2562" s="88">
        <v>46296</v>
      </c>
      <c r="P2562" s="88">
        <v>46346</v>
      </c>
      <c r="Q2562" s="144">
        <v>0.08</v>
      </c>
      <c r="R2562" s="90" t="s">
        <v>45</v>
      </c>
      <c r="S2562" s="91"/>
      <c r="T2562" s="91"/>
      <c r="U2562" s="102"/>
    </row>
    <row r="2563" spans="1:21" ht="23.4" customHeight="1" outlineLevel="1" x14ac:dyDescent="0.35">
      <c r="A2563" s="83" t="s">
        <v>3415</v>
      </c>
      <c r="B2563" s="152" t="s">
        <v>3416</v>
      </c>
      <c r="C2563" s="85"/>
      <c r="D2563" s="86"/>
      <c r="E2563" s="101">
        <v>20514507.25</v>
      </c>
      <c r="F2563" s="101"/>
      <c r="G2563" s="101"/>
      <c r="H2563" s="101"/>
      <c r="I2563" s="101">
        <f t="shared" si="148"/>
        <v>20514507.25</v>
      </c>
      <c r="J2563" s="101">
        <v>20514507.25</v>
      </c>
      <c r="K2563" s="101"/>
      <c r="L2563" s="101"/>
      <c r="M2563" s="101"/>
      <c r="N2563" s="101">
        <f t="shared" si="149"/>
        <v>20514507.25</v>
      </c>
      <c r="O2563" s="88">
        <v>46327</v>
      </c>
      <c r="P2563" s="88">
        <v>46376</v>
      </c>
      <c r="Q2563" s="144">
        <v>0.08</v>
      </c>
      <c r="R2563" s="90" t="s">
        <v>45</v>
      </c>
      <c r="S2563" s="91"/>
      <c r="T2563" s="91"/>
      <c r="U2563" s="102"/>
    </row>
    <row r="2564" spans="1:21" ht="23.4" customHeight="1" outlineLevel="1" x14ac:dyDescent="0.35">
      <c r="A2564" s="83" t="s">
        <v>3417</v>
      </c>
      <c r="B2564" s="152" t="s">
        <v>3418</v>
      </c>
      <c r="C2564" s="85"/>
      <c r="D2564" s="86"/>
      <c r="E2564" s="101">
        <v>20514507.25</v>
      </c>
      <c r="F2564" s="101"/>
      <c r="G2564" s="101"/>
      <c r="H2564" s="101"/>
      <c r="I2564" s="101">
        <f t="shared" si="148"/>
        <v>20514507.25</v>
      </c>
      <c r="J2564" s="101">
        <v>20514507.25</v>
      </c>
      <c r="K2564" s="101"/>
      <c r="L2564" s="101"/>
      <c r="M2564" s="101"/>
      <c r="N2564" s="101">
        <f t="shared" si="149"/>
        <v>20514507.25</v>
      </c>
      <c r="O2564" s="88">
        <v>46357</v>
      </c>
      <c r="P2564" s="88">
        <v>46387</v>
      </c>
      <c r="Q2564" s="144">
        <v>0.12</v>
      </c>
      <c r="R2564" s="90" t="s">
        <v>45</v>
      </c>
      <c r="S2564" s="91"/>
      <c r="T2564" s="91"/>
      <c r="U2564" s="102"/>
    </row>
    <row r="2565" spans="1:21" ht="23.4" customHeight="1" outlineLevel="1" x14ac:dyDescent="0.35">
      <c r="A2565" s="63" t="s">
        <v>3419</v>
      </c>
      <c r="B2565" s="333" t="s">
        <v>3420</v>
      </c>
      <c r="C2565" s="64">
        <v>12</v>
      </c>
      <c r="D2565" s="334">
        <v>661300</v>
      </c>
      <c r="E2565" s="65">
        <f>E2566+E2567+E2568+E2569+E2570+E2571+E2572+E2573+E2574+E2575+E2576+E2577</f>
        <v>90324000</v>
      </c>
      <c r="F2565" s="65"/>
      <c r="G2565" s="65"/>
      <c r="H2565" s="65"/>
      <c r="I2565" s="65">
        <f>I2566+I2567+I2568+I2569+I2570+I2571+I2572+I2573+I2574+I2575+I2576+I2577</f>
        <v>90324000</v>
      </c>
      <c r="J2565" s="65">
        <f>J2566+J2567+J2568+J2569+J2570+J2571+J2572+J2573+J2574+J2575+J2576+J2577</f>
        <v>90324000</v>
      </c>
      <c r="K2565" s="65"/>
      <c r="L2565" s="65"/>
      <c r="M2565" s="65"/>
      <c r="N2565" s="65">
        <f>N2566+N2567+N2568+N2569+N2570+N2571+N2572+N2573+N2574+N2575+N2576+N2577</f>
        <v>90324000</v>
      </c>
      <c r="O2565" s="67">
        <v>46023</v>
      </c>
      <c r="P2565" s="67">
        <v>46073</v>
      </c>
      <c r="Q2565" s="68"/>
      <c r="R2565" s="69" t="s">
        <v>45</v>
      </c>
      <c r="S2565" s="71"/>
      <c r="T2565" s="71"/>
      <c r="U2565" s="147"/>
    </row>
    <row r="2566" spans="1:21" ht="23.4" customHeight="1" outlineLevel="1" x14ac:dyDescent="0.35">
      <c r="A2566" s="83" t="s">
        <v>3421</v>
      </c>
      <c r="B2566" s="152" t="s">
        <v>3422</v>
      </c>
      <c r="C2566" s="85"/>
      <c r="D2566" s="86"/>
      <c r="E2566" s="101">
        <v>7527000</v>
      </c>
      <c r="F2566" s="101"/>
      <c r="G2566" s="101"/>
      <c r="H2566" s="101"/>
      <c r="I2566" s="101">
        <f t="shared" ref="I2566:I2577" si="150">SUM(E2566:H2566)</f>
        <v>7527000</v>
      </c>
      <c r="J2566" s="101">
        <v>7527000</v>
      </c>
      <c r="K2566" s="101"/>
      <c r="L2566" s="101"/>
      <c r="M2566" s="101"/>
      <c r="N2566" s="101">
        <f t="shared" ref="N2566:N2577" si="151">SUM(J2566:M2566)</f>
        <v>7527000</v>
      </c>
      <c r="O2566" s="88">
        <v>46023</v>
      </c>
      <c r="P2566" s="88">
        <v>46073</v>
      </c>
      <c r="Q2566" s="144">
        <v>0.08</v>
      </c>
      <c r="R2566" s="90" t="s">
        <v>45</v>
      </c>
      <c r="S2566" s="91"/>
      <c r="T2566" s="91"/>
      <c r="U2566" s="102"/>
    </row>
    <row r="2567" spans="1:21" ht="23.4" customHeight="1" outlineLevel="1" x14ac:dyDescent="0.35">
      <c r="A2567" s="83" t="s">
        <v>3423</v>
      </c>
      <c r="B2567" s="152" t="s">
        <v>3424</v>
      </c>
      <c r="C2567" s="85"/>
      <c r="D2567" s="86"/>
      <c r="E2567" s="101">
        <v>7527000</v>
      </c>
      <c r="F2567" s="101"/>
      <c r="G2567" s="101"/>
      <c r="H2567" s="101"/>
      <c r="I2567" s="101">
        <f t="shared" si="150"/>
        <v>7527000</v>
      </c>
      <c r="J2567" s="101">
        <v>7527000</v>
      </c>
      <c r="K2567" s="101"/>
      <c r="L2567" s="101"/>
      <c r="M2567" s="101"/>
      <c r="N2567" s="101">
        <f t="shared" si="151"/>
        <v>7527000</v>
      </c>
      <c r="O2567" s="88">
        <v>46054</v>
      </c>
      <c r="P2567" s="88">
        <v>46101</v>
      </c>
      <c r="Q2567" s="144">
        <v>0.08</v>
      </c>
      <c r="R2567" s="90" t="s">
        <v>45</v>
      </c>
      <c r="S2567" s="91"/>
      <c r="T2567" s="91"/>
      <c r="U2567" s="102"/>
    </row>
    <row r="2568" spans="1:21" ht="23.4" customHeight="1" outlineLevel="1" x14ac:dyDescent="0.35">
      <c r="A2568" s="83" t="s">
        <v>3425</v>
      </c>
      <c r="B2568" s="152" t="s">
        <v>3426</v>
      </c>
      <c r="C2568" s="85"/>
      <c r="D2568" s="86"/>
      <c r="E2568" s="101">
        <v>7527000</v>
      </c>
      <c r="F2568" s="101"/>
      <c r="G2568" s="101"/>
      <c r="H2568" s="101"/>
      <c r="I2568" s="101">
        <f t="shared" si="150"/>
        <v>7527000</v>
      </c>
      <c r="J2568" s="101">
        <v>7527000</v>
      </c>
      <c r="K2568" s="101"/>
      <c r="L2568" s="101"/>
      <c r="M2568" s="101"/>
      <c r="N2568" s="101">
        <f t="shared" si="151"/>
        <v>7527000</v>
      </c>
      <c r="O2568" s="88">
        <v>46082</v>
      </c>
      <c r="P2568" s="88">
        <v>46132</v>
      </c>
      <c r="Q2568" s="144">
        <v>0.08</v>
      </c>
      <c r="R2568" s="90" t="s">
        <v>45</v>
      </c>
      <c r="S2568" s="91"/>
      <c r="T2568" s="91"/>
      <c r="U2568" s="102"/>
    </row>
    <row r="2569" spans="1:21" ht="23.4" customHeight="1" outlineLevel="1" x14ac:dyDescent="0.35">
      <c r="A2569" s="83" t="s">
        <v>3427</v>
      </c>
      <c r="B2569" s="152" t="s">
        <v>3428</v>
      </c>
      <c r="C2569" s="85"/>
      <c r="D2569" s="86"/>
      <c r="E2569" s="101">
        <v>7527000</v>
      </c>
      <c r="F2569" s="101"/>
      <c r="G2569" s="101"/>
      <c r="H2569" s="101"/>
      <c r="I2569" s="101">
        <f t="shared" si="150"/>
        <v>7527000</v>
      </c>
      <c r="J2569" s="101">
        <v>7527000</v>
      </c>
      <c r="K2569" s="101"/>
      <c r="L2569" s="101"/>
      <c r="M2569" s="101"/>
      <c r="N2569" s="101">
        <f t="shared" si="151"/>
        <v>7527000</v>
      </c>
      <c r="O2569" s="88">
        <v>46113</v>
      </c>
      <c r="P2569" s="88">
        <v>46162</v>
      </c>
      <c r="Q2569" s="144">
        <v>0.08</v>
      </c>
      <c r="R2569" s="90" t="s">
        <v>45</v>
      </c>
      <c r="S2569" s="91"/>
      <c r="T2569" s="91"/>
      <c r="U2569" s="102"/>
    </row>
    <row r="2570" spans="1:21" ht="23.4" customHeight="1" outlineLevel="1" x14ac:dyDescent="0.35">
      <c r="A2570" s="83" t="s">
        <v>3429</v>
      </c>
      <c r="B2570" s="152" t="s">
        <v>3430</v>
      </c>
      <c r="C2570" s="85"/>
      <c r="D2570" s="86"/>
      <c r="E2570" s="101">
        <v>7527000</v>
      </c>
      <c r="F2570" s="101"/>
      <c r="G2570" s="101"/>
      <c r="H2570" s="101"/>
      <c r="I2570" s="101">
        <f t="shared" si="150"/>
        <v>7527000</v>
      </c>
      <c r="J2570" s="101">
        <v>7527000</v>
      </c>
      <c r="K2570" s="101"/>
      <c r="L2570" s="101"/>
      <c r="M2570" s="101"/>
      <c r="N2570" s="101">
        <f t="shared" si="151"/>
        <v>7527000</v>
      </c>
      <c r="O2570" s="88">
        <v>46143</v>
      </c>
      <c r="P2570" s="88">
        <v>46193</v>
      </c>
      <c r="Q2570" s="144">
        <v>0.08</v>
      </c>
      <c r="R2570" s="90" t="s">
        <v>45</v>
      </c>
      <c r="S2570" s="91"/>
      <c r="T2570" s="91"/>
      <c r="U2570" s="102"/>
    </row>
    <row r="2571" spans="1:21" ht="23.4" customHeight="1" outlineLevel="1" x14ac:dyDescent="0.35">
      <c r="A2571" s="83" t="s">
        <v>3431</v>
      </c>
      <c r="B2571" s="152" t="s">
        <v>3432</v>
      </c>
      <c r="C2571" s="85"/>
      <c r="D2571" s="86"/>
      <c r="E2571" s="101">
        <v>7527000</v>
      </c>
      <c r="F2571" s="101"/>
      <c r="G2571" s="101"/>
      <c r="H2571" s="101"/>
      <c r="I2571" s="101">
        <f t="shared" si="150"/>
        <v>7527000</v>
      </c>
      <c r="J2571" s="101">
        <v>7527000</v>
      </c>
      <c r="K2571" s="101"/>
      <c r="L2571" s="101"/>
      <c r="M2571" s="101"/>
      <c r="N2571" s="101">
        <f t="shared" si="151"/>
        <v>7527000</v>
      </c>
      <c r="O2571" s="88">
        <v>46174</v>
      </c>
      <c r="P2571" s="88">
        <v>46223</v>
      </c>
      <c r="Q2571" s="144">
        <v>0.08</v>
      </c>
      <c r="R2571" s="90" t="s">
        <v>45</v>
      </c>
      <c r="S2571" s="91"/>
      <c r="T2571" s="91"/>
      <c r="U2571" s="102"/>
    </row>
    <row r="2572" spans="1:21" ht="23.4" customHeight="1" outlineLevel="1" x14ac:dyDescent="0.35">
      <c r="A2572" s="83" t="s">
        <v>3433</v>
      </c>
      <c r="B2572" s="152" t="s">
        <v>3434</v>
      </c>
      <c r="C2572" s="85"/>
      <c r="D2572" s="86"/>
      <c r="E2572" s="101">
        <v>7527000</v>
      </c>
      <c r="F2572" s="101"/>
      <c r="G2572" s="101"/>
      <c r="H2572" s="101"/>
      <c r="I2572" s="101">
        <f t="shared" si="150"/>
        <v>7527000</v>
      </c>
      <c r="J2572" s="101">
        <v>7527000</v>
      </c>
      <c r="K2572" s="101"/>
      <c r="L2572" s="101"/>
      <c r="M2572" s="101"/>
      <c r="N2572" s="101">
        <f t="shared" si="151"/>
        <v>7527000</v>
      </c>
      <c r="O2572" s="88">
        <v>46204</v>
      </c>
      <c r="P2572" s="88">
        <v>46254</v>
      </c>
      <c r="Q2572" s="144">
        <v>0.08</v>
      </c>
      <c r="R2572" s="90" t="s">
        <v>45</v>
      </c>
      <c r="S2572" s="91"/>
      <c r="T2572" s="91"/>
      <c r="U2572" s="102"/>
    </row>
    <row r="2573" spans="1:21" ht="23.4" customHeight="1" outlineLevel="1" x14ac:dyDescent="0.35">
      <c r="A2573" s="83" t="s">
        <v>3435</v>
      </c>
      <c r="B2573" s="152" t="s">
        <v>3436</v>
      </c>
      <c r="C2573" s="85"/>
      <c r="D2573" s="86"/>
      <c r="E2573" s="101">
        <v>7527000</v>
      </c>
      <c r="F2573" s="101"/>
      <c r="G2573" s="101"/>
      <c r="H2573" s="101"/>
      <c r="I2573" s="101">
        <f t="shared" si="150"/>
        <v>7527000</v>
      </c>
      <c r="J2573" s="101">
        <v>7527000</v>
      </c>
      <c r="K2573" s="101"/>
      <c r="L2573" s="101"/>
      <c r="M2573" s="101"/>
      <c r="N2573" s="101">
        <f t="shared" si="151"/>
        <v>7527000</v>
      </c>
      <c r="O2573" s="88">
        <v>46235</v>
      </c>
      <c r="P2573" s="88">
        <v>46285</v>
      </c>
      <c r="Q2573" s="144">
        <v>0.08</v>
      </c>
      <c r="R2573" s="90" t="s">
        <v>45</v>
      </c>
      <c r="S2573" s="91"/>
      <c r="T2573" s="91"/>
      <c r="U2573" s="102"/>
    </row>
    <row r="2574" spans="1:21" ht="27.9" customHeight="1" outlineLevel="1" x14ac:dyDescent="0.35">
      <c r="A2574" s="83" t="s">
        <v>3437</v>
      </c>
      <c r="B2574" s="152" t="s">
        <v>3438</v>
      </c>
      <c r="C2574" s="85"/>
      <c r="D2574" s="86"/>
      <c r="E2574" s="101">
        <v>7527000</v>
      </c>
      <c r="F2574" s="101"/>
      <c r="G2574" s="101"/>
      <c r="H2574" s="101"/>
      <c r="I2574" s="101">
        <f t="shared" si="150"/>
        <v>7527000</v>
      </c>
      <c r="J2574" s="101">
        <v>7527000</v>
      </c>
      <c r="K2574" s="101"/>
      <c r="L2574" s="101"/>
      <c r="M2574" s="101"/>
      <c r="N2574" s="101">
        <f t="shared" si="151"/>
        <v>7527000</v>
      </c>
      <c r="O2574" s="88">
        <v>46266</v>
      </c>
      <c r="P2574" s="88">
        <v>46315</v>
      </c>
      <c r="Q2574" s="144">
        <v>0.08</v>
      </c>
      <c r="R2574" s="90" t="s">
        <v>45</v>
      </c>
      <c r="S2574" s="91"/>
      <c r="T2574" s="91"/>
      <c r="U2574" s="102"/>
    </row>
    <row r="2575" spans="1:21" ht="27.9" customHeight="1" outlineLevel="1" x14ac:dyDescent="0.35">
      <c r="A2575" s="83" t="s">
        <v>3439</v>
      </c>
      <c r="B2575" s="152" t="s">
        <v>3440</v>
      </c>
      <c r="C2575" s="85"/>
      <c r="D2575" s="86"/>
      <c r="E2575" s="101">
        <v>7527000</v>
      </c>
      <c r="F2575" s="101"/>
      <c r="G2575" s="101"/>
      <c r="H2575" s="101"/>
      <c r="I2575" s="101">
        <f t="shared" si="150"/>
        <v>7527000</v>
      </c>
      <c r="J2575" s="101">
        <v>7527000</v>
      </c>
      <c r="K2575" s="101"/>
      <c r="L2575" s="101"/>
      <c r="M2575" s="101"/>
      <c r="N2575" s="101">
        <f t="shared" si="151"/>
        <v>7527000</v>
      </c>
      <c r="O2575" s="88">
        <v>46296</v>
      </c>
      <c r="P2575" s="88">
        <v>46346</v>
      </c>
      <c r="Q2575" s="144">
        <v>0.08</v>
      </c>
      <c r="R2575" s="90" t="s">
        <v>45</v>
      </c>
      <c r="S2575" s="91"/>
      <c r="T2575" s="91"/>
      <c r="U2575" s="102"/>
    </row>
    <row r="2576" spans="1:21" ht="27.9" customHeight="1" outlineLevel="1" x14ac:dyDescent="0.35">
      <c r="A2576" s="83" t="s">
        <v>3441</v>
      </c>
      <c r="B2576" s="152" t="s">
        <v>3442</v>
      </c>
      <c r="C2576" s="85"/>
      <c r="D2576" s="86"/>
      <c r="E2576" s="101">
        <v>7527000</v>
      </c>
      <c r="F2576" s="101"/>
      <c r="G2576" s="101"/>
      <c r="H2576" s="101"/>
      <c r="I2576" s="101">
        <f t="shared" si="150"/>
        <v>7527000</v>
      </c>
      <c r="J2576" s="101">
        <v>7527000</v>
      </c>
      <c r="K2576" s="101"/>
      <c r="L2576" s="101"/>
      <c r="M2576" s="101"/>
      <c r="N2576" s="101">
        <f t="shared" si="151"/>
        <v>7527000</v>
      </c>
      <c r="O2576" s="88">
        <v>46327</v>
      </c>
      <c r="P2576" s="88">
        <v>46376</v>
      </c>
      <c r="Q2576" s="144">
        <v>0.08</v>
      </c>
      <c r="R2576" s="90" t="s">
        <v>45</v>
      </c>
      <c r="S2576" s="91"/>
      <c r="T2576" s="91"/>
      <c r="U2576" s="102"/>
    </row>
    <row r="2577" spans="1:21" ht="27.9" customHeight="1" outlineLevel="1" x14ac:dyDescent="0.35">
      <c r="A2577" s="83" t="s">
        <v>3443</v>
      </c>
      <c r="B2577" s="152" t="s">
        <v>3444</v>
      </c>
      <c r="C2577" s="85"/>
      <c r="D2577" s="86"/>
      <c r="E2577" s="101">
        <v>7527000</v>
      </c>
      <c r="F2577" s="101"/>
      <c r="G2577" s="101"/>
      <c r="H2577" s="101"/>
      <c r="I2577" s="101">
        <f t="shared" si="150"/>
        <v>7527000</v>
      </c>
      <c r="J2577" s="101">
        <v>7527000</v>
      </c>
      <c r="K2577" s="101"/>
      <c r="L2577" s="101"/>
      <c r="M2577" s="101"/>
      <c r="N2577" s="101">
        <f t="shared" si="151"/>
        <v>7527000</v>
      </c>
      <c r="O2577" s="88">
        <v>46357</v>
      </c>
      <c r="P2577" s="88">
        <v>46387</v>
      </c>
      <c r="Q2577" s="144">
        <v>0.12</v>
      </c>
      <c r="R2577" s="90" t="s">
        <v>45</v>
      </c>
      <c r="S2577" s="91"/>
      <c r="T2577" s="91"/>
      <c r="U2577" s="102"/>
    </row>
    <row r="2578" spans="1:21" ht="23.4" customHeight="1" outlineLevel="1" x14ac:dyDescent="0.35">
      <c r="A2578" s="63" t="s">
        <v>3419</v>
      </c>
      <c r="B2578" s="163" t="s">
        <v>3445</v>
      </c>
      <c r="C2578" s="64">
        <v>12</v>
      </c>
      <c r="D2578" s="334">
        <v>662301</v>
      </c>
      <c r="E2578" s="65">
        <f>E2579+E2580+E2581+E2582+E2583+E2584+E2585+E2586+E2587+E2588+E2589+E2590</f>
        <v>3095000</v>
      </c>
      <c r="F2578" s="65"/>
      <c r="G2578" s="65"/>
      <c r="H2578" s="65"/>
      <c r="I2578" s="65">
        <f>I2579+I2580+I2581+I2582+I2583+I2584+I2585+I2586+I2587+I2588+I2589+I2590</f>
        <v>3095000</v>
      </c>
      <c r="J2578" s="65">
        <f>J2579+J2580+J2581+J2582+J2583+J2584+J2585+J2586+J2587+J2588+J2589+J2590</f>
        <v>3095000</v>
      </c>
      <c r="K2578" s="65"/>
      <c r="L2578" s="65"/>
      <c r="M2578" s="65"/>
      <c r="N2578" s="65">
        <f>N2579+N2580+N2581+N2582+N2583+N2584+N2585+N2586+N2587+N2588+N2589+N2590</f>
        <v>3095000</v>
      </c>
      <c r="O2578" s="67">
        <v>46023</v>
      </c>
      <c r="P2578" s="67">
        <v>46073</v>
      </c>
      <c r="Q2578" s="68"/>
      <c r="R2578" s="69" t="s">
        <v>45</v>
      </c>
      <c r="S2578" s="71"/>
      <c r="T2578" s="71"/>
      <c r="U2578" s="147"/>
    </row>
    <row r="2579" spans="1:21" ht="23.4" customHeight="1" outlineLevel="1" x14ac:dyDescent="0.35">
      <c r="A2579" s="83" t="s">
        <v>3421</v>
      </c>
      <c r="B2579" s="152" t="s">
        <v>3422</v>
      </c>
      <c r="C2579" s="85"/>
      <c r="D2579" s="86"/>
      <c r="E2579" s="101">
        <v>257916</v>
      </c>
      <c r="F2579" s="101"/>
      <c r="G2579" s="101"/>
      <c r="H2579" s="101"/>
      <c r="I2579" s="101">
        <f t="shared" ref="I2579:I2590" si="152">SUM(E2579:H2579)</f>
        <v>257916</v>
      </c>
      <c r="J2579" s="101">
        <v>257916</v>
      </c>
      <c r="K2579" s="101"/>
      <c r="L2579" s="101"/>
      <c r="M2579" s="101"/>
      <c r="N2579" s="101">
        <f t="shared" ref="N2579:N2590" si="153">SUM(J2579:M2579)</f>
        <v>257916</v>
      </c>
      <c r="O2579" s="88">
        <v>46023</v>
      </c>
      <c r="P2579" s="88">
        <v>46073</v>
      </c>
      <c r="Q2579" s="144">
        <v>0.08</v>
      </c>
      <c r="R2579" s="90" t="s">
        <v>45</v>
      </c>
      <c r="S2579" s="91"/>
      <c r="T2579" s="91"/>
      <c r="U2579" s="102"/>
    </row>
    <row r="2580" spans="1:21" ht="23.4" customHeight="1" outlineLevel="1" x14ac:dyDescent="0.35">
      <c r="A2580" s="83" t="s">
        <v>3423</v>
      </c>
      <c r="B2580" s="152" t="s">
        <v>3424</v>
      </c>
      <c r="C2580" s="85"/>
      <c r="D2580" s="86"/>
      <c r="E2580" s="101">
        <v>257916</v>
      </c>
      <c r="F2580" s="101"/>
      <c r="G2580" s="101"/>
      <c r="H2580" s="101"/>
      <c r="I2580" s="101">
        <f t="shared" si="152"/>
        <v>257916</v>
      </c>
      <c r="J2580" s="101">
        <v>257916</v>
      </c>
      <c r="K2580" s="101"/>
      <c r="L2580" s="101"/>
      <c r="M2580" s="101"/>
      <c r="N2580" s="101">
        <f t="shared" si="153"/>
        <v>257916</v>
      </c>
      <c r="O2580" s="88">
        <v>46054</v>
      </c>
      <c r="P2580" s="88">
        <v>46101</v>
      </c>
      <c r="Q2580" s="144">
        <v>0.08</v>
      </c>
      <c r="R2580" s="90" t="s">
        <v>45</v>
      </c>
      <c r="S2580" s="91"/>
      <c r="T2580" s="91"/>
      <c r="U2580" s="102"/>
    </row>
    <row r="2581" spans="1:21" ht="23.4" customHeight="1" outlineLevel="1" x14ac:dyDescent="0.35">
      <c r="A2581" s="83" t="s">
        <v>3425</v>
      </c>
      <c r="B2581" s="152" t="s">
        <v>3426</v>
      </c>
      <c r="C2581" s="85"/>
      <c r="D2581" s="86"/>
      <c r="E2581" s="101">
        <v>257918</v>
      </c>
      <c r="F2581" s="101"/>
      <c r="G2581" s="101"/>
      <c r="H2581" s="101"/>
      <c r="I2581" s="101">
        <f t="shared" si="152"/>
        <v>257918</v>
      </c>
      <c r="J2581" s="101">
        <v>257918</v>
      </c>
      <c r="K2581" s="101"/>
      <c r="L2581" s="101"/>
      <c r="M2581" s="101"/>
      <c r="N2581" s="101">
        <f t="shared" si="153"/>
        <v>257918</v>
      </c>
      <c r="O2581" s="88">
        <v>46082</v>
      </c>
      <c r="P2581" s="88">
        <v>46132</v>
      </c>
      <c r="Q2581" s="144">
        <v>0.08</v>
      </c>
      <c r="R2581" s="90" t="s">
        <v>45</v>
      </c>
      <c r="S2581" s="91"/>
      <c r="T2581" s="91"/>
      <c r="U2581" s="102"/>
    </row>
    <row r="2582" spans="1:21" ht="23.4" customHeight="1" outlineLevel="1" x14ac:dyDescent="0.35">
      <c r="A2582" s="83" t="s">
        <v>3427</v>
      </c>
      <c r="B2582" s="152" t="s">
        <v>3428</v>
      </c>
      <c r="C2582" s="85"/>
      <c r="D2582" s="86"/>
      <c r="E2582" s="101">
        <v>257916</v>
      </c>
      <c r="F2582" s="101"/>
      <c r="G2582" s="101"/>
      <c r="H2582" s="101"/>
      <c r="I2582" s="101">
        <f t="shared" si="152"/>
        <v>257916</v>
      </c>
      <c r="J2582" s="101">
        <v>257916</v>
      </c>
      <c r="K2582" s="101"/>
      <c r="L2582" s="101"/>
      <c r="M2582" s="101"/>
      <c r="N2582" s="101">
        <f t="shared" si="153"/>
        <v>257916</v>
      </c>
      <c r="O2582" s="88">
        <v>46113</v>
      </c>
      <c r="P2582" s="88">
        <v>46162</v>
      </c>
      <c r="Q2582" s="144">
        <v>0.08</v>
      </c>
      <c r="R2582" s="90" t="s">
        <v>45</v>
      </c>
      <c r="S2582" s="91"/>
      <c r="T2582" s="91"/>
      <c r="U2582" s="102"/>
    </row>
    <row r="2583" spans="1:21" ht="23.4" customHeight="1" outlineLevel="1" x14ac:dyDescent="0.35">
      <c r="A2583" s="83" t="s">
        <v>3429</v>
      </c>
      <c r="B2583" s="152" t="s">
        <v>3430</v>
      </c>
      <c r="C2583" s="85"/>
      <c r="D2583" s="86"/>
      <c r="E2583" s="101">
        <v>257916</v>
      </c>
      <c r="F2583" s="101"/>
      <c r="G2583" s="101"/>
      <c r="H2583" s="101"/>
      <c r="I2583" s="101">
        <f t="shared" si="152"/>
        <v>257916</v>
      </c>
      <c r="J2583" s="101">
        <v>257916</v>
      </c>
      <c r="K2583" s="101"/>
      <c r="L2583" s="101"/>
      <c r="M2583" s="101"/>
      <c r="N2583" s="101">
        <f t="shared" si="153"/>
        <v>257916</v>
      </c>
      <c r="O2583" s="88">
        <v>46143</v>
      </c>
      <c r="P2583" s="88">
        <v>46193</v>
      </c>
      <c r="Q2583" s="144">
        <v>0.08</v>
      </c>
      <c r="R2583" s="90" t="s">
        <v>45</v>
      </c>
      <c r="S2583" s="91"/>
      <c r="T2583" s="91"/>
      <c r="U2583" s="102"/>
    </row>
    <row r="2584" spans="1:21" ht="23.4" customHeight="1" outlineLevel="1" x14ac:dyDescent="0.35">
      <c r="A2584" s="83" t="s">
        <v>3431</v>
      </c>
      <c r="B2584" s="152" t="s">
        <v>3432</v>
      </c>
      <c r="C2584" s="85"/>
      <c r="D2584" s="86"/>
      <c r="E2584" s="101">
        <v>257916</v>
      </c>
      <c r="F2584" s="101"/>
      <c r="G2584" s="101"/>
      <c r="H2584" s="101"/>
      <c r="I2584" s="101">
        <f t="shared" si="152"/>
        <v>257916</v>
      </c>
      <c r="J2584" s="101">
        <v>257916</v>
      </c>
      <c r="K2584" s="101"/>
      <c r="L2584" s="101"/>
      <c r="M2584" s="101"/>
      <c r="N2584" s="101">
        <f t="shared" si="153"/>
        <v>257916</v>
      </c>
      <c r="O2584" s="88">
        <v>46174</v>
      </c>
      <c r="P2584" s="88">
        <v>46223</v>
      </c>
      <c r="Q2584" s="144">
        <v>0.08</v>
      </c>
      <c r="R2584" s="90" t="s">
        <v>45</v>
      </c>
      <c r="S2584" s="91"/>
      <c r="T2584" s="91"/>
      <c r="U2584" s="102"/>
    </row>
    <row r="2585" spans="1:21" ht="23.4" customHeight="1" outlineLevel="1" x14ac:dyDescent="0.35">
      <c r="A2585" s="83" t="s">
        <v>3433</v>
      </c>
      <c r="B2585" s="152" t="s">
        <v>3434</v>
      </c>
      <c r="C2585" s="85"/>
      <c r="D2585" s="86"/>
      <c r="E2585" s="101">
        <v>257916</v>
      </c>
      <c r="F2585" s="101"/>
      <c r="G2585" s="101"/>
      <c r="H2585" s="101"/>
      <c r="I2585" s="101">
        <f t="shared" si="152"/>
        <v>257916</v>
      </c>
      <c r="J2585" s="101">
        <v>257916</v>
      </c>
      <c r="K2585" s="101"/>
      <c r="L2585" s="101"/>
      <c r="M2585" s="101"/>
      <c r="N2585" s="101">
        <f t="shared" si="153"/>
        <v>257916</v>
      </c>
      <c r="O2585" s="88">
        <v>46204</v>
      </c>
      <c r="P2585" s="88">
        <v>46254</v>
      </c>
      <c r="Q2585" s="144">
        <v>0.08</v>
      </c>
      <c r="R2585" s="90" t="s">
        <v>45</v>
      </c>
      <c r="S2585" s="91"/>
      <c r="T2585" s="91"/>
      <c r="U2585" s="102"/>
    </row>
    <row r="2586" spans="1:21" ht="23.4" customHeight="1" outlineLevel="1" x14ac:dyDescent="0.35">
      <c r="A2586" s="83" t="s">
        <v>3435</v>
      </c>
      <c r="B2586" s="152" t="s">
        <v>3436</v>
      </c>
      <c r="C2586" s="85"/>
      <c r="D2586" s="86"/>
      <c r="E2586" s="101">
        <v>257916</v>
      </c>
      <c r="F2586" s="101"/>
      <c r="G2586" s="101"/>
      <c r="H2586" s="101"/>
      <c r="I2586" s="101">
        <f t="shared" si="152"/>
        <v>257916</v>
      </c>
      <c r="J2586" s="101">
        <v>257916</v>
      </c>
      <c r="K2586" s="101"/>
      <c r="L2586" s="101"/>
      <c r="M2586" s="101"/>
      <c r="N2586" s="101">
        <f t="shared" si="153"/>
        <v>257916</v>
      </c>
      <c r="O2586" s="88">
        <v>46235</v>
      </c>
      <c r="P2586" s="88">
        <v>46285</v>
      </c>
      <c r="Q2586" s="144">
        <v>0.08</v>
      </c>
      <c r="R2586" s="90" t="s">
        <v>45</v>
      </c>
      <c r="S2586" s="91"/>
      <c r="T2586" s="91"/>
      <c r="U2586" s="102"/>
    </row>
    <row r="2587" spans="1:21" ht="27.9" customHeight="1" outlineLevel="1" x14ac:dyDescent="0.35">
      <c r="A2587" s="83" t="s">
        <v>3437</v>
      </c>
      <c r="B2587" s="152" t="s">
        <v>3438</v>
      </c>
      <c r="C2587" s="85"/>
      <c r="D2587" s="86"/>
      <c r="E2587" s="101">
        <v>257918</v>
      </c>
      <c r="F2587" s="101"/>
      <c r="G2587" s="101"/>
      <c r="H2587" s="101"/>
      <c r="I2587" s="101">
        <f t="shared" si="152"/>
        <v>257918</v>
      </c>
      <c r="J2587" s="101">
        <v>257918</v>
      </c>
      <c r="K2587" s="101"/>
      <c r="L2587" s="101"/>
      <c r="M2587" s="101"/>
      <c r="N2587" s="101">
        <f t="shared" si="153"/>
        <v>257918</v>
      </c>
      <c r="O2587" s="88">
        <v>46266</v>
      </c>
      <c r="P2587" s="88">
        <v>46315</v>
      </c>
      <c r="Q2587" s="144">
        <v>0.08</v>
      </c>
      <c r="R2587" s="90" t="s">
        <v>45</v>
      </c>
      <c r="S2587" s="91"/>
      <c r="T2587" s="91"/>
      <c r="U2587" s="102"/>
    </row>
    <row r="2588" spans="1:21" ht="27.9" customHeight="1" outlineLevel="1" x14ac:dyDescent="0.35">
      <c r="A2588" s="83" t="s">
        <v>3439</v>
      </c>
      <c r="B2588" s="152" t="s">
        <v>3440</v>
      </c>
      <c r="C2588" s="85"/>
      <c r="D2588" s="86"/>
      <c r="E2588" s="101">
        <v>257920</v>
      </c>
      <c r="F2588" s="101"/>
      <c r="G2588" s="101"/>
      <c r="H2588" s="101"/>
      <c r="I2588" s="101">
        <f t="shared" si="152"/>
        <v>257920</v>
      </c>
      <c r="J2588" s="101">
        <v>257920</v>
      </c>
      <c r="K2588" s="101"/>
      <c r="L2588" s="101"/>
      <c r="M2588" s="101"/>
      <c r="N2588" s="101">
        <f t="shared" si="153"/>
        <v>257920</v>
      </c>
      <c r="O2588" s="88">
        <v>46296</v>
      </c>
      <c r="P2588" s="88">
        <v>46346</v>
      </c>
      <c r="Q2588" s="144">
        <v>0.08</v>
      </c>
      <c r="R2588" s="90" t="s">
        <v>45</v>
      </c>
      <c r="S2588" s="91"/>
      <c r="T2588" s="91"/>
      <c r="U2588" s="102"/>
    </row>
    <row r="2589" spans="1:21" ht="27.9" customHeight="1" outlineLevel="1" x14ac:dyDescent="0.35">
      <c r="A2589" s="83" t="s">
        <v>3441</v>
      </c>
      <c r="B2589" s="152" t="s">
        <v>3442</v>
      </c>
      <c r="C2589" s="85"/>
      <c r="D2589" s="86"/>
      <c r="E2589" s="101">
        <v>257916</v>
      </c>
      <c r="F2589" s="101"/>
      <c r="G2589" s="101"/>
      <c r="H2589" s="101"/>
      <c r="I2589" s="101">
        <f t="shared" si="152"/>
        <v>257916</v>
      </c>
      <c r="J2589" s="101">
        <v>257916</v>
      </c>
      <c r="K2589" s="101"/>
      <c r="L2589" s="101"/>
      <c r="M2589" s="101"/>
      <c r="N2589" s="101">
        <f t="shared" si="153"/>
        <v>257916</v>
      </c>
      <c r="O2589" s="88">
        <v>46327</v>
      </c>
      <c r="P2589" s="88">
        <v>46376</v>
      </c>
      <c r="Q2589" s="144">
        <v>0.08</v>
      </c>
      <c r="R2589" s="90" t="s">
        <v>45</v>
      </c>
      <c r="S2589" s="91"/>
      <c r="T2589" s="91"/>
      <c r="U2589" s="102"/>
    </row>
    <row r="2590" spans="1:21" ht="27.9" customHeight="1" outlineLevel="1" x14ac:dyDescent="0.35">
      <c r="A2590" s="83" t="s">
        <v>3443</v>
      </c>
      <c r="B2590" s="152" t="s">
        <v>3444</v>
      </c>
      <c r="C2590" s="85"/>
      <c r="D2590" s="86"/>
      <c r="E2590" s="101">
        <v>257916</v>
      </c>
      <c r="F2590" s="101"/>
      <c r="G2590" s="101"/>
      <c r="H2590" s="101"/>
      <c r="I2590" s="101">
        <f t="shared" si="152"/>
        <v>257916</v>
      </c>
      <c r="J2590" s="101">
        <v>257916</v>
      </c>
      <c r="K2590" s="101"/>
      <c r="L2590" s="101"/>
      <c r="M2590" s="101"/>
      <c r="N2590" s="101">
        <f t="shared" si="153"/>
        <v>257916</v>
      </c>
      <c r="O2590" s="88">
        <v>46357</v>
      </c>
      <c r="P2590" s="88">
        <v>46387</v>
      </c>
      <c r="Q2590" s="144">
        <v>0.12</v>
      </c>
      <c r="R2590" s="90" t="s">
        <v>45</v>
      </c>
      <c r="S2590" s="91"/>
      <c r="T2590" s="91"/>
      <c r="U2590" s="102"/>
    </row>
    <row r="2591" spans="1:21" ht="27.9" customHeight="1" outlineLevel="1" x14ac:dyDescent="0.35">
      <c r="A2591" s="63" t="s">
        <v>3446</v>
      </c>
      <c r="B2591" s="333" t="s">
        <v>3447</v>
      </c>
      <c r="C2591" s="204">
        <v>12</v>
      </c>
      <c r="D2591" s="334">
        <v>661801</v>
      </c>
      <c r="E2591" s="335">
        <f>E2592+E2593+E2594+E2595+E2596+E2597+E2598+E2599+E2600+E2601+E2602+E2603</f>
        <v>62281424</v>
      </c>
      <c r="F2591" s="335"/>
      <c r="G2591" s="335"/>
      <c r="H2591" s="335"/>
      <c r="I2591" s="335">
        <f>I2592+I2593+I2594+I2595+I2596+I2597+I2598+I2599+I2600+I2601+I2602+I2603</f>
        <v>62281424</v>
      </c>
      <c r="J2591" s="335">
        <f>J2592+J2593+J2594+J2595+J2596+J2597+J2598+J2599+J2600+J2601+J2602+J2603</f>
        <v>62281423.919999987</v>
      </c>
      <c r="K2591" s="335"/>
      <c r="L2591" s="335"/>
      <c r="M2591" s="335"/>
      <c r="N2591" s="335">
        <f>N2592+N2593+N2594+N2595+N2596+N2597+N2598+N2599+N2600+N2601+N2602+N2603</f>
        <v>62281423.919999987</v>
      </c>
      <c r="O2591" s="206">
        <v>46023</v>
      </c>
      <c r="P2591" s="206">
        <v>46387</v>
      </c>
      <c r="Q2591" s="207"/>
      <c r="R2591" s="208" t="s">
        <v>45</v>
      </c>
      <c r="S2591" s="209"/>
      <c r="T2591" s="209"/>
      <c r="U2591" s="337"/>
    </row>
    <row r="2592" spans="1:21" ht="27.9" customHeight="1" outlineLevel="1" x14ac:dyDescent="0.35">
      <c r="A2592" s="83" t="s">
        <v>3448</v>
      </c>
      <c r="B2592" s="152" t="s">
        <v>3449</v>
      </c>
      <c r="C2592" s="377"/>
      <c r="D2592" s="377"/>
      <c r="E2592" s="227">
        <v>5190125</v>
      </c>
      <c r="F2592" s="227"/>
      <c r="G2592" s="227"/>
      <c r="H2592" s="227"/>
      <c r="I2592" s="227">
        <f t="shared" ref="I2592:I2603" si="154">SUM(E2592:H2592)</f>
        <v>5190125</v>
      </c>
      <c r="J2592" s="227">
        <v>5190118.66</v>
      </c>
      <c r="K2592" s="227"/>
      <c r="L2592" s="227"/>
      <c r="M2592" s="227"/>
      <c r="N2592" s="227">
        <f t="shared" ref="N2592:N2603" si="155">SUM(J2592:M2592)</f>
        <v>5190118.66</v>
      </c>
      <c r="O2592" s="88">
        <v>46023</v>
      </c>
      <c r="P2592" s="88">
        <v>46073</v>
      </c>
      <c r="Q2592" s="144">
        <v>0.08</v>
      </c>
      <c r="R2592" s="90" t="s">
        <v>45</v>
      </c>
      <c r="S2592" s="377"/>
      <c r="T2592" s="377"/>
      <c r="U2592" s="378"/>
    </row>
    <row r="2593" spans="1:21" ht="27.9" customHeight="1" outlineLevel="1" x14ac:dyDescent="0.35">
      <c r="A2593" s="83" t="s">
        <v>3450</v>
      </c>
      <c r="B2593" s="152" t="s">
        <v>3451</v>
      </c>
      <c r="C2593" s="377"/>
      <c r="D2593" s="377"/>
      <c r="E2593" s="227">
        <v>5190118</v>
      </c>
      <c r="F2593" s="227"/>
      <c r="G2593" s="227"/>
      <c r="H2593" s="227"/>
      <c r="I2593" s="227">
        <f t="shared" si="154"/>
        <v>5190118</v>
      </c>
      <c r="J2593" s="227">
        <v>5190118.66</v>
      </c>
      <c r="K2593" s="227"/>
      <c r="L2593" s="227"/>
      <c r="M2593" s="227"/>
      <c r="N2593" s="227">
        <f t="shared" si="155"/>
        <v>5190118.66</v>
      </c>
      <c r="O2593" s="88">
        <v>46054</v>
      </c>
      <c r="P2593" s="88">
        <v>46101</v>
      </c>
      <c r="Q2593" s="144">
        <v>0.08</v>
      </c>
      <c r="R2593" s="90" t="s">
        <v>45</v>
      </c>
      <c r="S2593" s="377"/>
      <c r="T2593" s="377"/>
      <c r="U2593" s="378"/>
    </row>
    <row r="2594" spans="1:21" ht="27.9" customHeight="1" outlineLevel="1" x14ac:dyDescent="0.35">
      <c r="A2594" s="83" t="s">
        <v>3452</v>
      </c>
      <c r="B2594" s="152" t="s">
        <v>3453</v>
      </c>
      <c r="C2594" s="377"/>
      <c r="D2594" s="377"/>
      <c r="E2594" s="227">
        <v>5190119</v>
      </c>
      <c r="F2594" s="227"/>
      <c r="G2594" s="227"/>
      <c r="H2594" s="227"/>
      <c r="I2594" s="227">
        <f t="shared" si="154"/>
        <v>5190119</v>
      </c>
      <c r="J2594" s="227">
        <v>5190118.66</v>
      </c>
      <c r="K2594" s="227"/>
      <c r="L2594" s="227"/>
      <c r="M2594" s="227"/>
      <c r="N2594" s="227">
        <f t="shared" si="155"/>
        <v>5190118.66</v>
      </c>
      <c r="O2594" s="88">
        <v>46082</v>
      </c>
      <c r="P2594" s="88">
        <v>46132</v>
      </c>
      <c r="Q2594" s="144">
        <v>0.08</v>
      </c>
      <c r="R2594" s="90" t="s">
        <v>45</v>
      </c>
      <c r="S2594" s="377"/>
      <c r="T2594" s="377"/>
      <c r="U2594" s="378"/>
    </row>
    <row r="2595" spans="1:21" ht="27.9" customHeight="1" outlineLevel="1" x14ac:dyDescent="0.35">
      <c r="A2595" s="83" t="s">
        <v>3454</v>
      </c>
      <c r="B2595" s="152" t="s">
        <v>3455</v>
      </c>
      <c r="C2595" s="377"/>
      <c r="D2595" s="377"/>
      <c r="E2595" s="227">
        <v>5190118</v>
      </c>
      <c r="F2595" s="227"/>
      <c r="G2595" s="227"/>
      <c r="H2595" s="227"/>
      <c r="I2595" s="227">
        <f t="shared" si="154"/>
        <v>5190118</v>
      </c>
      <c r="J2595" s="227">
        <v>5190118.66</v>
      </c>
      <c r="K2595" s="227"/>
      <c r="L2595" s="227"/>
      <c r="M2595" s="227"/>
      <c r="N2595" s="227">
        <f t="shared" si="155"/>
        <v>5190118.66</v>
      </c>
      <c r="O2595" s="88">
        <v>46113</v>
      </c>
      <c r="P2595" s="88">
        <v>46162</v>
      </c>
      <c r="Q2595" s="144">
        <v>0.08</v>
      </c>
      <c r="R2595" s="90" t="s">
        <v>45</v>
      </c>
      <c r="S2595" s="377"/>
      <c r="T2595" s="377"/>
      <c r="U2595" s="378"/>
    </row>
    <row r="2596" spans="1:21" ht="27.9" customHeight="1" outlineLevel="1" x14ac:dyDescent="0.35">
      <c r="A2596" s="83" t="s">
        <v>3456</v>
      </c>
      <c r="B2596" s="152" t="s">
        <v>3457</v>
      </c>
      <c r="C2596" s="377"/>
      <c r="D2596" s="377"/>
      <c r="E2596" s="227">
        <v>5190118</v>
      </c>
      <c r="F2596" s="227"/>
      <c r="G2596" s="227"/>
      <c r="H2596" s="227"/>
      <c r="I2596" s="227">
        <f t="shared" si="154"/>
        <v>5190118</v>
      </c>
      <c r="J2596" s="227">
        <v>5190118.66</v>
      </c>
      <c r="K2596" s="227"/>
      <c r="L2596" s="227"/>
      <c r="M2596" s="227"/>
      <c r="N2596" s="227">
        <f t="shared" si="155"/>
        <v>5190118.66</v>
      </c>
      <c r="O2596" s="88">
        <v>46143</v>
      </c>
      <c r="P2596" s="88">
        <v>46193</v>
      </c>
      <c r="Q2596" s="144">
        <v>0.08</v>
      </c>
      <c r="R2596" s="90" t="s">
        <v>45</v>
      </c>
      <c r="S2596" s="377"/>
      <c r="T2596" s="377"/>
      <c r="U2596" s="378"/>
    </row>
    <row r="2597" spans="1:21" ht="27.9" customHeight="1" outlineLevel="1" x14ac:dyDescent="0.35">
      <c r="A2597" s="83" t="s">
        <v>3458</v>
      </c>
      <c r="B2597" s="152" t="s">
        <v>3459</v>
      </c>
      <c r="C2597" s="377"/>
      <c r="D2597" s="377"/>
      <c r="E2597" s="227">
        <v>5190118</v>
      </c>
      <c r="F2597" s="227"/>
      <c r="G2597" s="227"/>
      <c r="H2597" s="227"/>
      <c r="I2597" s="227">
        <f t="shared" si="154"/>
        <v>5190118</v>
      </c>
      <c r="J2597" s="227">
        <v>5190118.66</v>
      </c>
      <c r="K2597" s="227"/>
      <c r="L2597" s="227"/>
      <c r="M2597" s="227"/>
      <c r="N2597" s="227">
        <f t="shared" si="155"/>
        <v>5190118.66</v>
      </c>
      <c r="O2597" s="88">
        <v>46174</v>
      </c>
      <c r="P2597" s="88">
        <v>46223</v>
      </c>
      <c r="Q2597" s="144">
        <v>0.08</v>
      </c>
      <c r="R2597" s="90" t="s">
        <v>45</v>
      </c>
      <c r="S2597" s="377"/>
      <c r="T2597" s="377"/>
      <c r="U2597" s="378"/>
    </row>
    <row r="2598" spans="1:21" ht="27.9" customHeight="1" outlineLevel="1" x14ac:dyDescent="0.35">
      <c r="A2598" s="83" t="s">
        <v>3460</v>
      </c>
      <c r="B2598" s="152" t="s">
        <v>3461</v>
      </c>
      <c r="C2598" s="377"/>
      <c r="D2598" s="377"/>
      <c r="E2598" s="227">
        <v>5190118</v>
      </c>
      <c r="F2598" s="227"/>
      <c r="G2598" s="227"/>
      <c r="H2598" s="227"/>
      <c r="I2598" s="227">
        <f t="shared" si="154"/>
        <v>5190118</v>
      </c>
      <c r="J2598" s="227">
        <v>5190118.66</v>
      </c>
      <c r="K2598" s="227"/>
      <c r="L2598" s="227"/>
      <c r="M2598" s="227"/>
      <c r="N2598" s="227">
        <f t="shared" si="155"/>
        <v>5190118.66</v>
      </c>
      <c r="O2598" s="88">
        <v>46204</v>
      </c>
      <c r="P2598" s="88">
        <v>46254</v>
      </c>
      <c r="Q2598" s="144">
        <v>0.08</v>
      </c>
      <c r="R2598" s="90" t="s">
        <v>45</v>
      </c>
      <c r="S2598" s="377"/>
      <c r="T2598" s="377"/>
      <c r="U2598" s="378"/>
    </row>
    <row r="2599" spans="1:21" ht="27.9" customHeight="1" outlineLevel="1" x14ac:dyDescent="0.35">
      <c r="A2599" s="83" t="s">
        <v>3462</v>
      </c>
      <c r="B2599" s="152" t="s">
        <v>3463</v>
      </c>
      <c r="C2599" s="377"/>
      <c r="D2599" s="377"/>
      <c r="E2599" s="227">
        <v>5190118</v>
      </c>
      <c r="F2599" s="227"/>
      <c r="G2599" s="227"/>
      <c r="H2599" s="227"/>
      <c r="I2599" s="227">
        <f t="shared" si="154"/>
        <v>5190118</v>
      </c>
      <c r="J2599" s="227">
        <v>5190118.66</v>
      </c>
      <c r="K2599" s="227"/>
      <c r="L2599" s="227"/>
      <c r="M2599" s="227"/>
      <c r="N2599" s="227">
        <f t="shared" si="155"/>
        <v>5190118.66</v>
      </c>
      <c r="O2599" s="88">
        <v>46235</v>
      </c>
      <c r="P2599" s="88">
        <v>46285</v>
      </c>
      <c r="Q2599" s="144">
        <v>0.08</v>
      </c>
      <c r="R2599" s="90" t="s">
        <v>45</v>
      </c>
      <c r="S2599" s="377"/>
      <c r="T2599" s="377"/>
      <c r="U2599" s="378"/>
    </row>
    <row r="2600" spans="1:21" ht="27.65" customHeight="1" outlineLevel="1" x14ac:dyDescent="0.35">
      <c r="A2600" s="83" t="s">
        <v>3464</v>
      </c>
      <c r="B2600" s="152" t="s">
        <v>3465</v>
      </c>
      <c r="C2600" s="377"/>
      <c r="D2600" s="377"/>
      <c r="E2600" s="227">
        <v>5190118</v>
      </c>
      <c r="F2600" s="227"/>
      <c r="G2600" s="227"/>
      <c r="H2600" s="227"/>
      <c r="I2600" s="227">
        <f t="shared" si="154"/>
        <v>5190118</v>
      </c>
      <c r="J2600" s="227">
        <v>5190118.66</v>
      </c>
      <c r="K2600" s="227"/>
      <c r="L2600" s="227"/>
      <c r="M2600" s="227"/>
      <c r="N2600" s="227">
        <f t="shared" si="155"/>
        <v>5190118.66</v>
      </c>
      <c r="O2600" s="88">
        <v>46266</v>
      </c>
      <c r="P2600" s="88">
        <v>46315</v>
      </c>
      <c r="Q2600" s="144">
        <v>0.08</v>
      </c>
      <c r="R2600" s="90" t="s">
        <v>45</v>
      </c>
      <c r="S2600" s="377"/>
      <c r="T2600" s="377"/>
      <c r="U2600" s="378"/>
    </row>
    <row r="2601" spans="1:21" ht="27.65" customHeight="1" outlineLevel="1" x14ac:dyDescent="0.35">
      <c r="A2601" s="83" t="s">
        <v>3466</v>
      </c>
      <c r="B2601" s="152" t="s">
        <v>3467</v>
      </c>
      <c r="C2601" s="377"/>
      <c r="D2601" s="377"/>
      <c r="E2601" s="227">
        <v>5190118</v>
      </c>
      <c r="F2601" s="227"/>
      <c r="G2601" s="227"/>
      <c r="H2601" s="227"/>
      <c r="I2601" s="227">
        <f t="shared" si="154"/>
        <v>5190118</v>
      </c>
      <c r="J2601" s="227">
        <v>5190118.66</v>
      </c>
      <c r="K2601" s="227"/>
      <c r="L2601" s="227"/>
      <c r="M2601" s="227"/>
      <c r="N2601" s="227">
        <f t="shared" si="155"/>
        <v>5190118.66</v>
      </c>
      <c r="O2601" s="88">
        <v>46296</v>
      </c>
      <c r="P2601" s="88">
        <v>46346</v>
      </c>
      <c r="Q2601" s="144">
        <v>0.08</v>
      </c>
      <c r="R2601" s="90" t="s">
        <v>45</v>
      </c>
      <c r="S2601" s="377"/>
      <c r="T2601" s="377"/>
      <c r="U2601" s="378"/>
    </row>
    <row r="2602" spans="1:21" ht="27.65" customHeight="1" outlineLevel="1" x14ac:dyDescent="0.35">
      <c r="A2602" s="83" t="s">
        <v>3468</v>
      </c>
      <c r="B2602" s="152" t="s">
        <v>3469</v>
      </c>
      <c r="C2602" s="377"/>
      <c r="D2602" s="377"/>
      <c r="E2602" s="227">
        <v>5190118</v>
      </c>
      <c r="F2602" s="227"/>
      <c r="G2602" s="227"/>
      <c r="H2602" s="227"/>
      <c r="I2602" s="227">
        <f t="shared" si="154"/>
        <v>5190118</v>
      </c>
      <c r="J2602" s="227">
        <v>5190118.66</v>
      </c>
      <c r="K2602" s="227"/>
      <c r="L2602" s="227"/>
      <c r="M2602" s="227"/>
      <c r="N2602" s="227">
        <f t="shared" si="155"/>
        <v>5190118.66</v>
      </c>
      <c r="O2602" s="88">
        <v>46327</v>
      </c>
      <c r="P2602" s="88">
        <v>46376</v>
      </c>
      <c r="Q2602" s="144">
        <v>0.08</v>
      </c>
      <c r="R2602" s="90" t="s">
        <v>45</v>
      </c>
      <c r="S2602" s="377"/>
      <c r="T2602" s="377"/>
      <c r="U2602" s="378"/>
    </row>
    <row r="2603" spans="1:21" ht="27.65" customHeight="1" outlineLevel="1" x14ac:dyDescent="0.35">
      <c r="A2603" s="83" t="s">
        <v>3470</v>
      </c>
      <c r="B2603" s="152" t="s">
        <v>3471</v>
      </c>
      <c r="C2603" s="377"/>
      <c r="D2603" s="377"/>
      <c r="E2603" s="227">
        <v>5190118</v>
      </c>
      <c r="F2603" s="227"/>
      <c r="G2603" s="227"/>
      <c r="H2603" s="227"/>
      <c r="I2603" s="227">
        <f t="shared" si="154"/>
        <v>5190118</v>
      </c>
      <c r="J2603" s="227">
        <v>5190118.66</v>
      </c>
      <c r="K2603" s="227"/>
      <c r="L2603" s="227"/>
      <c r="M2603" s="227"/>
      <c r="N2603" s="227">
        <f t="shared" si="155"/>
        <v>5190118.66</v>
      </c>
      <c r="O2603" s="88">
        <v>46357</v>
      </c>
      <c r="P2603" s="88">
        <v>46387</v>
      </c>
      <c r="Q2603" s="144">
        <v>0.12</v>
      </c>
      <c r="R2603" s="90" t="s">
        <v>45</v>
      </c>
      <c r="S2603" s="377"/>
      <c r="T2603" s="377"/>
      <c r="U2603" s="378"/>
    </row>
    <row r="2604" spans="1:21" ht="27.65" customHeight="1" outlineLevel="1" x14ac:dyDescent="0.35">
      <c r="A2604" s="332" t="s">
        <v>3472</v>
      </c>
      <c r="B2604" s="333" t="s">
        <v>3473</v>
      </c>
      <c r="C2604" s="204">
        <v>12</v>
      </c>
      <c r="D2604" s="334">
        <v>663100</v>
      </c>
      <c r="E2604" s="335">
        <f>E2605+E2606+E2607+E2608+E2609+E2610+E2611+E2612+E2613+E2614+E2615+E2616</f>
        <v>196376000</v>
      </c>
      <c r="F2604" s="335"/>
      <c r="G2604" s="335"/>
      <c r="H2604" s="335"/>
      <c r="I2604" s="335">
        <f>I2605+I2606+I2607+I2608+I2609+I2610+I2611+I2612+I2613+I2614+I2615+I2616</f>
        <v>196376000</v>
      </c>
      <c r="J2604" s="335">
        <f>J2605+J2606+J2607+J2608+J2609+J2610+J2611+J2612+J2613+J2614+J2615+J2616</f>
        <v>196376000</v>
      </c>
      <c r="K2604" s="335"/>
      <c r="L2604" s="335"/>
      <c r="M2604" s="335"/>
      <c r="N2604" s="335">
        <f>N2605+N2606+N2607+N2608+N2609+N2610+N2611+N2612+N2613+N2614+N2615+N2616</f>
        <v>196376000</v>
      </c>
      <c r="O2604" s="206">
        <v>46023</v>
      </c>
      <c r="P2604" s="206">
        <v>46387</v>
      </c>
      <c r="Q2604" s="207"/>
      <c r="R2604" s="208" t="s">
        <v>45</v>
      </c>
      <c r="S2604" s="209"/>
      <c r="T2604" s="209"/>
      <c r="U2604" s="337"/>
    </row>
    <row r="2605" spans="1:21" ht="27.65" customHeight="1" outlineLevel="1" x14ac:dyDescent="0.35">
      <c r="A2605" s="83" t="s">
        <v>3474</v>
      </c>
      <c r="B2605" s="152" t="s">
        <v>3475</v>
      </c>
      <c r="C2605" s="377"/>
      <c r="D2605" s="377"/>
      <c r="E2605" s="227">
        <v>16364667</v>
      </c>
      <c r="F2605" s="227"/>
      <c r="G2605" s="227"/>
      <c r="H2605" s="227"/>
      <c r="I2605" s="227">
        <f t="shared" ref="I2605:I2616" si="156">SUM(E2605:H2605)</f>
        <v>16364667</v>
      </c>
      <c r="J2605" s="227">
        <v>16364667</v>
      </c>
      <c r="K2605" s="227"/>
      <c r="L2605" s="227"/>
      <c r="M2605" s="227"/>
      <c r="N2605" s="227">
        <f t="shared" ref="N2605:N2616" si="157">SUM(J2605:M2605)</f>
        <v>16364667</v>
      </c>
      <c r="O2605" s="88">
        <v>46023</v>
      </c>
      <c r="P2605" s="88">
        <v>46073</v>
      </c>
      <c r="Q2605" s="144">
        <v>0.08</v>
      </c>
      <c r="R2605" s="90" t="s">
        <v>45</v>
      </c>
      <c r="S2605" s="377"/>
      <c r="T2605" s="377"/>
      <c r="U2605" s="378"/>
    </row>
    <row r="2606" spans="1:21" ht="27.65" customHeight="1" outlineLevel="1" x14ac:dyDescent="0.35">
      <c r="A2606" s="83" t="s">
        <v>3476</v>
      </c>
      <c r="B2606" s="152" t="s">
        <v>3477</v>
      </c>
      <c r="C2606" s="377"/>
      <c r="D2606" s="377"/>
      <c r="E2606" s="227">
        <v>16364670</v>
      </c>
      <c r="F2606" s="227"/>
      <c r="G2606" s="227"/>
      <c r="H2606" s="227"/>
      <c r="I2606" s="227">
        <f t="shared" si="156"/>
        <v>16364670</v>
      </c>
      <c r="J2606" s="227">
        <v>16364670</v>
      </c>
      <c r="K2606" s="227"/>
      <c r="L2606" s="227"/>
      <c r="M2606" s="227"/>
      <c r="N2606" s="227">
        <f t="shared" si="157"/>
        <v>16364670</v>
      </c>
      <c r="O2606" s="88">
        <v>46054</v>
      </c>
      <c r="P2606" s="88">
        <v>46101</v>
      </c>
      <c r="Q2606" s="144">
        <v>0.08</v>
      </c>
      <c r="R2606" s="90" t="s">
        <v>45</v>
      </c>
      <c r="S2606" s="377"/>
      <c r="T2606" s="377"/>
      <c r="U2606" s="378"/>
    </row>
    <row r="2607" spans="1:21" ht="27.65" customHeight="1" outlineLevel="1" x14ac:dyDescent="0.35">
      <c r="A2607" s="83" t="s">
        <v>3478</v>
      </c>
      <c r="B2607" s="152" t="s">
        <v>3479</v>
      </c>
      <c r="C2607" s="377"/>
      <c r="D2607" s="377"/>
      <c r="E2607" s="227">
        <v>16364669</v>
      </c>
      <c r="F2607" s="227"/>
      <c r="G2607" s="227"/>
      <c r="H2607" s="227"/>
      <c r="I2607" s="227">
        <f t="shared" si="156"/>
        <v>16364669</v>
      </c>
      <c r="J2607" s="227">
        <v>16364669</v>
      </c>
      <c r="K2607" s="227"/>
      <c r="L2607" s="227"/>
      <c r="M2607" s="227"/>
      <c r="N2607" s="227">
        <f t="shared" si="157"/>
        <v>16364669</v>
      </c>
      <c r="O2607" s="88">
        <v>46082</v>
      </c>
      <c r="P2607" s="88">
        <v>46132</v>
      </c>
      <c r="Q2607" s="144">
        <v>0.08</v>
      </c>
      <c r="R2607" s="90" t="s">
        <v>45</v>
      </c>
      <c r="S2607" s="377"/>
      <c r="T2607" s="377"/>
      <c r="U2607" s="378"/>
    </row>
    <row r="2608" spans="1:21" ht="27.65" customHeight="1" outlineLevel="1" x14ac:dyDescent="0.35">
      <c r="A2608" s="83" t="s">
        <v>3480</v>
      </c>
      <c r="B2608" s="152" t="s">
        <v>3481</v>
      </c>
      <c r="C2608" s="377"/>
      <c r="D2608" s="377"/>
      <c r="E2608" s="227">
        <v>16364666</v>
      </c>
      <c r="F2608" s="227"/>
      <c r="G2608" s="227"/>
      <c r="H2608" s="227"/>
      <c r="I2608" s="227">
        <f t="shared" si="156"/>
        <v>16364666</v>
      </c>
      <c r="J2608" s="227">
        <v>16364666</v>
      </c>
      <c r="K2608" s="227"/>
      <c r="L2608" s="227"/>
      <c r="M2608" s="227"/>
      <c r="N2608" s="227">
        <f t="shared" si="157"/>
        <v>16364666</v>
      </c>
      <c r="O2608" s="88">
        <v>46113</v>
      </c>
      <c r="P2608" s="88">
        <v>46162</v>
      </c>
      <c r="Q2608" s="144">
        <v>0.08</v>
      </c>
      <c r="R2608" s="90" t="s">
        <v>45</v>
      </c>
      <c r="S2608" s="377"/>
      <c r="T2608" s="377"/>
      <c r="U2608" s="378"/>
    </row>
    <row r="2609" spans="1:21" ht="27.65" customHeight="1" outlineLevel="1" x14ac:dyDescent="0.35">
      <c r="A2609" s="83" t="s">
        <v>3482</v>
      </c>
      <c r="B2609" s="152" t="s">
        <v>3483</v>
      </c>
      <c r="C2609" s="377"/>
      <c r="D2609" s="377"/>
      <c r="E2609" s="227">
        <v>16364666</v>
      </c>
      <c r="F2609" s="227"/>
      <c r="G2609" s="227"/>
      <c r="H2609" s="227"/>
      <c r="I2609" s="227">
        <f t="shared" si="156"/>
        <v>16364666</v>
      </c>
      <c r="J2609" s="227">
        <v>16364666</v>
      </c>
      <c r="K2609" s="227"/>
      <c r="L2609" s="227"/>
      <c r="M2609" s="227"/>
      <c r="N2609" s="227">
        <f t="shared" si="157"/>
        <v>16364666</v>
      </c>
      <c r="O2609" s="88">
        <v>46143</v>
      </c>
      <c r="P2609" s="88">
        <v>46193</v>
      </c>
      <c r="Q2609" s="144">
        <v>0.08</v>
      </c>
      <c r="R2609" s="90" t="s">
        <v>45</v>
      </c>
      <c r="S2609" s="377"/>
      <c r="T2609" s="377"/>
      <c r="U2609" s="378"/>
    </row>
    <row r="2610" spans="1:21" ht="27.65" customHeight="1" outlineLevel="1" x14ac:dyDescent="0.35">
      <c r="A2610" s="83" t="s">
        <v>3484</v>
      </c>
      <c r="B2610" s="152" t="s">
        <v>3485</v>
      </c>
      <c r="C2610" s="377"/>
      <c r="D2610" s="377"/>
      <c r="E2610" s="227">
        <v>16364666</v>
      </c>
      <c r="F2610" s="227"/>
      <c r="G2610" s="227"/>
      <c r="H2610" s="227"/>
      <c r="I2610" s="227">
        <f t="shared" si="156"/>
        <v>16364666</v>
      </c>
      <c r="J2610" s="227">
        <v>16364666</v>
      </c>
      <c r="K2610" s="227"/>
      <c r="L2610" s="227"/>
      <c r="M2610" s="227"/>
      <c r="N2610" s="227">
        <f t="shared" si="157"/>
        <v>16364666</v>
      </c>
      <c r="O2610" s="88">
        <v>46174</v>
      </c>
      <c r="P2610" s="88">
        <v>46223</v>
      </c>
      <c r="Q2610" s="144">
        <v>0.08</v>
      </c>
      <c r="R2610" s="90" t="s">
        <v>45</v>
      </c>
      <c r="S2610" s="377"/>
      <c r="T2610" s="377"/>
      <c r="U2610" s="378"/>
    </row>
    <row r="2611" spans="1:21" ht="27.65" customHeight="1" outlineLevel="1" x14ac:dyDescent="0.35">
      <c r="A2611" s="83" t="s">
        <v>3486</v>
      </c>
      <c r="B2611" s="152" t="s">
        <v>3487</v>
      </c>
      <c r="C2611" s="377"/>
      <c r="D2611" s="377"/>
      <c r="E2611" s="227">
        <v>16364666</v>
      </c>
      <c r="F2611" s="227"/>
      <c r="G2611" s="227"/>
      <c r="H2611" s="227"/>
      <c r="I2611" s="227">
        <f t="shared" si="156"/>
        <v>16364666</v>
      </c>
      <c r="J2611" s="227">
        <v>16364666</v>
      </c>
      <c r="K2611" s="227"/>
      <c r="L2611" s="227"/>
      <c r="M2611" s="227"/>
      <c r="N2611" s="227">
        <f t="shared" si="157"/>
        <v>16364666</v>
      </c>
      <c r="O2611" s="88">
        <v>46204</v>
      </c>
      <c r="P2611" s="88">
        <v>46254</v>
      </c>
      <c r="Q2611" s="144">
        <v>0.08</v>
      </c>
      <c r="R2611" s="90" t="s">
        <v>45</v>
      </c>
      <c r="S2611" s="377"/>
      <c r="T2611" s="377"/>
      <c r="U2611" s="378"/>
    </row>
    <row r="2612" spans="1:21" ht="27.65" customHeight="1" outlineLevel="1" x14ac:dyDescent="0.35">
      <c r="A2612" s="83" t="s">
        <v>3488</v>
      </c>
      <c r="B2612" s="152" t="s">
        <v>3489</v>
      </c>
      <c r="C2612" s="377"/>
      <c r="D2612" s="377"/>
      <c r="E2612" s="227">
        <v>16364666</v>
      </c>
      <c r="F2612" s="227"/>
      <c r="G2612" s="227"/>
      <c r="H2612" s="227"/>
      <c r="I2612" s="227">
        <f t="shared" si="156"/>
        <v>16364666</v>
      </c>
      <c r="J2612" s="227">
        <v>16364666</v>
      </c>
      <c r="K2612" s="227"/>
      <c r="L2612" s="227"/>
      <c r="M2612" s="227"/>
      <c r="N2612" s="227">
        <f t="shared" si="157"/>
        <v>16364666</v>
      </c>
      <c r="O2612" s="88">
        <v>46235</v>
      </c>
      <c r="P2612" s="88">
        <v>46285</v>
      </c>
      <c r="Q2612" s="144">
        <v>0.08</v>
      </c>
      <c r="R2612" s="90" t="s">
        <v>45</v>
      </c>
      <c r="S2612" s="377"/>
      <c r="T2612" s="377"/>
      <c r="U2612" s="378"/>
    </row>
    <row r="2613" spans="1:21" ht="31.5" customHeight="1" outlineLevel="1" x14ac:dyDescent="0.35">
      <c r="A2613" s="83" t="s">
        <v>3490</v>
      </c>
      <c r="B2613" s="152" t="s">
        <v>3491</v>
      </c>
      <c r="C2613" s="377"/>
      <c r="D2613" s="377"/>
      <c r="E2613" s="227">
        <v>16364666</v>
      </c>
      <c r="F2613" s="227"/>
      <c r="G2613" s="227"/>
      <c r="H2613" s="227"/>
      <c r="I2613" s="227">
        <f t="shared" si="156"/>
        <v>16364666</v>
      </c>
      <c r="J2613" s="227">
        <v>16364666</v>
      </c>
      <c r="K2613" s="227"/>
      <c r="L2613" s="227"/>
      <c r="M2613" s="227"/>
      <c r="N2613" s="227">
        <f t="shared" si="157"/>
        <v>16364666</v>
      </c>
      <c r="O2613" s="88">
        <v>46266</v>
      </c>
      <c r="P2613" s="88">
        <v>46315</v>
      </c>
      <c r="Q2613" s="144">
        <v>0.08</v>
      </c>
      <c r="R2613" s="90" t="s">
        <v>45</v>
      </c>
      <c r="S2613" s="377"/>
      <c r="T2613" s="377"/>
      <c r="U2613" s="378"/>
    </row>
    <row r="2614" spans="1:21" ht="37.5" customHeight="1" outlineLevel="1" x14ac:dyDescent="0.35">
      <c r="A2614" s="83" t="s">
        <v>3492</v>
      </c>
      <c r="B2614" s="152" t="s">
        <v>3493</v>
      </c>
      <c r="C2614" s="377"/>
      <c r="D2614" s="377"/>
      <c r="E2614" s="227">
        <v>16364666</v>
      </c>
      <c r="F2614" s="227"/>
      <c r="G2614" s="227"/>
      <c r="H2614" s="227"/>
      <c r="I2614" s="227">
        <f t="shared" si="156"/>
        <v>16364666</v>
      </c>
      <c r="J2614" s="227">
        <v>16364666</v>
      </c>
      <c r="K2614" s="227"/>
      <c r="L2614" s="227"/>
      <c r="M2614" s="227"/>
      <c r="N2614" s="227">
        <f t="shared" si="157"/>
        <v>16364666</v>
      </c>
      <c r="O2614" s="88">
        <v>46296</v>
      </c>
      <c r="P2614" s="88">
        <v>46346</v>
      </c>
      <c r="Q2614" s="144">
        <v>0.08</v>
      </c>
      <c r="R2614" s="90" t="s">
        <v>45</v>
      </c>
      <c r="S2614" s="377"/>
      <c r="T2614" s="377"/>
      <c r="U2614" s="378"/>
    </row>
    <row r="2615" spans="1:21" ht="33.9" customHeight="1" outlineLevel="1" x14ac:dyDescent="0.35">
      <c r="A2615" s="83" t="s">
        <v>3494</v>
      </c>
      <c r="B2615" s="152" t="s">
        <v>3495</v>
      </c>
      <c r="C2615" s="377"/>
      <c r="D2615" s="377"/>
      <c r="E2615" s="227">
        <v>16364666</v>
      </c>
      <c r="F2615" s="227"/>
      <c r="G2615" s="227"/>
      <c r="H2615" s="227"/>
      <c r="I2615" s="227">
        <f t="shared" si="156"/>
        <v>16364666</v>
      </c>
      <c r="J2615" s="227">
        <v>16364666</v>
      </c>
      <c r="K2615" s="227"/>
      <c r="L2615" s="227"/>
      <c r="M2615" s="227"/>
      <c r="N2615" s="227">
        <f t="shared" si="157"/>
        <v>16364666</v>
      </c>
      <c r="O2615" s="88">
        <v>46327</v>
      </c>
      <c r="P2615" s="88">
        <v>46376</v>
      </c>
      <c r="Q2615" s="144">
        <v>0.08</v>
      </c>
      <c r="R2615" s="90" t="s">
        <v>45</v>
      </c>
      <c r="S2615" s="377"/>
      <c r="T2615" s="377"/>
      <c r="U2615" s="378"/>
    </row>
    <row r="2616" spans="1:21" ht="40.5" customHeight="1" outlineLevel="1" x14ac:dyDescent="0.35">
      <c r="A2616" s="83" t="s">
        <v>3496</v>
      </c>
      <c r="B2616" s="152" t="s">
        <v>3497</v>
      </c>
      <c r="C2616" s="377"/>
      <c r="D2616" s="377"/>
      <c r="E2616" s="227">
        <v>16364666</v>
      </c>
      <c r="F2616" s="227"/>
      <c r="G2616" s="227"/>
      <c r="H2616" s="227"/>
      <c r="I2616" s="227">
        <f t="shared" si="156"/>
        <v>16364666</v>
      </c>
      <c r="J2616" s="227">
        <v>16364666</v>
      </c>
      <c r="K2616" s="227"/>
      <c r="L2616" s="227"/>
      <c r="M2616" s="227"/>
      <c r="N2616" s="227">
        <f t="shared" si="157"/>
        <v>16364666</v>
      </c>
      <c r="O2616" s="88">
        <v>46357</v>
      </c>
      <c r="P2616" s="88">
        <v>46387</v>
      </c>
      <c r="Q2616" s="144">
        <v>0.12</v>
      </c>
      <c r="R2616" s="90" t="s">
        <v>45</v>
      </c>
      <c r="S2616" s="377"/>
      <c r="T2616" s="377"/>
      <c r="U2616" s="378"/>
    </row>
    <row r="2617" spans="1:21" ht="22.5" customHeight="1" outlineLevel="1" x14ac:dyDescent="0.35">
      <c r="A2617" s="332" t="s">
        <v>3498</v>
      </c>
      <c r="B2617" s="333" t="s">
        <v>3499</v>
      </c>
      <c r="C2617" s="204">
        <v>12</v>
      </c>
      <c r="D2617" s="334">
        <v>663200</v>
      </c>
      <c r="E2617" s="335">
        <f>E2618+E2619+E2620+E2621+E2622+E2623+E2624+E2625+E2626+E2627+E2628+E2629</f>
        <v>114400000</v>
      </c>
      <c r="F2617" s="335"/>
      <c r="G2617" s="335"/>
      <c r="H2617" s="335"/>
      <c r="I2617" s="335">
        <f>I2618+I2619+I2620+I2621+I2622+I2623+I2624+I2625+I2626+I2627+I2628+I2629</f>
        <v>114400000</v>
      </c>
      <c r="J2617" s="335">
        <f>J2618+J2619+J2620+J2621+J2622+J2623+J2624+J2625+J2626+J2627+J2628+J2629</f>
        <v>114400000</v>
      </c>
      <c r="K2617" s="335"/>
      <c r="L2617" s="335"/>
      <c r="M2617" s="335"/>
      <c r="N2617" s="335">
        <f>N2618+N2619+N2620+N2621+N2622+N2623+N2624+N2625+N2626+N2627+N2628+N2629</f>
        <v>114400000</v>
      </c>
      <c r="O2617" s="206">
        <v>46023</v>
      </c>
      <c r="P2617" s="206">
        <v>46387</v>
      </c>
      <c r="Q2617" s="207"/>
      <c r="R2617" s="208" t="s">
        <v>45</v>
      </c>
      <c r="S2617" s="209"/>
      <c r="T2617" s="209"/>
      <c r="U2617" s="337"/>
    </row>
    <row r="2618" spans="1:21" ht="22.5" customHeight="1" outlineLevel="1" x14ac:dyDescent="0.35">
      <c r="A2618" s="83" t="s">
        <v>3500</v>
      </c>
      <c r="B2618" s="152" t="s">
        <v>3501</v>
      </c>
      <c r="C2618" s="377"/>
      <c r="D2618" s="377"/>
      <c r="E2618" s="227">
        <v>9533334</v>
      </c>
      <c r="F2618" s="227"/>
      <c r="G2618" s="227"/>
      <c r="H2618" s="227"/>
      <c r="I2618" s="227">
        <f t="shared" ref="I2618:I2649" si="158">SUM(E2618:H2618)</f>
        <v>9533334</v>
      </c>
      <c r="J2618" s="227">
        <v>9533334</v>
      </c>
      <c r="K2618" s="227"/>
      <c r="L2618" s="227"/>
      <c r="M2618" s="227"/>
      <c r="N2618" s="227">
        <f t="shared" ref="N2618:N2629" si="159">SUM(J2618:M2618)</f>
        <v>9533334</v>
      </c>
      <c r="O2618" s="88">
        <v>46023</v>
      </c>
      <c r="P2618" s="88">
        <v>46073</v>
      </c>
      <c r="Q2618" s="144">
        <v>0.08</v>
      </c>
      <c r="R2618" s="90" t="s">
        <v>45</v>
      </c>
      <c r="S2618" s="377"/>
      <c r="T2618" s="377"/>
      <c r="U2618" s="378"/>
    </row>
    <row r="2619" spans="1:21" ht="22.5" customHeight="1" outlineLevel="1" x14ac:dyDescent="0.35">
      <c r="A2619" s="83" t="s">
        <v>3502</v>
      </c>
      <c r="B2619" s="152" t="s">
        <v>3503</v>
      </c>
      <c r="C2619" s="377"/>
      <c r="D2619" s="377"/>
      <c r="E2619" s="227">
        <v>9533333</v>
      </c>
      <c r="F2619" s="227"/>
      <c r="G2619" s="227"/>
      <c r="H2619" s="227"/>
      <c r="I2619" s="227">
        <f t="shared" si="158"/>
        <v>9533333</v>
      </c>
      <c r="J2619" s="227">
        <v>9533333</v>
      </c>
      <c r="K2619" s="227"/>
      <c r="L2619" s="227"/>
      <c r="M2619" s="227"/>
      <c r="N2619" s="227">
        <f t="shared" si="159"/>
        <v>9533333</v>
      </c>
      <c r="O2619" s="88">
        <v>46054</v>
      </c>
      <c r="P2619" s="88">
        <v>46101</v>
      </c>
      <c r="Q2619" s="144">
        <v>0.08</v>
      </c>
      <c r="R2619" s="90" t="s">
        <v>45</v>
      </c>
      <c r="S2619" s="377"/>
      <c r="T2619" s="377"/>
      <c r="U2619" s="378"/>
    </row>
    <row r="2620" spans="1:21" ht="22.5" customHeight="1" outlineLevel="1" x14ac:dyDescent="0.35">
      <c r="A2620" s="83" t="s">
        <v>3504</v>
      </c>
      <c r="B2620" s="152" t="s">
        <v>3505</v>
      </c>
      <c r="C2620" s="377"/>
      <c r="D2620" s="377"/>
      <c r="E2620" s="227">
        <v>9533333</v>
      </c>
      <c r="F2620" s="227"/>
      <c r="G2620" s="227"/>
      <c r="H2620" s="227"/>
      <c r="I2620" s="227">
        <f t="shared" si="158"/>
        <v>9533333</v>
      </c>
      <c r="J2620" s="227">
        <v>9533333</v>
      </c>
      <c r="K2620" s="227"/>
      <c r="L2620" s="227"/>
      <c r="M2620" s="227"/>
      <c r="N2620" s="227">
        <f t="shared" si="159"/>
        <v>9533333</v>
      </c>
      <c r="O2620" s="88">
        <v>46082</v>
      </c>
      <c r="P2620" s="88">
        <v>46132</v>
      </c>
      <c r="Q2620" s="144">
        <v>0.08</v>
      </c>
      <c r="R2620" s="90" t="s">
        <v>45</v>
      </c>
      <c r="S2620" s="377"/>
      <c r="T2620" s="377"/>
      <c r="U2620" s="378"/>
    </row>
    <row r="2621" spans="1:21" ht="22.5" customHeight="1" outlineLevel="1" x14ac:dyDescent="0.35">
      <c r="A2621" s="83" t="s">
        <v>3506</v>
      </c>
      <c r="B2621" s="152" t="s">
        <v>3507</v>
      </c>
      <c r="C2621" s="377"/>
      <c r="D2621" s="377"/>
      <c r="E2621" s="227">
        <v>9533333</v>
      </c>
      <c r="F2621" s="227"/>
      <c r="G2621" s="227"/>
      <c r="H2621" s="227"/>
      <c r="I2621" s="227">
        <f t="shared" si="158"/>
        <v>9533333</v>
      </c>
      <c r="J2621" s="227">
        <v>9533333</v>
      </c>
      <c r="K2621" s="227"/>
      <c r="L2621" s="227"/>
      <c r="M2621" s="227"/>
      <c r="N2621" s="227">
        <f t="shared" si="159"/>
        <v>9533333</v>
      </c>
      <c r="O2621" s="88">
        <v>46113</v>
      </c>
      <c r="P2621" s="88">
        <v>46162</v>
      </c>
      <c r="Q2621" s="144">
        <v>0.08</v>
      </c>
      <c r="R2621" s="90" t="s">
        <v>45</v>
      </c>
      <c r="S2621" s="377"/>
      <c r="T2621" s="377"/>
      <c r="U2621" s="378"/>
    </row>
    <row r="2622" spans="1:21" ht="22.5" customHeight="1" outlineLevel="1" x14ac:dyDescent="0.35">
      <c r="A2622" s="83" t="s">
        <v>3508</v>
      </c>
      <c r="B2622" s="152" t="s">
        <v>3509</v>
      </c>
      <c r="C2622" s="377"/>
      <c r="D2622" s="377"/>
      <c r="E2622" s="227">
        <v>9533333</v>
      </c>
      <c r="F2622" s="227"/>
      <c r="G2622" s="227"/>
      <c r="H2622" s="227"/>
      <c r="I2622" s="227">
        <f t="shared" si="158"/>
        <v>9533333</v>
      </c>
      <c r="J2622" s="227">
        <v>9533333</v>
      </c>
      <c r="K2622" s="227"/>
      <c r="L2622" s="227"/>
      <c r="M2622" s="227"/>
      <c r="N2622" s="227">
        <f t="shared" si="159"/>
        <v>9533333</v>
      </c>
      <c r="O2622" s="88">
        <v>46143</v>
      </c>
      <c r="P2622" s="88">
        <v>46193</v>
      </c>
      <c r="Q2622" s="144">
        <v>0.08</v>
      </c>
      <c r="R2622" s="90" t="s">
        <v>45</v>
      </c>
      <c r="S2622" s="377"/>
      <c r="T2622" s="377"/>
      <c r="U2622" s="378"/>
    </row>
    <row r="2623" spans="1:21" ht="22.5" customHeight="1" outlineLevel="1" x14ac:dyDescent="0.35">
      <c r="A2623" s="83" t="s">
        <v>3510</v>
      </c>
      <c r="B2623" s="152" t="s">
        <v>3511</v>
      </c>
      <c r="C2623" s="377"/>
      <c r="D2623" s="377"/>
      <c r="E2623" s="227">
        <v>9533334</v>
      </c>
      <c r="F2623" s="227"/>
      <c r="G2623" s="227"/>
      <c r="H2623" s="227"/>
      <c r="I2623" s="227">
        <f t="shared" si="158"/>
        <v>9533334</v>
      </c>
      <c r="J2623" s="227">
        <v>9533334</v>
      </c>
      <c r="K2623" s="227"/>
      <c r="L2623" s="227"/>
      <c r="M2623" s="227"/>
      <c r="N2623" s="227">
        <f t="shared" si="159"/>
        <v>9533334</v>
      </c>
      <c r="O2623" s="88">
        <v>46174</v>
      </c>
      <c r="P2623" s="88">
        <v>46223</v>
      </c>
      <c r="Q2623" s="144">
        <v>0.08</v>
      </c>
      <c r="R2623" s="90" t="s">
        <v>45</v>
      </c>
      <c r="S2623" s="377"/>
      <c r="T2623" s="377"/>
      <c r="U2623" s="378"/>
    </row>
    <row r="2624" spans="1:21" ht="22.5" customHeight="1" outlineLevel="1" x14ac:dyDescent="0.35">
      <c r="A2624" s="83" t="s">
        <v>3512</v>
      </c>
      <c r="B2624" s="152" t="s">
        <v>3513</v>
      </c>
      <c r="C2624" s="377"/>
      <c r="D2624" s="377"/>
      <c r="E2624" s="227">
        <v>9533334</v>
      </c>
      <c r="F2624" s="227"/>
      <c r="G2624" s="227"/>
      <c r="H2624" s="227"/>
      <c r="I2624" s="227">
        <f t="shared" si="158"/>
        <v>9533334</v>
      </c>
      <c r="J2624" s="227">
        <v>9533334</v>
      </c>
      <c r="K2624" s="227"/>
      <c r="L2624" s="227"/>
      <c r="M2624" s="227"/>
      <c r="N2624" s="227">
        <f t="shared" si="159"/>
        <v>9533334</v>
      </c>
      <c r="O2624" s="88">
        <v>46204</v>
      </c>
      <c r="P2624" s="88">
        <v>46254</v>
      </c>
      <c r="Q2624" s="144">
        <v>0.08</v>
      </c>
      <c r="R2624" s="90" t="s">
        <v>45</v>
      </c>
      <c r="S2624" s="377"/>
      <c r="T2624" s="377"/>
      <c r="U2624" s="378"/>
    </row>
    <row r="2625" spans="1:21" ht="22.5" customHeight="1" outlineLevel="1" x14ac:dyDescent="0.35">
      <c r="A2625" s="83" t="s">
        <v>3514</v>
      </c>
      <c r="B2625" s="152" t="s">
        <v>3515</v>
      </c>
      <c r="C2625" s="377"/>
      <c r="D2625" s="377"/>
      <c r="E2625" s="227">
        <v>9533334</v>
      </c>
      <c r="F2625" s="227"/>
      <c r="G2625" s="227"/>
      <c r="H2625" s="227"/>
      <c r="I2625" s="227">
        <f t="shared" si="158"/>
        <v>9533334</v>
      </c>
      <c r="J2625" s="227">
        <v>9533334</v>
      </c>
      <c r="K2625" s="227"/>
      <c r="L2625" s="227"/>
      <c r="M2625" s="227"/>
      <c r="N2625" s="227">
        <f t="shared" si="159"/>
        <v>9533334</v>
      </c>
      <c r="O2625" s="88">
        <v>46235</v>
      </c>
      <c r="P2625" s="88">
        <v>46285</v>
      </c>
      <c r="Q2625" s="144">
        <v>0.08</v>
      </c>
      <c r="R2625" s="90" t="s">
        <v>45</v>
      </c>
      <c r="S2625" s="377"/>
      <c r="T2625" s="377"/>
      <c r="U2625" s="378"/>
    </row>
    <row r="2626" spans="1:21" ht="21.9" customHeight="1" outlineLevel="1" x14ac:dyDescent="0.35">
      <c r="A2626" s="83" t="s">
        <v>3516</v>
      </c>
      <c r="B2626" s="152" t="s">
        <v>3517</v>
      </c>
      <c r="C2626" s="377"/>
      <c r="D2626" s="377"/>
      <c r="E2626" s="227">
        <v>9533333</v>
      </c>
      <c r="F2626" s="227"/>
      <c r="G2626" s="227"/>
      <c r="H2626" s="227"/>
      <c r="I2626" s="227">
        <f t="shared" si="158"/>
        <v>9533333</v>
      </c>
      <c r="J2626" s="227">
        <v>9533333</v>
      </c>
      <c r="K2626" s="227"/>
      <c r="L2626" s="227"/>
      <c r="M2626" s="227"/>
      <c r="N2626" s="227">
        <f t="shared" si="159"/>
        <v>9533333</v>
      </c>
      <c r="O2626" s="88">
        <v>46266</v>
      </c>
      <c r="P2626" s="88">
        <v>46315</v>
      </c>
      <c r="Q2626" s="144">
        <v>0.08</v>
      </c>
      <c r="R2626" s="90" t="s">
        <v>45</v>
      </c>
      <c r="S2626" s="377"/>
      <c r="T2626" s="377"/>
      <c r="U2626" s="378"/>
    </row>
    <row r="2627" spans="1:21" ht="21.9" customHeight="1" outlineLevel="1" x14ac:dyDescent="0.35">
      <c r="A2627" s="83" t="s">
        <v>3518</v>
      </c>
      <c r="B2627" s="152" t="s">
        <v>3519</v>
      </c>
      <c r="C2627" s="377"/>
      <c r="D2627" s="377"/>
      <c r="E2627" s="227">
        <v>9533333</v>
      </c>
      <c r="F2627" s="227"/>
      <c r="G2627" s="227"/>
      <c r="H2627" s="227"/>
      <c r="I2627" s="227">
        <f t="shared" si="158"/>
        <v>9533333</v>
      </c>
      <c r="J2627" s="227">
        <v>9533333</v>
      </c>
      <c r="K2627" s="227"/>
      <c r="L2627" s="227"/>
      <c r="M2627" s="227"/>
      <c r="N2627" s="227">
        <f t="shared" si="159"/>
        <v>9533333</v>
      </c>
      <c r="O2627" s="88">
        <v>46296</v>
      </c>
      <c r="P2627" s="88">
        <v>46346</v>
      </c>
      <c r="Q2627" s="144">
        <v>0.08</v>
      </c>
      <c r="R2627" s="90" t="s">
        <v>45</v>
      </c>
      <c r="S2627" s="377"/>
      <c r="T2627" s="377"/>
      <c r="U2627" s="378"/>
    </row>
    <row r="2628" spans="1:21" ht="21.9" customHeight="1" outlineLevel="1" x14ac:dyDescent="0.35">
      <c r="A2628" s="83" t="s">
        <v>3520</v>
      </c>
      <c r="B2628" s="152" t="s">
        <v>3521</v>
      </c>
      <c r="C2628" s="377"/>
      <c r="D2628" s="377"/>
      <c r="E2628" s="227">
        <v>9533333</v>
      </c>
      <c r="F2628" s="227"/>
      <c r="G2628" s="227"/>
      <c r="H2628" s="227"/>
      <c r="I2628" s="227">
        <f t="shared" si="158"/>
        <v>9533333</v>
      </c>
      <c r="J2628" s="227">
        <v>9533333</v>
      </c>
      <c r="K2628" s="227"/>
      <c r="L2628" s="227"/>
      <c r="M2628" s="227"/>
      <c r="N2628" s="227">
        <f t="shared" si="159"/>
        <v>9533333</v>
      </c>
      <c r="O2628" s="88">
        <v>46327</v>
      </c>
      <c r="P2628" s="88">
        <v>46376</v>
      </c>
      <c r="Q2628" s="144">
        <v>0.08</v>
      </c>
      <c r="R2628" s="90" t="s">
        <v>45</v>
      </c>
      <c r="S2628" s="377"/>
      <c r="T2628" s="377"/>
      <c r="U2628" s="378"/>
    </row>
    <row r="2629" spans="1:21" ht="21.9" customHeight="1" outlineLevel="1" x14ac:dyDescent="0.35">
      <c r="A2629" s="83" t="s">
        <v>3522</v>
      </c>
      <c r="B2629" s="152" t="s">
        <v>3523</v>
      </c>
      <c r="C2629" s="377"/>
      <c r="D2629" s="377"/>
      <c r="E2629" s="227">
        <v>9533333</v>
      </c>
      <c r="F2629" s="227"/>
      <c r="G2629" s="227"/>
      <c r="H2629" s="227"/>
      <c r="I2629" s="227">
        <f t="shared" si="158"/>
        <v>9533333</v>
      </c>
      <c r="J2629" s="227">
        <v>9533333</v>
      </c>
      <c r="K2629" s="227"/>
      <c r="L2629" s="227"/>
      <c r="M2629" s="227"/>
      <c r="N2629" s="227">
        <f t="shared" si="159"/>
        <v>9533333</v>
      </c>
      <c r="O2629" s="88">
        <v>46357</v>
      </c>
      <c r="P2629" s="88">
        <v>46387</v>
      </c>
      <c r="Q2629" s="144">
        <v>0.12</v>
      </c>
      <c r="R2629" s="90" t="s">
        <v>45</v>
      </c>
      <c r="S2629" s="377"/>
      <c r="T2629" s="377"/>
      <c r="U2629" s="378"/>
    </row>
    <row r="2630" spans="1:21" ht="21.9" customHeight="1" outlineLevel="1" x14ac:dyDescent="0.35">
      <c r="A2630" s="332" t="s">
        <v>3524</v>
      </c>
      <c r="B2630" s="333" t="s">
        <v>3525</v>
      </c>
      <c r="C2630" s="204">
        <v>12</v>
      </c>
      <c r="D2630" s="334">
        <v>663400</v>
      </c>
      <c r="E2630" s="335">
        <f>E2631+E2631+E2632+E2633+E2634+E2635+E2636+E2637+E2638+E2639+E2640+E2641+E2642</f>
        <v>95560920</v>
      </c>
      <c r="F2630" s="335"/>
      <c r="G2630" s="335"/>
      <c r="H2630" s="335"/>
      <c r="I2630" s="335">
        <f t="shared" si="158"/>
        <v>95560920</v>
      </c>
      <c r="J2630" s="335">
        <f>J2631+J2631+J2632+J2633+J2634+J2635+J2636+J2637+J2638+J2639+J2640+J2641+J2642</f>
        <v>95560920</v>
      </c>
      <c r="K2630" s="335"/>
      <c r="L2630" s="335"/>
      <c r="M2630" s="335"/>
      <c r="N2630" s="335">
        <f>N2631+N2631+N2632+N2633+N2634+N2635+N2636+N2637+N2638+N2639+N2640+N2641+N2642</f>
        <v>95560920</v>
      </c>
      <c r="O2630" s="206">
        <v>46023</v>
      </c>
      <c r="P2630" s="206">
        <v>46387</v>
      </c>
      <c r="Q2630" s="207"/>
      <c r="R2630" s="208" t="s">
        <v>45</v>
      </c>
      <c r="S2630" s="209"/>
      <c r="T2630" s="209"/>
      <c r="U2630" s="337"/>
    </row>
    <row r="2631" spans="1:21" ht="21.9" customHeight="1" outlineLevel="1" x14ac:dyDescent="0.35">
      <c r="A2631" s="83" t="s">
        <v>3526</v>
      </c>
      <c r="B2631" s="152" t="s">
        <v>3527</v>
      </c>
      <c r="C2631" s="377"/>
      <c r="D2631" s="377"/>
      <c r="E2631" s="227">
        <v>7350840</v>
      </c>
      <c r="F2631" s="227"/>
      <c r="G2631" s="227"/>
      <c r="H2631" s="227"/>
      <c r="I2631" s="227">
        <f t="shared" si="158"/>
        <v>7350840</v>
      </c>
      <c r="J2631" s="227">
        <v>7350840</v>
      </c>
      <c r="K2631" s="227"/>
      <c r="L2631" s="227"/>
      <c r="M2631" s="227"/>
      <c r="N2631" s="227">
        <f t="shared" ref="N2631:N2642" si="160">SUM(J2631:M2631)</f>
        <v>7350840</v>
      </c>
      <c r="O2631" s="88">
        <v>46023</v>
      </c>
      <c r="P2631" s="88">
        <v>46073</v>
      </c>
      <c r="Q2631" s="144">
        <v>0.08</v>
      </c>
      <c r="R2631" s="90" t="s">
        <v>45</v>
      </c>
      <c r="S2631" s="377"/>
      <c r="T2631" s="377"/>
      <c r="U2631" s="378"/>
    </row>
    <row r="2632" spans="1:21" ht="21.9" customHeight="1" outlineLevel="1" x14ac:dyDescent="0.35">
      <c r="A2632" s="83" t="s">
        <v>3528</v>
      </c>
      <c r="B2632" s="152" t="s">
        <v>3529</v>
      </c>
      <c r="C2632" s="377"/>
      <c r="D2632" s="377"/>
      <c r="E2632" s="227">
        <v>7350840</v>
      </c>
      <c r="F2632" s="227"/>
      <c r="G2632" s="227"/>
      <c r="H2632" s="227"/>
      <c r="I2632" s="227">
        <f t="shared" si="158"/>
        <v>7350840</v>
      </c>
      <c r="J2632" s="227">
        <v>7350840</v>
      </c>
      <c r="K2632" s="227"/>
      <c r="L2632" s="227"/>
      <c r="M2632" s="227"/>
      <c r="N2632" s="227">
        <f t="shared" si="160"/>
        <v>7350840</v>
      </c>
      <c r="O2632" s="88">
        <v>46054</v>
      </c>
      <c r="P2632" s="88">
        <v>46101</v>
      </c>
      <c r="Q2632" s="144">
        <v>0.08</v>
      </c>
      <c r="R2632" s="90" t="s">
        <v>45</v>
      </c>
      <c r="S2632" s="377"/>
      <c r="T2632" s="377"/>
      <c r="U2632" s="378"/>
    </row>
    <row r="2633" spans="1:21" ht="21.9" customHeight="1" outlineLevel="1" x14ac:dyDescent="0.35">
      <c r="A2633" s="83" t="s">
        <v>3530</v>
      </c>
      <c r="B2633" s="152" t="s">
        <v>3531</v>
      </c>
      <c r="C2633" s="377"/>
      <c r="D2633" s="377"/>
      <c r="E2633" s="227">
        <v>7350840</v>
      </c>
      <c r="F2633" s="227"/>
      <c r="G2633" s="227"/>
      <c r="H2633" s="227"/>
      <c r="I2633" s="227">
        <f t="shared" si="158"/>
        <v>7350840</v>
      </c>
      <c r="J2633" s="227">
        <v>7350840</v>
      </c>
      <c r="K2633" s="227"/>
      <c r="L2633" s="227"/>
      <c r="M2633" s="227"/>
      <c r="N2633" s="227">
        <f t="shared" si="160"/>
        <v>7350840</v>
      </c>
      <c r="O2633" s="88">
        <v>46082</v>
      </c>
      <c r="P2633" s="88">
        <v>46132</v>
      </c>
      <c r="Q2633" s="144">
        <v>0.08</v>
      </c>
      <c r="R2633" s="90" t="s">
        <v>45</v>
      </c>
      <c r="S2633" s="377"/>
      <c r="T2633" s="377"/>
      <c r="U2633" s="378"/>
    </row>
    <row r="2634" spans="1:21" ht="21.9" customHeight="1" outlineLevel="1" x14ac:dyDescent="0.35">
      <c r="A2634" s="83" t="s">
        <v>3532</v>
      </c>
      <c r="B2634" s="152" t="s">
        <v>3533</v>
      </c>
      <c r="C2634" s="377"/>
      <c r="D2634" s="377"/>
      <c r="E2634" s="227">
        <v>7350840</v>
      </c>
      <c r="F2634" s="227"/>
      <c r="G2634" s="227"/>
      <c r="H2634" s="227"/>
      <c r="I2634" s="227">
        <f t="shared" si="158"/>
        <v>7350840</v>
      </c>
      <c r="J2634" s="227">
        <v>7350840</v>
      </c>
      <c r="K2634" s="227"/>
      <c r="L2634" s="227"/>
      <c r="M2634" s="227"/>
      <c r="N2634" s="227">
        <f t="shared" si="160"/>
        <v>7350840</v>
      </c>
      <c r="O2634" s="88">
        <v>46113</v>
      </c>
      <c r="P2634" s="88">
        <v>46162</v>
      </c>
      <c r="Q2634" s="144">
        <v>0.08</v>
      </c>
      <c r="R2634" s="90" t="s">
        <v>45</v>
      </c>
      <c r="S2634" s="377"/>
      <c r="T2634" s="377"/>
      <c r="U2634" s="378"/>
    </row>
    <row r="2635" spans="1:21" ht="21.9" customHeight="1" outlineLevel="1" x14ac:dyDescent="0.35">
      <c r="A2635" s="83" t="s">
        <v>3534</v>
      </c>
      <c r="B2635" s="152" t="s">
        <v>3535</v>
      </c>
      <c r="C2635" s="377"/>
      <c r="D2635" s="377"/>
      <c r="E2635" s="227">
        <v>7350840</v>
      </c>
      <c r="F2635" s="227"/>
      <c r="G2635" s="227"/>
      <c r="H2635" s="227"/>
      <c r="I2635" s="227">
        <f t="shared" si="158"/>
        <v>7350840</v>
      </c>
      <c r="J2635" s="227">
        <v>7350840</v>
      </c>
      <c r="K2635" s="227"/>
      <c r="L2635" s="227"/>
      <c r="M2635" s="227"/>
      <c r="N2635" s="227">
        <f t="shared" si="160"/>
        <v>7350840</v>
      </c>
      <c r="O2635" s="88">
        <v>46143</v>
      </c>
      <c r="P2635" s="88">
        <v>46193</v>
      </c>
      <c r="Q2635" s="144">
        <v>0.08</v>
      </c>
      <c r="R2635" s="90" t="s">
        <v>45</v>
      </c>
      <c r="S2635" s="377"/>
      <c r="T2635" s="377"/>
      <c r="U2635" s="378"/>
    </row>
    <row r="2636" spans="1:21" ht="21.9" customHeight="1" outlineLevel="1" x14ac:dyDescent="0.35">
      <c r="A2636" s="83" t="s">
        <v>3536</v>
      </c>
      <c r="B2636" s="152" t="s">
        <v>3537</v>
      </c>
      <c r="C2636" s="377"/>
      <c r="D2636" s="377"/>
      <c r="E2636" s="227">
        <v>7350840</v>
      </c>
      <c r="F2636" s="227"/>
      <c r="G2636" s="227"/>
      <c r="H2636" s="227"/>
      <c r="I2636" s="227">
        <f t="shared" si="158"/>
        <v>7350840</v>
      </c>
      <c r="J2636" s="227">
        <v>7350840</v>
      </c>
      <c r="K2636" s="227"/>
      <c r="L2636" s="227"/>
      <c r="M2636" s="227"/>
      <c r="N2636" s="227">
        <f t="shared" si="160"/>
        <v>7350840</v>
      </c>
      <c r="O2636" s="88">
        <v>46174</v>
      </c>
      <c r="P2636" s="88">
        <v>46223</v>
      </c>
      <c r="Q2636" s="144">
        <v>0.08</v>
      </c>
      <c r="R2636" s="90" t="s">
        <v>45</v>
      </c>
      <c r="S2636" s="377"/>
      <c r="T2636" s="377"/>
      <c r="U2636" s="378"/>
    </row>
    <row r="2637" spans="1:21" ht="21.9" customHeight="1" outlineLevel="1" x14ac:dyDescent="0.35">
      <c r="A2637" s="83" t="s">
        <v>3538</v>
      </c>
      <c r="B2637" s="152" t="s">
        <v>3539</v>
      </c>
      <c r="C2637" s="377"/>
      <c r="D2637" s="377"/>
      <c r="E2637" s="227">
        <v>7350840</v>
      </c>
      <c r="F2637" s="227"/>
      <c r="G2637" s="227"/>
      <c r="H2637" s="227"/>
      <c r="I2637" s="227">
        <f t="shared" si="158"/>
        <v>7350840</v>
      </c>
      <c r="J2637" s="227">
        <v>7350840</v>
      </c>
      <c r="K2637" s="227"/>
      <c r="L2637" s="227"/>
      <c r="M2637" s="227"/>
      <c r="N2637" s="227">
        <f t="shared" si="160"/>
        <v>7350840</v>
      </c>
      <c r="O2637" s="88">
        <v>46204</v>
      </c>
      <c r="P2637" s="88">
        <v>46254</v>
      </c>
      <c r="Q2637" s="144">
        <v>0.08</v>
      </c>
      <c r="R2637" s="90" t="s">
        <v>45</v>
      </c>
      <c r="S2637" s="377"/>
      <c r="T2637" s="377"/>
      <c r="U2637" s="378"/>
    </row>
    <row r="2638" spans="1:21" ht="21.9" customHeight="1" outlineLevel="1" x14ac:dyDescent="0.35">
      <c r="A2638" s="83" t="s">
        <v>3540</v>
      </c>
      <c r="B2638" s="152" t="s">
        <v>3541</v>
      </c>
      <c r="C2638" s="377"/>
      <c r="D2638" s="377"/>
      <c r="E2638" s="227">
        <v>7350840</v>
      </c>
      <c r="F2638" s="227"/>
      <c r="G2638" s="227"/>
      <c r="H2638" s="227"/>
      <c r="I2638" s="227">
        <f t="shared" si="158"/>
        <v>7350840</v>
      </c>
      <c r="J2638" s="227">
        <v>7350840</v>
      </c>
      <c r="K2638" s="227"/>
      <c r="L2638" s="227"/>
      <c r="M2638" s="227"/>
      <c r="N2638" s="227">
        <f t="shared" si="160"/>
        <v>7350840</v>
      </c>
      <c r="O2638" s="88">
        <v>46235</v>
      </c>
      <c r="P2638" s="88">
        <v>46285</v>
      </c>
      <c r="Q2638" s="144">
        <v>0.08</v>
      </c>
      <c r="R2638" s="90" t="s">
        <v>45</v>
      </c>
      <c r="S2638" s="377"/>
      <c r="T2638" s="377"/>
      <c r="U2638" s="378"/>
    </row>
    <row r="2639" spans="1:21" ht="23.15" customHeight="1" outlineLevel="1" x14ac:dyDescent="0.35">
      <c r="A2639" s="83" t="s">
        <v>3542</v>
      </c>
      <c r="B2639" s="152" t="s">
        <v>3543</v>
      </c>
      <c r="C2639" s="377"/>
      <c r="D2639" s="377"/>
      <c r="E2639" s="227">
        <v>7350840</v>
      </c>
      <c r="F2639" s="227"/>
      <c r="G2639" s="227"/>
      <c r="H2639" s="227"/>
      <c r="I2639" s="227">
        <f t="shared" si="158"/>
        <v>7350840</v>
      </c>
      <c r="J2639" s="227">
        <v>7350840</v>
      </c>
      <c r="K2639" s="227"/>
      <c r="L2639" s="227"/>
      <c r="M2639" s="227"/>
      <c r="N2639" s="227">
        <f t="shared" si="160"/>
        <v>7350840</v>
      </c>
      <c r="O2639" s="88">
        <v>46266</v>
      </c>
      <c r="P2639" s="88">
        <v>46315</v>
      </c>
      <c r="Q2639" s="144">
        <v>0.08</v>
      </c>
      <c r="R2639" s="90" t="s">
        <v>45</v>
      </c>
      <c r="S2639" s="377"/>
      <c r="T2639" s="377"/>
      <c r="U2639" s="378"/>
    </row>
    <row r="2640" spans="1:21" ht="23.15" customHeight="1" outlineLevel="1" x14ac:dyDescent="0.35">
      <c r="A2640" s="83" t="s">
        <v>3544</v>
      </c>
      <c r="B2640" s="152" t="s">
        <v>3545</v>
      </c>
      <c r="C2640" s="377"/>
      <c r="D2640" s="377"/>
      <c r="E2640" s="227">
        <v>7350840</v>
      </c>
      <c r="F2640" s="227"/>
      <c r="G2640" s="227"/>
      <c r="H2640" s="227"/>
      <c r="I2640" s="227">
        <f t="shared" si="158"/>
        <v>7350840</v>
      </c>
      <c r="J2640" s="227">
        <v>7350840</v>
      </c>
      <c r="K2640" s="227"/>
      <c r="L2640" s="227"/>
      <c r="M2640" s="227"/>
      <c r="N2640" s="227">
        <f t="shared" si="160"/>
        <v>7350840</v>
      </c>
      <c r="O2640" s="88">
        <v>46296</v>
      </c>
      <c r="P2640" s="88">
        <v>46346</v>
      </c>
      <c r="Q2640" s="144">
        <v>0.08</v>
      </c>
      <c r="R2640" s="90" t="s">
        <v>45</v>
      </c>
      <c r="S2640" s="377"/>
      <c r="T2640" s="377"/>
      <c r="U2640" s="378"/>
    </row>
    <row r="2641" spans="1:113" ht="23.15" customHeight="1" outlineLevel="1" x14ac:dyDescent="0.35">
      <c r="A2641" s="83" t="s">
        <v>3546</v>
      </c>
      <c r="B2641" s="152" t="s">
        <v>3547</v>
      </c>
      <c r="C2641" s="377"/>
      <c r="D2641" s="377"/>
      <c r="E2641" s="227">
        <v>7350840</v>
      </c>
      <c r="F2641" s="227"/>
      <c r="G2641" s="227"/>
      <c r="H2641" s="227"/>
      <c r="I2641" s="227">
        <f t="shared" si="158"/>
        <v>7350840</v>
      </c>
      <c r="J2641" s="227">
        <v>7350840</v>
      </c>
      <c r="K2641" s="227"/>
      <c r="L2641" s="227"/>
      <c r="M2641" s="227"/>
      <c r="N2641" s="227">
        <f t="shared" si="160"/>
        <v>7350840</v>
      </c>
      <c r="O2641" s="88">
        <v>46327</v>
      </c>
      <c r="P2641" s="88">
        <v>46376</v>
      </c>
      <c r="Q2641" s="144">
        <v>0.08</v>
      </c>
      <c r="R2641" s="90" t="s">
        <v>45</v>
      </c>
      <c r="S2641" s="377"/>
      <c r="T2641" s="377"/>
      <c r="U2641" s="378"/>
    </row>
    <row r="2642" spans="1:113" ht="23.15" customHeight="1" outlineLevel="1" x14ac:dyDescent="0.35">
      <c r="A2642" s="83" t="s">
        <v>3548</v>
      </c>
      <c r="B2642" s="152" t="s">
        <v>3549</v>
      </c>
      <c r="C2642" s="377"/>
      <c r="D2642" s="377"/>
      <c r="E2642" s="227">
        <v>7350840</v>
      </c>
      <c r="F2642" s="227"/>
      <c r="G2642" s="227"/>
      <c r="H2642" s="227"/>
      <c r="I2642" s="227">
        <f t="shared" si="158"/>
        <v>7350840</v>
      </c>
      <c r="J2642" s="227">
        <v>7350840</v>
      </c>
      <c r="K2642" s="227"/>
      <c r="L2642" s="227"/>
      <c r="M2642" s="227"/>
      <c r="N2642" s="227">
        <f t="shared" si="160"/>
        <v>7350840</v>
      </c>
      <c r="O2642" s="88">
        <v>46357</v>
      </c>
      <c r="P2642" s="88">
        <v>46387</v>
      </c>
      <c r="Q2642" s="144">
        <v>0.12</v>
      </c>
      <c r="R2642" s="90" t="s">
        <v>45</v>
      </c>
      <c r="S2642" s="377"/>
      <c r="T2642" s="377"/>
      <c r="U2642" s="378"/>
    </row>
    <row r="2643" spans="1:113" s="95" customFormat="1" ht="23.15" customHeight="1" outlineLevel="1" x14ac:dyDescent="0.35">
      <c r="A2643" s="332" t="s">
        <v>3550</v>
      </c>
      <c r="B2643" s="333" t="s">
        <v>3551</v>
      </c>
      <c r="C2643" s="204">
        <v>12</v>
      </c>
      <c r="D2643" s="334">
        <v>663800</v>
      </c>
      <c r="E2643" s="335">
        <f>E2644+E2645+E2646+E2647+E2648+E2649+E2650+E2651+E2652+E2653+E2654+E2655</f>
        <v>39828300</v>
      </c>
      <c r="F2643" s="335"/>
      <c r="G2643" s="335"/>
      <c r="H2643" s="335"/>
      <c r="I2643" s="335">
        <f t="shared" si="158"/>
        <v>39828300</v>
      </c>
      <c r="J2643" s="335">
        <f>J2644+J2645+J2646+J2647+J2648+J2649+J2650+J2651+J2652+J2653+J2654+J2655</f>
        <v>39828300</v>
      </c>
      <c r="K2643" s="335"/>
      <c r="L2643" s="335"/>
      <c r="M2643" s="335"/>
      <c r="N2643" s="335">
        <f>N2644+N2645+N2646+N2647+N2648+N2649+N2650+N2651+N2652+N2653+N2654+N2655</f>
        <v>39828300</v>
      </c>
      <c r="O2643" s="206">
        <v>46023</v>
      </c>
      <c r="P2643" s="206">
        <v>46387</v>
      </c>
      <c r="Q2643" s="207"/>
      <c r="R2643" s="208" t="s">
        <v>45</v>
      </c>
      <c r="S2643" s="209"/>
      <c r="T2643" s="209"/>
      <c r="U2643" s="337"/>
      <c r="V2643" s="4"/>
      <c r="W2643" s="4"/>
      <c r="X2643" s="4"/>
      <c r="Y2643" s="4"/>
      <c r="Z2643" s="4"/>
      <c r="AA2643" s="4"/>
      <c r="AB2643" s="4"/>
      <c r="AC2643" s="4"/>
      <c r="AD2643" s="4"/>
      <c r="AE2643" s="4"/>
      <c r="AF2643" s="4"/>
      <c r="AG2643" s="4"/>
      <c r="AH2643" s="4"/>
      <c r="AI2643" s="4"/>
      <c r="AJ2643" s="4"/>
      <c r="AK2643" s="4"/>
      <c r="AL2643" s="4"/>
      <c r="AM2643" s="4"/>
      <c r="AN2643" s="4"/>
      <c r="AO2643" s="4"/>
      <c r="AP2643" s="4"/>
      <c r="AQ2643" s="4"/>
      <c r="AR2643" s="4"/>
      <c r="AS2643" s="4"/>
      <c r="AT2643" s="4"/>
      <c r="AU2643" s="4"/>
      <c r="AV2643" s="4"/>
      <c r="AW2643" s="4"/>
      <c r="AX2643" s="4"/>
      <c r="AY2643" s="4"/>
      <c r="AZ2643" s="4"/>
      <c r="BA2643" s="4"/>
      <c r="BB2643" s="4"/>
      <c r="BC2643" s="4"/>
      <c r="BD2643" s="4"/>
      <c r="BE2643" s="4"/>
      <c r="BF2643" s="4"/>
      <c r="BG2643" s="4"/>
      <c r="BH2643" s="4"/>
      <c r="BI2643" s="4"/>
      <c r="BJ2643" s="4"/>
      <c r="BK2643" s="4"/>
      <c r="BL2643" s="4"/>
      <c r="BM2643" s="4"/>
      <c r="BN2643" s="4"/>
      <c r="BO2643" s="4"/>
      <c r="BP2643" s="4"/>
      <c r="BQ2643" s="4"/>
      <c r="BR2643" s="4"/>
      <c r="BS2643" s="4"/>
      <c r="BT2643" s="4"/>
      <c r="BU2643" s="4"/>
      <c r="BV2643" s="4"/>
      <c r="BW2643" s="4"/>
      <c r="BX2643" s="4"/>
      <c r="BY2643" s="4"/>
      <c r="BZ2643" s="4"/>
      <c r="CA2643" s="4"/>
      <c r="CB2643" s="4"/>
      <c r="CC2643" s="4"/>
      <c r="CD2643" s="4"/>
      <c r="CE2643" s="4"/>
      <c r="CF2643" s="4"/>
      <c r="CG2643" s="4"/>
      <c r="CH2643" s="4"/>
      <c r="CI2643" s="4"/>
      <c r="CJ2643" s="4"/>
      <c r="CK2643" s="4"/>
      <c r="CL2643" s="4"/>
      <c r="CM2643" s="4"/>
      <c r="CN2643" s="4"/>
      <c r="CO2643" s="4"/>
      <c r="CP2643" s="4"/>
      <c r="CQ2643" s="4"/>
      <c r="CR2643" s="4"/>
      <c r="CS2643" s="4"/>
      <c r="CT2643" s="4"/>
      <c r="CU2643" s="4"/>
      <c r="CV2643" s="4"/>
      <c r="CW2643" s="4"/>
      <c r="CX2643" s="4"/>
      <c r="CY2643" s="4"/>
      <c r="CZ2643" s="4"/>
      <c r="DA2643" s="4"/>
      <c r="DB2643" s="4"/>
      <c r="DC2643" s="4"/>
      <c r="DD2643" s="4"/>
      <c r="DE2643" s="4"/>
      <c r="DF2643" s="4"/>
      <c r="DG2643" s="4"/>
      <c r="DH2643" s="4"/>
      <c r="DI2643" s="4"/>
    </row>
    <row r="2644" spans="1:113" ht="23.15" customHeight="1" outlineLevel="1" x14ac:dyDescent="0.35">
      <c r="A2644" s="83" t="s">
        <v>3552</v>
      </c>
      <c r="B2644" s="152" t="s">
        <v>3553</v>
      </c>
      <c r="C2644" s="377"/>
      <c r="D2644" s="377"/>
      <c r="E2644" s="227">
        <v>3319025</v>
      </c>
      <c r="F2644" s="227"/>
      <c r="G2644" s="227"/>
      <c r="H2644" s="227"/>
      <c r="I2644" s="227">
        <f t="shared" si="158"/>
        <v>3319025</v>
      </c>
      <c r="J2644" s="227">
        <v>3319025</v>
      </c>
      <c r="K2644" s="227"/>
      <c r="L2644" s="227"/>
      <c r="M2644" s="227"/>
      <c r="N2644" s="227">
        <f t="shared" ref="N2644:N2675" si="161">SUM(J2644:M2644)</f>
        <v>3319025</v>
      </c>
      <c r="O2644" s="88">
        <v>46023</v>
      </c>
      <c r="P2644" s="88">
        <v>46073</v>
      </c>
      <c r="Q2644" s="144">
        <v>0.08</v>
      </c>
      <c r="R2644" s="90" t="s">
        <v>45</v>
      </c>
      <c r="S2644" s="377"/>
      <c r="T2644" s="377"/>
      <c r="U2644" s="378"/>
    </row>
    <row r="2645" spans="1:113" ht="23.15" customHeight="1" outlineLevel="1" x14ac:dyDescent="0.35">
      <c r="A2645" s="83" t="s">
        <v>3554</v>
      </c>
      <c r="B2645" s="152" t="s">
        <v>3555</v>
      </c>
      <c r="C2645" s="377"/>
      <c r="D2645" s="377"/>
      <c r="E2645" s="227">
        <v>3319025</v>
      </c>
      <c r="F2645" s="227"/>
      <c r="G2645" s="227"/>
      <c r="H2645" s="227"/>
      <c r="I2645" s="227">
        <f t="shared" si="158"/>
        <v>3319025</v>
      </c>
      <c r="J2645" s="227">
        <v>3319025</v>
      </c>
      <c r="K2645" s="227"/>
      <c r="L2645" s="227"/>
      <c r="M2645" s="227"/>
      <c r="N2645" s="227">
        <f t="shared" si="161"/>
        <v>3319025</v>
      </c>
      <c r="O2645" s="88">
        <v>46054</v>
      </c>
      <c r="P2645" s="88">
        <v>46101</v>
      </c>
      <c r="Q2645" s="144">
        <v>0.08</v>
      </c>
      <c r="R2645" s="90" t="s">
        <v>45</v>
      </c>
      <c r="S2645" s="377"/>
      <c r="T2645" s="377"/>
      <c r="U2645" s="378"/>
    </row>
    <row r="2646" spans="1:113" ht="23.15" customHeight="1" outlineLevel="1" x14ac:dyDescent="0.35">
      <c r="A2646" s="83" t="s">
        <v>3556</v>
      </c>
      <c r="B2646" s="152" t="s">
        <v>3557</v>
      </c>
      <c r="C2646" s="377"/>
      <c r="D2646" s="377"/>
      <c r="E2646" s="227">
        <v>3319025</v>
      </c>
      <c r="F2646" s="227"/>
      <c r="G2646" s="227"/>
      <c r="H2646" s="227"/>
      <c r="I2646" s="227">
        <f t="shared" si="158"/>
        <v>3319025</v>
      </c>
      <c r="J2646" s="227">
        <v>3319025</v>
      </c>
      <c r="K2646" s="227"/>
      <c r="L2646" s="227"/>
      <c r="M2646" s="227"/>
      <c r="N2646" s="227">
        <f t="shared" si="161"/>
        <v>3319025</v>
      </c>
      <c r="O2646" s="88">
        <v>46082</v>
      </c>
      <c r="P2646" s="88">
        <v>46132</v>
      </c>
      <c r="Q2646" s="144">
        <v>0.08</v>
      </c>
      <c r="R2646" s="90" t="s">
        <v>45</v>
      </c>
      <c r="S2646" s="377"/>
      <c r="T2646" s="377"/>
      <c r="U2646" s="378"/>
    </row>
    <row r="2647" spans="1:113" ht="23.15" customHeight="1" outlineLevel="1" x14ac:dyDescent="0.35">
      <c r="A2647" s="83" t="s">
        <v>3558</v>
      </c>
      <c r="B2647" s="152" t="s">
        <v>3559</v>
      </c>
      <c r="C2647" s="377"/>
      <c r="D2647" s="377"/>
      <c r="E2647" s="227">
        <v>3319025</v>
      </c>
      <c r="F2647" s="227"/>
      <c r="G2647" s="227"/>
      <c r="H2647" s="227"/>
      <c r="I2647" s="227">
        <f t="shared" si="158"/>
        <v>3319025</v>
      </c>
      <c r="J2647" s="227">
        <v>3319025</v>
      </c>
      <c r="K2647" s="227"/>
      <c r="L2647" s="227"/>
      <c r="M2647" s="227"/>
      <c r="N2647" s="227">
        <f t="shared" si="161"/>
        <v>3319025</v>
      </c>
      <c r="O2647" s="88">
        <v>46113</v>
      </c>
      <c r="P2647" s="88">
        <v>46162</v>
      </c>
      <c r="Q2647" s="144">
        <v>0.08</v>
      </c>
      <c r="R2647" s="90" t="s">
        <v>45</v>
      </c>
      <c r="S2647" s="377"/>
      <c r="T2647" s="377"/>
      <c r="U2647" s="378"/>
    </row>
    <row r="2648" spans="1:113" ht="23.15" customHeight="1" outlineLevel="1" x14ac:dyDescent="0.35">
      <c r="A2648" s="83" t="s">
        <v>3560</v>
      </c>
      <c r="B2648" s="152" t="s">
        <v>3561</v>
      </c>
      <c r="C2648" s="377"/>
      <c r="D2648" s="377"/>
      <c r="E2648" s="227">
        <v>3319025</v>
      </c>
      <c r="F2648" s="227"/>
      <c r="G2648" s="227"/>
      <c r="H2648" s="227"/>
      <c r="I2648" s="227">
        <f t="shared" si="158"/>
        <v>3319025</v>
      </c>
      <c r="J2648" s="227">
        <v>3319025</v>
      </c>
      <c r="K2648" s="227"/>
      <c r="L2648" s="227"/>
      <c r="M2648" s="227"/>
      <c r="N2648" s="227">
        <f t="shared" si="161"/>
        <v>3319025</v>
      </c>
      <c r="O2648" s="88">
        <v>46143</v>
      </c>
      <c r="P2648" s="88">
        <v>46193</v>
      </c>
      <c r="Q2648" s="144">
        <v>0.08</v>
      </c>
      <c r="R2648" s="90" t="s">
        <v>45</v>
      </c>
      <c r="S2648" s="377"/>
      <c r="T2648" s="377"/>
      <c r="U2648" s="378"/>
    </row>
    <row r="2649" spans="1:113" ht="23.15" customHeight="1" outlineLevel="1" x14ac:dyDescent="0.35">
      <c r="A2649" s="83" t="s">
        <v>3562</v>
      </c>
      <c r="B2649" s="152" t="s">
        <v>3563</v>
      </c>
      <c r="C2649" s="377"/>
      <c r="D2649" s="377"/>
      <c r="E2649" s="227">
        <v>3319025</v>
      </c>
      <c r="F2649" s="227"/>
      <c r="G2649" s="227"/>
      <c r="H2649" s="227"/>
      <c r="I2649" s="227">
        <f t="shared" si="158"/>
        <v>3319025</v>
      </c>
      <c r="J2649" s="227">
        <v>3319025</v>
      </c>
      <c r="K2649" s="227"/>
      <c r="L2649" s="227"/>
      <c r="M2649" s="227"/>
      <c r="N2649" s="227">
        <f t="shared" si="161"/>
        <v>3319025</v>
      </c>
      <c r="O2649" s="88">
        <v>46174</v>
      </c>
      <c r="P2649" s="88">
        <v>46223</v>
      </c>
      <c r="Q2649" s="144">
        <v>0.08</v>
      </c>
      <c r="R2649" s="90" t="s">
        <v>45</v>
      </c>
      <c r="S2649" s="377"/>
      <c r="T2649" s="377"/>
      <c r="U2649" s="378"/>
    </row>
    <row r="2650" spans="1:113" ht="23.15" customHeight="1" outlineLevel="1" x14ac:dyDescent="0.35">
      <c r="A2650" s="83" t="s">
        <v>3564</v>
      </c>
      <c r="B2650" s="152" t="s">
        <v>3565</v>
      </c>
      <c r="C2650" s="377"/>
      <c r="D2650" s="377"/>
      <c r="E2650" s="227">
        <v>3319025</v>
      </c>
      <c r="F2650" s="227"/>
      <c r="G2650" s="227"/>
      <c r="H2650" s="227"/>
      <c r="I2650" s="227">
        <f t="shared" ref="I2650:I2681" si="162">SUM(E2650:H2650)</f>
        <v>3319025</v>
      </c>
      <c r="J2650" s="227">
        <v>3319025</v>
      </c>
      <c r="K2650" s="227"/>
      <c r="L2650" s="227"/>
      <c r="M2650" s="227"/>
      <c r="N2650" s="227">
        <f t="shared" si="161"/>
        <v>3319025</v>
      </c>
      <c r="O2650" s="88">
        <v>46204</v>
      </c>
      <c r="P2650" s="88">
        <v>46254</v>
      </c>
      <c r="Q2650" s="144">
        <v>0.08</v>
      </c>
      <c r="R2650" s="90" t="s">
        <v>45</v>
      </c>
      <c r="S2650" s="377"/>
      <c r="T2650" s="377"/>
      <c r="U2650" s="378"/>
    </row>
    <row r="2651" spans="1:113" ht="23.15" customHeight="1" outlineLevel="1" x14ac:dyDescent="0.35">
      <c r="A2651" s="83" t="s">
        <v>3566</v>
      </c>
      <c r="B2651" s="152" t="s">
        <v>3567</v>
      </c>
      <c r="C2651" s="377"/>
      <c r="D2651" s="377"/>
      <c r="E2651" s="227">
        <v>3319025</v>
      </c>
      <c r="F2651" s="227"/>
      <c r="G2651" s="227"/>
      <c r="H2651" s="227"/>
      <c r="I2651" s="227">
        <f t="shared" si="162"/>
        <v>3319025</v>
      </c>
      <c r="J2651" s="227">
        <v>3319025</v>
      </c>
      <c r="K2651" s="227"/>
      <c r="L2651" s="227"/>
      <c r="M2651" s="227"/>
      <c r="N2651" s="227">
        <f t="shared" si="161"/>
        <v>3319025</v>
      </c>
      <c r="O2651" s="88">
        <v>46235</v>
      </c>
      <c r="P2651" s="88">
        <v>46285</v>
      </c>
      <c r="Q2651" s="144">
        <v>0.08</v>
      </c>
      <c r="R2651" s="90" t="s">
        <v>45</v>
      </c>
      <c r="S2651" s="377"/>
      <c r="T2651" s="377"/>
      <c r="U2651" s="378"/>
    </row>
    <row r="2652" spans="1:113" ht="25.5" customHeight="1" outlineLevel="1" x14ac:dyDescent="0.35">
      <c r="A2652" s="83" t="s">
        <v>3568</v>
      </c>
      <c r="B2652" s="152" t="s">
        <v>3569</v>
      </c>
      <c r="C2652" s="377"/>
      <c r="D2652" s="377"/>
      <c r="E2652" s="227">
        <v>3319025</v>
      </c>
      <c r="F2652" s="227"/>
      <c r="G2652" s="227"/>
      <c r="H2652" s="227"/>
      <c r="I2652" s="227">
        <f t="shared" si="162"/>
        <v>3319025</v>
      </c>
      <c r="J2652" s="227">
        <v>3319025</v>
      </c>
      <c r="K2652" s="227"/>
      <c r="L2652" s="227"/>
      <c r="M2652" s="227"/>
      <c r="N2652" s="227">
        <f t="shared" si="161"/>
        <v>3319025</v>
      </c>
      <c r="O2652" s="88">
        <v>46266</v>
      </c>
      <c r="P2652" s="88">
        <v>46315</v>
      </c>
      <c r="Q2652" s="144">
        <v>0.08</v>
      </c>
      <c r="R2652" s="90" t="s">
        <v>45</v>
      </c>
      <c r="S2652" s="377"/>
      <c r="T2652" s="377"/>
      <c r="U2652" s="378"/>
    </row>
    <row r="2653" spans="1:113" ht="25.5" customHeight="1" outlineLevel="1" x14ac:dyDescent="0.35">
      <c r="A2653" s="83" t="s">
        <v>3570</v>
      </c>
      <c r="B2653" s="152" t="s">
        <v>3571</v>
      </c>
      <c r="C2653" s="377"/>
      <c r="D2653" s="377"/>
      <c r="E2653" s="227">
        <v>3319025</v>
      </c>
      <c r="F2653" s="227"/>
      <c r="G2653" s="227"/>
      <c r="H2653" s="227"/>
      <c r="I2653" s="227">
        <f t="shared" si="162"/>
        <v>3319025</v>
      </c>
      <c r="J2653" s="227">
        <v>3319025</v>
      </c>
      <c r="K2653" s="227"/>
      <c r="L2653" s="227"/>
      <c r="M2653" s="227"/>
      <c r="N2653" s="227">
        <f t="shared" si="161"/>
        <v>3319025</v>
      </c>
      <c r="O2653" s="88">
        <v>46296</v>
      </c>
      <c r="P2653" s="88">
        <v>46346</v>
      </c>
      <c r="Q2653" s="144">
        <v>0.08</v>
      </c>
      <c r="R2653" s="90" t="s">
        <v>45</v>
      </c>
      <c r="S2653" s="377"/>
      <c r="T2653" s="377"/>
      <c r="U2653" s="378"/>
    </row>
    <row r="2654" spans="1:113" ht="25.5" customHeight="1" outlineLevel="1" x14ac:dyDescent="0.35">
      <c r="A2654" s="83" t="s">
        <v>3572</v>
      </c>
      <c r="B2654" s="152" t="s">
        <v>3573</v>
      </c>
      <c r="C2654" s="377"/>
      <c r="D2654" s="377"/>
      <c r="E2654" s="227">
        <v>3319025</v>
      </c>
      <c r="F2654" s="227"/>
      <c r="G2654" s="227"/>
      <c r="H2654" s="227"/>
      <c r="I2654" s="227">
        <f t="shared" si="162"/>
        <v>3319025</v>
      </c>
      <c r="J2654" s="227">
        <v>3319025</v>
      </c>
      <c r="K2654" s="227"/>
      <c r="L2654" s="227"/>
      <c r="M2654" s="227"/>
      <c r="N2654" s="227">
        <f t="shared" si="161"/>
        <v>3319025</v>
      </c>
      <c r="O2654" s="88">
        <v>46327</v>
      </c>
      <c r="P2654" s="88">
        <v>46376</v>
      </c>
      <c r="Q2654" s="144">
        <v>0.08</v>
      </c>
      <c r="R2654" s="90" t="s">
        <v>45</v>
      </c>
      <c r="S2654" s="377"/>
      <c r="T2654" s="377"/>
      <c r="U2654" s="378"/>
    </row>
    <row r="2655" spans="1:113" ht="25.5" customHeight="1" outlineLevel="1" x14ac:dyDescent="0.35">
      <c r="A2655" s="83" t="s">
        <v>3574</v>
      </c>
      <c r="B2655" s="152" t="s">
        <v>3575</v>
      </c>
      <c r="C2655" s="377"/>
      <c r="D2655" s="377"/>
      <c r="E2655" s="227">
        <v>3319025</v>
      </c>
      <c r="F2655" s="227"/>
      <c r="G2655" s="227"/>
      <c r="H2655" s="227"/>
      <c r="I2655" s="227">
        <f t="shared" si="162"/>
        <v>3319025</v>
      </c>
      <c r="J2655" s="227">
        <v>3319025</v>
      </c>
      <c r="K2655" s="227"/>
      <c r="L2655" s="227"/>
      <c r="M2655" s="227"/>
      <c r="N2655" s="227">
        <f t="shared" si="161"/>
        <v>3319025</v>
      </c>
      <c r="O2655" s="88">
        <v>46357</v>
      </c>
      <c r="P2655" s="88">
        <v>46387</v>
      </c>
      <c r="Q2655" s="144">
        <v>0.12</v>
      </c>
      <c r="R2655" s="90" t="s">
        <v>45</v>
      </c>
      <c r="S2655" s="377"/>
      <c r="T2655" s="377"/>
      <c r="U2655" s="378"/>
    </row>
    <row r="2656" spans="1:113" ht="25.5" customHeight="1" outlineLevel="1" x14ac:dyDescent="0.35">
      <c r="A2656" s="332" t="s">
        <v>3576</v>
      </c>
      <c r="B2656" s="333" t="s">
        <v>3577</v>
      </c>
      <c r="C2656" s="204">
        <v>12</v>
      </c>
      <c r="D2656" s="334">
        <v>664100</v>
      </c>
      <c r="E2656" s="335">
        <f>E2657+E2658+E2659+E2660+E2661+E2662+E2663+E2664+E2665+E2666+E2667+E2668</f>
        <v>275721859.99999994</v>
      </c>
      <c r="F2656" s="335"/>
      <c r="G2656" s="335"/>
      <c r="H2656" s="335"/>
      <c r="I2656" s="335">
        <f t="shared" si="162"/>
        <v>275721859.99999994</v>
      </c>
      <c r="J2656" s="335">
        <f>J2657+J2658+J2659+J2660+J2661+J2662+J2663+J2664+J2665+J2666+J2667+J2668</f>
        <v>275721859.99999994</v>
      </c>
      <c r="K2656" s="335"/>
      <c r="L2656" s="335"/>
      <c r="M2656" s="335"/>
      <c r="N2656" s="335">
        <f t="shared" si="161"/>
        <v>275721859.99999994</v>
      </c>
      <c r="O2656" s="206">
        <v>46023</v>
      </c>
      <c r="P2656" s="206">
        <v>46387</v>
      </c>
      <c r="Q2656" s="207"/>
      <c r="R2656" s="208" t="s">
        <v>45</v>
      </c>
      <c r="S2656" s="209"/>
      <c r="T2656" s="209"/>
      <c r="U2656" s="337"/>
    </row>
    <row r="2657" spans="1:21" ht="25.5" customHeight="1" outlineLevel="1" x14ac:dyDescent="0.35">
      <c r="A2657" s="83" t="s">
        <v>3578</v>
      </c>
      <c r="B2657" s="152" t="s">
        <v>3579</v>
      </c>
      <c r="C2657" s="377"/>
      <c r="D2657" s="377"/>
      <c r="E2657" s="227">
        <v>22976821.666666668</v>
      </c>
      <c r="F2657" s="227"/>
      <c r="G2657" s="227"/>
      <c r="H2657" s="227"/>
      <c r="I2657" s="227">
        <f t="shared" si="162"/>
        <v>22976821.666666668</v>
      </c>
      <c r="J2657" s="227">
        <v>22976821.666666668</v>
      </c>
      <c r="K2657" s="227"/>
      <c r="L2657" s="227"/>
      <c r="M2657" s="227"/>
      <c r="N2657" s="227">
        <f t="shared" si="161"/>
        <v>22976821.666666668</v>
      </c>
      <c r="O2657" s="88">
        <v>46023</v>
      </c>
      <c r="P2657" s="88">
        <v>46073</v>
      </c>
      <c r="Q2657" s="144">
        <v>0.08</v>
      </c>
      <c r="R2657" s="90" t="s">
        <v>45</v>
      </c>
      <c r="S2657" s="377"/>
      <c r="T2657" s="377"/>
      <c r="U2657" s="378"/>
    </row>
    <row r="2658" spans="1:21" ht="25.5" customHeight="1" outlineLevel="1" x14ac:dyDescent="0.35">
      <c r="A2658" s="83" t="s">
        <v>3580</v>
      </c>
      <c r="B2658" s="152" t="s">
        <v>3581</v>
      </c>
      <c r="C2658" s="377"/>
      <c r="D2658" s="377"/>
      <c r="E2658" s="227">
        <v>22976821.666666668</v>
      </c>
      <c r="F2658" s="227"/>
      <c r="G2658" s="227"/>
      <c r="H2658" s="227"/>
      <c r="I2658" s="227">
        <f t="shared" si="162"/>
        <v>22976821.666666668</v>
      </c>
      <c r="J2658" s="227">
        <v>22976821.666666668</v>
      </c>
      <c r="K2658" s="227"/>
      <c r="L2658" s="227"/>
      <c r="M2658" s="227"/>
      <c r="N2658" s="227">
        <f t="shared" si="161"/>
        <v>22976821.666666668</v>
      </c>
      <c r="O2658" s="88">
        <v>46054</v>
      </c>
      <c r="P2658" s="88">
        <v>46101</v>
      </c>
      <c r="Q2658" s="144">
        <v>0.08</v>
      </c>
      <c r="R2658" s="90" t="s">
        <v>45</v>
      </c>
      <c r="S2658" s="377"/>
      <c r="T2658" s="377"/>
      <c r="U2658" s="378"/>
    </row>
    <row r="2659" spans="1:21" ht="25.5" customHeight="1" outlineLevel="1" x14ac:dyDescent="0.35">
      <c r="A2659" s="83" t="s">
        <v>3582</v>
      </c>
      <c r="B2659" s="152" t="s">
        <v>3583</v>
      </c>
      <c r="C2659" s="377"/>
      <c r="D2659" s="377"/>
      <c r="E2659" s="227">
        <v>22976821.666666668</v>
      </c>
      <c r="F2659" s="227"/>
      <c r="G2659" s="227"/>
      <c r="H2659" s="227"/>
      <c r="I2659" s="227">
        <f t="shared" si="162"/>
        <v>22976821.666666668</v>
      </c>
      <c r="J2659" s="227">
        <v>22976821.666666668</v>
      </c>
      <c r="K2659" s="227"/>
      <c r="L2659" s="227"/>
      <c r="M2659" s="227"/>
      <c r="N2659" s="227">
        <f t="shared" si="161"/>
        <v>22976821.666666668</v>
      </c>
      <c r="O2659" s="88">
        <v>46082</v>
      </c>
      <c r="P2659" s="88">
        <v>46132</v>
      </c>
      <c r="Q2659" s="144">
        <v>0.08</v>
      </c>
      <c r="R2659" s="90" t="s">
        <v>45</v>
      </c>
      <c r="S2659" s="377"/>
      <c r="T2659" s="377"/>
      <c r="U2659" s="378"/>
    </row>
    <row r="2660" spans="1:21" ht="25.5" customHeight="1" outlineLevel="1" x14ac:dyDescent="0.35">
      <c r="A2660" s="83" t="s">
        <v>3584</v>
      </c>
      <c r="B2660" s="152" t="s">
        <v>3585</v>
      </c>
      <c r="C2660" s="377"/>
      <c r="D2660" s="377"/>
      <c r="E2660" s="227">
        <v>22976821.666666668</v>
      </c>
      <c r="F2660" s="227"/>
      <c r="G2660" s="227"/>
      <c r="H2660" s="227"/>
      <c r="I2660" s="227">
        <f t="shared" si="162"/>
        <v>22976821.666666668</v>
      </c>
      <c r="J2660" s="227">
        <v>22976821.666666668</v>
      </c>
      <c r="K2660" s="227"/>
      <c r="L2660" s="227"/>
      <c r="M2660" s="227"/>
      <c r="N2660" s="227">
        <f t="shared" si="161"/>
        <v>22976821.666666668</v>
      </c>
      <c r="O2660" s="88">
        <v>46113</v>
      </c>
      <c r="P2660" s="88">
        <v>46162</v>
      </c>
      <c r="Q2660" s="144">
        <v>0.08</v>
      </c>
      <c r="R2660" s="90" t="s">
        <v>45</v>
      </c>
      <c r="S2660" s="377"/>
      <c r="T2660" s="377"/>
      <c r="U2660" s="378"/>
    </row>
    <row r="2661" spans="1:21" ht="25.5" customHeight="1" outlineLevel="1" x14ac:dyDescent="0.35">
      <c r="A2661" s="83" t="s">
        <v>3586</v>
      </c>
      <c r="B2661" s="152" t="s">
        <v>3587</v>
      </c>
      <c r="C2661" s="377"/>
      <c r="D2661" s="377"/>
      <c r="E2661" s="227">
        <v>22976821.666666668</v>
      </c>
      <c r="F2661" s="227"/>
      <c r="G2661" s="227"/>
      <c r="H2661" s="227"/>
      <c r="I2661" s="227">
        <f t="shared" si="162"/>
        <v>22976821.666666668</v>
      </c>
      <c r="J2661" s="227">
        <v>22976821.666666668</v>
      </c>
      <c r="K2661" s="227"/>
      <c r="L2661" s="227"/>
      <c r="M2661" s="227"/>
      <c r="N2661" s="227">
        <f t="shared" si="161"/>
        <v>22976821.666666668</v>
      </c>
      <c r="O2661" s="88">
        <v>46143</v>
      </c>
      <c r="P2661" s="88">
        <v>46193</v>
      </c>
      <c r="Q2661" s="144">
        <v>0.08</v>
      </c>
      <c r="R2661" s="90" t="s">
        <v>45</v>
      </c>
      <c r="S2661" s="377"/>
      <c r="T2661" s="377"/>
      <c r="U2661" s="378"/>
    </row>
    <row r="2662" spans="1:21" ht="25.5" customHeight="1" outlineLevel="1" x14ac:dyDescent="0.35">
      <c r="A2662" s="83" t="s">
        <v>3588</v>
      </c>
      <c r="B2662" s="152" t="s">
        <v>3589</v>
      </c>
      <c r="C2662" s="377"/>
      <c r="D2662" s="377"/>
      <c r="E2662" s="227">
        <v>22976821.666666668</v>
      </c>
      <c r="F2662" s="227"/>
      <c r="G2662" s="227"/>
      <c r="H2662" s="227"/>
      <c r="I2662" s="227">
        <f t="shared" si="162"/>
        <v>22976821.666666668</v>
      </c>
      <c r="J2662" s="227">
        <v>22976821.666666668</v>
      </c>
      <c r="K2662" s="227"/>
      <c r="L2662" s="227"/>
      <c r="M2662" s="227"/>
      <c r="N2662" s="227">
        <f t="shared" si="161"/>
        <v>22976821.666666668</v>
      </c>
      <c r="O2662" s="88">
        <v>46174</v>
      </c>
      <c r="P2662" s="88">
        <v>46223</v>
      </c>
      <c r="Q2662" s="144">
        <v>0.08</v>
      </c>
      <c r="R2662" s="90" t="s">
        <v>45</v>
      </c>
      <c r="S2662" s="377"/>
      <c r="T2662" s="377"/>
      <c r="U2662" s="378"/>
    </row>
    <row r="2663" spans="1:21" ht="25.5" customHeight="1" outlineLevel="1" x14ac:dyDescent="0.35">
      <c r="A2663" s="83" t="s">
        <v>3590</v>
      </c>
      <c r="B2663" s="152" t="s">
        <v>3591</v>
      </c>
      <c r="C2663" s="377"/>
      <c r="D2663" s="377"/>
      <c r="E2663" s="227">
        <v>22976821.666666668</v>
      </c>
      <c r="F2663" s="227"/>
      <c r="G2663" s="227"/>
      <c r="H2663" s="227"/>
      <c r="I2663" s="227">
        <f t="shared" si="162"/>
        <v>22976821.666666668</v>
      </c>
      <c r="J2663" s="227">
        <v>22976821.666666668</v>
      </c>
      <c r="K2663" s="227"/>
      <c r="L2663" s="227"/>
      <c r="M2663" s="227"/>
      <c r="N2663" s="227">
        <f t="shared" si="161"/>
        <v>22976821.666666668</v>
      </c>
      <c r="O2663" s="88">
        <v>46204</v>
      </c>
      <c r="P2663" s="88">
        <v>46254</v>
      </c>
      <c r="Q2663" s="144">
        <v>0.08</v>
      </c>
      <c r="R2663" s="90" t="s">
        <v>45</v>
      </c>
      <c r="S2663" s="377"/>
      <c r="T2663" s="377"/>
      <c r="U2663" s="378"/>
    </row>
    <row r="2664" spans="1:21" ht="25.5" customHeight="1" outlineLevel="1" x14ac:dyDescent="0.35">
      <c r="A2664" s="83" t="s">
        <v>3592</v>
      </c>
      <c r="B2664" s="152" t="s">
        <v>3593</v>
      </c>
      <c r="C2664" s="377"/>
      <c r="D2664" s="377"/>
      <c r="E2664" s="227">
        <v>22976821.666666668</v>
      </c>
      <c r="F2664" s="227"/>
      <c r="G2664" s="227"/>
      <c r="H2664" s="227"/>
      <c r="I2664" s="227">
        <f t="shared" si="162"/>
        <v>22976821.666666668</v>
      </c>
      <c r="J2664" s="227">
        <v>22976821.666666668</v>
      </c>
      <c r="K2664" s="227"/>
      <c r="L2664" s="227"/>
      <c r="M2664" s="227"/>
      <c r="N2664" s="227">
        <f t="shared" si="161"/>
        <v>22976821.666666668</v>
      </c>
      <c r="O2664" s="88">
        <v>46235</v>
      </c>
      <c r="P2664" s="88">
        <v>46285</v>
      </c>
      <c r="Q2664" s="144">
        <v>0.08</v>
      </c>
      <c r="R2664" s="90" t="s">
        <v>45</v>
      </c>
      <c r="S2664" s="377"/>
      <c r="T2664" s="377"/>
      <c r="U2664" s="378"/>
    </row>
    <row r="2665" spans="1:21" ht="25.5" customHeight="1" outlineLevel="1" x14ac:dyDescent="0.35">
      <c r="A2665" s="83" t="s">
        <v>3594</v>
      </c>
      <c r="B2665" s="152" t="s">
        <v>3595</v>
      </c>
      <c r="C2665" s="377"/>
      <c r="D2665" s="377"/>
      <c r="E2665" s="227">
        <v>22976821.666666668</v>
      </c>
      <c r="F2665" s="227"/>
      <c r="G2665" s="227"/>
      <c r="H2665" s="227"/>
      <c r="I2665" s="227">
        <f t="shared" si="162"/>
        <v>22976821.666666668</v>
      </c>
      <c r="J2665" s="227">
        <v>22976821.666666668</v>
      </c>
      <c r="K2665" s="227"/>
      <c r="L2665" s="227"/>
      <c r="M2665" s="227"/>
      <c r="N2665" s="227">
        <f t="shared" si="161"/>
        <v>22976821.666666668</v>
      </c>
      <c r="O2665" s="88">
        <v>46266</v>
      </c>
      <c r="P2665" s="88">
        <v>46315</v>
      </c>
      <c r="Q2665" s="144">
        <v>0.08</v>
      </c>
      <c r="R2665" s="90" t="s">
        <v>45</v>
      </c>
      <c r="S2665" s="377"/>
      <c r="T2665" s="377"/>
      <c r="U2665" s="378"/>
    </row>
    <row r="2666" spans="1:21" ht="25.5" customHeight="1" outlineLevel="1" x14ac:dyDescent="0.35">
      <c r="A2666" s="83" t="s">
        <v>3596</v>
      </c>
      <c r="B2666" s="152" t="s">
        <v>3597</v>
      </c>
      <c r="C2666" s="377"/>
      <c r="D2666" s="377"/>
      <c r="E2666" s="227">
        <v>22976821.666666668</v>
      </c>
      <c r="F2666" s="227"/>
      <c r="G2666" s="227"/>
      <c r="H2666" s="227"/>
      <c r="I2666" s="227">
        <f t="shared" si="162"/>
        <v>22976821.666666668</v>
      </c>
      <c r="J2666" s="227">
        <v>22976821.666666668</v>
      </c>
      <c r="K2666" s="227"/>
      <c r="L2666" s="227"/>
      <c r="M2666" s="227"/>
      <c r="N2666" s="227">
        <f t="shared" si="161"/>
        <v>22976821.666666668</v>
      </c>
      <c r="O2666" s="88">
        <v>46296</v>
      </c>
      <c r="P2666" s="88">
        <v>46346</v>
      </c>
      <c r="Q2666" s="144">
        <v>0.08</v>
      </c>
      <c r="R2666" s="90" t="s">
        <v>45</v>
      </c>
      <c r="S2666" s="377"/>
      <c r="T2666" s="377"/>
      <c r="U2666" s="378"/>
    </row>
    <row r="2667" spans="1:21" ht="25.5" customHeight="1" outlineLevel="1" x14ac:dyDescent="0.35">
      <c r="A2667" s="83" t="s">
        <v>3598</v>
      </c>
      <c r="B2667" s="152" t="s">
        <v>3599</v>
      </c>
      <c r="C2667" s="377"/>
      <c r="D2667" s="377"/>
      <c r="E2667" s="227">
        <v>22976821.666666668</v>
      </c>
      <c r="F2667" s="227"/>
      <c r="G2667" s="227"/>
      <c r="H2667" s="227"/>
      <c r="I2667" s="227">
        <f t="shared" si="162"/>
        <v>22976821.666666668</v>
      </c>
      <c r="J2667" s="227">
        <v>22976821.666666668</v>
      </c>
      <c r="K2667" s="227"/>
      <c r="L2667" s="227"/>
      <c r="M2667" s="227"/>
      <c r="N2667" s="227">
        <f t="shared" si="161"/>
        <v>22976821.666666668</v>
      </c>
      <c r="O2667" s="88">
        <v>46327</v>
      </c>
      <c r="P2667" s="88">
        <v>46376</v>
      </c>
      <c r="Q2667" s="144">
        <v>0.08</v>
      </c>
      <c r="R2667" s="90" t="s">
        <v>45</v>
      </c>
      <c r="S2667" s="377"/>
      <c r="T2667" s="377"/>
      <c r="U2667" s="378"/>
    </row>
    <row r="2668" spans="1:21" ht="25.5" customHeight="1" outlineLevel="1" x14ac:dyDescent="0.35">
      <c r="A2668" s="83" t="s">
        <v>3600</v>
      </c>
      <c r="B2668" s="152" t="s">
        <v>3601</v>
      </c>
      <c r="C2668" s="85"/>
      <c r="D2668" s="86"/>
      <c r="E2668" s="227">
        <v>22976821.666666668</v>
      </c>
      <c r="F2668" s="101"/>
      <c r="G2668" s="101"/>
      <c r="H2668" s="101"/>
      <c r="I2668" s="227">
        <f t="shared" si="162"/>
        <v>22976821.666666668</v>
      </c>
      <c r="J2668" s="227">
        <v>22976821.666666668</v>
      </c>
      <c r="K2668" s="101"/>
      <c r="L2668" s="101"/>
      <c r="M2668" s="101"/>
      <c r="N2668" s="227">
        <f t="shared" si="161"/>
        <v>22976821.666666668</v>
      </c>
      <c r="O2668" s="88">
        <v>46357</v>
      </c>
      <c r="P2668" s="88">
        <v>46387</v>
      </c>
      <c r="Q2668" s="144">
        <v>0.12</v>
      </c>
      <c r="R2668" s="90" t="s">
        <v>45</v>
      </c>
      <c r="S2668" s="91"/>
      <c r="T2668" s="91"/>
      <c r="U2668" s="102"/>
    </row>
    <row r="2669" spans="1:21" ht="25.5" customHeight="1" outlineLevel="1" x14ac:dyDescent="0.35">
      <c r="A2669" s="332" t="s">
        <v>3602</v>
      </c>
      <c r="B2669" s="333" t="s">
        <v>3603</v>
      </c>
      <c r="C2669" s="204"/>
      <c r="D2669" s="334">
        <v>632707</v>
      </c>
      <c r="E2669" s="335">
        <f>E2674</f>
        <v>10000000</v>
      </c>
      <c r="F2669" s="335"/>
      <c r="G2669" s="335"/>
      <c r="H2669" s="335"/>
      <c r="I2669" s="335">
        <f t="shared" si="162"/>
        <v>10000000</v>
      </c>
      <c r="J2669" s="335">
        <f>J2674</f>
        <v>10000000</v>
      </c>
      <c r="K2669" s="335"/>
      <c r="L2669" s="335"/>
      <c r="M2669" s="335"/>
      <c r="N2669" s="335">
        <f t="shared" si="161"/>
        <v>10000000</v>
      </c>
      <c r="O2669" s="206">
        <v>46023</v>
      </c>
      <c r="P2669" s="206">
        <v>46387</v>
      </c>
      <c r="Q2669" s="207"/>
      <c r="R2669" s="208" t="s">
        <v>45</v>
      </c>
      <c r="S2669" s="209"/>
      <c r="T2669" s="209"/>
      <c r="U2669" s="337"/>
    </row>
    <row r="2670" spans="1:21" ht="25.5" customHeight="1" outlineLevel="1" x14ac:dyDescent="0.35">
      <c r="A2670" s="83" t="s">
        <v>3604</v>
      </c>
      <c r="B2670" s="152" t="s">
        <v>3605</v>
      </c>
      <c r="C2670" s="85"/>
      <c r="D2670" s="86"/>
      <c r="E2670" s="101">
        <v>0</v>
      </c>
      <c r="F2670" s="101"/>
      <c r="G2670" s="101"/>
      <c r="H2670" s="101"/>
      <c r="I2670" s="101">
        <f t="shared" si="162"/>
        <v>0</v>
      </c>
      <c r="J2670" s="101">
        <v>0</v>
      </c>
      <c r="K2670" s="101"/>
      <c r="L2670" s="101"/>
      <c r="M2670" s="101"/>
      <c r="N2670" s="101">
        <f t="shared" si="161"/>
        <v>0</v>
      </c>
      <c r="O2670" s="88">
        <v>46023</v>
      </c>
      <c r="P2670" s="88">
        <v>46112</v>
      </c>
      <c r="Q2670" s="144">
        <v>0.1</v>
      </c>
      <c r="R2670" s="90" t="s">
        <v>45</v>
      </c>
      <c r="S2670" s="91"/>
      <c r="T2670" s="91"/>
      <c r="U2670" s="102"/>
    </row>
    <row r="2671" spans="1:21" ht="25.5" customHeight="1" outlineLevel="1" x14ac:dyDescent="0.35">
      <c r="A2671" s="83" t="s">
        <v>3606</v>
      </c>
      <c r="B2671" s="152" t="s">
        <v>3607</v>
      </c>
      <c r="C2671" s="85"/>
      <c r="D2671" s="86"/>
      <c r="E2671" s="101">
        <v>0</v>
      </c>
      <c r="F2671" s="101"/>
      <c r="G2671" s="101"/>
      <c r="H2671" s="101"/>
      <c r="I2671" s="101">
        <f t="shared" si="162"/>
        <v>0</v>
      </c>
      <c r="J2671" s="101">
        <v>0</v>
      </c>
      <c r="K2671" s="101"/>
      <c r="L2671" s="101"/>
      <c r="M2671" s="101"/>
      <c r="N2671" s="101">
        <f t="shared" si="161"/>
        <v>0</v>
      </c>
      <c r="O2671" s="88">
        <v>46023</v>
      </c>
      <c r="P2671" s="88">
        <v>46387</v>
      </c>
      <c r="Q2671" s="144">
        <v>0.1</v>
      </c>
      <c r="R2671" s="90" t="s">
        <v>45</v>
      </c>
      <c r="S2671" s="91"/>
      <c r="T2671" s="91"/>
      <c r="U2671" s="102"/>
    </row>
    <row r="2672" spans="1:21" ht="25.5" customHeight="1" outlineLevel="1" x14ac:dyDescent="0.35">
      <c r="A2672" s="83" t="s">
        <v>3608</v>
      </c>
      <c r="B2672" s="152" t="s">
        <v>3609</v>
      </c>
      <c r="C2672" s="85"/>
      <c r="D2672" s="86"/>
      <c r="E2672" s="101">
        <v>0</v>
      </c>
      <c r="F2672" s="101"/>
      <c r="G2672" s="101"/>
      <c r="H2672" s="101"/>
      <c r="I2672" s="101">
        <f t="shared" si="162"/>
        <v>0</v>
      </c>
      <c r="J2672" s="101">
        <v>0</v>
      </c>
      <c r="K2672" s="101"/>
      <c r="L2672" s="101"/>
      <c r="M2672" s="101"/>
      <c r="N2672" s="101">
        <f t="shared" si="161"/>
        <v>0</v>
      </c>
      <c r="O2672" s="88">
        <v>46023</v>
      </c>
      <c r="P2672" s="88">
        <v>46387</v>
      </c>
      <c r="Q2672" s="144">
        <v>0.3</v>
      </c>
      <c r="R2672" s="90" t="s">
        <v>45</v>
      </c>
      <c r="S2672" s="91"/>
      <c r="T2672" s="91"/>
      <c r="U2672" s="102"/>
    </row>
    <row r="2673" spans="1:21" ht="25.5" customHeight="1" outlineLevel="1" x14ac:dyDescent="0.35">
      <c r="A2673" s="83" t="s">
        <v>3610</v>
      </c>
      <c r="B2673" s="152" t="s">
        <v>3611</v>
      </c>
      <c r="C2673" s="85"/>
      <c r="D2673" s="86"/>
      <c r="E2673" s="101">
        <v>0</v>
      </c>
      <c r="F2673" s="101"/>
      <c r="G2673" s="101"/>
      <c r="H2673" s="101"/>
      <c r="I2673" s="101">
        <f t="shared" si="162"/>
        <v>0</v>
      </c>
      <c r="J2673" s="101">
        <v>0</v>
      </c>
      <c r="K2673" s="101"/>
      <c r="L2673" s="101"/>
      <c r="M2673" s="101"/>
      <c r="N2673" s="101">
        <f t="shared" si="161"/>
        <v>0</v>
      </c>
      <c r="O2673" s="88">
        <v>46023</v>
      </c>
      <c r="P2673" s="88">
        <v>46387</v>
      </c>
      <c r="Q2673" s="144">
        <v>0.3</v>
      </c>
      <c r="R2673" s="90" t="s">
        <v>45</v>
      </c>
      <c r="S2673" s="91"/>
      <c r="T2673" s="91"/>
      <c r="U2673" s="102"/>
    </row>
    <row r="2674" spans="1:21" ht="25.5" customHeight="1" outlineLevel="1" x14ac:dyDescent="0.35">
      <c r="A2674" s="83" t="s">
        <v>3612</v>
      </c>
      <c r="B2674" s="152" t="s">
        <v>3613</v>
      </c>
      <c r="C2674" s="85"/>
      <c r="D2674" s="86"/>
      <c r="E2674" s="101">
        <v>10000000</v>
      </c>
      <c r="F2674" s="101"/>
      <c r="G2674" s="101"/>
      <c r="H2674" s="101"/>
      <c r="I2674" s="101">
        <f t="shared" si="162"/>
        <v>10000000</v>
      </c>
      <c r="J2674" s="101">
        <v>10000000</v>
      </c>
      <c r="K2674" s="101"/>
      <c r="L2674" s="101"/>
      <c r="M2674" s="101"/>
      <c r="N2674" s="101">
        <f t="shared" si="161"/>
        <v>10000000</v>
      </c>
      <c r="O2674" s="88">
        <v>46023</v>
      </c>
      <c r="P2674" s="88">
        <v>46387</v>
      </c>
      <c r="Q2674" s="144">
        <v>0.2</v>
      </c>
      <c r="R2674" s="90" t="s">
        <v>45</v>
      </c>
      <c r="S2674" s="91"/>
      <c r="T2674" s="91"/>
      <c r="U2674" s="102"/>
    </row>
    <row r="2675" spans="1:21" ht="25.5" customHeight="1" outlineLevel="1" x14ac:dyDescent="0.35">
      <c r="A2675" s="332" t="s">
        <v>3614</v>
      </c>
      <c r="B2675" s="333" t="s">
        <v>3615</v>
      </c>
      <c r="C2675" s="379"/>
      <c r="D2675" s="334">
        <v>668500</v>
      </c>
      <c r="E2675" s="335">
        <f>E2676</f>
        <v>80000000</v>
      </c>
      <c r="F2675" s="269"/>
      <c r="G2675" s="269"/>
      <c r="H2675" s="269"/>
      <c r="I2675" s="335">
        <f t="shared" si="162"/>
        <v>80000000</v>
      </c>
      <c r="J2675" s="335">
        <f>J2676</f>
        <v>80000000</v>
      </c>
      <c r="K2675" s="269"/>
      <c r="L2675" s="269"/>
      <c r="M2675" s="269"/>
      <c r="N2675" s="335">
        <f t="shared" si="161"/>
        <v>80000000</v>
      </c>
      <c r="O2675" s="206">
        <v>46023</v>
      </c>
      <c r="P2675" s="206">
        <v>46387</v>
      </c>
      <c r="Q2675" s="207"/>
      <c r="R2675" s="379" t="s">
        <v>45</v>
      </c>
      <c r="S2675" s="379"/>
      <c r="T2675" s="379"/>
      <c r="U2675" s="380"/>
    </row>
    <row r="2676" spans="1:21" ht="14" outlineLevel="1" x14ac:dyDescent="0.35">
      <c r="A2676" s="83" t="s">
        <v>3616</v>
      </c>
      <c r="B2676" s="152" t="s">
        <v>3617</v>
      </c>
      <c r="C2676" s="377"/>
      <c r="D2676" s="377"/>
      <c r="E2676" s="227">
        <v>80000000</v>
      </c>
      <c r="F2676" s="227"/>
      <c r="G2676" s="227"/>
      <c r="H2676" s="227"/>
      <c r="I2676" s="227">
        <f t="shared" si="162"/>
        <v>80000000</v>
      </c>
      <c r="J2676" s="227">
        <v>80000000</v>
      </c>
      <c r="K2676" s="227"/>
      <c r="L2676" s="227"/>
      <c r="M2676" s="227"/>
      <c r="N2676" s="227">
        <f t="shared" ref="N2676:N2707" si="163">SUM(J2676:M2676)</f>
        <v>80000000</v>
      </c>
      <c r="O2676" s="88">
        <v>46023</v>
      </c>
      <c r="P2676" s="88">
        <v>46387</v>
      </c>
      <c r="Q2676" s="144">
        <v>1</v>
      </c>
      <c r="R2676" s="377" t="s">
        <v>45</v>
      </c>
      <c r="S2676" s="377"/>
      <c r="T2676" s="377"/>
      <c r="U2676" s="378"/>
    </row>
    <row r="2677" spans="1:21" ht="39.9" customHeight="1" outlineLevel="1" x14ac:dyDescent="0.35">
      <c r="A2677" s="332" t="s">
        <v>3618</v>
      </c>
      <c r="B2677" s="333" t="s">
        <v>3619</v>
      </c>
      <c r="C2677" s="204">
        <v>1</v>
      </c>
      <c r="D2677" s="334">
        <v>668400</v>
      </c>
      <c r="E2677" s="335">
        <f>E2680</f>
        <v>12000000</v>
      </c>
      <c r="F2677" s="335"/>
      <c r="G2677" s="335"/>
      <c r="H2677" s="335"/>
      <c r="I2677" s="335">
        <f t="shared" si="162"/>
        <v>12000000</v>
      </c>
      <c r="J2677" s="335">
        <f>J2678+J2679+J2680</f>
        <v>12000000</v>
      </c>
      <c r="K2677" s="335"/>
      <c r="L2677" s="335"/>
      <c r="M2677" s="335"/>
      <c r="N2677" s="335">
        <f t="shared" si="163"/>
        <v>12000000</v>
      </c>
      <c r="O2677" s="206">
        <v>46023</v>
      </c>
      <c r="P2677" s="206">
        <v>46325</v>
      </c>
      <c r="Q2677" s="207"/>
      <c r="R2677" s="208" t="s">
        <v>45</v>
      </c>
      <c r="S2677" s="209"/>
      <c r="T2677" s="209"/>
      <c r="U2677" s="337"/>
    </row>
    <row r="2678" spans="1:21" s="22" customFormat="1" ht="20.399999999999999" customHeight="1" outlineLevel="1" x14ac:dyDescent="0.35">
      <c r="A2678" s="83" t="s">
        <v>3620</v>
      </c>
      <c r="B2678" s="152" t="s">
        <v>3621</v>
      </c>
      <c r="C2678" s="85"/>
      <c r="D2678" s="86"/>
      <c r="E2678" s="101"/>
      <c r="F2678" s="101"/>
      <c r="G2678" s="101"/>
      <c r="H2678" s="101"/>
      <c r="I2678" s="101">
        <f t="shared" si="162"/>
        <v>0</v>
      </c>
      <c r="J2678" s="101"/>
      <c r="K2678" s="101"/>
      <c r="L2678" s="101"/>
      <c r="M2678" s="101"/>
      <c r="N2678" s="101">
        <f t="shared" si="163"/>
        <v>0</v>
      </c>
      <c r="O2678" s="88">
        <v>46023</v>
      </c>
      <c r="P2678" s="88">
        <v>46081</v>
      </c>
      <c r="Q2678" s="144">
        <v>0.2</v>
      </c>
      <c r="R2678" s="90" t="s">
        <v>45</v>
      </c>
      <c r="S2678" s="91"/>
      <c r="T2678" s="91"/>
      <c r="U2678" s="102"/>
    </row>
    <row r="2679" spans="1:21" ht="20.399999999999999" customHeight="1" outlineLevel="1" x14ac:dyDescent="0.35">
      <c r="A2679" s="83" t="s">
        <v>3622</v>
      </c>
      <c r="B2679" s="152" t="s">
        <v>3623</v>
      </c>
      <c r="C2679" s="85"/>
      <c r="D2679" s="86"/>
      <c r="E2679" s="101"/>
      <c r="F2679" s="101"/>
      <c r="G2679" s="101"/>
      <c r="H2679" s="101"/>
      <c r="I2679" s="101">
        <f t="shared" si="162"/>
        <v>0</v>
      </c>
      <c r="J2679" s="101"/>
      <c r="K2679" s="101"/>
      <c r="L2679" s="101"/>
      <c r="M2679" s="101"/>
      <c r="N2679" s="101">
        <f t="shared" si="163"/>
        <v>0</v>
      </c>
      <c r="O2679" s="88">
        <v>46082</v>
      </c>
      <c r="P2679" s="88">
        <v>46203</v>
      </c>
      <c r="Q2679" s="144">
        <v>0.3</v>
      </c>
      <c r="R2679" s="90" t="s">
        <v>45</v>
      </c>
      <c r="S2679" s="91"/>
      <c r="T2679" s="91"/>
      <c r="U2679" s="102"/>
    </row>
    <row r="2680" spans="1:21" ht="20.399999999999999" customHeight="1" outlineLevel="1" x14ac:dyDescent="0.35">
      <c r="A2680" s="83" t="s">
        <v>3624</v>
      </c>
      <c r="B2680" s="152" t="s">
        <v>3625</v>
      </c>
      <c r="C2680" s="85"/>
      <c r="D2680" s="86"/>
      <c r="E2680" s="101">
        <v>12000000</v>
      </c>
      <c r="F2680" s="101"/>
      <c r="G2680" s="101"/>
      <c r="H2680" s="101"/>
      <c r="I2680" s="101">
        <f t="shared" si="162"/>
        <v>12000000</v>
      </c>
      <c r="J2680" s="101">
        <v>12000000</v>
      </c>
      <c r="K2680" s="101"/>
      <c r="L2680" s="101"/>
      <c r="M2680" s="101"/>
      <c r="N2680" s="101">
        <f t="shared" si="163"/>
        <v>12000000</v>
      </c>
      <c r="O2680" s="88">
        <v>46082</v>
      </c>
      <c r="P2680" s="88">
        <v>46325</v>
      </c>
      <c r="Q2680" s="144">
        <v>0.5</v>
      </c>
      <c r="R2680" s="90" t="s">
        <v>45</v>
      </c>
      <c r="S2680" s="91"/>
      <c r="T2680" s="91"/>
      <c r="U2680" s="102"/>
    </row>
    <row r="2681" spans="1:21" ht="21" customHeight="1" outlineLevel="1" x14ac:dyDescent="0.35">
      <c r="A2681" s="332" t="s">
        <v>3626</v>
      </c>
      <c r="B2681" s="163" t="s">
        <v>3627</v>
      </c>
      <c r="C2681" s="64">
        <v>12</v>
      </c>
      <c r="D2681" s="334">
        <v>668600</v>
      </c>
      <c r="E2681" s="65">
        <f>E2682+E2683+E2684+E2685+E2686+E2687+E2688+E2689+E2690+E2691+E2692+E2693</f>
        <v>1300000</v>
      </c>
      <c r="F2681" s="65"/>
      <c r="G2681" s="66"/>
      <c r="H2681" s="65"/>
      <c r="I2681" s="65">
        <f t="shared" si="162"/>
        <v>1300000</v>
      </c>
      <c r="J2681" s="65">
        <f>J2682+J2683+J2684+J2685+J2686+J2687+J2688+J2689+J2690+J2691+J2692+J2693</f>
        <v>1300000</v>
      </c>
      <c r="K2681" s="65"/>
      <c r="L2681" s="66"/>
      <c r="M2681" s="65"/>
      <c r="N2681" s="65">
        <f t="shared" si="163"/>
        <v>1300000</v>
      </c>
      <c r="O2681" s="67">
        <v>46023</v>
      </c>
      <c r="P2681" s="67">
        <v>46387</v>
      </c>
      <c r="Q2681" s="68"/>
      <c r="R2681" s="69" t="s">
        <v>45</v>
      </c>
      <c r="S2681" s="70"/>
      <c r="T2681" s="71"/>
      <c r="U2681" s="72"/>
    </row>
    <row r="2682" spans="1:21" ht="18.649999999999999" customHeight="1" outlineLevel="1" x14ac:dyDescent="0.35">
      <c r="A2682" s="83" t="s">
        <v>3628</v>
      </c>
      <c r="B2682" s="152" t="s">
        <v>3579</v>
      </c>
      <c r="C2682" s="377"/>
      <c r="D2682" s="381"/>
      <c r="E2682" s="227">
        <v>108333.33333333333</v>
      </c>
      <c r="F2682" s="227"/>
      <c r="G2682" s="227"/>
      <c r="H2682" s="227"/>
      <c r="I2682" s="227">
        <f t="shared" ref="I2682:I2693" si="164">SUM(E2682:H2682)</f>
        <v>108333.33333333333</v>
      </c>
      <c r="J2682" s="227">
        <v>108333.33333333333</v>
      </c>
      <c r="K2682" s="227"/>
      <c r="L2682" s="227"/>
      <c r="M2682" s="227"/>
      <c r="N2682" s="227">
        <f t="shared" si="163"/>
        <v>108333.33333333333</v>
      </c>
      <c r="O2682" s="88">
        <v>46023</v>
      </c>
      <c r="P2682" s="88">
        <v>46073</v>
      </c>
      <c r="Q2682" s="144">
        <v>0.08</v>
      </c>
      <c r="R2682" s="90" t="s">
        <v>45</v>
      </c>
      <c r="S2682" s="377"/>
      <c r="T2682" s="377"/>
      <c r="U2682" s="378"/>
    </row>
    <row r="2683" spans="1:21" ht="18.649999999999999" customHeight="1" outlineLevel="1" x14ac:dyDescent="0.35">
      <c r="A2683" s="83" t="s">
        <v>3629</v>
      </c>
      <c r="B2683" s="152" t="s">
        <v>3581</v>
      </c>
      <c r="C2683" s="377"/>
      <c r="D2683" s="377"/>
      <c r="E2683" s="227">
        <v>108333.33333333333</v>
      </c>
      <c r="F2683" s="227"/>
      <c r="G2683" s="227"/>
      <c r="H2683" s="227"/>
      <c r="I2683" s="227">
        <f t="shared" si="164"/>
        <v>108333.33333333333</v>
      </c>
      <c r="J2683" s="227">
        <v>108333.33333333333</v>
      </c>
      <c r="K2683" s="227"/>
      <c r="L2683" s="227"/>
      <c r="M2683" s="227"/>
      <c r="N2683" s="227">
        <f t="shared" si="163"/>
        <v>108333.33333333333</v>
      </c>
      <c r="O2683" s="88">
        <v>46054</v>
      </c>
      <c r="P2683" s="88">
        <v>46101</v>
      </c>
      <c r="Q2683" s="144">
        <v>0.08</v>
      </c>
      <c r="R2683" s="90" t="s">
        <v>45</v>
      </c>
      <c r="S2683" s="377"/>
      <c r="T2683" s="377"/>
      <c r="U2683" s="378"/>
    </row>
    <row r="2684" spans="1:21" ht="18.649999999999999" customHeight="1" outlineLevel="1" x14ac:dyDescent="0.35">
      <c r="A2684" s="83" t="s">
        <v>3630</v>
      </c>
      <c r="B2684" s="152" t="s">
        <v>3583</v>
      </c>
      <c r="C2684" s="377"/>
      <c r="D2684" s="377"/>
      <c r="E2684" s="227">
        <v>108333.33333333333</v>
      </c>
      <c r="F2684" s="227"/>
      <c r="G2684" s="227"/>
      <c r="H2684" s="227"/>
      <c r="I2684" s="227">
        <f t="shared" si="164"/>
        <v>108333.33333333333</v>
      </c>
      <c r="J2684" s="227">
        <v>108333.33333333333</v>
      </c>
      <c r="K2684" s="227"/>
      <c r="L2684" s="227"/>
      <c r="M2684" s="227"/>
      <c r="N2684" s="227">
        <f t="shared" si="163"/>
        <v>108333.33333333333</v>
      </c>
      <c r="O2684" s="88">
        <v>46082</v>
      </c>
      <c r="P2684" s="88">
        <v>46132</v>
      </c>
      <c r="Q2684" s="144">
        <v>0.08</v>
      </c>
      <c r="R2684" s="90" t="s">
        <v>45</v>
      </c>
      <c r="S2684" s="377"/>
      <c r="T2684" s="377"/>
      <c r="U2684" s="378"/>
    </row>
    <row r="2685" spans="1:21" ht="30.75" customHeight="1" outlineLevel="1" x14ac:dyDescent="0.35">
      <c r="A2685" s="83" t="s">
        <v>3631</v>
      </c>
      <c r="B2685" s="152" t="s">
        <v>3585</v>
      </c>
      <c r="C2685" s="377"/>
      <c r="D2685" s="377"/>
      <c r="E2685" s="227">
        <v>108333.33333333333</v>
      </c>
      <c r="F2685" s="227"/>
      <c r="G2685" s="227"/>
      <c r="H2685" s="227"/>
      <c r="I2685" s="227">
        <f t="shared" si="164"/>
        <v>108333.33333333333</v>
      </c>
      <c r="J2685" s="227">
        <v>108333.33333333333</v>
      </c>
      <c r="K2685" s="227"/>
      <c r="L2685" s="227"/>
      <c r="M2685" s="227"/>
      <c r="N2685" s="227">
        <f t="shared" si="163"/>
        <v>108333.33333333333</v>
      </c>
      <c r="O2685" s="88">
        <v>46113</v>
      </c>
      <c r="P2685" s="88">
        <v>46162</v>
      </c>
      <c r="Q2685" s="144">
        <v>0.08</v>
      </c>
      <c r="R2685" s="90" t="s">
        <v>45</v>
      </c>
      <c r="S2685" s="377"/>
      <c r="T2685" s="377"/>
      <c r="U2685" s="378"/>
    </row>
    <row r="2686" spans="1:21" ht="28.5" customHeight="1" outlineLevel="1" x14ac:dyDescent="0.35">
      <c r="A2686" s="83" t="s">
        <v>3632</v>
      </c>
      <c r="B2686" s="152" t="s">
        <v>3587</v>
      </c>
      <c r="C2686" s="377"/>
      <c r="D2686" s="377"/>
      <c r="E2686" s="227">
        <v>108333.33333333333</v>
      </c>
      <c r="F2686" s="227"/>
      <c r="G2686" s="227"/>
      <c r="H2686" s="227"/>
      <c r="I2686" s="227">
        <f t="shared" si="164"/>
        <v>108333.33333333333</v>
      </c>
      <c r="J2686" s="227">
        <v>108333.33333333333</v>
      </c>
      <c r="K2686" s="227"/>
      <c r="L2686" s="227"/>
      <c r="M2686" s="227"/>
      <c r="N2686" s="227">
        <f t="shared" si="163"/>
        <v>108333.33333333333</v>
      </c>
      <c r="O2686" s="88">
        <v>46143</v>
      </c>
      <c r="P2686" s="88">
        <v>46193</v>
      </c>
      <c r="Q2686" s="144">
        <v>0.08</v>
      </c>
      <c r="R2686" s="90" t="s">
        <v>45</v>
      </c>
      <c r="S2686" s="377"/>
      <c r="T2686" s="377"/>
      <c r="U2686" s="378"/>
    </row>
    <row r="2687" spans="1:21" ht="28.5" customHeight="1" outlineLevel="1" x14ac:dyDescent="0.35">
      <c r="A2687" s="83" t="s">
        <v>3633</v>
      </c>
      <c r="B2687" s="152" t="s">
        <v>3589</v>
      </c>
      <c r="C2687" s="377"/>
      <c r="D2687" s="377"/>
      <c r="E2687" s="227">
        <v>108333.33333333333</v>
      </c>
      <c r="F2687" s="227"/>
      <c r="G2687" s="227"/>
      <c r="H2687" s="227"/>
      <c r="I2687" s="227">
        <f t="shared" si="164"/>
        <v>108333.33333333333</v>
      </c>
      <c r="J2687" s="227">
        <v>108333.33333333333</v>
      </c>
      <c r="K2687" s="227"/>
      <c r="L2687" s="227"/>
      <c r="M2687" s="227"/>
      <c r="N2687" s="227">
        <f t="shared" si="163"/>
        <v>108333.33333333333</v>
      </c>
      <c r="O2687" s="88">
        <v>46174</v>
      </c>
      <c r="P2687" s="88">
        <v>46223</v>
      </c>
      <c r="Q2687" s="144">
        <v>0.08</v>
      </c>
      <c r="R2687" s="90" t="s">
        <v>45</v>
      </c>
      <c r="S2687" s="377"/>
      <c r="T2687" s="377"/>
      <c r="U2687" s="378"/>
    </row>
    <row r="2688" spans="1:21" ht="28.5" customHeight="1" outlineLevel="1" x14ac:dyDescent="0.35">
      <c r="A2688" s="83" t="s">
        <v>3634</v>
      </c>
      <c r="B2688" s="152" t="s">
        <v>3591</v>
      </c>
      <c r="C2688" s="377"/>
      <c r="D2688" s="377"/>
      <c r="E2688" s="227">
        <v>108333.33333333333</v>
      </c>
      <c r="F2688" s="227"/>
      <c r="G2688" s="227"/>
      <c r="H2688" s="227"/>
      <c r="I2688" s="227">
        <f t="shared" si="164"/>
        <v>108333.33333333333</v>
      </c>
      <c r="J2688" s="227">
        <v>108333.33333333333</v>
      </c>
      <c r="K2688" s="227"/>
      <c r="L2688" s="227"/>
      <c r="M2688" s="227"/>
      <c r="N2688" s="227">
        <f t="shared" si="163"/>
        <v>108333.33333333333</v>
      </c>
      <c r="O2688" s="88">
        <v>46204</v>
      </c>
      <c r="P2688" s="88">
        <v>46254</v>
      </c>
      <c r="Q2688" s="144">
        <v>0.08</v>
      </c>
      <c r="R2688" s="90" t="s">
        <v>45</v>
      </c>
      <c r="S2688" s="377"/>
      <c r="T2688" s="377"/>
      <c r="U2688" s="378"/>
    </row>
    <row r="2689" spans="1:22" ht="28.5" customHeight="1" outlineLevel="1" x14ac:dyDescent="0.35">
      <c r="A2689" s="83" t="s">
        <v>3635</v>
      </c>
      <c r="B2689" s="152" t="s">
        <v>3593</v>
      </c>
      <c r="C2689" s="377"/>
      <c r="D2689" s="377"/>
      <c r="E2689" s="227">
        <v>108333.33333333333</v>
      </c>
      <c r="F2689" s="227"/>
      <c r="G2689" s="227"/>
      <c r="H2689" s="227"/>
      <c r="I2689" s="227">
        <f t="shared" si="164"/>
        <v>108333.33333333333</v>
      </c>
      <c r="J2689" s="227">
        <v>108333.33333333333</v>
      </c>
      <c r="K2689" s="227"/>
      <c r="L2689" s="227"/>
      <c r="M2689" s="227"/>
      <c r="N2689" s="227">
        <f t="shared" si="163"/>
        <v>108333.33333333333</v>
      </c>
      <c r="O2689" s="88">
        <v>46235</v>
      </c>
      <c r="P2689" s="88">
        <v>46285</v>
      </c>
      <c r="Q2689" s="144">
        <v>0.08</v>
      </c>
      <c r="R2689" s="90" t="s">
        <v>45</v>
      </c>
      <c r="S2689" s="377"/>
      <c r="T2689" s="377"/>
      <c r="U2689" s="378"/>
    </row>
    <row r="2690" spans="1:22" ht="28.5" customHeight="1" outlineLevel="1" x14ac:dyDescent="0.35">
      <c r="A2690" s="83" t="s">
        <v>3636</v>
      </c>
      <c r="B2690" s="152" t="s">
        <v>3595</v>
      </c>
      <c r="C2690" s="377"/>
      <c r="D2690" s="377"/>
      <c r="E2690" s="227">
        <v>108333.33333333333</v>
      </c>
      <c r="F2690" s="227"/>
      <c r="G2690" s="227"/>
      <c r="H2690" s="227"/>
      <c r="I2690" s="227">
        <f t="shared" si="164"/>
        <v>108333.33333333333</v>
      </c>
      <c r="J2690" s="227">
        <v>108333.33333333333</v>
      </c>
      <c r="K2690" s="227"/>
      <c r="L2690" s="227"/>
      <c r="M2690" s="227"/>
      <c r="N2690" s="227">
        <f t="shared" si="163"/>
        <v>108333.33333333333</v>
      </c>
      <c r="O2690" s="88">
        <v>46266</v>
      </c>
      <c r="P2690" s="88">
        <v>46315</v>
      </c>
      <c r="Q2690" s="144">
        <v>0.08</v>
      </c>
      <c r="R2690" s="90" t="s">
        <v>45</v>
      </c>
      <c r="S2690" s="377"/>
      <c r="T2690" s="377"/>
      <c r="U2690" s="378"/>
    </row>
    <row r="2691" spans="1:22" ht="28.5" customHeight="1" outlineLevel="1" x14ac:dyDescent="0.35">
      <c r="A2691" s="83" t="s">
        <v>3637</v>
      </c>
      <c r="B2691" s="152" t="s">
        <v>3597</v>
      </c>
      <c r="C2691" s="377"/>
      <c r="D2691" s="377"/>
      <c r="E2691" s="227">
        <v>108333.33333333333</v>
      </c>
      <c r="F2691" s="227"/>
      <c r="G2691" s="227"/>
      <c r="H2691" s="227"/>
      <c r="I2691" s="227">
        <f t="shared" si="164"/>
        <v>108333.33333333333</v>
      </c>
      <c r="J2691" s="227">
        <v>108333.33333333333</v>
      </c>
      <c r="K2691" s="227"/>
      <c r="L2691" s="227"/>
      <c r="M2691" s="227"/>
      <c r="N2691" s="227">
        <f t="shared" si="163"/>
        <v>108333.33333333333</v>
      </c>
      <c r="O2691" s="88">
        <v>46296</v>
      </c>
      <c r="P2691" s="88">
        <v>46346</v>
      </c>
      <c r="Q2691" s="144">
        <v>0.08</v>
      </c>
      <c r="R2691" s="90" t="s">
        <v>45</v>
      </c>
      <c r="S2691" s="377"/>
      <c r="T2691" s="377"/>
      <c r="U2691" s="378"/>
    </row>
    <row r="2692" spans="1:22" ht="28.5" customHeight="1" outlineLevel="1" x14ac:dyDescent="0.35">
      <c r="A2692" s="83" t="s">
        <v>3638</v>
      </c>
      <c r="B2692" s="152" t="s">
        <v>3599</v>
      </c>
      <c r="C2692" s="377"/>
      <c r="D2692" s="377"/>
      <c r="E2692" s="227">
        <v>108333.33333333333</v>
      </c>
      <c r="F2692" s="227"/>
      <c r="G2692" s="227"/>
      <c r="H2692" s="227"/>
      <c r="I2692" s="227">
        <f t="shared" si="164"/>
        <v>108333.33333333333</v>
      </c>
      <c r="J2692" s="227">
        <v>108333.33333333333</v>
      </c>
      <c r="K2692" s="227"/>
      <c r="L2692" s="227"/>
      <c r="M2692" s="227"/>
      <c r="N2692" s="227">
        <f t="shared" si="163"/>
        <v>108333.33333333333</v>
      </c>
      <c r="O2692" s="88">
        <v>46327</v>
      </c>
      <c r="P2692" s="88">
        <v>46376</v>
      </c>
      <c r="Q2692" s="144">
        <v>0.08</v>
      </c>
      <c r="R2692" s="90" t="s">
        <v>45</v>
      </c>
      <c r="S2692" s="377"/>
      <c r="T2692" s="377"/>
      <c r="U2692" s="378"/>
    </row>
    <row r="2693" spans="1:22" ht="28.5" customHeight="1" outlineLevel="1" x14ac:dyDescent="0.35">
      <c r="A2693" s="83" t="s">
        <v>3639</v>
      </c>
      <c r="B2693" s="152" t="s">
        <v>3601</v>
      </c>
      <c r="C2693" s="377"/>
      <c r="D2693" s="377"/>
      <c r="E2693" s="227">
        <v>108333.33333333333</v>
      </c>
      <c r="F2693" s="227"/>
      <c r="G2693" s="227"/>
      <c r="H2693" s="227"/>
      <c r="I2693" s="227">
        <f t="shared" si="164"/>
        <v>108333.33333333333</v>
      </c>
      <c r="J2693" s="227">
        <v>108333.33333333333</v>
      </c>
      <c r="K2693" s="227"/>
      <c r="L2693" s="227"/>
      <c r="M2693" s="227"/>
      <c r="N2693" s="227">
        <f t="shared" si="163"/>
        <v>108333.33333333333</v>
      </c>
      <c r="O2693" s="88">
        <v>46357</v>
      </c>
      <c r="P2693" s="88">
        <v>46387</v>
      </c>
      <c r="Q2693" s="144">
        <v>0.12</v>
      </c>
      <c r="R2693" s="90" t="s">
        <v>45</v>
      </c>
      <c r="S2693" s="377"/>
      <c r="T2693" s="377"/>
      <c r="U2693" s="378"/>
    </row>
    <row r="2694" spans="1:22" ht="39.65" customHeight="1" outlineLevel="1" x14ac:dyDescent="0.35">
      <c r="A2694" s="382" t="s">
        <v>3640</v>
      </c>
      <c r="B2694" s="112" t="s">
        <v>3641</v>
      </c>
      <c r="C2694" s="64"/>
      <c r="D2694" s="113">
        <v>632707</v>
      </c>
      <c r="E2694" s="65">
        <f>E2698</f>
        <v>0</v>
      </c>
      <c r="F2694" s="65"/>
      <c r="G2694" s="65"/>
      <c r="H2694" s="65"/>
      <c r="I2694" s="65"/>
      <c r="J2694" s="65">
        <f>J2698</f>
        <v>0</v>
      </c>
      <c r="K2694" s="65"/>
      <c r="L2694" s="65"/>
      <c r="M2694" s="65"/>
      <c r="N2694" s="65">
        <f t="shared" si="163"/>
        <v>0</v>
      </c>
      <c r="O2694" s="67"/>
      <c r="P2694" s="67"/>
      <c r="Q2694" s="68"/>
      <c r="R2694" s="69" t="s">
        <v>45</v>
      </c>
      <c r="S2694" s="71"/>
      <c r="T2694" s="71"/>
      <c r="U2694" s="147"/>
    </row>
    <row r="2695" spans="1:22" ht="28.5" customHeight="1" outlineLevel="1" x14ac:dyDescent="0.35">
      <c r="A2695" s="83" t="s">
        <v>3642</v>
      </c>
      <c r="B2695" s="148" t="s">
        <v>3643</v>
      </c>
      <c r="C2695" s="85"/>
      <c r="D2695" s="86"/>
      <c r="E2695" s="101"/>
      <c r="F2695" s="101"/>
      <c r="G2695" s="101"/>
      <c r="H2695" s="101"/>
      <c r="I2695" s="101"/>
      <c r="J2695" s="101"/>
      <c r="K2695" s="101"/>
      <c r="L2695" s="101"/>
      <c r="M2695" s="101"/>
      <c r="N2695" s="101"/>
      <c r="O2695" s="88"/>
      <c r="P2695" s="88"/>
      <c r="Q2695" s="144">
        <v>0.15</v>
      </c>
      <c r="R2695" s="90" t="s">
        <v>45</v>
      </c>
      <c r="S2695" s="91"/>
      <c r="T2695" s="91"/>
      <c r="U2695" s="102"/>
    </row>
    <row r="2696" spans="1:22" ht="28.5" customHeight="1" outlineLevel="1" x14ac:dyDescent="0.35">
      <c r="A2696" s="83" t="s">
        <v>3644</v>
      </c>
      <c r="B2696" s="148" t="s">
        <v>3645</v>
      </c>
      <c r="C2696" s="85"/>
      <c r="D2696" s="86"/>
      <c r="E2696" s="101"/>
      <c r="F2696" s="101"/>
      <c r="G2696" s="101"/>
      <c r="H2696" s="101"/>
      <c r="I2696" s="101"/>
      <c r="J2696" s="101"/>
      <c r="K2696" s="101"/>
      <c r="L2696" s="101"/>
      <c r="M2696" s="101"/>
      <c r="N2696" s="101"/>
      <c r="O2696" s="88"/>
      <c r="P2696" s="88"/>
      <c r="Q2696" s="144">
        <v>0.1</v>
      </c>
      <c r="R2696" s="90" t="s">
        <v>45</v>
      </c>
      <c r="S2696" s="91"/>
      <c r="T2696" s="91"/>
      <c r="U2696" s="102"/>
    </row>
    <row r="2697" spans="1:22" ht="28.5" customHeight="1" outlineLevel="1" x14ac:dyDescent="0.35">
      <c r="A2697" s="83" t="s">
        <v>3646</v>
      </c>
      <c r="B2697" s="148" t="s">
        <v>3647</v>
      </c>
      <c r="C2697" s="85"/>
      <c r="D2697" s="86"/>
      <c r="E2697" s="101"/>
      <c r="F2697" s="101"/>
      <c r="G2697" s="101"/>
      <c r="H2697" s="101"/>
      <c r="I2697" s="101"/>
      <c r="J2697" s="101"/>
      <c r="K2697" s="101"/>
      <c r="L2697" s="101"/>
      <c r="M2697" s="101"/>
      <c r="N2697" s="101"/>
      <c r="O2697" s="88"/>
      <c r="P2697" s="88"/>
      <c r="Q2697" s="144">
        <v>0.1</v>
      </c>
      <c r="R2697" s="90" t="s">
        <v>45</v>
      </c>
      <c r="S2697" s="91"/>
      <c r="T2697" s="91"/>
      <c r="U2697" s="102"/>
    </row>
    <row r="2698" spans="1:22" ht="14" outlineLevel="1" x14ac:dyDescent="0.35">
      <c r="A2698" s="83" t="s">
        <v>3648</v>
      </c>
      <c r="B2698" s="148" t="s">
        <v>3649</v>
      </c>
      <c r="C2698" s="85"/>
      <c r="D2698" s="86"/>
      <c r="E2698" s="149">
        <f>E2699+E2700+E2701</f>
        <v>0</v>
      </c>
      <c r="F2698" s="149"/>
      <c r="G2698" s="149"/>
      <c r="H2698" s="149"/>
      <c r="I2698" s="149">
        <f t="shared" ref="I2698:I2726" si="165">SUM(E2698:H2698)</f>
        <v>0</v>
      </c>
      <c r="J2698" s="149">
        <f>J2699+J2700+J2701</f>
        <v>0</v>
      </c>
      <c r="K2698" s="149"/>
      <c r="L2698" s="149"/>
      <c r="M2698" s="149"/>
      <c r="N2698" s="149">
        <f t="shared" si="163"/>
        <v>0</v>
      </c>
      <c r="O2698" s="88"/>
      <c r="P2698" s="88"/>
      <c r="Q2698" s="341">
        <v>0.35</v>
      </c>
      <c r="R2698" s="90" t="s">
        <v>45</v>
      </c>
      <c r="S2698" s="91"/>
      <c r="T2698" s="91"/>
      <c r="U2698" s="102"/>
    </row>
    <row r="2699" spans="1:22" ht="27.9" customHeight="1" outlineLevel="1" x14ac:dyDescent="0.35">
      <c r="A2699" s="83" t="s">
        <v>3650</v>
      </c>
      <c r="B2699" s="148" t="s">
        <v>3651</v>
      </c>
      <c r="C2699" s="85"/>
      <c r="D2699" s="86"/>
      <c r="E2699" s="101"/>
      <c r="F2699" s="101"/>
      <c r="G2699" s="101"/>
      <c r="H2699" s="101"/>
      <c r="I2699" s="101"/>
      <c r="J2699" s="101"/>
      <c r="K2699" s="101"/>
      <c r="L2699" s="101"/>
      <c r="M2699" s="101"/>
      <c r="N2699" s="101"/>
      <c r="O2699" s="88"/>
      <c r="P2699" s="88"/>
      <c r="Q2699" s="144">
        <v>0.1</v>
      </c>
      <c r="R2699" s="90" t="s">
        <v>45</v>
      </c>
      <c r="S2699" s="91"/>
      <c r="T2699" s="91"/>
      <c r="U2699" s="102"/>
    </row>
    <row r="2700" spans="1:22" ht="27.9" customHeight="1" outlineLevel="1" x14ac:dyDescent="0.35">
      <c r="A2700" s="83" t="s">
        <v>3652</v>
      </c>
      <c r="B2700" s="148" t="s">
        <v>3653</v>
      </c>
      <c r="C2700" s="85"/>
      <c r="D2700" s="86"/>
      <c r="E2700" s="101"/>
      <c r="F2700" s="101"/>
      <c r="G2700" s="101"/>
      <c r="H2700" s="101"/>
      <c r="I2700" s="101"/>
      <c r="J2700" s="101"/>
      <c r="K2700" s="101"/>
      <c r="L2700" s="101"/>
      <c r="M2700" s="101"/>
      <c r="N2700" s="101"/>
      <c r="O2700" s="88"/>
      <c r="P2700" s="88"/>
      <c r="Q2700" s="144">
        <v>0.1</v>
      </c>
      <c r="R2700" s="90" t="s">
        <v>45</v>
      </c>
      <c r="S2700" s="91"/>
      <c r="T2700" s="91"/>
      <c r="U2700" s="102"/>
    </row>
    <row r="2701" spans="1:22" ht="27.9" customHeight="1" outlineLevel="1" x14ac:dyDescent="0.35">
      <c r="A2701" s="83" t="s">
        <v>3654</v>
      </c>
      <c r="B2701" s="148" t="s">
        <v>3655</v>
      </c>
      <c r="C2701" s="85"/>
      <c r="D2701" s="86"/>
      <c r="E2701" s="101"/>
      <c r="F2701" s="101"/>
      <c r="G2701" s="101"/>
      <c r="H2701" s="101"/>
      <c r="I2701" s="101"/>
      <c r="J2701" s="101"/>
      <c r="K2701" s="101"/>
      <c r="L2701" s="101"/>
      <c r="M2701" s="101"/>
      <c r="N2701" s="101"/>
      <c r="O2701" s="88"/>
      <c r="P2701" s="88"/>
      <c r="Q2701" s="144">
        <v>0.1</v>
      </c>
      <c r="R2701" s="90" t="s">
        <v>45</v>
      </c>
      <c r="S2701" s="91"/>
      <c r="T2701" s="91"/>
      <c r="U2701" s="102"/>
    </row>
    <row r="2702" spans="1:22" ht="27.9" customHeight="1" outlineLevel="1" x14ac:dyDescent="0.35">
      <c r="A2702" s="332" t="s">
        <v>3656</v>
      </c>
      <c r="B2702" s="383" t="s">
        <v>3657</v>
      </c>
      <c r="C2702" s="204">
        <v>12</v>
      </c>
      <c r="D2702" s="334"/>
      <c r="E2702" s="335"/>
      <c r="F2702" s="335"/>
      <c r="G2702" s="335"/>
      <c r="H2702" s="335"/>
      <c r="I2702" s="335">
        <f t="shared" si="165"/>
        <v>0</v>
      </c>
      <c r="J2702" s="335"/>
      <c r="K2702" s="335"/>
      <c r="L2702" s="335"/>
      <c r="M2702" s="335"/>
      <c r="N2702" s="335">
        <f t="shared" si="163"/>
        <v>0</v>
      </c>
      <c r="O2702" s="206" t="s">
        <v>3658</v>
      </c>
      <c r="P2702" s="206">
        <v>46387</v>
      </c>
      <c r="Q2702" s="342"/>
      <c r="R2702" s="208" t="s">
        <v>45</v>
      </c>
      <c r="S2702" s="209"/>
      <c r="T2702" s="209"/>
      <c r="U2702" s="337"/>
    </row>
    <row r="2703" spans="1:22" ht="27.9" customHeight="1" outlineLevel="1" x14ac:dyDescent="0.35">
      <c r="A2703" s="83" t="s">
        <v>3659</v>
      </c>
      <c r="B2703" s="148" t="s">
        <v>3660</v>
      </c>
      <c r="C2703" s="85"/>
      <c r="D2703" s="86"/>
      <c r="E2703" s="149"/>
      <c r="F2703" s="149"/>
      <c r="G2703" s="149"/>
      <c r="H2703" s="149"/>
      <c r="I2703" s="149">
        <f t="shared" si="165"/>
        <v>0</v>
      </c>
      <c r="J2703" s="149"/>
      <c r="K2703" s="149"/>
      <c r="L2703" s="149"/>
      <c r="M2703" s="149"/>
      <c r="N2703" s="149">
        <f t="shared" si="163"/>
        <v>0</v>
      </c>
      <c r="O2703" s="88">
        <v>46023</v>
      </c>
      <c r="P2703" s="88">
        <v>46073</v>
      </c>
      <c r="Q2703" s="144">
        <v>0.08</v>
      </c>
      <c r="R2703" s="90" t="s">
        <v>45</v>
      </c>
      <c r="S2703" s="91"/>
      <c r="T2703" s="91"/>
      <c r="U2703" s="102"/>
    </row>
    <row r="2704" spans="1:22" ht="27.9" customHeight="1" outlineLevel="1" x14ac:dyDescent="0.35">
      <c r="A2704" s="83" t="s">
        <v>3661</v>
      </c>
      <c r="B2704" s="148" t="s">
        <v>3662</v>
      </c>
      <c r="C2704" s="85"/>
      <c r="D2704" s="377"/>
      <c r="E2704" s="227"/>
      <c r="F2704" s="227"/>
      <c r="G2704" s="227"/>
      <c r="H2704" s="227"/>
      <c r="I2704" s="227">
        <f t="shared" si="165"/>
        <v>0</v>
      </c>
      <c r="J2704" s="227"/>
      <c r="K2704" s="227"/>
      <c r="L2704" s="227"/>
      <c r="M2704" s="227"/>
      <c r="N2704" s="227">
        <f t="shared" si="163"/>
        <v>0</v>
      </c>
      <c r="O2704" s="88">
        <v>46054</v>
      </c>
      <c r="P2704" s="88">
        <v>46101</v>
      </c>
      <c r="Q2704" s="144">
        <v>0.08</v>
      </c>
      <c r="R2704" s="90" t="s">
        <v>45</v>
      </c>
      <c r="S2704" s="377"/>
      <c r="T2704" s="377"/>
      <c r="U2704" s="378"/>
      <c r="V2704" s="154"/>
    </row>
    <row r="2705" spans="1:22" ht="27.9" customHeight="1" outlineLevel="1" x14ac:dyDescent="0.35">
      <c r="A2705" s="83" t="s">
        <v>3663</v>
      </c>
      <c r="B2705" s="148" t="s">
        <v>3664</v>
      </c>
      <c r="C2705" s="85"/>
      <c r="D2705" s="377"/>
      <c r="E2705" s="227"/>
      <c r="F2705" s="227"/>
      <c r="G2705" s="227"/>
      <c r="H2705" s="227"/>
      <c r="I2705" s="227">
        <f t="shared" si="165"/>
        <v>0</v>
      </c>
      <c r="J2705" s="227"/>
      <c r="K2705" s="227"/>
      <c r="L2705" s="227"/>
      <c r="M2705" s="227"/>
      <c r="N2705" s="227">
        <f t="shared" si="163"/>
        <v>0</v>
      </c>
      <c r="O2705" s="88">
        <v>46082</v>
      </c>
      <c r="P2705" s="88">
        <v>46132</v>
      </c>
      <c r="Q2705" s="144">
        <v>0.08</v>
      </c>
      <c r="R2705" s="90" t="s">
        <v>45</v>
      </c>
      <c r="S2705" s="377"/>
      <c r="T2705" s="377"/>
      <c r="U2705" s="378"/>
      <c r="V2705" s="154"/>
    </row>
    <row r="2706" spans="1:22" ht="27.9" customHeight="1" outlineLevel="1" x14ac:dyDescent="0.35">
      <c r="A2706" s="83" t="s">
        <v>3665</v>
      </c>
      <c r="B2706" s="148" t="s">
        <v>3666</v>
      </c>
      <c r="C2706" s="85"/>
      <c r="D2706" s="377"/>
      <c r="E2706" s="227"/>
      <c r="F2706" s="227"/>
      <c r="G2706" s="227"/>
      <c r="H2706" s="227"/>
      <c r="I2706" s="227">
        <f t="shared" si="165"/>
        <v>0</v>
      </c>
      <c r="J2706" s="227"/>
      <c r="K2706" s="227"/>
      <c r="L2706" s="227"/>
      <c r="M2706" s="227"/>
      <c r="N2706" s="227">
        <f t="shared" si="163"/>
        <v>0</v>
      </c>
      <c r="O2706" s="88">
        <v>46113</v>
      </c>
      <c r="P2706" s="88">
        <v>46162</v>
      </c>
      <c r="Q2706" s="144">
        <v>0.08</v>
      </c>
      <c r="R2706" s="90" t="s">
        <v>45</v>
      </c>
      <c r="S2706" s="377"/>
      <c r="T2706" s="377"/>
      <c r="U2706" s="378"/>
      <c r="V2706" s="154"/>
    </row>
    <row r="2707" spans="1:22" ht="27.9" customHeight="1" outlineLevel="1" x14ac:dyDescent="0.35">
      <c r="A2707" s="83" t="s">
        <v>3667</v>
      </c>
      <c r="B2707" s="148" t="s">
        <v>3668</v>
      </c>
      <c r="C2707" s="85"/>
      <c r="D2707" s="377"/>
      <c r="E2707" s="227"/>
      <c r="F2707" s="227"/>
      <c r="G2707" s="227"/>
      <c r="H2707" s="227"/>
      <c r="I2707" s="227">
        <f t="shared" si="165"/>
        <v>0</v>
      </c>
      <c r="J2707" s="227"/>
      <c r="K2707" s="227"/>
      <c r="L2707" s="227"/>
      <c r="M2707" s="227"/>
      <c r="N2707" s="227">
        <f t="shared" si="163"/>
        <v>0</v>
      </c>
      <c r="O2707" s="88">
        <v>46143</v>
      </c>
      <c r="P2707" s="88">
        <v>46193</v>
      </c>
      <c r="Q2707" s="144">
        <v>0.08</v>
      </c>
      <c r="R2707" s="90" t="s">
        <v>45</v>
      </c>
      <c r="S2707" s="377"/>
      <c r="T2707" s="377"/>
      <c r="U2707" s="378"/>
    </row>
    <row r="2708" spans="1:22" ht="27.9" customHeight="1" outlineLevel="1" x14ac:dyDescent="0.35">
      <c r="A2708" s="83" t="s">
        <v>3669</v>
      </c>
      <c r="B2708" s="148" t="s">
        <v>3670</v>
      </c>
      <c r="C2708" s="85"/>
      <c r="D2708" s="377"/>
      <c r="E2708" s="227"/>
      <c r="F2708" s="227"/>
      <c r="G2708" s="227"/>
      <c r="H2708" s="227"/>
      <c r="I2708" s="227">
        <f t="shared" si="165"/>
        <v>0</v>
      </c>
      <c r="J2708" s="227"/>
      <c r="K2708" s="227"/>
      <c r="L2708" s="227"/>
      <c r="M2708" s="227"/>
      <c r="N2708" s="227">
        <f t="shared" ref="N2708:N2739" si="166">SUM(J2708:M2708)</f>
        <v>0</v>
      </c>
      <c r="O2708" s="88">
        <v>46174</v>
      </c>
      <c r="P2708" s="88">
        <v>46223</v>
      </c>
      <c r="Q2708" s="144">
        <v>0.08</v>
      </c>
      <c r="R2708" s="90" t="s">
        <v>45</v>
      </c>
      <c r="S2708" s="377"/>
      <c r="T2708" s="377"/>
      <c r="U2708" s="378"/>
    </row>
    <row r="2709" spans="1:22" ht="27.9" customHeight="1" outlineLevel="1" x14ac:dyDescent="0.35">
      <c r="A2709" s="83" t="s">
        <v>3671</v>
      </c>
      <c r="B2709" s="148" t="s">
        <v>3672</v>
      </c>
      <c r="C2709" s="85"/>
      <c r="D2709" s="377"/>
      <c r="E2709" s="227"/>
      <c r="F2709" s="227"/>
      <c r="G2709" s="227"/>
      <c r="H2709" s="227"/>
      <c r="I2709" s="227">
        <f t="shared" si="165"/>
        <v>0</v>
      </c>
      <c r="J2709" s="227"/>
      <c r="K2709" s="227"/>
      <c r="L2709" s="227"/>
      <c r="M2709" s="227"/>
      <c r="N2709" s="227">
        <f t="shared" si="166"/>
        <v>0</v>
      </c>
      <c r="O2709" s="88">
        <v>46204</v>
      </c>
      <c r="P2709" s="88">
        <v>46254</v>
      </c>
      <c r="Q2709" s="144">
        <v>0.08</v>
      </c>
      <c r="R2709" s="90" t="s">
        <v>45</v>
      </c>
      <c r="S2709" s="377"/>
      <c r="T2709" s="377"/>
      <c r="U2709" s="378"/>
    </row>
    <row r="2710" spans="1:22" ht="27.9" customHeight="1" outlineLevel="1" x14ac:dyDescent="0.35">
      <c r="A2710" s="83" t="s">
        <v>3673</v>
      </c>
      <c r="B2710" s="148" t="s">
        <v>3674</v>
      </c>
      <c r="C2710" s="85"/>
      <c r="D2710" s="377"/>
      <c r="E2710" s="227"/>
      <c r="F2710" s="227"/>
      <c r="G2710" s="227"/>
      <c r="H2710" s="227"/>
      <c r="I2710" s="227">
        <f t="shared" si="165"/>
        <v>0</v>
      </c>
      <c r="J2710" s="227"/>
      <c r="K2710" s="227"/>
      <c r="L2710" s="227"/>
      <c r="M2710" s="227"/>
      <c r="N2710" s="227">
        <f t="shared" si="166"/>
        <v>0</v>
      </c>
      <c r="O2710" s="88">
        <v>46235</v>
      </c>
      <c r="P2710" s="88">
        <v>46285</v>
      </c>
      <c r="Q2710" s="144">
        <v>0.08</v>
      </c>
      <c r="R2710" s="90" t="s">
        <v>45</v>
      </c>
      <c r="S2710" s="377"/>
      <c r="T2710" s="377"/>
      <c r="U2710" s="378"/>
    </row>
    <row r="2711" spans="1:22" ht="14" outlineLevel="1" x14ac:dyDescent="0.35">
      <c r="A2711" s="83" t="s">
        <v>3675</v>
      </c>
      <c r="B2711" s="148" t="s">
        <v>3676</v>
      </c>
      <c r="C2711" s="85"/>
      <c r="D2711" s="377"/>
      <c r="E2711" s="227"/>
      <c r="F2711" s="227"/>
      <c r="G2711" s="227"/>
      <c r="H2711" s="227"/>
      <c r="I2711" s="227">
        <f t="shared" si="165"/>
        <v>0</v>
      </c>
      <c r="J2711" s="227"/>
      <c r="K2711" s="227"/>
      <c r="L2711" s="227"/>
      <c r="M2711" s="227"/>
      <c r="N2711" s="227">
        <f t="shared" si="166"/>
        <v>0</v>
      </c>
      <c r="O2711" s="88">
        <v>46266</v>
      </c>
      <c r="P2711" s="88">
        <v>46315</v>
      </c>
      <c r="Q2711" s="144">
        <v>0.08</v>
      </c>
      <c r="R2711" s="90" t="s">
        <v>45</v>
      </c>
      <c r="S2711" s="377"/>
      <c r="T2711" s="377"/>
      <c r="U2711" s="378"/>
    </row>
    <row r="2712" spans="1:22" ht="28.5" customHeight="1" outlineLevel="1" x14ac:dyDescent="0.35">
      <c r="A2712" s="83" t="s">
        <v>3677</v>
      </c>
      <c r="B2712" s="148" t="s">
        <v>3678</v>
      </c>
      <c r="C2712" s="85"/>
      <c r="D2712" s="377"/>
      <c r="E2712" s="227"/>
      <c r="F2712" s="227"/>
      <c r="G2712" s="227"/>
      <c r="H2712" s="227"/>
      <c r="I2712" s="227">
        <f t="shared" si="165"/>
        <v>0</v>
      </c>
      <c r="J2712" s="227"/>
      <c r="K2712" s="227"/>
      <c r="L2712" s="227"/>
      <c r="M2712" s="227"/>
      <c r="N2712" s="227">
        <f t="shared" si="166"/>
        <v>0</v>
      </c>
      <c r="O2712" s="88">
        <v>46296</v>
      </c>
      <c r="P2712" s="88">
        <v>46346</v>
      </c>
      <c r="Q2712" s="144">
        <v>0.08</v>
      </c>
      <c r="R2712" s="90" t="s">
        <v>45</v>
      </c>
      <c r="S2712" s="377"/>
      <c r="T2712" s="377"/>
      <c r="U2712" s="378"/>
    </row>
    <row r="2713" spans="1:22" ht="28.5" customHeight="1" outlineLevel="1" x14ac:dyDescent="0.35">
      <c r="A2713" s="83" t="s">
        <v>3679</v>
      </c>
      <c r="B2713" s="148" t="s">
        <v>3680</v>
      </c>
      <c r="C2713" s="85"/>
      <c r="D2713" s="377"/>
      <c r="E2713" s="227"/>
      <c r="F2713" s="227"/>
      <c r="G2713" s="227"/>
      <c r="H2713" s="227"/>
      <c r="I2713" s="227">
        <f t="shared" si="165"/>
        <v>0</v>
      </c>
      <c r="J2713" s="227"/>
      <c r="K2713" s="227"/>
      <c r="L2713" s="227"/>
      <c r="M2713" s="227"/>
      <c r="N2713" s="227">
        <f t="shared" si="166"/>
        <v>0</v>
      </c>
      <c r="O2713" s="88">
        <v>46327</v>
      </c>
      <c r="P2713" s="88">
        <v>46376</v>
      </c>
      <c r="Q2713" s="144">
        <v>0.08</v>
      </c>
      <c r="R2713" s="90" t="s">
        <v>45</v>
      </c>
      <c r="S2713" s="377"/>
      <c r="T2713" s="377"/>
      <c r="U2713" s="378"/>
    </row>
    <row r="2714" spans="1:22" ht="28.5" customHeight="1" outlineLevel="1" x14ac:dyDescent="0.35">
      <c r="A2714" s="83" t="s">
        <v>3681</v>
      </c>
      <c r="B2714" s="148" t="s">
        <v>3682</v>
      </c>
      <c r="C2714" s="85"/>
      <c r="D2714" s="86"/>
      <c r="E2714" s="101"/>
      <c r="F2714" s="101"/>
      <c r="G2714" s="101"/>
      <c r="H2714" s="101"/>
      <c r="I2714" s="101">
        <f t="shared" si="165"/>
        <v>0</v>
      </c>
      <c r="J2714" s="101"/>
      <c r="K2714" s="101"/>
      <c r="L2714" s="101"/>
      <c r="M2714" s="101"/>
      <c r="N2714" s="101">
        <f t="shared" si="166"/>
        <v>0</v>
      </c>
      <c r="O2714" s="88">
        <v>46357</v>
      </c>
      <c r="P2714" s="88">
        <v>46387</v>
      </c>
      <c r="Q2714" s="144">
        <v>0.12</v>
      </c>
      <c r="R2714" s="90" t="s">
        <v>45</v>
      </c>
      <c r="S2714" s="91"/>
      <c r="T2714" s="91"/>
      <c r="U2714" s="102"/>
    </row>
    <row r="2715" spans="1:22" ht="28.5" customHeight="1" outlineLevel="1" x14ac:dyDescent="0.35">
      <c r="A2715" s="332" t="s">
        <v>3683</v>
      </c>
      <c r="B2715" s="333" t="s">
        <v>3684</v>
      </c>
      <c r="C2715" s="204">
        <v>12</v>
      </c>
      <c r="D2715" s="334">
        <v>603300</v>
      </c>
      <c r="E2715" s="335">
        <f>E2716+E2717+E2718+E2719+E2720+E2721+E2722+E2723+E2724+E2725+E2726+E2727</f>
        <v>-200000</v>
      </c>
      <c r="F2715" s="335"/>
      <c r="G2715" s="335"/>
      <c r="H2715" s="335"/>
      <c r="I2715" s="335">
        <f t="shared" si="165"/>
        <v>-200000</v>
      </c>
      <c r="J2715" s="335">
        <f>J2716+J2717+J2718+J2719+J2720+J2721+J2722+J2723+J2724+J2725+J2726+J2727</f>
        <v>-200000</v>
      </c>
      <c r="K2715" s="335"/>
      <c r="L2715" s="335"/>
      <c r="M2715" s="335"/>
      <c r="N2715" s="335">
        <f t="shared" si="166"/>
        <v>-200000</v>
      </c>
      <c r="O2715" s="206">
        <v>46023</v>
      </c>
      <c r="P2715" s="206">
        <v>46387</v>
      </c>
      <c r="Q2715" s="342"/>
      <c r="R2715" s="208" t="s">
        <v>45</v>
      </c>
      <c r="S2715" s="209"/>
      <c r="T2715" s="209"/>
      <c r="U2715" s="337"/>
    </row>
    <row r="2716" spans="1:22" ht="28.5" customHeight="1" outlineLevel="1" x14ac:dyDescent="0.35">
      <c r="A2716" s="83" t="s">
        <v>3685</v>
      </c>
      <c r="B2716" s="148" t="s">
        <v>3686</v>
      </c>
      <c r="C2716" s="85"/>
      <c r="D2716" s="86"/>
      <c r="E2716" s="101">
        <v>-16666</v>
      </c>
      <c r="F2716" s="101"/>
      <c r="G2716" s="101"/>
      <c r="H2716" s="101"/>
      <c r="I2716" s="101">
        <f t="shared" si="165"/>
        <v>-16666</v>
      </c>
      <c r="J2716" s="101">
        <v>-16666</v>
      </c>
      <c r="K2716" s="101"/>
      <c r="L2716" s="101"/>
      <c r="M2716" s="101"/>
      <c r="N2716" s="101">
        <f t="shared" si="166"/>
        <v>-16666</v>
      </c>
      <c r="O2716" s="88">
        <v>46023</v>
      </c>
      <c r="P2716" s="88">
        <v>46073</v>
      </c>
      <c r="Q2716" s="144">
        <v>0.08</v>
      </c>
      <c r="R2716" s="90" t="s">
        <v>45</v>
      </c>
      <c r="S2716" s="91"/>
      <c r="T2716" s="91"/>
      <c r="U2716" s="102"/>
    </row>
    <row r="2717" spans="1:22" ht="22.5" customHeight="1" outlineLevel="1" x14ac:dyDescent="0.35">
      <c r="A2717" s="83" t="s">
        <v>3687</v>
      </c>
      <c r="B2717" s="148" t="s">
        <v>3688</v>
      </c>
      <c r="C2717" s="85"/>
      <c r="D2717" s="86"/>
      <c r="E2717" s="101">
        <v>-16666</v>
      </c>
      <c r="F2717" s="101"/>
      <c r="G2717" s="101"/>
      <c r="H2717" s="101"/>
      <c r="I2717" s="101">
        <f t="shared" si="165"/>
        <v>-16666</v>
      </c>
      <c r="J2717" s="101">
        <v>-16666</v>
      </c>
      <c r="K2717" s="101"/>
      <c r="L2717" s="101"/>
      <c r="M2717" s="101"/>
      <c r="N2717" s="101">
        <f t="shared" si="166"/>
        <v>-16666</v>
      </c>
      <c r="O2717" s="88">
        <v>46054</v>
      </c>
      <c r="P2717" s="88">
        <v>46101</v>
      </c>
      <c r="Q2717" s="144">
        <v>0.08</v>
      </c>
      <c r="R2717" s="90" t="s">
        <v>45</v>
      </c>
      <c r="S2717" s="91"/>
      <c r="T2717" s="91"/>
      <c r="U2717" s="102"/>
    </row>
    <row r="2718" spans="1:22" ht="24" customHeight="1" outlineLevel="1" x14ac:dyDescent="0.35">
      <c r="A2718" s="83" t="s">
        <v>3689</v>
      </c>
      <c r="B2718" s="148" t="s">
        <v>3690</v>
      </c>
      <c r="C2718" s="85"/>
      <c r="D2718" s="86"/>
      <c r="E2718" s="101">
        <v>-16667</v>
      </c>
      <c r="F2718" s="101"/>
      <c r="G2718" s="101"/>
      <c r="H2718" s="101"/>
      <c r="I2718" s="101">
        <f t="shared" si="165"/>
        <v>-16667</v>
      </c>
      <c r="J2718" s="101">
        <v>-16667</v>
      </c>
      <c r="K2718" s="101"/>
      <c r="L2718" s="101"/>
      <c r="M2718" s="101"/>
      <c r="N2718" s="101">
        <f t="shared" si="166"/>
        <v>-16667</v>
      </c>
      <c r="O2718" s="88">
        <v>46082</v>
      </c>
      <c r="P2718" s="88">
        <v>46132</v>
      </c>
      <c r="Q2718" s="144">
        <v>0.08</v>
      </c>
      <c r="R2718" s="90" t="s">
        <v>45</v>
      </c>
      <c r="S2718" s="91"/>
      <c r="T2718" s="91"/>
      <c r="U2718" s="102"/>
    </row>
    <row r="2719" spans="1:22" ht="24" customHeight="1" outlineLevel="1" x14ac:dyDescent="0.35">
      <c r="A2719" s="83" t="s">
        <v>3691</v>
      </c>
      <c r="B2719" s="148" t="s">
        <v>3692</v>
      </c>
      <c r="C2719" s="85"/>
      <c r="D2719" s="86"/>
      <c r="E2719" s="101">
        <v>-16666</v>
      </c>
      <c r="F2719" s="101"/>
      <c r="G2719" s="101"/>
      <c r="H2719" s="101"/>
      <c r="I2719" s="101">
        <f t="shared" si="165"/>
        <v>-16666</v>
      </c>
      <c r="J2719" s="101">
        <v>-16666</v>
      </c>
      <c r="K2719" s="101"/>
      <c r="L2719" s="101"/>
      <c r="M2719" s="101"/>
      <c r="N2719" s="101">
        <f t="shared" si="166"/>
        <v>-16666</v>
      </c>
      <c r="O2719" s="88">
        <v>46113</v>
      </c>
      <c r="P2719" s="88">
        <v>46162</v>
      </c>
      <c r="Q2719" s="144">
        <v>0.08</v>
      </c>
      <c r="R2719" s="90" t="s">
        <v>45</v>
      </c>
      <c r="S2719" s="91"/>
      <c r="T2719" s="91"/>
      <c r="U2719" s="102"/>
    </row>
    <row r="2720" spans="1:22" ht="24" customHeight="1" outlineLevel="1" x14ac:dyDescent="0.35">
      <c r="A2720" s="83" t="s">
        <v>3693</v>
      </c>
      <c r="B2720" s="148" t="s">
        <v>3694</v>
      </c>
      <c r="C2720" s="85"/>
      <c r="D2720" s="86"/>
      <c r="E2720" s="101">
        <v>-16666</v>
      </c>
      <c r="F2720" s="101"/>
      <c r="G2720" s="101"/>
      <c r="H2720" s="101"/>
      <c r="I2720" s="101">
        <f t="shared" si="165"/>
        <v>-16666</v>
      </c>
      <c r="J2720" s="101">
        <v>-16666</v>
      </c>
      <c r="K2720" s="101"/>
      <c r="L2720" s="101"/>
      <c r="M2720" s="101"/>
      <c r="N2720" s="101">
        <f t="shared" si="166"/>
        <v>-16666</v>
      </c>
      <c r="O2720" s="88">
        <v>46143</v>
      </c>
      <c r="P2720" s="88">
        <v>46193</v>
      </c>
      <c r="Q2720" s="144">
        <v>0.08</v>
      </c>
      <c r="R2720" s="90" t="s">
        <v>45</v>
      </c>
      <c r="S2720" s="91"/>
      <c r="T2720" s="91"/>
      <c r="U2720" s="102"/>
    </row>
    <row r="2721" spans="1:21" ht="22.5" customHeight="1" outlineLevel="1" x14ac:dyDescent="0.35">
      <c r="A2721" s="83" t="s">
        <v>3695</v>
      </c>
      <c r="B2721" s="148" t="s">
        <v>3696</v>
      </c>
      <c r="C2721" s="85"/>
      <c r="D2721" s="86"/>
      <c r="E2721" s="101">
        <v>-16670</v>
      </c>
      <c r="F2721" s="101"/>
      <c r="G2721" s="101"/>
      <c r="H2721" s="101"/>
      <c r="I2721" s="101">
        <f t="shared" si="165"/>
        <v>-16670</v>
      </c>
      <c r="J2721" s="101">
        <v>-16670</v>
      </c>
      <c r="K2721" s="101"/>
      <c r="L2721" s="101"/>
      <c r="M2721" s="101"/>
      <c r="N2721" s="101">
        <f t="shared" si="166"/>
        <v>-16670</v>
      </c>
      <c r="O2721" s="88">
        <v>46174</v>
      </c>
      <c r="P2721" s="88">
        <v>46223</v>
      </c>
      <c r="Q2721" s="144">
        <v>0.08</v>
      </c>
      <c r="R2721" s="90" t="s">
        <v>45</v>
      </c>
      <c r="S2721" s="91"/>
      <c r="T2721" s="91"/>
      <c r="U2721" s="102"/>
    </row>
    <row r="2722" spans="1:21" ht="22.5" customHeight="1" outlineLevel="1" x14ac:dyDescent="0.35">
      <c r="A2722" s="83" t="s">
        <v>3697</v>
      </c>
      <c r="B2722" s="148" t="s">
        <v>3698</v>
      </c>
      <c r="C2722" s="85"/>
      <c r="D2722" s="86"/>
      <c r="E2722" s="101">
        <v>-16666</v>
      </c>
      <c r="F2722" s="101"/>
      <c r="G2722" s="101"/>
      <c r="H2722" s="101"/>
      <c r="I2722" s="101">
        <f t="shared" si="165"/>
        <v>-16666</v>
      </c>
      <c r="J2722" s="101">
        <v>-16666</v>
      </c>
      <c r="K2722" s="101"/>
      <c r="L2722" s="101"/>
      <c r="M2722" s="101"/>
      <c r="N2722" s="101">
        <f t="shared" si="166"/>
        <v>-16666</v>
      </c>
      <c r="O2722" s="88">
        <v>46204</v>
      </c>
      <c r="P2722" s="88">
        <v>46254</v>
      </c>
      <c r="Q2722" s="144">
        <v>0.08</v>
      </c>
      <c r="R2722" s="90" t="s">
        <v>45</v>
      </c>
      <c r="S2722" s="91"/>
      <c r="T2722" s="91"/>
      <c r="U2722" s="102"/>
    </row>
    <row r="2723" spans="1:21" ht="22.5" customHeight="1" outlineLevel="1" x14ac:dyDescent="0.35">
      <c r="A2723" s="83" t="s">
        <v>3699</v>
      </c>
      <c r="B2723" s="148" t="s">
        <v>3700</v>
      </c>
      <c r="C2723" s="85"/>
      <c r="D2723" s="86"/>
      <c r="E2723" s="101">
        <v>-16666</v>
      </c>
      <c r="F2723" s="101"/>
      <c r="G2723" s="101"/>
      <c r="H2723" s="101"/>
      <c r="I2723" s="101">
        <f t="shared" si="165"/>
        <v>-16666</v>
      </c>
      <c r="J2723" s="101">
        <v>-16666</v>
      </c>
      <c r="K2723" s="101"/>
      <c r="L2723" s="101"/>
      <c r="M2723" s="101"/>
      <c r="N2723" s="101">
        <f t="shared" si="166"/>
        <v>-16666</v>
      </c>
      <c r="O2723" s="88">
        <v>46235</v>
      </c>
      <c r="P2723" s="88">
        <v>46285</v>
      </c>
      <c r="Q2723" s="144">
        <v>0.08</v>
      </c>
      <c r="R2723" s="90" t="s">
        <v>45</v>
      </c>
      <c r="S2723" s="91"/>
      <c r="T2723" s="91"/>
      <c r="U2723" s="102"/>
    </row>
    <row r="2724" spans="1:21" ht="22.5" customHeight="1" outlineLevel="1" x14ac:dyDescent="0.35">
      <c r="A2724" s="83" t="s">
        <v>3701</v>
      </c>
      <c r="B2724" s="148" t="s">
        <v>3702</v>
      </c>
      <c r="C2724" s="85"/>
      <c r="D2724" s="86"/>
      <c r="E2724" s="101">
        <v>-16666</v>
      </c>
      <c r="F2724" s="101"/>
      <c r="G2724" s="101"/>
      <c r="H2724" s="101"/>
      <c r="I2724" s="101">
        <f t="shared" si="165"/>
        <v>-16666</v>
      </c>
      <c r="J2724" s="101">
        <v>-16666</v>
      </c>
      <c r="K2724" s="101"/>
      <c r="L2724" s="101"/>
      <c r="M2724" s="101"/>
      <c r="N2724" s="101">
        <f t="shared" si="166"/>
        <v>-16666</v>
      </c>
      <c r="O2724" s="88">
        <v>46266</v>
      </c>
      <c r="P2724" s="88">
        <v>46315</v>
      </c>
      <c r="Q2724" s="144">
        <v>0.08</v>
      </c>
      <c r="R2724" s="90" t="s">
        <v>45</v>
      </c>
      <c r="S2724" s="91"/>
      <c r="T2724" s="91"/>
      <c r="U2724" s="102"/>
    </row>
    <row r="2725" spans="1:21" ht="14" outlineLevel="1" x14ac:dyDescent="0.35">
      <c r="A2725" s="83" t="s">
        <v>3703</v>
      </c>
      <c r="B2725" s="148" t="s">
        <v>3704</v>
      </c>
      <c r="C2725" s="85"/>
      <c r="D2725" s="86"/>
      <c r="E2725" s="101">
        <v>-16666</v>
      </c>
      <c r="F2725" s="101"/>
      <c r="G2725" s="101"/>
      <c r="H2725" s="101"/>
      <c r="I2725" s="101">
        <f t="shared" si="165"/>
        <v>-16666</v>
      </c>
      <c r="J2725" s="101">
        <v>-16666</v>
      </c>
      <c r="K2725" s="101"/>
      <c r="L2725" s="101"/>
      <c r="M2725" s="101"/>
      <c r="N2725" s="101">
        <f t="shared" si="166"/>
        <v>-16666</v>
      </c>
      <c r="O2725" s="88">
        <v>46296</v>
      </c>
      <c r="P2725" s="88">
        <v>46346</v>
      </c>
      <c r="Q2725" s="144">
        <v>0.08</v>
      </c>
      <c r="R2725" s="90" t="s">
        <v>45</v>
      </c>
      <c r="S2725" s="91"/>
      <c r="T2725" s="91"/>
      <c r="U2725" s="102"/>
    </row>
    <row r="2726" spans="1:21" ht="14" outlineLevel="1" x14ac:dyDescent="0.35">
      <c r="A2726" s="83" t="s">
        <v>3705</v>
      </c>
      <c r="B2726" s="148" t="s">
        <v>3706</v>
      </c>
      <c r="C2726" s="85"/>
      <c r="D2726" s="86"/>
      <c r="E2726" s="101">
        <v>-16669</v>
      </c>
      <c r="F2726" s="101"/>
      <c r="G2726" s="101"/>
      <c r="H2726" s="101"/>
      <c r="I2726" s="101">
        <f t="shared" si="165"/>
        <v>-16669</v>
      </c>
      <c r="J2726" s="101">
        <v>-16669</v>
      </c>
      <c r="K2726" s="101"/>
      <c r="L2726" s="101"/>
      <c r="M2726" s="101"/>
      <c r="N2726" s="101">
        <f t="shared" si="166"/>
        <v>-16669</v>
      </c>
      <c r="O2726" s="88">
        <v>46327</v>
      </c>
      <c r="P2726" s="88">
        <v>46376</v>
      </c>
      <c r="Q2726" s="144">
        <v>0.08</v>
      </c>
      <c r="R2726" s="90" t="s">
        <v>45</v>
      </c>
      <c r="S2726" s="91"/>
      <c r="T2726" s="91"/>
      <c r="U2726" s="102"/>
    </row>
    <row r="2727" spans="1:21" ht="14" outlineLevel="1" x14ac:dyDescent="0.35">
      <c r="A2727" s="83" t="s">
        <v>3707</v>
      </c>
      <c r="B2727" s="148" t="s">
        <v>3708</v>
      </c>
      <c r="C2727" s="85"/>
      <c r="D2727" s="86"/>
      <c r="E2727" s="101">
        <v>-16666</v>
      </c>
      <c r="F2727" s="101"/>
      <c r="G2727" s="101"/>
      <c r="H2727" s="101"/>
      <c r="I2727" s="101">
        <f t="shared" ref="I2727:I2752" si="167">SUM(E2727:H2727)</f>
        <v>-16666</v>
      </c>
      <c r="J2727" s="101">
        <v>-16666</v>
      </c>
      <c r="K2727" s="101"/>
      <c r="L2727" s="101"/>
      <c r="M2727" s="101"/>
      <c r="N2727" s="101">
        <f t="shared" si="166"/>
        <v>-16666</v>
      </c>
      <c r="O2727" s="88">
        <v>46357</v>
      </c>
      <c r="P2727" s="88">
        <v>46387</v>
      </c>
      <c r="Q2727" s="144">
        <v>0.12</v>
      </c>
      <c r="R2727" s="90" t="s">
        <v>45</v>
      </c>
      <c r="S2727" s="91"/>
      <c r="T2727" s="91"/>
      <c r="U2727" s="102"/>
    </row>
    <row r="2728" spans="1:21" ht="28" outlineLevel="1" x14ac:dyDescent="0.35">
      <c r="A2728" s="332" t="s">
        <v>3709</v>
      </c>
      <c r="B2728" s="333" t="s">
        <v>3710</v>
      </c>
      <c r="C2728" s="204"/>
      <c r="D2728" s="334">
        <v>604302</v>
      </c>
      <c r="E2728" s="335">
        <f>E2733</f>
        <v>0</v>
      </c>
      <c r="F2728" s="335"/>
      <c r="G2728" s="335"/>
      <c r="H2728" s="335"/>
      <c r="I2728" s="335">
        <f t="shared" si="167"/>
        <v>0</v>
      </c>
      <c r="J2728" s="335">
        <f>J2733</f>
        <v>0</v>
      </c>
      <c r="K2728" s="335"/>
      <c r="L2728" s="335"/>
      <c r="M2728" s="335"/>
      <c r="N2728" s="335">
        <f t="shared" si="166"/>
        <v>0</v>
      </c>
      <c r="O2728" s="206">
        <v>46032</v>
      </c>
      <c r="P2728" s="206">
        <v>46387</v>
      </c>
      <c r="Q2728" s="342"/>
      <c r="R2728" s="208" t="s">
        <v>45</v>
      </c>
      <c r="S2728" s="209"/>
      <c r="T2728" s="209"/>
      <c r="U2728" s="337"/>
    </row>
    <row r="2729" spans="1:21" ht="14" outlineLevel="1" x14ac:dyDescent="0.35">
      <c r="A2729" s="83" t="s">
        <v>3711</v>
      </c>
      <c r="B2729" s="148" t="s">
        <v>1063</v>
      </c>
      <c r="C2729" s="377"/>
      <c r="D2729" s="377"/>
      <c r="E2729" s="227"/>
      <c r="F2729" s="227"/>
      <c r="G2729" s="227"/>
      <c r="H2729" s="227"/>
      <c r="I2729" s="227">
        <f t="shared" si="167"/>
        <v>0</v>
      </c>
      <c r="J2729" s="227"/>
      <c r="K2729" s="227"/>
      <c r="L2729" s="227"/>
      <c r="M2729" s="227"/>
      <c r="N2729" s="227">
        <f t="shared" si="166"/>
        <v>0</v>
      </c>
      <c r="O2729" s="88">
        <v>46032</v>
      </c>
      <c r="P2729" s="88">
        <v>46387</v>
      </c>
      <c r="Q2729" s="144">
        <v>0.15</v>
      </c>
      <c r="R2729" s="90" t="s">
        <v>45</v>
      </c>
      <c r="S2729" s="377"/>
      <c r="T2729" s="377"/>
      <c r="U2729" s="378"/>
    </row>
    <row r="2730" spans="1:21" ht="26.15" customHeight="1" outlineLevel="1" x14ac:dyDescent="0.35">
      <c r="A2730" s="83" t="s">
        <v>3712</v>
      </c>
      <c r="B2730" s="184" t="s">
        <v>567</v>
      </c>
      <c r="C2730" s="377"/>
      <c r="D2730" s="377"/>
      <c r="E2730" s="227"/>
      <c r="F2730" s="227"/>
      <c r="G2730" s="227"/>
      <c r="H2730" s="227"/>
      <c r="I2730" s="227">
        <f t="shared" si="167"/>
        <v>0</v>
      </c>
      <c r="J2730" s="227"/>
      <c r="K2730" s="227"/>
      <c r="L2730" s="227"/>
      <c r="M2730" s="227"/>
      <c r="N2730" s="227">
        <f t="shared" si="166"/>
        <v>0</v>
      </c>
      <c r="O2730" s="88">
        <v>46032</v>
      </c>
      <c r="P2730" s="88">
        <v>46387</v>
      </c>
      <c r="Q2730" s="144">
        <v>0.15</v>
      </c>
      <c r="R2730" s="90" t="s">
        <v>45</v>
      </c>
      <c r="S2730" s="377"/>
      <c r="T2730" s="377"/>
      <c r="U2730" s="378"/>
    </row>
    <row r="2731" spans="1:21" ht="26.15" customHeight="1" outlineLevel="1" x14ac:dyDescent="0.35">
      <c r="A2731" s="83" t="s">
        <v>3713</v>
      </c>
      <c r="B2731" s="184" t="s">
        <v>40</v>
      </c>
      <c r="C2731" s="377"/>
      <c r="D2731" s="377"/>
      <c r="E2731" s="227"/>
      <c r="F2731" s="227"/>
      <c r="G2731" s="227"/>
      <c r="H2731" s="227"/>
      <c r="I2731" s="227">
        <f t="shared" si="167"/>
        <v>0</v>
      </c>
      <c r="J2731" s="227"/>
      <c r="K2731" s="227"/>
      <c r="L2731" s="227"/>
      <c r="M2731" s="227"/>
      <c r="N2731" s="227">
        <f t="shared" si="166"/>
        <v>0</v>
      </c>
      <c r="O2731" s="88">
        <v>46032</v>
      </c>
      <c r="P2731" s="88">
        <v>46387</v>
      </c>
      <c r="Q2731" s="144">
        <v>0.1</v>
      </c>
      <c r="R2731" s="90" t="s">
        <v>45</v>
      </c>
      <c r="S2731" s="377"/>
      <c r="T2731" s="377"/>
      <c r="U2731" s="378"/>
    </row>
    <row r="2732" spans="1:21" ht="26.15" customHeight="1" outlineLevel="1" x14ac:dyDescent="0.35">
      <c r="A2732" s="83" t="s">
        <v>3714</v>
      </c>
      <c r="B2732" s="148" t="s">
        <v>203</v>
      </c>
      <c r="C2732" s="377"/>
      <c r="D2732" s="377"/>
      <c r="E2732" s="227"/>
      <c r="F2732" s="227"/>
      <c r="G2732" s="227"/>
      <c r="H2732" s="227"/>
      <c r="I2732" s="227">
        <f t="shared" si="167"/>
        <v>0</v>
      </c>
      <c r="J2732" s="227"/>
      <c r="K2732" s="227"/>
      <c r="L2732" s="227"/>
      <c r="M2732" s="227"/>
      <c r="N2732" s="227">
        <f t="shared" si="166"/>
        <v>0</v>
      </c>
      <c r="O2732" s="88">
        <v>46032</v>
      </c>
      <c r="P2732" s="88">
        <v>46387</v>
      </c>
      <c r="Q2732" s="144">
        <v>0.5</v>
      </c>
      <c r="R2732" s="90" t="s">
        <v>45</v>
      </c>
      <c r="S2732" s="377"/>
      <c r="T2732" s="377"/>
      <c r="U2732" s="378"/>
    </row>
    <row r="2733" spans="1:21" ht="26.15" customHeight="1" outlineLevel="1" x14ac:dyDescent="0.35">
      <c r="A2733" s="83" t="s">
        <v>3715</v>
      </c>
      <c r="B2733" s="148" t="s">
        <v>44</v>
      </c>
      <c r="C2733" s="377"/>
      <c r="D2733" s="377"/>
      <c r="E2733" s="227">
        <v>0</v>
      </c>
      <c r="F2733" s="227"/>
      <c r="G2733" s="227"/>
      <c r="H2733" s="227"/>
      <c r="I2733" s="227">
        <f t="shared" si="167"/>
        <v>0</v>
      </c>
      <c r="J2733" s="227">
        <v>0</v>
      </c>
      <c r="K2733" s="227"/>
      <c r="L2733" s="227"/>
      <c r="M2733" s="227"/>
      <c r="N2733" s="227">
        <f t="shared" si="166"/>
        <v>0</v>
      </c>
      <c r="O2733" s="88">
        <v>46032</v>
      </c>
      <c r="P2733" s="88">
        <v>46387</v>
      </c>
      <c r="Q2733" s="144">
        <v>0.1</v>
      </c>
      <c r="R2733" s="90" t="s">
        <v>45</v>
      </c>
      <c r="S2733" s="377"/>
      <c r="T2733" s="377"/>
      <c r="U2733" s="378"/>
    </row>
    <row r="2734" spans="1:21" ht="26.15" customHeight="1" outlineLevel="1" x14ac:dyDescent="0.35">
      <c r="A2734" s="332" t="s">
        <v>3716</v>
      </c>
      <c r="B2734" s="163" t="s">
        <v>3717</v>
      </c>
      <c r="C2734" s="64"/>
      <c r="D2734" s="113">
        <v>616000</v>
      </c>
      <c r="E2734" s="335">
        <f>E2737</f>
        <v>200000</v>
      </c>
      <c r="F2734" s="65"/>
      <c r="G2734" s="65"/>
      <c r="H2734" s="65"/>
      <c r="I2734" s="65">
        <f t="shared" si="167"/>
        <v>200000</v>
      </c>
      <c r="J2734" s="65">
        <f>J2737</f>
        <v>200000</v>
      </c>
      <c r="K2734" s="65"/>
      <c r="L2734" s="65"/>
      <c r="M2734" s="65"/>
      <c r="N2734" s="65">
        <f t="shared" si="166"/>
        <v>200000</v>
      </c>
      <c r="O2734" s="164">
        <v>46023</v>
      </c>
      <c r="P2734" s="164">
        <v>46387</v>
      </c>
      <c r="Q2734" s="68"/>
      <c r="R2734" s="69" t="s">
        <v>45</v>
      </c>
      <c r="S2734" s="71"/>
      <c r="T2734" s="71"/>
      <c r="U2734" s="147"/>
    </row>
    <row r="2735" spans="1:21" ht="26.15" customHeight="1" outlineLevel="1" x14ac:dyDescent="0.35">
      <c r="A2735" s="83" t="s">
        <v>3718</v>
      </c>
      <c r="B2735" s="148" t="s">
        <v>1063</v>
      </c>
      <c r="C2735" s="377"/>
      <c r="D2735" s="377"/>
      <c r="E2735" s="227"/>
      <c r="F2735" s="227"/>
      <c r="G2735" s="227"/>
      <c r="H2735" s="227"/>
      <c r="I2735" s="227">
        <f t="shared" si="167"/>
        <v>0</v>
      </c>
      <c r="J2735" s="227"/>
      <c r="K2735" s="227"/>
      <c r="L2735" s="227"/>
      <c r="M2735" s="227"/>
      <c r="N2735" s="227">
        <f t="shared" si="166"/>
        <v>0</v>
      </c>
      <c r="O2735" s="88">
        <v>46023</v>
      </c>
      <c r="P2735" s="88">
        <v>46387</v>
      </c>
      <c r="Q2735" s="144">
        <v>0.2</v>
      </c>
      <c r="R2735" s="377" t="s">
        <v>45</v>
      </c>
      <c r="S2735" s="377"/>
      <c r="T2735" s="377"/>
      <c r="U2735" s="378"/>
    </row>
    <row r="2736" spans="1:21" ht="36.9" customHeight="1" outlineLevel="1" x14ac:dyDescent="0.35">
      <c r="A2736" s="83" t="s">
        <v>3719</v>
      </c>
      <c r="B2736" s="148" t="s">
        <v>203</v>
      </c>
      <c r="C2736" s="377"/>
      <c r="D2736" s="377"/>
      <c r="E2736" s="227"/>
      <c r="F2736" s="227"/>
      <c r="G2736" s="227"/>
      <c r="H2736" s="227"/>
      <c r="I2736" s="227">
        <f t="shared" si="167"/>
        <v>0</v>
      </c>
      <c r="J2736" s="227"/>
      <c r="K2736" s="227"/>
      <c r="L2736" s="227"/>
      <c r="M2736" s="227"/>
      <c r="N2736" s="227">
        <f t="shared" si="166"/>
        <v>0</v>
      </c>
      <c r="O2736" s="88">
        <v>46023</v>
      </c>
      <c r="P2736" s="88">
        <v>46387</v>
      </c>
      <c r="Q2736" s="144">
        <v>0.3</v>
      </c>
      <c r="R2736" s="377" t="s">
        <v>45</v>
      </c>
      <c r="S2736" s="377"/>
      <c r="T2736" s="377"/>
      <c r="U2736" s="378"/>
    </row>
    <row r="2737" spans="1:21" ht="30" customHeight="1" outlineLevel="1" x14ac:dyDescent="0.35">
      <c r="A2737" s="83" t="s">
        <v>3720</v>
      </c>
      <c r="B2737" s="148" t="s">
        <v>44</v>
      </c>
      <c r="C2737" s="377"/>
      <c r="D2737" s="377"/>
      <c r="E2737" s="227">
        <v>200000</v>
      </c>
      <c r="F2737" s="227"/>
      <c r="G2737" s="227"/>
      <c r="H2737" s="227"/>
      <c r="I2737" s="227">
        <f t="shared" si="167"/>
        <v>200000</v>
      </c>
      <c r="J2737" s="227">
        <v>200000</v>
      </c>
      <c r="K2737" s="227"/>
      <c r="L2737" s="227"/>
      <c r="M2737" s="227"/>
      <c r="N2737" s="227">
        <f t="shared" si="166"/>
        <v>200000</v>
      </c>
      <c r="O2737" s="88">
        <v>46023</v>
      </c>
      <c r="P2737" s="88">
        <v>46387</v>
      </c>
      <c r="Q2737" s="144">
        <v>0.5</v>
      </c>
      <c r="R2737" s="377" t="s">
        <v>45</v>
      </c>
      <c r="S2737" s="377"/>
      <c r="T2737" s="377"/>
      <c r="U2737" s="378"/>
    </row>
    <row r="2738" spans="1:21" ht="30" customHeight="1" outlineLevel="1" x14ac:dyDescent="0.35">
      <c r="A2738" s="332" t="s">
        <v>3721</v>
      </c>
      <c r="B2738" s="163" t="s">
        <v>3722</v>
      </c>
      <c r="C2738" s="64"/>
      <c r="D2738" s="113">
        <v>646200</v>
      </c>
      <c r="E2738" s="65">
        <f>E2741</f>
        <v>800000</v>
      </c>
      <c r="F2738" s="335"/>
      <c r="G2738" s="335"/>
      <c r="H2738" s="335"/>
      <c r="I2738" s="335">
        <f t="shared" si="167"/>
        <v>800000</v>
      </c>
      <c r="J2738" s="335">
        <f>J2741</f>
        <v>800000</v>
      </c>
      <c r="K2738" s="335"/>
      <c r="L2738" s="335"/>
      <c r="M2738" s="335"/>
      <c r="N2738" s="335">
        <f t="shared" si="166"/>
        <v>800000</v>
      </c>
      <c r="O2738" s="206">
        <v>46023</v>
      </c>
      <c r="P2738" s="206">
        <v>46387</v>
      </c>
      <c r="Q2738" s="342"/>
      <c r="R2738" s="208" t="s">
        <v>45</v>
      </c>
      <c r="S2738" s="209"/>
      <c r="T2738" s="209"/>
      <c r="U2738" s="337"/>
    </row>
    <row r="2739" spans="1:21" ht="30" customHeight="1" outlineLevel="1" x14ac:dyDescent="0.35">
      <c r="A2739" s="83" t="s">
        <v>3723</v>
      </c>
      <c r="B2739" s="148" t="s">
        <v>1063</v>
      </c>
      <c r="C2739" s="85"/>
      <c r="D2739" s="86"/>
      <c r="E2739" s="101"/>
      <c r="F2739" s="101"/>
      <c r="G2739" s="101"/>
      <c r="H2739" s="101"/>
      <c r="I2739" s="101">
        <f t="shared" si="167"/>
        <v>0</v>
      </c>
      <c r="J2739" s="101"/>
      <c r="K2739" s="101"/>
      <c r="L2739" s="101"/>
      <c r="M2739" s="101"/>
      <c r="N2739" s="101">
        <f t="shared" si="166"/>
        <v>0</v>
      </c>
      <c r="O2739" s="88">
        <v>46023</v>
      </c>
      <c r="P2739" s="88">
        <v>46387</v>
      </c>
      <c r="Q2739" s="144">
        <v>0.2</v>
      </c>
      <c r="R2739" s="90" t="s">
        <v>45</v>
      </c>
      <c r="S2739" s="91"/>
      <c r="T2739" s="91"/>
      <c r="U2739" s="102"/>
    </row>
    <row r="2740" spans="1:21" ht="30" customHeight="1" outlineLevel="1" x14ac:dyDescent="0.35">
      <c r="A2740" s="83" t="s">
        <v>3724</v>
      </c>
      <c r="B2740" s="148" t="s">
        <v>203</v>
      </c>
      <c r="C2740" s="85"/>
      <c r="D2740" s="86"/>
      <c r="E2740" s="149"/>
      <c r="F2740" s="101"/>
      <c r="G2740" s="101"/>
      <c r="H2740" s="101"/>
      <c r="I2740" s="149">
        <f t="shared" si="167"/>
        <v>0</v>
      </c>
      <c r="J2740" s="149"/>
      <c r="K2740" s="101"/>
      <c r="L2740" s="101"/>
      <c r="M2740" s="101"/>
      <c r="N2740" s="149">
        <f t="shared" ref="N2740:N2752" si="168">SUM(J2740:M2740)</f>
        <v>0</v>
      </c>
      <c r="O2740" s="88">
        <v>46023</v>
      </c>
      <c r="P2740" s="88">
        <v>46387</v>
      </c>
      <c r="Q2740" s="144">
        <v>0.3</v>
      </c>
      <c r="R2740" s="90" t="s">
        <v>45</v>
      </c>
      <c r="S2740" s="91"/>
      <c r="T2740" s="91"/>
      <c r="U2740" s="102"/>
    </row>
    <row r="2741" spans="1:21" ht="30" customHeight="1" outlineLevel="1" x14ac:dyDescent="0.35">
      <c r="A2741" s="83" t="s">
        <v>3725</v>
      </c>
      <c r="B2741" s="148" t="s">
        <v>44</v>
      </c>
      <c r="C2741" s="85"/>
      <c r="D2741" s="86"/>
      <c r="E2741" s="101">
        <v>800000</v>
      </c>
      <c r="F2741" s="101"/>
      <c r="G2741" s="101"/>
      <c r="H2741" s="101"/>
      <c r="I2741" s="101">
        <f t="shared" si="167"/>
        <v>800000</v>
      </c>
      <c r="J2741" s="101">
        <v>800000</v>
      </c>
      <c r="K2741" s="101"/>
      <c r="L2741" s="101"/>
      <c r="M2741" s="101"/>
      <c r="N2741" s="101">
        <f t="shared" si="168"/>
        <v>800000</v>
      </c>
      <c r="O2741" s="88">
        <v>46023</v>
      </c>
      <c r="P2741" s="88">
        <v>46387</v>
      </c>
      <c r="Q2741" s="144">
        <v>0.5</v>
      </c>
      <c r="R2741" s="90" t="s">
        <v>45</v>
      </c>
      <c r="S2741" s="91"/>
      <c r="T2741" s="91"/>
      <c r="U2741" s="102"/>
    </row>
    <row r="2742" spans="1:21" ht="30" customHeight="1" outlineLevel="1" x14ac:dyDescent="0.35">
      <c r="A2742" s="332" t="s">
        <v>3726</v>
      </c>
      <c r="B2742" s="333" t="s">
        <v>3727</v>
      </c>
      <c r="C2742" s="204">
        <v>4</v>
      </c>
      <c r="D2742" s="334">
        <v>648001</v>
      </c>
      <c r="E2742" s="335">
        <f>E2743+E2744+E2745+E2746</f>
        <v>21000000</v>
      </c>
      <c r="F2742" s="335"/>
      <c r="G2742" s="335"/>
      <c r="H2742" s="335"/>
      <c r="I2742" s="335">
        <f t="shared" si="167"/>
        <v>21000000</v>
      </c>
      <c r="J2742" s="335">
        <f>J2743+J2744+J2745+J2746</f>
        <v>21000000</v>
      </c>
      <c r="K2742" s="335"/>
      <c r="L2742" s="335"/>
      <c r="M2742" s="335"/>
      <c r="N2742" s="335">
        <f t="shared" si="168"/>
        <v>21000000</v>
      </c>
      <c r="O2742" s="206">
        <v>46023</v>
      </c>
      <c r="P2742" s="206">
        <v>46387</v>
      </c>
      <c r="Q2742" s="342"/>
      <c r="R2742" s="208" t="s">
        <v>45</v>
      </c>
      <c r="S2742" s="209"/>
      <c r="T2742" s="209"/>
      <c r="U2742" s="337"/>
    </row>
    <row r="2743" spans="1:21" ht="30" customHeight="1" outlineLevel="1" x14ac:dyDescent="0.35">
      <c r="A2743" s="83" t="s">
        <v>3728</v>
      </c>
      <c r="B2743" s="384" t="s">
        <v>3729</v>
      </c>
      <c r="C2743" s="85"/>
      <c r="D2743" s="86"/>
      <c r="E2743" s="101">
        <v>5250000</v>
      </c>
      <c r="F2743" s="101"/>
      <c r="G2743" s="101"/>
      <c r="H2743" s="101"/>
      <c r="I2743" s="101">
        <f t="shared" si="167"/>
        <v>5250000</v>
      </c>
      <c r="J2743" s="101">
        <v>5250000</v>
      </c>
      <c r="K2743" s="101"/>
      <c r="L2743" s="101"/>
      <c r="M2743" s="101"/>
      <c r="N2743" s="101">
        <f t="shared" si="168"/>
        <v>5250000</v>
      </c>
      <c r="O2743" s="88">
        <v>46023</v>
      </c>
      <c r="P2743" s="88">
        <v>46122</v>
      </c>
      <c r="Q2743" s="168">
        <v>0.25</v>
      </c>
      <c r="R2743" s="90" t="s">
        <v>45</v>
      </c>
      <c r="S2743" s="91"/>
      <c r="T2743" s="91"/>
      <c r="U2743" s="102"/>
    </row>
    <row r="2744" spans="1:21" ht="30" customHeight="1" outlineLevel="1" x14ac:dyDescent="0.35">
      <c r="A2744" s="83" t="s">
        <v>3730</v>
      </c>
      <c r="B2744" s="384" t="s">
        <v>3731</v>
      </c>
      <c r="C2744" s="85"/>
      <c r="D2744" s="86"/>
      <c r="E2744" s="101">
        <v>5250000</v>
      </c>
      <c r="F2744" s="101"/>
      <c r="G2744" s="101"/>
      <c r="H2744" s="101"/>
      <c r="I2744" s="101">
        <f t="shared" si="167"/>
        <v>5250000</v>
      </c>
      <c r="J2744" s="101">
        <v>5250000</v>
      </c>
      <c r="K2744" s="101"/>
      <c r="L2744" s="101"/>
      <c r="M2744" s="101"/>
      <c r="N2744" s="101">
        <f t="shared" si="168"/>
        <v>5250000</v>
      </c>
      <c r="O2744" s="88">
        <v>46113</v>
      </c>
      <c r="P2744" s="88">
        <v>46213</v>
      </c>
      <c r="Q2744" s="168">
        <v>0.25</v>
      </c>
      <c r="R2744" s="90" t="s">
        <v>45</v>
      </c>
      <c r="S2744" s="91"/>
      <c r="T2744" s="91"/>
      <c r="U2744" s="102"/>
    </row>
    <row r="2745" spans="1:21" ht="30" customHeight="1" outlineLevel="1" x14ac:dyDescent="0.35">
      <c r="A2745" s="83" t="s">
        <v>3732</v>
      </c>
      <c r="B2745" s="384" t="s">
        <v>3733</v>
      </c>
      <c r="C2745" s="85"/>
      <c r="D2745" s="86"/>
      <c r="E2745" s="101">
        <v>5250000</v>
      </c>
      <c r="F2745" s="101"/>
      <c r="G2745" s="101"/>
      <c r="H2745" s="101"/>
      <c r="I2745" s="149">
        <f t="shared" si="167"/>
        <v>5250000</v>
      </c>
      <c r="J2745" s="101">
        <v>5250000</v>
      </c>
      <c r="K2745" s="101"/>
      <c r="L2745" s="101"/>
      <c r="M2745" s="101"/>
      <c r="N2745" s="149">
        <f t="shared" si="168"/>
        <v>5250000</v>
      </c>
      <c r="O2745" s="88">
        <v>46204</v>
      </c>
      <c r="P2745" s="88">
        <v>46305</v>
      </c>
      <c r="Q2745" s="168">
        <v>0.25</v>
      </c>
      <c r="R2745" s="90" t="s">
        <v>45</v>
      </c>
      <c r="S2745" s="91"/>
      <c r="T2745" s="91"/>
      <c r="U2745" s="102"/>
    </row>
    <row r="2746" spans="1:21" ht="30" customHeight="1" outlineLevel="1" x14ac:dyDescent="0.35">
      <c r="A2746" s="83" t="s">
        <v>3734</v>
      </c>
      <c r="B2746" s="384" t="s">
        <v>3735</v>
      </c>
      <c r="C2746" s="85"/>
      <c r="D2746" s="86"/>
      <c r="E2746" s="101">
        <v>5250000</v>
      </c>
      <c r="F2746" s="101"/>
      <c r="G2746" s="101"/>
      <c r="H2746" s="101"/>
      <c r="I2746" s="101">
        <f t="shared" si="167"/>
        <v>5250000</v>
      </c>
      <c r="J2746" s="101">
        <v>5250000</v>
      </c>
      <c r="K2746" s="101"/>
      <c r="L2746" s="101"/>
      <c r="M2746" s="101"/>
      <c r="N2746" s="101">
        <f t="shared" si="168"/>
        <v>5250000</v>
      </c>
      <c r="O2746" s="88">
        <v>46296</v>
      </c>
      <c r="P2746" s="88">
        <v>46387</v>
      </c>
      <c r="Q2746" s="168">
        <v>0.25</v>
      </c>
      <c r="R2746" s="90" t="s">
        <v>45</v>
      </c>
      <c r="S2746" s="91"/>
      <c r="T2746" s="91"/>
      <c r="U2746" s="102"/>
    </row>
    <row r="2747" spans="1:21" ht="30" customHeight="1" outlineLevel="1" x14ac:dyDescent="0.35">
      <c r="A2747" s="63" t="s">
        <v>3736</v>
      </c>
      <c r="B2747" s="163" t="s">
        <v>3737</v>
      </c>
      <c r="C2747" s="64"/>
      <c r="D2747" s="113">
        <v>638301</v>
      </c>
      <c r="E2747" s="65">
        <f>+E2752</f>
        <v>5000000</v>
      </c>
      <c r="F2747" s="65"/>
      <c r="G2747" s="65"/>
      <c r="H2747" s="65"/>
      <c r="I2747" s="65">
        <f t="shared" si="167"/>
        <v>5000000</v>
      </c>
      <c r="J2747" s="65">
        <f>+J2752</f>
        <v>5000000</v>
      </c>
      <c r="K2747" s="65"/>
      <c r="L2747" s="65"/>
      <c r="M2747" s="65"/>
      <c r="N2747" s="65">
        <f t="shared" si="168"/>
        <v>5000000</v>
      </c>
      <c r="O2747" s="206">
        <v>46023</v>
      </c>
      <c r="P2747" s="206">
        <v>46387</v>
      </c>
      <c r="Q2747" s="68"/>
      <c r="R2747" s="69" t="s">
        <v>45</v>
      </c>
      <c r="S2747" s="71"/>
      <c r="T2747" s="71"/>
      <c r="U2747" s="147"/>
    </row>
    <row r="2748" spans="1:21" ht="30" customHeight="1" outlineLevel="1" x14ac:dyDescent="0.35">
      <c r="A2748" s="83" t="s">
        <v>3738</v>
      </c>
      <c r="B2748" s="148" t="s">
        <v>1119</v>
      </c>
      <c r="C2748" s="85"/>
      <c r="D2748" s="86"/>
      <c r="E2748" s="101"/>
      <c r="F2748" s="101"/>
      <c r="G2748" s="101"/>
      <c r="H2748" s="101"/>
      <c r="I2748" s="101">
        <f t="shared" si="167"/>
        <v>0</v>
      </c>
      <c r="J2748" s="101"/>
      <c r="K2748" s="101"/>
      <c r="L2748" s="101"/>
      <c r="M2748" s="101"/>
      <c r="N2748" s="101">
        <f t="shared" si="168"/>
        <v>0</v>
      </c>
      <c r="O2748" s="88">
        <v>46023</v>
      </c>
      <c r="P2748" s="88">
        <v>46387</v>
      </c>
      <c r="Q2748" s="168">
        <v>0.1</v>
      </c>
      <c r="R2748" s="90" t="s">
        <v>45</v>
      </c>
      <c r="S2748" s="385"/>
      <c r="T2748" s="91"/>
      <c r="U2748" s="102"/>
    </row>
    <row r="2749" spans="1:21" ht="23.4" customHeight="1" outlineLevel="1" x14ac:dyDescent="0.35">
      <c r="A2749" s="83" t="s">
        <v>3739</v>
      </c>
      <c r="B2749" s="184" t="s">
        <v>567</v>
      </c>
      <c r="C2749" s="85"/>
      <c r="D2749" s="86"/>
      <c r="E2749" s="101"/>
      <c r="F2749" s="101"/>
      <c r="G2749" s="101"/>
      <c r="H2749" s="101"/>
      <c r="I2749" s="101">
        <f t="shared" si="167"/>
        <v>0</v>
      </c>
      <c r="J2749" s="101"/>
      <c r="K2749" s="101"/>
      <c r="L2749" s="101"/>
      <c r="M2749" s="101"/>
      <c r="N2749" s="101">
        <f t="shared" si="168"/>
        <v>0</v>
      </c>
      <c r="O2749" s="88">
        <v>46023</v>
      </c>
      <c r="P2749" s="88">
        <v>46387</v>
      </c>
      <c r="Q2749" s="168">
        <v>0.2</v>
      </c>
      <c r="R2749" s="90" t="s">
        <v>45</v>
      </c>
      <c r="S2749" s="385"/>
      <c r="T2749" s="91"/>
      <c r="U2749" s="102"/>
    </row>
    <row r="2750" spans="1:21" ht="23.4" customHeight="1" outlineLevel="1" x14ac:dyDescent="0.35">
      <c r="A2750" s="83" t="s">
        <v>3740</v>
      </c>
      <c r="B2750" s="148" t="s">
        <v>40</v>
      </c>
      <c r="C2750" s="85"/>
      <c r="D2750" s="86"/>
      <c r="E2750" s="149"/>
      <c r="F2750" s="101"/>
      <c r="G2750" s="101"/>
      <c r="H2750" s="101"/>
      <c r="I2750" s="149">
        <f t="shared" si="167"/>
        <v>0</v>
      </c>
      <c r="J2750" s="149"/>
      <c r="K2750" s="101"/>
      <c r="L2750" s="101"/>
      <c r="M2750" s="101"/>
      <c r="N2750" s="149">
        <f t="shared" si="168"/>
        <v>0</v>
      </c>
      <c r="O2750" s="88">
        <v>46023</v>
      </c>
      <c r="P2750" s="88">
        <v>46387</v>
      </c>
      <c r="Q2750" s="168">
        <v>0.2</v>
      </c>
      <c r="R2750" s="90" t="s">
        <v>45</v>
      </c>
      <c r="S2750" s="385"/>
      <c r="T2750" s="91"/>
      <c r="U2750" s="102"/>
    </row>
    <row r="2751" spans="1:21" ht="23.4" customHeight="1" outlineLevel="1" x14ac:dyDescent="0.35">
      <c r="A2751" s="83" t="s">
        <v>3741</v>
      </c>
      <c r="B2751" s="148" t="s">
        <v>203</v>
      </c>
      <c r="C2751" s="91"/>
      <c r="D2751" s="91"/>
      <c r="E2751" s="227"/>
      <c r="F2751" s="227"/>
      <c r="G2751" s="227"/>
      <c r="H2751" s="227"/>
      <c r="I2751" s="227">
        <f t="shared" si="167"/>
        <v>0</v>
      </c>
      <c r="J2751" s="227"/>
      <c r="K2751" s="227"/>
      <c r="L2751" s="227"/>
      <c r="M2751" s="227"/>
      <c r="N2751" s="227">
        <f t="shared" si="168"/>
        <v>0</v>
      </c>
      <c r="O2751" s="88">
        <v>46023</v>
      </c>
      <c r="P2751" s="88">
        <v>46387</v>
      </c>
      <c r="Q2751" s="144">
        <v>0.1</v>
      </c>
      <c r="R2751" s="91" t="s">
        <v>45</v>
      </c>
      <c r="S2751" s="386"/>
      <c r="T2751" s="91"/>
      <c r="U2751" s="387"/>
    </row>
    <row r="2752" spans="1:21" ht="23.4" customHeight="1" outlineLevel="1" x14ac:dyDescent="0.35">
      <c r="A2752" s="83" t="s">
        <v>3742</v>
      </c>
      <c r="B2752" s="148" t="s">
        <v>44</v>
      </c>
      <c r="C2752" s="91"/>
      <c r="D2752" s="91"/>
      <c r="E2752" s="227">
        <v>5000000</v>
      </c>
      <c r="F2752" s="227"/>
      <c r="G2752" s="227"/>
      <c r="H2752" s="227"/>
      <c r="I2752" s="227">
        <f t="shared" si="167"/>
        <v>5000000</v>
      </c>
      <c r="J2752" s="227">
        <v>5000000</v>
      </c>
      <c r="K2752" s="227"/>
      <c r="L2752" s="227"/>
      <c r="M2752" s="227"/>
      <c r="N2752" s="227">
        <f t="shared" si="168"/>
        <v>5000000</v>
      </c>
      <c r="O2752" s="88">
        <v>46023</v>
      </c>
      <c r="P2752" s="88">
        <v>46387</v>
      </c>
      <c r="Q2752" s="144">
        <v>0.4</v>
      </c>
      <c r="R2752" s="91" t="s">
        <v>45</v>
      </c>
      <c r="S2752" s="386"/>
      <c r="T2752" s="91"/>
      <c r="U2752" s="387"/>
    </row>
    <row r="2753" spans="1:21" ht="23.4" customHeight="1" outlineLevel="1" x14ac:dyDescent="0.35">
      <c r="A2753" s="63" t="s">
        <v>3743</v>
      </c>
      <c r="B2753" s="333" t="s">
        <v>3744</v>
      </c>
      <c r="C2753" s="204">
        <v>12</v>
      </c>
      <c r="D2753" s="113">
        <v>632403</v>
      </c>
      <c r="E2753" s="335">
        <f>E2754+E2755+E2756+E2757+E2758+E2759+E2760+E2761+E2762+E2763+E2764+E2765</f>
        <v>80000000</v>
      </c>
      <c r="F2753" s="335"/>
      <c r="G2753" s="335"/>
      <c r="H2753" s="335"/>
      <c r="I2753" s="65">
        <f>I2754+I2755+I2756+I2757+I2758+I2759+I2760+I2761+I2762+I2763+I2764+I2765</f>
        <v>80000000</v>
      </c>
      <c r="J2753" s="65">
        <f>J2754+J2755+J2756+J2757+J2758+J2759+J2760+J2761+J2762+J2763+J2764+J2765</f>
        <v>80000000</v>
      </c>
      <c r="K2753" s="335"/>
      <c r="L2753" s="335"/>
      <c r="M2753" s="335"/>
      <c r="N2753" s="65">
        <f>N2754+N2755+N2756+N2757+N2758+N2759+N2760+N2761+N2762+N2763+N2764+N2765</f>
        <v>80000000</v>
      </c>
      <c r="O2753" s="206">
        <v>46023</v>
      </c>
      <c r="P2753" s="206">
        <v>46387</v>
      </c>
      <c r="Q2753" s="342"/>
      <c r="R2753" s="208" t="s">
        <v>45</v>
      </c>
      <c r="S2753" s="209"/>
      <c r="T2753" s="209"/>
      <c r="U2753" s="337"/>
    </row>
    <row r="2754" spans="1:21" ht="23.4" customHeight="1" outlineLevel="1" x14ac:dyDescent="0.35">
      <c r="A2754" s="83" t="s">
        <v>3745</v>
      </c>
      <c r="B2754" s="384" t="s">
        <v>3746</v>
      </c>
      <c r="C2754" s="85"/>
      <c r="D2754" s="86"/>
      <c r="E2754" s="149">
        <v>6666666.666666667</v>
      </c>
      <c r="F2754" s="101"/>
      <c r="G2754" s="101"/>
      <c r="H2754" s="101"/>
      <c r="I2754" s="101">
        <f t="shared" ref="I2754:I2795" si="169">SUM(E2754:H2754)</f>
        <v>6666666.666666667</v>
      </c>
      <c r="J2754" s="172">
        <v>6666666.666666667</v>
      </c>
      <c r="K2754" s="101"/>
      <c r="L2754" s="101"/>
      <c r="M2754" s="101"/>
      <c r="N2754" s="101">
        <f t="shared" ref="N2754:N2795" si="170">SUM(J2754:M2754)</f>
        <v>6666666.666666667</v>
      </c>
      <c r="O2754" s="88">
        <v>46023</v>
      </c>
      <c r="P2754" s="88">
        <v>46073</v>
      </c>
      <c r="Q2754" s="144">
        <v>0.08</v>
      </c>
      <c r="R2754" s="90" t="s">
        <v>45</v>
      </c>
      <c r="S2754" s="91"/>
      <c r="T2754" s="91"/>
      <c r="U2754" s="102"/>
    </row>
    <row r="2755" spans="1:21" ht="23.4" customHeight="1" outlineLevel="1" x14ac:dyDescent="0.35">
      <c r="A2755" s="83" t="s">
        <v>3747</v>
      </c>
      <c r="B2755" s="384" t="s">
        <v>3748</v>
      </c>
      <c r="C2755" s="85"/>
      <c r="D2755" s="86"/>
      <c r="E2755" s="149">
        <v>6666666.666666667</v>
      </c>
      <c r="F2755" s="101"/>
      <c r="G2755" s="101"/>
      <c r="H2755" s="101"/>
      <c r="I2755" s="101">
        <f t="shared" si="169"/>
        <v>6666666.666666667</v>
      </c>
      <c r="J2755" s="172">
        <v>6666666.666666667</v>
      </c>
      <c r="K2755" s="101"/>
      <c r="L2755" s="101"/>
      <c r="M2755" s="101"/>
      <c r="N2755" s="101">
        <f t="shared" si="170"/>
        <v>6666666.666666667</v>
      </c>
      <c r="O2755" s="88">
        <v>46054</v>
      </c>
      <c r="P2755" s="88">
        <v>46101</v>
      </c>
      <c r="Q2755" s="144">
        <v>0.08</v>
      </c>
      <c r="R2755" s="90" t="s">
        <v>45</v>
      </c>
      <c r="S2755" s="91"/>
      <c r="T2755" s="91"/>
      <c r="U2755" s="102"/>
    </row>
    <row r="2756" spans="1:21" ht="23.4" customHeight="1" outlineLevel="1" x14ac:dyDescent="0.35">
      <c r="A2756" s="83" t="s">
        <v>3749</v>
      </c>
      <c r="B2756" s="384" t="s">
        <v>3750</v>
      </c>
      <c r="C2756" s="85"/>
      <c r="D2756" s="86"/>
      <c r="E2756" s="149">
        <v>6666666.666666667</v>
      </c>
      <c r="F2756" s="101"/>
      <c r="G2756" s="101"/>
      <c r="H2756" s="101"/>
      <c r="I2756" s="101">
        <f t="shared" si="169"/>
        <v>6666666.666666667</v>
      </c>
      <c r="J2756" s="172">
        <v>6666666.666666667</v>
      </c>
      <c r="K2756" s="101"/>
      <c r="L2756" s="101"/>
      <c r="M2756" s="101"/>
      <c r="N2756" s="101">
        <f t="shared" si="170"/>
        <v>6666666.666666667</v>
      </c>
      <c r="O2756" s="88">
        <v>46082</v>
      </c>
      <c r="P2756" s="88">
        <v>46132</v>
      </c>
      <c r="Q2756" s="144">
        <v>0.08</v>
      </c>
      <c r="R2756" s="90" t="s">
        <v>45</v>
      </c>
      <c r="S2756" s="91"/>
      <c r="T2756" s="91"/>
      <c r="U2756" s="102"/>
    </row>
    <row r="2757" spans="1:21" ht="23.4" customHeight="1" outlineLevel="1" x14ac:dyDescent="0.35">
      <c r="A2757" s="83" t="s">
        <v>3751</v>
      </c>
      <c r="B2757" s="384" t="s">
        <v>3752</v>
      </c>
      <c r="C2757" s="85"/>
      <c r="D2757" s="86"/>
      <c r="E2757" s="149">
        <v>6666666.666666667</v>
      </c>
      <c r="F2757" s="101"/>
      <c r="G2757" s="101"/>
      <c r="H2757" s="101"/>
      <c r="I2757" s="101">
        <f t="shared" si="169"/>
        <v>6666666.666666667</v>
      </c>
      <c r="J2757" s="172">
        <v>6666666.666666667</v>
      </c>
      <c r="K2757" s="101"/>
      <c r="L2757" s="101"/>
      <c r="M2757" s="101"/>
      <c r="N2757" s="101">
        <f t="shared" si="170"/>
        <v>6666666.666666667</v>
      </c>
      <c r="O2757" s="88">
        <v>46113</v>
      </c>
      <c r="P2757" s="88">
        <v>46162</v>
      </c>
      <c r="Q2757" s="144">
        <v>0.08</v>
      </c>
      <c r="R2757" s="90" t="s">
        <v>45</v>
      </c>
      <c r="S2757" s="91"/>
      <c r="T2757" s="91"/>
      <c r="U2757" s="102"/>
    </row>
    <row r="2758" spans="1:21" ht="23.4" customHeight="1" outlineLevel="1" x14ac:dyDescent="0.35">
      <c r="A2758" s="83" t="s">
        <v>3753</v>
      </c>
      <c r="B2758" s="384" t="s">
        <v>3754</v>
      </c>
      <c r="C2758" s="85"/>
      <c r="D2758" s="86"/>
      <c r="E2758" s="149">
        <v>6666666.666666667</v>
      </c>
      <c r="F2758" s="101"/>
      <c r="G2758" s="101"/>
      <c r="H2758" s="101"/>
      <c r="I2758" s="101">
        <f t="shared" si="169"/>
        <v>6666666.666666667</v>
      </c>
      <c r="J2758" s="172">
        <v>6666666.666666667</v>
      </c>
      <c r="K2758" s="101"/>
      <c r="L2758" s="101"/>
      <c r="M2758" s="101"/>
      <c r="N2758" s="101">
        <f t="shared" si="170"/>
        <v>6666666.666666667</v>
      </c>
      <c r="O2758" s="88">
        <v>46143</v>
      </c>
      <c r="P2758" s="88">
        <v>46193</v>
      </c>
      <c r="Q2758" s="144">
        <v>0.08</v>
      </c>
      <c r="R2758" s="90" t="s">
        <v>45</v>
      </c>
      <c r="S2758" s="91"/>
      <c r="T2758" s="91"/>
      <c r="U2758" s="102"/>
    </row>
    <row r="2759" spans="1:21" ht="23.4" customHeight="1" outlineLevel="1" x14ac:dyDescent="0.35">
      <c r="A2759" s="83" t="s">
        <v>3755</v>
      </c>
      <c r="B2759" s="384" t="s">
        <v>3756</v>
      </c>
      <c r="C2759" s="85"/>
      <c r="D2759" s="86"/>
      <c r="E2759" s="149">
        <v>6666666.666666667</v>
      </c>
      <c r="F2759" s="101"/>
      <c r="G2759" s="101"/>
      <c r="H2759" s="101"/>
      <c r="I2759" s="101">
        <f t="shared" si="169"/>
        <v>6666666.666666667</v>
      </c>
      <c r="J2759" s="172">
        <v>6666666.666666667</v>
      </c>
      <c r="K2759" s="101"/>
      <c r="L2759" s="101"/>
      <c r="M2759" s="101"/>
      <c r="N2759" s="101">
        <f t="shared" si="170"/>
        <v>6666666.666666667</v>
      </c>
      <c r="O2759" s="88">
        <v>46174</v>
      </c>
      <c r="P2759" s="88">
        <v>46223</v>
      </c>
      <c r="Q2759" s="144">
        <v>0.08</v>
      </c>
      <c r="R2759" s="90" t="s">
        <v>45</v>
      </c>
      <c r="S2759" s="91"/>
      <c r="T2759" s="91"/>
      <c r="U2759" s="102"/>
    </row>
    <row r="2760" spans="1:21" ht="38.4" customHeight="1" outlineLevel="1" x14ac:dyDescent="0.35">
      <c r="A2760" s="83" t="s">
        <v>3757</v>
      </c>
      <c r="B2760" s="384" t="s">
        <v>3758</v>
      </c>
      <c r="C2760" s="85"/>
      <c r="D2760" s="86"/>
      <c r="E2760" s="149">
        <v>6666666.666666667</v>
      </c>
      <c r="F2760" s="101"/>
      <c r="G2760" s="101"/>
      <c r="H2760" s="101"/>
      <c r="I2760" s="101">
        <f t="shared" si="169"/>
        <v>6666666.666666667</v>
      </c>
      <c r="J2760" s="172">
        <v>6666666.666666667</v>
      </c>
      <c r="K2760" s="101"/>
      <c r="L2760" s="101"/>
      <c r="M2760" s="101"/>
      <c r="N2760" s="101">
        <f t="shared" si="170"/>
        <v>6666666.666666667</v>
      </c>
      <c r="O2760" s="88">
        <v>46204</v>
      </c>
      <c r="P2760" s="88">
        <v>46254</v>
      </c>
      <c r="Q2760" s="144">
        <v>0.08</v>
      </c>
      <c r="R2760" s="90" t="s">
        <v>45</v>
      </c>
      <c r="S2760" s="91"/>
      <c r="T2760" s="91"/>
      <c r="U2760" s="102"/>
    </row>
    <row r="2761" spans="1:21" ht="21.9" customHeight="1" outlineLevel="1" x14ac:dyDescent="0.35">
      <c r="A2761" s="83" t="s">
        <v>3759</v>
      </c>
      <c r="B2761" s="384" t="s">
        <v>3760</v>
      </c>
      <c r="C2761" s="85"/>
      <c r="D2761" s="86"/>
      <c r="E2761" s="149">
        <v>6666666.666666667</v>
      </c>
      <c r="F2761" s="101"/>
      <c r="G2761" s="101"/>
      <c r="H2761" s="101"/>
      <c r="I2761" s="101">
        <f t="shared" si="169"/>
        <v>6666666.666666667</v>
      </c>
      <c r="J2761" s="172">
        <v>6666666.666666667</v>
      </c>
      <c r="K2761" s="101"/>
      <c r="L2761" s="101"/>
      <c r="M2761" s="101"/>
      <c r="N2761" s="101">
        <f t="shared" si="170"/>
        <v>6666666.666666667</v>
      </c>
      <c r="O2761" s="88">
        <v>46235</v>
      </c>
      <c r="P2761" s="88">
        <v>46285</v>
      </c>
      <c r="Q2761" s="144">
        <v>0.08</v>
      </c>
      <c r="R2761" s="90" t="s">
        <v>45</v>
      </c>
      <c r="S2761" s="91"/>
      <c r="T2761" s="91"/>
      <c r="U2761" s="102"/>
    </row>
    <row r="2762" spans="1:21" ht="21.9" customHeight="1" outlineLevel="1" x14ac:dyDescent="0.35">
      <c r="A2762" s="83" t="s">
        <v>3761</v>
      </c>
      <c r="B2762" s="384" t="s">
        <v>3762</v>
      </c>
      <c r="C2762" s="85"/>
      <c r="D2762" s="86"/>
      <c r="E2762" s="149">
        <v>6666666.666666667</v>
      </c>
      <c r="F2762" s="101"/>
      <c r="G2762" s="101"/>
      <c r="H2762" s="101"/>
      <c r="I2762" s="101">
        <f t="shared" si="169"/>
        <v>6666666.666666667</v>
      </c>
      <c r="J2762" s="172">
        <v>6666666.666666667</v>
      </c>
      <c r="K2762" s="101"/>
      <c r="L2762" s="101"/>
      <c r="M2762" s="101"/>
      <c r="N2762" s="101">
        <f t="shared" si="170"/>
        <v>6666666.666666667</v>
      </c>
      <c r="O2762" s="88">
        <v>46266</v>
      </c>
      <c r="P2762" s="88">
        <v>46315</v>
      </c>
      <c r="Q2762" s="144">
        <v>0.08</v>
      </c>
      <c r="R2762" s="90" t="s">
        <v>45</v>
      </c>
      <c r="S2762" s="91"/>
      <c r="T2762" s="91"/>
      <c r="U2762" s="102"/>
    </row>
    <row r="2763" spans="1:21" ht="21.9" customHeight="1" outlineLevel="1" x14ac:dyDescent="0.35">
      <c r="A2763" s="83" t="s">
        <v>3763</v>
      </c>
      <c r="B2763" s="384" t="s">
        <v>3764</v>
      </c>
      <c r="C2763" s="85"/>
      <c r="D2763" s="86"/>
      <c r="E2763" s="149">
        <v>6666666.666666667</v>
      </c>
      <c r="F2763" s="101"/>
      <c r="G2763" s="101"/>
      <c r="H2763" s="101"/>
      <c r="I2763" s="149">
        <f t="shared" si="169"/>
        <v>6666666.666666667</v>
      </c>
      <c r="J2763" s="172">
        <v>6666666.666666667</v>
      </c>
      <c r="K2763" s="101"/>
      <c r="L2763" s="101"/>
      <c r="M2763" s="101"/>
      <c r="N2763" s="149">
        <f t="shared" si="170"/>
        <v>6666666.666666667</v>
      </c>
      <c r="O2763" s="88">
        <v>46296</v>
      </c>
      <c r="P2763" s="88">
        <v>46346</v>
      </c>
      <c r="Q2763" s="144">
        <v>0.08</v>
      </c>
      <c r="R2763" s="90" t="s">
        <v>45</v>
      </c>
      <c r="S2763" s="91"/>
      <c r="T2763" s="91"/>
      <c r="U2763" s="102"/>
    </row>
    <row r="2764" spans="1:21" ht="21.9" customHeight="1" outlineLevel="1" x14ac:dyDescent="0.35">
      <c r="A2764" s="83" t="s">
        <v>3765</v>
      </c>
      <c r="B2764" s="384" t="s">
        <v>3766</v>
      </c>
      <c r="C2764" s="85"/>
      <c r="D2764" s="86"/>
      <c r="E2764" s="149">
        <v>6666666.666666667</v>
      </c>
      <c r="F2764" s="101"/>
      <c r="G2764" s="101"/>
      <c r="H2764" s="101"/>
      <c r="I2764" s="149">
        <f t="shared" si="169"/>
        <v>6666666.666666667</v>
      </c>
      <c r="J2764" s="172">
        <v>6666666.666666667</v>
      </c>
      <c r="K2764" s="101"/>
      <c r="L2764" s="101"/>
      <c r="M2764" s="101"/>
      <c r="N2764" s="149">
        <f t="shared" si="170"/>
        <v>6666666.666666667</v>
      </c>
      <c r="O2764" s="88">
        <v>46327</v>
      </c>
      <c r="P2764" s="88">
        <v>46376</v>
      </c>
      <c r="Q2764" s="144">
        <v>0.08</v>
      </c>
      <c r="R2764" s="90" t="s">
        <v>45</v>
      </c>
      <c r="S2764" s="91"/>
      <c r="T2764" s="91"/>
      <c r="U2764" s="102"/>
    </row>
    <row r="2765" spans="1:21" ht="21.9" customHeight="1" outlineLevel="1" x14ac:dyDescent="0.35">
      <c r="A2765" s="83" t="s">
        <v>3767</v>
      </c>
      <c r="B2765" s="384" t="s">
        <v>3768</v>
      </c>
      <c r="C2765" s="85"/>
      <c r="D2765" s="86"/>
      <c r="E2765" s="149">
        <v>6666666.6666666698</v>
      </c>
      <c r="F2765" s="101"/>
      <c r="G2765" s="101"/>
      <c r="H2765" s="101"/>
      <c r="I2765" s="101">
        <f t="shared" si="169"/>
        <v>6666666.6666666698</v>
      </c>
      <c r="J2765" s="172">
        <v>6666666.6666666698</v>
      </c>
      <c r="K2765" s="101"/>
      <c r="L2765" s="101"/>
      <c r="M2765" s="101"/>
      <c r="N2765" s="101">
        <f t="shared" si="170"/>
        <v>6666666.6666666698</v>
      </c>
      <c r="O2765" s="88">
        <v>46357</v>
      </c>
      <c r="P2765" s="88">
        <v>46387</v>
      </c>
      <c r="Q2765" s="144">
        <v>0.12</v>
      </c>
      <c r="R2765" s="90" t="s">
        <v>45</v>
      </c>
      <c r="S2765" s="91"/>
      <c r="T2765" s="91"/>
      <c r="U2765" s="102"/>
    </row>
    <row r="2766" spans="1:21" ht="19.399999999999999" customHeight="1" outlineLevel="1" x14ac:dyDescent="0.35">
      <c r="A2766" s="63" t="s">
        <v>3769</v>
      </c>
      <c r="B2766" s="163" t="s">
        <v>3770</v>
      </c>
      <c r="C2766" s="64"/>
      <c r="D2766" s="113">
        <v>632501</v>
      </c>
      <c r="E2766" s="335">
        <f>E2768</f>
        <v>800000</v>
      </c>
      <c r="F2766" s="65"/>
      <c r="G2766" s="65"/>
      <c r="H2766" s="65"/>
      <c r="I2766" s="65">
        <f t="shared" si="169"/>
        <v>800000</v>
      </c>
      <c r="J2766" s="65">
        <f>J2768</f>
        <v>800000</v>
      </c>
      <c r="K2766" s="65"/>
      <c r="L2766" s="65"/>
      <c r="M2766" s="65"/>
      <c r="N2766" s="65">
        <f t="shared" si="170"/>
        <v>800000</v>
      </c>
      <c r="O2766" s="206">
        <v>46023</v>
      </c>
      <c r="P2766" s="206">
        <v>46387</v>
      </c>
      <c r="Q2766" s="68"/>
      <c r="R2766" s="69" t="s">
        <v>45</v>
      </c>
      <c r="S2766" s="71"/>
      <c r="T2766" s="71"/>
      <c r="U2766" s="147"/>
    </row>
    <row r="2767" spans="1:21" ht="24.65" customHeight="1" outlineLevel="1" x14ac:dyDescent="0.35">
      <c r="A2767" s="83" t="s">
        <v>3771</v>
      </c>
      <c r="B2767" s="384" t="s">
        <v>3772</v>
      </c>
      <c r="C2767" s="85"/>
      <c r="D2767" s="86"/>
      <c r="E2767" s="101"/>
      <c r="F2767" s="101"/>
      <c r="G2767" s="101"/>
      <c r="H2767" s="101"/>
      <c r="I2767" s="101">
        <f t="shared" si="169"/>
        <v>0</v>
      </c>
      <c r="J2767" s="101"/>
      <c r="K2767" s="101"/>
      <c r="L2767" s="101"/>
      <c r="M2767" s="101"/>
      <c r="N2767" s="101">
        <f t="shared" si="170"/>
        <v>0</v>
      </c>
      <c r="O2767" s="88">
        <v>46023</v>
      </c>
      <c r="P2767" s="88">
        <v>46387</v>
      </c>
      <c r="Q2767" s="144">
        <v>0.4</v>
      </c>
      <c r="R2767" s="90" t="s">
        <v>45</v>
      </c>
      <c r="S2767" s="91"/>
      <c r="T2767" s="91"/>
      <c r="U2767" s="102"/>
    </row>
    <row r="2768" spans="1:21" ht="14" outlineLevel="1" x14ac:dyDescent="0.35">
      <c r="A2768" s="83" t="s">
        <v>3773</v>
      </c>
      <c r="B2768" s="148" t="s">
        <v>3774</v>
      </c>
      <c r="C2768" s="85"/>
      <c r="D2768" s="86"/>
      <c r="E2768" s="149">
        <v>800000</v>
      </c>
      <c r="F2768" s="101"/>
      <c r="G2768" s="101"/>
      <c r="H2768" s="101"/>
      <c r="I2768" s="149">
        <f t="shared" si="169"/>
        <v>800000</v>
      </c>
      <c r="J2768" s="149">
        <v>800000</v>
      </c>
      <c r="K2768" s="101"/>
      <c r="L2768" s="101"/>
      <c r="M2768" s="101"/>
      <c r="N2768" s="149">
        <f t="shared" si="170"/>
        <v>800000</v>
      </c>
      <c r="O2768" s="88">
        <v>46023</v>
      </c>
      <c r="P2768" s="88">
        <v>46387</v>
      </c>
      <c r="Q2768" s="144">
        <v>0.6</v>
      </c>
      <c r="R2768" s="90" t="s">
        <v>45</v>
      </c>
      <c r="S2768" s="91"/>
      <c r="T2768" s="91"/>
      <c r="U2768" s="102"/>
    </row>
    <row r="2769" spans="1:21" ht="14" outlineLevel="1" x14ac:dyDescent="0.35">
      <c r="A2769" s="63" t="s">
        <v>3775</v>
      </c>
      <c r="B2769" s="333" t="s">
        <v>3776</v>
      </c>
      <c r="C2769" s="204"/>
      <c r="D2769" s="388">
        <v>632801</v>
      </c>
      <c r="E2769" s="65">
        <f>E2771</f>
        <v>7000000</v>
      </c>
      <c r="F2769" s="335"/>
      <c r="G2769" s="335"/>
      <c r="H2769" s="335"/>
      <c r="I2769" s="335">
        <f t="shared" si="169"/>
        <v>7000000</v>
      </c>
      <c r="J2769" s="335">
        <f>J2771</f>
        <v>7000000</v>
      </c>
      <c r="K2769" s="335"/>
      <c r="L2769" s="335"/>
      <c r="M2769" s="335"/>
      <c r="N2769" s="335">
        <f t="shared" si="170"/>
        <v>7000000</v>
      </c>
      <c r="O2769" s="206">
        <v>46023</v>
      </c>
      <c r="P2769" s="206">
        <v>46387</v>
      </c>
      <c r="Q2769" s="342"/>
      <c r="R2769" s="208" t="s">
        <v>45</v>
      </c>
      <c r="S2769" s="209"/>
      <c r="T2769" s="209"/>
      <c r="U2769" s="337"/>
    </row>
    <row r="2770" spans="1:21" ht="14" outlineLevel="1" x14ac:dyDescent="0.35">
      <c r="A2770" s="83" t="s">
        <v>3777</v>
      </c>
      <c r="B2770" s="384" t="s">
        <v>3772</v>
      </c>
      <c r="C2770" s="377"/>
      <c r="D2770" s="377"/>
      <c r="E2770" s="227"/>
      <c r="F2770" s="227"/>
      <c r="G2770" s="227"/>
      <c r="H2770" s="227"/>
      <c r="I2770" s="227">
        <f t="shared" si="169"/>
        <v>0</v>
      </c>
      <c r="J2770" s="227"/>
      <c r="K2770" s="227"/>
      <c r="L2770" s="227"/>
      <c r="M2770" s="227"/>
      <c r="N2770" s="227">
        <f t="shared" si="170"/>
        <v>0</v>
      </c>
      <c r="O2770" s="88">
        <v>46023</v>
      </c>
      <c r="P2770" s="88">
        <v>46387</v>
      </c>
      <c r="Q2770" s="144">
        <v>0.4</v>
      </c>
      <c r="R2770" s="90" t="s">
        <v>45</v>
      </c>
      <c r="S2770" s="377"/>
      <c r="T2770" s="377"/>
      <c r="U2770" s="378"/>
    </row>
    <row r="2771" spans="1:21" ht="14" outlineLevel="1" x14ac:dyDescent="0.35">
      <c r="A2771" s="83" t="s">
        <v>3778</v>
      </c>
      <c r="B2771" s="148" t="s">
        <v>3774</v>
      </c>
      <c r="C2771" s="377"/>
      <c r="D2771" s="377"/>
      <c r="E2771" s="227">
        <v>7000000</v>
      </c>
      <c r="F2771" s="227"/>
      <c r="G2771" s="227"/>
      <c r="H2771" s="227"/>
      <c r="I2771" s="227">
        <f t="shared" si="169"/>
        <v>7000000</v>
      </c>
      <c r="J2771" s="227">
        <v>7000000</v>
      </c>
      <c r="K2771" s="227"/>
      <c r="L2771" s="227"/>
      <c r="M2771" s="227"/>
      <c r="N2771" s="227">
        <f t="shared" si="170"/>
        <v>7000000</v>
      </c>
      <c r="O2771" s="88">
        <v>46023</v>
      </c>
      <c r="P2771" s="88">
        <v>46387</v>
      </c>
      <c r="Q2771" s="144">
        <v>0.6</v>
      </c>
      <c r="R2771" s="90" t="s">
        <v>45</v>
      </c>
      <c r="S2771" s="377"/>
      <c r="T2771" s="377"/>
      <c r="U2771" s="378"/>
    </row>
    <row r="2772" spans="1:21" ht="14" outlineLevel="1" x14ac:dyDescent="0.35">
      <c r="A2772" s="332" t="s">
        <v>3779</v>
      </c>
      <c r="B2772" s="333" t="s">
        <v>3780</v>
      </c>
      <c r="C2772" s="379"/>
      <c r="D2772" s="389">
        <v>625201</v>
      </c>
      <c r="E2772" s="335">
        <f>E2774</f>
        <v>8270000</v>
      </c>
      <c r="F2772" s="269"/>
      <c r="G2772" s="269"/>
      <c r="H2772" s="269"/>
      <c r="I2772" s="335">
        <f t="shared" si="169"/>
        <v>8270000</v>
      </c>
      <c r="J2772" s="335">
        <f>J2774</f>
        <v>8270000</v>
      </c>
      <c r="K2772" s="269"/>
      <c r="L2772" s="269"/>
      <c r="M2772" s="269"/>
      <c r="N2772" s="335">
        <f t="shared" si="170"/>
        <v>8270000</v>
      </c>
      <c r="O2772" s="206">
        <v>46023</v>
      </c>
      <c r="P2772" s="206">
        <v>46387</v>
      </c>
      <c r="Q2772" s="207"/>
      <c r="R2772" s="379" t="s">
        <v>45</v>
      </c>
      <c r="S2772" s="379"/>
      <c r="T2772" s="379"/>
      <c r="U2772" s="380"/>
    </row>
    <row r="2773" spans="1:21" ht="14" outlineLevel="1" x14ac:dyDescent="0.35">
      <c r="A2773" s="83" t="s">
        <v>3781</v>
      </c>
      <c r="B2773" s="384" t="s">
        <v>3772</v>
      </c>
      <c r="C2773" s="377"/>
      <c r="D2773" s="377"/>
      <c r="E2773" s="227"/>
      <c r="F2773" s="227"/>
      <c r="G2773" s="227"/>
      <c r="H2773" s="227"/>
      <c r="I2773" s="227">
        <f t="shared" si="169"/>
        <v>0</v>
      </c>
      <c r="J2773" s="227"/>
      <c r="K2773" s="227"/>
      <c r="L2773" s="227"/>
      <c r="M2773" s="227"/>
      <c r="N2773" s="227">
        <f t="shared" si="170"/>
        <v>0</v>
      </c>
      <c r="O2773" s="88">
        <v>46023</v>
      </c>
      <c r="P2773" s="88">
        <v>46387</v>
      </c>
      <c r="Q2773" s="144">
        <v>0.4</v>
      </c>
      <c r="R2773" s="90" t="s">
        <v>45</v>
      </c>
      <c r="S2773" s="377"/>
      <c r="T2773" s="377"/>
      <c r="U2773" s="378"/>
    </row>
    <row r="2774" spans="1:21" ht="14" outlineLevel="1" x14ac:dyDescent="0.35">
      <c r="A2774" s="83" t="s">
        <v>3782</v>
      </c>
      <c r="B2774" s="148" t="s">
        <v>3774</v>
      </c>
      <c r="C2774" s="85"/>
      <c r="D2774" s="86"/>
      <c r="E2774" s="149">
        <v>8270000</v>
      </c>
      <c r="F2774" s="101"/>
      <c r="G2774" s="101"/>
      <c r="H2774" s="101"/>
      <c r="I2774" s="149">
        <f t="shared" si="169"/>
        <v>8270000</v>
      </c>
      <c r="J2774" s="149">
        <v>8270000</v>
      </c>
      <c r="K2774" s="101"/>
      <c r="L2774" s="101"/>
      <c r="M2774" s="101"/>
      <c r="N2774" s="149">
        <f t="shared" si="170"/>
        <v>8270000</v>
      </c>
      <c r="O2774" s="88">
        <v>46023</v>
      </c>
      <c r="P2774" s="88">
        <v>46387</v>
      </c>
      <c r="Q2774" s="144">
        <v>0.6</v>
      </c>
      <c r="R2774" s="90" t="s">
        <v>45</v>
      </c>
      <c r="S2774" s="91"/>
      <c r="T2774" s="91"/>
      <c r="U2774" s="102"/>
    </row>
    <row r="2775" spans="1:21" ht="14" outlineLevel="1" x14ac:dyDescent="0.35">
      <c r="A2775" s="332" t="s">
        <v>3783</v>
      </c>
      <c r="B2775" s="163" t="s">
        <v>3784</v>
      </c>
      <c r="C2775" s="64">
        <v>1</v>
      </c>
      <c r="D2775" s="113">
        <v>646300</v>
      </c>
      <c r="E2775" s="65">
        <f>E2776</f>
        <v>6300000</v>
      </c>
      <c r="F2775" s="65"/>
      <c r="G2775" s="65"/>
      <c r="H2775" s="65"/>
      <c r="I2775" s="65">
        <f t="shared" si="169"/>
        <v>6300000</v>
      </c>
      <c r="J2775" s="65">
        <f>J2776</f>
        <v>6300000</v>
      </c>
      <c r="K2775" s="65"/>
      <c r="L2775" s="65"/>
      <c r="M2775" s="65"/>
      <c r="N2775" s="65">
        <f t="shared" si="170"/>
        <v>6300000</v>
      </c>
      <c r="O2775" s="206">
        <v>46023</v>
      </c>
      <c r="P2775" s="206">
        <v>46387</v>
      </c>
      <c r="Q2775" s="68"/>
      <c r="R2775" s="69" t="s">
        <v>45</v>
      </c>
      <c r="S2775" s="71"/>
      <c r="T2775" s="71"/>
      <c r="U2775" s="147"/>
    </row>
    <row r="2776" spans="1:21" ht="14" outlineLevel="1" x14ac:dyDescent="0.35">
      <c r="A2776" s="83" t="s">
        <v>3785</v>
      </c>
      <c r="B2776" s="384" t="s">
        <v>3786</v>
      </c>
      <c r="C2776" s="85"/>
      <c r="D2776" s="86"/>
      <c r="E2776" s="101">
        <v>6300000</v>
      </c>
      <c r="F2776" s="101"/>
      <c r="G2776" s="101"/>
      <c r="H2776" s="101"/>
      <c r="I2776" s="101">
        <f t="shared" si="169"/>
        <v>6300000</v>
      </c>
      <c r="J2776" s="101">
        <v>6300000</v>
      </c>
      <c r="K2776" s="101"/>
      <c r="L2776" s="101"/>
      <c r="M2776" s="101"/>
      <c r="N2776" s="101">
        <f t="shared" si="170"/>
        <v>6300000</v>
      </c>
      <c r="O2776" s="88">
        <v>46023</v>
      </c>
      <c r="P2776" s="88">
        <v>46387</v>
      </c>
      <c r="Q2776" s="168">
        <v>1</v>
      </c>
      <c r="R2776" s="90" t="s">
        <v>45</v>
      </c>
      <c r="S2776" s="91"/>
      <c r="T2776" s="91"/>
      <c r="U2776" s="102"/>
    </row>
    <row r="2777" spans="1:21" ht="23.4" customHeight="1" outlineLevel="1" x14ac:dyDescent="0.35">
      <c r="A2777" s="332" t="s">
        <v>3787</v>
      </c>
      <c r="B2777" s="333" t="s">
        <v>3788</v>
      </c>
      <c r="C2777" s="333"/>
      <c r="D2777" s="334">
        <v>2444</v>
      </c>
      <c r="E2777" s="336"/>
      <c r="F2777" s="335"/>
      <c r="G2777" s="335"/>
      <c r="H2777" s="335"/>
      <c r="I2777" s="336">
        <f t="shared" si="169"/>
        <v>0</v>
      </c>
      <c r="J2777" s="336"/>
      <c r="K2777" s="335"/>
      <c r="L2777" s="335"/>
      <c r="M2777" s="335"/>
      <c r="N2777" s="336">
        <f t="shared" si="170"/>
        <v>0</v>
      </c>
      <c r="O2777" s="206"/>
      <c r="P2777" s="206"/>
      <c r="Q2777" s="342"/>
      <c r="R2777" s="343" t="s">
        <v>45</v>
      </c>
      <c r="S2777" s="343"/>
      <c r="T2777" s="209"/>
      <c r="U2777" s="337"/>
    </row>
    <row r="2778" spans="1:21" ht="14" outlineLevel="1" x14ac:dyDescent="0.35">
      <c r="A2778" s="83" t="s">
        <v>3789</v>
      </c>
      <c r="B2778" s="148" t="s">
        <v>1119</v>
      </c>
      <c r="C2778" s="152"/>
      <c r="D2778" s="122"/>
      <c r="E2778" s="153"/>
      <c r="F2778" s="101"/>
      <c r="G2778" s="101"/>
      <c r="H2778" s="101"/>
      <c r="I2778" s="153">
        <f t="shared" si="169"/>
        <v>0</v>
      </c>
      <c r="J2778" s="153"/>
      <c r="K2778" s="101"/>
      <c r="L2778" s="101"/>
      <c r="M2778" s="101"/>
      <c r="N2778" s="153">
        <f t="shared" si="170"/>
        <v>0</v>
      </c>
      <c r="O2778" s="88"/>
      <c r="P2778" s="88"/>
      <c r="Q2778" s="144">
        <v>0.15</v>
      </c>
      <c r="R2778" s="150" t="s">
        <v>45</v>
      </c>
      <c r="S2778" s="150"/>
      <c r="T2778" s="91"/>
      <c r="U2778" s="102"/>
    </row>
    <row r="2779" spans="1:21" ht="14" outlineLevel="1" x14ac:dyDescent="0.35">
      <c r="A2779" s="83" t="s">
        <v>3790</v>
      </c>
      <c r="B2779" s="148" t="s">
        <v>1121</v>
      </c>
      <c r="C2779" s="152"/>
      <c r="D2779" s="122"/>
      <c r="E2779" s="123"/>
      <c r="F2779" s="101"/>
      <c r="G2779" s="101"/>
      <c r="H2779" s="101"/>
      <c r="I2779" s="123">
        <f t="shared" si="169"/>
        <v>0</v>
      </c>
      <c r="J2779" s="123"/>
      <c r="K2779" s="101"/>
      <c r="L2779" s="101"/>
      <c r="M2779" s="101"/>
      <c r="N2779" s="123">
        <f t="shared" si="170"/>
        <v>0</v>
      </c>
      <c r="O2779" s="88"/>
      <c r="P2779" s="88"/>
      <c r="Q2779" s="144">
        <v>0.02</v>
      </c>
      <c r="R2779" s="150" t="s">
        <v>45</v>
      </c>
      <c r="S2779" s="150"/>
      <c r="T2779" s="91"/>
      <c r="U2779" s="102"/>
    </row>
    <row r="2780" spans="1:21" ht="14" outlineLevel="1" x14ac:dyDescent="0.35">
      <c r="A2780" s="83" t="s">
        <v>3791</v>
      </c>
      <c r="B2780" s="148" t="s">
        <v>1123</v>
      </c>
      <c r="C2780" s="152"/>
      <c r="D2780" s="122"/>
      <c r="E2780" s="123"/>
      <c r="F2780" s="101"/>
      <c r="G2780" s="101"/>
      <c r="H2780" s="101"/>
      <c r="I2780" s="123">
        <f t="shared" si="169"/>
        <v>0</v>
      </c>
      <c r="J2780" s="123"/>
      <c r="K2780" s="101"/>
      <c r="L2780" s="101"/>
      <c r="M2780" s="101"/>
      <c r="N2780" s="123">
        <f t="shared" si="170"/>
        <v>0</v>
      </c>
      <c r="O2780" s="88"/>
      <c r="P2780" s="88"/>
      <c r="Q2780" s="144">
        <v>0.1</v>
      </c>
      <c r="R2780" s="150" t="s">
        <v>45</v>
      </c>
      <c r="S2780" s="150"/>
      <c r="T2780" s="91"/>
      <c r="U2780" s="102"/>
    </row>
    <row r="2781" spans="1:21" ht="14" outlineLevel="1" x14ac:dyDescent="0.35">
      <c r="A2781" s="83" t="s">
        <v>3792</v>
      </c>
      <c r="B2781" s="148" t="s">
        <v>1125</v>
      </c>
      <c r="C2781" s="85"/>
      <c r="D2781" s="86"/>
      <c r="E2781" s="101"/>
      <c r="F2781" s="101"/>
      <c r="G2781" s="101"/>
      <c r="H2781" s="101"/>
      <c r="I2781" s="101">
        <f t="shared" si="169"/>
        <v>0</v>
      </c>
      <c r="J2781" s="101"/>
      <c r="K2781" s="101"/>
      <c r="L2781" s="101"/>
      <c r="M2781" s="101"/>
      <c r="N2781" s="101">
        <f t="shared" si="170"/>
        <v>0</v>
      </c>
      <c r="O2781" s="88"/>
      <c r="P2781" s="88"/>
      <c r="Q2781" s="144">
        <v>0.1</v>
      </c>
      <c r="R2781" s="150" t="s">
        <v>45</v>
      </c>
      <c r="S2781" s="91"/>
      <c r="T2781" s="91"/>
      <c r="U2781" s="102"/>
    </row>
    <row r="2782" spans="1:21" ht="14" outlineLevel="1" x14ac:dyDescent="0.35">
      <c r="A2782" s="83" t="s">
        <v>3793</v>
      </c>
      <c r="B2782" s="148" t="s">
        <v>1127</v>
      </c>
      <c r="C2782" s="85"/>
      <c r="D2782" s="86"/>
      <c r="E2782" s="101"/>
      <c r="F2782" s="101"/>
      <c r="G2782" s="101"/>
      <c r="H2782" s="101"/>
      <c r="I2782" s="101">
        <f t="shared" si="169"/>
        <v>0</v>
      </c>
      <c r="J2782" s="101"/>
      <c r="K2782" s="101"/>
      <c r="L2782" s="101"/>
      <c r="M2782" s="101"/>
      <c r="N2782" s="101">
        <f t="shared" si="170"/>
        <v>0</v>
      </c>
      <c r="O2782" s="88"/>
      <c r="P2782" s="88"/>
      <c r="Q2782" s="144">
        <v>0.55000000000000004</v>
      </c>
      <c r="R2782" s="150" t="s">
        <v>45</v>
      </c>
      <c r="S2782" s="91"/>
      <c r="T2782" s="91"/>
      <c r="U2782" s="102"/>
    </row>
    <row r="2783" spans="1:21" ht="27" customHeight="1" outlineLevel="1" x14ac:dyDescent="0.35">
      <c r="A2783" s="83" t="s">
        <v>3794</v>
      </c>
      <c r="B2783" s="148" t="s">
        <v>1129</v>
      </c>
      <c r="C2783" s="85"/>
      <c r="D2783" s="86"/>
      <c r="E2783" s="101"/>
      <c r="F2783" s="101"/>
      <c r="G2783" s="101"/>
      <c r="H2783" s="101"/>
      <c r="I2783" s="101">
        <f t="shared" si="169"/>
        <v>0</v>
      </c>
      <c r="J2783" s="101"/>
      <c r="K2783" s="101"/>
      <c r="L2783" s="101"/>
      <c r="M2783" s="101"/>
      <c r="N2783" s="101">
        <f t="shared" si="170"/>
        <v>0</v>
      </c>
      <c r="O2783" s="88"/>
      <c r="P2783" s="88"/>
      <c r="Q2783" s="144">
        <v>0.03</v>
      </c>
      <c r="R2783" s="150" t="s">
        <v>45</v>
      </c>
      <c r="S2783" s="91"/>
      <c r="T2783" s="91"/>
      <c r="U2783" s="102"/>
    </row>
    <row r="2784" spans="1:21" ht="27" customHeight="1" outlineLevel="1" x14ac:dyDescent="0.35">
      <c r="A2784" s="83" t="s">
        <v>3795</v>
      </c>
      <c r="B2784" s="148" t="s">
        <v>852</v>
      </c>
      <c r="C2784" s="85"/>
      <c r="D2784" s="86"/>
      <c r="E2784" s="101"/>
      <c r="F2784" s="101"/>
      <c r="G2784" s="101"/>
      <c r="H2784" s="101"/>
      <c r="I2784" s="101">
        <f t="shared" si="169"/>
        <v>0</v>
      </c>
      <c r="J2784" s="101"/>
      <c r="K2784" s="101"/>
      <c r="L2784" s="101"/>
      <c r="M2784" s="101"/>
      <c r="N2784" s="101">
        <f t="shared" si="170"/>
        <v>0</v>
      </c>
      <c r="O2784" s="88"/>
      <c r="P2784" s="88"/>
      <c r="Q2784" s="144">
        <v>0.05</v>
      </c>
      <c r="R2784" s="150" t="s">
        <v>45</v>
      </c>
      <c r="S2784" s="91"/>
      <c r="T2784" s="91"/>
      <c r="U2784" s="102"/>
    </row>
    <row r="2785" spans="1:21" ht="27" customHeight="1" outlineLevel="1" x14ac:dyDescent="0.35">
      <c r="A2785" s="332" t="s">
        <v>3796</v>
      </c>
      <c r="B2785" s="333" t="s">
        <v>3797</v>
      </c>
      <c r="C2785" s="204"/>
      <c r="D2785" s="334">
        <v>2441</v>
      </c>
      <c r="E2785" s="335"/>
      <c r="F2785" s="335"/>
      <c r="G2785" s="335"/>
      <c r="H2785" s="335"/>
      <c r="I2785" s="335">
        <f t="shared" si="169"/>
        <v>0</v>
      </c>
      <c r="J2785" s="335"/>
      <c r="K2785" s="335"/>
      <c r="L2785" s="335"/>
      <c r="M2785" s="335"/>
      <c r="N2785" s="335">
        <f t="shared" si="170"/>
        <v>0</v>
      </c>
      <c r="O2785" s="206"/>
      <c r="P2785" s="206"/>
      <c r="Q2785" s="207"/>
      <c r="R2785" s="208" t="s">
        <v>45</v>
      </c>
      <c r="S2785" s="209"/>
      <c r="T2785" s="209"/>
      <c r="U2785" s="337"/>
    </row>
    <row r="2786" spans="1:21" ht="27" customHeight="1" outlineLevel="1" x14ac:dyDescent="0.35">
      <c r="A2786" s="83" t="s">
        <v>3798</v>
      </c>
      <c r="B2786" s="148" t="s">
        <v>565</v>
      </c>
      <c r="C2786" s="85"/>
      <c r="D2786" s="86"/>
      <c r="E2786" s="101"/>
      <c r="F2786" s="101"/>
      <c r="G2786" s="101"/>
      <c r="H2786" s="101"/>
      <c r="I2786" s="101">
        <f t="shared" si="169"/>
        <v>0</v>
      </c>
      <c r="J2786" s="101"/>
      <c r="K2786" s="101"/>
      <c r="L2786" s="101"/>
      <c r="M2786" s="101"/>
      <c r="N2786" s="101">
        <f t="shared" si="170"/>
        <v>0</v>
      </c>
      <c r="O2786" s="88"/>
      <c r="P2786" s="88"/>
      <c r="Q2786" s="144">
        <v>0.15</v>
      </c>
      <c r="R2786" s="90" t="s">
        <v>45</v>
      </c>
      <c r="S2786" s="91"/>
      <c r="T2786" s="91"/>
      <c r="U2786" s="102"/>
    </row>
    <row r="2787" spans="1:21" ht="27" customHeight="1" outlineLevel="1" x14ac:dyDescent="0.35">
      <c r="A2787" s="83" t="s">
        <v>3799</v>
      </c>
      <c r="B2787" s="184" t="s">
        <v>567</v>
      </c>
      <c r="C2787" s="85"/>
      <c r="D2787" s="86"/>
      <c r="E2787" s="101"/>
      <c r="F2787" s="101"/>
      <c r="G2787" s="101"/>
      <c r="H2787" s="101"/>
      <c r="I2787" s="101">
        <f t="shared" si="169"/>
        <v>0</v>
      </c>
      <c r="J2787" s="101"/>
      <c r="K2787" s="101"/>
      <c r="L2787" s="101"/>
      <c r="M2787" s="101"/>
      <c r="N2787" s="101">
        <f t="shared" si="170"/>
        <v>0</v>
      </c>
      <c r="O2787" s="88"/>
      <c r="P2787" s="88"/>
      <c r="Q2787" s="144">
        <v>0.1</v>
      </c>
      <c r="R2787" s="90" t="s">
        <v>45</v>
      </c>
      <c r="S2787" s="91"/>
      <c r="T2787" s="91"/>
      <c r="U2787" s="102"/>
    </row>
    <row r="2788" spans="1:21" ht="27" customHeight="1" outlineLevel="1" x14ac:dyDescent="0.35">
      <c r="A2788" s="83" t="s">
        <v>3800</v>
      </c>
      <c r="B2788" s="148" t="s">
        <v>40</v>
      </c>
      <c r="C2788" s="85"/>
      <c r="D2788" s="85"/>
      <c r="E2788" s="227"/>
      <c r="F2788" s="227"/>
      <c r="G2788" s="227"/>
      <c r="H2788" s="227"/>
      <c r="I2788" s="227">
        <f t="shared" si="169"/>
        <v>0</v>
      </c>
      <c r="J2788" s="227"/>
      <c r="K2788" s="227"/>
      <c r="L2788" s="227"/>
      <c r="M2788" s="227"/>
      <c r="N2788" s="227">
        <f t="shared" si="170"/>
        <v>0</v>
      </c>
      <c r="O2788" s="88"/>
      <c r="P2788" s="88"/>
      <c r="Q2788" s="144">
        <v>0.4</v>
      </c>
      <c r="R2788" s="90" t="s">
        <v>45</v>
      </c>
      <c r="S2788" s="85"/>
      <c r="T2788" s="85"/>
      <c r="U2788" s="390"/>
    </row>
    <row r="2789" spans="1:21" ht="27" customHeight="1" outlineLevel="1" x14ac:dyDescent="0.35">
      <c r="A2789" s="83" t="s">
        <v>3801</v>
      </c>
      <c r="B2789" s="148" t="s">
        <v>203</v>
      </c>
      <c r="C2789" s="85"/>
      <c r="D2789" s="86"/>
      <c r="E2789" s="101"/>
      <c r="F2789" s="101"/>
      <c r="G2789" s="101"/>
      <c r="H2789" s="101"/>
      <c r="I2789" s="101">
        <f t="shared" si="169"/>
        <v>0</v>
      </c>
      <c r="J2789" s="101"/>
      <c r="K2789" s="101"/>
      <c r="L2789" s="101"/>
      <c r="M2789" s="101"/>
      <c r="N2789" s="101">
        <f t="shared" si="170"/>
        <v>0</v>
      </c>
      <c r="O2789" s="88"/>
      <c r="P2789" s="88"/>
      <c r="Q2789" s="144">
        <v>0.15</v>
      </c>
      <c r="R2789" s="90" t="s">
        <v>45</v>
      </c>
      <c r="S2789" s="91"/>
      <c r="T2789" s="91"/>
      <c r="U2789" s="102"/>
    </row>
    <row r="2790" spans="1:21" ht="27" customHeight="1" outlineLevel="1" x14ac:dyDescent="0.35">
      <c r="A2790" s="83" t="s">
        <v>3802</v>
      </c>
      <c r="B2790" s="148" t="s">
        <v>44</v>
      </c>
      <c r="C2790" s="85"/>
      <c r="D2790" s="86"/>
      <c r="E2790" s="101"/>
      <c r="F2790" s="101"/>
      <c r="G2790" s="101"/>
      <c r="H2790" s="101"/>
      <c r="I2790" s="101">
        <f t="shared" si="169"/>
        <v>0</v>
      </c>
      <c r="J2790" s="101"/>
      <c r="K2790" s="101"/>
      <c r="L2790" s="101"/>
      <c r="M2790" s="101"/>
      <c r="N2790" s="101">
        <f t="shared" si="170"/>
        <v>0</v>
      </c>
      <c r="O2790" s="88"/>
      <c r="P2790" s="88"/>
      <c r="Q2790" s="144">
        <v>0.2</v>
      </c>
      <c r="R2790" s="90" t="s">
        <v>45</v>
      </c>
      <c r="S2790" s="91"/>
      <c r="T2790" s="91"/>
      <c r="U2790" s="102"/>
    </row>
    <row r="2791" spans="1:21" ht="27" customHeight="1" outlineLevel="1" x14ac:dyDescent="0.35">
      <c r="A2791" s="332" t="s">
        <v>3803</v>
      </c>
      <c r="B2791" s="333" t="s">
        <v>3804</v>
      </c>
      <c r="C2791" s="204"/>
      <c r="D2791" s="334">
        <v>658201</v>
      </c>
      <c r="E2791" s="335">
        <f>E2795</f>
        <v>20000000</v>
      </c>
      <c r="F2791" s="335"/>
      <c r="G2791" s="335"/>
      <c r="H2791" s="335"/>
      <c r="I2791" s="335">
        <f t="shared" si="169"/>
        <v>20000000</v>
      </c>
      <c r="J2791" s="335">
        <f>J2795</f>
        <v>20000000</v>
      </c>
      <c r="K2791" s="335"/>
      <c r="L2791" s="335"/>
      <c r="M2791" s="335"/>
      <c r="N2791" s="335">
        <f t="shared" si="170"/>
        <v>20000000</v>
      </c>
      <c r="O2791" s="206"/>
      <c r="P2791" s="206"/>
      <c r="Q2791" s="207"/>
      <c r="R2791" s="208" t="s">
        <v>45</v>
      </c>
      <c r="S2791" s="209"/>
      <c r="T2791" s="209"/>
      <c r="U2791" s="337"/>
    </row>
    <row r="2792" spans="1:21" ht="27" customHeight="1" outlineLevel="1" x14ac:dyDescent="0.35">
      <c r="A2792" s="83" t="s">
        <v>3805</v>
      </c>
      <c r="B2792" s="152" t="s">
        <v>3806</v>
      </c>
      <c r="C2792" s="85"/>
      <c r="D2792" s="85"/>
      <c r="E2792" s="227"/>
      <c r="F2792" s="227"/>
      <c r="G2792" s="227"/>
      <c r="H2792" s="227"/>
      <c r="I2792" s="227">
        <f t="shared" si="169"/>
        <v>0</v>
      </c>
      <c r="J2792" s="227"/>
      <c r="K2792" s="227"/>
      <c r="L2792" s="227"/>
      <c r="M2792" s="227"/>
      <c r="N2792" s="227">
        <f t="shared" si="170"/>
        <v>0</v>
      </c>
      <c r="O2792" s="88"/>
      <c r="P2792" s="88"/>
      <c r="Q2792" s="168">
        <v>0.2</v>
      </c>
      <c r="R2792" s="90" t="s">
        <v>45</v>
      </c>
      <c r="S2792" s="85"/>
      <c r="T2792" s="85"/>
      <c r="U2792" s="102"/>
    </row>
    <row r="2793" spans="1:21" ht="27" customHeight="1" outlineLevel="1" x14ac:dyDescent="0.35">
      <c r="A2793" s="83" t="s">
        <v>3807</v>
      </c>
      <c r="B2793" s="152" t="s">
        <v>3808</v>
      </c>
      <c r="C2793" s="85"/>
      <c r="D2793" s="86"/>
      <c r="E2793" s="101"/>
      <c r="F2793" s="101"/>
      <c r="G2793" s="101"/>
      <c r="H2793" s="101"/>
      <c r="I2793" s="101">
        <f t="shared" si="169"/>
        <v>0</v>
      </c>
      <c r="J2793" s="101"/>
      <c r="K2793" s="101"/>
      <c r="L2793" s="101"/>
      <c r="M2793" s="101"/>
      <c r="N2793" s="101">
        <f t="shared" si="170"/>
        <v>0</v>
      </c>
      <c r="O2793" s="88"/>
      <c r="P2793" s="88"/>
      <c r="Q2793" s="168">
        <v>0.2</v>
      </c>
      <c r="R2793" s="90" t="s">
        <v>45</v>
      </c>
      <c r="S2793" s="91"/>
      <c r="T2793" s="91"/>
      <c r="U2793" s="102"/>
    </row>
    <row r="2794" spans="1:21" ht="27" customHeight="1" outlineLevel="1" x14ac:dyDescent="0.35">
      <c r="A2794" s="83" t="s">
        <v>3809</v>
      </c>
      <c r="B2794" s="152" t="s">
        <v>3810</v>
      </c>
      <c r="C2794" s="85"/>
      <c r="D2794" s="86"/>
      <c r="E2794" s="101"/>
      <c r="F2794" s="101"/>
      <c r="G2794" s="101"/>
      <c r="H2794" s="101"/>
      <c r="I2794" s="101">
        <f t="shared" si="169"/>
        <v>0</v>
      </c>
      <c r="J2794" s="101"/>
      <c r="K2794" s="101"/>
      <c r="L2794" s="101"/>
      <c r="M2794" s="101"/>
      <c r="N2794" s="101">
        <f t="shared" si="170"/>
        <v>0</v>
      </c>
      <c r="O2794" s="88"/>
      <c r="P2794" s="88"/>
      <c r="Q2794" s="168">
        <v>0.25</v>
      </c>
      <c r="R2794" s="90" t="s">
        <v>45</v>
      </c>
      <c r="S2794" s="91"/>
      <c r="T2794" s="91"/>
      <c r="U2794" s="102"/>
    </row>
    <row r="2795" spans="1:21" ht="27" customHeight="1" outlineLevel="1" x14ac:dyDescent="0.35">
      <c r="A2795" s="83" t="s">
        <v>3811</v>
      </c>
      <c r="B2795" s="152" t="s">
        <v>3812</v>
      </c>
      <c r="C2795" s="85"/>
      <c r="D2795" s="86"/>
      <c r="E2795" s="101">
        <v>20000000</v>
      </c>
      <c r="F2795" s="101"/>
      <c r="G2795" s="101"/>
      <c r="H2795" s="101"/>
      <c r="I2795" s="101">
        <f t="shared" si="169"/>
        <v>20000000</v>
      </c>
      <c r="J2795" s="101">
        <v>20000000</v>
      </c>
      <c r="K2795" s="101"/>
      <c r="L2795" s="101"/>
      <c r="M2795" s="101"/>
      <c r="N2795" s="101">
        <f t="shared" si="170"/>
        <v>20000000</v>
      </c>
      <c r="O2795" s="88"/>
      <c r="P2795" s="88"/>
      <c r="Q2795" s="168">
        <v>0.35</v>
      </c>
      <c r="R2795" s="90" t="s">
        <v>45</v>
      </c>
      <c r="S2795" s="91"/>
      <c r="T2795" s="91"/>
      <c r="U2795" s="102"/>
    </row>
    <row r="2796" spans="1:21" ht="27" customHeight="1" outlineLevel="1" x14ac:dyDescent="0.35">
      <c r="A2796" s="332" t="s">
        <v>3813</v>
      </c>
      <c r="B2796" s="333" t="s">
        <v>3814</v>
      </c>
      <c r="C2796" s="204">
        <v>12</v>
      </c>
      <c r="D2796" s="334">
        <v>631801</v>
      </c>
      <c r="E2796" s="335">
        <f>E2797++E2798+E2799+E2800+E2801+E2802+E2803+E2804+E2805+E2806+E2807+E2808</f>
        <v>390682</v>
      </c>
      <c r="F2796" s="335"/>
      <c r="G2796" s="335"/>
      <c r="H2796" s="335"/>
      <c r="I2796" s="335">
        <f>I2797++I2798+I2799+I2800+I2801+I2802+I2803+I2804+I2805+I2806+I2807+I2808</f>
        <v>390682</v>
      </c>
      <c r="J2796" s="335">
        <f>J2797++J2798+J2799+J2800+J2801+J2802+J2803+J2804+J2805+J2806+J2807+J2808</f>
        <v>390682</v>
      </c>
      <c r="K2796" s="335"/>
      <c r="L2796" s="335"/>
      <c r="M2796" s="335"/>
      <c r="N2796" s="335">
        <f>N2797++N2798+N2799+N2800+N2801+N2802+N2803+N2804+N2805+N2806+N2807+N2808</f>
        <v>390682</v>
      </c>
      <c r="O2796" s="206">
        <v>46023</v>
      </c>
      <c r="P2796" s="206">
        <v>46387</v>
      </c>
      <c r="Q2796" s="207"/>
      <c r="R2796" s="208" t="s">
        <v>45</v>
      </c>
      <c r="S2796" s="209"/>
      <c r="T2796" s="209"/>
      <c r="U2796" s="337"/>
    </row>
    <row r="2797" spans="1:21" ht="27" customHeight="1" outlineLevel="1" x14ac:dyDescent="0.35">
      <c r="A2797" s="83" t="s">
        <v>3815</v>
      </c>
      <c r="B2797" s="391" t="s">
        <v>3816</v>
      </c>
      <c r="C2797" s="85"/>
      <c r="D2797" s="86"/>
      <c r="E2797" s="101">
        <v>32557</v>
      </c>
      <c r="F2797" s="101"/>
      <c r="G2797" s="101"/>
      <c r="H2797" s="101"/>
      <c r="I2797" s="101">
        <f t="shared" ref="I2797:I2808" si="171">SUM(E2797:H2797)</f>
        <v>32557</v>
      </c>
      <c r="J2797" s="101">
        <v>32557</v>
      </c>
      <c r="K2797" s="101"/>
      <c r="L2797" s="101"/>
      <c r="M2797" s="101"/>
      <c r="N2797" s="101">
        <f t="shared" ref="N2797:N2808" si="172">SUM(J2797:M2797)</f>
        <v>32557</v>
      </c>
      <c r="O2797" s="88">
        <v>46023</v>
      </c>
      <c r="P2797" s="88">
        <v>46056</v>
      </c>
      <c r="Q2797" s="144">
        <v>0.08</v>
      </c>
      <c r="R2797" s="90" t="s">
        <v>45</v>
      </c>
      <c r="S2797" s="91"/>
      <c r="T2797" s="91"/>
      <c r="U2797" s="102"/>
    </row>
    <row r="2798" spans="1:21" ht="27" customHeight="1" outlineLevel="1" x14ac:dyDescent="0.35">
      <c r="A2798" s="83" t="s">
        <v>3817</v>
      </c>
      <c r="B2798" s="391" t="s">
        <v>3818</v>
      </c>
      <c r="C2798" s="85"/>
      <c r="D2798" s="86"/>
      <c r="E2798" s="101">
        <v>32557</v>
      </c>
      <c r="F2798" s="101"/>
      <c r="G2798" s="101"/>
      <c r="H2798" s="101"/>
      <c r="I2798" s="101">
        <f t="shared" si="171"/>
        <v>32557</v>
      </c>
      <c r="J2798" s="101">
        <v>32557</v>
      </c>
      <c r="K2798" s="101"/>
      <c r="L2798" s="101"/>
      <c r="M2798" s="101"/>
      <c r="N2798" s="101">
        <f t="shared" si="172"/>
        <v>32557</v>
      </c>
      <c r="O2798" s="88">
        <v>46054</v>
      </c>
      <c r="P2798" s="88">
        <v>46084</v>
      </c>
      <c r="Q2798" s="144">
        <v>0.08</v>
      </c>
      <c r="R2798" s="90" t="s">
        <v>45</v>
      </c>
      <c r="S2798" s="91"/>
      <c r="T2798" s="91"/>
      <c r="U2798" s="102"/>
    </row>
    <row r="2799" spans="1:21" ht="27" customHeight="1" outlineLevel="1" x14ac:dyDescent="0.35">
      <c r="A2799" s="83" t="s">
        <v>3819</v>
      </c>
      <c r="B2799" s="391" t="s">
        <v>3820</v>
      </c>
      <c r="C2799" s="85"/>
      <c r="D2799" s="86"/>
      <c r="E2799" s="101">
        <v>32557</v>
      </c>
      <c r="F2799" s="101"/>
      <c r="G2799" s="101"/>
      <c r="H2799" s="101"/>
      <c r="I2799" s="101">
        <f t="shared" si="171"/>
        <v>32557</v>
      </c>
      <c r="J2799" s="101">
        <v>32557</v>
      </c>
      <c r="K2799" s="101"/>
      <c r="L2799" s="101"/>
      <c r="M2799" s="101"/>
      <c r="N2799" s="101">
        <f t="shared" si="172"/>
        <v>32557</v>
      </c>
      <c r="O2799" s="88">
        <v>46082</v>
      </c>
      <c r="P2799" s="88">
        <v>46115</v>
      </c>
      <c r="Q2799" s="144">
        <v>0.08</v>
      </c>
      <c r="R2799" s="90" t="s">
        <v>45</v>
      </c>
      <c r="S2799" s="91"/>
      <c r="T2799" s="91"/>
      <c r="U2799" s="102"/>
    </row>
    <row r="2800" spans="1:21" ht="27" customHeight="1" outlineLevel="1" x14ac:dyDescent="0.35">
      <c r="A2800" s="83" t="s">
        <v>3821</v>
      </c>
      <c r="B2800" s="391" t="s">
        <v>3822</v>
      </c>
      <c r="C2800" s="85"/>
      <c r="D2800" s="86"/>
      <c r="E2800" s="101">
        <v>32557</v>
      </c>
      <c r="F2800" s="101"/>
      <c r="G2800" s="101"/>
      <c r="H2800" s="101"/>
      <c r="I2800" s="101">
        <f t="shared" si="171"/>
        <v>32557</v>
      </c>
      <c r="J2800" s="101">
        <v>32557</v>
      </c>
      <c r="K2800" s="101"/>
      <c r="L2800" s="101"/>
      <c r="M2800" s="101"/>
      <c r="N2800" s="101">
        <f t="shared" si="172"/>
        <v>32557</v>
      </c>
      <c r="O2800" s="88">
        <v>46113</v>
      </c>
      <c r="P2800" s="88">
        <v>46145</v>
      </c>
      <c r="Q2800" s="144">
        <v>0.08</v>
      </c>
      <c r="R2800" s="90" t="s">
        <v>45</v>
      </c>
      <c r="S2800" s="91"/>
      <c r="T2800" s="91"/>
      <c r="U2800" s="102"/>
    </row>
    <row r="2801" spans="1:21" ht="27" customHeight="1" outlineLevel="1" x14ac:dyDescent="0.35">
      <c r="A2801" s="83" t="s">
        <v>3823</v>
      </c>
      <c r="B2801" s="391" t="s">
        <v>3824</v>
      </c>
      <c r="C2801" s="85"/>
      <c r="D2801" s="86"/>
      <c r="E2801" s="101">
        <v>32556</v>
      </c>
      <c r="F2801" s="101"/>
      <c r="G2801" s="101"/>
      <c r="H2801" s="101"/>
      <c r="I2801" s="101">
        <f t="shared" si="171"/>
        <v>32556</v>
      </c>
      <c r="J2801" s="101">
        <v>32556</v>
      </c>
      <c r="K2801" s="101"/>
      <c r="L2801" s="101"/>
      <c r="M2801" s="101"/>
      <c r="N2801" s="101">
        <f t="shared" si="172"/>
        <v>32556</v>
      </c>
      <c r="O2801" s="88">
        <v>46143</v>
      </c>
      <c r="P2801" s="88">
        <v>46176</v>
      </c>
      <c r="Q2801" s="144">
        <v>0.08</v>
      </c>
      <c r="R2801" s="90" t="s">
        <v>45</v>
      </c>
      <c r="S2801" s="91"/>
      <c r="T2801" s="91"/>
      <c r="U2801" s="102"/>
    </row>
    <row r="2802" spans="1:21" ht="27" customHeight="1" outlineLevel="1" x14ac:dyDescent="0.35">
      <c r="A2802" s="83" t="s">
        <v>3825</v>
      </c>
      <c r="B2802" s="391" t="s">
        <v>3826</v>
      </c>
      <c r="C2802" s="85"/>
      <c r="D2802" s="86"/>
      <c r="E2802" s="101">
        <v>32557</v>
      </c>
      <c r="F2802" s="101"/>
      <c r="G2802" s="101"/>
      <c r="H2802" s="101"/>
      <c r="I2802" s="101">
        <f t="shared" si="171"/>
        <v>32557</v>
      </c>
      <c r="J2802" s="101">
        <v>32557</v>
      </c>
      <c r="K2802" s="101"/>
      <c r="L2802" s="101"/>
      <c r="M2802" s="101"/>
      <c r="N2802" s="101">
        <f t="shared" si="172"/>
        <v>32557</v>
      </c>
      <c r="O2802" s="88">
        <v>46174</v>
      </c>
      <c r="P2802" s="88">
        <v>46206</v>
      </c>
      <c r="Q2802" s="144">
        <v>0.08</v>
      </c>
      <c r="R2802" s="90" t="s">
        <v>45</v>
      </c>
      <c r="S2802" s="91"/>
      <c r="T2802" s="91"/>
      <c r="U2802" s="102"/>
    </row>
    <row r="2803" spans="1:21" ht="27" customHeight="1" outlineLevel="1" x14ac:dyDescent="0.35">
      <c r="A2803" s="83" t="s">
        <v>3827</v>
      </c>
      <c r="B2803" s="391" t="s">
        <v>3828</v>
      </c>
      <c r="C2803" s="85"/>
      <c r="D2803" s="86"/>
      <c r="E2803" s="101">
        <v>32557</v>
      </c>
      <c r="F2803" s="101"/>
      <c r="G2803" s="101"/>
      <c r="H2803" s="101"/>
      <c r="I2803" s="101">
        <f t="shared" si="171"/>
        <v>32557</v>
      </c>
      <c r="J2803" s="101">
        <v>32557</v>
      </c>
      <c r="K2803" s="101"/>
      <c r="L2803" s="101"/>
      <c r="M2803" s="101"/>
      <c r="N2803" s="101">
        <f t="shared" si="172"/>
        <v>32557</v>
      </c>
      <c r="O2803" s="88">
        <v>46204</v>
      </c>
      <c r="P2803" s="88">
        <v>46237</v>
      </c>
      <c r="Q2803" s="144">
        <v>0.08</v>
      </c>
      <c r="R2803" s="90" t="s">
        <v>45</v>
      </c>
      <c r="S2803" s="91"/>
      <c r="T2803" s="91"/>
      <c r="U2803" s="102"/>
    </row>
    <row r="2804" spans="1:21" ht="27" customHeight="1" outlineLevel="1" x14ac:dyDescent="0.35">
      <c r="A2804" s="83" t="s">
        <v>3829</v>
      </c>
      <c r="B2804" s="391" t="s">
        <v>3830</v>
      </c>
      <c r="C2804" s="85"/>
      <c r="D2804" s="86"/>
      <c r="E2804" s="101">
        <v>32557</v>
      </c>
      <c r="F2804" s="101"/>
      <c r="G2804" s="101"/>
      <c r="H2804" s="101"/>
      <c r="I2804" s="101">
        <f t="shared" si="171"/>
        <v>32557</v>
      </c>
      <c r="J2804" s="101">
        <v>32557</v>
      </c>
      <c r="K2804" s="101"/>
      <c r="L2804" s="101"/>
      <c r="M2804" s="101"/>
      <c r="N2804" s="101">
        <f t="shared" si="172"/>
        <v>32557</v>
      </c>
      <c r="O2804" s="88">
        <v>46235</v>
      </c>
      <c r="P2804" s="88">
        <v>46268</v>
      </c>
      <c r="Q2804" s="144">
        <v>0.08</v>
      </c>
      <c r="R2804" s="90" t="s">
        <v>45</v>
      </c>
      <c r="S2804" s="91"/>
      <c r="T2804" s="91"/>
      <c r="U2804" s="102"/>
    </row>
    <row r="2805" spans="1:21" ht="27" customHeight="1" outlineLevel="1" x14ac:dyDescent="0.35">
      <c r="A2805" s="83" t="s">
        <v>3831</v>
      </c>
      <c r="B2805" s="391" t="s">
        <v>3832</v>
      </c>
      <c r="C2805" s="85"/>
      <c r="D2805" s="86"/>
      <c r="E2805" s="101">
        <v>32557</v>
      </c>
      <c r="F2805" s="101"/>
      <c r="G2805" s="101"/>
      <c r="H2805" s="101"/>
      <c r="I2805" s="101">
        <f t="shared" si="171"/>
        <v>32557</v>
      </c>
      <c r="J2805" s="101">
        <v>32557</v>
      </c>
      <c r="K2805" s="101"/>
      <c r="L2805" s="101"/>
      <c r="M2805" s="101"/>
      <c r="N2805" s="101">
        <f t="shared" si="172"/>
        <v>32557</v>
      </c>
      <c r="O2805" s="88">
        <v>46266</v>
      </c>
      <c r="P2805" s="88">
        <v>46298</v>
      </c>
      <c r="Q2805" s="144">
        <v>0.08</v>
      </c>
      <c r="R2805" s="90" t="s">
        <v>45</v>
      </c>
      <c r="S2805" s="91"/>
      <c r="T2805" s="91"/>
      <c r="U2805" s="102"/>
    </row>
    <row r="2806" spans="1:21" ht="27" customHeight="1" outlineLevel="1" x14ac:dyDescent="0.35">
      <c r="A2806" s="83" t="s">
        <v>3833</v>
      </c>
      <c r="B2806" s="391" t="s">
        <v>3834</v>
      </c>
      <c r="C2806" s="85"/>
      <c r="D2806" s="86"/>
      <c r="E2806" s="101">
        <v>32557</v>
      </c>
      <c r="F2806" s="101"/>
      <c r="G2806" s="101"/>
      <c r="H2806" s="101"/>
      <c r="I2806" s="101">
        <f t="shared" si="171"/>
        <v>32557</v>
      </c>
      <c r="J2806" s="101">
        <v>32557</v>
      </c>
      <c r="K2806" s="101"/>
      <c r="L2806" s="101"/>
      <c r="M2806" s="101"/>
      <c r="N2806" s="101">
        <f t="shared" si="172"/>
        <v>32557</v>
      </c>
      <c r="O2806" s="88">
        <v>46296</v>
      </c>
      <c r="P2806" s="88">
        <v>46329</v>
      </c>
      <c r="Q2806" s="144">
        <v>0.08</v>
      </c>
      <c r="R2806" s="90" t="s">
        <v>45</v>
      </c>
      <c r="S2806" s="91"/>
      <c r="T2806" s="91"/>
      <c r="U2806" s="102"/>
    </row>
    <row r="2807" spans="1:21" ht="27" customHeight="1" outlineLevel="1" x14ac:dyDescent="0.35">
      <c r="A2807" s="83" t="s">
        <v>3835</v>
      </c>
      <c r="B2807" s="391" t="s">
        <v>3836</v>
      </c>
      <c r="C2807" s="85"/>
      <c r="D2807" s="86"/>
      <c r="E2807" s="101">
        <v>32557</v>
      </c>
      <c r="F2807" s="101"/>
      <c r="G2807" s="101"/>
      <c r="H2807" s="101"/>
      <c r="I2807" s="101">
        <f t="shared" si="171"/>
        <v>32557</v>
      </c>
      <c r="J2807" s="101">
        <v>32557</v>
      </c>
      <c r="K2807" s="101"/>
      <c r="L2807" s="101"/>
      <c r="M2807" s="101"/>
      <c r="N2807" s="101">
        <f t="shared" si="172"/>
        <v>32557</v>
      </c>
      <c r="O2807" s="88">
        <v>46327</v>
      </c>
      <c r="P2807" s="88">
        <v>46359</v>
      </c>
      <c r="Q2807" s="144">
        <v>0.08</v>
      </c>
      <c r="R2807" s="90" t="s">
        <v>45</v>
      </c>
      <c r="S2807" s="91"/>
      <c r="T2807" s="91"/>
      <c r="U2807" s="102"/>
    </row>
    <row r="2808" spans="1:21" ht="27" customHeight="1" outlineLevel="1" x14ac:dyDescent="0.35">
      <c r="A2808" s="83" t="s">
        <v>3837</v>
      </c>
      <c r="B2808" s="391" t="s">
        <v>3838</v>
      </c>
      <c r="C2808" s="85"/>
      <c r="D2808" s="86"/>
      <c r="E2808" s="101">
        <v>32556</v>
      </c>
      <c r="F2808" s="101"/>
      <c r="G2808" s="101"/>
      <c r="H2808" s="101"/>
      <c r="I2808" s="101">
        <f t="shared" si="171"/>
        <v>32556</v>
      </c>
      <c r="J2808" s="101">
        <v>32556</v>
      </c>
      <c r="K2808" s="101"/>
      <c r="L2808" s="101"/>
      <c r="M2808" s="101"/>
      <c r="N2808" s="101">
        <f t="shared" si="172"/>
        <v>32556</v>
      </c>
      <c r="O2808" s="88">
        <v>46357</v>
      </c>
      <c r="P2808" s="88">
        <v>46387</v>
      </c>
      <c r="Q2808" s="144">
        <v>0.12</v>
      </c>
      <c r="R2808" s="90" t="s">
        <v>45</v>
      </c>
      <c r="S2808" s="91"/>
      <c r="T2808" s="91"/>
      <c r="U2808" s="102"/>
    </row>
    <row r="2809" spans="1:21" ht="27" customHeight="1" outlineLevel="1" x14ac:dyDescent="0.35">
      <c r="A2809" s="332" t="s">
        <v>3839</v>
      </c>
      <c r="B2809" s="163" t="s">
        <v>3840</v>
      </c>
      <c r="C2809" s="64">
        <v>12</v>
      </c>
      <c r="D2809" s="334">
        <v>631802</v>
      </c>
      <c r="E2809" s="335">
        <f>E2810+E2811+E2812+E2813+E2814+E2815+E2816+E2817+E2818+E2819+E2820+E2821</f>
        <v>1200000</v>
      </c>
      <c r="F2809" s="65"/>
      <c r="G2809" s="65"/>
      <c r="H2809" s="65"/>
      <c r="I2809" s="335">
        <f>I2810+I2811+I2812+I2813+I2814+I2815+I2816+I2817+I2818+I2819+I2820+I2821</f>
        <v>1200000</v>
      </c>
      <c r="J2809" s="335">
        <f>J2810+J2811+J2812+J2813+J2814+J2815+J2816+J2817+J2818+J2819+J2820+J2821</f>
        <v>1200000</v>
      </c>
      <c r="K2809" s="65"/>
      <c r="L2809" s="65"/>
      <c r="M2809" s="65"/>
      <c r="N2809" s="335">
        <f>N2810+N2811+N2812+N2813+N2814+N2815+N2816+N2817+N2818+N2819+N2820+N2821</f>
        <v>1200000</v>
      </c>
      <c r="O2809" s="67">
        <v>46023</v>
      </c>
      <c r="P2809" s="67">
        <v>46387</v>
      </c>
      <c r="Q2809" s="68"/>
      <c r="R2809" s="69" t="s">
        <v>45</v>
      </c>
      <c r="S2809" s="71"/>
      <c r="T2809" s="71"/>
      <c r="U2809" s="147"/>
    </row>
    <row r="2810" spans="1:21" ht="27" customHeight="1" outlineLevel="1" x14ac:dyDescent="0.35">
      <c r="A2810" s="83" t="s">
        <v>3841</v>
      </c>
      <c r="B2810" s="391" t="s">
        <v>3816</v>
      </c>
      <c r="C2810" s="85"/>
      <c r="D2810" s="86"/>
      <c r="E2810" s="101">
        <v>100000</v>
      </c>
      <c r="F2810" s="101"/>
      <c r="G2810" s="101"/>
      <c r="H2810" s="101"/>
      <c r="I2810" s="101">
        <f t="shared" ref="I2810:I2821" si="173">SUM(E2810:H2810)</f>
        <v>100000</v>
      </c>
      <c r="J2810" s="101">
        <v>100000</v>
      </c>
      <c r="K2810" s="101"/>
      <c r="L2810" s="101"/>
      <c r="M2810" s="101"/>
      <c r="N2810" s="101">
        <f t="shared" ref="N2810:N2821" si="174">SUM(J2810:M2810)</f>
        <v>100000</v>
      </c>
      <c r="O2810" s="88">
        <v>46023</v>
      </c>
      <c r="P2810" s="88">
        <v>46056</v>
      </c>
      <c r="Q2810" s="144">
        <v>0.08</v>
      </c>
      <c r="R2810" s="90" t="s">
        <v>45</v>
      </c>
      <c r="S2810" s="91"/>
      <c r="T2810" s="91"/>
      <c r="U2810" s="102"/>
    </row>
    <row r="2811" spans="1:21" ht="27" customHeight="1" outlineLevel="1" x14ac:dyDescent="0.35">
      <c r="A2811" s="83" t="s">
        <v>3842</v>
      </c>
      <c r="B2811" s="391" t="s">
        <v>3818</v>
      </c>
      <c r="C2811" s="85"/>
      <c r="D2811" s="86"/>
      <c r="E2811" s="101">
        <v>100000</v>
      </c>
      <c r="F2811" s="101"/>
      <c r="G2811" s="101"/>
      <c r="H2811" s="101"/>
      <c r="I2811" s="101">
        <f t="shared" si="173"/>
        <v>100000</v>
      </c>
      <c r="J2811" s="101">
        <v>100000</v>
      </c>
      <c r="K2811" s="101"/>
      <c r="L2811" s="101"/>
      <c r="M2811" s="101"/>
      <c r="N2811" s="101">
        <f t="shared" si="174"/>
        <v>100000</v>
      </c>
      <c r="O2811" s="88">
        <v>46054</v>
      </c>
      <c r="P2811" s="88">
        <v>46084</v>
      </c>
      <c r="Q2811" s="144">
        <v>0.08</v>
      </c>
      <c r="R2811" s="90" t="s">
        <v>45</v>
      </c>
      <c r="S2811" s="91"/>
      <c r="T2811" s="91"/>
      <c r="U2811" s="102"/>
    </row>
    <row r="2812" spans="1:21" ht="27" customHeight="1" outlineLevel="1" x14ac:dyDescent="0.35">
      <c r="A2812" s="83" t="s">
        <v>3843</v>
      </c>
      <c r="B2812" s="391" t="s">
        <v>3820</v>
      </c>
      <c r="C2812" s="85"/>
      <c r="D2812" s="86"/>
      <c r="E2812" s="101">
        <v>100000</v>
      </c>
      <c r="F2812" s="101"/>
      <c r="G2812" s="101"/>
      <c r="H2812" s="101"/>
      <c r="I2812" s="101">
        <f t="shared" si="173"/>
        <v>100000</v>
      </c>
      <c r="J2812" s="101">
        <v>100000</v>
      </c>
      <c r="K2812" s="101"/>
      <c r="L2812" s="101"/>
      <c r="M2812" s="101"/>
      <c r="N2812" s="101">
        <f t="shared" si="174"/>
        <v>100000</v>
      </c>
      <c r="O2812" s="88">
        <v>46082</v>
      </c>
      <c r="P2812" s="88">
        <v>46115</v>
      </c>
      <c r="Q2812" s="144">
        <v>0.08</v>
      </c>
      <c r="R2812" s="90" t="s">
        <v>45</v>
      </c>
      <c r="S2812" s="91"/>
      <c r="T2812" s="91"/>
      <c r="U2812" s="102"/>
    </row>
    <row r="2813" spans="1:21" ht="27" customHeight="1" outlineLevel="1" x14ac:dyDescent="0.35">
      <c r="A2813" s="83" t="s">
        <v>3844</v>
      </c>
      <c r="B2813" s="391" t="s">
        <v>3822</v>
      </c>
      <c r="C2813" s="85"/>
      <c r="D2813" s="86"/>
      <c r="E2813" s="101">
        <v>100000</v>
      </c>
      <c r="F2813" s="101"/>
      <c r="G2813" s="101"/>
      <c r="H2813" s="101"/>
      <c r="I2813" s="101">
        <f t="shared" si="173"/>
        <v>100000</v>
      </c>
      <c r="J2813" s="101">
        <v>100000</v>
      </c>
      <c r="K2813" s="101"/>
      <c r="L2813" s="101"/>
      <c r="M2813" s="101"/>
      <c r="N2813" s="101">
        <f t="shared" si="174"/>
        <v>100000</v>
      </c>
      <c r="O2813" s="88">
        <v>46113</v>
      </c>
      <c r="P2813" s="88">
        <v>46145</v>
      </c>
      <c r="Q2813" s="144">
        <v>0.08</v>
      </c>
      <c r="R2813" s="90" t="s">
        <v>45</v>
      </c>
      <c r="S2813" s="91"/>
      <c r="T2813" s="91"/>
      <c r="U2813" s="102"/>
    </row>
    <row r="2814" spans="1:21" ht="27" customHeight="1" outlineLevel="1" x14ac:dyDescent="0.35">
      <c r="A2814" s="83" t="s">
        <v>3845</v>
      </c>
      <c r="B2814" s="391" t="s">
        <v>3824</v>
      </c>
      <c r="C2814" s="85"/>
      <c r="D2814" s="86"/>
      <c r="E2814" s="101">
        <v>100000</v>
      </c>
      <c r="F2814" s="101"/>
      <c r="G2814" s="101"/>
      <c r="H2814" s="101"/>
      <c r="I2814" s="101">
        <f t="shared" si="173"/>
        <v>100000</v>
      </c>
      <c r="J2814" s="101">
        <v>100000</v>
      </c>
      <c r="K2814" s="101"/>
      <c r="L2814" s="101"/>
      <c r="M2814" s="101"/>
      <c r="N2814" s="101">
        <f t="shared" si="174"/>
        <v>100000</v>
      </c>
      <c r="O2814" s="88">
        <v>46143</v>
      </c>
      <c r="P2814" s="88">
        <v>46176</v>
      </c>
      <c r="Q2814" s="144">
        <v>0.08</v>
      </c>
      <c r="R2814" s="90" t="s">
        <v>45</v>
      </c>
      <c r="S2814" s="91"/>
      <c r="T2814" s="91"/>
      <c r="U2814" s="102"/>
    </row>
    <row r="2815" spans="1:21" ht="27" customHeight="1" outlineLevel="1" x14ac:dyDescent="0.35">
      <c r="A2815" s="83" t="s">
        <v>3846</v>
      </c>
      <c r="B2815" s="391" t="s">
        <v>3826</v>
      </c>
      <c r="C2815" s="85"/>
      <c r="D2815" s="86"/>
      <c r="E2815" s="101">
        <v>100000</v>
      </c>
      <c r="F2815" s="101"/>
      <c r="G2815" s="101"/>
      <c r="H2815" s="101"/>
      <c r="I2815" s="101">
        <f t="shared" si="173"/>
        <v>100000</v>
      </c>
      <c r="J2815" s="101">
        <v>100000</v>
      </c>
      <c r="K2815" s="101"/>
      <c r="L2815" s="101"/>
      <c r="M2815" s="101"/>
      <c r="N2815" s="101">
        <f t="shared" si="174"/>
        <v>100000</v>
      </c>
      <c r="O2815" s="88">
        <v>46174</v>
      </c>
      <c r="P2815" s="88">
        <v>46206</v>
      </c>
      <c r="Q2815" s="144">
        <v>0.08</v>
      </c>
      <c r="R2815" s="90" t="s">
        <v>45</v>
      </c>
      <c r="S2815" s="91"/>
      <c r="T2815" s="91"/>
      <c r="U2815" s="102"/>
    </row>
    <row r="2816" spans="1:21" ht="27" customHeight="1" outlineLevel="1" x14ac:dyDescent="0.35">
      <c r="A2816" s="83" t="s">
        <v>3847</v>
      </c>
      <c r="B2816" s="391" t="s">
        <v>3828</v>
      </c>
      <c r="C2816" s="85"/>
      <c r="D2816" s="86"/>
      <c r="E2816" s="101">
        <v>100000</v>
      </c>
      <c r="F2816" s="101"/>
      <c r="G2816" s="101"/>
      <c r="H2816" s="101"/>
      <c r="I2816" s="101">
        <f t="shared" si="173"/>
        <v>100000</v>
      </c>
      <c r="J2816" s="101">
        <v>100000</v>
      </c>
      <c r="K2816" s="101"/>
      <c r="L2816" s="101"/>
      <c r="M2816" s="101"/>
      <c r="N2816" s="101">
        <f t="shared" si="174"/>
        <v>100000</v>
      </c>
      <c r="O2816" s="88">
        <v>46204</v>
      </c>
      <c r="P2816" s="88">
        <v>46237</v>
      </c>
      <c r="Q2816" s="144">
        <v>0.08</v>
      </c>
      <c r="R2816" s="90" t="s">
        <v>45</v>
      </c>
      <c r="S2816" s="91"/>
      <c r="T2816" s="91"/>
      <c r="U2816" s="102"/>
    </row>
    <row r="2817" spans="1:21" ht="27" customHeight="1" outlineLevel="1" x14ac:dyDescent="0.35">
      <c r="A2817" s="83" t="s">
        <v>3848</v>
      </c>
      <c r="B2817" s="391" t="s">
        <v>3830</v>
      </c>
      <c r="C2817" s="85"/>
      <c r="D2817" s="86"/>
      <c r="E2817" s="101">
        <v>100000</v>
      </c>
      <c r="F2817" s="101"/>
      <c r="G2817" s="101"/>
      <c r="H2817" s="101"/>
      <c r="I2817" s="101">
        <f t="shared" si="173"/>
        <v>100000</v>
      </c>
      <c r="J2817" s="101">
        <v>100000</v>
      </c>
      <c r="K2817" s="101"/>
      <c r="L2817" s="101"/>
      <c r="M2817" s="101"/>
      <c r="N2817" s="101">
        <f t="shared" si="174"/>
        <v>100000</v>
      </c>
      <c r="O2817" s="88">
        <v>46235</v>
      </c>
      <c r="P2817" s="88">
        <v>46268</v>
      </c>
      <c r="Q2817" s="144">
        <v>0.08</v>
      </c>
      <c r="R2817" s="90" t="s">
        <v>45</v>
      </c>
      <c r="S2817" s="91"/>
      <c r="T2817" s="91"/>
      <c r="U2817" s="102"/>
    </row>
    <row r="2818" spans="1:21" ht="27" customHeight="1" outlineLevel="1" x14ac:dyDescent="0.35">
      <c r="A2818" s="83" t="s">
        <v>3849</v>
      </c>
      <c r="B2818" s="391" t="s">
        <v>3832</v>
      </c>
      <c r="C2818" s="85"/>
      <c r="D2818" s="86"/>
      <c r="E2818" s="101">
        <v>100000</v>
      </c>
      <c r="F2818" s="101"/>
      <c r="G2818" s="101"/>
      <c r="H2818" s="101"/>
      <c r="I2818" s="101">
        <f t="shared" si="173"/>
        <v>100000</v>
      </c>
      <c r="J2818" s="101">
        <v>100000</v>
      </c>
      <c r="K2818" s="101"/>
      <c r="L2818" s="101"/>
      <c r="M2818" s="101"/>
      <c r="N2818" s="101">
        <f t="shared" si="174"/>
        <v>100000</v>
      </c>
      <c r="O2818" s="88">
        <v>46266</v>
      </c>
      <c r="P2818" s="88">
        <v>46298</v>
      </c>
      <c r="Q2818" s="144">
        <v>0.08</v>
      </c>
      <c r="R2818" s="90" t="s">
        <v>45</v>
      </c>
      <c r="S2818" s="91"/>
      <c r="T2818" s="91"/>
      <c r="U2818" s="102"/>
    </row>
    <row r="2819" spans="1:21" ht="27" customHeight="1" outlineLevel="1" x14ac:dyDescent="0.35">
      <c r="A2819" s="83" t="s">
        <v>3850</v>
      </c>
      <c r="B2819" s="391" t="s">
        <v>3834</v>
      </c>
      <c r="C2819" s="85"/>
      <c r="D2819" s="86"/>
      <c r="E2819" s="101">
        <v>100000</v>
      </c>
      <c r="F2819" s="101"/>
      <c r="G2819" s="101"/>
      <c r="H2819" s="101"/>
      <c r="I2819" s="101">
        <f t="shared" si="173"/>
        <v>100000</v>
      </c>
      <c r="J2819" s="101">
        <v>100000</v>
      </c>
      <c r="K2819" s="101"/>
      <c r="L2819" s="101"/>
      <c r="M2819" s="101"/>
      <c r="N2819" s="101">
        <f t="shared" si="174"/>
        <v>100000</v>
      </c>
      <c r="O2819" s="88">
        <v>46296</v>
      </c>
      <c r="P2819" s="88">
        <v>46329</v>
      </c>
      <c r="Q2819" s="144">
        <v>0.08</v>
      </c>
      <c r="R2819" s="90" t="s">
        <v>45</v>
      </c>
      <c r="S2819" s="91"/>
      <c r="T2819" s="91"/>
      <c r="U2819" s="102"/>
    </row>
    <row r="2820" spans="1:21" ht="27" customHeight="1" outlineLevel="1" x14ac:dyDescent="0.35">
      <c r="A2820" s="83" t="s">
        <v>3851</v>
      </c>
      <c r="B2820" s="391" t="s">
        <v>3836</v>
      </c>
      <c r="C2820" s="85"/>
      <c r="D2820" s="86"/>
      <c r="E2820" s="101">
        <v>100000</v>
      </c>
      <c r="F2820" s="101"/>
      <c r="G2820" s="101"/>
      <c r="H2820" s="101"/>
      <c r="I2820" s="101">
        <f t="shared" si="173"/>
        <v>100000</v>
      </c>
      <c r="J2820" s="101">
        <v>100000</v>
      </c>
      <c r="K2820" s="101"/>
      <c r="L2820" s="101"/>
      <c r="M2820" s="101"/>
      <c r="N2820" s="101">
        <f t="shared" si="174"/>
        <v>100000</v>
      </c>
      <c r="O2820" s="88">
        <v>46327</v>
      </c>
      <c r="P2820" s="88">
        <v>46359</v>
      </c>
      <c r="Q2820" s="144">
        <v>0.08</v>
      </c>
      <c r="R2820" s="90" t="s">
        <v>45</v>
      </c>
      <c r="S2820" s="91"/>
      <c r="T2820" s="91"/>
      <c r="U2820" s="102"/>
    </row>
    <row r="2821" spans="1:21" ht="27" customHeight="1" outlineLevel="1" x14ac:dyDescent="0.35">
      <c r="A2821" s="83" t="s">
        <v>3852</v>
      </c>
      <c r="B2821" s="391" t="s">
        <v>3838</v>
      </c>
      <c r="C2821" s="85"/>
      <c r="D2821" s="86"/>
      <c r="E2821" s="101">
        <v>100000</v>
      </c>
      <c r="F2821" s="101"/>
      <c r="G2821" s="101"/>
      <c r="H2821" s="101"/>
      <c r="I2821" s="101">
        <f t="shared" si="173"/>
        <v>100000</v>
      </c>
      <c r="J2821" s="101">
        <v>100000</v>
      </c>
      <c r="K2821" s="101"/>
      <c r="L2821" s="101"/>
      <c r="M2821" s="101"/>
      <c r="N2821" s="101">
        <f t="shared" si="174"/>
        <v>100000</v>
      </c>
      <c r="O2821" s="88">
        <v>46357</v>
      </c>
      <c r="P2821" s="88">
        <v>46387</v>
      </c>
      <c r="Q2821" s="144">
        <v>0.12</v>
      </c>
      <c r="R2821" s="90" t="s">
        <v>45</v>
      </c>
      <c r="S2821" s="91"/>
      <c r="T2821" s="91"/>
      <c r="U2821" s="102"/>
    </row>
    <row r="2822" spans="1:21" ht="27" customHeight="1" outlineLevel="1" x14ac:dyDescent="0.35">
      <c r="A2822" s="332" t="s">
        <v>3853</v>
      </c>
      <c r="B2822" s="333" t="s">
        <v>3854</v>
      </c>
      <c r="C2822" s="204">
        <v>12</v>
      </c>
      <c r="D2822" s="334">
        <v>631803</v>
      </c>
      <c r="E2822" s="335">
        <f>E2823+E2824+E2825+E2826+E2827+E2828+E2829+E2830+E2831+E2832+E2833+E2834</f>
        <v>80000000</v>
      </c>
      <c r="F2822" s="335"/>
      <c r="G2822" s="335"/>
      <c r="H2822" s="335"/>
      <c r="I2822" s="335">
        <f>I2823+I2824+I2825+I2826+I2827+I2828+I2829+I2830+I2831+I2832+I2833+I2834</f>
        <v>80000000</v>
      </c>
      <c r="J2822" s="335">
        <f>J2823+J2824+J2825+J2826+J2827+J2828+J2829+J2830+J2831+J2832+J2833+J2834</f>
        <v>80000000</v>
      </c>
      <c r="K2822" s="335"/>
      <c r="L2822" s="335"/>
      <c r="M2822" s="335"/>
      <c r="N2822" s="335">
        <f>N2823+N2824+N2825+N2826+N2827+N2828+N2829+N2830+N2831+N2832+N2833+N2834</f>
        <v>80000000</v>
      </c>
      <c r="O2822" s="67">
        <v>46023</v>
      </c>
      <c r="P2822" s="67">
        <v>46387</v>
      </c>
      <c r="Q2822" s="207"/>
      <c r="R2822" s="208" t="s">
        <v>45</v>
      </c>
      <c r="S2822" s="209"/>
      <c r="T2822" s="209"/>
      <c r="U2822" s="337"/>
    </row>
    <row r="2823" spans="1:21" ht="27" customHeight="1" outlineLevel="1" x14ac:dyDescent="0.35">
      <c r="A2823" s="83" t="s">
        <v>3855</v>
      </c>
      <c r="B2823" s="391" t="s">
        <v>3816</v>
      </c>
      <c r="C2823" s="85"/>
      <c r="D2823" s="86"/>
      <c r="E2823" s="101">
        <v>6666666</v>
      </c>
      <c r="F2823" s="101"/>
      <c r="G2823" s="101"/>
      <c r="H2823" s="101"/>
      <c r="I2823" s="101">
        <f t="shared" ref="I2823:I2834" si="175">SUM(E2823:H2823)</f>
        <v>6666666</v>
      </c>
      <c r="J2823" s="101">
        <v>6666666</v>
      </c>
      <c r="K2823" s="101"/>
      <c r="L2823" s="101"/>
      <c r="M2823" s="101"/>
      <c r="N2823" s="101">
        <f t="shared" ref="N2823:N2834" si="176">SUM(J2823:M2823)</f>
        <v>6666666</v>
      </c>
      <c r="O2823" s="88">
        <v>46023</v>
      </c>
      <c r="P2823" s="88">
        <v>46056</v>
      </c>
      <c r="Q2823" s="144">
        <v>0.08</v>
      </c>
      <c r="R2823" s="90" t="s">
        <v>45</v>
      </c>
      <c r="S2823" s="91"/>
      <c r="T2823" s="91"/>
      <c r="U2823" s="102"/>
    </row>
    <row r="2824" spans="1:21" ht="27" customHeight="1" outlineLevel="1" x14ac:dyDescent="0.35">
      <c r="A2824" s="83" t="s">
        <v>3856</v>
      </c>
      <c r="B2824" s="391" t="s">
        <v>3818</v>
      </c>
      <c r="C2824" s="85"/>
      <c r="D2824" s="86"/>
      <c r="E2824" s="101">
        <v>6666666</v>
      </c>
      <c r="F2824" s="101"/>
      <c r="G2824" s="101"/>
      <c r="H2824" s="101"/>
      <c r="I2824" s="101">
        <f t="shared" si="175"/>
        <v>6666666</v>
      </c>
      <c r="J2824" s="101">
        <v>6666666</v>
      </c>
      <c r="K2824" s="101"/>
      <c r="L2824" s="101"/>
      <c r="M2824" s="101"/>
      <c r="N2824" s="101">
        <f t="shared" si="176"/>
        <v>6666666</v>
      </c>
      <c r="O2824" s="88">
        <v>46054</v>
      </c>
      <c r="P2824" s="88">
        <v>46084</v>
      </c>
      <c r="Q2824" s="144">
        <v>0.08</v>
      </c>
      <c r="R2824" s="90" t="s">
        <v>45</v>
      </c>
      <c r="S2824" s="91"/>
      <c r="T2824" s="91"/>
      <c r="U2824" s="102"/>
    </row>
    <row r="2825" spans="1:21" ht="27" customHeight="1" outlineLevel="1" x14ac:dyDescent="0.35">
      <c r="A2825" s="83" t="s">
        <v>3857</v>
      </c>
      <c r="B2825" s="391" t="s">
        <v>3820</v>
      </c>
      <c r="C2825" s="85"/>
      <c r="D2825" s="86"/>
      <c r="E2825" s="101">
        <v>6666666</v>
      </c>
      <c r="F2825" s="101"/>
      <c r="G2825" s="101"/>
      <c r="H2825" s="101"/>
      <c r="I2825" s="101">
        <f t="shared" si="175"/>
        <v>6666666</v>
      </c>
      <c r="J2825" s="101">
        <v>6666666</v>
      </c>
      <c r="K2825" s="101"/>
      <c r="L2825" s="101"/>
      <c r="M2825" s="101"/>
      <c r="N2825" s="101">
        <f t="shared" si="176"/>
        <v>6666666</v>
      </c>
      <c r="O2825" s="88">
        <v>46082</v>
      </c>
      <c r="P2825" s="88">
        <v>46115</v>
      </c>
      <c r="Q2825" s="144">
        <v>0.08</v>
      </c>
      <c r="R2825" s="90" t="s">
        <v>45</v>
      </c>
      <c r="S2825" s="91"/>
      <c r="T2825" s="91"/>
      <c r="U2825" s="102"/>
    </row>
    <row r="2826" spans="1:21" ht="27" customHeight="1" outlineLevel="1" x14ac:dyDescent="0.35">
      <c r="A2826" s="83" t="s">
        <v>3858</v>
      </c>
      <c r="B2826" s="391" t="s">
        <v>3822</v>
      </c>
      <c r="C2826" s="85"/>
      <c r="D2826" s="86"/>
      <c r="E2826" s="101">
        <v>6666666</v>
      </c>
      <c r="F2826" s="101"/>
      <c r="G2826" s="101"/>
      <c r="H2826" s="101"/>
      <c r="I2826" s="101">
        <f t="shared" si="175"/>
        <v>6666666</v>
      </c>
      <c r="J2826" s="101">
        <v>6666666</v>
      </c>
      <c r="K2826" s="101"/>
      <c r="L2826" s="101"/>
      <c r="M2826" s="101"/>
      <c r="N2826" s="101">
        <f t="shared" si="176"/>
        <v>6666666</v>
      </c>
      <c r="O2826" s="88">
        <v>46113</v>
      </c>
      <c r="P2826" s="88">
        <v>46145</v>
      </c>
      <c r="Q2826" s="144">
        <v>0.08</v>
      </c>
      <c r="R2826" s="90" t="s">
        <v>45</v>
      </c>
      <c r="S2826" s="91"/>
      <c r="T2826" s="91"/>
      <c r="U2826" s="102"/>
    </row>
    <row r="2827" spans="1:21" ht="27" customHeight="1" outlineLevel="1" x14ac:dyDescent="0.35">
      <c r="A2827" s="83" t="s">
        <v>3859</v>
      </c>
      <c r="B2827" s="391" t="s">
        <v>3824</v>
      </c>
      <c r="C2827" s="85"/>
      <c r="D2827" s="86"/>
      <c r="E2827" s="101">
        <v>6666667</v>
      </c>
      <c r="F2827" s="101"/>
      <c r="G2827" s="101"/>
      <c r="H2827" s="101"/>
      <c r="I2827" s="101">
        <f t="shared" si="175"/>
        <v>6666667</v>
      </c>
      <c r="J2827" s="101">
        <v>6666667</v>
      </c>
      <c r="K2827" s="101"/>
      <c r="L2827" s="101"/>
      <c r="M2827" s="101"/>
      <c r="N2827" s="101">
        <f t="shared" si="176"/>
        <v>6666667</v>
      </c>
      <c r="O2827" s="88">
        <v>46143</v>
      </c>
      <c r="P2827" s="88">
        <v>46176</v>
      </c>
      <c r="Q2827" s="144">
        <v>0.08</v>
      </c>
      <c r="R2827" s="90" t="s">
        <v>45</v>
      </c>
      <c r="S2827" s="91"/>
      <c r="T2827" s="91"/>
      <c r="U2827" s="102"/>
    </row>
    <row r="2828" spans="1:21" ht="27" customHeight="1" outlineLevel="1" x14ac:dyDescent="0.35">
      <c r="A2828" s="83" t="s">
        <v>3860</v>
      </c>
      <c r="B2828" s="391" t="s">
        <v>3826</v>
      </c>
      <c r="C2828" s="85"/>
      <c r="D2828" s="86"/>
      <c r="E2828" s="101">
        <v>6666667</v>
      </c>
      <c r="F2828" s="101"/>
      <c r="G2828" s="101"/>
      <c r="H2828" s="101"/>
      <c r="I2828" s="101">
        <f t="shared" si="175"/>
        <v>6666667</v>
      </c>
      <c r="J2828" s="101">
        <v>6666667</v>
      </c>
      <c r="K2828" s="101"/>
      <c r="L2828" s="101"/>
      <c r="M2828" s="101"/>
      <c r="N2828" s="101">
        <f t="shared" si="176"/>
        <v>6666667</v>
      </c>
      <c r="O2828" s="88">
        <v>46174</v>
      </c>
      <c r="P2828" s="88">
        <v>46206</v>
      </c>
      <c r="Q2828" s="144">
        <v>0.08</v>
      </c>
      <c r="R2828" s="90" t="s">
        <v>45</v>
      </c>
      <c r="S2828" s="91"/>
      <c r="T2828" s="91"/>
      <c r="U2828" s="102"/>
    </row>
    <row r="2829" spans="1:21" ht="27" customHeight="1" outlineLevel="1" x14ac:dyDescent="0.35">
      <c r="A2829" s="83" t="s">
        <v>3861</v>
      </c>
      <c r="B2829" s="391" t="s">
        <v>3828</v>
      </c>
      <c r="C2829" s="85"/>
      <c r="D2829" s="86"/>
      <c r="E2829" s="101">
        <v>6666667</v>
      </c>
      <c r="F2829" s="101"/>
      <c r="G2829" s="101"/>
      <c r="H2829" s="101"/>
      <c r="I2829" s="101">
        <f t="shared" si="175"/>
        <v>6666667</v>
      </c>
      <c r="J2829" s="101">
        <v>6666667</v>
      </c>
      <c r="K2829" s="101"/>
      <c r="L2829" s="101"/>
      <c r="M2829" s="101"/>
      <c r="N2829" s="101">
        <f t="shared" si="176"/>
        <v>6666667</v>
      </c>
      <c r="O2829" s="88">
        <v>46204</v>
      </c>
      <c r="P2829" s="88">
        <v>46237</v>
      </c>
      <c r="Q2829" s="144">
        <v>0.08</v>
      </c>
      <c r="R2829" s="90" t="s">
        <v>45</v>
      </c>
      <c r="S2829" s="91"/>
      <c r="T2829" s="91"/>
      <c r="U2829" s="102"/>
    </row>
    <row r="2830" spans="1:21" ht="27" customHeight="1" outlineLevel="1" x14ac:dyDescent="0.35">
      <c r="A2830" s="83" t="s">
        <v>3862</v>
      </c>
      <c r="B2830" s="391" t="s">
        <v>3830</v>
      </c>
      <c r="C2830" s="85"/>
      <c r="D2830" s="86"/>
      <c r="E2830" s="101">
        <v>6666667</v>
      </c>
      <c r="F2830" s="101"/>
      <c r="G2830" s="101"/>
      <c r="H2830" s="101"/>
      <c r="I2830" s="101">
        <f t="shared" si="175"/>
        <v>6666667</v>
      </c>
      <c r="J2830" s="101">
        <v>6666667</v>
      </c>
      <c r="K2830" s="101"/>
      <c r="L2830" s="101"/>
      <c r="M2830" s="101"/>
      <c r="N2830" s="101">
        <f t="shared" si="176"/>
        <v>6666667</v>
      </c>
      <c r="O2830" s="88">
        <v>46235</v>
      </c>
      <c r="P2830" s="88">
        <v>46268</v>
      </c>
      <c r="Q2830" s="144">
        <v>0.08</v>
      </c>
      <c r="R2830" s="90" t="s">
        <v>45</v>
      </c>
      <c r="S2830" s="91"/>
      <c r="T2830" s="91"/>
      <c r="U2830" s="102"/>
    </row>
    <row r="2831" spans="1:21" ht="24" customHeight="1" outlineLevel="1" x14ac:dyDescent="0.35">
      <c r="A2831" s="83" t="s">
        <v>3863</v>
      </c>
      <c r="B2831" s="391" t="s">
        <v>3832</v>
      </c>
      <c r="C2831" s="85"/>
      <c r="D2831" s="86"/>
      <c r="E2831" s="101">
        <v>6666667</v>
      </c>
      <c r="F2831" s="101"/>
      <c r="G2831" s="101"/>
      <c r="H2831" s="101"/>
      <c r="I2831" s="101">
        <f t="shared" si="175"/>
        <v>6666667</v>
      </c>
      <c r="J2831" s="101">
        <v>6666667</v>
      </c>
      <c r="K2831" s="101"/>
      <c r="L2831" s="101"/>
      <c r="M2831" s="101"/>
      <c r="N2831" s="101">
        <f t="shared" si="176"/>
        <v>6666667</v>
      </c>
      <c r="O2831" s="88">
        <v>46266</v>
      </c>
      <c r="P2831" s="88">
        <v>46298</v>
      </c>
      <c r="Q2831" s="144">
        <v>0.08</v>
      </c>
      <c r="R2831" s="90" t="s">
        <v>45</v>
      </c>
      <c r="S2831" s="91"/>
      <c r="T2831" s="91"/>
      <c r="U2831" s="102"/>
    </row>
    <row r="2832" spans="1:21" ht="24" customHeight="1" outlineLevel="1" x14ac:dyDescent="0.35">
      <c r="A2832" s="83" t="s">
        <v>3864</v>
      </c>
      <c r="B2832" s="391" t="s">
        <v>3834</v>
      </c>
      <c r="C2832" s="85"/>
      <c r="D2832" s="86"/>
      <c r="E2832" s="101">
        <v>6666667</v>
      </c>
      <c r="F2832" s="101"/>
      <c r="G2832" s="101"/>
      <c r="H2832" s="101"/>
      <c r="I2832" s="101">
        <f t="shared" si="175"/>
        <v>6666667</v>
      </c>
      <c r="J2832" s="101">
        <v>6666667</v>
      </c>
      <c r="K2832" s="101"/>
      <c r="L2832" s="101"/>
      <c r="M2832" s="101"/>
      <c r="N2832" s="101">
        <f t="shared" si="176"/>
        <v>6666667</v>
      </c>
      <c r="O2832" s="88">
        <v>46296</v>
      </c>
      <c r="P2832" s="88">
        <v>46329</v>
      </c>
      <c r="Q2832" s="144">
        <v>0.08</v>
      </c>
      <c r="R2832" s="90" t="s">
        <v>45</v>
      </c>
      <c r="S2832" s="91"/>
      <c r="T2832" s="91"/>
      <c r="U2832" s="102"/>
    </row>
    <row r="2833" spans="1:21" ht="24" customHeight="1" outlineLevel="1" x14ac:dyDescent="0.35">
      <c r="A2833" s="83" t="s">
        <v>3865</v>
      </c>
      <c r="B2833" s="391" t="s">
        <v>3836</v>
      </c>
      <c r="C2833" s="85"/>
      <c r="D2833" s="86"/>
      <c r="E2833" s="101">
        <v>6666667</v>
      </c>
      <c r="F2833" s="101"/>
      <c r="G2833" s="101"/>
      <c r="H2833" s="101"/>
      <c r="I2833" s="101">
        <f t="shared" si="175"/>
        <v>6666667</v>
      </c>
      <c r="J2833" s="101">
        <v>6666667</v>
      </c>
      <c r="K2833" s="101"/>
      <c r="L2833" s="101"/>
      <c r="M2833" s="101"/>
      <c r="N2833" s="101">
        <f t="shared" si="176"/>
        <v>6666667</v>
      </c>
      <c r="O2833" s="88">
        <v>46327</v>
      </c>
      <c r="P2833" s="88">
        <v>46359</v>
      </c>
      <c r="Q2833" s="144">
        <v>0.08</v>
      </c>
      <c r="R2833" s="90" t="s">
        <v>45</v>
      </c>
      <c r="S2833" s="91"/>
      <c r="T2833" s="91"/>
      <c r="U2833" s="102"/>
    </row>
    <row r="2834" spans="1:21" ht="24" customHeight="1" outlineLevel="1" x14ac:dyDescent="0.35">
      <c r="A2834" s="83" t="s">
        <v>3866</v>
      </c>
      <c r="B2834" s="391" t="s">
        <v>3838</v>
      </c>
      <c r="C2834" s="85"/>
      <c r="D2834" s="86"/>
      <c r="E2834" s="101">
        <v>6666667</v>
      </c>
      <c r="F2834" s="101"/>
      <c r="G2834" s="101"/>
      <c r="H2834" s="101"/>
      <c r="I2834" s="101">
        <f t="shared" si="175"/>
        <v>6666667</v>
      </c>
      <c r="J2834" s="101">
        <v>6666667</v>
      </c>
      <c r="K2834" s="101"/>
      <c r="L2834" s="101"/>
      <c r="M2834" s="101"/>
      <c r="N2834" s="101">
        <f t="shared" si="176"/>
        <v>6666667</v>
      </c>
      <c r="O2834" s="88">
        <v>46357</v>
      </c>
      <c r="P2834" s="88">
        <v>46387</v>
      </c>
      <c r="Q2834" s="144">
        <v>0.12</v>
      </c>
      <c r="R2834" s="90" t="s">
        <v>45</v>
      </c>
      <c r="S2834" s="91"/>
      <c r="T2834" s="91"/>
      <c r="U2834" s="102"/>
    </row>
    <row r="2835" spans="1:21" ht="24" customHeight="1" outlineLevel="1" x14ac:dyDescent="0.35">
      <c r="A2835" s="332" t="s">
        <v>3867</v>
      </c>
      <c r="B2835" s="163" t="s">
        <v>3868</v>
      </c>
      <c r="C2835" s="64">
        <v>12</v>
      </c>
      <c r="D2835" s="334">
        <v>631804</v>
      </c>
      <c r="E2835" s="335">
        <f>E2836+E2837+E2838+E2839+E2840+E2841+E2842+E2843+E2844+E2845+E2846+E2847</f>
        <v>225000</v>
      </c>
      <c r="F2835" s="65"/>
      <c r="G2835" s="65"/>
      <c r="H2835" s="65"/>
      <c r="I2835" s="335">
        <f>I2836+I2837+I2838+I2839+I2840+I2841+I2842+I2843+I2844+I2845+I2846+I2847</f>
        <v>225000</v>
      </c>
      <c r="J2835" s="335">
        <f>J2836+J2837+J2838+J2839+J2840+J2841+J2842+J2843+J2844+J2845+J2846+J2847</f>
        <v>225000</v>
      </c>
      <c r="K2835" s="65"/>
      <c r="L2835" s="65"/>
      <c r="M2835" s="65"/>
      <c r="N2835" s="335">
        <f>N2836+N2837+N2838+N2839+N2840+N2841+N2842+N2843+N2844+N2845+N2846+N2847</f>
        <v>225000</v>
      </c>
      <c r="O2835" s="67">
        <v>46023</v>
      </c>
      <c r="P2835" s="67">
        <v>46387</v>
      </c>
      <c r="Q2835" s="68"/>
      <c r="R2835" s="69" t="s">
        <v>45</v>
      </c>
      <c r="S2835" s="71"/>
      <c r="T2835" s="71"/>
      <c r="U2835" s="147"/>
    </row>
    <row r="2836" spans="1:21" ht="24" customHeight="1" outlineLevel="1" x14ac:dyDescent="0.35">
      <c r="A2836" s="83" t="s">
        <v>3869</v>
      </c>
      <c r="B2836" s="391" t="s">
        <v>3816</v>
      </c>
      <c r="C2836" s="85"/>
      <c r="D2836" s="86"/>
      <c r="E2836" s="101">
        <v>18750</v>
      </c>
      <c r="F2836" s="101"/>
      <c r="G2836" s="101"/>
      <c r="H2836" s="101"/>
      <c r="I2836" s="101">
        <f t="shared" ref="I2836:I2874" si="177">SUM(E2836:H2836)</f>
        <v>18750</v>
      </c>
      <c r="J2836" s="101">
        <v>18750</v>
      </c>
      <c r="K2836" s="101"/>
      <c r="L2836" s="101"/>
      <c r="M2836" s="101"/>
      <c r="N2836" s="101">
        <f t="shared" ref="N2836:N2874" si="178">SUM(J2836:M2836)</f>
        <v>18750</v>
      </c>
      <c r="O2836" s="88">
        <v>46023</v>
      </c>
      <c r="P2836" s="88">
        <v>46056</v>
      </c>
      <c r="Q2836" s="144">
        <v>0.08</v>
      </c>
      <c r="R2836" s="90" t="s">
        <v>45</v>
      </c>
      <c r="S2836" s="91"/>
      <c r="T2836" s="91"/>
      <c r="U2836" s="102"/>
    </row>
    <row r="2837" spans="1:21" ht="32.4" customHeight="1" outlineLevel="1" x14ac:dyDescent="0.35">
      <c r="A2837" s="83" t="s">
        <v>3870</v>
      </c>
      <c r="B2837" s="391" t="s">
        <v>3818</v>
      </c>
      <c r="C2837" s="85"/>
      <c r="D2837" s="86"/>
      <c r="E2837" s="101">
        <v>18750</v>
      </c>
      <c r="F2837" s="101"/>
      <c r="G2837" s="101"/>
      <c r="H2837" s="101"/>
      <c r="I2837" s="101">
        <f t="shared" si="177"/>
        <v>18750</v>
      </c>
      <c r="J2837" s="101">
        <v>18750</v>
      </c>
      <c r="K2837" s="101"/>
      <c r="L2837" s="101"/>
      <c r="M2837" s="101"/>
      <c r="N2837" s="101">
        <f t="shared" si="178"/>
        <v>18750</v>
      </c>
      <c r="O2837" s="88">
        <v>46054</v>
      </c>
      <c r="P2837" s="88">
        <v>46084</v>
      </c>
      <c r="Q2837" s="144">
        <v>0.08</v>
      </c>
      <c r="R2837" s="90" t="s">
        <v>45</v>
      </c>
      <c r="S2837" s="91"/>
      <c r="T2837" s="91"/>
      <c r="U2837" s="102"/>
    </row>
    <row r="2838" spans="1:21" ht="32.4" customHeight="1" outlineLevel="1" x14ac:dyDescent="0.35">
      <c r="A2838" s="83" t="s">
        <v>3871</v>
      </c>
      <c r="B2838" s="391" t="s">
        <v>3820</v>
      </c>
      <c r="C2838" s="85"/>
      <c r="D2838" s="86"/>
      <c r="E2838" s="101">
        <v>18750</v>
      </c>
      <c r="F2838" s="101"/>
      <c r="G2838" s="101"/>
      <c r="H2838" s="101"/>
      <c r="I2838" s="101">
        <f t="shared" si="177"/>
        <v>18750</v>
      </c>
      <c r="J2838" s="101">
        <v>18750</v>
      </c>
      <c r="K2838" s="101"/>
      <c r="L2838" s="101"/>
      <c r="M2838" s="101"/>
      <c r="N2838" s="101">
        <f t="shared" si="178"/>
        <v>18750</v>
      </c>
      <c r="O2838" s="88">
        <v>46082</v>
      </c>
      <c r="P2838" s="88">
        <v>46115</v>
      </c>
      <c r="Q2838" s="144">
        <v>0.08</v>
      </c>
      <c r="R2838" s="90" t="s">
        <v>45</v>
      </c>
      <c r="S2838" s="91"/>
      <c r="T2838" s="91"/>
      <c r="U2838" s="102"/>
    </row>
    <row r="2839" spans="1:21" ht="32.4" customHeight="1" outlineLevel="1" x14ac:dyDescent="0.35">
      <c r="A2839" s="83" t="s">
        <v>3872</v>
      </c>
      <c r="B2839" s="391" t="s">
        <v>3822</v>
      </c>
      <c r="C2839" s="85"/>
      <c r="D2839" s="86"/>
      <c r="E2839" s="101">
        <v>18750</v>
      </c>
      <c r="F2839" s="101"/>
      <c r="G2839" s="101"/>
      <c r="H2839" s="101"/>
      <c r="I2839" s="101">
        <f t="shared" si="177"/>
        <v>18750</v>
      </c>
      <c r="J2839" s="101">
        <v>18750</v>
      </c>
      <c r="K2839" s="101"/>
      <c r="L2839" s="101"/>
      <c r="M2839" s="101"/>
      <c r="N2839" s="101">
        <f t="shared" si="178"/>
        <v>18750</v>
      </c>
      <c r="O2839" s="88">
        <v>46113</v>
      </c>
      <c r="P2839" s="88">
        <v>46145</v>
      </c>
      <c r="Q2839" s="144">
        <v>0.08</v>
      </c>
      <c r="R2839" s="90" t="s">
        <v>45</v>
      </c>
      <c r="S2839" s="91"/>
      <c r="T2839" s="91"/>
      <c r="U2839" s="102"/>
    </row>
    <row r="2840" spans="1:21" ht="32.4" customHeight="1" outlineLevel="1" x14ac:dyDescent="0.35">
      <c r="A2840" s="83" t="s">
        <v>3873</v>
      </c>
      <c r="B2840" s="391" t="s">
        <v>3824</v>
      </c>
      <c r="C2840" s="85"/>
      <c r="D2840" s="86"/>
      <c r="E2840" s="101">
        <v>18750</v>
      </c>
      <c r="F2840" s="101"/>
      <c r="G2840" s="101"/>
      <c r="H2840" s="101"/>
      <c r="I2840" s="101">
        <f t="shared" si="177"/>
        <v>18750</v>
      </c>
      <c r="J2840" s="101">
        <v>18750</v>
      </c>
      <c r="K2840" s="101"/>
      <c r="L2840" s="101"/>
      <c r="M2840" s="101"/>
      <c r="N2840" s="101">
        <f t="shared" si="178"/>
        <v>18750</v>
      </c>
      <c r="O2840" s="88">
        <v>46143</v>
      </c>
      <c r="P2840" s="88">
        <v>46176</v>
      </c>
      <c r="Q2840" s="144">
        <v>0.08</v>
      </c>
      <c r="R2840" s="90" t="s">
        <v>45</v>
      </c>
      <c r="S2840" s="91"/>
      <c r="T2840" s="91"/>
      <c r="U2840" s="102"/>
    </row>
    <row r="2841" spans="1:21" ht="32.4" customHeight="1" outlineLevel="1" x14ac:dyDescent="0.35">
      <c r="A2841" s="83" t="s">
        <v>3874</v>
      </c>
      <c r="B2841" s="391" t="s">
        <v>3826</v>
      </c>
      <c r="C2841" s="85"/>
      <c r="D2841" s="86"/>
      <c r="E2841" s="101">
        <v>18750</v>
      </c>
      <c r="F2841" s="101"/>
      <c r="G2841" s="101"/>
      <c r="H2841" s="101"/>
      <c r="I2841" s="101">
        <f t="shared" si="177"/>
        <v>18750</v>
      </c>
      <c r="J2841" s="101">
        <v>18750</v>
      </c>
      <c r="K2841" s="101"/>
      <c r="L2841" s="101"/>
      <c r="M2841" s="101"/>
      <c r="N2841" s="101">
        <f t="shared" si="178"/>
        <v>18750</v>
      </c>
      <c r="O2841" s="88">
        <v>46174</v>
      </c>
      <c r="P2841" s="88">
        <v>46206</v>
      </c>
      <c r="Q2841" s="144">
        <v>0.08</v>
      </c>
      <c r="R2841" s="90" t="s">
        <v>45</v>
      </c>
      <c r="S2841" s="91"/>
      <c r="T2841" s="91"/>
      <c r="U2841" s="102"/>
    </row>
    <row r="2842" spans="1:21" ht="32.4" customHeight="1" outlineLevel="1" x14ac:dyDescent="0.35">
      <c r="A2842" s="83" t="s">
        <v>3875</v>
      </c>
      <c r="B2842" s="391" t="s">
        <v>3828</v>
      </c>
      <c r="C2842" s="85"/>
      <c r="D2842" s="86"/>
      <c r="E2842" s="101">
        <v>18750</v>
      </c>
      <c r="F2842" s="101"/>
      <c r="G2842" s="101"/>
      <c r="H2842" s="101"/>
      <c r="I2842" s="101">
        <f t="shared" si="177"/>
        <v>18750</v>
      </c>
      <c r="J2842" s="101">
        <v>18750</v>
      </c>
      <c r="K2842" s="101"/>
      <c r="L2842" s="101"/>
      <c r="M2842" s="101"/>
      <c r="N2842" s="101">
        <f t="shared" si="178"/>
        <v>18750</v>
      </c>
      <c r="O2842" s="88">
        <v>46204</v>
      </c>
      <c r="P2842" s="88">
        <v>46237</v>
      </c>
      <c r="Q2842" s="144">
        <v>0.08</v>
      </c>
      <c r="R2842" s="90" t="s">
        <v>45</v>
      </c>
      <c r="S2842" s="91"/>
      <c r="T2842" s="91"/>
      <c r="U2842" s="102"/>
    </row>
    <row r="2843" spans="1:21" ht="32.4" customHeight="1" outlineLevel="1" x14ac:dyDescent="0.35">
      <c r="A2843" s="83" t="s">
        <v>3876</v>
      </c>
      <c r="B2843" s="391" t="s">
        <v>3830</v>
      </c>
      <c r="C2843" s="85"/>
      <c r="D2843" s="86"/>
      <c r="E2843" s="101">
        <v>18750</v>
      </c>
      <c r="F2843" s="101"/>
      <c r="G2843" s="101"/>
      <c r="H2843" s="101"/>
      <c r="I2843" s="101">
        <f t="shared" si="177"/>
        <v>18750</v>
      </c>
      <c r="J2843" s="101">
        <v>18750</v>
      </c>
      <c r="K2843" s="101"/>
      <c r="L2843" s="101"/>
      <c r="M2843" s="101"/>
      <c r="N2843" s="101">
        <f t="shared" si="178"/>
        <v>18750</v>
      </c>
      <c r="O2843" s="88">
        <v>46235</v>
      </c>
      <c r="P2843" s="88">
        <v>46268</v>
      </c>
      <c r="Q2843" s="144">
        <v>0.08</v>
      </c>
      <c r="R2843" s="90" t="s">
        <v>45</v>
      </c>
      <c r="S2843" s="91"/>
      <c r="T2843" s="91"/>
      <c r="U2843" s="102"/>
    </row>
    <row r="2844" spans="1:21" ht="32.4" customHeight="1" outlineLevel="1" x14ac:dyDescent="0.35">
      <c r="A2844" s="83" t="s">
        <v>3877</v>
      </c>
      <c r="B2844" s="391" t="s">
        <v>3832</v>
      </c>
      <c r="C2844" s="85"/>
      <c r="D2844" s="86"/>
      <c r="E2844" s="101">
        <v>18750</v>
      </c>
      <c r="F2844" s="101"/>
      <c r="G2844" s="101"/>
      <c r="H2844" s="101"/>
      <c r="I2844" s="101">
        <f t="shared" si="177"/>
        <v>18750</v>
      </c>
      <c r="J2844" s="101">
        <v>18750</v>
      </c>
      <c r="K2844" s="101"/>
      <c r="L2844" s="101"/>
      <c r="M2844" s="101"/>
      <c r="N2844" s="101">
        <f t="shared" si="178"/>
        <v>18750</v>
      </c>
      <c r="O2844" s="88">
        <v>46266</v>
      </c>
      <c r="P2844" s="88">
        <v>46298</v>
      </c>
      <c r="Q2844" s="144">
        <v>0.08</v>
      </c>
      <c r="R2844" s="90" t="s">
        <v>45</v>
      </c>
      <c r="S2844" s="91"/>
      <c r="T2844" s="91"/>
      <c r="U2844" s="102"/>
    </row>
    <row r="2845" spans="1:21" ht="32.4" customHeight="1" outlineLevel="1" x14ac:dyDescent="0.35">
      <c r="A2845" s="83" t="s">
        <v>3878</v>
      </c>
      <c r="B2845" s="391" t="s">
        <v>3834</v>
      </c>
      <c r="C2845" s="85"/>
      <c r="D2845" s="86"/>
      <c r="E2845" s="101">
        <v>18750</v>
      </c>
      <c r="F2845" s="101"/>
      <c r="G2845" s="101"/>
      <c r="H2845" s="101"/>
      <c r="I2845" s="101">
        <f t="shared" si="177"/>
        <v>18750</v>
      </c>
      <c r="J2845" s="101">
        <v>18750</v>
      </c>
      <c r="K2845" s="101"/>
      <c r="L2845" s="101"/>
      <c r="M2845" s="101"/>
      <c r="N2845" s="101">
        <f t="shared" si="178"/>
        <v>18750</v>
      </c>
      <c r="O2845" s="88">
        <v>46296</v>
      </c>
      <c r="P2845" s="88">
        <v>46329</v>
      </c>
      <c r="Q2845" s="144">
        <v>0.08</v>
      </c>
      <c r="R2845" s="90" t="s">
        <v>45</v>
      </c>
      <c r="S2845" s="91"/>
      <c r="T2845" s="91"/>
      <c r="U2845" s="102"/>
    </row>
    <row r="2846" spans="1:21" ht="32.4" customHeight="1" outlineLevel="1" x14ac:dyDescent="0.35">
      <c r="A2846" s="83" t="s">
        <v>3879</v>
      </c>
      <c r="B2846" s="391" t="s">
        <v>3836</v>
      </c>
      <c r="C2846" s="85"/>
      <c r="D2846" s="86"/>
      <c r="E2846" s="101">
        <v>18750</v>
      </c>
      <c r="F2846" s="101"/>
      <c r="G2846" s="101"/>
      <c r="H2846" s="101"/>
      <c r="I2846" s="101">
        <f t="shared" si="177"/>
        <v>18750</v>
      </c>
      <c r="J2846" s="101">
        <v>18750</v>
      </c>
      <c r="K2846" s="101"/>
      <c r="L2846" s="101"/>
      <c r="M2846" s="101"/>
      <c r="N2846" s="101">
        <f t="shared" si="178"/>
        <v>18750</v>
      </c>
      <c r="O2846" s="88">
        <v>46327</v>
      </c>
      <c r="P2846" s="88">
        <v>46359</v>
      </c>
      <c r="Q2846" s="144">
        <v>0.08</v>
      </c>
      <c r="R2846" s="90" t="s">
        <v>45</v>
      </c>
      <c r="S2846" s="91"/>
      <c r="T2846" s="91"/>
      <c r="U2846" s="102"/>
    </row>
    <row r="2847" spans="1:21" ht="32.4" customHeight="1" outlineLevel="1" x14ac:dyDescent="0.35">
      <c r="A2847" s="83" t="s">
        <v>3880</v>
      </c>
      <c r="B2847" s="391" t="s">
        <v>3838</v>
      </c>
      <c r="C2847" s="85"/>
      <c r="D2847" s="86"/>
      <c r="E2847" s="101">
        <v>18750</v>
      </c>
      <c r="F2847" s="101"/>
      <c r="G2847" s="101"/>
      <c r="H2847" s="101"/>
      <c r="I2847" s="101">
        <f t="shared" si="177"/>
        <v>18750</v>
      </c>
      <c r="J2847" s="101">
        <v>18750</v>
      </c>
      <c r="K2847" s="101"/>
      <c r="L2847" s="101"/>
      <c r="M2847" s="101"/>
      <c r="N2847" s="101">
        <f t="shared" si="178"/>
        <v>18750</v>
      </c>
      <c r="O2847" s="88">
        <v>46357</v>
      </c>
      <c r="P2847" s="88">
        <v>46387</v>
      </c>
      <c r="Q2847" s="144">
        <v>0.12</v>
      </c>
      <c r="R2847" s="90" t="s">
        <v>45</v>
      </c>
      <c r="S2847" s="91"/>
      <c r="T2847" s="91"/>
      <c r="U2847" s="102"/>
    </row>
    <row r="2848" spans="1:21" ht="32.4" customHeight="1" outlineLevel="1" x14ac:dyDescent="0.35">
      <c r="A2848" s="332" t="s">
        <v>3881</v>
      </c>
      <c r="B2848" s="333" t="s">
        <v>3882</v>
      </c>
      <c r="C2848" s="204"/>
      <c r="D2848" s="334">
        <v>638401</v>
      </c>
      <c r="E2848" s="335">
        <f>E2853</f>
        <v>4965400</v>
      </c>
      <c r="F2848" s="335"/>
      <c r="G2848" s="335"/>
      <c r="H2848" s="335"/>
      <c r="I2848" s="335">
        <f t="shared" si="177"/>
        <v>4965400</v>
      </c>
      <c r="J2848" s="335">
        <f>J2853</f>
        <v>4965400</v>
      </c>
      <c r="K2848" s="335"/>
      <c r="L2848" s="335"/>
      <c r="M2848" s="335"/>
      <c r="N2848" s="335">
        <f t="shared" si="178"/>
        <v>4965400</v>
      </c>
      <c r="O2848" s="67">
        <v>46023</v>
      </c>
      <c r="P2848" s="67">
        <v>46387</v>
      </c>
      <c r="Q2848" s="207"/>
      <c r="R2848" s="208" t="s">
        <v>45</v>
      </c>
      <c r="S2848" s="209"/>
      <c r="T2848" s="209"/>
      <c r="U2848" s="337"/>
    </row>
    <row r="2849" spans="1:21" ht="32.4" customHeight="1" outlineLevel="1" x14ac:dyDescent="0.35">
      <c r="A2849" s="83" t="s">
        <v>3883</v>
      </c>
      <c r="B2849" s="148" t="s">
        <v>3884</v>
      </c>
      <c r="C2849" s="85"/>
      <c r="D2849" s="86"/>
      <c r="E2849" s="101"/>
      <c r="F2849" s="101"/>
      <c r="G2849" s="101"/>
      <c r="H2849" s="101"/>
      <c r="I2849" s="101">
        <f t="shared" si="177"/>
        <v>0</v>
      </c>
      <c r="J2849" s="101"/>
      <c r="K2849" s="101"/>
      <c r="L2849" s="101"/>
      <c r="M2849" s="101"/>
      <c r="N2849" s="101">
        <f t="shared" si="178"/>
        <v>0</v>
      </c>
      <c r="O2849" s="88">
        <v>46023</v>
      </c>
      <c r="P2849" s="88">
        <v>46387</v>
      </c>
      <c r="Q2849" s="144">
        <v>0.1</v>
      </c>
      <c r="R2849" s="90" t="s">
        <v>45</v>
      </c>
      <c r="S2849" s="91"/>
      <c r="T2849" s="91"/>
      <c r="U2849" s="102"/>
    </row>
    <row r="2850" spans="1:21" ht="32.4" customHeight="1" outlineLevel="1" x14ac:dyDescent="0.35">
      <c r="A2850" s="83" t="s">
        <v>3885</v>
      </c>
      <c r="B2850" s="148" t="s">
        <v>1311</v>
      </c>
      <c r="C2850" s="85"/>
      <c r="D2850" s="86"/>
      <c r="E2850" s="101"/>
      <c r="F2850" s="101"/>
      <c r="G2850" s="101"/>
      <c r="H2850" s="101"/>
      <c r="I2850" s="101">
        <f t="shared" si="177"/>
        <v>0</v>
      </c>
      <c r="J2850" s="101"/>
      <c r="K2850" s="101"/>
      <c r="L2850" s="101"/>
      <c r="M2850" s="101"/>
      <c r="N2850" s="101">
        <f t="shared" si="178"/>
        <v>0</v>
      </c>
      <c r="O2850" s="88">
        <v>46023</v>
      </c>
      <c r="P2850" s="88">
        <v>46387</v>
      </c>
      <c r="Q2850" s="144">
        <v>0.1</v>
      </c>
      <c r="R2850" s="90" t="s">
        <v>45</v>
      </c>
      <c r="S2850" s="91"/>
      <c r="T2850" s="91"/>
      <c r="U2850" s="102"/>
    </row>
    <row r="2851" spans="1:21" ht="32.4" customHeight="1" outlineLevel="1" x14ac:dyDescent="0.35">
      <c r="A2851" s="83" t="s">
        <v>3886</v>
      </c>
      <c r="B2851" s="85" t="s">
        <v>1303</v>
      </c>
      <c r="C2851" s="85"/>
      <c r="D2851" s="86"/>
      <c r="E2851" s="101"/>
      <c r="F2851" s="101"/>
      <c r="G2851" s="101"/>
      <c r="H2851" s="101"/>
      <c r="I2851" s="101">
        <f t="shared" si="177"/>
        <v>0</v>
      </c>
      <c r="J2851" s="101"/>
      <c r="K2851" s="101"/>
      <c r="L2851" s="101"/>
      <c r="M2851" s="101"/>
      <c r="N2851" s="101">
        <f t="shared" si="178"/>
        <v>0</v>
      </c>
      <c r="O2851" s="88">
        <v>46023</v>
      </c>
      <c r="P2851" s="88">
        <v>46387</v>
      </c>
      <c r="Q2851" s="144">
        <v>0.2</v>
      </c>
      <c r="R2851" s="90" t="s">
        <v>45</v>
      </c>
      <c r="S2851" s="91"/>
      <c r="T2851" s="91"/>
      <c r="U2851" s="102"/>
    </row>
    <row r="2852" spans="1:21" ht="32.4" customHeight="1" outlineLevel="1" x14ac:dyDescent="0.35">
      <c r="A2852" s="83" t="s">
        <v>3887</v>
      </c>
      <c r="B2852" s="148" t="s">
        <v>1192</v>
      </c>
      <c r="C2852" s="377"/>
      <c r="D2852" s="377"/>
      <c r="E2852" s="227"/>
      <c r="F2852" s="227"/>
      <c r="G2852" s="227"/>
      <c r="H2852" s="227"/>
      <c r="I2852" s="227">
        <f t="shared" si="177"/>
        <v>0</v>
      </c>
      <c r="J2852" s="227"/>
      <c r="K2852" s="227"/>
      <c r="L2852" s="227"/>
      <c r="M2852" s="227"/>
      <c r="N2852" s="227">
        <f t="shared" si="178"/>
        <v>0</v>
      </c>
      <c r="O2852" s="88">
        <v>46023</v>
      </c>
      <c r="P2852" s="88">
        <v>46387</v>
      </c>
      <c r="Q2852" s="144">
        <v>0.4</v>
      </c>
      <c r="R2852" s="90" t="s">
        <v>45</v>
      </c>
      <c r="S2852" s="377"/>
      <c r="T2852" s="377"/>
      <c r="U2852" s="378"/>
    </row>
    <row r="2853" spans="1:21" ht="32.4" customHeight="1" outlineLevel="1" x14ac:dyDescent="0.35">
      <c r="A2853" s="83" t="s">
        <v>3888</v>
      </c>
      <c r="B2853" s="148" t="s">
        <v>1306</v>
      </c>
      <c r="C2853" s="92"/>
      <c r="D2853" s="122"/>
      <c r="E2853" s="123">
        <f>4965400</f>
        <v>4965400</v>
      </c>
      <c r="F2853" s="101"/>
      <c r="G2853" s="101"/>
      <c r="H2853" s="101"/>
      <c r="I2853" s="123">
        <f t="shared" si="177"/>
        <v>4965400</v>
      </c>
      <c r="J2853" s="123">
        <f>4965400</f>
        <v>4965400</v>
      </c>
      <c r="K2853" s="101"/>
      <c r="L2853" s="101"/>
      <c r="M2853" s="101"/>
      <c r="N2853" s="123">
        <f t="shared" si="178"/>
        <v>4965400</v>
      </c>
      <c r="O2853" s="88">
        <v>46023</v>
      </c>
      <c r="P2853" s="88">
        <v>46387</v>
      </c>
      <c r="Q2853" s="144">
        <v>0.2</v>
      </c>
      <c r="R2853" s="90" t="s">
        <v>45</v>
      </c>
      <c r="S2853" s="91"/>
      <c r="T2853" s="91"/>
      <c r="U2853" s="102"/>
    </row>
    <row r="2854" spans="1:21" ht="32.4" customHeight="1" outlineLevel="1" x14ac:dyDescent="0.35">
      <c r="A2854" s="332" t="s">
        <v>3889</v>
      </c>
      <c r="B2854" s="333" t="s">
        <v>3890</v>
      </c>
      <c r="C2854" s="210"/>
      <c r="D2854" s="334">
        <v>659401</v>
      </c>
      <c r="E2854" s="336">
        <f>E2859</f>
        <v>35556008</v>
      </c>
      <c r="F2854" s="335"/>
      <c r="G2854" s="335"/>
      <c r="H2854" s="335"/>
      <c r="I2854" s="336">
        <f t="shared" si="177"/>
        <v>35556008</v>
      </c>
      <c r="J2854" s="336">
        <f>J2859</f>
        <v>35556008</v>
      </c>
      <c r="K2854" s="335"/>
      <c r="L2854" s="335"/>
      <c r="M2854" s="335"/>
      <c r="N2854" s="336">
        <f t="shared" si="178"/>
        <v>35556008</v>
      </c>
      <c r="O2854" s="67">
        <v>46023</v>
      </c>
      <c r="P2854" s="67">
        <v>46387</v>
      </c>
      <c r="Q2854" s="207"/>
      <c r="R2854" s="209" t="s">
        <v>45</v>
      </c>
      <c r="S2854" s="209"/>
      <c r="T2854" s="209"/>
      <c r="U2854" s="337"/>
    </row>
    <row r="2855" spans="1:21" ht="32.4" customHeight="1" outlineLevel="1" x14ac:dyDescent="0.35">
      <c r="A2855" s="83" t="s">
        <v>3891</v>
      </c>
      <c r="B2855" s="152" t="s">
        <v>3892</v>
      </c>
      <c r="C2855" s="92"/>
      <c r="D2855" s="122"/>
      <c r="E2855" s="123"/>
      <c r="F2855" s="101"/>
      <c r="G2855" s="101"/>
      <c r="H2855" s="101"/>
      <c r="I2855" s="123">
        <f t="shared" si="177"/>
        <v>0</v>
      </c>
      <c r="J2855" s="123"/>
      <c r="K2855" s="101"/>
      <c r="L2855" s="101"/>
      <c r="M2855" s="101"/>
      <c r="N2855" s="123">
        <f t="shared" si="178"/>
        <v>0</v>
      </c>
      <c r="O2855" s="88">
        <v>46023</v>
      </c>
      <c r="P2855" s="88">
        <v>46387</v>
      </c>
      <c r="Q2855" s="144">
        <v>0.1</v>
      </c>
      <c r="R2855" s="90" t="s">
        <v>45</v>
      </c>
      <c r="S2855" s="91"/>
      <c r="T2855" s="91"/>
      <c r="U2855" s="102"/>
    </row>
    <row r="2856" spans="1:21" ht="32.4" customHeight="1" outlineLevel="1" x14ac:dyDescent="0.35">
      <c r="A2856" s="83" t="s">
        <v>3893</v>
      </c>
      <c r="B2856" s="152" t="s">
        <v>3894</v>
      </c>
      <c r="C2856" s="92"/>
      <c r="D2856" s="122"/>
      <c r="E2856" s="123"/>
      <c r="F2856" s="101"/>
      <c r="G2856" s="101"/>
      <c r="H2856" s="101"/>
      <c r="I2856" s="123">
        <f t="shared" si="177"/>
        <v>0</v>
      </c>
      <c r="J2856" s="123"/>
      <c r="K2856" s="101"/>
      <c r="L2856" s="101"/>
      <c r="M2856" s="101"/>
      <c r="N2856" s="123">
        <f t="shared" si="178"/>
        <v>0</v>
      </c>
      <c r="O2856" s="88">
        <v>46023</v>
      </c>
      <c r="P2856" s="88">
        <v>46387</v>
      </c>
      <c r="Q2856" s="144">
        <v>0.1</v>
      </c>
      <c r="R2856" s="90" t="s">
        <v>45</v>
      </c>
      <c r="S2856" s="91"/>
      <c r="T2856" s="91"/>
      <c r="U2856" s="102"/>
    </row>
    <row r="2857" spans="1:21" ht="32.4" customHeight="1" outlineLevel="1" x14ac:dyDescent="0.35">
      <c r="A2857" s="83" t="s">
        <v>3895</v>
      </c>
      <c r="B2857" s="152" t="s">
        <v>3896</v>
      </c>
      <c r="C2857" s="92"/>
      <c r="D2857" s="122"/>
      <c r="E2857" s="153"/>
      <c r="F2857" s="101"/>
      <c r="G2857" s="101"/>
      <c r="H2857" s="101"/>
      <c r="I2857" s="153">
        <f t="shared" si="177"/>
        <v>0</v>
      </c>
      <c r="J2857" s="153"/>
      <c r="K2857" s="101"/>
      <c r="L2857" s="101"/>
      <c r="M2857" s="101"/>
      <c r="N2857" s="153">
        <f t="shared" si="178"/>
        <v>0</v>
      </c>
      <c r="O2857" s="88">
        <v>46023</v>
      </c>
      <c r="P2857" s="88">
        <v>46387</v>
      </c>
      <c r="Q2857" s="144">
        <v>0.2</v>
      </c>
      <c r="R2857" s="90" t="s">
        <v>45</v>
      </c>
      <c r="S2857" s="91"/>
      <c r="T2857" s="91"/>
      <c r="U2857" s="102"/>
    </row>
    <row r="2858" spans="1:21" ht="32.4" customHeight="1" outlineLevel="1" x14ac:dyDescent="0.35">
      <c r="A2858" s="83" t="s">
        <v>3897</v>
      </c>
      <c r="B2858" s="152" t="s">
        <v>3898</v>
      </c>
      <c r="C2858" s="91"/>
      <c r="D2858" s="91"/>
      <c r="E2858" s="227"/>
      <c r="F2858" s="227"/>
      <c r="G2858" s="227"/>
      <c r="H2858" s="227"/>
      <c r="I2858" s="227">
        <f t="shared" si="177"/>
        <v>0</v>
      </c>
      <c r="J2858" s="227"/>
      <c r="K2858" s="227"/>
      <c r="L2858" s="227"/>
      <c r="M2858" s="227"/>
      <c r="N2858" s="227">
        <f t="shared" si="178"/>
        <v>0</v>
      </c>
      <c r="O2858" s="88">
        <v>46023</v>
      </c>
      <c r="P2858" s="88">
        <v>46387</v>
      </c>
      <c r="Q2858" s="144">
        <v>0.4</v>
      </c>
      <c r="R2858" s="90" t="s">
        <v>45</v>
      </c>
      <c r="S2858" s="91"/>
      <c r="T2858" s="91"/>
      <c r="U2858" s="387"/>
    </row>
    <row r="2859" spans="1:21" ht="32.4" customHeight="1" outlineLevel="1" x14ac:dyDescent="0.35">
      <c r="A2859" s="83" t="s">
        <v>3899</v>
      </c>
      <c r="B2859" s="152" t="s">
        <v>3900</v>
      </c>
      <c r="C2859" s="85"/>
      <c r="D2859" s="122"/>
      <c r="E2859" s="123">
        <v>35556008</v>
      </c>
      <c r="F2859" s="101"/>
      <c r="G2859" s="101"/>
      <c r="H2859" s="101"/>
      <c r="I2859" s="123">
        <f t="shared" si="177"/>
        <v>35556008</v>
      </c>
      <c r="J2859" s="123">
        <v>35556008</v>
      </c>
      <c r="K2859" s="101"/>
      <c r="L2859" s="101"/>
      <c r="M2859" s="101"/>
      <c r="N2859" s="123">
        <f t="shared" si="178"/>
        <v>35556008</v>
      </c>
      <c r="O2859" s="88">
        <v>46023</v>
      </c>
      <c r="P2859" s="88">
        <v>46387</v>
      </c>
      <c r="Q2859" s="144">
        <v>0.2</v>
      </c>
      <c r="R2859" s="90" t="s">
        <v>45</v>
      </c>
      <c r="S2859" s="91"/>
      <c r="T2859" s="91"/>
      <c r="U2859" s="102"/>
    </row>
    <row r="2860" spans="1:21" ht="32.4" customHeight="1" outlineLevel="1" x14ac:dyDescent="0.35">
      <c r="A2860" s="332" t="s">
        <v>3901</v>
      </c>
      <c r="B2860" s="333" t="s">
        <v>3902</v>
      </c>
      <c r="C2860" s="204">
        <v>4</v>
      </c>
      <c r="D2860" s="334">
        <v>671201</v>
      </c>
      <c r="E2860" s="336">
        <f>E2861+E2862+E2863+E2864</f>
        <v>10183250</v>
      </c>
      <c r="F2860" s="335"/>
      <c r="G2860" s="335"/>
      <c r="H2860" s="335"/>
      <c r="I2860" s="336">
        <f t="shared" si="177"/>
        <v>10183250</v>
      </c>
      <c r="J2860" s="336">
        <f>J2861+J2862+J2863+J2864</f>
        <v>10183250</v>
      </c>
      <c r="K2860" s="335"/>
      <c r="L2860" s="335"/>
      <c r="M2860" s="335"/>
      <c r="N2860" s="336">
        <f t="shared" si="178"/>
        <v>10183250</v>
      </c>
      <c r="O2860" s="67">
        <v>46023</v>
      </c>
      <c r="P2860" s="67">
        <v>46387</v>
      </c>
      <c r="Q2860" s="207"/>
      <c r="R2860" s="209" t="s">
        <v>45</v>
      </c>
      <c r="S2860" s="209"/>
      <c r="T2860" s="209"/>
      <c r="U2860" s="337"/>
    </row>
    <row r="2861" spans="1:21" ht="32.4" customHeight="1" outlineLevel="1" x14ac:dyDescent="0.35">
      <c r="A2861" s="83" t="s">
        <v>3903</v>
      </c>
      <c r="B2861" s="152" t="s">
        <v>3904</v>
      </c>
      <c r="C2861" s="85"/>
      <c r="D2861" s="122"/>
      <c r="E2861" s="123">
        <v>2545812.5</v>
      </c>
      <c r="F2861" s="101"/>
      <c r="G2861" s="101"/>
      <c r="H2861" s="101"/>
      <c r="I2861" s="123">
        <f t="shared" si="177"/>
        <v>2545812.5</v>
      </c>
      <c r="J2861" s="123">
        <v>2545812.5</v>
      </c>
      <c r="K2861" s="101"/>
      <c r="L2861" s="101"/>
      <c r="M2861" s="101"/>
      <c r="N2861" s="123">
        <f t="shared" si="178"/>
        <v>2545812.5</v>
      </c>
      <c r="O2861" s="88">
        <v>46023</v>
      </c>
      <c r="P2861" s="88">
        <v>46132</v>
      </c>
      <c r="Q2861" s="144">
        <v>0.2</v>
      </c>
      <c r="R2861" s="91" t="s">
        <v>45</v>
      </c>
      <c r="S2861" s="91"/>
      <c r="T2861" s="91"/>
      <c r="U2861" s="102"/>
    </row>
    <row r="2862" spans="1:21" ht="32.4" customHeight="1" outlineLevel="1" x14ac:dyDescent="0.35">
      <c r="A2862" s="83" t="s">
        <v>3905</v>
      </c>
      <c r="B2862" s="152" t="s">
        <v>3906</v>
      </c>
      <c r="C2862" s="85"/>
      <c r="D2862" s="122"/>
      <c r="E2862" s="123">
        <v>2545812.5</v>
      </c>
      <c r="F2862" s="101"/>
      <c r="G2862" s="101"/>
      <c r="H2862" s="101"/>
      <c r="I2862" s="123">
        <f t="shared" si="177"/>
        <v>2545812.5</v>
      </c>
      <c r="J2862" s="123">
        <v>2545812.5</v>
      </c>
      <c r="K2862" s="101"/>
      <c r="L2862" s="101"/>
      <c r="M2862" s="101"/>
      <c r="N2862" s="123">
        <f t="shared" si="178"/>
        <v>2545812.5</v>
      </c>
      <c r="O2862" s="88">
        <v>46082</v>
      </c>
      <c r="P2862" s="88">
        <v>46223</v>
      </c>
      <c r="Q2862" s="144">
        <v>0.2</v>
      </c>
      <c r="R2862" s="91" t="s">
        <v>45</v>
      </c>
      <c r="S2862" s="91"/>
      <c r="T2862" s="91"/>
      <c r="U2862" s="102"/>
    </row>
    <row r="2863" spans="1:21" ht="32.4" customHeight="1" outlineLevel="1" x14ac:dyDescent="0.35">
      <c r="A2863" s="83" t="s">
        <v>3907</v>
      </c>
      <c r="B2863" s="152" t="s">
        <v>3908</v>
      </c>
      <c r="C2863" s="85"/>
      <c r="D2863" s="122"/>
      <c r="E2863" s="123">
        <v>2545812.5</v>
      </c>
      <c r="F2863" s="101"/>
      <c r="G2863" s="101"/>
      <c r="H2863" s="101"/>
      <c r="I2863" s="123">
        <f t="shared" si="177"/>
        <v>2545812.5</v>
      </c>
      <c r="J2863" s="123">
        <v>2545812.5</v>
      </c>
      <c r="K2863" s="101"/>
      <c r="L2863" s="101"/>
      <c r="M2863" s="101"/>
      <c r="N2863" s="123">
        <f t="shared" si="178"/>
        <v>2545812.5</v>
      </c>
      <c r="O2863" s="88">
        <v>46174</v>
      </c>
      <c r="P2863" s="88">
        <v>46285</v>
      </c>
      <c r="Q2863" s="144">
        <v>0.2</v>
      </c>
      <c r="R2863" s="91" t="s">
        <v>45</v>
      </c>
      <c r="S2863" s="91"/>
      <c r="T2863" s="91"/>
      <c r="U2863" s="102"/>
    </row>
    <row r="2864" spans="1:21" ht="32.4" customHeight="1" outlineLevel="1" x14ac:dyDescent="0.35">
      <c r="A2864" s="83" t="s">
        <v>3909</v>
      </c>
      <c r="B2864" s="152" t="s">
        <v>3910</v>
      </c>
      <c r="C2864" s="85"/>
      <c r="D2864" s="122"/>
      <c r="E2864" s="123">
        <v>2545812.5</v>
      </c>
      <c r="F2864" s="101"/>
      <c r="G2864" s="101"/>
      <c r="H2864" s="101"/>
      <c r="I2864" s="153">
        <f t="shared" si="177"/>
        <v>2545812.5</v>
      </c>
      <c r="J2864" s="123">
        <v>2545812.5</v>
      </c>
      <c r="K2864" s="101"/>
      <c r="L2864" s="101"/>
      <c r="M2864" s="101"/>
      <c r="N2864" s="153">
        <f t="shared" si="178"/>
        <v>2545812.5</v>
      </c>
      <c r="O2864" s="88">
        <v>46296</v>
      </c>
      <c r="P2864" s="88">
        <v>46387</v>
      </c>
      <c r="Q2864" s="144">
        <v>0.4</v>
      </c>
      <c r="R2864" s="91" t="s">
        <v>45</v>
      </c>
      <c r="S2864" s="91"/>
      <c r="T2864" s="91"/>
      <c r="U2864" s="102"/>
    </row>
    <row r="2865" spans="1:21" ht="32.4" customHeight="1" outlineLevel="1" x14ac:dyDescent="0.35">
      <c r="A2865" s="332" t="s">
        <v>3911</v>
      </c>
      <c r="B2865" s="163" t="s">
        <v>3912</v>
      </c>
      <c r="C2865" s="64">
        <v>4</v>
      </c>
      <c r="D2865" s="334">
        <v>671202</v>
      </c>
      <c r="E2865" s="66">
        <f>E2866+E2867+E2868+E2869</f>
        <v>84100476</v>
      </c>
      <c r="F2865" s="65"/>
      <c r="G2865" s="65"/>
      <c r="H2865" s="65"/>
      <c r="I2865" s="66">
        <f t="shared" si="177"/>
        <v>84100476</v>
      </c>
      <c r="J2865" s="66">
        <f>J2866+J2867+J2868+J2869</f>
        <v>84100476</v>
      </c>
      <c r="K2865" s="65"/>
      <c r="L2865" s="65"/>
      <c r="M2865" s="65"/>
      <c r="N2865" s="66">
        <f t="shared" si="178"/>
        <v>84100476</v>
      </c>
      <c r="O2865" s="67">
        <v>46023</v>
      </c>
      <c r="P2865" s="67">
        <v>46387</v>
      </c>
      <c r="Q2865" s="68"/>
      <c r="R2865" s="71" t="s">
        <v>45</v>
      </c>
      <c r="S2865" s="71"/>
      <c r="T2865" s="71"/>
      <c r="U2865" s="147"/>
    </row>
    <row r="2866" spans="1:21" ht="32.4" customHeight="1" outlineLevel="1" x14ac:dyDescent="0.35">
      <c r="A2866" s="83" t="s">
        <v>3913</v>
      </c>
      <c r="B2866" s="152" t="s">
        <v>3904</v>
      </c>
      <c r="C2866" s="85"/>
      <c r="D2866" s="122"/>
      <c r="E2866" s="101">
        <v>21025119</v>
      </c>
      <c r="F2866" s="101"/>
      <c r="G2866" s="101"/>
      <c r="H2866" s="101"/>
      <c r="I2866" s="101">
        <f t="shared" si="177"/>
        <v>21025119</v>
      </c>
      <c r="J2866" s="101">
        <v>21025119</v>
      </c>
      <c r="K2866" s="101"/>
      <c r="L2866" s="101"/>
      <c r="M2866" s="101"/>
      <c r="N2866" s="101">
        <f t="shared" si="178"/>
        <v>21025119</v>
      </c>
      <c r="O2866" s="88">
        <v>46023</v>
      </c>
      <c r="P2866" s="88">
        <v>46132</v>
      </c>
      <c r="Q2866" s="144">
        <v>0.2</v>
      </c>
      <c r="R2866" s="91" t="s">
        <v>45</v>
      </c>
      <c r="S2866" s="91"/>
      <c r="T2866" s="91"/>
      <c r="U2866" s="102"/>
    </row>
    <row r="2867" spans="1:21" ht="32.4" customHeight="1" outlineLevel="1" x14ac:dyDescent="0.35">
      <c r="A2867" s="83" t="s">
        <v>3914</v>
      </c>
      <c r="B2867" s="152" t="s">
        <v>3906</v>
      </c>
      <c r="C2867" s="85"/>
      <c r="D2867" s="122"/>
      <c r="E2867" s="101">
        <v>21025119</v>
      </c>
      <c r="F2867" s="101"/>
      <c r="G2867" s="101"/>
      <c r="H2867" s="101"/>
      <c r="I2867" s="101">
        <f t="shared" si="177"/>
        <v>21025119</v>
      </c>
      <c r="J2867" s="101">
        <v>21025119</v>
      </c>
      <c r="K2867" s="101"/>
      <c r="L2867" s="101"/>
      <c r="M2867" s="101"/>
      <c r="N2867" s="101">
        <f t="shared" si="178"/>
        <v>21025119</v>
      </c>
      <c r="O2867" s="88">
        <v>46082</v>
      </c>
      <c r="P2867" s="88">
        <v>46223</v>
      </c>
      <c r="Q2867" s="144">
        <v>0.2</v>
      </c>
      <c r="R2867" s="91" t="s">
        <v>45</v>
      </c>
      <c r="S2867" s="91"/>
      <c r="T2867" s="91"/>
      <c r="U2867" s="102"/>
    </row>
    <row r="2868" spans="1:21" ht="32.4" customHeight="1" outlineLevel="1" x14ac:dyDescent="0.35">
      <c r="A2868" s="83" t="s">
        <v>3915</v>
      </c>
      <c r="B2868" s="152" t="s">
        <v>3908</v>
      </c>
      <c r="C2868" s="85"/>
      <c r="D2868" s="122"/>
      <c r="E2868" s="101">
        <v>21025119</v>
      </c>
      <c r="F2868" s="101"/>
      <c r="G2868" s="101"/>
      <c r="H2868" s="101"/>
      <c r="I2868" s="101">
        <f t="shared" si="177"/>
        <v>21025119</v>
      </c>
      <c r="J2868" s="101">
        <v>21025119</v>
      </c>
      <c r="K2868" s="101"/>
      <c r="L2868" s="101"/>
      <c r="M2868" s="101"/>
      <c r="N2868" s="101">
        <f t="shared" si="178"/>
        <v>21025119</v>
      </c>
      <c r="O2868" s="88">
        <v>46174</v>
      </c>
      <c r="P2868" s="88">
        <v>46285</v>
      </c>
      <c r="Q2868" s="144">
        <v>0.2</v>
      </c>
      <c r="R2868" s="91" t="s">
        <v>45</v>
      </c>
      <c r="S2868" s="91"/>
      <c r="T2868" s="91"/>
      <c r="U2868" s="102"/>
    </row>
    <row r="2869" spans="1:21" ht="32.4" customHeight="1" outlineLevel="1" x14ac:dyDescent="0.35">
      <c r="A2869" s="83" t="s">
        <v>3916</v>
      </c>
      <c r="B2869" s="152" t="s">
        <v>3910</v>
      </c>
      <c r="C2869" s="85"/>
      <c r="D2869" s="122"/>
      <c r="E2869" s="101">
        <v>21025119</v>
      </c>
      <c r="F2869" s="101"/>
      <c r="G2869" s="101"/>
      <c r="H2869" s="101"/>
      <c r="I2869" s="101">
        <f t="shared" si="177"/>
        <v>21025119</v>
      </c>
      <c r="J2869" s="101">
        <v>21025119</v>
      </c>
      <c r="K2869" s="101"/>
      <c r="L2869" s="101"/>
      <c r="M2869" s="101"/>
      <c r="N2869" s="101">
        <f t="shared" si="178"/>
        <v>21025119</v>
      </c>
      <c r="O2869" s="88">
        <v>46296</v>
      </c>
      <c r="P2869" s="88">
        <v>46387</v>
      </c>
      <c r="Q2869" s="144">
        <v>0.4</v>
      </c>
      <c r="R2869" s="91" t="s">
        <v>45</v>
      </c>
      <c r="S2869" s="91"/>
      <c r="T2869" s="91"/>
      <c r="U2869" s="102"/>
    </row>
    <row r="2870" spans="1:21" ht="32.4" customHeight="1" outlineLevel="1" x14ac:dyDescent="0.35">
      <c r="A2870" s="332" t="s">
        <v>3917</v>
      </c>
      <c r="B2870" s="333" t="s">
        <v>3918</v>
      </c>
      <c r="C2870" s="204">
        <v>4</v>
      </c>
      <c r="D2870" s="334">
        <v>671203</v>
      </c>
      <c r="E2870" s="335">
        <f>E2871+E2872+E2873+E2874</f>
        <v>108693131</v>
      </c>
      <c r="F2870" s="335"/>
      <c r="G2870" s="335"/>
      <c r="H2870" s="335"/>
      <c r="I2870" s="335">
        <f t="shared" si="177"/>
        <v>108693131</v>
      </c>
      <c r="J2870" s="335">
        <f>J2871+J2872+J2873+J2874</f>
        <v>108693131</v>
      </c>
      <c r="K2870" s="335"/>
      <c r="L2870" s="335"/>
      <c r="M2870" s="335"/>
      <c r="N2870" s="335">
        <f t="shared" si="178"/>
        <v>108693131</v>
      </c>
      <c r="O2870" s="67">
        <v>46023</v>
      </c>
      <c r="P2870" s="67">
        <v>46387</v>
      </c>
      <c r="Q2870" s="207"/>
      <c r="R2870" s="209" t="s">
        <v>45</v>
      </c>
      <c r="S2870" s="209"/>
      <c r="T2870" s="209"/>
      <c r="U2870" s="337"/>
    </row>
    <row r="2871" spans="1:21" ht="32.4" customHeight="1" outlineLevel="1" x14ac:dyDescent="0.35">
      <c r="A2871" s="83" t="s">
        <v>3919</v>
      </c>
      <c r="B2871" s="152" t="s">
        <v>3904</v>
      </c>
      <c r="C2871" s="85"/>
      <c r="D2871" s="122"/>
      <c r="E2871" s="153">
        <v>27173282.75</v>
      </c>
      <c r="F2871" s="149"/>
      <c r="G2871" s="149"/>
      <c r="H2871" s="149"/>
      <c r="I2871" s="153">
        <f t="shared" si="177"/>
        <v>27173282.75</v>
      </c>
      <c r="J2871" s="153">
        <v>27173282.75</v>
      </c>
      <c r="K2871" s="149"/>
      <c r="L2871" s="149"/>
      <c r="M2871" s="149"/>
      <c r="N2871" s="153">
        <f t="shared" si="178"/>
        <v>27173282.75</v>
      </c>
      <c r="O2871" s="88">
        <v>46023</v>
      </c>
      <c r="P2871" s="88">
        <v>46132</v>
      </c>
      <c r="Q2871" s="144">
        <v>0.2</v>
      </c>
      <c r="R2871" s="91" t="s">
        <v>45</v>
      </c>
      <c r="S2871" s="91"/>
      <c r="T2871" s="91"/>
      <c r="U2871" s="102"/>
    </row>
    <row r="2872" spans="1:21" ht="32.4" customHeight="1" outlineLevel="1" x14ac:dyDescent="0.35">
      <c r="A2872" s="83" t="s">
        <v>3920</v>
      </c>
      <c r="B2872" s="152" t="s">
        <v>3906</v>
      </c>
      <c r="C2872" s="85"/>
      <c r="D2872" s="122"/>
      <c r="E2872" s="153">
        <v>27173282.75</v>
      </c>
      <c r="F2872" s="149"/>
      <c r="G2872" s="149"/>
      <c r="H2872" s="149"/>
      <c r="I2872" s="153">
        <f t="shared" si="177"/>
        <v>27173282.75</v>
      </c>
      <c r="J2872" s="153">
        <v>27173282.75</v>
      </c>
      <c r="K2872" s="149"/>
      <c r="L2872" s="149"/>
      <c r="M2872" s="149"/>
      <c r="N2872" s="153">
        <f t="shared" si="178"/>
        <v>27173282.75</v>
      </c>
      <c r="O2872" s="88">
        <v>46082</v>
      </c>
      <c r="P2872" s="88">
        <v>46223</v>
      </c>
      <c r="Q2872" s="144">
        <v>0.2</v>
      </c>
      <c r="R2872" s="91" t="s">
        <v>45</v>
      </c>
      <c r="S2872" s="91"/>
      <c r="T2872" s="91"/>
      <c r="U2872" s="102"/>
    </row>
    <row r="2873" spans="1:21" ht="32.4" customHeight="1" outlineLevel="1" x14ac:dyDescent="0.35">
      <c r="A2873" s="83" t="s">
        <v>3921</v>
      </c>
      <c r="B2873" s="152" t="s">
        <v>3908</v>
      </c>
      <c r="C2873" s="91"/>
      <c r="D2873" s="91"/>
      <c r="E2873" s="153">
        <v>27173282.75</v>
      </c>
      <c r="F2873" s="227"/>
      <c r="G2873" s="227"/>
      <c r="H2873" s="227"/>
      <c r="I2873" s="153">
        <f t="shared" si="177"/>
        <v>27173282.75</v>
      </c>
      <c r="J2873" s="153">
        <v>27173282.75</v>
      </c>
      <c r="K2873" s="227"/>
      <c r="L2873" s="227"/>
      <c r="M2873" s="227"/>
      <c r="N2873" s="153">
        <f t="shared" si="178"/>
        <v>27173282.75</v>
      </c>
      <c r="O2873" s="88">
        <v>46174</v>
      </c>
      <c r="P2873" s="88">
        <v>46285</v>
      </c>
      <c r="Q2873" s="144">
        <v>0.2</v>
      </c>
      <c r="R2873" s="91" t="s">
        <v>45</v>
      </c>
      <c r="S2873" s="91"/>
      <c r="T2873" s="91"/>
      <c r="U2873" s="387"/>
    </row>
    <row r="2874" spans="1:21" ht="32.4" customHeight="1" outlineLevel="1" x14ac:dyDescent="0.35">
      <c r="A2874" s="83" t="s">
        <v>3922</v>
      </c>
      <c r="B2874" s="152" t="s">
        <v>3910</v>
      </c>
      <c r="C2874" s="85"/>
      <c r="D2874" s="122"/>
      <c r="E2874" s="153">
        <v>27173282.75</v>
      </c>
      <c r="F2874" s="101"/>
      <c r="G2874" s="101"/>
      <c r="H2874" s="101"/>
      <c r="I2874" s="153">
        <f t="shared" si="177"/>
        <v>27173282.75</v>
      </c>
      <c r="J2874" s="153">
        <v>27173282.75</v>
      </c>
      <c r="K2874" s="101"/>
      <c r="L2874" s="101"/>
      <c r="M2874" s="101"/>
      <c r="N2874" s="153">
        <f t="shared" si="178"/>
        <v>27173282.75</v>
      </c>
      <c r="O2874" s="88">
        <v>46296</v>
      </c>
      <c r="P2874" s="88">
        <v>46387</v>
      </c>
      <c r="Q2874" s="144">
        <v>0.4</v>
      </c>
      <c r="R2874" s="91" t="s">
        <v>45</v>
      </c>
      <c r="S2874" s="91"/>
      <c r="T2874" s="91"/>
      <c r="U2874" s="102"/>
    </row>
    <row r="2875" spans="1:21" ht="32.4" customHeight="1" outlineLevel="1" x14ac:dyDescent="0.35">
      <c r="A2875" s="332" t="s">
        <v>3923</v>
      </c>
      <c r="B2875" s="333" t="s">
        <v>3924</v>
      </c>
      <c r="C2875" s="204">
        <v>12</v>
      </c>
      <c r="D2875" s="334">
        <v>681201</v>
      </c>
      <c r="E2875" s="335">
        <f>E2876+E2877+E2878+E2879+E2880+E2881+E2882+E2883+E2884+E2885+E2886+E2887</f>
        <v>2500000000</v>
      </c>
      <c r="F2875" s="335"/>
      <c r="G2875" s="335"/>
      <c r="H2875" s="335"/>
      <c r="I2875" s="335">
        <f>I2876+I2877+I2878+I2879+I2880+I2881+I2882+I2883+I2884+I2885+I2886+I2887</f>
        <v>2500000000</v>
      </c>
      <c r="J2875" s="335">
        <f>J2876+J2877+J2878+J2879+J2880+J2881+J2882+J2883+J2884+J2885+J2886+J2887</f>
        <v>2500000000</v>
      </c>
      <c r="K2875" s="335"/>
      <c r="L2875" s="335"/>
      <c r="M2875" s="335"/>
      <c r="N2875" s="335">
        <f>N2876+N2877+N2878+N2879+N2880+N2881+N2882+N2883+N2884+N2885+N2886+N2887</f>
        <v>2500000000</v>
      </c>
      <c r="O2875" s="67">
        <v>46023</v>
      </c>
      <c r="P2875" s="67">
        <v>46387</v>
      </c>
      <c r="Q2875" s="342"/>
      <c r="R2875" s="209" t="s">
        <v>45</v>
      </c>
      <c r="S2875" s="209"/>
      <c r="T2875" s="209"/>
      <c r="U2875" s="337"/>
    </row>
    <row r="2876" spans="1:21" ht="32.4" customHeight="1" outlineLevel="1" x14ac:dyDescent="0.35">
      <c r="A2876" s="83" t="s">
        <v>3925</v>
      </c>
      <c r="B2876" s="384" t="s">
        <v>3926</v>
      </c>
      <c r="C2876" s="85"/>
      <c r="D2876" s="122"/>
      <c r="E2876" s="123">
        <v>208333334</v>
      </c>
      <c r="F2876" s="101"/>
      <c r="G2876" s="101"/>
      <c r="H2876" s="101"/>
      <c r="I2876" s="123">
        <f t="shared" ref="I2876:I2887" si="179">SUM(E2876:H2876)</f>
        <v>208333334</v>
      </c>
      <c r="J2876" s="123">
        <v>208333334</v>
      </c>
      <c r="K2876" s="101"/>
      <c r="L2876" s="101"/>
      <c r="M2876" s="101"/>
      <c r="N2876" s="123">
        <f t="shared" ref="N2876:N2887" si="180">SUM(J2876:M2876)</f>
        <v>208333334</v>
      </c>
      <c r="O2876" s="88">
        <v>46023</v>
      </c>
      <c r="P2876" s="88">
        <v>46056</v>
      </c>
      <c r="Q2876" s="144">
        <v>0.08</v>
      </c>
      <c r="R2876" s="90" t="s">
        <v>45</v>
      </c>
      <c r="S2876" s="91"/>
      <c r="T2876" s="91"/>
      <c r="U2876" s="102"/>
    </row>
    <row r="2877" spans="1:21" ht="32.4" customHeight="1" outlineLevel="1" x14ac:dyDescent="0.35">
      <c r="A2877" s="83" t="s">
        <v>3927</v>
      </c>
      <c r="B2877" s="384" t="s">
        <v>3928</v>
      </c>
      <c r="C2877" s="85"/>
      <c r="D2877" s="122"/>
      <c r="E2877" s="123">
        <v>208333334</v>
      </c>
      <c r="F2877" s="101"/>
      <c r="G2877" s="101"/>
      <c r="H2877" s="101"/>
      <c r="I2877" s="123">
        <f t="shared" si="179"/>
        <v>208333334</v>
      </c>
      <c r="J2877" s="123">
        <v>208333334</v>
      </c>
      <c r="K2877" s="101"/>
      <c r="L2877" s="101"/>
      <c r="M2877" s="101"/>
      <c r="N2877" s="123">
        <f t="shared" si="180"/>
        <v>208333334</v>
      </c>
      <c r="O2877" s="88">
        <v>46054</v>
      </c>
      <c r="P2877" s="88">
        <v>46084</v>
      </c>
      <c r="Q2877" s="144">
        <v>0.08</v>
      </c>
      <c r="R2877" s="90" t="s">
        <v>45</v>
      </c>
      <c r="S2877" s="91"/>
      <c r="T2877" s="91"/>
      <c r="U2877" s="102"/>
    </row>
    <row r="2878" spans="1:21" ht="32.4" customHeight="1" outlineLevel="1" x14ac:dyDescent="0.35">
      <c r="A2878" s="83" t="s">
        <v>3929</v>
      </c>
      <c r="B2878" s="384" t="s">
        <v>3930</v>
      </c>
      <c r="C2878" s="85"/>
      <c r="D2878" s="122"/>
      <c r="E2878" s="123">
        <v>208333334</v>
      </c>
      <c r="F2878" s="101"/>
      <c r="G2878" s="101"/>
      <c r="H2878" s="101"/>
      <c r="I2878" s="123">
        <f t="shared" si="179"/>
        <v>208333334</v>
      </c>
      <c r="J2878" s="123">
        <v>208333334</v>
      </c>
      <c r="K2878" s="101"/>
      <c r="L2878" s="101"/>
      <c r="M2878" s="101"/>
      <c r="N2878" s="123">
        <f t="shared" si="180"/>
        <v>208333334</v>
      </c>
      <c r="O2878" s="88">
        <v>46082</v>
      </c>
      <c r="P2878" s="88">
        <v>46115</v>
      </c>
      <c r="Q2878" s="144">
        <v>0.08</v>
      </c>
      <c r="R2878" s="90" t="s">
        <v>45</v>
      </c>
      <c r="S2878" s="91"/>
      <c r="T2878" s="91"/>
      <c r="U2878" s="102"/>
    </row>
    <row r="2879" spans="1:21" ht="32.4" customHeight="1" outlineLevel="1" x14ac:dyDescent="0.35">
      <c r="A2879" s="83" t="s">
        <v>3931</v>
      </c>
      <c r="B2879" s="384" t="s">
        <v>3932</v>
      </c>
      <c r="C2879" s="85"/>
      <c r="D2879" s="122"/>
      <c r="E2879" s="123">
        <v>208333333</v>
      </c>
      <c r="F2879" s="101"/>
      <c r="G2879" s="101"/>
      <c r="H2879" s="101"/>
      <c r="I2879" s="123">
        <f t="shared" si="179"/>
        <v>208333333</v>
      </c>
      <c r="J2879" s="123">
        <v>208333333</v>
      </c>
      <c r="K2879" s="101"/>
      <c r="L2879" s="101"/>
      <c r="M2879" s="101"/>
      <c r="N2879" s="123">
        <f t="shared" si="180"/>
        <v>208333333</v>
      </c>
      <c r="O2879" s="88">
        <v>46113</v>
      </c>
      <c r="P2879" s="88">
        <v>46145</v>
      </c>
      <c r="Q2879" s="144">
        <v>0.08</v>
      </c>
      <c r="R2879" s="90" t="s">
        <v>45</v>
      </c>
      <c r="S2879" s="91"/>
      <c r="T2879" s="91"/>
      <c r="U2879" s="102"/>
    </row>
    <row r="2880" spans="1:21" ht="32.4" customHeight="1" outlineLevel="1" x14ac:dyDescent="0.35">
      <c r="A2880" s="83" t="s">
        <v>3933</v>
      </c>
      <c r="B2880" s="384" t="s">
        <v>3934</v>
      </c>
      <c r="C2880" s="85"/>
      <c r="D2880" s="122"/>
      <c r="E2880" s="123">
        <v>208333333</v>
      </c>
      <c r="F2880" s="101"/>
      <c r="G2880" s="101"/>
      <c r="H2880" s="101"/>
      <c r="I2880" s="123">
        <f t="shared" si="179"/>
        <v>208333333</v>
      </c>
      <c r="J2880" s="123">
        <v>208333333</v>
      </c>
      <c r="K2880" s="101"/>
      <c r="L2880" s="101"/>
      <c r="M2880" s="101"/>
      <c r="N2880" s="123">
        <f t="shared" si="180"/>
        <v>208333333</v>
      </c>
      <c r="O2880" s="88">
        <v>46143</v>
      </c>
      <c r="P2880" s="88">
        <v>46176</v>
      </c>
      <c r="Q2880" s="144">
        <v>0.08</v>
      </c>
      <c r="R2880" s="90" t="s">
        <v>45</v>
      </c>
      <c r="S2880" s="91"/>
      <c r="T2880" s="91"/>
      <c r="U2880" s="102"/>
    </row>
    <row r="2881" spans="1:21" ht="32.4" customHeight="1" outlineLevel="1" x14ac:dyDescent="0.35">
      <c r="A2881" s="83" t="s">
        <v>3935</v>
      </c>
      <c r="B2881" s="384" t="s">
        <v>3936</v>
      </c>
      <c r="C2881" s="85"/>
      <c r="D2881" s="122"/>
      <c r="E2881" s="123">
        <v>208333333</v>
      </c>
      <c r="F2881" s="101"/>
      <c r="G2881" s="101"/>
      <c r="H2881" s="101"/>
      <c r="I2881" s="123">
        <f t="shared" si="179"/>
        <v>208333333</v>
      </c>
      <c r="J2881" s="123">
        <v>208333333</v>
      </c>
      <c r="K2881" s="101"/>
      <c r="L2881" s="101"/>
      <c r="M2881" s="101"/>
      <c r="N2881" s="123">
        <f t="shared" si="180"/>
        <v>208333333</v>
      </c>
      <c r="O2881" s="88">
        <v>46174</v>
      </c>
      <c r="P2881" s="88">
        <v>46206</v>
      </c>
      <c r="Q2881" s="144">
        <v>0.08</v>
      </c>
      <c r="R2881" s="90" t="s">
        <v>45</v>
      </c>
      <c r="S2881" s="91"/>
      <c r="T2881" s="91"/>
      <c r="U2881" s="102"/>
    </row>
    <row r="2882" spans="1:21" ht="32.4" customHeight="1" outlineLevel="1" x14ac:dyDescent="0.35">
      <c r="A2882" s="83" t="s">
        <v>3937</v>
      </c>
      <c r="B2882" s="384" t="s">
        <v>3938</v>
      </c>
      <c r="C2882" s="85"/>
      <c r="D2882" s="122"/>
      <c r="E2882" s="123">
        <v>208333334</v>
      </c>
      <c r="F2882" s="101"/>
      <c r="G2882" s="101"/>
      <c r="H2882" s="101"/>
      <c r="I2882" s="123">
        <f t="shared" si="179"/>
        <v>208333334</v>
      </c>
      <c r="J2882" s="123">
        <v>208333334</v>
      </c>
      <c r="K2882" s="101"/>
      <c r="L2882" s="101"/>
      <c r="M2882" s="101"/>
      <c r="N2882" s="123">
        <f t="shared" si="180"/>
        <v>208333334</v>
      </c>
      <c r="O2882" s="88">
        <v>46204</v>
      </c>
      <c r="P2882" s="88">
        <v>46237</v>
      </c>
      <c r="Q2882" s="144">
        <v>0.08</v>
      </c>
      <c r="R2882" s="90" t="s">
        <v>45</v>
      </c>
      <c r="S2882" s="91"/>
      <c r="T2882" s="91"/>
      <c r="U2882" s="102"/>
    </row>
    <row r="2883" spans="1:21" ht="32.4" customHeight="1" outlineLevel="1" x14ac:dyDescent="0.35">
      <c r="A2883" s="83" t="s">
        <v>3939</v>
      </c>
      <c r="B2883" s="384" t="s">
        <v>3940</v>
      </c>
      <c r="C2883" s="85"/>
      <c r="D2883" s="122"/>
      <c r="E2883" s="123">
        <v>208333333</v>
      </c>
      <c r="F2883" s="101"/>
      <c r="G2883" s="101"/>
      <c r="H2883" s="101"/>
      <c r="I2883" s="123">
        <f t="shared" si="179"/>
        <v>208333333</v>
      </c>
      <c r="J2883" s="123">
        <v>208333333</v>
      </c>
      <c r="K2883" s="101"/>
      <c r="L2883" s="101"/>
      <c r="M2883" s="101"/>
      <c r="N2883" s="123">
        <f t="shared" si="180"/>
        <v>208333333</v>
      </c>
      <c r="O2883" s="88">
        <v>46235</v>
      </c>
      <c r="P2883" s="88">
        <v>46268</v>
      </c>
      <c r="Q2883" s="144">
        <v>0.08</v>
      </c>
      <c r="R2883" s="90" t="s">
        <v>45</v>
      </c>
      <c r="S2883" s="91"/>
      <c r="T2883" s="91"/>
      <c r="U2883" s="102"/>
    </row>
    <row r="2884" spans="1:21" ht="32.4" customHeight="1" outlineLevel="1" x14ac:dyDescent="0.35">
      <c r="A2884" s="83" t="s">
        <v>3941</v>
      </c>
      <c r="B2884" s="384" t="s">
        <v>3942</v>
      </c>
      <c r="C2884" s="148"/>
      <c r="D2884" s="85"/>
      <c r="E2884" s="123">
        <v>208333333</v>
      </c>
      <c r="F2884" s="123"/>
      <c r="G2884" s="101"/>
      <c r="H2884" s="101"/>
      <c r="I2884" s="123">
        <f t="shared" si="179"/>
        <v>208333333</v>
      </c>
      <c r="J2884" s="123">
        <v>208333333</v>
      </c>
      <c r="K2884" s="123"/>
      <c r="L2884" s="101"/>
      <c r="M2884" s="101"/>
      <c r="N2884" s="123">
        <f t="shared" si="180"/>
        <v>208333333</v>
      </c>
      <c r="O2884" s="88">
        <v>46266</v>
      </c>
      <c r="P2884" s="88">
        <v>46298</v>
      </c>
      <c r="Q2884" s="144">
        <v>0.08</v>
      </c>
      <c r="R2884" s="90" t="s">
        <v>45</v>
      </c>
      <c r="S2884" s="91"/>
      <c r="T2884" s="91"/>
      <c r="U2884" s="387"/>
    </row>
    <row r="2885" spans="1:21" ht="21.9" customHeight="1" outlineLevel="1" x14ac:dyDescent="0.35">
      <c r="A2885" s="83" t="s">
        <v>3943</v>
      </c>
      <c r="B2885" s="384" t="s">
        <v>3944</v>
      </c>
      <c r="C2885" s="148"/>
      <c r="D2885" s="85"/>
      <c r="E2885" s="123">
        <v>208333333</v>
      </c>
      <c r="F2885" s="123"/>
      <c r="G2885" s="101"/>
      <c r="H2885" s="101"/>
      <c r="I2885" s="123">
        <f t="shared" si="179"/>
        <v>208333333</v>
      </c>
      <c r="J2885" s="123">
        <v>208333333</v>
      </c>
      <c r="K2885" s="123"/>
      <c r="L2885" s="101"/>
      <c r="M2885" s="101"/>
      <c r="N2885" s="123">
        <f t="shared" si="180"/>
        <v>208333333</v>
      </c>
      <c r="O2885" s="88">
        <v>46296</v>
      </c>
      <c r="P2885" s="88">
        <v>46329</v>
      </c>
      <c r="Q2885" s="144">
        <v>0.08</v>
      </c>
      <c r="R2885" s="90" t="s">
        <v>45</v>
      </c>
      <c r="S2885" s="91"/>
      <c r="T2885" s="91"/>
      <c r="U2885" s="387"/>
    </row>
    <row r="2886" spans="1:21" ht="21.9" customHeight="1" outlineLevel="1" x14ac:dyDescent="0.35">
      <c r="A2886" s="83" t="s">
        <v>3945</v>
      </c>
      <c r="B2886" s="384" t="s">
        <v>3946</v>
      </c>
      <c r="C2886" s="148"/>
      <c r="D2886" s="85"/>
      <c r="E2886" s="123">
        <v>208333333</v>
      </c>
      <c r="F2886" s="123"/>
      <c r="G2886" s="101"/>
      <c r="H2886" s="101"/>
      <c r="I2886" s="123">
        <f t="shared" si="179"/>
        <v>208333333</v>
      </c>
      <c r="J2886" s="123">
        <v>208333333</v>
      </c>
      <c r="K2886" s="123"/>
      <c r="L2886" s="101"/>
      <c r="M2886" s="101"/>
      <c r="N2886" s="123">
        <f t="shared" si="180"/>
        <v>208333333</v>
      </c>
      <c r="O2886" s="88">
        <v>46327</v>
      </c>
      <c r="P2886" s="88">
        <v>46359</v>
      </c>
      <c r="Q2886" s="144">
        <v>0.08</v>
      </c>
      <c r="R2886" s="90" t="s">
        <v>45</v>
      </c>
      <c r="S2886" s="91"/>
      <c r="T2886" s="91"/>
      <c r="U2886" s="387"/>
    </row>
    <row r="2887" spans="1:21" ht="21.9" customHeight="1" outlineLevel="1" x14ac:dyDescent="0.35">
      <c r="A2887" s="83" t="s">
        <v>3947</v>
      </c>
      <c r="B2887" s="384" t="s">
        <v>3948</v>
      </c>
      <c r="C2887" s="85"/>
      <c r="D2887" s="122"/>
      <c r="E2887" s="123">
        <v>208333333</v>
      </c>
      <c r="F2887" s="101"/>
      <c r="G2887" s="101"/>
      <c r="H2887" s="101"/>
      <c r="I2887" s="123">
        <f t="shared" si="179"/>
        <v>208333333</v>
      </c>
      <c r="J2887" s="123">
        <v>208333333</v>
      </c>
      <c r="K2887" s="101"/>
      <c r="L2887" s="101"/>
      <c r="M2887" s="101"/>
      <c r="N2887" s="123">
        <f t="shared" si="180"/>
        <v>208333333</v>
      </c>
      <c r="O2887" s="88">
        <v>46357</v>
      </c>
      <c r="P2887" s="88">
        <v>46387</v>
      </c>
      <c r="Q2887" s="144">
        <v>0.12</v>
      </c>
      <c r="R2887" s="90" t="s">
        <v>45</v>
      </c>
      <c r="S2887" s="91"/>
      <c r="T2887" s="91"/>
      <c r="U2887" s="102"/>
    </row>
    <row r="2888" spans="1:21" ht="21.9" customHeight="1" outlineLevel="1" x14ac:dyDescent="0.35">
      <c r="A2888" s="332" t="s">
        <v>3949</v>
      </c>
      <c r="B2888" s="163" t="s">
        <v>3950</v>
      </c>
      <c r="C2888" s="64">
        <v>12</v>
      </c>
      <c r="D2888" s="113">
        <v>691100</v>
      </c>
      <c r="E2888" s="335">
        <f>E2889+E2890+E2891+E2892+E2893+E2894+E2895+E2896+E2897+E2898+E2899+E2900</f>
        <v>63799999.999999993</v>
      </c>
      <c r="F2888" s="65"/>
      <c r="G2888" s="65"/>
      <c r="H2888" s="65"/>
      <c r="I2888" s="335">
        <f>I2889+I2890+I2891+I2892+I2893+I2894+I2895+I2896+I2897+I2898+I2899+I2900</f>
        <v>63799999.999999993</v>
      </c>
      <c r="J2888" s="335">
        <f>J2889+J2890+J2891+J2892+J2893+J2894+J2895+J2896+J2897+J2898+J2899+J2900</f>
        <v>63799999.999999993</v>
      </c>
      <c r="K2888" s="65"/>
      <c r="L2888" s="65"/>
      <c r="M2888" s="65"/>
      <c r="N2888" s="335">
        <f>N2889+N2890+N2891+N2892+N2893+N2894+N2895+N2896+N2897+N2898+N2899+N2900</f>
        <v>63799999.999999993</v>
      </c>
      <c r="O2888" s="67">
        <v>46023</v>
      </c>
      <c r="P2888" s="67">
        <v>46387</v>
      </c>
      <c r="Q2888" s="68"/>
      <c r="R2888" s="71" t="s">
        <v>45</v>
      </c>
      <c r="S2888" s="71"/>
      <c r="T2888" s="71"/>
      <c r="U2888" s="147"/>
    </row>
    <row r="2889" spans="1:21" ht="21.9" customHeight="1" outlineLevel="1" x14ac:dyDescent="0.35">
      <c r="A2889" s="83" t="s">
        <v>3951</v>
      </c>
      <c r="B2889" s="384" t="s">
        <v>3926</v>
      </c>
      <c r="C2889" s="85"/>
      <c r="D2889" s="122"/>
      <c r="E2889" s="101">
        <v>5316666.666666667</v>
      </c>
      <c r="F2889" s="101"/>
      <c r="G2889" s="101"/>
      <c r="H2889" s="101"/>
      <c r="I2889" s="101">
        <f t="shared" ref="I2889:I2920" si="181">SUM(E2889:H2889)</f>
        <v>5316666.666666667</v>
      </c>
      <c r="J2889" s="101">
        <v>5316666.666666667</v>
      </c>
      <c r="K2889" s="101"/>
      <c r="L2889" s="101"/>
      <c r="M2889" s="101"/>
      <c r="N2889" s="101">
        <f t="shared" ref="N2889:N2952" si="182">SUM(J2889:M2889)</f>
        <v>5316666.666666667</v>
      </c>
      <c r="O2889" s="88">
        <v>46023</v>
      </c>
      <c r="P2889" s="88">
        <v>46056</v>
      </c>
      <c r="Q2889" s="144">
        <v>0.08</v>
      </c>
      <c r="R2889" s="90" t="s">
        <v>45</v>
      </c>
      <c r="S2889" s="91"/>
      <c r="T2889" s="91"/>
      <c r="U2889" s="102"/>
    </row>
    <row r="2890" spans="1:21" ht="21.9" customHeight="1" outlineLevel="1" x14ac:dyDescent="0.35">
      <c r="A2890" s="83" t="s">
        <v>3952</v>
      </c>
      <c r="B2890" s="384" t="s">
        <v>3928</v>
      </c>
      <c r="C2890" s="85"/>
      <c r="D2890" s="122"/>
      <c r="E2890" s="101">
        <v>5316666.666666667</v>
      </c>
      <c r="F2890" s="101"/>
      <c r="G2890" s="101"/>
      <c r="H2890" s="101"/>
      <c r="I2890" s="101">
        <f t="shared" si="181"/>
        <v>5316666.666666667</v>
      </c>
      <c r="J2890" s="101">
        <v>5316666.666666667</v>
      </c>
      <c r="K2890" s="101"/>
      <c r="L2890" s="101"/>
      <c r="M2890" s="101"/>
      <c r="N2890" s="101">
        <f t="shared" si="182"/>
        <v>5316666.666666667</v>
      </c>
      <c r="O2890" s="88">
        <v>46054</v>
      </c>
      <c r="P2890" s="88">
        <v>46084</v>
      </c>
      <c r="Q2890" s="144">
        <v>0.08</v>
      </c>
      <c r="R2890" s="90" t="s">
        <v>45</v>
      </c>
      <c r="S2890" s="91"/>
      <c r="T2890" s="91"/>
      <c r="U2890" s="102"/>
    </row>
    <row r="2891" spans="1:21" s="22" customFormat="1" ht="21.9" customHeight="1" outlineLevel="1" x14ac:dyDescent="0.35">
      <c r="A2891" s="83" t="s">
        <v>3953</v>
      </c>
      <c r="B2891" s="384" t="s">
        <v>3930</v>
      </c>
      <c r="C2891" s="85"/>
      <c r="D2891" s="122"/>
      <c r="E2891" s="101">
        <v>5316666.666666667</v>
      </c>
      <c r="F2891" s="101"/>
      <c r="G2891" s="101"/>
      <c r="H2891" s="101"/>
      <c r="I2891" s="101">
        <f t="shared" si="181"/>
        <v>5316666.666666667</v>
      </c>
      <c r="J2891" s="101">
        <v>5316666.666666667</v>
      </c>
      <c r="K2891" s="101"/>
      <c r="L2891" s="101"/>
      <c r="M2891" s="101"/>
      <c r="N2891" s="101">
        <f t="shared" si="182"/>
        <v>5316666.666666667</v>
      </c>
      <c r="O2891" s="88">
        <v>46082</v>
      </c>
      <c r="P2891" s="88">
        <v>46115</v>
      </c>
      <c r="Q2891" s="144">
        <v>0.08</v>
      </c>
      <c r="R2891" s="90" t="s">
        <v>45</v>
      </c>
      <c r="S2891" s="91"/>
      <c r="T2891" s="91"/>
      <c r="U2891" s="102"/>
    </row>
    <row r="2892" spans="1:21" ht="21.9" customHeight="1" outlineLevel="1" x14ac:dyDescent="0.35">
      <c r="A2892" s="83" t="s">
        <v>3954</v>
      </c>
      <c r="B2892" s="384" t="s">
        <v>3932</v>
      </c>
      <c r="C2892" s="85"/>
      <c r="D2892" s="122"/>
      <c r="E2892" s="101">
        <v>5316666.666666667</v>
      </c>
      <c r="F2892" s="101"/>
      <c r="G2892" s="101"/>
      <c r="H2892" s="101"/>
      <c r="I2892" s="101">
        <f t="shared" si="181"/>
        <v>5316666.666666667</v>
      </c>
      <c r="J2892" s="101">
        <v>5316666.666666667</v>
      </c>
      <c r="K2892" s="101"/>
      <c r="L2892" s="101"/>
      <c r="M2892" s="101"/>
      <c r="N2892" s="101">
        <f t="shared" si="182"/>
        <v>5316666.666666667</v>
      </c>
      <c r="O2892" s="88">
        <v>46113</v>
      </c>
      <c r="P2892" s="88">
        <v>46145</v>
      </c>
      <c r="Q2892" s="144">
        <v>0.08</v>
      </c>
      <c r="R2892" s="90" t="s">
        <v>45</v>
      </c>
      <c r="S2892" s="91"/>
      <c r="T2892" s="91"/>
      <c r="U2892" s="102"/>
    </row>
    <row r="2893" spans="1:21" ht="21.9" customHeight="1" outlineLevel="1" x14ac:dyDescent="0.35">
      <c r="A2893" s="83" t="s">
        <v>3955</v>
      </c>
      <c r="B2893" s="384" t="s">
        <v>3934</v>
      </c>
      <c r="C2893" s="85"/>
      <c r="D2893" s="122"/>
      <c r="E2893" s="101">
        <v>5316666.666666667</v>
      </c>
      <c r="F2893" s="101"/>
      <c r="G2893" s="101"/>
      <c r="H2893" s="101"/>
      <c r="I2893" s="101">
        <f t="shared" si="181"/>
        <v>5316666.666666667</v>
      </c>
      <c r="J2893" s="101">
        <v>5316666.666666667</v>
      </c>
      <c r="K2893" s="101"/>
      <c r="L2893" s="101"/>
      <c r="M2893" s="101"/>
      <c r="N2893" s="101">
        <f t="shared" si="182"/>
        <v>5316666.666666667</v>
      </c>
      <c r="O2893" s="88">
        <v>46143</v>
      </c>
      <c r="P2893" s="88">
        <v>46176</v>
      </c>
      <c r="Q2893" s="144">
        <v>0.08</v>
      </c>
      <c r="R2893" s="90" t="s">
        <v>45</v>
      </c>
      <c r="S2893" s="91"/>
      <c r="T2893" s="91"/>
      <c r="U2893" s="102"/>
    </row>
    <row r="2894" spans="1:21" ht="21.9" customHeight="1" outlineLevel="1" x14ac:dyDescent="0.35">
      <c r="A2894" s="83" t="s">
        <v>3956</v>
      </c>
      <c r="B2894" s="384" t="s">
        <v>3936</v>
      </c>
      <c r="C2894" s="85"/>
      <c r="D2894" s="122"/>
      <c r="E2894" s="101">
        <v>5316666.666666667</v>
      </c>
      <c r="F2894" s="101"/>
      <c r="G2894" s="101"/>
      <c r="H2894" s="101"/>
      <c r="I2894" s="101">
        <f t="shared" si="181"/>
        <v>5316666.666666667</v>
      </c>
      <c r="J2894" s="101">
        <v>5316666.666666667</v>
      </c>
      <c r="K2894" s="101"/>
      <c r="L2894" s="101"/>
      <c r="M2894" s="101"/>
      <c r="N2894" s="101">
        <f t="shared" si="182"/>
        <v>5316666.666666667</v>
      </c>
      <c r="O2894" s="88">
        <v>46174</v>
      </c>
      <c r="P2894" s="88">
        <v>46206</v>
      </c>
      <c r="Q2894" s="144">
        <v>0.08</v>
      </c>
      <c r="R2894" s="90" t="s">
        <v>45</v>
      </c>
      <c r="S2894" s="91"/>
      <c r="T2894" s="91"/>
      <c r="U2894" s="102"/>
    </row>
    <row r="2895" spans="1:21" s="22" customFormat="1" ht="21.9" customHeight="1" outlineLevel="1" x14ac:dyDescent="0.35">
      <c r="A2895" s="83" t="s">
        <v>3957</v>
      </c>
      <c r="B2895" s="384" t="s">
        <v>3938</v>
      </c>
      <c r="C2895" s="85"/>
      <c r="D2895" s="122"/>
      <c r="E2895" s="101">
        <v>5316666.666666667</v>
      </c>
      <c r="F2895" s="101"/>
      <c r="G2895" s="101"/>
      <c r="H2895" s="101"/>
      <c r="I2895" s="101">
        <f t="shared" si="181"/>
        <v>5316666.666666667</v>
      </c>
      <c r="J2895" s="101">
        <v>5316666.666666667</v>
      </c>
      <c r="K2895" s="101"/>
      <c r="L2895" s="101"/>
      <c r="M2895" s="101"/>
      <c r="N2895" s="101">
        <f t="shared" si="182"/>
        <v>5316666.666666667</v>
      </c>
      <c r="O2895" s="88">
        <v>46204</v>
      </c>
      <c r="P2895" s="88">
        <v>46237</v>
      </c>
      <c r="Q2895" s="144">
        <v>0.08</v>
      </c>
      <c r="R2895" s="90" t="s">
        <v>45</v>
      </c>
      <c r="S2895" s="91"/>
      <c r="T2895" s="91"/>
      <c r="U2895" s="102"/>
    </row>
    <row r="2896" spans="1:21" s="22" customFormat="1" ht="29.15" customHeight="1" outlineLevel="1" x14ac:dyDescent="0.35">
      <c r="A2896" s="83" t="s">
        <v>3958</v>
      </c>
      <c r="B2896" s="384" t="s">
        <v>3940</v>
      </c>
      <c r="C2896" s="85"/>
      <c r="D2896" s="122"/>
      <c r="E2896" s="101">
        <v>5316666.666666667</v>
      </c>
      <c r="F2896" s="101"/>
      <c r="G2896" s="101"/>
      <c r="H2896" s="101"/>
      <c r="I2896" s="101">
        <f t="shared" si="181"/>
        <v>5316666.666666667</v>
      </c>
      <c r="J2896" s="101">
        <v>5316666.666666667</v>
      </c>
      <c r="K2896" s="101"/>
      <c r="L2896" s="101"/>
      <c r="M2896" s="101"/>
      <c r="N2896" s="101">
        <f t="shared" si="182"/>
        <v>5316666.666666667</v>
      </c>
      <c r="O2896" s="88">
        <v>46235</v>
      </c>
      <c r="P2896" s="88">
        <v>46268</v>
      </c>
      <c r="Q2896" s="144">
        <v>0.08</v>
      </c>
      <c r="R2896" s="90" t="s">
        <v>45</v>
      </c>
      <c r="S2896" s="91"/>
      <c r="T2896" s="91"/>
      <c r="U2896" s="102"/>
    </row>
    <row r="2897" spans="1:113" ht="39" customHeight="1" outlineLevel="1" x14ac:dyDescent="0.35">
      <c r="A2897" s="83" t="s">
        <v>3959</v>
      </c>
      <c r="B2897" s="384" t="s">
        <v>3942</v>
      </c>
      <c r="C2897" s="85"/>
      <c r="D2897" s="122"/>
      <c r="E2897" s="101">
        <v>5316666.666666667</v>
      </c>
      <c r="F2897" s="101"/>
      <c r="G2897" s="101"/>
      <c r="H2897" s="101"/>
      <c r="I2897" s="101">
        <f t="shared" si="181"/>
        <v>5316666.666666667</v>
      </c>
      <c r="J2897" s="101">
        <v>5316666.666666667</v>
      </c>
      <c r="K2897" s="101"/>
      <c r="L2897" s="101"/>
      <c r="M2897" s="101"/>
      <c r="N2897" s="101">
        <f t="shared" si="182"/>
        <v>5316666.666666667</v>
      </c>
      <c r="O2897" s="88">
        <v>46266</v>
      </c>
      <c r="P2897" s="88">
        <v>46298</v>
      </c>
      <c r="Q2897" s="144">
        <v>0.08</v>
      </c>
      <c r="R2897" s="90" t="s">
        <v>45</v>
      </c>
      <c r="S2897" s="91"/>
      <c r="T2897" s="91"/>
      <c r="U2897" s="102"/>
    </row>
    <row r="2898" spans="1:113" s="293" customFormat="1" ht="39" customHeight="1" outlineLevel="1" x14ac:dyDescent="0.35">
      <c r="A2898" s="83" t="s">
        <v>3960</v>
      </c>
      <c r="B2898" s="384" t="s">
        <v>3944</v>
      </c>
      <c r="C2898" s="85"/>
      <c r="D2898" s="122"/>
      <c r="E2898" s="101">
        <v>5316666.666666667</v>
      </c>
      <c r="F2898" s="101"/>
      <c r="G2898" s="101"/>
      <c r="H2898" s="101"/>
      <c r="I2898" s="101">
        <f t="shared" si="181"/>
        <v>5316666.666666667</v>
      </c>
      <c r="J2898" s="101">
        <v>5316666.666666667</v>
      </c>
      <c r="K2898" s="101"/>
      <c r="L2898" s="101"/>
      <c r="M2898" s="101"/>
      <c r="N2898" s="101">
        <f t="shared" si="182"/>
        <v>5316666.666666667</v>
      </c>
      <c r="O2898" s="88">
        <v>46296</v>
      </c>
      <c r="P2898" s="88">
        <v>46329</v>
      </c>
      <c r="Q2898" s="144">
        <v>0.08</v>
      </c>
      <c r="R2898" s="90" t="s">
        <v>45</v>
      </c>
      <c r="S2898" s="91"/>
      <c r="T2898" s="91"/>
      <c r="U2898" s="102"/>
      <c r="V2898" s="4"/>
      <c r="W2898" s="4"/>
      <c r="X2898" s="4"/>
      <c r="Y2898" s="4"/>
      <c r="Z2898" s="4"/>
      <c r="AA2898" s="4"/>
      <c r="AB2898" s="4"/>
      <c r="AC2898" s="4"/>
      <c r="AD2898" s="4"/>
      <c r="AE2898" s="4"/>
      <c r="AF2898" s="4"/>
      <c r="AG2898" s="4"/>
      <c r="AH2898" s="4"/>
      <c r="AI2898" s="4"/>
      <c r="AJ2898" s="4"/>
      <c r="AK2898" s="4"/>
      <c r="AL2898" s="4"/>
      <c r="AM2898" s="4"/>
      <c r="AN2898" s="4"/>
      <c r="AO2898" s="4"/>
      <c r="AP2898" s="4"/>
      <c r="AQ2898" s="4"/>
      <c r="AR2898" s="4"/>
      <c r="AS2898" s="4"/>
      <c r="AT2898" s="4"/>
      <c r="AU2898" s="4"/>
      <c r="AV2898" s="4"/>
      <c r="AW2898" s="4"/>
      <c r="AX2898" s="4"/>
      <c r="AY2898" s="4"/>
      <c r="AZ2898" s="4"/>
      <c r="BA2898" s="4"/>
      <c r="BB2898" s="4"/>
      <c r="BC2898" s="4"/>
      <c r="BD2898" s="4"/>
      <c r="BE2898" s="4"/>
      <c r="BF2898" s="4"/>
      <c r="BG2898" s="4"/>
      <c r="BH2898" s="4"/>
      <c r="BI2898" s="4"/>
      <c r="BJ2898" s="4"/>
      <c r="BK2898" s="4"/>
      <c r="BL2898" s="4"/>
      <c r="BM2898" s="4"/>
      <c r="BN2898" s="4"/>
      <c r="BO2898" s="4"/>
      <c r="BP2898" s="4"/>
      <c r="BQ2898" s="4"/>
      <c r="BR2898" s="4"/>
      <c r="BS2898" s="4"/>
      <c r="BT2898" s="4"/>
      <c r="BU2898" s="4"/>
      <c r="BV2898" s="4"/>
      <c r="BW2898" s="4"/>
      <c r="BX2898" s="4"/>
      <c r="BY2898" s="4"/>
      <c r="BZ2898" s="4"/>
      <c r="CA2898" s="4"/>
      <c r="CB2898" s="4"/>
      <c r="CC2898" s="4"/>
      <c r="CD2898" s="4"/>
      <c r="CE2898" s="4"/>
      <c r="CF2898" s="4"/>
      <c r="CG2898" s="4"/>
      <c r="CH2898" s="4"/>
      <c r="CI2898" s="4"/>
      <c r="CJ2898" s="4"/>
      <c r="CK2898" s="4"/>
      <c r="CL2898" s="4"/>
      <c r="CM2898" s="4"/>
      <c r="CN2898" s="4"/>
      <c r="CO2898" s="4"/>
      <c r="CP2898" s="4"/>
      <c r="CQ2898" s="4"/>
      <c r="CR2898" s="4"/>
      <c r="CS2898" s="4"/>
      <c r="CT2898" s="4"/>
      <c r="CU2898" s="4"/>
      <c r="CV2898" s="4"/>
      <c r="CW2898" s="4"/>
      <c r="CX2898" s="4"/>
      <c r="CY2898" s="4"/>
      <c r="CZ2898" s="4"/>
      <c r="DA2898" s="4"/>
      <c r="DB2898" s="4"/>
      <c r="DC2898" s="4"/>
      <c r="DD2898" s="4"/>
      <c r="DE2898" s="4"/>
      <c r="DF2898" s="4"/>
      <c r="DG2898" s="4"/>
      <c r="DH2898" s="4"/>
      <c r="DI2898" s="4"/>
    </row>
    <row r="2899" spans="1:113" ht="27" customHeight="1" outlineLevel="1" x14ac:dyDescent="0.35">
      <c r="A2899" s="83" t="s">
        <v>3961</v>
      </c>
      <c r="B2899" s="384" t="s">
        <v>3946</v>
      </c>
      <c r="C2899" s="85"/>
      <c r="D2899" s="122"/>
      <c r="E2899" s="101">
        <v>5316666.666666667</v>
      </c>
      <c r="F2899" s="101"/>
      <c r="G2899" s="101"/>
      <c r="H2899" s="101"/>
      <c r="I2899" s="101">
        <f t="shared" si="181"/>
        <v>5316666.666666667</v>
      </c>
      <c r="J2899" s="101">
        <v>5316666.666666667</v>
      </c>
      <c r="K2899" s="101"/>
      <c r="L2899" s="101"/>
      <c r="M2899" s="101"/>
      <c r="N2899" s="101">
        <f t="shared" si="182"/>
        <v>5316666.666666667</v>
      </c>
      <c r="O2899" s="88">
        <v>46327</v>
      </c>
      <c r="P2899" s="88">
        <v>46359</v>
      </c>
      <c r="Q2899" s="144">
        <v>0.08</v>
      </c>
      <c r="R2899" s="90" t="s">
        <v>45</v>
      </c>
      <c r="S2899" s="91"/>
      <c r="T2899" s="91"/>
      <c r="U2899" s="102"/>
    </row>
    <row r="2900" spans="1:113" ht="27" customHeight="1" outlineLevel="1" x14ac:dyDescent="0.35">
      <c r="A2900" s="83" t="s">
        <v>3962</v>
      </c>
      <c r="B2900" s="384" t="s">
        <v>3948</v>
      </c>
      <c r="C2900" s="85"/>
      <c r="D2900" s="122"/>
      <c r="E2900" s="101">
        <v>5316666.666666667</v>
      </c>
      <c r="F2900" s="101"/>
      <c r="G2900" s="101"/>
      <c r="H2900" s="101"/>
      <c r="I2900" s="101">
        <f t="shared" si="181"/>
        <v>5316666.666666667</v>
      </c>
      <c r="J2900" s="101">
        <v>5316666.666666667</v>
      </c>
      <c r="K2900" s="101"/>
      <c r="L2900" s="101"/>
      <c r="M2900" s="101"/>
      <c r="N2900" s="101">
        <f t="shared" si="182"/>
        <v>5316666.666666667</v>
      </c>
      <c r="O2900" s="88">
        <v>46357</v>
      </c>
      <c r="P2900" s="88">
        <v>46387</v>
      </c>
      <c r="Q2900" s="144">
        <v>0.12</v>
      </c>
      <c r="R2900" s="90" t="s">
        <v>45</v>
      </c>
      <c r="S2900" s="91"/>
      <c r="T2900" s="91"/>
      <c r="U2900" s="102"/>
    </row>
    <row r="2901" spans="1:113" ht="27" customHeight="1" outlineLevel="1" x14ac:dyDescent="0.35">
      <c r="A2901" s="332" t="s">
        <v>3963</v>
      </c>
      <c r="B2901" s="383" t="s">
        <v>3964</v>
      </c>
      <c r="C2901" s="204"/>
      <c r="D2901" s="334"/>
      <c r="E2901" s="335">
        <f>E2912</f>
        <v>0</v>
      </c>
      <c r="F2901" s="335"/>
      <c r="G2901" s="335"/>
      <c r="H2901" s="335"/>
      <c r="I2901" s="335">
        <f t="shared" si="181"/>
        <v>0</v>
      </c>
      <c r="J2901" s="335">
        <f>J2912</f>
        <v>0</v>
      </c>
      <c r="K2901" s="335"/>
      <c r="L2901" s="335"/>
      <c r="M2901" s="335"/>
      <c r="N2901" s="335">
        <f t="shared" si="182"/>
        <v>0</v>
      </c>
      <c r="O2901" s="206">
        <v>46204</v>
      </c>
      <c r="P2901" s="206">
        <v>46285</v>
      </c>
      <c r="Q2901" s="207"/>
      <c r="R2901" s="209" t="s">
        <v>45</v>
      </c>
      <c r="S2901" s="209"/>
      <c r="T2901" s="209"/>
      <c r="U2901" s="337"/>
    </row>
    <row r="2902" spans="1:113" s="293" customFormat="1" ht="36.65" customHeight="1" outlineLevel="1" x14ac:dyDescent="0.35">
      <c r="A2902" s="83" t="s">
        <v>3965</v>
      </c>
      <c r="B2902" s="148" t="s">
        <v>3966</v>
      </c>
      <c r="C2902" s="85"/>
      <c r="D2902" s="122"/>
      <c r="E2902" s="153"/>
      <c r="F2902" s="149"/>
      <c r="G2902" s="149"/>
      <c r="H2902" s="149"/>
      <c r="I2902" s="153">
        <f t="shared" si="181"/>
        <v>0</v>
      </c>
      <c r="J2902" s="153"/>
      <c r="K2902" s="149"/>
      <c r="L2902" s="149"/>
      <c r="M2902" s="149"/>
      <c r="N2902" s="153">
        <f t="shared" si="182"/>
        <v>0</v>
      </c>
      <c r="O2902" s="88">
        <v>46204</v>
      </c>
      <c r="P2902" s="88">
        <v>46285</v>
      </c>
      <c r="Q2902" s="144">
        <v>0.05</v>
      </c>
      <c r="R2902" s="91" t="s">
        <v>45</v>
      </c>
      <c r="S2902" s="91"/>
      <c r="T2902" s="91"/>
      <c r="U2902" s="102"/>
      <c r="V2902" s="4"/>
      <c r="W2902" s="4"/>
      <c r="X2902" s="4"/>
      <c r="Y2902" s="4"/>
      <c r="Z2902" s="4"/>
      <c r="AA2902" s="4"/>
      <c r="AB2902" s="4"/>
      <c r="AC2902" s="4"/>
      <c r="AD2902" s="4"/>
      <c r="AE2902" s="4"/>
      <c r="AF2902" s="4"/>
      <c r="AG2902" s="4"/>
      <c r="AH2902" s="4"/>
      <c r="AI2902" s="4"/>
      <c r="AJ2902" s="4"/>
      <c r="AK2902" s="4"/>
      <c r="AL2902" s="4"/>
      <c r="AM2902" s="4"/>
      <c r="AN2902" s="4"/>
      <c r="AO2902" s="4"/>
      <c r="AP2902" s="4"/>
      <c r="AQ2902" s="4"/>
      <c r="AR2902" s="4"/>
      <c r="AS2902" s="4"/>
      <c r="AT2902" s="4"/>
      <c r="AU2902" s="4"/>
      <c r="AV2902" s="4"/>
      <c r="AW2902" s="4"/>
      <c r="AX2902" s="4"/>
      <c r="AY2902" s="4"/>
      <c r="AZ2902" s="4"/>
      <c r="BA2902" s="4"/>
      <c r="BB2902" s="4"/>
      <c r="BC2902" s="4"/>
      <c r="BD2902" s="4"/>
      <c r="BE2902" s="4"/>
      <c r="BF2902" s="4"/>
      <c r="BG2902" s="4"/>
      <c r="BH2902" s="4"/>
      <c r="BI2902" s="4"/>
      <c r="BJ2902" s="4"/>
      <c r="BK2902" s="4"/>
      <c r="BL2902" s="4"/>
      <c r="BM2902" s="4"/>
      <c r="BN2902" s="4"/>
      <c r="BO2902" s="4"/>
      <c r="BP2902" s="4"/>
      <c r="BQ2902" s="4"/>
      <c r="BR2902" s="4"/>
      <c r="BS2902" s="4"/>
      <c r="BT2902" s="4"/>
      <c r="BU2902" s="4"/>
      <c r="BV2902" s="4"/>
      <c r="BW2902" s="4"/>
      <c r="BX2902" s="4"/>
      <c r="BY2902" s="4"/>
      <c r="BZ2902" s="4"/>
      <c r="CA2902" s="4"/>
      <c r="CB2902" s="4"/>
      <c r="CC2902" s="4"/>
      <c r="CD2902" s="4"/>
      <c r="CE2902" s="4"/>
      <c r="CF2902" s="4"/>
      <c r="CG2902" s="4"/>
      <c r="CH2902" s="4"/>
      <c r="CI2902" s="4"/>
      <c r="CJ2902" s="4"/>
      <c r="CK2902" s="4"/>
      <c r="CL2902" s="4"/>
      <c r="CM2902" s="4"/>
      <c r="CN2902" s="4"/>
      <c r="CO2902" s="4"/>
      <c r="CP2902" s="4"/>
      <c r="CQ2902" s="4"/>
      <c r="CR2902" s="4"/>
      <c r="CS2902" s="4"/>
      <c r="CT2902" s="4"/>
      <c r="CU2902" s="4"/>
      <c r="CV2902" s="4"/>
      <c r="CW2902" s="4"/>
      <c r="CX2902" s="4"/>
      <c r="CY2902" s="4"/>
      <c r="CZ2902" s="4"/>
      <c r="DA2902" s="4"/>
      <c r="DB2902" s="4"/>
      <c r="DC2902" s="4"/>
      <c r="DD2902" s="4"/>
      <c r="DE2902" s="4"/>
      <c r="DF2902" s="4"/>
      <c r="DG2902" s="4"/>
      <c r="DH2902" s="4"/>
      <c r="DI2902" s="4"/>
    </row>
    <row r="2903" spans="1:113" ht="18.649999999999999" customHeight="1" outlineLevel="1" x14ac:dyDescent="0.35">
      <c r="A2903" s="83" t="s">
        <v>3967</v>
      </c>
      <c r="B2903" s="148" t="s">
        <v>3968</v>
      </c>
      <c r="C2903" s="377"/>
      <c r="D2903" s="377"/>
      <c r="E2903" s="227"/>
      <c r="F2903" s="227"/>
      <c r="G2903" s="227"/>
      <c r="H2903" s="227"/>
      <c r="I2903" s="227">
        <f t="shared" si="181"/>
        <v>0</v>
      </c>
      <c r="J2903" s="227"/>
      <c r="K2903" s="227"/>
      <c r="L2903" s="227"/>
      <c r="M2903" s="227"/>
      <c r="N2903" s="227">
        <f t="shared" si="182"/>
        <v>0</v>
      </c>
      <c r="O2903" s="88">
        <v>46204</v>
      </c>
      <c r="P2903" s="88">
        <v>46285</v>
      </c>
      <c r="Q2903" s="144">
        <v>0.05</v>
      </c>
      <c r="R2903" s="377" t="s">
        <v>45</v>
      </c>
      <c r="S2903" s="377" t="s">
        <v>1579</v>
      </c>
      <c r="T2903" s="377"/>
      <c r="U2903" s="378"/>
    </row>
    <row r="2904" spans="1:113" ht="29.4" customHeight="1" outlineLevel="1" x14ac:dyDescent="0.35">
      <c r="A2904" s="83" t="s">
        <v>3969</v>
      </c>
      <c r="B2904" s="148" t="s">
        <v>3970</v>
      </c>
      <c r="C2904" s="85"/>
      <c r="D2904" s="122"/>
      <c r="E2904" s="101"/>
      <c r="F2904" s="101"/>
      <c r="G2904" s="101"/>
      <c r="H2904" s="101"/>
      <c r="I2904" s="101">
        <f t="shared" si="181"/>
        <v>0</v>
      </c>
      <c r="J2904" s="101"/>
      <c r="K2904" s="101"/>
      <c r="L2904" s="101"/>
      <c r="M2904" s="101"/>
      <c r="N2904" s="101">
        <f t="shared" si="182"/>
        <v>0</v>
      </c>
      <c r="O2904" s="88">
        <v>46204</v>
      </c>
      <c r="P2904" s="88">
        <v>46285</v>
      </c>
      <c r="Q2904" s="144">
        <v>0.15</v>
      </c>
      <c r="R2904" s="91" t="s">
        <v>45</v>
      </c>
      <c r="S2904" s="91"/>
      <c r="T2904" s="91"/>
      <c r="U2904" s="102"/>
    </row>
    <row r="2905" spans="1:113" ht="27" customHeight="1" outlineLevel="1" x14ac:dyDescent="0.35">
      <c r="A2905" s="83" t="s">
        <v>3971</v>
      </c>
      <c r="B2905" s="148" t="s">
        <v>3972</v>
      </c>
      <c r="C2905" s="85"/>
      <c r="D2905" s="122"/>
      <c r="E2905" s="101"/>
      <c r="F2905" s="101"/>
      <c r="G2905" s="101"/>
      <c r="H2905" s="101"/>
      <c r="I2905" s="101">
        <f t="shared" si="181"/>
        <v>0</v>
      </c>
      <c r="J2905" s="101"/>
      <c r="K2905" s="101"/>
      <c r="L2905" s="101"/>
      <c r="M2905" s="101"/>
      <c r="N2905" s="101">
        <f t="shared" si="182"/>
        <v>0</v>
      </c>
      <c r="O2905" s="88">
        <v>46204</v>
      </c>
      <c r="P2905" s="88">
        <v>46285</v>
      </c>
      <c r="Q2905" s="144">
        <v>0.15</v>
      </c>
      <c r="R2905" s="377" t="s">
        <v>45</v>
      </c>
      <c r="S2905" s="91" t="s">
        <v>1579</v>
      </c>
      <c r="T2905" s="91"/>
      <c r="U2905" s="102"/>
    </row>
    <row r="2906" spans="1:113" s="293" customFormat="1" ht="25.5" customHeight="1" outlineLevel="1" x14ac:dyDescent="0.35">
      <c r="A2906" s="83" t="s">
        <v>3973</v>
      </c>
      <c r="B2906" s="148" t="s">
        <v>3974</v>
      </c>
      <c r="C2906" s="85"/>
      <c r="D2906" s="122"/>
      <c r="E2906" s="101"/>
      <c r="F2906" s="101"/>
      <c r="G2906" s="101"/>
      <c r="H2906" s="101"/>
      <c r="I2906" s="101">
        <f t="shared" si="181"/>
        <v>0</v>
      </c>
      <c r="J2906" s="101"/>
      <c r="K2906" s="101"/>
      <c r="L2906" s="101"/>
      <c r="M2906" s="101"/>
      <c r="N2906" s="101">
        <f t="shared" si="182"/>
        <v>0</v>
      </c>
      <c r="O2906" s="88">
        <v>46204</v>
      </c>
      <c r="P2906" s="88">
        <v>46285</v>
      </c>
      <c r="Q2906" s="144">
        <v>0.15</v>
      </c>
      <c r="R2906" s="91" t="s">
        <v>45</v>
      </c>
      <c r="S2906" s="91" t="s">
        <v>3975</v>
      </c>
      <c r="T2906" s="91"/>
      <c r="U2906" s="102"/>
      <c r="V2906" s="4"/>
      <c r="W2906" s="4"/>
      <c r="X2906" s="4"/>
      <c r="Y2906" s="4"/>
      <c r="Z2906" s="4"/>
      <c r="AA2906" s="4"/>
      <c r="AB2906" s="4"/>
      <c r="AC2906" s="4"/>
      <c r="AD2906" s="4"/>
      <c r="AE2906" s="4"/>
      <c r="AF2906" s="4"/>
      <c r="AG2906" s="4"/>
      <c r="AH2906" s="4"/>
      <c r="AI2906" s="4"/>
      <c r="AJ2906" s="4"/>
      <c r="AK2906" s="4"/>
      <c r="AL2906" s="4"/>
      <c r="AM2906" s="4"/>
      <c r="AN2906" s="4"/>
      <c r="AO2906" s="4"/>
      <c r="AP2906" s="4"/>
      <c r="AQ2906" s="4"/>
      <c r="AR2906" s="4"/>
      <c r="AS2906" s="4"/>
      <c r="AT2906" s="4"/>
      <c r="AU2906" s="4"/>
      <c r="AV2906" s="4"/>
      <c r="AW2906" s="4"/>
      <c r="AX2906" s="4"/>
      <c r="AY2906" s="4"/>
      <c r="AZ2906" s="4"/>
      <c r="BA2906" s="4"/>
      <c r="BB2906" s="4"/>
      <c r="BC2906" s="4"/>
      <c r="BD2906" s="4"/>
      <c r="BE2906" s="4"/>
      <c r="BF2906" s="4"/>
      <c r="BG2906" s="4"/>
      <c r="BH2906" s="4"/>
      <c r="BI2906" s="4"/>
      <c r="BJ2906" s="4"/>
      <c r="BK2906" s="4"/>
      <c r="BL2906" s="4"/>
      <c r="BM2906" s="4"/>
      <c r="BN2906" s="4"/>
      <c r="BO2906" s="4"/>
      <c r="BP2906" s="4"/>
      <c r="BQ2906" s="4"/>
      <c r="BR2906" s="4"/>
      <c r="BS2906" s="4"/>
      <c r="BT2906" s="4"/>
      <c r="BU2906" s="4"/>
      <c r="BV2906" s="4"/>
      <c r="BW2906" s="4"/>
      <c r="BX2906" s="4"/>
      <c r="BY2906" s="4"/>
      <c r="BZ2906" s="4"/>
      <c r="CA2906" s="4"/>
      <c r="CB2906" s="4"/>
      <c r="CC2906" s="4"/>
      <c r="CD2906" s="4"/>
      <c r="CE2906" s="4"/>
      <c r="CF2906" s="4"/>
      <c r="CG2906" s="4"/>
      <c r="CH2906" s="4"/>
      <c r="CI2906" s="4"/>
      <c r="CJ2906" s="4"/>
      <c r="CK2906" s="4"/>
      <c r="CL2906" s="4"/>
      <c r="CM2906" s="4"/>
      <c r="CN2906" s="4"/>
      <c r="CO2906" s="4"/>
      <c r="CP2906" s="4"/>
      <c r="CQ2906" s="4"/>
      <c r="CR2906" s="4"/>
      <c r="CS2906" s="4"/>
      <c r="CT2906" s="4"/>
      <c r="CU2906" s="4"/>
      <c r="CV2906" s="4"/>
      <c r="CW2906" s="4"/>
      <c r="CX2906" s="4"/>
      <c r="CY2906" s="4"/>
      <c r="CZ2906" s="4"/>
      <c r="DA2906" s="4"/>
      <c r="DB2906" s="4"/>
      <c r="DC2906" s="4"/>
      <c r="DD2906" s="4"/>
      <c r="DE2906" s="4"/>
      <c r="DF2906" s="4"/>
      <c r="DG2906" s="4"/>
      <c r="DH2906" s="4"/>
      <c r="DI2906" s="4"/>
    </row>
    <row r="2907" spans="1:113" ht="36.65" customHeight="1" outlineLevel="1" x14ac:dyDescent="0.35">
      <c r="A2907" s="83" t="s">
        <v>3976</v>
      </c>
      <c r="B2907" s="148" t="s">
        <v>3977</v>
      </c>
      <c r="C2907" s="85"/>
      <c r="D2907" s="122"/>
      <c r="E2907" s="101"/>
      <c r="F2907" s="101"/>
      <c r="G2907" s="101"/>
      <c r="H2907" s="101"/>
      <c r="I2907" s="101">
        <f t="shared" si="181"/>
        <v>0</v>
      </c>
      <c r="J2907" s="101"/>
      <c r="K2907" s="101"/>
      <c r="L2907" s="101"/>
      <c r="M2907" s="101"/>
      <c r="N2907" s="101">
        <f t="shared" si="182"/>
        <v>0</v>
      </c>
      <c r="O2907" s="88">
        <v>46204</v>
      </c>
      <c r="P2907" s="88">
        <v>46285</v>
      </c>
      <c r="Q2907" s="144">
        <v>0.15</v>
      </c>
      <c r="R2907" s="377" t="s">
        <v>45</v>
      </c>
      <c r="S2907" s="91" t="s">
        <v>818</v>
      </c>
      <c r="T2907" s="91"/>
      <c r="U2907" s="102"/>
    </row>
    <row r="2908" spans="1:113" ht="36.65" customHeight="1" outlineLevel="1" x14ac:dyDescent="0.35">
      <c r="A2908" s="83" t="s">
        <v>3978</v>
      </c>
      <c r="B2908" s="148" t="s">
        <v>3979</v>
      </c>
      <c r="C2908" s="85"/>
      <c r="D2908" s="122"/>
      <c r="E2908" s="101"/>
      <c r="F2908" s="101"/>
      <c r="G2908" s="101"/>
      <c r="H2908" s="101"/>
      <c r="I2908" s="101">
        <f t="shared" si="181"/>
        <v>0</v>
      </c>
      <c r="J2908" s="101"/>
      <c r="K2908" s="101"/>
      <c r="L2908" s="101"/>
      <c r="M2908" s="101"/>
      <c r="N2908" s="101">
        <f t="shared" si="182"/>
        <v>0</v>
      </c>
      <c r="O2908" s="88">
        <v>46204</v>
      </c>
      <c r="P2908" s="88">
        <v>46285</v>
      </c>
      <c r="Q2908" s="144">
        <v>0.05</v>
      </c>
      <c r="R2908" s="91" t="s">
        <v>45</v>
      </c>
      <c r="S2908" s="91" t="s">
        <v>1579</v>
      </c>
      <c r="T2908" s="91"/>
      <c r="U2908" s="102"/>
    </row>
    <row r="2909" spans="1:113" ht="21" customHeight="1" outlineLevel="1" x14ac:dyDescent="0.35">
      <c r="A2909" s="83" t="s">
        <v>3980</v>
      </c>
      <c r="B2909" s="148" t="s">
        <v>3981</v>
      </c>
      <c r="C2909" s="85"/>
      <c r="D2909" s="122"/>
      <c r="E2909" s="101"/>
      <c r="F2909" s="101"/>
      <c r="G2909" s="101"/>
      <c r="H2909" s="101"/>
      <c r="I2909" s="101">
        <f t="shared" si="181"/>
        <v>0</v>
      </c>
      <c r="J2909" s="101"/>
      <c r="K2909" s="101"/>
      <c r="L2909" s="101"/>
      <c r="M2909" s="101"/>
      <c r="N2909" s="101">
        <f t="shared" si="182"/>
        <v>0</v>
      </c>
      <c r="O2909" s="88">
        <v>46204</v>
      </c>
      <c r="P2909" s="88">
        <v>46285</v>
      </c>
      <c r="Q2909" s="144">
        <v>0.1</v>
      </c>
      <c r="R2909" s="377" t="s">
        <v>45</v>
      </c>
      <c r="S2909" s="91"/>
      <c r="T2909" s="91"/>
      <c r="U2909" s="102"/>
    </row>
    <row r="2910" spans="1:113" s="293" customFormat="1" ht="24.9" customHeight="1" outlineLevel="1" x14ac:dyDescent="0.35">
      <c r="A2910" s="83" t="s">
        <v>3982</v>
      </c>
      <c r="B2910" s="148" t="s">
        <v>3983</v>
      </c>
      <c r="C2910" s="85"/>
      <c r="D2910" s="122"/>
      <c r="E2910" s="101"/>
      <c r="F2910" s="101"/>
      <c r="G2910" s="101"/>
      <c r="H2910" s="101"/>
      <c r="I2910" s="101">
        <f t="shared" si="181"/>
        <v>0</v>
      </c>
      <c r="J2910" s="101"/>
      <c r="K2910" s="101"/>
      <c r="L2910" s="101"/>
      <c r="M2910" s="101"/>
      <c r="N2910" s="101">
        <f t="shared" si="182"/>
        <v>0</v>
      </c>
      <c r="O2910" s="88">
        <v>46204</v>
      </c>
      <c r="P2910" s="88">
        <v>46285</v>
      </c>
      <c r="Q2910" s="144">
        <v>0.05</v>
      </c>
      <c r="R2910" s="91" t="s">
        <v>45</v>
      </c>
      <c r="S2910" s="91"/>
      <c r="T2910" s="91"/>
      <c r="U2910" s="102"/>
      <c r="V2910" s="4"/>
      <c r="W2910" s="4"/>
      <c r="X2910" s="4"/>
      <c r="Y2910" s="4"/>
      <c r="Z2910" s="4"/>
      <c r="AA2910" s="4"/>
      <c r="AB2910" s="4"/>
      <c r="AC2910" s="4"/>
      <c r="AD2910" s="4"/>
      <c r="AE2910" s="4"/>
      <c r="AF2910" s="4"/>
      <c r="AG2910" s="4"/>
      <c r="AH2910" s="4"/>
      <c r="AI2910" s="4"/>
      <c r="AJ2910" s="4"/>
      <c r="AK2910" s="4"/>
      <c r="AL2910" s="4"/>
      <c r="AM2910" s="4"/>
      <c r="AN2910" s="4"/>
      <c r="AO2910" s="4"/>
      <c r="AP2910" s="4"/>
      <c r="AQ2910" s="4"/>
      <c r="AR2910" s="4"/>
      <c r="AS2910" s="4"/>
      <c r="AT2910" s="4"/>
      <c r="AU2910" s="4"/>
      <c r="AV2910" s="4"/>
      <c r="AW2910" s="4"/>
      <c r="AX2910" s="4"/>
      <c r="AY2910" s="4"/>
      <c r="AZ2910" s="4"/>
      <c r="BA2910" s="4"/>
      <c r="BB2910" s="4"/>
      <c r="BC2910" s="4"/>
      <c r="BD2910" s="4"/>
      <c r="BE2910" s="4"/>
      <c r="BF2910" s="4"/>
      <c r="BG2910" s="4"/>
      <c r="BH2910" s="4"/>
      <c r="BI2910" s="4"/>
      <c r="BJ2910" s="4"/>
      <c r="BK2910" s="4"/>
      <c r="BL2910" s="4"/>
      <c r="BM2910" s="4"/>
      <c r="BN2910" s="4"/>
      <c r="BO2910" s="4"/>
      <c r="BP2910" s="4"/>
      <c r="BQ2910" s="4"/>
      <c r="BR2910" s="4"/>
      <c r="BS2910" s="4"/>
      <c r="BT2910" s="4"/>
      <c r="BU2910" s="4"/>
      <c r="BV2910" s="4"/>
      <c r="BW2910" s="4"/>
      <c r="BX2910" s="4"/>
      <c r="BY2910" s="4"/>
      <c r="BZ2910" s="4"/>
      <c r="CA2910" s="4"/>
      <c r="CB2910" s="4"/>
      <c r="CC2910" s="4"/>
      <c r="CD2910" s="4"/>
      <c r="CE2910" s="4"/>
      <c r="CF2910" s="4"/>
      <c r="CG2910" s="4"/>
      <c r="CH2910" s="4"/>
      <c r="CI2910" s="4"/>
      <c r="CJ2910" s="4"/>
      <c r="CK2910" s="4"/>
      <c r="CL2910" s="4"/>
      <c r="CM2910" s="4"/>
      <c r="CN2910" s="4"/>
      <c r="CO2910" s="4"/>
      <c r="CP2910" s="4"/>
      <c r="CQ2910" s="4"/>
      <c r="CR2910" s="4"/>
      <c r="CS2910" s="4"/>
      <c r="CT2910" s="4"/>
      <c r="CU2910" s="4"/>
      <c r="CV2910" s="4"/>
      <c r="CW2910" s="4"/>
      <c r="CX2910" s="4"/>
      <c r="CY2910" s="4"/>
      <c r="CZ2910" s="4"/>
      <c r="DA2910" s="4"/>
      <c r="DB2910" s="4"/>
      <c r="DC2910" s="4"/>
      <c r="DD2910" s="4"/>
      <c r="DE2910" s="4"/>
      <c r="DF2910" s="4"/>
      <c r="DG2910" s="4"/>
      <c r="DH2910" s="4"/>
      <c r="DI2910" s="4"/>
    </row>
    <row r="2911" spans="1:113" ht="27.9" customHeight="1" outlineLevel="1" x14ac:dyDescent="0.35">
      <c r="A2911" s="83" t="s">
        <v>3984</v>
      </c>
      <c r="B2911" s="148" t="s">
        <v>3985</v>
      </c>
      <c r="C2911" s="85"/>
      <c r="D2911" s="122"/>
      <c r="E2911" s="101"/>
      <c r="F2911" s="101"/>
      <c r="G2911" s="101"/>
      <c r="H2911" s="101"/>
      <c r="I2911" s="101">
        <f t="shared" si="181"/>
        <v>0</v>
      </c>
      <c r="J2911" s="101"/>
      <c r="K2911" s="101"/>
      <c r="L2911" s="101"/>
      <c r="M2911" s="101"/>
      <c r="N2911" s="101">
        <f t="shared" si="182"/>
        <v>0</v>
      </c>
      <c r="O2911" s="88">
        <v>46204</v>
      </c>
      <c r="P2911" s="88">
        <v>46285</v>
      </c>
      <c r="Q2911" s="144">
        <v>0.05</v>
      </c>
      <c r="R2911" s="377" t="s">
        <v>45</v>
      </c>
      <c r="S2911" s="91" t="s">
        <v>3986</v>
      </c>
      <c r="T2911" s="91"/>
      <c r="U2911" s="102"/>
    </row>
    <row r="2912" spans="1:113" ht="27" customHeight="1" outlineLevel="1" x14ac:dyDescent="0.35">
      <c r="A2912" s="83" t="s">
        <v>3987</v>
      </c>
      <c r="B2912" s="148" t="s">
        <v>3988</v>
      </c>
      <c r="C2912" s="85"/>
      <c r="D2912" s="122"/>
      <c r="E2912" s="101"/>
      <c r="F2912" s="101"/>
      <c r="G2912" s="101"/>
      <c r="H2912" s="101"/>
      <c r="I2912" s="101">
        <f t="shared" si="181"/>
        <v>0</v>
      </c>
      <c r="J2912" s="101"/>
      <c r="K2912" s="101"/>
      <c r="L2912" s="101"/>
      <c r="M2912" s="101"/>
      <c r="N2912" s="101">
        <f t="shared" si="182"/>
        <v>0</v>
      </c>
      <c r="O2912" s="88">
        <v>46204</v>
      </c>
      <c r="P2912" s="88">
        <v>46285</v>
      </c>
      <c r="Q2912" s="144">
        <v>0.05</v>
      </c>
      <c r="R2912" s="91" t="s">
        <v>45</v>
      </c>
      <c r="S2912" s="91" t="s">
        <v>3989</v>
      </c>
      <c r="T2912" s="91"/>
      <c r="U2912" s="102"/>
    </row>
    <row r="2913" spans="1:21" ht="57.9" customHeight="1" outlineLevel="1" x14ac:dyDescent="0.35">
      <c r="A2913" s="332" t="s">
        <v>3990</v>
      </c>
      <c r="B2913" s="383" t="s">
        <v>3991</v>
      </c>
      <c r="C2913" s="204">
        <v>2</v>
      </c>
      <c r="D2913" s="334"/>
      <c r="E2913" s="336">
        <f>E2915</f>
        <v>0</v>
      </c>
      <c r="F2913" s="335"/>
      <c r="G2913" s="335"/>
      <c r="H2913" s="335"/>
      <c r="I2913" s="336">
        <f t="shared" si="181"/>
        <v>0</v>
      </c>
      <c r="J2913" s="336">
        <f>J2915</f>
        <v>0</v>
      </c>
      <c r="K2913" s="335"/>
      <c r="L2913" s="335"/>
      <c r="M2913" s="335"/>
      <c r="N2913" s="336">
        <f t="shared" si="182"/>
        <v>0</v>
      </c>
      <c r="O2913" s="206">
        <v>46204</v>
      </c>
      <c r="P2913" s="206">
        <v>46234</v>
      </c>
      <c r="Q2913" s="207"/>
      <c r="R2913" s="379" t="s">
        <v>45</v>
      </c>
      <c r="S2913" s="209"/>
      <c r="T2913" s="209"/>
      <c r="U2913" s="337"/>
    </row>
    <row r="2914" spans="1:21" ht="57.9" customHeight="1" outlineLevel="1" x14ac:dyDescent="0.35">
      <c r="A2914" s="83" t="s">
        <v>3992</v>
      </c>
      <c r="B2914" s="148" t="s">
        <v>3993</v>
      </c>
      <c r="C2914" s="148"/>
      <c r="D2914" s="148"/>
      <c r="E2914" s="227"/>
      <c r="F2914" s="227"/>
      <c r="G2914" s="227"/>
      <c r="H2914" s="227"/>
      <c r="I2914" s="227">
        <f t="shared" si="181"/>
        <v>0</v>
      </c>
      <c r="J2914" s="227"/>
      <c r="K2914" s="227"/>
      <c r="L2914" s="227"/>
      <c r="M2914" s="227"/>
      <c r="N2914" s="227">
        <f t="shared" si="182"/>
        <v>0</v>
      </c>
      <c r="O2914" s="88">
        <v>46204</v>
      </c>
      <c r="P2914" s="88">
        <v>46234</v>
      </c>
      <c r="Q2914" s="144">
        <v>0.5</v>
      </c>
      <c r="R2914" s="91" t="s">
        <v>45</v>
      </c>
      <c r="S2914" s="148" t="s">
        <v>3994</v>
      </c>
      <c r="T2914" s="148"/>
      <c r="U2914" s="392"/>
    </row>
    <row r="2915" spans="1:21" ht="57.9" customHeight="1" outlineLevel="1" x14ac:dyDescent="0.35">
      <c r="A2915" s="83" t="s">
        <v>3995</v>
      </c>
      <c r="B2915" s="148" t="s">
        <v>3996</v>
      </c>
      <c r="C2915" s="85"/>
      <c r="D2915" s="85"/>
      <c r="E2915" s="227"/>
      <c r="F2915" s="227"/>
      <c r="G2915" s="227"/>
      <c r="H2915" s="227"/>
      <c r="I2915" s="227">
        <f t="shared" si="181"/>
        <v>0</v>
      </c>
      <c r="J2915" s="227"/>
      <c r="K2915" s="227"/>
      <c r="L2915" s="227"/>
      <c r="M2915" s="227"/>
      <c r="N2915" s="227">
        <f t="shared" si="182"/>
        <v>0</v>
      </c>
      <c r="O2915" s="88">
        <v>46357</v>
      </c>
      <c r="P2915" s="88">
        <v>46234</v>
      </c>
      <c r="Q2915" s="144">
        <v>0.5</v>
      </c>
      <c r="R2915" s="91" t="s">
        <v>45</v>
      </c>
      <c r="S2915" s="148" t="s">
        <v>3994</v>
      </c>
      <c r="T2915" s="85"/>
      <c r="U2915" s="390"/>
    </row>
    <row r="2916" spans="1:21" ht="54" customHeight="1" outlineLevel="1" x14ac:dyDescent="0.35">
      <c r="A2916" s="63" t="s">
        <v>3997</v>
      </c>
      <c r="B2916" s="163" t="s">
        <v>3998</v>
      </c>
      <c r="C2916" s="64"/>
      <c r="D2916" s="113">
        <v>625301</v>
      </c>
      <c r="E2916" s="66">
        <f>E2919</f>
        <v>300000000</v>
      </c>
      <c r="F2916" s="65"/>
      <c r="G2916" s="65"/>
      <c r="H2916" s="65"/>
      <c r="I2916" s="66">
        <f t="shared" si="181"/>
        <v>300000000</v>
      </c>
      <c r="J2916" s="66">
        <f>J2919</f>
        <v>300000000</v>
      </c>
      <c r="K2916" s="65"/>
      <c r="L2916" s="65"/>
      <c r="M2916" s="65"/>
      <c r="N2916" s="66">
        <f t="shared" si="182"/>
        <v>300000000</v>
      </c>
      <c r="O2916" s="67">
        <v>46023</v>
      </c>
      <c r="P2916" s="67">
        <v>46387</v>
      </c>
      <c r="Q2916" s="68"/>
      <c r="R2916" s="71" t="s">
        <v>45</v>
      </c>
      <c r="S2916" s="71"/>
      <c r="T2916" s="71"/>
      <c r="U2916" s="147"/>
    </row>
    <row r="2917" spans="1:21" ht="27.65" customHeight="1" outlineLevel="1" x14ac:dyDescent="0.35">
      <c r="A2917" s="83" t="s">
        <v>3999</v>
      </c>
      <c r="B2917" s="384" t="s">
        <v>3772</v>
      </c>
      <c r="C2917" s="85"/>
      <c r="D2917" s="122"/>
      <c r="E2917" s="123"/>
      <c r="F2917" s="101"/>
      <c r="G2917" s="101"/>
      <c r="H2917" s="101"/>
      <c r="I2917" s="123">
        <f t="shared" si="181"/>
        <v>0</v>
      </c>
      <c r="J2917" s="123"/>
      <c r="K2917" s="101"/>
      <c r="L2917" s="101"/>
      <c r="M2917" s="101"/>
      <c r="N2917" s="123">
        <f t="shared" si="182"/>
        <v>0</v>
      </c>
      <c r="O2917" s="88">
        <v>46023</v>
      </c>
      <c r="P2917" s="88">
        <v>46387</v>
      </c>
      <c r="Q2917" s="144">
        <v>0.5</v>
      </c>
      <c r="R2917" s="91" t="s">
        <v>45</v>
      </c>
      <c r="S2917" s="91"/>
      <c r="T2917" s="91"/>
      <c r="U2917" s="102"/>
    </row>
    <row r="2918" spans="1:21" ht="27.65" customHeight="1" outlineLevel="1" x14ac:dyDescent="0.35">
      <c r="A2918" s="83" t="s">
        <v>4000</v>
      </c>
      <c r="B2918" s="148" t="s">
        <v>3896</v>
      </c>
      <c r="C2918" s="85"/>
      <c r="D2918" s="122"/>
      <c r="E2918" s="123"/>
      <c r="F2918" s="101"/>
      <c r="G2918" s="101"/>
      <c r="H2918" s="101"/>
      <c r="I2918" s="123">
        <f t="shared" si="181"/>
        <v>0</v>
      </c>
      <c r="J2918" s="123"/>
      <c r="K2918" s="101"/>
      <c r="L2918" s="101"/>
      <c r="M2918" s="101"/>
      <c r="N2918" s="123">
        <f t="shared" si="182"/>
        <v>0</v>
      </c>
      <c r="O2918" s="88">
        <v>46023</v>
      </c>
      <c r="P2918" s="88">
        <v>46387</v>
      </c>
      <c r="Q2918" s="144">
        <v>0.25</v>
      </c>
      <c r="R2918" s="91" t="s">
        <v>45</v>
      </c>
      <c r="S2918" s="91"/>
      <c r="T2918" s="91"/>
      <c r="U2918" s="102"/>
    </row>
    <row r="2919" spans="1:21" ht="27.65" customHeight="1" outlineLevel="1" x14ac:dyDescent="0.35">
      <c r="A2919" s="83" t="s">
        <v>4001</v>
      </c>
      <c r="B2919" s="148" t="s">
        <v>4002</v>
      </c>
      <c r="C2919" s="85"/>
      <c r="D2919" s="122"/>
      <c r="E2919" s="123">
        <v>300000000</v>
      </c>
      <c r="F2919" s="101"/>
      <c r="G2919" s="101"/>
      <c r="H2919" s="101"/>
      <c r="I2919" s="123">
        <f t="shared" si="181"/>
        <v>300000000</v>
      </c>
      <c r="J2919" s="123">
        <v>300000000</v>
      </c>
      <c r="K2919" s="101"/>
      <c r="L2919" s="101"/>
      <c r="M2919" s="101"/>
      <c r="N2919" s="123">
        <f t="shared" si="182"/>
        <v>300000000</v>
      </c>
      <c r="O2919" s="88">
        <v>46023</v>
      </c>
      <c r="P2919" s="88">
        <v>46387</v>
      </c>
      <c r="Q2919" s="144">
        <v>0.25</v>
      </c>
      <c r="R2919" s="91" t="s">
        <v>45</v>
      </c>
      <c r="S2919" s="91"/>
      <c r="T2919" s="91"/>
      <c r="U2919" s="102"/>
    </row>
    <row r="2920" spans="1:21" ht="54" customHeight="1" outlineLevel="1" x14ac:dyDescent="0.35">
      <c r="A2920" s="161" t="s">
        <v>4003</v>
      </c>
      <c r="B2920" s="163" t="s">
        <v>4004</v>
      </c>
      <c r="C2920" s="64">
        <v>12</v>
      </c>
      <c r="D2920" s="113"/>
      <c r="E2920" s="66">
        <v>0</v>
      </c>
      <c r="F2920" s="65"/>
      <c r="G2920" s="65"/>
      <c r="H2920" s="65"/>
      <c r="I2920" s="66">
        <f t="shared" si="181"/>
        <v>0</v>
      </c>
      <c r="J2920" s="66">
        <v>0</v>
      </c>
      <c r="K2920" s="65"/>
      <c r="L2920" s="65"/>
      <c r="M2920" s="65"/>
      <c r="N2920" s="66">
        <f t="shared" si="182"/>
        <v>0</v>
      </c>
      <c r="O2920" s="67">
        <v>46023</v>
      </c>
      <c r="P2920" s="67">
        <v>46387</v>
      </c>
      <c r="Q2920" s="68"/>
      <c r="R2920" s="71" t="s">
        <v>45</v>
      </c>
      <c r="S2920" s="71"/>
      <c r="T2920" s="71"/>
      <c r="U2920" s="147"/>
    </row>
    <row r="2921" spans="1:21" ht="54" customHeight="1" outlineLevel="1" x14ac:dyDescent="0.35">
      <c r="A2921" s="83" t="s">
        <v>4005</v>
      </c>
      <c r="B2921" s="84" t="s">
        <v>4006</v>
      </c>
      <c r="C2921" s="85"/>
      <c r="D2921" s="122"/>
      <c r="E2921" s="101"/>
      <c r="F2921" s="101"/>
      <c r="G2921" s="101"/>
      <c r="H2921" s="101"/>
      <c r="I2921" s="101">
        <f t="shared" ref="I2921:I2984" si="183">SUM(E2921:H2921)</f>
        <v>0</v>
      </c>
      <c r="J2921" s="101"/>
      <c r="K2921" s="101"/>
      <c r="L2921" s="101"/>
      <c r="M2921" s="101"/>
      <c r="N2921" s="101">
        <f t="shared" si="182"/>
        <v>0</v>
      </c>
      <c r="O2921" s="88">
        <v>46023</v>
      </c>
      <c r="P2921" s="88">
        <v>46063</v>
      </c>
      <c r="Q2921" s="144">
        <v>0.08</v>
      </c>
      <c r="R2921" s="90" t="s">
        <v>45</v>
      </c>
      <c r="S2921" s="91"/>
      <c r="T2921" s="91"/>
      <c r="U2921" s="102"/>
    </row>
    <row r="2922" spans="1:21" ht="54" customHeight="1" outlineLevel="1" x14ac:dyDescent="0.35">
      <c r="A2922" s="83" t="s">
        <v>4007</v>
      </c>
      <c r="B2922" s="84" t="s">
        <v>4008</v>
      </c>
      <c r="C2922" s="85"/>
      <c r="D2922" s="122"/>
      <c r="E2922" s="101"/>
      <c r="F2922" s="101"/>
      <c r="G2922" s="101"/>
      <c r="H2922" s="101"/>
      <c r="I2922" s="101">
        <f t="shared" si="183"/>
        <v>0</v>
      </c>
      <c r="J2922" s="101"/>
      <c r="K2922" s="101"/>
      <c r="L2922" s="101"/>
      <c r="M2922" s="101"/>
      <c r="N2922" s="101">
        <f t="shared" si="182"/>
        <v>0</v>
      </c>
      <c r="O2922" s="88">
        <v>46054</v>
      </c>
      <c r="P2922" s="88">
        <v>46091</v>
      </c>
      <c r="Q2922" s="144">
        <v>0.08</v>
      </c>
      <c r="R2922" s="90" t="s">
        <v>45</v>
      </c>
      <c r="S2922" s="91"/>
      <c r="T2922" s="91"/>
      <c r="U2922" s="102"/>
    </row>
    <row r="2923" spans="1:21" ht="54" customHeight="1" outlineLevel="1" x14ac:dyDescent="0.35">
      <c r="A2923" s="83" t="s">
        <v>4009</v>
      </c>
      <c r="B2923" s="84" t="s">
        <v>4010</v>
      </c>
      <c r="C2923" s="85"/>
      <c r="D2923" s="86"/>
      <c r="E2923" s="153"/>
      <c r="F2923" s="149"/>
      <c r="G2923" s="149"/>
      <c r="H2923" s="149"/>
      <c r="I2923" s="153">
        <f t="shared" si="183"/>
        <v>0</v>
      </c>
      <c r="J2923" s="153"/>
      <c r="K2923" s="149"/>
      <c r="L2923" s="149"/>
      <c r="M2923" s="149"/>
      <c r="N2923" s="153">
        <f t="shared" si="182"/>
        <v>0</v>
      </c>
      <c r="O2923" s="88">
        <v>46082</v>
      </c>
      <c r="P2923" s="88">
        <v>46122</v>
      </c>
      <c r="Q2923" s="144">
        <v>0.08</v>
      </c>
      <c r="R2923" s="90" t="s">
        <v>45</v>
      </c>
      <c r="S2923" s="91"/>
      <c r="T2923" s="91"/>
      <c r="U2923" s="102"/>
    </row>
    <row r="2924" spans="1:21" ht="54" customHeight="1" outlineLevel="1" x14ac:dyDescent="0.35">
      <c r="A2924" s="83" t="s">
        <v>4011</v>
      </c>
      <c r="B2924" s="84" t="s">
        <v>4012</v>
      </c>
      <c r="C2924" s="85"/>
      <c r="D2924" s="86"/>
      <c r="E2924" s="153"/>
      <c r="F2924" s="149"/>
      <c r="G2924" s="149"/>
      <c r="H2924" s="149"/>
      <c r="I2924" s="153">
        <f t="shared" si="183"/>
        <v>0</v>
      </c>
      <c r="J2924" s="153"/>
      <c r="K2924" s="149"/>
      <c r="L2924" s="149"/>
      <c r="M2924" s="149"/>
      <c r="N2924" s="153">
        <f t="shared" si="182"/>
        <v>0</v>
      </c>
      <c r="O2924" s="88">
        <v>46113</v>
      </c>
      <c r="P2924" s="88">
        <v>46152</v>
      </c>
      <c r="Q2924" s="144">
        <v>0.08</v>
      </c>
      <c r="R2924" s="90" t="s">
        <v>45</v>
      </c>
      <c r="S2924" s="91"/>
      <c r="T2924" s="91"/>
      <c r="U2924" s="102"/>
    </row>
    <row r="2925" spans="1:21" ht="54" customHeight="1" outlineLevel="1" x14ac:dyDescent="0.35">
      <c r="A2925" s="83" t="s">
        <v>4013</v>
      </c>
      <c r="B2925" s="84" t="s">
        <v>4014</v>
      </c>
      <c r="C2925" s="85"/>
      <c r="D2925" s="86"/>
      <c r="E2925" s="153"/>
      <c r="F2925" s="149"/>
      <c r="G2925" s="149"/>
      <c r="H2925" s="149"/>
      <c r="I2925" s="153">
        <f t="shared" si="183"/>
        <v>0</v>
      </c>
      <c r="J2925" s="153"/>
      <c r="K2925" s="149"/>
      <c r="L2925" s="149"/>
      <c r="M2925" s="149"/>
      <c r="N2925" s="153">
        <f t="shared" si="182"/>
        <v>0</v>
      </c>
      <c r="O2925" s="88">
        <v>46143</v>
      </c>
      <c r="P2925" s="88">
        <v>46183</v>
      </c>
      <c r="Q2925" s="144">
        <v>0.08</v>
      </c>
      <c r="R2925" s="90" t="s">
        <v>45</v>
      </c>
      <c r="S2925" s="91"/>
      <c r="T2925" s="91"/>
      <c r="U2925" s="102"/>
    </row>
    <row r="2926" spans="1:21" ht="54" customHeight="1" outlineLevel="1" x14ac:dyDescent="0.35">
      <c r="A2926" s="83" t="s">
        <v>4015</v>
      </c>
      <c r="B2926" s="84" t="s">
        <v>4016</v>
      </c>
      <c r="C2926" s="85"/>
      <c r="D2926" s="86"/>
      <c r="E2926" s="153"/>
      <c r="F2926" s="149"/>
      <c r="G2926" s="149"/>
      <c r="H2926" s="149"/>
      <c r="I2926" s="153">
        <f t="shared" si="183"/>
        <v>0</v>
      </c>
      <c r="J2926" s="153"/>
      <c r="K2926" s="149"/>
      <c r="L2926" s="149"/>
      <c r="M2926" s="149"/>
      <c r="N2926" s="153">
        <f t="shared" si="182"/>
        <v>0</v>
      </c>
      <c r="O2926" s="88">
        <v>46174</v>
      </c>
      <c r="P2926" s="88">
        <v>46213</v>
      </c>
      <c r="Q2926" s="144">
        <v>0.08</v>
      </c>
      <c r="R2926" s="90" t="s">
        <v>45</v>
      </c>
      <c r="S2926" s="91"/>
      <c r="T2926" s="91"/>
      <c r="U2926" s="102"/>
    </row>
    <row r="2927" spans="1:21" ht="54" customHeight="1" outlineLevel="1" x14ac:dyDescent="0.35">
      <c r="A2927" s="83" t="s">
        <v>4017</v>
      </c>
      <c r="B2927" s="84" t="s">
        <v>4018</v>
      </c>
      <c r="C2927" s="85"/>
      <c r="D2927" s="86"/>
      <c r="E2927" s="153"/>
      <c r="F2927" s="149"/>
      <c r="G2927" s="149"/>
      <c r="H2927" s="149"/>
      <c r="I2927" s="153">
        <f t="shared" si="183"/>
        <v>0</v>
      </c>
      <c r="J2927" s="153"/>
      <c r="K2927" s="149"/>
      <c r="L2927" s="149"/>
      <c r="M2927" s="149"/>
      <c r="N2927" s="153">
        <f t="shared" si="182"/>
        <v>0</v>
      </c>
      <c r="O2927" s="88">
        <v>46204</v>
      </c>
      <c r="P2927" s="88">
        <v>46244</v>
      </c>
      <c r="Q2927" s="144">
        <v>0.08</v>
      </c>
      <c r="R2927" s="90" t="s">
        <v>45</v>
      </c>
      <c r="S2927" s="91"/>
      <c r="T2927" s="91"/>
      <c r="U2927" s="102"/>
    </row>
    <row r="2928" spans="1:21" ht="54" customHeight="1" outlineLevel="1" x14ac:dyDescent="0.35">
      <c r="A2928" s="83" t="s">
        <v>4019</v>
      </c>
      <c r="B2928" s="84" t="s">
        <v>4020</v>
      </c>
      <c r="C2928" s="85"/>
      <c r="D2928" s="86"/>
      <c r="E2928" s="153"/>
      <c r="F2928" s="149"/>
      <c r="G2928" s="149"/>
      <c r="H2928" s="149"/>
      <c r="I2928" s="153">
        <f t="shared" si="183"/>
        <v>0</v>
      </c>
      <c r="J2928" s="153"/>
      <c r="K2928" s="149"/>
      <c r="L2928" s="149"/>
      <c r="M2928" s="149"/>
      <c r="N2928" s="153">
        <f t="shared" si="182"/>
        <v>0</v>
      </c>
      <c r="O2928" s="88">
        <v>46235</v>
      </c>
      <c r="P2928" s="88">
        <v>46275</v>
      </c>
      <c r="Q2928" s="144">
        <v>0.08</v>
      </c>
      <c r="R2928" s="90" t="s">
        <v>45</v>
      </c>
      <c r="S2928" s="91"/>
      <c r="T2928" s="91"/>
      <c r="U2928" s="102"/>
    </row>
    <row r="2929" spans="1:21" ht="45.65" customHeight="1" outlineLevel="1" x14ac:dyDescent="0.35">
      <c r="A2929" s="83" t="s">
        <v>4021</v>
      </c>
      <c r="B2929" s="84" t="s">
        <v>4022</v>
      </c>
      <c r="C2929" s="85"/>
      <c r="D2929" s="85"/>
      <c r="E2929" s="227"/>
      <c r="F2929" s="227"/>
      <c r="G2929" s="227"/>
      <c r="H2929" s="227"/>
      <c r="I2929" s="227">
        <f t="shared" si="183"/>
        <v>0</v>
      </c>
      <c r="J2929" s="227"/>
      <c r="K2929" s="227"/>
      <c r="L2929" s="227"/>
      <c r="M2929" s="227"/>
      <c r="N2929" s="227">
        <f t="shared" si="182"/>
        <v>0</v>
      </c>
      <c r="O2929" s="88">
        <v>46266</v>
      </c>
      <c r="P2929" s="88">
        <v>46305</v>
      </c>
      <c r="Q2929" s="144">
        <v>0.08</v>
      </c>
      <c r="R2929" s="90" t="s">
        <v>45</v>
      </c>
      <c r="S2929" s="85"/>
      <c r="T2929" s="85"/>
      <c r="U2929" s="390"/>
    </row>
    <row r="2930" spans="1:21" ht="45.65" customHeight="1" outlineLevel="1" x14ac:dyDescent="0.3">
      <c r="A2930" s="83" t="s">
        <v>4023</v>
      </c>
      <c r="B2930" s="84" t="s">
        <v>4024</v>
      </c>
      <c r="C2930" s="85"/>
      <c r="D2930" s="122"/>
      <c r="E2930" s="101"/>
      <c r="F2930" s="101"/>
      <c r="G2930" s="101"/>
      <c r="H2930" s="101"/>
      <c r="I2930" s="101">
        <f t="shared" si="183"/>
        <v>0</v>
      </c>
      <c r="J2930" s="101"/>
      <c r="K2930" s="101"/>
      <c r="L2930" s="101"/>
      <c r="M2930" s="101"/>
      <c r="N2930" s="101">
        <f t="shared" si="182"/>
        <v>0</v>
      </c>
      <c r="O2930" s="88">
        <v>46296</v>
      </c>
      <c r="P2930" s="88">
        <v>46336</v>
      </c>
      <c r="Q2930" s="144">
        <v>0.08</v>
      </c>
      <c r="R2930" s="90" t="s">
        <v>45</v>
      </c>
      <c r="S2930" s="393"/>
      <c r="T2930" s="91"/>
      <c r="U2930" s="102"/>
    </row>
    <row r="2931" spans="1:21" ht="45.65" customHeight="1" outlineLevel="1" x14ac:dyDescent="0.3">
      <c r="A2931" s="83" t="s">
        <v>4025</v>
      </c>
      <c r="B2931" s="84" t="s">
        <v>4026</v>
      </c>
      <c r="C2931" s="85"/>
      <c r="D2931" s="122"/>
      <c r="E2931" s="101"/>
      <c r="F2931" s="101"/>
      <c r="G2931" s="101"/>
      <c r="H2931" s="101"/>
      <c r="I2931" s="101">
        <f t="shared" si="183"/>
        <v>0</v>
      </c>
      <c r="J2931" s="101"/>
      <c r="K2931" s="101"/>
      <c r="L2931" s="101"/>
      <c r="M2931" s="101"/>
      <c r="N2931" s="101">
        <f t="shared" si="182"/>
        <v>0</v>
      </c>
      <c r="O2931" s="88">
        <v>46327</v>
      </c>
      <c r="P2931" s="88">
        <v>46366</v>
      </c>
      <c r="Q2931" s="144">
        <v>0.08</v>
      </c>
      <c r="R2931" s="90" t="s">
        <v>45</v>
      </c>
      <c r="S2931" s="393"/>
      <c r="T2931" s="91"/>
      <c r="U2931" s="102"/>
    </row>
    <row r="2932" spans="1:21" ht="45.65" customHeight="1" outlineLevel="1" x14ac:dyDescent="0.3">
      <c r="A2932" s="83" t="s">
        <v>4027</v>
      </c>
      <c r="B2932" s="84" t="s">
        <v>4026</v>
      </c>
      <c r="C2932" s="85"/>
      <c r="D2932" s="86"/>
      <c r="E2932" s="153"/>
      <c r="F2932" s="149"/>
      <c r="G2932" s="149"/>
      <c r="H2932" s="149"/>
      <c r="I2932" s="153">
        <f t="shared" si="183"/>
        <v>0</v>
      </c>
      <c r="J2932" s="153"/>
      <c r="K2932" s="149"/>
      <c r="L2932" s="149"/>
      <c r="M2932" s="149"/>
      <c r="N2932" s="153">
        <f t="shared" si="182"/>
        <v>0</v>
      </c>
      <c r="O2932" s="88">
        <v>46357</v>
      </c>
      <c r="P2932" s="88">
        <v>46387</v>
      </c>
      <c r="Q2932" s="144">
        <v>0.12</v>
      </c>
      <c r="R2932" s="90" t="s">
        <v>45</v>
      </c>
      <c r="S2932" s="393"/>
      <c r="T2932" s="91"/>
      <c r="U2932" s="102"/>
    </row>
    <row r="2933" spans="1:21" ht="42" customHeight="1" outlineLevel="1" x14ac:dyDescent="0.35">
      <c r="A2933" s="161" t="s">
        <v>4028</v>
      </c>
      <c r="B2933" s="333" t="s">
        <v>4029</v>
      </c>
      <c r="C2933" s="204">
        <v>12</v>
      </c>
      <c r="D2933" s="334"/>
      <c r="E2933" s="335">
        <v>0</v>
      </c>
      <c r="F2933" s="335"/>
      <c r="G2933" s="335"/>
      <c r="H2933" s="335"/>
      <c r="I2933" s="335">
        <f t="shared" si="183"/>
        <v>0</v>
      </c>
      <c r="J2933" s="335">
        <v>0</v>
      </c>
      <c r="K2933" s="335"/>
      <c r="L2933" s="335"/>
      <c r="M2933" s="335"/>
      <c r="N2933" s="335">
        <f t="shared" si="182"/>
        <v>0</v>
      </c>
      <c r="O2933" s="67">
        <v>46023</v>
      </c>
      <c r="P2933" s="67">
        <v>46387</v>
      </c>
      <c r="Q2933" s="207"/>
      <c r="R2933" s="209" t="s">
        <v>45</v>
      </c>
      <c r="S2933" s="209"/>
      <c r="T2933" s="209"/>
      <c r="U2933" s="337"/>
    </row>
    <row r="2934" spans="1:21" ht="42" customHeight="1" outlineLevel="1" x14ac:dyDescent="0.35">
      <c r="A2934" s="83" t="s">
        <v>4030</v>
      </c>
      <c r="B2934" s="84" t="s">
        <v>4031</v>
      </c>
      <c r="C2934" s="85"/>
      <c r="D2934" s="122"/>
      <c r="E2934" s="101"/>
      <c r="F2934" s="101"/>
      <c r="G2934" s="101"/>
      <c r="H2934" s="101"/>
      <c r="I2934" s="101">
        <f t="shared" si="183"/>
        <v>0</v>
      </c>
      <c r="J2934" s="101"/>
      <c r="K2934" s="101"/>
      <c r="L2934" s="101"/>
      <c r="M2934" s="101"/>
      <c r="N2934" s="101">
        <f t="shared" si="182"/>
        <v>0</v>
      </c>
      <c r="O2934" s="88">
        <v>46023</v>
      </c>
      <c r="P2934" s="88">
        <v>46073</v>
      </c>
      <c r="Q2934" s="144">
        <v>0.08</v>
      </c>
      <c r="R2934" s="90" t="s">
        <v>45</v>
      </c>
      <c r="S2934" s="85"/>
      <c r="T2934" s="91"/>
      <c r="U2934" s="102"/>
    </row>
    <row r="2935" spans="1:21" ht="42" customHeight="1" outlineLevel="1" x14ac:dyDescent="0.35">
      <c r="A2935" s="83" t="s">
        <v>4032</v>
      </c>
      <c r="B2935" s="84" t="s">
        <v>4033</v>
      </c>
      <c r="C2935" s="85"/>
      <c r="D2935" s="122"/>
      <c r="E2935" s="101"/>
      <c r="F2935" s="101"/>
      <c r="G2935" s="101"/>
      <c r="H2935" s="101"/>
      <c r="I2935" s="101">
        <f t="shared" si="183"/>
        <v>0</v>
      </c>
      <c r="J2935" s="101"/>
      <c r="K2935" s="101"/>
      <c r="L2935" s="101"/>
      <c r="M2935" s="101"/>
      <c r="N2935" s="101">
        <f t="shared" si="182"/>
        <v>0</v>
      </c>
      <c r="O2935" s="88">
        <v>46054</v>
      </c>
      <c r="P2935" s="88">
        <v>46101</v>
      </c>
      <c r="Q2935" s="144">
        <v>0.08</v>
      </c>
      <c r="R2935" s="90" t="s">
        <v>45</v>
      </c>
      <c r="S2935" s="85"/>
      <c r="T2935" s="91"/>
      <c r="U2935" s="102"/>
    </row>
    <row r="2936" spans="1:21" ht="42" customHeight="1" outlineLevel="1" x14ac:dyDescent="0.35">
      <c r="A2936" s="83" t="s">
        <v>4034</v>
      </c>
      <c r="B2936" s="84" t="s">
        <v>4035</v>
      </c>
      <c r="C2936" s="85"/>
      <c r="D2936" s="122"/>
      <c r="E2936" s="101"/>
      <c r="F2936" s="101"/>
      <c r="G2936" s="101"/>
      <c r="H2936" s="101"/>
      <c r="I2936" s="101">
        <f t="shared" si="183"/>
        <v>0</v>
      </c>
      <c r="J2936" s="101"/>
      <c r="K2936" s="101"/>
      <c r="L2936" s="101"/>
      <c r="M2936" s="101"/>
      <c r="N2936" s="101">
        <f t="shared" si="182"/>
        <v>0</v>
      </c>
      <c r="O2936" s="88">
        <v>46082</v>
      </c>
      <c r="P2936" s="88">
        <v>46132</v>
      </c>
      <c r="Q2936" s="144">
        <v>0.08</v>
      </c>
      <c r="R2936" s="90" t="s">
        <v>45</v>
      </c>
      <c r="S2936" s="85"/>
      <c r="T2936" s="91"/>
      <c r="U2936" s="102"/>
    </row>
    <row r="2937" spans="1:21" ht="42" customHeight="1" x14ac:dyDescent="0.35">
      <c r="A2937" s="83" t="s">
        <v>4036</v>
      </c>
      <c r="B2937" s="84" t="s">
        <v>4037</v>
      </c>
      <c r="C2937" s="85"/>
      <c r="D2937" s="122"/>
      <c r="E2937" s="101"/>
      <c r="F2937" s="101"/>
      <c r="G2937" s="101"/>
      <c r="H2937" s="101"/>
      <c r="I2937" s="101">
        <f t="shared" si="183"/>
        <v>0</v>
      </c>
      <c r="J2937" s="101"/>
      <c r="K2937" s="101"/>
      <c r="L2937" s="101"/>
      <c r="M2937" s="101"/>
      <c r="N2937" s="101">
        <f t="shared" si="182"/>
        <v>0</v>
      </c>
      <c r="O2937" s="88">
        <v>46113</v>
      </c>
      <c r="P2937" s="88">
        <v>46162</v>
      </c>
      <c r="Q2937" s="144">
        <v>0.08</v>
      </c>
      <c r="R2937" s="90" t="s">
        <v>45</v>
      </c>
      <c r="S2937" s="85"/>
      <c r="T2937" s="91"/>
      <c r="U2937" s="102"/>
    </row>
    <row r="2938" spans="1:21" ht="42" customHeight="1" x14ac:dyDescent="0.35">
      <c r="A2938" s="83" t="s">
        <v>4038</v>
      </c>
      <c r="B2938" s="84" t="s">
        <v>4039</v>
      </c>
      <c r="C2938" s="85"/>
      <c r="D2938" s="122"/>
      <c r="E2938" s="101"/>
      <c r="F2938" s="101"/>
      <c r="G2938" s="101"/>
      <c r="H2938" s="101"/>
      <c r="I2938" s="101">
        <f t="shared" si="183"/>
        <v>0</v>
      </c>
      <c r="J2938" s="101"/>
      <c r="K2938" s="101"/>
      <c r="L2938" s="101"/>
      <c r="M2938" s="101"/>
      <c r="N2938" s="101">
        <f t="shared" si="182"/>
        <v>0</v>
      </c>
      <c r="O2938" s="88">
        <v>46143</v>
      </c>
      <c r="P2938" s="88">
        <v>46193</v>
      </c>
      <c r="Q2938" s="144">
        <v>0.08</v>
      </c>
      <c r="R2938" s="90" t="s">
        <v>45</v>
      </c>
      <c r="S2938" s="85"/>
      <c r="T2938" s="91"/>
      <c r="U2938" s="102"/>
    </row>
    <row r="2939" spans="1:21" ht="42" customHeight="1" x14ac:dyDescent="0.35">
      <c r="A2939" s="83" t="s">
        <v>4040</v>
      </c>
      <c r="B2939" s="84" t="s">
        <v>4041</v>
      </c>
      <c r="C2939" s="85"/>
      <c r="D2939" s="122"/>
      <c r="E2939" s="101"/>
      <c r="F2939" s="101"/>
      <c r="G2939" s="101"/>
      <c r="H2939" s="101"/>
      <c r="I2939" s="101">
        <f t="shared" si="183"/>
        <v>0</v>
      </c>
      <c r="J2939" s="101"/>
      <c r="K2939" s="101"/>
      <c r="L2939" s="101"/>
      <c r="M2939" s="101"/>
      <c r="N2939" s="101">
        <f t="shared" si="182"/>
        <v>0</v>
      </c>
      <c r="O2939" s="88">
        <v>46174</v>
      </c>
      <c r="P2939" s="88">
        <v>46223</v>
      </c>
      <c r="Q2939" s="144">
        <v>0.08</v>
      </c>
      <c r="R2939" s="90" t="s">
        <v>45</v>
      </c>
      <c r="S2939" s="85"/>
      <c r="T2939" s="91"/>
      <c r="U2939" s="102"/>
    </row>
    <row r="2940" spans="1:21" ht="42" customHeight="1" x14ac:dyDescent="0.35">
      <c r="A2940" s="83" t="s">
        <v>4042</v>
      </c>
      <c r="B2940" s="84" t="s">
        <v>4043</v>
      </c>
      <c r="C2940" s="85"/>
      <c r="D2940" s="122"/>
      <c r="E2940" s="101"/>
      <c r="F2940" s="101"/>
      <c r="G2940" s="101"/>
      <c r="H2940" s="101"/>
      <c r="I2940" s="101">
        <f t="shared" si="183"/>
        <v>0</v>
      </c>
      <c r="J2940" s="101"/>
      <c r="K2940" s="101"/>
      <c r="L2940" s="101"/>
      <c r="M2940" s="101"/>
      <c r="N2940" s="101">
        <f t="shared" si="182"/>
        <v>0</v>
      </c>
      <c r="O2940" s="88">
        <v>46204</v>
      </c>
      <c r="P2940" s="88">
        <v>46254</v>
      </c>
      <c r="Q2940" s="144">
        <v>0.08</v>
      </c>
      <c r="R2940" s="90" t="s">
        <v>45</v>
      </c>
      <c r="S2940" s="85"/>
      <c r="T2940" s="91"/>
      <c r="U2940" s="102"/>
    </row>
    <row r="2941" spans="1:21" ht="42" customHeight="1" x14ac:dyDescent="0.35">
      <c r="A2941" s="83" t="s">
        <v>4044</v>
      </c>
      <c r="B2941" s="84" t="s">
        <v>4045</v>
      </c>
      <c r="C2941" s="85"/>
      <c r="D2941" s="122"/>
      <c r="E2941" s="101"/>
      <c r="F2941" s="101"/>
      <c r="G2941" s="101"/>
      <c r="H2941" s="101"/>
      <c r="I2941" s="101">
        <f t="shared" si="183"/>
        <v>0</v>
      </c>
      <c r="J2941" s="101"/>
      <c r="K2941" s="101"/>
      <c r="L2941" s="101"/>
      <c r="M2941" s="101"/>
      <c r="N2941" s="101">
        <f t="shared" si="182"/>
        <v>0</v>
      </c>
      <c r="O2941" s="88">
        <v>46235</v>
      </c>
      <c r="P2941" s="88">
        <v>46285</v>
      </c>
      <c r="Q2941" s="144">
        <v>0.08</v>
      </c>
      <c r="R2941" s="90" t="s">
        <v>45</v>
      </c>
      <c r="S2941" s="85"/>
      <c r="T2941" s="91"/>
      <c r="U2941" s="102"/>
    </row>
    <row r="2942" spans="1:21" ht="29.4" customHeight="1" x14ac:dyDescent="0.35">
      <c r="A2942" s="83" t="s">
        <v>4046</v>
      </c>
      <c r="B2942" s="84" t="s">
        <v>4047</v>
      </c>
      <c r="C2942" s="85"/>
      <c r="D2942" s="86"/>
      <c r="E2942" s="153"/>
      <c r="F2942" s="149"/>
      <c r="G2942" s="149"/>
      <c r="H2942" s="149"/>
      <c r="I2942" s="153">
        <f t="shared" si="183"/>
        <v>0</v>
      </c>
      <c r="J2942" s="153"/>
      <c r="K2942" s="149"/>
      <c r="L2942" s="149"/>
      <c r="M2942" s="149"/>
      <c r="N2942" s="153">
        <f t="shared" si="182"/>
        <v>0</v>
      </c>
      <c r="O2942" s="88">
        <v>46266</v>
      </c>
      <c r="P2942" s="88">
        <v>46315</v>
      </c>
      <c r="Q2942" s="144">
        <v>0.08</v>
      </c>
      <c r="R2942" s="90" t="s">
        <v>45</v>
      </c>
      <c r="S2942" s="85"/>
      <c r="T2942" s="91"/>
      <c r="U2942" s="102"/>
    </row>
    <row r="2943" spans="1:21" ht="29" x14ac:dyDescent="0.35">
      <c r="A2943" s="83" t="s">
        <v>4048</v>
      </c>
      <c r="B2943" s="84" t="s">
        <v>4049</v>
      </c>
      <c r="C2943" s="122"/>
      <c r="D2943" s="122"/>
      <c r="E2943" s="123"/>
      <c r="F2943" s="123"/>
      <c r="G2943" s="123"/>
      <c r="H2943" s="123"/>
      <c r="I2943" s="123">
        <f t="shared" si="183"/>
        <v>0</v>
      </c>
      <c r="J2943" s="123"/>
      <c r="K2943" s="123"/>
      <c r="L2943" s="123"/>
      <c r="M2943" s="123"/>
      <c r="N2943" s="123">
        <f t="shared" si="182"/>
        <v>0</v>
      </c>
      <c r="O2943" s="88">
        <v>46296</v>
      </c>
      <c r="P2943" s="88">
        <v>46346</v>
      </c>
      <c r="Q2943" s="144">
        <v>0.08</v>
      </c>
      <c r="R2943" s="90" t="s">
        <v>45</v>
      </c>
      <c r="S2943" s="85"/>
      <c r="T2943" s="122"/>
      <c r="U2943" s="394"/>
    </row>
    <row r="2944" spans="1:21" ht="29" x14ac:dyDescent="0.35">
      <c r="A2944" s="83" t="s">
        <v>4050</v>
      </c>
      <c r="B2944" s="84" t="s">
        <v>4051</v>
      </c>
      <c r="C2944" s="85"/>
      <c r="D2944" s="122"/>
      <c r="E2944" s="101"/>
      <c r="F2944" s="101"/>
      <c r="G2944" s="101"/>
      <c r="H2944" s="101"/>
      <c r="I2944" s="101">
        <f t="shared" si="183"/>
        <v>0</v>
      </c>
      <c r="J2944" s="101"/>
      <c r="K2944" s="101"/>
      <c r="L2944" s="101"/>
      <c r="M2944" s="101"/>
      <c r="N2944" s="101">
        <f t="shared" si="182"/>
        <v>0</v>
      </c>
      <c r="O2944" s="88">
        <v>46327</v>
      </c>
      <c r="P2944" s="88">
        <v>46376</v>
      </c>
      <c r="Q2944" s="144">
        <v>0.08</v>
      </c>
      <c r="R2944" s="90" t="s">
        <v>45</v>
      </c>
      <c r="S2944" s="85"/>
      <c r="T2944" s="91"/>
      <c r="U2944" s="102"/>
    </row>
    <row r="2945" spans="1:21" ht="29" x14ac:dyDescent="0.35">
      <c r="A2945" s="83" t="s">
        <v>4052</v>
      </c>
      <c r="B2945" s="84" t="s">
        <v>4053</v>
      </c>
      <c r="C2945" s="85"/>
      <c r="D2945" s="122"/>
      <c r="E2945" s="101"/>
      <c r="F2945" s="101"/>
      <c r="G2945" s="101"/>
      <c r="H2945" s="101"/>
      <c r="I2945" s="101">
        <f t="shared" si="183"/>
        <v>0</v>
      </c>
      <c r="J2945" s="101"/>
      <c r="K2945" s="101"/>
      <c r="L2945" s="101"/>
      <c r="M2945" s="101"/>
      <c r="N2945" s="101">
        <f t="shared" si="182"/>
        <v>0</v>
      </c>
      <c r="O2945" s="88">
        <v>46357</v>
      </c>
      <c r="P2945" s="88">
        <v>46387</v>
      </c>
      <c r="Q2945" s="144">
        <v>0.12</v>
      </c>
      <c r="R2945" s="90" t="s">
        <v>45</v>
      </c>
      <c r="S2945" s="85"/>
      <c r="T2945" s="91"/>
      <c r="U2945" s="102"/>
    </row>
    <row r="2946" spans="1:21" ht="24" customHeight="1" x14ac:dyDescent="0.35">
      <c r="A2946" s="161" t="s">
        <v>4054</v>
      </c>
      <c r="B2946" s="333" t="s">
        <v>4055</v>
      </c>
      <c r="C2946" s="204">
        <v>12</v>
      </c>
      <c r="D2946" s="334"/>
      <c r="E2946" s="336">
        <v>0</v>
      </c>
      <c r="F2946" s="335"/>
      <c r="G2946" s="335"/>
      <c r="H2946" s="335"/>
      <c r="I2946" s="336">
        <f t="shared" si="183"/>
        <v>0</v>
      </c>
      <c r="J2946" s="336">
        <v>0</v>
      </c>
      <c r="K2946" s="335"/>
      <c r="L2946" s="335"/>
      <c r="M2946" s="335"/>
      <c r="N2946" s="336">
        <f t="shared" si="182"/>
        <v>0</v>
      </c>
      <c r="O2946" s="67">
        <v>46023</v>
      </c>
      <c r="P2946" s="67">
        <v>46387</v>
      </c>
      <c r="Q2946" s="207"/>
      <c r="R2946" s="209" t="s">
        <v>45</v>
      </c>
      <c r="S2946" s="209"/>
      <c r="T2946" s="209"/>
      <c r="U2946" s="337"/>
    </row>
    <row r="2947" spans="1:21" ht="29" x14ac:dyDescent="0.35">
      <c r="A2947" s="83" t="s">
        <v>4056</v>
      </c>
      <c r="B2947" s="84" t="s">
        <v>4057</v>
      </c>
      <c r="C2947" s="85"/>
      <c r="D2947" s="85"/>
      <c r="E2947" s="227"/>
      <c r="F2947" s="227"/>
      <c r="G2947" s="227"/>
      <c r="H2947" s="227"/>
      <c r="I2947" s="227">
        <f t="shared" si="183"/>
        <v>0</v>
      </c>
      <c r="J2947" s="227"/>
      <c r="K2947" s="227"/>
      <c r="L2947" s="227"/>
      <c r="M2947" s="227"/>
      <c r="N2947" s="227">
        <f t="shared" si="182"/>
        <v>0</v>
      </c>
      <c r="O2947" s="88">
        <v>46023</v>
      </c>
      <c r="P2947" s="88">
        <v>46073</v>
      </c>
      <c r="Q2947" s="144">
        <v>0.08</v>
      </c>
      <c r="R2947" s="90" t="s">
        <v>45</v>
      </c>
      <c r="S2947" s="85" t="s">
        <v>3975</v>
      </c>
      <c r="T2947" s="85"/>
      <c r="U2947" s="390"/>
    </row>
    <row r="2948" spans="1:21" ht="29" x14ac:dyDescent="0.35">
      <c r="A2948" s="83" t="s">
        <v>4058</v>
      </c>
      <c r="B2948" s="84" t="s">
        <v>4059</v>
      </c>
      <c r="C2948" s="85"/>
      <c r="D2948" s="85"/>
      <c r="E2948" s="227"/>
      <c r="F2948" s="227"/>
      <c r="G2948" s="227"/>
      <c r="H2948" s="227"/>
      <c r="I2948" s="227">
        <f t="shared" si="183"/>
        <v>0</v>
      </c>
      <c r="J2948" s="227"/>
      <c r="K2948" s="227"/>
      <c r="L2948" s="227"/>
      <c r="M2948" s="227"/>
      <c r="N2948" s="227">
        <f t="shared" si="182"/>
        <v>0</v>
      </c>
      <c r="O2948" s="88">
        <v>46054</v>
      </c>
      <c r="P2948" s="88">
        <v>46101</v>
      </c>
      <c r="Q2948" s="144">
        <v>0.08</v>
      </c>
      <c r="R2948" s="90" t="s">
        <v>45</v>
      </c>
      <c r="S2948" s="85" t="s">
        <v>3975</v>
      </c>
      <c r="T2948" s="85"/>
      <c r="U2948" s="390"/>
    </row>
    <row r="2949" spans="1:21" ht="29" x14ac:dyDescent="0.35">
      <c r="A2949" s="83" t="s">
        <v>4060</v>
      </c>
      <c r="B2949" s="84" t="s">
        <v>4061</v>
      </c>
      <c r="C2949" s="85"/>
      <c r="D2949" s="85"/>
      <c r="E2949" s="227"/>
      <c r="F2949" s="227"/>
      <c r="G2949" s="227"/>
      <c r="H2949" s="227"/>
      <c r="I2949" s="227">
        <f t="shared" si="183"/>
        <v>0</v>
      </c>
      <c r="J2949" s="227"/>
      <c r="K2949" s="227"/>
      <c r="L2949" s="227"/>
      <c r="M2949" s="227"/>
      <c r="N2949" s="227">
        <f t="shared" si="182"/>
        <v>0</v>
      </c>
      <c r="O2949" s="88">
        <v>46082</v>
      </c>
      <c r="P2949" s="88">
        <v>46132</v>
      </c>
      <c r="Q2949" s="144">
        <v>0.08</v>
      </c>
      <c r="R2949" s="90" t="s">
        <v>45</v>
      </c>
      <c r="S2949" s="85" t="s">
        <v>3975</v>
      </c>
      <c r="T2949" s="85"/>
      <c r="U2949" s="390"/>
    </row>
    <row r="2950" spans="1:21" ht="29" x14ac:dyDescent="0.35">
      <c r="A2950" s="83" t="s">
        <v>4062</v>
      </c>
      <c r="B2950" s="84" t="s">
        <v>4063</v>
      </c>
      <c r="C2950" s="85"/>
      <c r="D2950" s="85"/>
      <c r="E2950" s="227"/>
      <c r="F2950" s="227"/>
      <c r="G2950" s="227"/>
      <c r="H2950" s="227"/>
      <c r="I2950" s="227">
        <f t="shared" si="183"/>
        <v>0</v>
      </c>
      <c r="J2950" s="227"/>
      <c r="K2950" s="227"/>
      <c r="L2950" s="227"/>
      <c r="M2950" s="227"/>
      <c r="N2950" s="227">
        <f t="shared" si="182"/>
        <v>0</v>
      </c>
      <c r="O2950" s="88">
        <v>46113</v>
      </c>
      <c r="P2950" s="88">
        <v>46162</v>
      </c>
      <c r="Q2950" s="144">
        <v>0.08</v>
      </c>
      <c r="R2950" s="90" t="s">
        <v>45</v>
      </c>
      <c r="S2950" s="85" t="s">
        <v>3975</v>
      </c>
      <c r="T2950" s="85"/>
      <c r="U2950" s="390"/>
    </row>
    <row r="2951" spans="1:21" ht="29" outlineLevel="1" x14ac:dyDescent="0.35">
      <c r="A2951" s="83" t="s">
        <v>4064</v>
      </c>
      <c r="B2951" s="84" t="s">
        <v>4065</v>
      </c>
      <c r="C2951" s="85"/>
      <c r="D2951" s="85"/>
      <c r="E2951" s="227"/>
      <c r="F2951" s="227"/>
      <c r="G2951" s="227"/>
      <c r="H2951" s="227"/>
      <c r="I2951" s="227">
        <f t="shared" si="183"/>
        <v>0</v>
      </c>
      <c r="J2951" s="227"/>
      <c r="K2951" s="227"/>
      <c r="L2951" s="227"/>
      <c r="M2951" s="227"/>
      <c r="N2951" s="227">
        <f t="shared" si="182"/>
        <v>0</v>
      </c>
      <c r="O2951" s="88">
        <v>46143</v>
      </c>
      <c r="P2951" s="88">
        <v>46193</v>
      </c>
      <c r="Q2951" s="144">
        <v>0.08</v>
      </c>
      <c r="R2951" s="90" t="s">
        <v>45</v>
      </c>
      <c r="S2951" s="85" t="s">
        <v>3975</v>
      </c>
      <c r="T2951" s="85"/>
      <c r="U2951" s="390"/>
    </row>
    <row r="2952" spans="1:21" ht="29" outlineLevel="1" x14ac:dyDescent="0.35">
      <c r="A2952" s="83" t="s">
        <v>4066</v>
      </c>
      <c r="B2952" s="84" t="s">
        <v>4067</v>
      </c>
      <c r="C2952" s="85"/>
      <c r="D2952" s="85"/>
      <c r="E2952" s="227"/>
      <c r="F2952" s="227"/>
      <c r="G2952" s="227"/>
      <c r="H2952" s="227"/>
      <c r="I2952" s="227">
        <f t="shared" si="183"/>
        <v>0</v>
      </c>
      <c r="J2952" s="227"/>
      <c r="K2952" s="227"/>
      <c r="L2952" s="227"/>
      <c r="M2952" s="227"/>
      <c r="N2952" s="227">
        <f t="shared" si="182"/>
        <v>0</v>
      </c>
      <c r="O2952" s="88">
        <v>46174</v>
      </c>
      <c r="P2952" s="88">
        <v>46223</v>
      </c>
      <c r="Q2952" s="144">
        <v>0.08</v>
      </c>
      <c r="R2952" s="90" t="s">
        <v>45</v>
      </c>
      <c r="S2952" s="85" t="s">
        <v>3975</v>
      </c>
      <c r="T2952" s="85"/>
      <c r="U2952" s="390"/>
    </row>
    <row r="2953" spans="1:21" ht="29" outlineLevel="1" x14ac:dyDescent="0.35">
      <c r="A2953" s="83" t="s">
        <v>4068</v>
      </c>
      <c r="B2953" s="84" t="s">
        <v>4069</v>
      </c>
      <c r="C2953" s="85"/>
      <c r="D2953" s="85"/>
      <c r="E2953" s="227"/>
      <c r="F2953" s="227"/>
      <c r="G2953" s="227"/>
      <c r="H2953" s="227"/>
      <c r="I2953" s="227">
        <f t="shared" si="183"/>
        <v>0</v>
      </c>
      <c r="J2953" s="227"/>
      <c r="K2953" s="227"/>
      <c r="L2953" s="227"/>
      <c r="M2953" s="227"/>
      <c r="N2953" s="227">
        <f t="shared" ref="N2953:N3016" si="184">SUM(J2953:M2953)</f>
        <v>0</v>
      </c>
      <c r="O2953" s="88">
        <v>46204</v>
      </c>
      <c r="P2953" s="88">
        <v>46254</v>
      </c>
      <c r="Q2953" s="144">
        <v>0.08</v>
      </c>
      <c r="R2953" s="90" t="s">
        <v>45</v>
      </c>
      <c r="S2953" s="85" t="s">
        <v>3975</v>
      </c>
      <c r="T2953" s="85"/>
      <c r="U2953" s="390"/>
    </row>
    <row r="2954" spans="1:21" ht="29" outlineLevel="1" x14ac:dyDescent="0.35">
      <c r="A2954" s="83" t="s">
        <v>4070</v>
      </c>
      <c r="B2954" s="84" t="s">
        <v>4071</v>
      </c>
      <c r="C2954" s="85"/>
      <c r="D2954" s="85"/>
      <c r="E2954" s="227"/>
      <c r="F2954" s="227"/>
      <c r="G2954" s="227"/>
      <c r="H2954" s="227"/>
      <c r="I2954" s="227">
        <f t="shared" si="183"/>
        <v>0</v>
      </c>
      <c r="J2954" s="227"/>
      <c r="K2954" s="227"/>
      <c r="L2954" s="227"/>
      <c r="M2954" s="227"/>
      <c r="N2954" s="227">
        <f t="shared" si="184"/>
        <v>0</v>
      </c>
      <c r="O2954" s="88">
        <v>46235</v>
      </c>
      <c r="P2954" s="88">
        <v>46285</v>
      </c>
      <c r="Q2954" s="144">
        <v>0.08</v>
      </c>
      <c r="R2954" s="90" t="s">
        <v>45</v>
      </c>
      <c r="S2954" s="85" t="s">
        <v>3975</v>
      </c>
      <c r="T2954" s="85"/>
      <c r="U2954" s="390"/>
    </row>
    <row r="2955" spans="1:21" ht="32.4" customHeight="1" outlineLevel="1" x14ac:dyDescent="0.35">
      <c r="A2955" s="83" t="s">
        <v>4072</v>
      </c>
      <c r="B2955" s="84" t="s">
        <v>4073</v>
      </c>
      <c r="C2955" s="85"/>
      <c r="D2955" s="85"/>
      <c r="E2955" s="227"/>
      <c r="F2955" s="227"/>
      <c r="G2955" s="227"/>
      <c r="H2955" s="227"/>
      <c r="I2955" s="227">
        <f t="shared" si="183"/>
        <v>0</v>
      </c>
      <c r="J2955" s="227"/>
      <c r="K2955" s="227"/>
      <c r="L2955" s="227"/>
      <c r="M2955" s="227"/>
      <c r="N2955" s="227">
        <f t="shared" si="184"/>
        <v>0</v>
      </c>
      <c r="O2955" s="88">
        <v>46266</v>
      </c>
      <c r="P2955" s="88">
        <v>46315</v>
      </c>
      <c r="Q2955" s="144">
        <v>0.08</v>
      </c>
      <c r="R2955" s="90" t="s">
        <v>45</v>
      </c>
      <c r="S2955" s="85" t="s">
        <v>3975</v>
      </c>
      <c r="T2955" s="85"/>
      <c r="U2955" s="390"/>
    </row>
    <row r="2956" spans="1:21" ht="29" outlineLevel="1" x14ac:dyDescent="0.35">
      <c r="A2956" s="83" t="s">
        <v>4074</v>
      </c>
      <c r="B2956" s="84" t="s">
        <v>4075</v>
      </c>
      <c r="C2956" s="85"/>
      <c r="D2956" s="122"/>
      <c r="E2956" s="101"/>
      <c r="F2956" s="101"/>
      <c r="G2956" s="101"/>
      <c r="H2956" s="101"/>
      <c r="I2956" s="101">
        <f t="shared" si="183"/>
        <v>0</v>
      </c>
      <c r="J2956" s="101"/>
      <c r="K2956" s="101"/>
      <c r="L2956" s="101"/>
      <c r="M2956" s="101"/>
      <c r="N2956" s="101">
        <f t="shared" si="184"/>
        <v>0</v>
      </c>
      <c r="O2956" s="88">
        <v>46296</v>
      </c>
      <c r="P2956" s="88">
        <v>46346</v>
      </c>
      <c r="Q2956" s="144">
        <v>0.08</v>
      </c>
      <c r="R2956" s="90" t="s">
        <v>45</v>
      </c>
      <c r="S2956" s="85" t="s">
        <v>3975</v>
      </c>
      <c r="T2956" s="91"/>
      <c r="U2956" s="102"/>
    </row>
    <row r="2957" spans="1:21" ht="43.5" outlineLevel="1" x14ac:dyDescent="0.35">
      <c r="A2957" s="83" t="s">
        <v>4076</v>
      </c>
      <c r="B2957" s="84" t="s">
        <v>4077</v>
      </c>
      <c r="C2957" s="85"/>
      <c r="D2957" s="122"/>
      <c r="E2957" s="101"/>
      <c r="F2957" s="101"/>
      <c r="G2957" s="101"/>
      <c r="H2957" s="101"/>
      <c r="I2957" s="101">
        <f t="shared" si="183"/>
        <v>0</v>
      </c>
      <c r="J2957" s="101"/>
      <c r="K2957" s="101"/>
      <c r="L2957" s="101"/>
      <c r="M2957" s="101"/>
      <c r="N2957" s="101">
        <f t="shared" si="184"/>
        <v>0</v>
      </c>
      <c r="O2957" s="88">
        <v>46327</v>
      </c>
      <c r="P2957" s="88">
        <v>46376</v>
      </c>
      <c r="Q2957" s="144">
        <v>0.08</v>
      </c>
      <c r="R2957" s="90" t="s">
        <v>45</v>
      </c>
      <c r="S2957" s="85" t="s">
        <v>3975</v>
      </c>
      <c r="T2957" s="91"/>
      <c r="U2957" s="102"/>
    </row>
    <row r="2958" spans="1:21" ht="43.5" outlineLevel="1" x14ac:dyDescent="0.35">
      <c r="A2958" s="83" t="s">
        <v>4078</v>
      </c>
      <c r="B2958" s="84" t="s">
        <v>4079</v>
      </c>
      <c r="C2958" s="85"/>
      <c r="D2958" s="86"/>
      <c r="E2958" s="153"/>
      <c r="F2958" s="149"/>
      <c r="G2958" s="149"/>
      <c r="H2958" s="149"/>
      <c r="I2958" s="153">
        <f t="shared" si="183"/>
        <v>0</v>
      </c>
      <c r="J2958" s="153"/>
      <c r="K2958" s="149"/>
      <c r="L2958" s="149"/>
      <c r="M2958" s="149"/>
      <c r="N2958" s="153">
        <f t="shared" si="184"/>
        <v>0</v>
      </c>
      <c r="O2958" s="88">
        <v>46357</v>
      </c>
      <c r="P2958" s="88">
        <v>46387</v>
      </c>
      <c r="Q2958" s="144">
        <v>0.12</v>
      </c>
      <c r="R2958" s="90" t="s">
        <v>45</v>
      </c>
      <c r="S2958" s="85" t="s">
        <v>3975</v>
      </c>
      <c r="T2958" s="91"/>
      <c r="U2958" s="102"/>
    </row>
    <row r="2959" spans="1:21" ht="21.9" customHeight="1" outlineLevel="1" x14ac:dyDescent="0.35">
      <c r="A2959" s="161" t="s">
        <v>4080</v>
      </c>
      <c r="B2959" s="163" t="s">
        <v>4081</v>
      </c>
      <c r="C2959" s="64">
        <v>12</v>
      </c>
      <c r="D2959" s="113"/>
      <c r="E2959" s="65">
        <v>0</v>
      </c>
      <c r="F2959" s="65"/>
      <c r="G2959" s="65"/>
      <c r="H2959" s="65"/>
      <c r="I2959" s="65">
        <f t="shared" si="183"/>
        <v>0</v>
      </c>
      <c r="J2959" s="65">
        <v>0</v>
      </c>
      <c r="K2959" s="65"/>
      <c r="L2959" s="65"/>
      <c r="M2959" s="65"/>
      <c r="N2959" s="65">
        <f t="shared" si="184"/>
        <v>0</v>
      </c>
      <c r="O2959" s="67">
        <v>46023</v>
      </c>
      <c r="P2959" s="67">
        <v>46387</v>
      </c>
      <c r="Q2959" s="68"/>
      <c r="R2959" s="69" t="s">
        <v>45</v>
      </c>
      <c r="S2959" s="71"/>
      <c r="T2959" s="71"/>
      <c r="U2959" s="147"/>
    </row>
    <row r="2960" spans="1:21" ht="43.5" outlineLevel="1" x14ac:dyDescent="0.35">
      <c r="A2960" s="83" t="s">
        <v>4082</v>
      </c>
      <c r="B2960" s="84" t="s">
        <v>4083</v>
      </c>
      <c r="C2960" s="85"/>
      <c r="D2960" s="122"/>
      <c r="E2960" s="101"/>
      <c r="F2960" s="101"/>
      <c r="G2960" s="101"/>
      <c r="H2960" s="101"/>
      <c r="I2960" s="101">
        <f t="shared" si="183"/>
        <v>0</v>
      </c>
      <c r="J2960" s="101"/>
      <c r="K2960" s="101"/>
      <c r="L2960" s="101"/>
      <c r="M2960" s="101"/>
      <c r="N2960" s="101">
        <f t="shared" si="184"/>
        <v>0</v>
      </c>
      <c r="O2960" s="88">
        <v>46023</v>
      </c>
      <c r="P2960" s="88">
        <v>46053</v>
      </c>
      <c r="Q2960" s="144">
        <v>0.08</v>
      </c>
      <c r="R2960" s="90" t="s">
        <v>45</v>
      </c>
      <c r="S2960" s="91"/>
      <c r="T2960" s="91"/>
      <c r="U2960" s="102"/>
    </row>
    <row r="2961" spans="1:119" ht="43.5" outlineLevel="1" x14ac:dyDescent="0.35">
      <c r="A2961" s="83" t="s">
        <v>4084</v>
      </c>
      <c r="B2961" s="84" t="s">
        <v>4085</v>
      </c>
      <c r="C2961" s="85"/>
      <c r="D2961" s="122"/>
      <c r="E2961" s="101"/>
      <c r="F2961" s="101"/>
      <c r="G2961" s="101"/>
      <c r="H2961" s="101"/>
      <c r="I2961" s="101">
        <f t="shared" si="183"/>
        <v>0</v>
      </c>
      <c r="J2961" s="101"/>
      <c r="K2961" s="101"/>
      <c r="L2961" s="101"/>
      <c r="M2961" s="101"/>
      <c r="N2961" s="101">
        <f t="shared" si="184"/>
        <v>0</v>
      </c>
      <c r="O2961" s="88">
        <v>46054</v>
      </c>
      <c r="P2961" s="88">
        <v>46081</v>
      </c>
      <c r="Q2961" s="144">
        <v>0.08</v>
      </c>
      <c r="R2961" s="90" t="s">
        <v>45</v>
      </c>
      <c r="S2961" s="91"/>
      <c r="T2961" s="91"/>
      <c r="U2961" s="102"/>
    </row>
    <row r="2962" spans="1:119" ht="43.5" outlineLevel="1" x14ac:dyDescent="0.35">
      <c r="A2962" s="83" t="s">
        <v>4086</v>
      </c>
      <c r="B2962" s="84" t="s">
        <v>4087</v>
      </c>
      <c r="C2962" s="85"/>
      <c r="D2962" s="122"/>
      <c r="E2962" s="101"/>
      <c r="F2962" s="101"/>
      <c r="G2962" s="101"/>
      <c r="H2962" s="101"/>
      <c r="I2962" s="101">
        <f t="shared" si="183"/>
        <v>0</v>
      </c>
      <c r="J2962" s="101"/>
      <c r="K2962" s="101"/>
      <c r="L2962" s="101"/>
      <c r="M2962" s="101"/>
      <c r="N2962" s="101">
        <f t="shared" si="184"/>
        <v>0</v>
      </c>
      <c r="O2962" s="88">
        <v>46082</v>
      </c>
      <c r="P2962" s="88">
        <v>46112</v>
      </c>
      <c r="Q2962" s="144">
        <v>0.08</v>
      </c>
      <c r="R2962" s="90" t="s">
        <v>45</v>
      </c>
      <c r="S2962" s="91"/>
      <c r="T2962" s="91"/>
      <c r="U2962" s="102"/>
    </row>
    <row r="2963" spans="1:119" ht="43.5" outlineLevel="1" x14ac:dyDescent="0.35">
      <c r="A2963" s="83" t="s">
        <v>4088</v>
      </c>
      <c r="B2963" s="84" t="s">
        <v>4089</v>
      </c>
      <c r="C2963" s="85"/>
      <c r="D2963" s="122"/>
      <c r="E2963" s="101"/>
      <c r="F2963" s="101"/>
      <c r="G2963" s="101"/>
      <c r="H2963" s="101"/>
      <c r="I2963" s="101">
        <f t="shared" si="183"/>
        <v>0</v>
      </c>
      <c r="J2963" s="101"/>
      <c r="K2963" s="101"/>
      <c r="L2963" s="101"/>
      <c r="M2963" s="101"/>
      <c r="N2963" s="101">
        <f t="shared" si="184"/>
        <v>0</v>
      </c>
      <c r="O2963" s="88">
        <v>46113</v>
      </c>
      <c r="P2963" s="88">
        <v>46142</v>
      </c>
      <c r="Q2963" s="144">
        <v>0.08</v>
      </c>
      <c r="R2963" s="90" t="s">
        <v>45</v>
      </c>
      <c r="S2963" s="91"/>
      <c r="T2963" s="91"/>
      <c r="U2963" s="102"/>
    </row>
    <row r="2964" spans="1:119" ht="43.5" outlineLevel="1" x14ac:dyDescent="0.35">
      <c r="A2964" s="83" t="s">
        <v>4090</v>
      </c>
      <c r="B2964" s="84" t="s">
        <v>4091</v>
      </c>
      <c r="C2964" s="85"/>
      <c r="D2964" s="122"/>
      <c r="E2964" s="101"/>
      <c r="F2964" s="101"/>
      <c r="G2964" s="101"/>
      <c r="H2964" s="101"/>
      <c r="I2964" s="101">
        <f t="shared" si="183"/>
        <v>0</v>
      </c>
      <c r="J2964" s="101"/>
      <c r="K2964" s="101"/>
      <c r="L2964" s="101"/>
      <c r="M2964" s="101"/>
      <c r="N2964" s="101">
        <f t="shared" si="184"/>
        <v>0</v>
      </c>
      <c r="O2964" s="88">
        <v>46143</v>
      </c>
      <c r="P2964" s="88">
        <v>46173</v>
      </c>
      <c r="Q2964" s="144">
        <v>0.08</v>
      </c>
      <c r="R2964" s="90" t="s">
        <v>45</v>
      </c>
      <c r="S2964" s="91"/>
      <c r="T2964" s="91"/>
      <c r="U2964" s="102"/>
    </row>
    <row r="2965" spans="1:119" ht="38.4" customHeight="1" outlineLevel="1" x14ac:dyDescent="0.35">
      <c r="A2965" s="83" t="s">
        <v>4092</v>
      </c>
      <c r="B2965" s="84" t="s">
        <v>4093</v>
      </c>
      <c r="C2965" s="85"/>
      <c r="D2965" s="122"/>
      <c r="E2965" s="101"/>
      <c r="F2965" s="101"/>
      <c r="G2965" s="101"/>
      <c r="H2965" s="101"/>
      <c r="I2965" s="101">
        <f t="shared" si="183"/>
        <v>0</v>
      </c>
      <c r="J2965" s="101"/>
      <c r="K2965" s="101"/>
      <c r="L2965" s="101"/>
      <c r="M2965" s="101"/>
      <c r="N2965" s="101">
        <f t="shared" si="184"/>
        <v>0</v>
      </c>
      <c r="O2965" s="88">
        <v>46174</v>
      </c>
      <c r="P2965" s="88">
        <v>46203</v>
      </c>
      <c r="Q2965" s="144">
        <v>0.08</v>
      </c>
      <c r="R2965" s="90" t="s">
        <v>45</v>
      </c>
      <c r="S2965" s="91"/>
      <c r="T2965" s="91"/>
      <c r="U2965" s="102"/>
      <c r="DJ2965" s="95"/>
      <c r="DK2965" s="95"/>
      <c r="DL2965" s="95"/>
      <c r="DM2965" s="95"/>
      <c r="DN2965" s="95"/>
      <c r="DO2965" s="95"/>
    </row>
    <row r="2966" spans="1:119" ht="44.4" customHeight="1" outlineLevel="1" x14ac:dyDescent="0.35">
      <c r="A2966" s="83" t="s">
        <v>4094</v>
      </c>
      <c r="B2966" s="84" t="s">
        <v>4095</v>
      </c>
      <c r="C2966" s="85"/>
      <c r="D2966" s="122"/>
      <c r="E2966" s="101"/>
      <c r="F2966" s="101"/>
      <c r="G2966" s="101"/>
      <c r="H2966" s="101"/>
      <c r="I2966" s="101">
        <f t="shared" si="183"/>
        <v>0</v>
      </c>
      <c r="J2966" s="101"/>
      <c r="K2966" s="101"/>
      <c r="L2966" s="101"/>
      <c r="M2966" s="101"/>
      <c r="N2966" s="101">
        <f t="shared" si="184"/>
        <v>0</v>
      </c>
      <c r="O2966" s="88">
        <v>46204</v>
      </c>
      <c r="P2966" s="88">
        <v>46234</v>
      </c>
      <c r="Q2966" s="144">
        <v>0.08</v>
      </c>
      <c r="R2966" s="90" t="s">
        <v>45</v>
      </c>
      <c r="S2966" s="91"/>
      <c r="T2966" s="91"/>
      <c r="U2966" s="102"/>
    </row>
    <row r="2967" spans="1:119" ht="43.5" outlineLevel="1" x14ac:dyDescent="0.35">
      <c r="A2967" s="83" t="s">
        <v>4096</v>
      </c>
      <c r="B2967" s="84" t="s">
        <v>4097</v>
      </c>
      <c r="C2967" s="85"/>
      <c r="D2967" s="122"/>
      <c r="E2967" s="101"/>
      <c r="F2967" s="101"/>
      <c r="G2967" s="101"/>
      <c r="H2967" s="101"/>
      <c r="I2967" s="101">
        <f t="shared" si="183"/>
        <v>0</v>
      </c>
      <c r="J2967" s="101"/>
      <c r="K2967" s="101"/>
      <c r="L2967" s="101"/>
      <c r="M2967" s="101"/>
      <c r="N2967" s="101">
        <f t="shared" si="184"/>
        <v>0</v>
      </c>
      <c r="O2967" s="88">
        <v>46235</v>
      </c>
      <c r="P2967" s="88">
        <v>46265</v>
      </c>
      <c r="Q2967" s="144">
        <v>0.08</v>
      </c>
      <c r="R2967" s="90" t="s">
        <v>45</v>
      </c>
      <c r="S2967" s="91"/>
      <c r="T2967" s="91"/>
      <c r="U2967" s="102"/>
    </row>
    <row r="2968" spans="1:119" ht="29.4" customHeight="1" outlineLevel="1" x14ac:dyDescent="0.35">
      <c r="A2968" s="83" t="s">
        <v>4098</v>
      </c>
      <c r="B2968" s="84" t="s">
        <v>4099</v>
      </c>
      <c r="C2968" s="85"/>
      <c r="D2968" s="122"/>
      <c r="E2968" s="101"/>
      <c r="F2968" s="101"/>
      <c r="G2968" s="101"/>
      <c r="H2968" s="101"/>
      <c r="I2968" s="101">
        <f t="shared" si="183"/>
        <v>0</v>
      </c>
      <c r="J2968" s="101"/>
      <c r="K2968" s="101"/>
      <c r="L2968" s="101"/>
      <c r="M2968" s="101"/>
      <c r="N2968" s="101">
        <f t="shared" si="184"/>
        <v>0</v>
      </c>
      <c r="O2968" s="88">
        <v>46266</v>
      </c>
      <c r="P2968" s="88">
        <v>46295</v>
      </c>
      <c r="Q2968" s="144">
        <v>0.08</v>
      </c>
      <c r="R2968" s="90" t="s">
        <v>45</v>
      </c>
      <c r="S2968" s="91"/>
      <c r="T2968" s="91"/>
      <c r="U2968" s="102"/>
    </row>
    <row r="2969" spans="1:119" ht="43.5" outlineLevel="1" x14ac:dyDescent="0.35">
      <c r="A2969" s="83" t="s">
        <v>4100</v>
      </c>
      <c r="B2969" s="84" t="s">
        <v>4101</v>
      </c>
      <c r="C2969" s="85"/>
      <c r="D2969" s="122"/>
      <c r="E2969" s="101"/>
      <c r="F2969" s="101"/>
      <c r="G2969" s="101"/>
      <c r="H2969" s="101"/>
      <c r="I2969" s="101">
        <f t="shared" si="183"/>
        <v>0</v>
      </c>
      <c r="J2969" s="101"/>
      <c r="K2969" s="101"/>
      <c r="L2969" s="101"/>
      <c r="M2969" s="101"/>
      <c r="N2969" s="101">
        <f t="shared" si="184"/>
        <v>0</v>
      </c>
      <c r="O2969" s="88">
        <v>46296</v>
      </c>
      <c r="P2969" s="88">
        <v>46326</v>
      </c>
      <c r="Q2969" s="144">
        <v>0.08</v>
      </c>
      <c r="R2969" s="90" t="s">
        <v>45</v>
      </c>
      <c r="S2969" s="91"/>
      <c r="T2969" s="91"/>
      <c r="U2969" s="102"/>
    </row>
    <row r="2970" spans="1:119" ht="43.5" outlineLevel="1" x14ac:dyDescent="0.35">
      <c r="A2970" s="83" t="s">
        <v>4102</v>
      </c>
      <c r="B2970" s="84" t="s">
        <v>4103</v>
      </c>
      <c r="C2970" s="85"/>
      <c r="D2970" s="122"/>
      <c r="E2970" s="101"/>
      <c r="F2970" s="101"/>
      <c r="G2970" s="101"/>
      <c r="H2970" s="101"/>
      <c r="I2970" s="101">
        <f t="shared" si="183"/>
        <v>0</v>
      </c>
      <c r="J2970" s="101"/>
      <c r="K2970" s="101"/>
      <c r="L2970" s="101"/>
      <c r="M2970" s="101"/>
      <c r="N2970" s="101">
        <f t="shared" si="184"/>
        <v>0</v>
      </c>
      <c r="O2970" s="88">
        <v>46327</v>
      </c>
      <c r="P2970" s="88">
        <v>46356</v>
      </c>
      <c r="Q2970" s="144">
        <v>0.08</v>
      </c>
      <c r="R2970" s="90" t="s">
        <v>45</v>
      </c>
      <c r="S2970" s="91"/>
      <c r="T2970" s="91"/>
      <c r="U2970" s="102"/>
    </row>
    <row r="2971" spans="1:119" ht="47.15" customHeight="1" outlineLevel="1" x14ac:dyDescent="0.35">
      <c r="A2971" s="83" t="s">
        <v>4104</v>
      </c>
      <c r="B2971" s="84" t="s">
        <v>4105</v>
      </c>
      <c r="C2971" s="85"/>
      <c r="D2971" s="122"/>
      <c r="E2971" s="149"/>
      <c r="F2971" s="149"/>
      <c r="G2971" s="149"/>
      <c r="H2971" s="149"/>
      <c r="I2971" s="149">
        <f t="shared" si="183"/>
        <v>0</v>
      </c>
      <c r="J2971" s="149"/>
      <c r="K2971" s="149"/>
      <c r="L2971" s="149"/>
      <c r="M2971" s="149"/>
      <c r="N2971" s="149">
        <f t="shared" si="184"/>
        <v>0</v>
      </c>
      <c r="O2971" s="88">
        <v>46357</v>
      </c>
      <c r="P2971" s="88">
        <v>46387</v>
      </c>
      <c r="Q2971" s="144">
        <v>0.12</v>
      </c>
      <c r="R2971" s="90" t="s">
        <v>45</v>
      </c>
      <c r="S2971" s="91"/>
      <c r="T2971" s="91"/>
      <c r="U2971" s="102"/>
    </row>
    <row r="2972" spans="1:119" ht="26.15" customHeight="1" x14ac:dyDescent="0.35">
      <c r="A2972" s="161" t="s">
        <v>4106</v>
      </c>
      <c r="B2972" s="163" t="s">
        <v>4107</v>
      </c>
      <c r="C2972" s="64">
        <v>12</v>
      </c>
      <c r="D2972" s="113"/>
      <c r="E2972" s="65">
        <v>0</v>
      </c>
      <c r="F2972" s="65"/>
      <c r="G2972" s="65"/>
      <c r="H2972" s="65"/>
      <c r="I2972" s="65">
        <f t="shared" si="183"/>
        <v>0</v>
      </c>
      <c r="J2972" s="65">
        <v>0</v>
      </c>
      <c r="K2972" s="65"/>
      <c r="L2972" s="65"/>
      <c r="M2972" s="65"/>
      <c r="N2972" s="65">
        <f t="shared" si="184"/>
        <v>0</v>
      </c>
      <c r="O2972" s="67">
        <v>46023</v>
      </c>
      <c r="P2972" s="67">
        <v>46387</v>
      </c>
      <c r="Q2972" s="68"/>
      <c r="R2972" s="69" t="s">
        <v>45</v>
      </c>
      <c r="S2972" s="71"/>
      <c r="T2972" s="71"/>
      <c r="U2972" s="147"/>
    </row>
    <row r="2973" spans="1:119" ht="44.15" customHeight="1" x14ac:dyDescent="0.35">
      <c r="A2973" s="83" t="s">
        <v>4108</v>
      </c>
      <c r="B2973" s="84" t="s">
        <v>4109</v>
      </c>
      <c r="C2973" s="85"/>
      <c r="D2973" s="122"/>
      <c r="E2973" s="101"/>
      <c r="F2973" s="101"/>
      <c r="G2973" s="101"/>
      <c r="H2973" s="101"/>
      <c r="I2973" s="101">
        <f t="shared" si="183"/>
        <v>0</v>
      </c>
      <c r="J2973" s="101"/>
      <c r="K2973" s="101"/>
      <c r="L2973" s="101"/>
      <c r="M2973" s="101"/>
      <c r="N2973" s="101">
        <f t="shared" si="184"/>
        <v>0</v>
      </c>
      <c r="O2973" s="88">
        <v>46023</v>
      </c>
      <c r="P2973" s="88">
        <v>46053</v>
      </c>
      <c r="Q2973" s="144">
        <v>0.08</v>
      </c>
      <c r="R2973" s="90" t="s">
        <v>45</v>
      </c>
      <c r="S2973" s="91"/>
      <c r="T2973" s="91"/>
      <c r="U2973" s="102"/>
    </row>
    <row r="2974" spans="1:119" ht="44.15" customHeight="1" x14ac:dyDescent="0.35">
      <c r="A2974" s="83" t="s">
        <v>4110</v>
      </c>
      <c r="B2974" s="84" t="s">
        <v>4111</v>
      </c>
      <c r="C2974" s="85"/>
      <c r="D2974" s="122"/>
      <c r="E2974" s="101"/>
      <c r="F2974" s="101"/>
      <c r="G2974" s="101"/>
      <c r="H2974" s="101"/>
      <c r="I2974" s="101">
        <f t="shared" si="183"/>
        <v>0</v>
      </c>
      <c r="J2974" s="101"/>
      <c r="K2974" s="101"/>
      <c r="L2974" s="101"/>
      <c r="M2974" s="101"/>
      <c r="N2974" s="101">
        <f t="shared" si="184"/>
        <v>0</v>
      </c>
      <c r="O2974" s="88">
        <v>46054</v>
      </c>
      <c r="P2974" s="88">
        <v>46081</v>
      </c>
      <c r="Q2974" s="144">
        <v>0.08</v>
      </c>
      <c r="R2974" s="90" t="s">
        <v>45</v>
      </c>
      <c r="S2974" s="91"/>
      <c r="T2974" s="91"/>
      <c r="U2974" s="102"/>
    </row>
    <row r="2975" spans="1:119" ht="44.15" customHeight="1" x14ac:dyDescent="0.35">
      <c r="A2975" s="83" t="s">
        <v>4112</v>
      </c>
      <c r="B2975" s="84" t="s">
        <v>4113</v>
      </c>
      <c r="C2975" s="85"/>
      <c r="D2975" s="122"/>
      <c r="E2975" s="101"/>
      <c r="F2975" s="101"/>
      <c r="G2975" s="101"/>
      <c r="H2975" s="101"/>
      <c r="I2975" s="101">
        <f t="shared" si="183"/>
        <v>0</v>
      </c>
      <c r="J2975" s="101"/>
      <c r="K2975" s="101"/>
      <c r="L2975" s="101"/>
      <c r="M2975" s="101"/>
      <c r="N2975" s="101">
        <f t="shared" si="184"/>
        <v>0</v>
      </c>
      <c r="O2975" s="88">
        <v>46082</v>
      </c>
      <c r="P2975" s="88">
        <v>46112</v>
      </c>
      <c r="Q2975" s="144">
        <v>0.08</v>
      </c>
      <c r="R2975" s="90" t="s">
        <v>45</v>
      </c>
      <c r="S2975" s="91"/>
      <c r="T2975" s="91"/>
      <c r="U2975" s="102"/>
    </row>
    <row r="2976" spans="1:119" ht="44.15" customHeight="1" outlineLevel="1" x14ac:dyDescent="0.35">
      <c r="A2976" s="83" t="s">
        <v>4114</v>
      </c>
      <c r="B2976" s="84" t="s">
        <v>4115</v>
      </c>
      <c r="C2976" s="85"/>
      <c r="D2976" s="122"/>
      <c r="E2976" s="101"/>
      <c r="F2976" s="101"/>
      <c r="G2976" s="101"/>
      <c r="H2976" s="101"/>
      <c r="I2976" s="101">
        <f t="shared" si="183"/>
        <v>0</v>
      </c>
      <c r="J2976" s="101"/>
      <c r="K2976" s="101"/>
      <c r="L2976" s="101"/>
      <c r="M2976" s="101"/>
      <c r="N2976" s="101">
        <f t="shared" si="184"/>
        <v>0</v>
      </c>
      <c r="O2976" s="88">
        <v>46113</v>
      </c>
      <c r="P2976" s="88">
        <v>46142</v>
      </c>
      <c r="Q2976" s="144">
        <v>0.08</v>
      </c>
      <c r="R2976" s="90" t="s">
        <v>45</v>
      </c>
      <c r="S2976" s="91"/>
      <c r="T2976" s="91"/>
      <c r="U2976" s="102"/>
    </row>
    <row r="2977" spans="1:119" ht="44.15" customHeight="1" x14ac:dyDescent="0.35">
      <c r="A2977" s="83" t="s">
        <v>4116</v>
      </c>
      <c r="B2977" s="84" t="s">
        <v>4117</v>
      </c>
      <c r="C2977" s="85"/>
      <c r="D2977" s="122"/>
      <c r="E2977" s="101"/>
      <c r="F2977" s="101"/>
      <c r="G2977" s="101"/>
      <c r="H2977" s="101"/>
      <c r="I2977" s="101">
        <f t="shared" si="183"/>
        <v>0</v>
      </c>
      <c r="J2977" s="101"/>
      <c r="K2977" s="101"/>
      <c r="L2977" s="101"/>
      <c r="M2977" s="101"/>
      <c r="N2977" s="101">
        <f t="shared" si="184"/>
        <v>0</v>
      </c>
      <c r="O2977" s="88">
        <v>46143</v>
      </c>
      <c r="P2977" s="88">
        <v>46173</v>
      </c>
      <c r="Q2977" s="144">
        <v>0.08</v>
      </c>
      <c r="R2977" s="90" t="s">
        <v>45</v>
      </c>
      <c r="S2977" s="91"/>
      <c r="T2977" s="91"/>
      <c r="U2977" s="102"/>
    </row>
    <row r="2978" spans="1:119" ht="44.15" customHeight="1" x14ac:dyDescent="0.35">
      <c r="A2978" s="83" t="s">
        <v>4118</v>
      </c>
      <c r="B2978" s="84" t="s">
        <v>4119</v>
      </c>
      <c r="C2978" s="85"/>
      <c r="D2978" s="122"/>
      <c r="E2978" s="101"/>
      <c r="F2978" s="101"/>
      <c r="G2978" s="101"/>
      <c r="H2978" s="101"/>
      <c r="I2978" s="101">
        <f t="shared" si="183"/>
        <v>0</v>
      </c>
      <c r="J2978" s="101"/>
      <c r="K2978" s="101"/>
      <c r="L2978" s="101"/>
      <c r="M2978" s="101"/>
      <c r="N2978" s="101">
        <f t="shared" si="184"/>
        <v>0</v>
      </c>
      <c r="O2978" s="88">
        <v>46174</v>
      </c>
      <c r="P2978" s="88">
        <v>46203</v>
      </c>
      <c r="Q2978" s="144">
        <v>0.08</v>
      </c>
      <c r="R2978" s="90" t="s">
        <v>45</v>
      </c>
      <c r="S2978" s="91"/>
      <c r="T2978" s="91"/>
      <c r="U2978" s="102"/>
    </row>
    <row r="2979" spans="1:119" ht="44.15" customHeight="1" x14ac:dyDescent="0.35">
      <c r="A2979" s="83" t="s">
        <v>4120</v>
      </c>
      <c r="B2979" s="84" t="s">
        <v>4121</v>
      </c>
      <c r="C2979" s="85"/>
      <c r="D2979" s="122"/>
      <c r="E2979" s="101"/>
      <c r="F2979" s="101"/>
      <c r="G2979" s="101"/>
      <c r="H2979" s="101"/>
      <c r="I2979" s="101">
        <f t="shared" si="183"/>
        <v>0</v>
      </c>
      <c r="J2979" s="101"/>
      <c r="K2979" s="101"/>
      <c r="L2979" s="101"/>
      <c r="M2979" s="101"/>
      <c r="N2979" s="101">
        <f t="shared" si="184"/>
        <v>0</v>
      </c>
      <c r="O2979" s="88">
        <v>46204</v>
      </c>
      <c r="P2979" s="88">
        <v>46234</v>
      </c>
      <c r="Q2979" s="144">
        <v>0.08</v>
      </c>
      <c r="R2979" s="90" t="s">
        <v>45</v>
      </c>
      <c r="S2979" s="91"/>
      <c r="T2979" s="91"/>
      <c r="U2979" s="102"/>
    </row>
    <row r="2980" spans="1:119" ht="44.15" customHeight="1" x14ac:dyDescent="0.35">
      <c r="A2980" s="83" t="s">
        <v>4122</v>
      </c>
      <c r="B2980" s="84" t="s">
        <v>4123</v>
      </c>
      <c r="C2980" s="85"/>
      <c r="D2980" s="122"/>
      <c r="E2980" s="101"/>
      <c r="F2980" s="101"/>
      <c r="G2980" s="101"/>
      <c r="H2980" s="101"/>
      <c r="I2980" s="101">
        <f t="shared" si="183"/>
        <v>0</v>
      </c>
      <c r="J2980" s="101"/>
      <c r="K2980" s="101"/>
      <c r="L2980" s="101"/>
      <c r="M2980" s="101"/>
      <c r="N2980" s="101">
        <f t="shared" si="184"/>
        <v>0</v>
      </c>
      <c r="O2980" s="88">
        <v>46235</v>
      </c>
      <c r="P2980" s="88">
        <v>46265</v>
      </c>
      <c r="Q2980" s="144">
        <v>0.08</v>
      </c>
      <c r="R2980" s="90" t="s">
        <v>45</v>
      </c>
      <c r="S2980" s="91"/>
      <c r="T2980" s="91"/>
      <c r="U2980" s="102"/>
    </row>
    <row r="2981" spans="1:119" ht="44.15" customHeight="1" outlineLevel="1" x14ac:dyDescent="0.35">
      <c r="A2981" s="83" t="s">
        <v>4124</v>
      </c>
      <c r="B2981" s="84" t="s">
        <v>4125</v>
      </c>
      <c r="C2981" s="85"/>
      <c r="D2981" s="122"/>
      <c r="E2981" s="101"/>
      <c r="F2981" s="101"/>
      <c r="G2981" s="101"/>
      <c r="H2981" s="101"/>
      <c r="I2981" s="101">
        <f t="shared" si="183"/>
        <v>0</v>
      </c>
      <c r="J2981" s="101"/>
      <c r="K2981" s="101"/>
      <c r="L2981" s="101"/>
      <c r="M2981" s="101"/>
      <c r="N2981" s="101">
        <f t="shared" si="184"/>
        <v>0</v>
      </c>
      <c r="O2981" s="88">
        <v>46266</v>
      </c>
      <c r="P2981" s="88">
        <v>46295</v>
      </c>
      <c r="Q2981" s="144">
        <v>0.08</v>
      </c>
      <c r="R2981" s="90" t="s">
        <v>45</v>
      </c>
      <c r="S2981" s="91"/>
      <c r="T2981" s="91"/>
      <c r="U2981" s="102"/>
    </row>
    <row r="2982" spans="1:119" ht="44.15" customHeight="1" x14ac:dyDescent="0.35">
      <c r="A2982" s="83" t="s">
        <v>4126</v>
      </c>
      <c r="B2982" s="84" t="s">
        <v>4127</v>
      </c>
      <c r="C2982" s="85"/>
      <c r="D2982" s="122"/>
      <c r="E2982" s="101"/>
      <c r="F2982" s="101"/>
      <c r="G2982" s="101"/>
      <c r="H2982" s="101"/>
      <c r="I2982" s="101">
        <f t="shared" si="183"/>
        <v>0</v>
      </c>
      <c r="J2982" s="101"/>
      <c r="K2982" s="101"/>
      <c r="L2982" s="101"/>
      <c r="M2982" s="101"/>
      <c r="N2982" s="101">
        <f t="shared" si="184"/>
        <v>0</v>
      </c>
      <c r="O2982" s="88">
        <v>46296</v>
      </c>
      <c r="P2982" s="88">
        <v>46326</v>
      </c>
      <c r="Q2982" s="144">
        <v>0.08</v>
      </c>
      <c r="R2982" s="90" t="s">
        <v>45</v>
      </c>
      <c r="S2982" s="91"/>
      <c r="T2982" s="91"/>
      <c r="U2982" s="102"/>
    </row>
    <row r="2983" spans="1:119" ht="44.15" customHeight="1" x14ac:dyDescent="0.35">
      <c r="A2983" s="83" t="s">
        <v>4128</v>
      </c>
      <c r="B2983" s="84" t="s">
        <v>4129</v>
      </c>
      <c r="C2983" s="85"/>
      <c r="D2983" s="122"/>
      <c r="E2983" s="101"/>
      <c r="F2983" s="101"/>
      <c r="G2983" s="101"/>
      <c r="H2983" s="101"/>
      <c r="I2983" s="101">
        <f t="shared" si="183"/>
        <v>0</v>
      </c>
      <c r="J2983" s="101"/>
      <c r="K2983" s="101"/>
      <c r="L2983" s="101"/>
      <c r="M2983" s="101"/>
      <c r="N2983" s="101">
        <f t="shared" si="184"/>
        <v>0</v>
      </c>
      <c r="O2983" s="88">
        <v>46327</v>
      </c>
      <c r="P2983" s="88">
        <v>46356</v>
      </c>
      <c r="Q2983" s="144">
        <v>0.08</v>
      </c>
      <c r="R2983" s="90" t="s">
        <v>45</v>
      </c>
      <c r="S2983" s="91"/>
      <c r="T2983" s="91"/>
      <c r="U2983" s="102"/>
    </row>
    <row r="2984" spans="1:119" ht="44.15" customHeight="1" x14ac:dyDescent="0.35">
      <c r="A2984" s="83" t="s">
        <v>4130</v>
      </c>
      <c r="B2984" s="84" t="s">
        <v>4131</v>
      </c>
      <c r="C2984" s="85"/>
      <c r="D2984" s="122"/>
      <c r="E2984" s="101"/>
      <c r="F2984" s="101"/>
      <c r="G2984" s="101"/>
      <c r="H2984" s="101"/>
      <c r="I2984" s="101">
        <f t="shared" si="183"/>
        <v>0</v>
      </c>
      <c r="J2984" s="101"/>
      <c r="K2984" s="101"/>
      <c r="L2984" s="101"/>
      <c r="M2984" s="101"/>
      <c r="N2984" s="101">
        <f t="shared" si="184"/>
        <v>0</v>
      </c>
      <c r="O2984" s="88">
        <v>46357</v>
      </c>
      <c r="P2984" s="88">
        <v>46387</v>
      </c>
      <c r="Q2984" s="144">
        <v>0.12</v>
      </c>
      <c r="R2984" s="90" t="s">
        <v>45</v>
      </c>
      <c r="S2984" s="91"/>
      <c r="T2984" s="91"/>
      <c r="U2984" s="102"/>
    </row>
    <row r="2985" spans="1:119" ht="23.4" customHeight="1" x14ac:dyDescent="0.35">
      <c r="A2985" s="161" t="s">
        <v>4132</v>
      </c>
      <c r="B2985" s="333" t="s">
        <v>4133</v>
      </c>
      <c r="C2985" s="204">
        <v>12</v>
      </c>
      <c r="D2985" s="334"/>
      <c r="E2985" s="335">
        <v>0</v>
      </c>
      <c r="F2985" s="335"/>
      <c r="G2985" s="335"/>
      <c r="H2985" s="335"/>
      <c r="I2985" s="335">
        <f t="shared" ref="I2985:I3046" si="185">SUM(E2985:H2985)</f>
        <v>0</v>
      </c>
      <c r="J2985" s="335">
        <v>0</v>
      </c>
      <c r="K2985" s="335"/>
      <c r="L2985" s="335"/>
      <c r="M2985" s="335"/>
      <c r="N2985" s="335">
        <f t="shared" si="184"/>
        <v>0</v>
      </c>
      <c r="O2985" s="67">
        <v>46023</v>
      </c>
      <c r="P2985" s="67">
        <v>46387</v>
      </c>
      <c r="Q2985" s="207"/>
      <c r="R2985" s="208" t="s">
        <v>45</v>
      </c>
      <c r="S2985" s="209"/>
      <c r="T2985" s="209"/>
      <c r="U2985" s="337"/>
    </row>
    <row r="2986" spans="1:119" ht="36.9" customHeight="1" outlineLevel="1" x14ac:dyDescent="0.35">
      <c r="A2986" s="83" t="s">
        <v>4134</v>
      </c>
      <c r="B2986" s="84" t="s">
        <v>4135</v>
      </c>
      <c r="C2986" s="85"/>
      <c r="D2986" s="122"/>
      <c r="E2986" s="149"/>
      <c r="F2986" s="149"/>
      <c r="G2986" s="149"/>
      <c r="H2986" s="149"/>
      <c r="I2986" s="149">
        <f t="shared" si="185"/>
        <v>0</v>
      </c>
      <c r="J2986" s="149"/>
      <c r="K2986" s="149"/>
      <c r="L2986" s="149"/>
      <c r="M2986" s="149"/>
      <c r="N2986" s="149">
        <f t="shared" si="184"/>
        <v>0</v>
      </c>
      <c r="O2986" s="88">
        <v>46023</v>
      </c>
      <c r="P2986" s="88">
        <v>46053</v>
      </c>
      <c r="Q2986" s="144">
        <v>0.08</v>
      </c>
      <c r="R2986" s="90" t="s">
        <v>45</v>
      </c>
      <c r="S2986" s="91"/>
      <c r="T2986" s="91"/>
      <c r="U2986" s="102"/>
    </row>
    <row r="2987" spans="1:119" ht="36.9" customHeight="1" outlineLevel="1" x14ac:dyDescent="0.35">
      <c r="A2987" s="83" t="s">
        <v>4136</v>
      </c>
      <c r="B2987" s="84" t="s">
        <v>4137</v>
      </c>
      <c r="C2987" s="85"/>
      <c r="D2987" s="122"/>
      <c r="E2987" s="149"/>
      <c r="F2987" s="149"/>
      <c r="G2987" s="149"/>
      <c r="H2987" s="149"/>
      <c r="I2987" s="149">
        <f t="shared" si="185"/>
        <v>0</v>
      </c>
      <c r="J2987" s="149"/>
      <c r="K2987" s="149"/>
      <c r="L2987" s="149"/>
      <c r="M2987" s="149"/>
      <c r="N2987" s="149">
        <f t="shared" si="184"/>
        <v>0</v>
      </c>
      <c r="O2987" s="88">
        <v>46054</v>
      </c>
      <c r="P2987" s="88">
        <v>46081</v>
      </c>
      <c r="Q2987" s="144">
        <v>0.08</v>
      </c>
      <c r="R2987" s="90" t="s">
        <v>45</v>
      </c>
      <c r="S2987" s="91"/>
      <c r="T2987" s="91"/>
      <c r="U2987" s="102"/>
      <c r="DJ2987" s="95"/>
      <c r="DK2987" s="95"/>
      <c r="DL2987" s="95"/>
      <c r="DM2987" s="95"/>
      <c r="DN2987" s="95"/>
      <c r="DO2987" s="95"/>
    </row>
    <row r="2988" spans="1:119" ht="36.9" customHeight="1" outlineLevel="1" x14ac:dyDescent="0.35">
      <c r="A2988" s="83" t="s">
        <v>4138</v>
      </c>
      <c r="B2988" s="84" t="s">
        <v>4139</v>
      </c>
      <c r="C2988" s="85"/>
      <c r="D2988" s="122"/>
      <c r="E2988" s="149"/>
      <c r="F2988" s="149"/>
      <c r="G2988" s="149"/>
      <c r="H2988" s="149"/>
      <c r="I2988" s="149">
        <f t="shared" si="185"/>
        <v>0</v>
      </c>
      <c r="J2988" s="149"/>
      <c r="K2988" s="149"/>
      <c r="L2988" s="149"/>
      <c r="M2988" s="149"/>
      <c r="N2988" s="149">
        <f t="shared" si="184"/>
        <v>0</v>
      </c>
      <c r="O2988" s="88">
        <v>46082</v>
      </c>
      <c r="P2988" s="88">
        <v>46112</v>
      </c>
      <c r="Q2988" s="144">
        <v>0.08</v>
      </c>
      <c r="R2988" s="90" t="s">
        <v>45</v>
      </c>
      <c r="S2988" s="91"/>
      <c r="T2988" s="91"/>
      <c r="U2988" s="102"/>
      <c r="DJ2988" s="95"/>
      <c r="DK2988" s="95"/>
      <c r="DL2988" s="95"/>
      <c r="DM2988" s="95"/>
      <c r="DN2988" s="95"/>
      <c r="DO2988" s="95"/>
    </row>
    <row r="2989" spans="1:119" ht="36.9" customHeight="1" outlineLevel="1" x14ac:dyDescent="0.35">
      <c r="A2989" s="83" t="s">
        <v>4140</v>
      </c>
      <c r="B2989" s="84" t="s">
        <v>4141</v>
      </c>
      <c r="C2989" s="85"/>
      <c r="D2989" s="122"/>
      <c r="E2989" s="149"/>
      <c r="F2989" s="149"/>
      <c r="G2989" s="149"/>
      <c r="H2989" s="149"/>
      <c r="I2989" s="149">
        <f t="shared" si="185"/>
        <v>0</v>
      </c>
      <c r="J2989" s="149"/>
      <c r="K2989" s="149"/>
      <c r="L2989" s="149"/>
      <c r="M2989" s="149"/>
      <c r="N2989" s="149">
        <f t="shared" si="184"/>
        <v>0</v>
      </c>
      <c r="O2989" s="88">
        <v>46113</v>
      </c>
      <c r="P2989" s="88">
        <v>46142</v>
      </c>
      <c r="Q2989" s="144">
        <v>0.08</v>
      </c>
      <c r="R2989" s="90" t="s">
        <v>45</v>
      </c>
      <c r="S2989" s="91"/>
      <c r="T2989" s="91"/>
      <c r="U2989" s="102"/>
      <c r="DJ2989" s="95"/>
      <c r="DK2989" s="95"/>
      <c r="DL2989" s="95"/>
      <c r="DM2989" s="95"/>
      <c r="DN2989" s="95"/>
      <c r="DO2989" s="95"/>
    </row>
    <row r="2990" spans="1:119" ht="36.9" customHeight="1" outlineLevel="1" x14ac:dyDescent="0.35">
      <c r="A2990" s="83" t="s">
        <v>4142</v>
      </c>
      <c r="B2990" s="84" t="s">
        <v>4143</v>
      </c>
      <c r="C2990" s="85"/>
      <c r="D2990" s="122"/>
      <c r="E2990" s="149"/>
      <c r="F2990" s="149"/>
      <c r="G2990" s="149"/>
      <c r="H2990" s="149"/>
      <c r="I2990" s="149">
        <f t="shared" si="185"/>
        <v>0</v>
      </c>
      <c r="J2990" s="149"/>
      <c r="K2990" s="149"/>
      <c r="L2990" s="149"/>
      <c r="M2990" s="149"/>
      <c r="N2990" s="149">
        <f t="shared" si="184"/>
        <v>0</v>
      </c>
      <c r="O2990" s="88">
        <v>46143</v>
      </c>
      <c r="P2990" s="88">
        <v>46173</v>
      </c>
      <c r="Q2990" s="144">
        <v>0.08</v>
      </c>
      <c r="R2990" s="90" t="s">
        <v>45</v>
      </c>
      <c r="S2990" s="91"/>
      <c r="T2990" s="91"/>
      <c r="U2990" s="102"/>
      <c r="DJ2990" s="95"/>
      <c r="DK2990" s="95"/>
      <c r="DL2990" s="95"/>
      <c r="DM2990" s="95"/>
      <c r="DN2990" s="95"/>
      <c r="DO2990" s="95"/>
    </row>
    <row r="2991" spans="1:119" ht="36.9" customHeight="1" outlineLevel="1" x14ac:dyDescent="0.35">
      <c r="A2991" s="83" t="s">
        <v>4144</v>
      </c>
      <c r="B2991" s="84" t="s">
        <v>4145</v>
      </c>
      <c r="C2991" s="85"/>
      <c r="D2991" s="122"/>
      <c r="E2991" s="149"/>
      <c r="F2991" s="149"/>
      <c r="G2991" s="149"/>
      <c r="H2991" s="149"/>
      <c r="I2991" s="149">
        <f t="shared" si="185"/>
        <v>0</v>
      </c>
      <c r="J2991" s="149"/>
      <c r="K2991" s="149"/>
      <c r="L2991" s="149"/>
      <c r="M2991" s="149"/>
      <c r="N2991" s="149">
        <f t="shared" si="184"/>
        <v>0</v>
      </c>
      <c r="O2991" s="88">
        <v>46174</v>
      </c>
      <c r="P2991" s="88">
        <v>46203</v>
      </c>
      <c r="Q2991" s="144">
        <v>0.08</v>
      </c>
      <c r="R2991" s="90" t="s">
        <v>45</v>
      </c>
      <c r="S2991" s="91"/>
      <c r="T2991" s="91"/>
      <c r="U2991" s="102"/>
      <c r="DJ2991" s="95"/>
      <c r="DK2991" s="95"/>
      <c r="DL2991" s="95"/>
      <c r="DM2991" s="95"/>
      <c r="DN2991" s="95"/>
      <c r="DO2991" s="95"/>
    </row>
    <row r="2992" spans="1:119" ht="36.9" customHeight="1" outlineLevel="1" x14ac:dyDescent="0.35">
      <c r="A2992" s="83" t="s">
        <v>4146</v>
      </c>
      <c r="B2992" s="84" t="s">
        <v>4147</v>
      </c>
      <c r="C2992" s="85"/>
      <c r="D2992" s="122"/>
      <c r="E2992" s="149"/>
      <c r="F2992" s="149"/>
      <c r="G2992" s="149"/>
      <c r="H2992" s="149"/>
      <c r="I2992" s="149">
        <f t="shared" si="185"/>
        <v>0</v>
      </c>
      <c r="J2992" s="149"/>
      <c r="K2992" s="149"/>
      <c r="L2992" s="149"/>
      <c r="M2992" s="149"/>
      <c r="N2992" s="149">
        <f t="shared" si="184"/>
        <v>0</v>
      </c>
      <c r="O2992" s="88">
        <v>46204</v>
      </c>
      <c r="P2992" s="88">
        <v>46234</v>
      </c>
      <c r="Q2992" s="144">
        <v>0.08</v>
      </c>
      <c r="R2992" s="90" t="s">
        <v>45</v>
      </c>
      <c r="S2992" s="91"/>
      <c r="T2992" s="91"/>
      <c r="U2992" s="102"/>
      <c r="DJ2992" s="95"/>
      <c r="DK2992" s="95"/>
      <c r="DL2992" s="95"/>
      <c r="DM2992" s="95"/>
      <c r="DN2992" s="95"/>
      <c r="DO2992" s="95"/>
    </row>
    <row r="2993" spans="1:119" ht="36.9" customHeight="1" outlineLevel="1" x14ac:dyDescent="0.35">
      <c r="A2993" s="83" t="s">
        <v>4148</v>
      </c>
      <c r="B2993" s="84" t="s">
        <v>4149</v>
      </c>
      <c r="C2993" s="85"/>
      <c r="D2993" s="122"/>
      <c r="E2993" s="149"/>
      <c r="F2993" s="149"/>
      <c r="G2993" s="149"/>
      <c r="H2993" s="149"/>
      <c r="I2993" s="149">
        <f t="shared" si="185"/>
        <v>0</v>
      </c>
      <c r="J2993" s="149"/>
      <c r="K2993" s="149"/>
      <c r="L2993" s="149"/>
      <c r="M2993" s="149"/>
      <c r="N2993" s="149">
        <f t="shared" si="184"/>
        <v>0</v>
      </c>
      <c r="O2993" s="88">
        <v>46235</v>
      </c>
      <c r="P2993" s="88">
        <v>46265</v>
      </c>
      <c r="Q2993" s="144">
        <v>0.08</v>
      </c>
      <c r="R2993" s="90" t="s">
        <v>45</v>
      </c>
      <c r="S2993" s="91"/>
      <c r="T2993" s="91"/>
      <c r="U2993" s="102"/>
      <c r="DJ2993" s="95"/>
      <c r="DK2993" s="95"/>
      <c r="DL2993" s="95"/>
      <c r="DM2993" s="95"/>
      <c r="DN2993" s="95"/>
      <c r="DO2993" s="95"/>
    </row>
    <row r="2994" spans="1:119" ht="36.9" customHeight="1" outlineLevel="1" x14ac:dyDescent="0.35">
      <c r="A2994" s="83" t="s">
        <v>4150</v>
      </c>
      <c r="B2994" s="84" t="s">
        <v>4151</v>
      </c>
      <c r="C2994" s="85"/>
      <c r="D2994" s="122"/>
      <c r="E2994" s="149"/>
      <c r="F2994" s="149"/>
      <c r="G2994" s="149"/>
      <c r="H2994" s="149"/>
      <c r="I2994" s="149">
        <f t="shared" si="185"/>
        <v>0</v>
      </c>
      <c r="J2994" s="149"/>
      <c r="K2994" s="149"/>
      <c r="L2994" s="149"/>
      <c r="M2994" s="149"/>
      <c r="N2994" s="149">
        <f t="shared" si="184"/>
        <v>0</v>
      </c>
      <c r="O2994" s="88">
        <v>46266</v>
      </c>
      <c r="P2994" s="88">
        <v>46295</v>
      </c>
      <c r="Q2994" s="144">
        <v>0.08</v>
      </c>
      <c r="R2994" s="90" t="s">
        <v>45</v>
      </c>
      <c r="S2994" s="91"/>
      <c r="T2994" s="91"/>
      <c r="U2994" s="102"/>
      <c r="DJ2994" s="95"/>
      <c r="DK2994" s="95"/>
      <c r="DL2994" s="95"/>
      <c r="DM2994" s="95"/>
      <c r="DN2994" s="95"/>
      <c r="DO2994" s="95"/>
    </row>
    <row r="2995" spans="1:119" ht="36.9" customHeight="1" outlineLevel="1" x14ac:dyDescent="0.35">
      <c r="A2995" s="83" t="s">
        <v>4152</v>
      </c>
      <c r="B2995" s="84" t="s">
        <v>4153</v>
      </c>
      <c r="C2995" s="85"/>
      <c r="D2995" s="122"/>
      <c r="E2995" s="149"/>
      <c r="F2995" s="149"/>
      <c r="G2995" s="149"/>
      <c r="H2995" s="149"/>
      <c r="I2995" s="149">
        <f t="shared" si="185"/>
        <v>0</v>
      </c>
      <c r="J2995" s="149"/>
      <c r="K2995" s="149"/>
      <c r="L2995" s="149"/>
      <c r="M2995" s="149"/>
      <c r="N2995" s="149">
        <f t="shared" si="184"/>
        <v>0</v>
      </c>
      <c r="O2995" s="88">
        <v>46296</v>
      </c>
      <c r="P2995" s="88">
        <v>46326</v>
      </c>
      <c r="Q2995" s="144">
        <v>0.08</v>
      </c>
      <c r="R2995" s="90" t="s">
        <v>45</v>
      </c>
      <c r="S2995" s="91"/>
      <c r="T2995" s="91"/>
      <c r="U2995" s="102"/>
      <c r="DJ2995" s="95"/>
      <c r="DK2995" s="95"/>
      <c r="DL2995" s="95"/>
      <c r="DM2995" s="95"/>
      <c r="DN2995" s="95"/>
      <c r="DO2995" s="95"/>
    </row>
    <row r="2996" spans="1:119" ht="36.9" customHeight="1" outlineLevel="1" x14ac:dyDescent="0.35">
      <c r="A2996" s="83" t="s">
        <v>4154</v>
      </c>
      <c r="B2996" s="84" t="s">
        <v>4155</v>
      </c>
      <c r="C2996" s="85"/>
      <c r="D2996" s="122"/>
      <c r="E2996" s="149"/>
      <c r="F2996" s="149"/>
      <c r="G2996" s="149"/>
      <c r="H2996" s="149"/>
      <c r="I2996" s="149">
        <f t="shared" si="185"/>
        <v>0</v>
      </c>
      <c r="J2996" s="149"/>
      <c r="K2996" s="149"/>
      <c r="L2996" s="149"/>
      <c r="M2996" s="149"/>
      <c r="N2996" s="149">
        <f t="shared" si="184"/>
        <v>0</v>
      </c>
      <c r="O2996" s="88">
        <v>46327</v>
      </c>
      <c r="P2996" s="88">
        <v>46356</v>
      </c>
      <c r="Q2996" s="144">
        <v>0.08</v>
      </c>
      <c r="R2996" s="90" t="s">
        <v>45</v>
      </c>
      <c r="S2996" s="91"/>
      <c r="T2996" s="91"/>
      <c r="U2996" s="102"/>
    </row>
    <row r="2997" spans="1:119" ht="36.9" customHeight="1" outlineLevel="1" x14ac:dyDescent="0.35">
      <c r="A2997" s="83" t="s">
        <v>4156</v>
      </c>
      <c r="B2997" s="84" t="s">
        <v>4157</v>
      </c>
      <c r="C2997" s="122"/>
      <c r="D2997" s="122"/>
      <c r="E2997" s="123"/>
      <c r="F2997" s="123"/>
      <c r="G2997" s="123"/>
      <c r="H2997" s="123"/>
      <c r="I2997" s="123">
        <f t="shared" si="185"/>
        <v>0</v>
      </c>
      <c r="J2997" s="123"/>
      <c r="K2997" s="123"/>
      <c r="L2997" s="123"/>
      <c r="M2997" s="123"/>
      <c r="N2997" s="123">
        <f t="shared" si="184"/>
        <v>0</v>
      </c>
      <c r="O2997" s="88">
        <v>46357</v>
      </c>
      <c r="P2997" s="88">
        <v>46387</v>
      </c>
      <c r="Q2997" s="144">
        <v>0.12</v>
      </c>
      <c r="R2997" s="90" t="s">
        <v>45</v>
      </c>
      <c r="S2997" s="122"/>
      <c r="T2997" s="122"/>
      <c r="U2997" s="394"/>
      <c r="DJ2997" s="95"/>
      <c r="DK2997" s="95"/>
      <c r="DL2997" s="95"/>
      <c r="DM2997" s="95"/>
      <c r="DN2997" s="95"/>
      <c r="DO2997" s="95"/>
    </row>
    <row r="2998" spans="1:119" ht="21.9" customHeight="1" outlineLevel="1" x14ac:dyDescent="0.35">
      <c r="A2998" s="161" t="s">
        <v>4158</v>
      </c>
      <c r="B2998" s="163" t="s">
        <v>4159</v>
      </c>
      <c r="C2998" s="64"/>
      <c r="D2998" s="113">
        <v>604201</v>
      </c>
      <c r="E2998" s="66">
        <f>+E3001</f>
        <v>8665500</v>
      </c>
      <c r="F2998" s="65"/>
      <c r="G2998" s="65"/>
      <c r="H2998" s="65"/>
      <c r="I2998" s="66">
        <f t="shared" si="185"/>
        <v>8665500</v>
      </c>
      <c r="J2998" s="66">
        <f>+J3001</f>
        <v>8665500</v>
      </c>
      <c r="K2998" s="65"/>
      <c r="L2998" s="65"/>
      <c r="M2998" s="65"/>
      <c r="N2998" s="66">
        <f t="shared" si="184"/>
        <v>8665500</v>
      </c>
      <c r="O2998" s="67"/>
      <c r="P2998" s="67"/>
      <c r="Q2998" s="68"/>
      <c r="R2998" s="208" t="s">
        <v>45</v>
      </c>
      <c r="S2998" s="71"/>
      <c r="T2998" s="71"/>
      <c r="U2998" s="147"/>
      <c r="DJ2998" s="95"/>
      <c r="DK2998" s="95"/>
      <c r="DL2998" s="95"/>
      <c r="DM2998" s="95"/>
      <c r="DN2998" s="95"/>
      <c r="DO2998" s="95"/>
    </row>
    <row r="2999" spans="1:119" ht="21.9" customHeight="1" outlineLevel="1" x14ac:dyDescent="0.35">
      <c r="A2999" s="83" t="s">
        <v>4160</v>
      </c>
      <c r="B2999" s="148" t="s">
        <v>1063</v>
      </c>
      <c r="C2999" s="122"/>
      <c r="D2999" s="122"/>
      <c r="E2999" s="123"/>
      <c r="F2999" s="123"/>
      <c r="G2999" s="123"/>
      <c r="H2999" s="123"/>
      <c r="I2999" s="123">
        <f t="shared" si="185"/>
        <v>0</v>
      </c>
      <c r="J2999" s="123"/>
      <c r="K2999" s="123"/>
      <c r="L2999" s="123"/>
      <c r="M2999" s="123"/>
      <c r="N2999" s="123">
        <f t="shared" si="184"/>
        <v>0</v>
      </c>
      <c r="O2999" s="88"/>
      <c r="P2999" s="88"/>
      <c r="Q2999" s="144">
        <v>0.6</v>
      </c>
      <c r="R2999" s="90" t="s">
        <v>45</v>
      </c>
      <c r="S2999" s="122"/>
      <c r="T2999" s="122"/>
      <c r="U2999" s="394"/>
      <c r="DJ2999" s="95"/>
      <c r="DK2999" s="95"/>
      <c r="DL2999" s="95"/>
      <c r="DM2999" s="95"/>
      <c r="DN2999" s="95"/>
      <c r="DO2999" s="95"/>
    </row>
    <row r="3000" spans="1:119" ht="21.9" customHeight="1" outlineLevel="1" x14ac:dyDescent="0.35">
      <c r="A3000" s="83" t="s">
        <v>4161</v>
      </c>
      <c r="B3000" s="148" t="s">
        <v>203</v>
      </c>
      <c r="C3000" s="122"/>
      <c r="D3000" s="122"/>
      <c r="E3000" s="123"/>
      <c r="F3000" s="123"/>
      <c r="G3000" s="123"/>
      <c r="H3000" s="123"/>
      <c r="I3000" s="123">
        <f t="shared" si="185"/>
        <v>0</v>
      </c>
      <c r="J3000" s="123"/>
      <c r="K3000" s="123"/>
      <c r="L3000" s="123"/>
      <c r="M3000" s="123"/>
      <c r="N3000" s="123">
        <f t="shared" si="184"/>
        <v>0</v>
      </c>
      <c r="O3000" s="88"/>
      <c r="P3000" s="88"/>
      <c r="Q3000" s="144">
        <v>0.2</v>
      </c>
      <c r="R3000" s="90" t="s">
        <v>45</v>
      </c>
      <c r="S3000" s="122"/>
      <c r="T3000" s="122"/>
      <c r="U3000" s="394"/>
      <c r="DJ3000" s="95"/>
      <c r="DK3000" s="95"/>
      <c r="DL3000" s="95"/>
      <c r="DM3000" s="95"/>
      <c r="DN3000" s="95"/>
      <c r="DO3000" s="95"/>
    </row>
    <row r="3001" spans="1:119" ht="30" customHeight="1" outlineLevel="1" x14ac:dyDescent="0.35">
      <c r="A3001" s="83" t="s">
        <v>4162</v>
      </c>
      <c r="B3001" s="148" t="s">
        <v>44</v>
      </c>
      <c r="C3001" s="122"/>
      <c r="D3001" s="122"/>
      <c r="E3001" s="123">
        <v>8665500</v>
      </c>
      <c r="F3001" s="123"/>
      <c r="G3001" s="123"/>
      <c r="H3001" s="123"/>
      <c r="I3001" s="123">
        <f t="shared" si="185"/>
        <v>8665500</v>
      </c>
      <c r="J3001" s="123">
        <v>8665500</v>
      </c>
      <c r="K3001" s="123"/>
      <c r="L3001" s="123"/>
      <c r="M3001" s="123"/>
      <c r="N3001" s="123">
        <f t="shared" si="184"/>
        <v>8665500</v>
      </c>
      <c r="O3001" s="88"/>
      <c r="P3001" s="88"/>
      <c r="Q3001" s="144">
        <v>0.2</v>
      </c>
      <c r="R3001" s="90" t="s">
        <v>45</v>
      </c>
      <c r="S3001" s="122"/>
      <c r="T3001" s="122"/>
      <c r="U3001" s="394"/>
      <c r="DJ3001" s="95"/>
      <c r="DK3001" s="95"/>
      <c r="DL3001" s="95"/>
      <c r="DM3001" s="95"/>
      <c r="DN3001" s="95"/>
      <c r="DO3001" s="95"/>
    </row>
    <row r="3002" spans="1:119" ht="24.65" customHeight="1" outlineLevel="1" x14ac:dyDescent="0.35">
      <c r="A3002" s="161" t="s">
        <v>4163</v>
      </c>
      <c r="B3002" s="163" t="s">
        <v>4164</v>
      </c>
      <c r="C3002" s="64"/>
      <c r="D3002" s="113">
        <v>604402</v>
      </c>
      <c r="E3002" s="66">
        <f>+E3005</f>
        <v>12155000</v>
      </c>
      <c r="F3002" s="65"/>
      <c r="G3002" s="65"/>
      <c r="H3002" s="65"/>
      <c r="I3002" s="66">
        <f t="shared" si="185"/>
        <v>12155000</v>
      </c>
      <c r="J3002" s="66">
        <f>+J3005</f>
        <v>12155000</v>
      </c>
      <c r="K3002" s="65"/>
      <c r="L3002" s="65"/>
      <c r="M3002" s="65"/>
      <c r="N3002" s="66">
        <f t="shared" si="184"/>
        <v>12155000</v>
      </c>
      <c r="O3002" s="67"/>
      <c r="P3002" s="67"/>
      <c r="Q3002" s="68"/>
      <c r="R3002" s="208" t="s">
        <v>45</v>
      </c>
      <c r="S3002" s="71"/>
      <c r="T3002" s="71"/>
      <c r="U3002" s="147"/>
    </row>
    <row r="3003" spans="1:119" ht="24.65" customHeight="1" outlineLevel="1" x14ac:dyDescent="0.35">
      <c r="A3003" s="83" t="s">
        <v>4165</v>
      </c>
      <c r="B3003" s="148" t="s">
        <v>1063</v>
      </c>
      <c r="C3003" s="122"/>
      <c r="D3003" s="122"/>
      <c r="E3003" s="123"/>
      <c r="F3003" s="123"/>
      <c r="G3003" s="123"/>
      <c r="H3003" s="123"/>
      <c r="I3003" s="123">
        <f t="shared" si="185"/>
        <v>0</v>
      </c>
      <c r="J3003" s="123"/>
      <c r="K3003" s="123"/>
      <c r="L3003" s="123"/>
      <c r="M3003" s="123"/>
      <c r="N3003" s="123">
        <f t="shared" si="184"/>
        <v>0</v>
      </c>
      <c r="O3003" s="88"/>
      <c r="P3003" s="88"/>
      <c r="Q3003" s="144">
        <v>0.6</v>
      </c>
      <c r="R3003" s="90" t="s">
        <v>45</v>
      </c>
      <c r="S3003" s="122"/>
      <c r="T3003" s="122"/>
      <c r="U3003" s="394"/>
      <c r="DJ3003" s="95"/>
      <c r="DK3003" s="95"/>
      <c r="DL3003" s="95"/>
      <c r="DM3003" s="95"/>
      <c r="DN3003" s="95"/>
      <c r="DO3003" s="95"/>
    </row>
    <row r="3004" spans="1:119" ht="24.65" customHeight="1" outlineLevel="1" x14ac:dyDescent="0.35">
      <c r="A3004" s="83" t="s">
        <v>4166</v>
      </c>
      <c r="B3004" s="148" t="s">
        <v>203</v>
      </c>
      <c r="C3004" s="122"/>
      <c r="D3004" s="122"/>
      <c r="E3004" s="123"/>
      <c r="F3004" s="123"/>
      <c r="G3004" s="123"/>
      <c r="H3004" s="123"/>
      <c r="I3004" s="123">
        <f t="shared" si="185"/>
        <v>0</v>
      </c>
      <c r="J3004" s="123"/>
      <c r="K3004" s="123"/>
      <c r="L3004" s="123"/>
      <c r="M3004" s="123"/>
      <c r="N3004" s="123">
        <f t="shared" si="184"/>
        <v>0</v>
      </c>
      <c r="O3004" s="88"/>
      <c r="P3004" s="88"/>
      <c r="Q3004" s="144">
        <v>0.2</v>
      </c>
      <c r="R3004" s="90" t="s">
        <v>45</v>
      </c>
      <c r="S3004" s="122"/>
      <c r="T3004" s="122"/>
      <c r="U3004" s="394"/>
      <c r="DJ3004" s="95"/>
      <c r="DK3004" s="95"/>
      <c r="DL3004" s="95"/>
      <c r="DM3004" s="95"/>
      <c r="DN3004" s="95"/>
      <c r="DO3004" s="95"/>
    </row>
    <row r="3005" spans="1:119" ht="36" customHeight="1" outlineLevel="1" x14ac:dyDescent="0.35">
      <c r="A3005" s="83" t="s">
        <v>4167</v>
      </c>
      <c r="B3005" s="148" t="s">
        <v>44</v>
      </c>
      <c r="C3005" s="122"/>
      <c r="D3005" s="122"/>
      <c r="E3005" s="123">
        <v>12155000</v>
      </c>
      <c r="F3005" s="123"/>
      <c r="G3005" s="123"/>
      <c r="H3005" s="123"/>
      <c r="I3005" s="123">
        <f t="shared" si="185"/>
        <v>12155000</v>
      </c>
      <c r="J3005" s="123">
        <v>12155000</v>
      </c>
      <c r="K3005" s="123"/>
      <c r="L3005" s="123"/>
      <c r="M3005" s="123"/>
      <c r="N3005" s="123">
        <f t="shared" si="184"/>
        <v>12155000</v>
      </c>
      <c r="O3005" s="88"/>
      <c r="P3005" s="88"/>
      <c r="Q3005" s="144">
        <v>0.2</v>
      </c>
      <c r="R3005" s="90" t="s">
        <v>45</v>
      </c>
      <c r="S3005" s="122"/>
      <c r="T3005" s="122"/>
      <c r="U3005" s="394"/>
      <c r="DJ3005" s="95"/>
      <c r="DK3005" s="95"/>
      <c r="DL3005" s="95"/>
      <c r="DM3005" s="95"/>
      <c r="DN3005" s="95"/>
      <c r="DO3005" s="95"/>
    </row>
    <row r="3006" spans="1:119" ht="24.65" customHeight="1" outlineLevel="1" x14ac:dyDescent="0.35">
      <c r="A3006" s="161" t="s">
        <v>4168</v>
      </c>
      <c r="B3006" s="163" t="s">
        <v>4169</v>
      </c>
      <c r="C3006" s="64"/>
      <c r="D3006" s="113">
        <v>604701</v>
      </c>
      <c r="E3006" s="66">
        <f>+E3009</f>
        <v>15244000</v>
      </c>
      <c r="F3006" s="65"/>
      <c r="G3006" s="65"/>
      <c r="H3006" s="65"/>
      <c r="I3006" s="66">
        <f t="shared" si="185"/>
        <v>15244000</v>
      </c>
      <c r="J3006" s="66">
        <f>+J3009</f>
        <v>15244000</v>
      </c>
      <c r="K3006" s="65"/>
      <c r="L3006" s="65"/>
      <c r="M3006" s="65"/>
      <c r="N3006" s="66">
        <f t="shared" si="184"/>
        <v>15244000</v>
      </c>
      <c r="O3006" s="67"/>
      <c r="P3006" s="67"/>
      <c r="Q3006" s="68"/>
      <c r="R3006" s="208" t="s">
        <v>45</v>
      </c>
      <c r="S3006" s="71"/>
      <c r="T3006" s="71"/>
      <c r="U3006" s="147"/>
      <c r="DJ3006" s="95"/>
      <c r="DK3006" s="95"/>
      <c r="DL3006" s="95"/>
      <c r="DM3006" s="95"/>
      <c r="DN3006" s="95"/>
      <c r="DO3006" s="95"/>
    </row>
    <row r="3007" spans="1:119" ht="24.65" customHeight="1" outlineLevel="1" x14ac:dyDescent="0.35">
      <c r="A3007" s="83" t="s">
        <v>4170</v>
      </c>
      <c r="B3007" s="148" t="s">
        <v>1063</v>
      </c>
      <c r="C3007" s="122"/>
      <c r="D3007" s="122"/>
      <c r="E3007" s="123"/>
      <c r="F3007" s="123"/>
      <c r="G3007" s="123"/>
      <c r="H3007" s="123"/>
      <c r="I3007" s="123">
        <f t="shared" si="185"/>
        <v>0</v>
      </c>
      <c r="J3007" s="123"/>
      <c r="K3007" s="123"/>
      <c r="L3007" s="123"/>
      <c r="M3007" s="123"/>
      <c r="N3007" s="123">
        <f t="shared" si="184"/>
        <v>0</v>
      </c>
      <c r="O3007" s="88"/>
      <c r="P3007" s="88"/>
      <c r="Q3007" s="144">
        <v>0.6</v>
      </c>
      <c r="R3007" s="90" t="s">
        <v>45</v>
      </c>
      <c r="S3007" s="122"/>
      <c r="T3007" s="122"/>
      <c r="U3007" s="394"/>
      <c r="DJ3007" s="95"/>
      <c r="DK3007" s="95"/>
      <c r="DL3007" s="95"/>
      <c r="DM3007" s="95"/>
      <c r="DN3007" s="95"/>
      <c r="DO3007" s="95"/>
    </row>
    <row r="3008" spans="1:119" ht="24.65" customHeight="1" outlineLevel="1" x14ac:dyDescent="0.35">
      <c r="A3008" s="83" t="s">
        <v>4171</v>
      </c>
      <c r="B3008" s="148" t="s">
        <v>203</v>
      </c>
      <c r="C3008" s="122"/>
      <c r="D3008" s="122"/>
      <c r="E3008" s="123"/>
      <c r="F3008" s="123"/>
      <c r="G3008" s="123"/>
      <c r="H3008" s="123"/>
      <c r="I3008" s="123">
        <f t="shared" si="185"/>
        <v>0</v>
      </c>
      <c r="J3008" s="123"/>
      <c r="K3008" s="123"/>
      <c r="L3008" s="123"/>
      <c r="M3008" s="123"/>
      <c r="N3008" s="123">
        <f t="shared" si="184"/>
        <v>0</v>
      </c>
      <c r="O3008" s="88"/>
      <c r="P3008" s="88"/>
      <c r="Q3008" s="144">
        <v>0.2</v>
      </c>
      <c r="R3008" s="90" t="s">
        <v>45</v>
      </c>
      <c r="S3008" s="122"/>
      <c r="T3008" s="122"/>
      <c r="U3008" s="394"/>
      <c r="DJ3008" s="95"/>
      <c r="DK3008" s="95"/>
      <c r="DL3008" s="95"/>
      <c r="DM3008" s="95"/>
      <c r="DN3008" s="95"/>
      <c r="DO3008" s="95"/>
    </row>
    <row r="3009" spans="1:119" ht="40.4" customHeight="1" outlineLevel="1" x14ac:dyDescent="0.35">
      <c r="A3009" s="83" t="s">
        <v>4172</v>
      </c>
      <c r="B3009" s="148" t="s">
        <v>44</v>
      </c>
      <c r="C3009" s="122"/>
      <c r="D3009" s="122"/>
      <c r="E3009" s="123">
        <v>15244000</v>
      </c>
      <c r="F3009" s="123"/>
      <c r="G3009" s="123"/>
      <c r="H3009" s="123"/>
      <c r="I3009" s="123">
        <f t="shared" si="185"/>
        <v>15244000</v>
      </c>
      <c r="J3009" s="123">
        <v>15244000</v>
      </c>
      <c r="K3009" s="123"/>
      <c r="L3009" s="123"/>
      <c r="M3009" s="123"/>
      <c r="N3009" s="123">
        <f t="shared" si="184"/>
        <v>15244000</v>
      </c>
      <c r="O3009" s="88"/>
      <c r="P3009" s="88"/>
      <c r="Q3009" s="144">
        <v>0.2</v>
      </c>
      <c r="R3009" s="90" t="s">
        <v>45</v>
      </c>
      <c r="S3009" s="122"/>
      <c r="T3009" s="122"/>
      <c r="U3009" s="394"/>
      <c r="DJ3009" s="95"/>
      <c r="DK3009" s="95"/>
      <c r="DL3009" s="95"/>
      <c r="DM3009" s="95"/>
      <c r="DN3009" s="95"/>
      <c r="DO3009" s="95"/>
    </row>
    <row r="3010" spans="1:119" ht="29.4" customHeight="1" outlineLevel="1" x14ac:dyDescent="0.35">
      <c r="A3010" s="161" t="s">
        <v>4173</v>
      </c>
      <c r="B3010" s="163" t="s">
        <v>4174</v>
      </c>
      <c r="C3010" s="64"/>
      <c r="D3010" s="113">
        <v>605300</v>
      </c>
      <c r="E3010" s="66">
        <f>E3013</f>
        <v>22569360</v>
      </c>
      <c r="F3010" s="65"/>
      <c r="G3010" s="65"/>
      <c r="H3010" s="65"/>
      <c r="I3010" s="66">
        <f t="shared" si="185"/>
        <v>22569360</v>
      </c>
      <c r="J3010" s="66">
        <f>+J3013</f>
        <v>22569360</v>
      </c>
      <c r="K3010" s="65"/>
      <c r="L3010" s="65"/>
      <c r="M3010" s="65"/>
      <c r="N3010" s="66">
        <f t="shared" si="184"/>
        <v>22569360</v>
      </c>
      <c r="O3010" s="67"/>
      <c r="P3010" s="67"/>
      <c r="Q3010" s="68"/>
      <c r="R3010" s="208" t="s">
        <v>45</v>
      </c>
      <c r="S3010" s="71"/>
      <c r="T3010" s="71"/>
      <c r="U3010" s="147"/>
      <c r="DJ3010" s="95"/>
      <c r="DK3010" s="95"/>
      <c r="DL3010" s="95"/>
      <c r="DM3010" s="95"/>
      <c r="DN3010" s="95"/>
      <c r="DO3010" s="95"/>
    </row>
    <row r="3011" spans="1:119" ht="29.4" customHeight="1" outlineLevel="1" x14ac:dyDescent="0.35">
      <c r="A3011" s="83" t="s">
        <v>4175</v>
      </c>
      <c r="B3011" s="148" t="s">
        <v>1063</v>
      </c>
      <c r="C3011" s="122"/>
      <c r="D3011" s="122"/>
      <c r="E3011" s="123"/>
      <c r="F3011" s="123"/>
      <c r="G3011" s="123"/>
      <c r="H3011" s="123"/>
      <c r="I3011" s="123">
        <f t="shared" si="185"/>
        <v>0</v>
      </c>
      <c r="J3011" s="123"/>
      <c r="K3011" s="123"/>
      <c r="L3011" s="123"/>
      <c r="M3011" s="123"/>
      <c r="N3011" s="123">
        <f t="shared" si="184"/>
        <v>0</v>
      </c>
      <c r="O3011" s="88"/>
      <c r="P3011" s="88"/>
      <c r="Q3011" s="144">
        <v>0.6</v>
      </c>
      <c r="R3011" s="90" t="s">
        <v>45</v>
      </c>
      <c r="S3011" s="122"/>
      <c r="T3011" s="122"/>
      <c r="U3011" s="394"/>
      <c r="DJ3011" s="95"/>
      <c r="DK3011" s="95"/>
      <c r="DL3011" s="95"/>
      <c r="DM3011" s="95"/>
      <c r="DN3011" s="95"/>
      <c r="DO3011" s="95"/>
    </row>
    <row r="3012" spans="1:119" ht="29.4" customHeight="1" outlineLevel="1" x14ac:dyDescent="0.35">
      <c r="A3012" s="83" t="s">
        <v>4176</v>
      </c>
      <c r="B3012" s="148" t="s">
        <v>203</v>
      </c>
      <c r="C3012" s="122"/>
      <c r="D3012" s="122"/>
      <c r="E3012" s="123"/>
      <c r="F3012" s="123"/>
      <c r="G3012" s="123"/>
      <c r="H3012" s="123"/>
      <c r="I3012" s="123">
        <f t="shared" si="185"/>
        <v>0</v>
      </c>
      <c r="J3012" s="123"/>
      <c r="K3012" s="123"/>
      <c r="L3012" s="123"/>
      <c r="M3012" s="123"/>
      <c r="N3012" s="123">
        <f t="shared" si="184"/>
        <v>0</v>
      </c>
      <c r="O3012" s="88"/>
      <c r="P3012" s="88"/>
      <c r="Q3012" s="144">
        <v>0.2</v>
      </c>
      <c r="R3012" s="90" t="s">
        <v>45</v>
      </c>
      <c r="S3012" s="122"/>
      <c r="T3012" s="122"/>
      <c r="U3012" s="394"/>
    </row>
    <row r="3013" spans="1:119" ht="29.4" customHeight="1" outlineLevel="1" x14ac:dyDescent="0.35">
      <c r="A3013" s="83" t="s">
        <v>4177</v>
      </c>
      <c r="B3013" s="148" t="s">
        <v>44</v>
      </c>
      <c r="C3013" s="122"/>
      <c r="D3013" s="122"/>
      <c r="E3013" s="123">
        <v>22569360</v>
      </c>
      <c r="F3013" s="123"/>
      <c r="G3013" s="123"/>
      <c r="H3013" s="123"/>
      <c r="I3013" s="123">
        <f t="shared" si="185"/>
        <v>22569360</v>
      </c>
      <c r="J3013" s="123">
        <v>22569360</v>
      </c>
      <c r="K3013" s="123"/>
      <c r="L3013" s="123"/>
      <c r="M3013" s="123"/>
      <c r="N3013" s="123">
        <f t="shared" si="184"/>
        <v>22569360</v>
      </c>
      <c r="O3013" s="88"/>
      <c r="P3013" s="88"/>
      <c r="Q3013" s="144">
        <v>0.2</v>
      </c>
      <c r="R3013" s="90" t="s">
        <v>45</v>
      </c>
      <c r="S3013" s="122"/>
      <c r="T3013" s="122"/>
      <c r="U3013" s="394"/>
      <c r="DJ3013" s="95"/>
      <c r="DK3013" s="95"/>
      <c r="DL3013" s="95"/>
      <c r="DM3013" s="95"/>
      <c r="DN3013" s="95"/>
      <c r="DO3013" s="95"/>
    </row>
    <row r="3014" spans="1:119" ht="29.4" customHeight="1" outlineLevel="1" x14ac:dyDescent="0.35">
      <c r="A3014" s="161" t="s">
        <v>4178</v>
      </c>
      <c r="B3014" s="163" t="s">
        <v>4179</v>
      </c>
      <c r="C3014" s="64"/>
      <c r="D3014" s="113">
        <v>605601</v>
      </c>
      <c r="E3014" s="66">
        <f>E3017</f>
        <v>3000000</v>
      </c>
      <c r="F3014" s="65"/>
      <c r="G3014" s="65"/>
      <c r="H3014" s="65"/>
      <c r="I3014" s="66">
        <f t="shared" si="185"/>
        <v>3000000</v>
      </c>
      <c r="J3014" s="66">
        <f>+J3017</f>
        <v>3000000</v>
      </c>
      <c r="K3014" s="65"/>
      <c r="L3014" s="65"/>
      <c r="M3014" s="65"/>
      <c r="N3014" s="66">
        <f t="shared" si="184"/>
        <v>3000000</v>
      </c>
      <c r="O3014" s="67"/>
      <c r="P3014" s="67"/>
      <c r="Q3014" s="68"/>
      <c r="R3014" s="208" t="s">
        <v>45</v>
      </c>
      <c r="S3014" s="71"/>
      <c r="T3014" s="71"/>
      <c r="U3014" s="147"/>
      <c r="DJ3014" s="95"/>
      <c r="DK3014" s="95"/>
      <c r="DL3014" s="95"/>
      <c r="DM3014" s="95"/>
      <c r="DN3014" s="95"/>
      <c r="DO3014" s="95"/>
    </row>
    <row r="3015" spans="1:119" ht="29.4" customHeight="1" outlineLevel="1" x14ac:dyDescent="0.35">
      <c r="A3015" s="83" t="s">
        <v>4180</v>
      </c>
      <c r="B3015" s="148" t="s">
        <v>1063</v>
      </c>
      <c r="C3015" s="122"/>
      <c r="D3015" s="122"/>
      <c r="E3015" s="123"/>
      <c r="F3015" s="123"/>
      <c r="G3015" s="123"/>
      <c r="H3015" s="123"/>
      <c r="I3015" s="123">
        <f t="shared" si="185"/>
        <v>0</v>
      </c>
      <c r="J3015" s="123"/>
      <c r="K3015" s="123"/>
      <c r="L3015" s="123"/>
      <c r="M3015" s="123"/>
      <c r="N3015" s="123">
        <f t="shared" si="184"/>
        <v>0</v>
      </c>
      <c r="O3015" s="88"/>
      <c r="P3015" s="88"/>
      <c r="Q3015" s="144">
        <v>0.6</v>
      </c>
      <c r="R3015" s="90" t="s">
        <v>45</v>
      </c>
      <c r="S3015" s="122"/>
      <c r="T3015" s="122"/>
      <c r="U3015" s="394"/>
      <c r="DJ3015" s="95"/>
      <c r="DK3015" s="95"/>
      <c r="DL3015" s="95"/>
      <c r="DM3015" s="95"/>
      <c r="DN3015" s="95"/>
      <c r="DO3015" s="95"/>
    </row>
    <row r="3016" spans="1:119" ht="29.4" customHeight="1" outlineLevel="1" x14ac:dyDescent="0.35">
      <c r="A3016" s="83" t="s">
        <v>4181</v>
      </c>
      <c r="B3016" s="148" t="s">
        <v>203</v>
      </c>
      <c r="C3016" s="122"/>
      <c r="D3016" s="122"/>
      <c r="E3016" s="123"/>
      <c r="F3016" s="123"/>
      <c r="G3016" s="123"/>
      <c r="H3016" s="123"/>
      <c r="I3016" s="123">
        <f t="shared" si="185"/>
        <v>0</v>
      </c>
      <c r="J3016" s="123"/>
      <c r="K3016" s="123"/>
      <c r="L3016" s="123"/>
      <c r="M3016" s="123"/>
      <c r="N3016" s="123">
        <f t="shared" si="184"/>
        <v>0</v>
      </c>
      <c r="O3016" s="88"/>
      <c r="P3016" s="88"/>
      <c r="Q3016" s="144">
        <v>0.2</v>
      </c>
      <c r="R3016" s="90" t="s">
        <v>45</v>
      </c>
      <c r="S3016" s="122"/>
      <c r="T3016" s="122"/>
      <c r="U3016" s="394"/>
      <c r="DJ3016" s="95"/>
      <c r="DK3016" s="95"/>
      <c r="DL3016" s="95"/>
      <c r="DM3016" s="95"/>
      <c r="DN3016" s="95"/>
      <c r="DO3016" s="95"/>
    </row>
    <row r="3017" spans="1:119" ht="29.4" customHeight="1" outlineLevel="1" x14ac:dyDescent="0.35">
      <c r="A3017" s="83" t="s">
        <v>4182</v>
      </c>
      <c r="B3017" s="148" t="s">
        <v>44</v>
      </c>
      <c r="C3017" s="122"/>
      <c r="D3017" s="122"/>
      <c r="E3017" s="123">
        <v>3000000</v>
      </c>
      <c r="F3017" s="123"/>
      <c r="G3017" s="123"/>
      <c r="H3017" s="123"/>
      <c r="I3017" s="123">
        <f t="shared" si="185"/>
        <v>3000000</v>
      </c>
      <c r="J3017" s="123">
        <v>3000000</v>
      </c>
      <c r="K3017" s="123"/>
      <c r="L3017" s="123"/>
      <c r="M3017" s="123"/>
      <c r="N3017" s="123">
        <f t="shared" ref="N3017:N3064" si="186">SUM(J3017:M3017)</f>
        <v>3000000</v>
      </c>
      <c r="O3017" s="88"/>
      <c r="P3017" s="88"/>
      <c r="Q3017" s="144">
        <v>0.2</v>
      </c>
      <c r="R3017" s="90" t="s">
        <v>45</v>
      </c>
      <c r="S3017" s="122"/>
      <c r="T3017" s="122"/>
      <c r="U3017" s="394"/>
      <c r="DJ3017" s="95"/>
      <c r="DK3017" s="95"/>
      <c r="DL3017" s="95"/>
      <c r="DM3017" s="95"/>
      <c r="DN3017" s="95"/>
      <c r="DO3017" s="95"/>
    </row>
    <row r="3018" spans="1:119" ht="29.4" customHeight="1" outlineLevel="1" x14ac:dyDescent="0.35">
      <c r="A3018" s="161" t="s">
        <v>4183</v>
      </c>
      <c r="B3018" s="163" t="s">
        <v>4184</v>
      </c>
      <c r="C3018" s="64"/>
      <c r="D3018" s="113">
        <v>622202</v>
      </c>
      <c r="E3018" s="66">
        <f>E3021</f>
        <v>18000000</v>
      </c>
      <c r="F3018" s="65"/>
      <c r="G3018" s="65"/>
      <c r="H3018" s="65"/>
      <c r="I3018" s="66">
        <f t="shared" si="185"/>
        <v>18000000</v>
      </c>
      <c r="J3018" s="66">
        <f>+J3021</f>
        <v>18000000</v>
      </c>
      <c r="K3018" s="65"/>
      <c r="L3018" s="65"/>
      <c r="M3018" s="65"/>
      <c r="N3018" s="66">
        <f t="shared" si="186"/>
        <v>18000000</v>
      </c>
      <c r="O3018" s="67"/>
      <c r="P3018" s="67"/>
      <c r="Q3018" s="68"/>
      <c r="R3018" s="208" t="s">
        <v>45</v>
      </c>
      <c r="S3018" s="71"/>
      <c r="T3018" s="71"/>
      <c r="U3018" s="147"/>
      <c r="DJ3018" s="95"/>
      <c r="DK3018" s="95"/>
      <c r="DL3018" s="95"/>
      <c r="DM3018" s="95"/>
      <c r="DN3018" s="95"/>
      <c r="DO3018" s="95"/>
    </row>
    <row r="3019" spans="1:119" ht="29.4" customHeight="1" outlineLevel="1" x14ac:dyDescent="0.35">
      <c r="A3019" s="83" t="s">
        <v>4185</v>
      </c>
      <c r="B3019" s="148" t="s">
        <v>1063</v>
      </c>
      <c r="C3019" s="122"/>
      <c r="D3019" s="122"/>
      <c r="E3019" s="123"/>
      <c r="F3019" s="123"/>
      <c r="G3019" s="123"/>
      <c r="H3019" s="123"/>
      <c r="I3019" s="123">
        <f t="shared" si="185"/>
        <v>0</v>
      </c>
      <c r="J3019" s="123"/>
      <c r="K3019" s="123"/>
      <c r="L3019" s="123"/>
      <c r="M3019" s="123"/>
      <c r="N3019" s="123">
        <f t="shared" si="186"/>
        <v>0</v>
      </c>
      <c r="O3019" s="88"/>
      <c r="P3019" s="88"/>
      <c r="Q3019" s="144">
        <v>0.6</v>
      </c>
      <c r="R3019" s="90" t="s">
        <v>45</v>
      </c>
      <c r="S3019" s="122"/>
      <c r="T3019" s="122"/>
      <c r="U3019" s="394"/>
      <c r="DJ3019" s="95"/>
      <c r="DK3019" s="95"/>
      <c r="DL3019" s="95"/>
      <c r="DM3019" s="95"/>
      <c r="DN3019" s="95"/>
      <c r="DO3019" s="95"/>
    </row>
    <row r="3020" spans="1:119" ht="29.4" customHeight="1" outlineLevel="1" x14ac:dyDescent="0.35">
      <c r="A3020" s="83" t="s">
        <v>4186</v>
      </c>
      <c r="B3020" s="148" t="s">
        <v>203</v>
      </c>
      <c r="C3020" s="122"/>
      <c r="D3020" s="122"/>
      <c r="E3020" s="123"/>
      <c r="F3020" s="123"/>
      <c r="G3020" s="123"/>
      <c r="H3020" s="123"/>
      <c r="I3020" s="123">
        <f t="shared" si="185"/>
        <v>0</v>
      </c>
      <c r="J3020" s="123"/>
      <c r="K3020" s="123"/>
      <c r="L3020" s="123"/>
      <c r="M3020" s="123"/>
      <c r="N3020" s="123">
        <f t="shared" si="186"/>
        <v>0</v>
      </c>
      <c r="O3020" s="88"/>
      <c r="P3020" s="88"/>
      <c r="Q3020" s="144">
        <v>0.2</v>
      </c>
      <c r="R3020" s="90" t="s">
        <v>45</v>
      </c>
      <c r="S3020" s="122"/>
      <c r="T3020" s="122"/>
      <c r="U3020" s="394"/>
      <c r="DJ3020" s="95"/>
      <c r="DK3020" s="95"/>
      <c r="DL3020" s="95"/>
      <c r="DM3020" s="95"/>
      <c r="DN3020" s="95"/>
      <c r="DO3020" s="95"/>
    </row>
    <row r="3021" spans="1:119" ht="29.4" customHeight="1" outlineLevel="1" x14ac:dyDescent="0.35">
      <c r="A3021" s="83" t="s">
        <v>4187</v>
      </c>
      <c r="B3021" s="148" t="s">
        <v>44</v>
      </c>
      <c r="C3021" s="122"/>
      <c r="D3021" s="122"/>
      <c r="E3021" s="123">
        <v>18000000</v>
      </c>
      <c r="F3021" s="123"/>
      <c r="G3021" s="123"/>
      <c r="H3021" s="123"/>
      <c r="I3021" s="123">
        <f t="shared" si="185"/>
        <v>18000000</v>
      </c>
      <c r="J3021" s="123">
        <v>18000000</v>
      </c>
      <c r="K3021" s="123"/>
      <c r="L3021" s="123"/>
      <c r="M3021" s="123"/>
      <c r="N3021" s="123">
        <f t="shared" si="186"/>
        <v>18000000</v>
      </c>
      <c r="O3021" s="88"/>
      <c r="P3021" s="88"/>
      <c r="Q3021" s="144">
        <v>0.2</v>
      </c>
      <c r="R3021" s="90" t="s">
        <v>45</v>
      </c>
      <c r="S3021" s="122"/>
      <c r="T3021" s="122"/>
      <c r="U3021" s="394"/>
      <c r="DJ3021" s="95"/>
      <c r="DK3021" s="95"/>
      <c r="DL3021" s="95"/>
      <c r="DM3021" s="95"/>
      <c r="DN3021" s="95"/>
      <c r="DO3021" s="95"/>
    </row>
    <row r="3022" spans="1:119" ht="38.4" customHeight="1" outlineLevel="1" x14ac:dyDescent="0.35">
      <c r="A3022" s="63" t="s">
        <v>4188</v>
      </c>
      <c r="B3022" s="163" t="s">
        <v>4189</v>
      </c>
      <c r="C3022" s="64"/>
      <c r="D3022" s="113">
        <v>624201</v>
      </c>
      <c r="E3022" s="66">
        <f>E3025</f>
        <v>21286683</v>
      </c>
      <c r="F3022" s="65"/>
      <c r="G3022" s="65"/>
      <c r="H3022" s="65"/>
      <c r="I3022" s="66">
        <f t="shared" si="185"/>
        <v>21286683</v>
      </c>
      <c r="J3022" s="66">
        <f>+J3025</f>
        <v>21286683</v>
      </c>
      <c r="K3022" s="65"/>
      <c r="L3022" s="65"/>
      <c r="M3022" s="65"/>
      <c r="N3022" s="66">
        <f t="shared" si="186"/>
        <v>21286683</v>
      </c>
      <c r="O3022" s="67"/>
      <c r="P3022" s="67"/>
      <c r="Q3022" s="68"/>
      <c r="R3022" s="208" t="s">
        <v>45</v>
      </c>
      <c r="S3022" s="71"/>
      <c r="T3022" s="71"/>
      <c r="U3022" s="147"/>
    </row>
    <row r="3023" spans="1:119" ht="21" customHeight="1" outlineLevel="1" x14ac:dyDescent="0.35">
      <c r="A3023" s="83" t="s">
        <v>4190</v>
      </c>
      <c r="B3023" s="148" t="s">
        <v>1063</v>
      </c>
      <c r="C3023" s="122"/>
      <c r="D3023" s="122"/>
      <c r="E3023" s="123"/>
      <c r="F3023" s="123"/>
      <c r="G3023" s="123"/>
      <c r="H3023" s="123"/>
      <c r="I3023" s="123">
        <f t="shared" si="185"/>
        <v>0</v>
      </c>
      <c r="J3023" s="123"/>
      <c r="K3023" s="123"/>
      <c r="L3023" s="123"/>
      <c r="M3023" s="123"/>
      <c r="N3023" s="123">
        <f t="shared" si="186"/>
        <v>0</v>
      </c>
      <c r="O3023" s="88"/>
      <c r="P3023" s="88"/>
      <c r="Q3023" s="144">
        <v>0.6</v>
      </c>
      <c r="R3023" s="90" t="s">
        <v>45</v>
      </c>
      <c r="S3023" s="122"/>
      <c r="T3023" s="122"/>
      <c r="U3023" s="394"/>
      <c r="DJ3023" s="95"/>
      <c r="DK3023" s="95"/>
      <c r="DL3023" s="95"/>
      <c r="DM3023" s="95"/>
      <c r="DN3023" s="95"/>
      <c r="DO3023" s="95"/>
    </row>
    <row r="3024" spans="1:119" ht="21" customHeight="1" outlineLevel="1" x14ac:dyDescent="0.35">
      <c r="A3024" s="83" t="s">
        <v>4191</v>
      </c>
      <c r="B3024" s="148" t="s">
        <v>203</v>
      </c>
      <c r="C3024" s="122"/>
      <c r="D3024" s="122"/>
      <c r="E3024" s="123"/>
      <c r="F3024" s="123"/>
      <c r="G3024" s="123"/>
      <c r="H3024" s="123"/>
      <c r="I3024" s="123">
        <f t="shared" si="185"/>
        <v>0</v>
      </c>
      <c r="J3024" s="123"/>
      <c r="K3024" s="123"/>
      <c r="L3024" s="123"/>
      <c r="M3024" s="123"/>
      <c r="N3024" s="123">
        <f t="shared" si="186"/>
        <v>0</v>
      </c>
      <c r="O3024" s="88"/>
      <c r="P3024" s="88"/>
      <c r="Q3024" s="144">
        <v>0.2</v>
      </c>
      <c r="R3024" s="90" t="s">
        <v>45</v>
      </c>
      <c r="S3024" s="122"/>
      <c r="T3024" s="122"/>
      <c r="U3024" s="394"/>
      <c r="DJ3024" s="95"/>
      <c r="DK3024" s="95"/>
      <c r="DL3024" s="95"/>
      <c r="DM3024" s="95"/>
      <c r="DN3024" s="95"/>
      <c r="DO3024" s="95"/>
    </row>
    <row r="3025" spans="1:119" ht="15" customHeight="1" outlineLevel="1" x14ac:dyDescent="0.35">
      <c r="A3025" s="83" t="s">
        <v>4192</v>
      </c>
      <c r="B3025" s="148" t="s">
        <v>44</v>
      </c>
      <c r="C3025" s="122"/>
      <c r="D3025" s="122"/>
      <c r="E3025" s="123">
        <v>21286683</v>
      </c>
      <c r="F3025" s="123"/>
      <c r="G3025" s="123"/>
      <c r="H3025" s="123"/>
      <c r="I3025" s="123">
        <f t="shared" si="185"/>
        <v>21286683</v>
      </c>
      <c r="J3025" s="123">
        <v>21286683</v>
      </c>
      <c r="K3025" s="123"/>
      <c r="L3025" s="123"/>
      <c r="M3025" s="123"/>
      <c r="N3025" s="123">
        <f t="shared" si="186"/>
        <v>21286683</v>
      </c>
      <c r="O3025" s="88"/>
      <c r="P3025" s="88"/>
      <c r="Q3025" s="144">
        <v>0.2</v>
      </c>
      <c r="R3025" s="90" t="s">
        <v>45</v>
      </c>
      <c r="S3025" s="122"/>
      <c r="T3025" s="122"/>
      <c r="U3025" s="394"/>
      <c r="DJ3025" s="95"/>
      <c r="DK3025" s="95"/>
      <c r="DL3025" s="95"/>
      <c r="DM3025" s="95"/>
      <c r="DN3025" s="95"/>
      <c r="DO3025" s="95"/>
    </row>
    <row r="3026" spans="1:119" ht="23.4" customHeight="1" outlineLevel="1" x14ac:dyDescent="0.35">
      <c r="A3026" s="63" t="s">
        <v>4193</v>
      </c>
      <c r="B3026" s="163" t="s">
        <v>4194</v>
      </c>
      <c r="C3026" s="64"/>
      <c r="D3026" s="113">
        <v>626601</v>
      </c>
      <c r="E3026" s="66">
        <f>E3029</f>
        <v>500000</v>
      </c>
      <c r="F3026" s="65"/>
      <c r="G3026" s="65"/>
      <c r="H3026" s="65"/>
      <c r="I3026" s="66">
        <f t="shared" si="185"/>
        <v>500000</v>
      </c>
      <c r="J3026" s="66">
        <f>+J3029</f>
        <v>500000</v>
      </c>
      <c r="K3026" s="65"/>
      <c r="L3026" s="65"/>
      <c r="M3026" s="65"/>
      <c r="N3026" s="66">
        <f t="shared" si="186"/>
        <v>500000</v>
      </c>
      <c r="O3026" s="67"/>
      <c r="P3026" s="67"/>
      <c r="Q3026" s="68"/>
      <c r="R3026" s="208" t="s">
        <v>45</v>
      </c>
      <c r="S3026" s="71"/>
      <c r="T3026" s="71"/>
      <c r="U3026" s="147"/>
      <c r="DJ3026" s="95"/>
      <c r="DK3026" s="95"/>
      <c r="DL3026" s="95"/>
      <c r="DM3026" s="95"/>
      <c r="DN3026" s="95"/>
      <c r="DO3026" s="95"/>
    </row>
    <row r="3027" spans="1:119" ht="23.4" customHeight="1" outlineLevel="1" x14ac:dyDescent="0.35">
      <c r="A3027" s="83" t="s">
        <v>4195</v>
      </c>
      <c r="B3027" s="148" t="s">
        <v>1063</v>
      </c>
      <c r="C3027" s="122"/>
      <c r="D3027" s="122"/>
      <c r="E3027" s="123"/>
      <c r="F3027" s="123"/>
      <c r="G3027" s="123"/>
      <c r="H3027" s="123"/>
      <c r="I3027" s="123">
        <f t="shared" si="185"/>
        <v>0</v>
      </c>
      <c r="J3027" s="123"/>
      <c r="K3027" s="123"/>
      <c r="L3027" s="123"/>
      <c r="M3027" s="123"/>
      <c r="N3027" s="123">
        <f t="shared" si="186"/>
        <v>0</v>
      </c>
      <c r="O3027" s="88"/>
      <c r="P3027" s="88"/>
      <c r="Q3027" s="144">
        <v>0.6</v>
      </c>
      <c r="R3027" s="90" t="s">
        <v>45</v>
      </c>
      <c r="S3027" s="122"/>
      <c r="T3027" s="122"/>
      <c r="U3027" s="394"/>
      <c r="DJ3027" s="95"/>
      <c r="DK3027" s="95"/>
      <c r="DL3027" s="95"/>
      <c r="DM3027" s="95"/>
      <c r="DN3027" s="95"/>
      <c r="DO3027" s="95"/>
    </row>
    <row r="3028" spans="1:119" ht="23.4" customHeight="1" outlineLevel="1" x14ac:dyDescent="0.35">
      <c r="A3028" s="83" t="s">
        <v>4196</v>
      </c>
      <c r="B3028" s="148" t="s">
        <v>203</v>
      </c>
      <c r="C3028" s="122"/>
      <c r="D3028" s="122"/>
      <c r="E3028" s="123"/>
      <c r="F3028" s="123"/>
      <c r="G3028" s="123"/>
      <c r="H3028" s="123"/>
      <c r="I3028" s="123">
        <f t="shared" si="185"/>
        <v>0</v>
      </c>
      <c r="J3028" s="123"/>
      <c r="K3028" s="123"/>
      <c r="L3028" s="123"/>
      <c r="M3028" s="123"/>
      <c r="N3028" s="123">
        <f t="shared" si="186"/>
        <v>0</v>
      </c>
      <c r="O3028" s="88"/>
      <c r="P3028" s="88"/>
      <c r="Q3028" s="144">
        <v>0.2</v>
      </c>
      <c r="R3028" s="90" t="s">
        <v>45</v>
      </c>
      <c r="S3028" s="122"/>
      <c r="T3028" s="122"/>
      <c r="U3028" s="394"/>
      <c r="DJ3028" s="95"/>
      <c r="DK3028" s="95"/>
      <c r="DL3028" s="95"/>
      <c r="DM3028" s="95"/>
      <c r="DN3028" s="95"/>
      <c r="DO3028" s="95"/>
    </row>
    <row r="3029" spans="1:119" ht="43.4" customHeight="1" outlineLevel="1" x14ac:dyDescent="0.35">
      <c r="A3029" s="83" t="s">
        <v>4197</v>
      </c>
      <c r="B3029" s="148" t="s">
        <v>44</v>
      </c>
      <c r="C3029" s="122"/>
      <c r="D3029" s="122"/>
      <c r="E3029" s="123">
        <v>500000</v>
      </c>
      <c r="F3029" s="123"/>
      <c r="G3029" s="123"/>
      <c r="H3029" s="123"/>
      <c r="I3029" s="123">
        <f t="shared" si="185"/>
        <v>500000</v>
      </c>
      <c r="J3029" s="123">
        <v>500000</v>
      </c>
      <c r="K3029" s="123"/>
      <c r="L3029" s="123"/>
      <c r="M3029" s="123"/>
      <c r="N3029" s="123">
        <f t="shared" si="186"/>
        <v>500000</v>
      </c>
      <c r="O3029" s="88"/>
      <c r="P3029" s="88"/>
      <c r="Q3029" s="144">
        <v>0.2</v>
      </c>
      <c r="R3029" s="90" t="s">
        <v>45</v>
      </c>
      <c r="S3029" s="122"/>
      <c r="T3029" s="122"/>
      <c r="U3029" s="394"/>
      <c r="DJ3029" s="95"/>
      <c r="DK3029" s="95"/>
      <c r="DL3029" s="95"/>
      <c r="DM3029" s="95"/>
      <c r="DN3029" s="95"/>
      <c r="DO3029" s="95"/>
    </row>
    <row r="3030" spans="1:119" ht="24.9" customHeight="1" outlineLevel="1" x14ac:dyDescent="0.35">
      <c r="A3030" s="161" t="s">
        <v>4198</v>
      </c>
      <c r="B3030" s="163" t="s">
        <v>4199</v>
      </c>
      <c r="C3030" s="64"/>
      <c r="D3030" s="113">
        <v>635101</v>
      </c>
      <c r="E3030" s="66">
        <f>E3033</f>
        <v>8750000</v>
      </c>
      <c r="F3030" s="65"/>
      <c r="G3030" s="65"/>
      <c r="H3030" s="65"/>
      <c r="I3030" s="66">
        <f t="shared" si="185"/>
        <v>8750000</v>
      </c>
      <c r="J3030" s="66">
        <f>+J3033</f>
        <v>8750000</v>
      </c>
      <c r="K3030" s="65"/>
      <c r="L3030" s="65"/>
      <c r="M3030" s="65"/>
      <c r="N3030" s="66">
        <f t="shared" si="186"/>
        <v>8750000</v>
      </c>
      <c r="O3030" s="67"/>
      <c r="P3030" s="67"/>
      <c r="Q3030" s="68"/>
      <c r="R3030" s="208" t="s">
        <v>45</v>
      </c>
      <c r="S3030" s="71"/>
      <c r="T3030" s="71"/>
      <c r="U3030" s="147"/>
      <c r="DJ3030" s="95"/>
      <c r="DK3030" s="95"/>
      <c r="DL3030" s="95"/>
      <c r="DM3030" s="95"/>
      <c r="DN3030" s="95"/>
      <c r="DO3030" s="95"/>
    </row>
    <row r="3031" spans="1:119" ht="24.9" customHeight="1" outlineLevel="1" x14ac:dyDescent="0.35">
      <c r="A3031" s="83" t="s">
        <v>4200</v>
      </c>
      <c r="B3031" s="148" t="s">
        <v>1063</v>
      </c>
      <c r="C3031" s="122"/>
      <c r="D3031" s="122"/>
      <c r="E3031" s="123" t="s">
        <v>4201</v>
      </c>
      <c r="F3031" s="123"/>
      <c r="G3031" s="123"/>
      <c r="H3031" s="123"/>
      <c r="I3031" s="123">
        <f t="shared" si="185"/>
        <v>0</v>
      </c>
      <c r="J3031" s="123"/>
      <c r="K3031" s="123"/>
      <c r="L3031" s="123"/>
      <c r="M3031" s="123"/>
      <c r="N3031" s="123">
        <f t="shared" si="186"/>
        <v>0</v>
      </c>
      <c r="O3031" s="88"/>
      <c r="P3031" s="88"/>
      <c r="Q3031" s="144">
        <v>0.6</v>
      </c>
      <c r="R3031" s="90" t="s">
        <v>45</v>
      </c>
      <c r="S3031" s="122"/>
      <c r="T3031" s="122"/>
      <c r="U3031" s="394"/>
      <c r="DJ3031" s="95"/>
      <c r="DK3031" s="95"/>
      <c r="DL3031" s="95"/>
      <c r="DM3031" s="95"/>
      <c r="DN3031" s="95"/>
      <c r="DO3031" s="95"/>
    </row>
    <row r="3032" spans="1:119" ht="24.9" customHeight="1" outlineLevel="1" x14ac:dyDescent="0.35">
      <c r="A3032" s="83" t="s">
        <v>4202</v>
      </c>
      <c r="B3032" s="148" t="s">
        <v>203</v>
      </c>
      <c r="C3032" s="122"/>
      <c r="D3032" s="122"/>
      <c r="E3032" s="123"/>
      <c r="F3032" s="123"/>
      <c r="G3032" s="123"/>
      <c r="H3032" s="123"/>
      <c r="I3032" s="123">
        <f t="shared" si="185"/>
        <v>0</v>
      </c>
      <c r="J3032" s="123"/>
      <c r="K3032" s="123"/>
      <c r="L3032" s="123"/>
      <c r="M3032" s="123"/>
      <c r="N3032" s="123">
        <f t="shared" si="186"/>
        <v>0</v>
      </c>
      <c r="O3032" s="88"/>
      <c r="P3032" s="88"/>
      <c r="Q3032" s="144">
        <v>0.2</v>
      </c>
      <c r="R3032" s="90" t="s">
        <v>45</v>
      </c>
      <c r="S3032" s="122"/>
      <c r="T3032" s="122"/>
      <c r="U3032" s="394"/>
    </row>
    <row r="3033" spans="1:119" ht="25.5" customHeight="1" outlineLevel="1" x14ac:dyDescent="0.35">
      <c r="A3033" s="83" t="s">
        <v>4203</v>
      </c>
      <c r="B3033" s="148" t="s">
        <v>44</v>
      </c>
      <c r="C3033" s="122"/>
      <c r="D3033" s="122"/>
      <c r="E3033" s="123">
        <v>8750000</v>
      </c>
      <c r="F3033" s="123"/>
      <c r="G3033" s="123"/>
      <c r="H3033" s="123"/>
      <c r="I3033" s="123">
        <f t="shared" si="185"/>
        <v>8750000</v>
      </c>
      <c r="J3033" s="123">
        <v>8750000</v>
      </c>
      <c r="K3033" s="123"/>
      <c r="L3033" s="123"/>
      <c r="M3033" s="123"/>
      <c r="N3033" s="123">
        <f t="shared" si="186"/>
        <v>8750000</v>
      </c>
      <c r="O3033" s="88"/>
      <c r="P3033" s="88"/>
      <c r="Q3033" s="144">
        <v>0.2</v>
      </c>
      <c r="R3033" s="90" t="s">
        <v>45</v>
      </c>
      <c r="S3033" s="122"/>
      <c r="T3033" s="122"/>
      <c r="U3033" s="394"/>
    </row>
    <row r="3034" spans="1:119" ht="24" customHeight="1" x14ac:dyDescent="0.35">
      <c r="A3034" s="161" t="s">
        <v>4204</v>
      </c>
      <c r="B3034" s="163" t="s">
        <v>4205</v>
      </c>
      <c r="C3034" s="64"/>
      <c r="D3034" s="113">
        <v>638401</v>
      </c>
      <c r="E3034" s="66">
        <f>+E3037</f>
        <v>1530000</v>
      </c>
      <c r="F3034" s="65"/>
      <c r="G3034" s="65"/>
      <c r="H3034" s="65"/>
      <c r="I3034" s="66">
        <f t="shared" si="185"/>
        <v>1530000</v>
      </c>
      <c r="J3034" s="66">
        <f>+J3037</f>
        <v>1530000</v>
      </c>
      <c r="K3034" s="65"/>
      <c r="L3034" s="65"/>
      <c r="M3034" s="65"/>
      <c r="N3034" s="66">
        <f t="shared" si="186"/>
        <v>1530000</v>
      </c>
      <c r="O3034" s="67"/>
      <c r="P3034" s="67"/>
      <c r="Q3034" s="68"/>
      <c r="R3034" s="208" t="s">
        <v>45</v>
      </c>
      <c r="S3034" s="71"/>
      <c r="T3034" s="71"/>
      <c r="U3034" s="147"/>
    </row>
    <row r="3035" spans="1:119" ht="24" customHeight="1" x14ac:dyDescent="0.35">
      <c r="A3035" s="83" t="s">
        <v>4206</v>
      </c>
      <c r="B3035" s="148" t="s">
        <v>1063</v>
      </c>
      <c r="C3035" s="122"/>
      <c r="D3035" s="122"/>
      <c r="E3035" s="123"/>
      <c r="F3035" s="123"/>
      <c r="G3035" s="123"/>
      <c r="H3035" s="123"/>
      <c r="I3035" s="123">
        <f t="shared" si="185"/>
        <v>0</v>
      </c>
      <c r="J3035" s="123"/>
      <c r="K3035" s="123"/>
      <c r="L3035" s="123"/>
      <c r="M3035" s="123"/>
      <c r="N3035" s="123">
        <f t="shared" si="186"/>
        <v>0</v>
      </c>
      <c r="O3035" s="88"/>
      <c r="P3035" s="88"/>
      <c r="Q3035" s="144">
        <v>0.6</v>
      </c>
      <c r="R3035" s="90" t="s">
        <v>45</v>
      </c>
      <c r="S3035" s="122"/>
      <c r="T3035" s="122"/>
      <c r="U3035" s="394"/>
    </row>
    <row r="3036" spans="1:119" ht="24" customHeight="1" x14ac:dyDescent="0.35">
      <c r="A3036" s="83" t="s">
        <v>4207</v>
      </c>
      <c r="B3036" s="148" t="s">
        <v>203</v>
      </c>
      <c r="C3036" s="122"/>
      <c r="D3036" s="122"/>
      <c r="E3036" s="123"/>
      <c r="F3036" s="123"/>
      <c r="G3036" s="123"/>
      <c r="H3036" s="123"/>
      <c r="I3036" s="123">
        <f t="shared" si="185"/>
        <v>0</v>
      </c>
      <c r="J3036" s="123"/>
      <c r="K3036" s="123"/>
      <c r="L3036" s="123"/>
      <c r="M3036" s="123"/>
      <c r="N3036" s="123">
        <f t="shared" si="186"/>
        <v>0</v>
      </c>
      <c r="O3036" s="88"/>
      <c r="P3036" s="88"/>
      <c r="Q3036" s="144">
        <v>0.2</v>
      </c>
      <c r="R3036" s="90" t="s">
        <v>45</v>
      </c>
      <c r="S3036" s="122"/>
      <c r="T3036" s="122"/>
      <c r="U3036" s="394"/>
    </row>
    <row r="3037" spans="1:119" ht="14" x14ac:dyDescent="0.35">
      <c r="A3037" s="83" t="s">
        <v>4208</v>
      </c>
      <c r="B3037" s="148" t="s">
        <v>44</v>
      </c>
      <c r="C3037" s="122"/>
      <c r="D3037" s="122"/>
      <c r="E3037" s="123">
        <v>1530000</v>
      </c>
      <c r="F3037" s="123"/>
      <c r="G3037" s="123"/>
      <c r="H3037" s="123"/>
      <c r="I3037" s="123">
        <f t="shared" si="185"/>
        <v>1530000</v>
      </c>
      <c r="J3037" s="123">
        <v>1530000</v>
      </c>
      <c r="K3037" s="123"/>
      <c r="L3037" s="123"/>
      <c r="M3037" s="123"/>
      <c r="N3037" s="123">
        <f t="shared" si="186"/>
        <v>1530000</v>
      </c>
      <c r="O3037" s="88"/>
      <c r="P3037" s="88"/>
      <c r="Q3037" s="144">
        <v>0.2</v>
      </c>
      <c r="R3037" s="90" t="s">
        <v>45</v>
      </c>
      <c r="S3037" s="122"/>
      <c r="T3037" s="122"/>
      <c r="U3037" s="394"/>
    </row>
    <row r="3038" spans="1:119" ht="25.5" customHeight="1" x14ac:dyDescent="0.35">
      <c r="A3038" s="161" t="s">
        <v>4209</v>
      </c>
      <c r="B3038" s="163" t="s">
        <v>4210</v>
      </c>
      <c r="C3038" s="64"/>
      <c r="D3038" s="113">
        <v>641200</v>
      </c>
      <c r="E3038" s="66">
        <f>E3041</f>
        <v>10000000</v>
      </c>
      <c r="F3038" s="65"/>
      <c r="G3038" s="65"/>
      <c r="H3038" s="65"/>
      <c r="I3038" s="66">
        <f t="shared" si="185"/>
        <v>10000000</v>
      </c>
      <c r="J3038" s="66">
        <f>+J3041</f>
        <v>10000000</v>
      </c>
      <c r="K3038" s="65"/>
      <c r="L3038" s="65"/>
      <c r="M3038" s="65"/>
      <c r="N3038" s="66">
        <f t="shared" si="186"/>
        <v>10000000</v>
      </c>
      <c r="O3038" s="67"/>
      <c r="P3038" s="67"/>
      <c r="Q3038" s="68"/>
      <c r="R3038" s="208" t="s">
        <v>45</v>
      </c>
      <c r="S3038" s="71"/>
      <c r="T3038" s="71"/>
      <c r="U3038" s="147"/>
    </row>
    <row r="3039" spans="1:119" ht="25.5" customHeight="1" x14ac:dyDescent="0.35">
      <c r="A3039" s="83" t="s">
        <v>4211</v>
      </c>
      <c r="B3039" s="148" t="s">
        <v>1063</v>
      </c>
      <c r="C3039" s="122"/>
      <c r="D3039" s="122"/>
      <c r="E3039" s="123"/>
      <c r="F3039" s="123"/>
      <c r="G3039" s="123"/>
      <c r="H3039" s="123"/>
      <c r="I3039" s="123">
        <f t="shared" si="185"/>
        <v>0</v>
      </c>
      <c r="J3039" s="123"/>
      <c r="K3039" s="123"/>
      <c r="L3039" s="123"/>
      <c r="M3039" s="123"/>
      <c r="N3039" s="123">
        <f t="shared" si="186"/>
        <v>0</v>
      </c>
      <c r="O3039" s="88"/>
      <c r="P3039" s="88"/>
      <c r="Q3039" s="144">
        <v>0.6</v>
      </c>
      <c r="R3039" s="90" t="s">
        <v>45</v>
      </c>
      <c r="S3039" s="122"/>
      <c r="T3039" s="122"/>
      <c r="U3039" s="394"/>
    </row>
    <row r="3040" spans="1:119" ht="25.5" customHeight="1" outlineLevel="1" x14ac:dyDescent="0.35">
      <c r="A3040" s="83" t="s">
        <v>4212</v>
      </c>
      <c r="B3040" s="148" t="s">
        <v>203</v>
      </c>
      <c r="C3040" s="122"/>
      <c r="D3040" s="122"/>
      <c r="E3040" s="123"/>
      <c r="F3040" s="123"/>
      <c r="G3040" s="123"/>
      <c r="H3040" s="123"/>
      <c r="I3040" s="123">
        <f t="shared" si="185"/>
        <v>0</v>
      </c>
      <c r="J3040" s="123"/>
      <c r="K3040" s="123"/>
      <c r="L3040" s="123"/>
      <c r="M3040" s="123"/>
      <c r="N3040" s="123">
        <f t="shared" si="186"/>
        <v>0</v>
      </c>
      <c r="O3040" s="88"/>
      <c r="P3040" s="88"/>
      <c r="Q3040" s="144">
        <v>0.2</v>
      </c>
      <c r="R3040" s="90" t="s">
        <v>45</v>
      </c>
      <c r="S3040" s="122"/>
      <c r="T3040" s="122"/>
      <c r="U3040" s="394"/>
    </row>
    <row r="3041" spans="1:119" ht="23.4" customHeight="1" x14ac:dyDescent="0.35">
      <c r="A3041" s="83" t="s">
        <v>4213</v>
      </c>
      <c r="B3041" s="148" t="s">
        <v>44</v>
      </c>
      <c r="C3041" s="122"/>
      <c r="D3041" s="122"/>
      <c r="E3041" s="123">
        <v>10000000</v>
      </c>
      <c r="F3041" s="123"/>
      <c r="G3041" s="123"/>
      <c r="H3041" s="123"/>
      <c r="I3041" s="123">
        <f t="shared" si="185"/>
        <v>10000000</v>
      </c>
      <c r="J3041" s="123">
        <v>10000000</v>
      </c>
      <c r="K3041" s="123"/>
      <c r="L3041" s="123"/>
      <c r="M3041" s="123"/>
      <c r="N3041" s="123">
        <f t="shared" si="186"/>
        <v>10000000</v>
      </c>
      <c r="O3041" s="88"/>
      <c r="P3041" s="88"/>
      <c r="Q3041" s="144">
        <v>0.2</v>
      </c>
      <c r="R3041" s="90" t="s">
        <v>45</v>
      </c>
      <c r="S3041" s="122"/>
      <c r="T3041" s="122"/>
      <c r="U3041" s="394"/>
    </row>
    <row r="3042" spans="1:119" ht="23.4" customHeight="1" x14ac:dyDescent="0.35">
      <c r="A3042" s="161" t="s">
        <v>4214</v>
      </c>
      <c r="B3042" s="163" t="s">
        <v>4215</v>
      </c>
      <c r="C3042" s="64"/>
      <c r="D3042" s="113">
        <v>658801</v>
      </c>
      <c r="E3042" s="66">
        <f>E3045</f>
        <v>5000000</v>
      </c>
      <c r="F3042" s="65"/>
      <c r="G3042" s="65"/>
      <c r="H3042" s="65"/>
      <c r="I3042" s="66">
        <f t="shared" si="185"/>
        <v>5000000</v>
      </c>
      <c r="J3042" s="66">
        <v>5000000</v>
      </c>
      <c r="K3042" s="65"/>
      <c r="L3042" s="65"/>
      <c r="M3042" s="65"/>
      <c r="N3042" s="66">
        <f t="shared" si="186"/>
        <v>5000000</v>
      </c>
      <c r="O3042" s="67"/>
      <c r="P3042" s="67"/>
      <c r="Q3042" s="68"/>
      <c r="R3042" s="208" t="s">
        <v>45</v>
      </c>
      <c r="S3042" s="71"/>
      <c r="T3042" s="71"/>
      <c r="U3042" s="147"/>
    </row>
    <row r="3043" spans="1:119" ht="23.4" customHeight="1" x14ac:dyDescent="0.35">
      <c r="A3043" s="83" t="s">
        <v>4216</v>
      </c>
      <c r="B3043" s="148" t="s">
        <v>1063</v>
      </c>
      <c r="C3043" s="122"/>
      <c r="D3043" s="122"/>
      <c r="E3043" s="123"/>
      <c r="F3043" s="123"/>
      <c r="G3043" s="123"/>
      <c r="H3043" s="123"/>
      <c r="I3043" s="123">
        <f t="shared" si="185"/>
        <v>0</v>
      </c>
      <c r="J3043" s="123"/>
      <c r="K3043" s="123"/>
      <c r="L3043" s="123"/>
      <c r="M3043" s="123"/>
      <c r="N3043" s="123">
        <f t="shared" si="186"/>
        <v>0</v>
      </c>
      <c r="O3043" s="88"/>
      <c r="P3043" s="88"/>
      <c r="Q3043" s="144">
        <v>0.6</v>
      </c>
      <c r="R3043" s="90" t="s">
        <v>45</v>
      </c>
      <c r="S3043" s="122"/>
      <c r="T3043" s="122"/>
      <c r="U3043" s="394"/>
    </row>
    <row r="3044" spans="1:119" ht="32.4" customHeight="1" x14ac:dyDescent="0.35">
      <c r="A3044" s="83" t="s">
        <v>4217</v>
      </c>
      <c r="B3044" s="148" t="s">
        <v>203</v>
      </c>
      <c r="C3044" s="122"/>
      <c r="D3044" s="122"/>
      <c r="E3044" s="123"/>
      <c r="F3044" s="123"/>
      <c r="G3044" s="123"/>
      <c r="H3044" s="123"/>
      <c r="I3044" s="123">
        <f t="shared" si="185"/>
        <v>0</v>
      </c>
      <c r="J3044" s="123"/>
      <c r="K3044" s="123"/>
      <c r="L3044" s="123"/>
      <c r="M3044" s="123"/>
      <c r="N3044" s="123">
        <f t="shared" si="186"/>
        <v>0</v>
      </c>
      <c r="O3044" s="88"/>
      <c r="P3044" s="88"/>
      <c r="Q3044" s="144">
        <v>0.2</v>
      </c>
      <c r="R3044" s="90" t="s">
        <v>45</v>
      </c>
      <c r="S3044" s="122"/>
      <c r="T3044" s="122"/>
      <c r="U3044" s="394"/>
    </row>
    <row r="3045" spans="1:119" ht="28.5" customHeight="1" x14ac:dyDescent="0.35">
      <c r="A3045" s="83" t="s">
        <v>4218</v>
      </c>
      <c r="B3045" s="148" t="s">
        <v>44</v>
      </c>
      <c r="C3045" s="122"/>
      <c r="D3045" s="122"/>
      <c r="E3045" s="123">
        <v>5000000</v>
      </c>
      <c r="F3045" s="123"/>
      <c r="G3045" s="123"/>
      <c r="H3045" s="123"/>
      <c r="I3045" s="123">
        <f t="shared" si="185"/>
        <v>5000000</v>
      </c>
      <c r="J3045" s="123">
        <v>5000000</v>
      </c>
      <c r="K3045" s="123"/>
      <c r="L3045" s="123"/>
      <c r="M3045" s="123"/>
      <c r="N3045" s="123">
        <f t="shared" si="186"/>
        <v>5000000</v>
      </c>
      <c r="O3045" s="88"/>
      <c r="P3045" s="88"/>
      <c r="Q3045" s="144">
        <v>0.2</v>
      </c>
      <c r="R3045" s="90" t="s">
        <v>45</v>
      </c>
      <c r="S3045" s="122"/>
      <c r="T3045" s="122"/>
      <c r="U3045" s="394"/>
    </row>
    <row r="3046" spans="1:119" ht="36.65" customHeight="1" outlineLevel="1" x14ac:dyDescent="0.35">
      <c r="A3046" s="161" t="s">
        <v>4219</v>
      </c>
      <c r="B3046" s="163" t="s">
        <v>4220</v>
      </c>
      <c r="C3046" s="64"/>
      <c r="D3046" s="113"/>
      <c r="E3046" s="66">
        <v>0</v>
      </c>
      <c r="F3046" s="65"/>
      <c r="G3046" s="65"/>
      <c r="H3046" s="65"/>
      <c r="I3046" s="66">
        <f t="shared" si="185"/>
        <v>0</v>
      </c>
      <c r="J3046" s="66">
        <v>0</v>
      </c>
      <c r="K3046" s="65"/>
      <c r="L3046" s="65"/>
      <c r="M3046" s="65"/>
      <c r="N3046" s="66">
        <f t="shared" si="186"/>
        <v>0</v>
      </c>
      <c r="O3046" s="67"/>
      <c r="P3046" s="67"/>
      <c r="Q3046" s="68"/>
      <c r="R3046" s="208" t="s">
        <v>45</v>
      </c>
      <c r="S3046" s="71"/>
      <c r="T3046" s="71"/>
      <c r="U3046" s="147"/>
    </row>
    <row r="3047" spans="1:119" ht="15" customHeight="1" outlineLevel="1" x14ac:dyDescent="0.35">
      <c r="A3047" s="83" t="s">
        <v>4221</v>
      </c>
      <c r="B3047" s="148" t="s">
        <v>1063</v>
      </c>
      <c r="C3047" s="122"/>
      <c r="D3047" s="122"/>
      <c r="E3047" s="123"/>
      <c r="F3047" s="123"/>
      <c r="G3047" s="123"/>
      <c r="H3047" s="123"/>
      <c r="I3047" s="123"/>
      <c r="J3047" s="123"/>
      <c r="K3047" s="123"/>
      <c r="L3047" s="123"/>
      <c r="M3047" s="123"/>
      <c r="N3047" s="123">
        <f t="shared" si="186"/>
        <v>0</v>
      </c>
      <c r="O3047" s="88"/>
      <c r="P3047" s="88"/>
      <c r="Q3047" s="144">
        <v>0.6</v>
      </c>
      <c r="R3047" s="90" t="s">
        <v>45</v>
      </c>
      <c r="S3047" s="122"/>
      <c r="T3047" s="122"/>
      <c r="U3047" s="394"/>
      <c r="DJ3047" s="95"/>
      <c r="DK3047" s="95"/>
      <c r="DL3047" s="95"/>
      <c r="DM3047" s="95"/>
      <c r="DN3047" s="95"/>
      <c r="DO3047" s="95"/>
    </row>
    <row r="3048" spans="1:119" ht="15" customHeight="1" outlineLevel="1" x14ac:dyDescent="0.35">
      <c r="A3048" s="83" t="s">
        <v>4222</v>
      </c>
      <c r="B3048" s="148" t="s">
        <v>203</v>
      </c>
      <c r="C3048" s="122"/>
      <c r="D3048" s="122"/>
      <c r="E3048" s="123"/>
      <c r="F3048" s="123"/>
      <c r="G3048" s="123"/>
      <c r="H3048" s="123"/>
      <c r="I3048" s="123"/>
      <c r="J3048" s="123"/>
      <c r="K3048" s="123"/>
      <c r="L3048" s="123"/>
      <c r="M3048" s="123"/>
      <c r="N3048" s="123">
        <f t="shared" si="186"/>
        <v>0</v>
      </c>
      <c r="O3048" s="88"/>
      <c r="P3048" s="88"/>
      <c r="Q3048" s="144">
        <v>0.2</v>
      </c>
      <c r="R3048" s="90" t="s">
        <v>45</v>
      </c>
      <c r="S3048" s="122"/>
      <c r="T3048" s="122"/>
      <c r="U3048" s="394"/>
      <c r="DJ3048" s="95"/>
      <c r="DK3048" s="95"/>
      <c r="DL3048" s="95"/>
      <c r="DM3048" s="95"/>
      <c r="DN3048" s="95"/>
      <c r="DO3048" s="95"/>
    </row>
    <row r="3049" spans="1:119" ht="15" customHeight="1" outlineLevel="1" x14ac:dyDescent="0.35">
      <c r="A3049" s="83" t="s">
        <v>4223</v>
      </c>
      <c r="B3049" s="148" t="s">
        <v>44</v>
      </c>
      <c r="C3049" s="122"/>
      <c r="D3049" s="122"/>
      <c r="E3049" s="123"/>
      <c r="F3049" s="123"/>
      <c r="G3049" s="123"/>
      <c r="H3049" s="123"/>
      <c r="I3049" s="123"/>
      <c r="J3049" s="123"/>
      <c r="K3049" s="123"/>
      <c r="L3049" s="123"/>
      <c r="M3049" s="123"/>
      <c r="N3049" s="123">
        <f t="shared" si="186"/>
        <v>0</v>
      </c>
      <c r="O3049" s="88"/>
      <c r="P3049" s="88"/>
      <c r="Q3049" s="144">
        <v>0.2</v>
      </c>
      <c r="R3049" s="90" t="s">
        <v>45</v>
      </c>
      <c r="S3049" s="122"/>
      <c r="T3049" s="122"/>
      <c r="U3049" s="394"/>
      <c r="DJ3049" s="95"/>
      <c r="DK3049" s="95"/>
      <c r="DL3049" s="95"/>
      <c r="DM3049" s="95"/>
      <c r="DN3049" s="95"/>
      <c r="DO3049" s="95"/>
    </row>
    <row r="3050" spans="1:119" ht="15" customHeight="1" outlineLevel="1" x14ac:dyDescent="0.35">
      <c r="A3050" s="161" t="s">
        <v>4224</v>
      </c>
      <c r="B3050" s="163" t="s">
        <v>4225</v>
      </c>
      <c r="C3050" s="64"/>
      <c r="D3050" s="113"/>
      <c r="E3050" s="66">
        <f>+E3053</f>
        <v>0</v>
      </c>
      <c r="F3050" s="65"/>
      <c r="G3050" s="65"/>
      <c r="H3050" s="65"/>
      <c r="I3050" s="66"/>
      <c r="J3050" s="66">
        <f>+J3053</f>
        <v>0</v>
      </c>
      <c r="K3050" s="65"/>
      <c r="L3050" s="65"/>
      <c r="M3050" s="65"/>
      <c r="N3050" s="66">
        <f t="shared" si="186"/>
        <v>0</v>
      </c>
      <c r="O3050" s="67"/>
      <c r="P3050" s="67"/>
      <c r="Q3050" s="68"/>
      <c r="R3050" s="208" t="s">
        <v>45</v>
      </c>
      <c r="S3050" s="71"/>
      <c r="T3050" s="71"/>
      <c r="U3050" s="147"/>
      <c r="DJ3050" s="95"/>
      <c r="DK3050" s="95"/>
      <c r="DL3050" s="95"/>
      <c r="DM3050" s="95"/>
      <c r="DN3050" s="95"/>
      <c r="DO3050" s="95"/>
    </row>
    <row r="3051" spans="1:119" ht="15" customHeight="1" outlineLevel="1" x14ac:dyDescent="0.35">
      <c r="A3051" s="83" t="s">
        <v>4226</v>
      </c>
      <c r="B3051" s="148" t="s">
        <v>1063</v>
      </c>
      <c r="C3051" s="122"/>
      <c r="D3051" s="122"/>
      <c r="E3051" s="123"/>
      <c r="F3051" s="123"/>
      <c r="G3051" s="123"/>
      <c r="H3051" s="123"/>
      <c r="I3051" s="123"/>
      <c r="J3051" s="123"/>
      <c r="K3051" s="123"/>
      <c r="L3051" s="123"/>
      <c r="M3051" s="123"/>
      <c r="N3051" s="123">
        <f t="shared" si="186"/>
        <v>0</v>
      </c>
      <c r="O3051" s="88"/>
      <c r="P3051" s="88"/>
      <c r="Q3051" s="144">
        <v>0.6</v>
      </c>
      <c r="R3051" s="90" t="s">
        <v>45</v>
      </c>
      <c r="S3051" s="122"/>
      <c r="T3051" s="122"/>
      <c r="U3051" s="394"/>
      <c r="DJ3051" s="95"/>
      <c r="DK3051" s="95"/>
      <c r="DL3051" s="95"/>
      <c r="DM3051" s="95"/>
      <c r="DN3051" s="95"/>
      <c r="DO3051" s="95"/>
    </row>
    <row r="3052" spans="1:119" ht="15" customHeight="1" outlineLevel="1" x14ac:dyDescent="0.35">
      <c r="A3052" s="83" t="s">
        <v>4227</v>
      </c>
      <c r="B3052" s="148" t="s">
        <v>203</v>
      </c>
      <c r="C3052" s="122"/>
      <c r="D3052" s="122"/>
      <c r="E3052" s="123"/>
      <c r="F3052" s="123"/>
      <c r="G3052" s="123"/>
      <c r="H3052" s="123"/>
      <c r="I3052" s="123"/>
      <c r="J3052" s="123"/>
      <c r="K3052" s="123"/>
      <c r="L3052" s="123"/>
      <c r="M3052" s="123"/>
      <c r="N3052" s="123">
        <f t="shared" si="186"/>
        <v>0</v>
      </c>
      <c r="O3052" s="88"/>
      <c r="P3052" s="88"/>
      <c r="Q3052" s="144">
        <v>0.2</v>
      </c>
      <c r="R3052" s="90" t="s">
        <v>45</v>
      </c>
      <c r="S3052" s="122"/>
      <c r="T3052" s="122"/>
      <c r="U3052" s="394"/>
      <c r="DJ3052" s="95"/>
      <c r="DK3052" s="95"/>
      <c r="DL3052" s="95"/>
      <c r="DM3052" s="95"/>
      <c r="DN3052" s="95"/>
      <c r="DO3052" s="95"/>
    </row>
    <row r="3053" spans="1:119" ht="34.5" customHeight="1" outlineLevel="1" x14ac:dyDescent="0.35">
      <c r="A3053" s="83" t="s">
        <v>4228</v>
      </c>
      <c r="B3053" s="148" t="s">
        <v>44</v>
      </c>
      <c r="C3053" s="122"/>
      <c r="D3053" s="122"/>
      <c r="E3053" s="123">
        <v>0</v>
      </c>
      <c r="F3053" s="123"/>
      <c r="G3053" s="123"/>
      <c r="H3053" s="123"/>
      <c r="I3053" s="123"/>
      <c r="J3053" s="123">
        <v>0</v>
      </c>
      <c r="K3053" s="123"/>
      <c r="L3053" s="123"/>
      <c r="M3053" s="123"/>
      <c r="N3053" s="123">
        <f t="shared" si="186"/>
        <v>0</v>
      </c>
      <c r="O3053" s="88"/>
      <c r="P3053" s="88"/>
      <c r="Q3053" s="144">
        <v>0.2</v>
      </c>
      <c r="R3053" s="90" t="s">
        <v>45</v>
      </c>
      <c r="S3053" s="122"/>
      <c r="T3053" s="122"/>
      <c r="U3053" s="394"/>
      <c r="DJ3053" s="95"/>
      <c r="DK3053" s="95"/>
      <c r="DL3053" s="95"/>
      <c r="DM3053" s="95"/>
      <c r="DN3053" s="95"/>
      <c r="DO3053" s="95"/>
    </row>
    <row r="3054" spans="1:119" ht="15" customHeight="1" outlineLevel="1" x14ac:dyDescent="0.35">
      <c r="A3054" s="161" t="s">
        <v>4229</v>
      </c>
      <c r="B3054" s="163" t="s">
        <v>4230</v>
      </c>
      <c r="C3054" s="64"/>
      <c r="D3054" s="113">
        <v>891100</v>
      </c>
      <c r="E3054" s="66">
        <f>+E3057</f>
        <v>0</v>
      </c>
      <c r="F3054" s="65"/>
      <c r="G3054" s="65"/>
      <c r="H3054" s="65"/>
      <c r="I3054" s="66"/>
      <c r="J3054" s="66">
        <f>+J3057</f>
        <v>0</v>
      </c>
      <c r="K3054" s="65"/>
      <c r="L3054" s="65"/>
      <c r="M3054" s="65"/>
      <c r="N3054" s="66">
        <f t="shared" si="186"/>
        <v>0</v>
      </c>
      <c r="O3054" s="67"/>
      <c r="P3054" s="67"/>
      <c r="Q3054" s="68"/>
      <c r="R3054" s="208" t="s">
        <v>45</v>
      </c>
      <c r="S3054" s="71"/>
      <c r="T3054" s="71"/>
      <c r="U3054" s="147"/>
      <c r="DJ3054" s="95"/>
      <c r="DK3054" s="95"/>
      <c r="DL3054" s="95"/>
      <c r="DM3054" s="95"/>
      <c r="DN3054" s="95"/>
      <c r="DO3054" s="95"/>
    </row>
    <row r="3055" spans="1:119" ht="15" customHeight="1" outlineLevel="1" x14ac:dyDescent="0.35">
      <c r="A3055" s="83" t="s">
        <v>4231</v>
      </c>
      <c r="B3055" s="148" t="s">
        <v>1063</v>
      </c>
      <c r="C3055" s="122"/>
      <c r="D3055" s="122"/>
      <c r="E3055" s="123"/>
      <c r="F3055" s="123"/>
      <c r="G3055" s="123"/>
      <c r="H3055" s="123"/>
      <c r="I3055" s="123"/>
      <c r="J3055" s="123"/>
      <c r="K3055" s="123"/>
      <c r="L3055" s="123"/>
      <c r="M3055" s="123"/>
      <c r="N3055" s="123">
        <f t="shared" si="186"/>
        <v>0</v>
      </c>
      <c r="O3055" s="88"/>
      <c r="P3055" s="88"/>
      <c r="Q3055" s="144">
        <v>0.6</v>
      </c>
      <c r="R3055" s="90" t="s">
        <v>45</v>
      </c>
      <c r="S3055" s="122"/>
      <c r="T3055" s="122"/>
      <c r="U3055" s="394"/>
      <c r="DJ3055" s="95"/>
      <c r="DK3055" s="95"/>
      <c r="DL3055" s="95"/>
      <c r="DM3055" s="95"/>
      <c r="DN3055" s="95"/>
      <c r="DO3055" s="95"/>
    </row>
    <row r="3056" spans="1:119" ht="14" outlineLevel="1" x14ac:dyDescent="0.35">
      <c r="A3056" s="83" t="s">
        <v>4232</v>
      </c>
      <c r="B3056" s="148" t="s">
        <v>203</v>
      </c>
      <c r="C3056" s="122"/>
      <c r="D3056" s="122"/>
      <c r="E3056" s="123"/>
      <c r="F3056" s="123"/>
      <c r="G3056" s="123"/>
      <c r="H3056" s="123"/>
      <c r="I3056" s="123"/>
      <c r="J3056" s="123"/>
      <c r="K3056" s="123"/>
      <c r="L3056" s="123"/>
      <c r="M3056" s="123"/>
      <c r="N3056" s="123">
        <f t="shared" si="186"/>
        <v>0</v>
      </c>
      <c r="O3056" s="88"/>
      <c r="P3056" s="88"/>
      <c r="Q3056" s="144">
        <v>0.2</v>
      </c>
      <c r="R3056" s="90" t="s">
        <v>45</v>
      </c>
      <c r="S3056" s="122"/>
      <c r="T3056" s="122"/>
      <c r="U3056" s="394"/>
    </row>
    <row r="3057" spans="1:119" ht="15" customHeight="1" outlineLevel="1" x14ac:dyDescent="0.35">
      <c r="A3057" s="83" t="s">
        <v>4233</v>
      </c>
      <c r="B3057" s="148" t="s">
        <v>44</v>
      </c>
      <c r="C3057" s="122"/>
      <c r="D3057" s="122"/>
      <c r="E3057" s="123">
        <v>0</v>
      </c>
      <c r="F3057" s="123"/>
      <c r="G3057" s="123"/>
      <c r="H3057" s="123"/>
      <c r="I3057" s="123"/>
      <c r="J3057" s="123">
        <v>0</v>
      </c>
      <c r="K3057" s="123"/>
      <c r="L3057" s="123"/>
      <c r="M3057" s="123"/>
      <c r="N3057" s="123">
        <f t="shared" si="186"/>
        <v>0</v>
      </c>
      <c r="O3057" s="88"/>
      <c r="P3057" s="88"/>
      <c r="Q3057" s="144">
        <v>0.2</v>
      </c>
      <c r="R3057" s="90" t="s">
        <v>45</v>
      </c>
      <c r="S3057" s="122"/>
      <c r="T3057" s="122"/>
      <c r="U3057" s="394"/>
      <c r="DJ3057" s="95"/>
      <c r="DK3057" s="95"/>
      <c r="DL3057" s="95"/>
      <c r="DM3057" s="95"/>
      <c r="DN3057" s="95"/>
      <c r="DO3057" s="95"/>
    </row>
    <row r="3058" spans="1:119" ht="15" customHeight="1" outlineLevel="1" x14ac:dyDescent="0.35">
      <c r="A3058" s="161" t="s">
        <v>4234</v>
      </c>
      <c r="B3058" s="163" t="s">
        <v>4235</v>
      </c>
      <c r="C3058" s="64"/>
      <c r="D3058" s="113">
        <v>618103</v>
      </c>
      <c r="E3058" s="66">
        <f>+E3059+E3060+E3061+E3062</f>
        <v>12000000</v>
      </c>
      <c r="F3058" s="65"/>
      <c r="G3058" s="65"/>
      <c r="H3058" s="65"/>
      <c r="I3058" s="66">
        <f t="shared" ref="I3058:I3064" si="187">SUM(E3058:H3058)</f>
        <v>12000000</v>
      </c>
      <c r="J3058" s="66">
        <f>+J3059+J3060+J3061+J3062</f>
        <v>12000000</v>
      </c>
      <c r="K3058" s="65"/>
      <c r="L3058" s="65"/>
      <c r="M3058" s="65"/>
      <c r="N3058" s="66">
        <f t="shared" si="186"/>
        <v>12000000</v>
      </c>
      <c r="O3058" s="67"/>
      <c r="P3058" s="67"/>
      <c r="Q3058" s="68"/>
      <c r="R3058" s="208" t="s">
        <v>45</v>
      </c>
      <c r="S3058" s="71"/>
      <c r="T3058" s="71"/>
      <c r="U3058" s="147"/>
      <c r="DJ3058" s="95"/>
      <c r="DK3058" s="95"/>
      <c r="DL3058" s="95"/>
      <c r="DM3058" s="95"/>
      <c r="DN3058" s="95"/>
      <c r="DO3058" s="95"/>
    </row>
    <row r="3059" spans="1:119" ht="15" customHeight="1" outlineLevel="1" x14ac:dyDescent="0.35">
      <c r="A3059" s="83" t="s">
        <v>4236</v>
      </c>
      <c r="B3059" s="148" t="s">
        <v>4237</v>
      </c>
      <c r="C3059" s="122"/>
      <c r="D3059" s="122"/>
      <c r="E3059" s="123">
        <v>3000000</v>
      </c>
      <c r="F3059" s="123"/>
      <c r="G3059" s="123"/>
      <c r="H3059" s="123"/>
      <c r="I3059" s="123">
        <f t="shared" si="187"/>
        <v>3000000</v>
      </c>
      <c r="J3059" s="123">
        <v>3000000</v>
      </c>
      <c r="K3059" s="123"/>
      <c r="L3059" s="123"/>
      <c r="M3059" s="123"/>
      <c r="N3059" s="123">
        <f t="shared" si="186"/>
        <v>3000000</v>
      </c>
      <c r="O3059" s="88"/>
      <c r="P3059" s="88"/>
      <c r="Q3059" s="144">
        <v>0.25</v>
      </c>
      <c r="R3059" s="90" t="s">
        <v>45</v>
      </c>
      <c r="S3059" s="122"/>
      <c r="T3059" s="122"/>
      <c r="U3059" s="394"/>
      <c r="DJ3059" s="95"/>
      <c r="DK3059" s="95"/>
      <c r="DL3059" s="95"/>
      <c r="DM3059" s="95"/>
      <c r="DN3059" s="95"/>
      <c r="DO3059" s="95"/>
    </row>
    <row r="3060" spans="1:119" ht="15" customHeight="1" outlineLevel="1" x14ac:dyDescent="0.35">
      <c r="A3060" s="83" t="s">
        <v>4238</v>
      </c>
      <c r="B3060" s="148" t="s">
        <v>4239</v>
      </c>
      <c r="C3060" s="122"/>
      <c r="D3060" s="122"/>
      <c r="E3060" s="123">
        <v>3000000</v>
      </c>
      <c r="F3060" s="123"/>
      <c r="G3060" s="123"/>
      <c r="H3060" s="123"/>
      <c r="I3060" s="123">
        <f t="shared" si="187"/>
        <v>3000000</v>
      </c>
      <c r="J3060" s="123">
        <v>3000000</v>
      </c>
      <c r="K3060" s="123"/>
      <c r="L3060" s="123"/>
      <c r="M3060" s="123"/>
      <c r="N3060" s="123">
        <f t="shared" si="186"/>
        <v>3000000</v>
      </c>
      <c r="O3060" s="88"/>
      <c r="P3060" s="88"/>
      <c r="Q3060" s="144">
        <v>0.25</v>
      </c>
      <c r="R3060" s="90" t="s">
        <v>45</v>
      </c>
      <c r="S3060" s="122"/>
      <c r="T3060" s="122"/>
      <c r="U3060" s="394"/>
      <c r="DJ3060" s="95"/>
      <c r="DK3060" s="95"/>
      <c r="DL3060" s="95"/>
      <c r="DM3060" s="95"/>
      <c r="DN3060" s="95"/>
      <c r="DO3060" s="95"/>
    </row>
    <row r="3061" spans="1:119" ht="14" outlineLevel="1" x14ac:dyDescent="0.35">
      <c r="A3061" s="83" t="s">
        <v>4240</v>
      </c>
      <c r="B3061" s="148" t="s">
        <v>4241</v>
      </c>
      <c r="C3061" s="122"/>
      <c r="D3061" s="122"/>
      <c r="E3061" s="123">
        <v>3000000</v>
      </c>
      <c r="F3061" s="123"/>
      <c r="G3061" s="123"/>
      <c r="H3061" s="123"/>
      <c r="I3061" s="123">
        <f t="shared" si="187"/>
        <v>3000000</v>
      </c>
      <c r="J3061" s="123">
        <v>3000000</v>
      </c>
      <c r="K3061" s="123"/>
      <c r="L3061" s="123"/>
      <c r="M3061" s="123"/>
      <c r="N3061" s="123">
        <f t="shared" si="186"/>
        <v>3000000</v>
      </c>
      <c r="O3061" s="88"/>
      <c r="P3061" s="88"/>
      <c r="Q3061" s="144">
        <v>0.25</v>
      </c>
      <c r="R3061" s="90" t="s">
        <v>45</v>
      </c>
      <c r="S3061" s="122"/>
      <c r="T3061" s="122"/>
      <c r="U3061" s="394"/>
    </row>
    <row r="3062" spans="1:119" ht="15" customHeight="1" outlineLevel="1" x14ac:dyDescent="0.35">
      <c r="A3062" s="83" t="s">
        <v>4242</v>
      </c>
      <c r="B3062" s="148" t="s">
        <v>4243</v>
      </c>
      <c r="C3062" s="122"/>
      <c r="D3062" s="122"/>
      <c r="E3062" s="123">
        <v>3000000</v>
      </c>
      <c r="F3062" s="123"/>
      <c r="G3062" s="123"/>
      <c r="H3062" s="123"/>
      <c r="I3062" s="123">
        <f t="shared" si="187"/>
        <v>3000000</v>
      </c>
      <c r="J3062" s="123">
        <v>3000000</v>
      </c>
      <c r="K3062" s="123"/>
      <c r="L3062" s="123"/>
      <c r="M3062" s="123"/>
      <c r="N3062" s="123">
        <f t="shared" si="186"/>
        <v>3000000</v>
      </c>
      <c r="O3062" s="88"/>
      <c r="P3062" s="88"/>
      <c r="Q3062" s="144">
        <v>0.25</v>
      </c>
      <c r="R3062" s="90" t="s">
        <v>45</v>
      </c>
      <c r="S3062" s="122"/>
      <c r="T3062" s="122"/>
      <c r="U3062" s="394"/>
      <c r="DJ3062" s="95"/>
      <c r="DK3062" s="95"/>
      <c r="DL3062" s="95"/>
      <c r="DM3062" s="95"/>
      <c r="DN3062" s="95"/>
      <c r="DO3062" s="95"/>
    </row>
    <row r="3063" spans="1:119" ht="33" customHeight="1" outlineLevel="1" x14ac:dyDescent="0.35">
      <c r="A3063" s="53" t="s">
        <v>4244</v>
      </c>
      <c r="B3063" s="54" t="s">
        <v>4245</v>
      </c>
      <c r="C3063" s="55"/>
      <c r="D3063" s="56"/>
      <c r="E3063" s="57">
        <f>SUM(E3064)</f>
        <v>10247300</v>
      </c>
      <c r="F3063" s="57">
        <f>SUM(F3064)</f>
        <v>0</v>
      </c>
      <c r="G3063" s="57">
        <f>SUM(G3064)</f>
        <v>0</v>
      </c>
      <c r="H3063" s="57">
        <f>SUM(H3064)</f>
        <v>0</v>
      </c>
      <c r="I3063" s="57">
        <f t="shared" si="187"/>
        <v>10247300</v>
      </c>
      <c r="J3063" s="57">
        <f>SUM(J3064)</f>
        <v>10247300</v>
      </c>
      <c r="K3063" s="57">
        <f>SUM(K3064)</f>
        <v>0</v>
      </c>
      <c r="L3063" s="57">
        <f>SUM(L3064)</f>
        <v>0</v>
      </c>
      <c r="M3063" s="57">
        <f>SUM(M3064)</f>
        <v>0</v>
      </c>
      <c r="N3063" s="57">
        <f t="shared" si="186"/>
        <v>10247300</v>
      </c>
      <c r="O3063" s="58"/>
      <c r="P3063" s="58"/>
      <c r="Q3063" s="59">
        <v>0.15</v>
      </c>
      <c r="R3063" s="60" t="s">
        <v>22</v>
      </c>
      <c r="S3063" s="61"/>
      <c r="T3063" s="61"/>
      <c r="U3063" s="62"/>
      <c r="DJ3063" s="95"/>
      <c r="DK3063" s="95"/>
      <c r="DL3063" s="95"/>
      <c r="DM3063" s="95"/>
      <c r="DN3063" s="95"/>
      <c r="DO3063" s="95"/>
    </row>
    <row r="3064" spans="1:119" ht="28.5" customHeight="1" outlineLevel="1" x14ac:dyDescent="0.35">
      <c r="A3064" s="63" t="s">
        <v>4246</v>
      </c>
      <c r="B3064" s="163" t="s">
        <v>4247</v>
      </c>
      <c r="C3064" s="64"/>
      <c r="D3064" s="71">
        <v>638401</v>
      </c>
      <c r="E3064" s="66">
        <f>E3065</f>
        <v>10247300</v>
      </c>
      <c r="F3064" s="65"/>
      <c r="G3064" s="65"/>
      <c r="H3064" s="65"/>
      <c r="I3064" s="65">
        <f t="shared" si="187"/>
        <v>10247300</v>
      </c>
      <c r="J3064" s="65">
        <f>J3065</f>
        <v>10247300</v>
      </c>
      <c r="K3064" s="65"/>
      <c r="L3064" s="65"/>
      <c r="M3064" s="65"/>
      <c r="N3064" s="65">
        <f t="shared" si="186"/>
        <v>10247300</v>
      </c>
      <c r="O3064" s="67"/>
      <c r="P3064" s="67"/>
      <c r="Q3064" s="68"/>
      <c r="R3064" s="69" t="s">
        <v>1946</v>
      </c>
      <c r="S3064" s="71"/>
      <c r="T3064" s="71"/>
      <c r="U3064" s="147"/>
      <c r="DJ3064" s="95"/>
      <c r="DK3064" s="95"/>
      <c r="DL3064" s="95"/>
      <c r="DM3064" s="95"/>
      <c r="DN3064" s="95"/>
      <c r="DO3064" s="95"/>
    </row>
    <row r="3065" spans="1:119" ht="23.15" customHeight="1" outlineLevel="1" x14ac:dyDescent="0.35">
      <c r="A3065" s="83" t="s">
        <v>4248</v>
      </c>
      <c r="B3065" s="152" t="s">
        <v>4249</v>
      </c>
      <c r="C3065" s="85"/>
      <c r="D3065" s="86"/>
      <c r="E3065" s="149">
        <v>10247300</v>
      </c>
      <c r="F3065" s="149"/>
      <c r="G3065" s="149"/>
      <c r="H3065" s="149"/>
      <c r="I3065" s="149">
        <v>10247300</v>
      </c>
      <c r="J3065" s="149">
        <v>10247300</v>
      </c>
      <c r="K3065" s="149"/>
      <c r="L3065" s="149"/>
      <c r="M3065" s="149"/>
      <c r="N3065" s="149">
        <v>10247300</v>
      </c>
      <c r="O3065" s="88"/>
      <c r="P3065" s="88"/>
      <c r="Q3065" s="341">
        <v>1</v>
      </c>
      <c r="R3065" s="90" t="s">
        <v>1946</v>
      </c>
      <c r="S3065" s="91"/>
      <c r="T3065" s="91"/>
      <c r="U3065" s="102"/>
      <c r="DJ3065" s="95"/>
      <c r="DK3065" s="95"/>
      <c r="DL3065" s="95"/>
      <c r="DM3065" s="95"/>
      <c r="DN3065" s="95"/>
      <c r="DO3065" s="95"/>
    </row>
    <row r="3066" spans="1:119" ht="34.5" customHeight="1" outlineLevel="1" x14ac:dyDescent="0.35">
      <c r="A3066" s="43" t="s">
        <v>4250</v>
      </c>
      <c r="B3066" s="44" t="s">
        <v>4251</v>
      </c>
      <c r="C3066" s="45"/>
      <c r="D3066" s="46"/>
      <c r="E3066" s="47">
        <f>+E3067+E3142</f>
        <v>245533213</v>
      </c>
      <c r="F3066" s="395">
        <f>+F3067+F3142</f>
        <v>0</v>
      </c>
      <c r="G3066" s="395">
        <f>+G3067+G3142</f>
        <v>0</v>
      </c>
      <c r="H3066" s="395">
        <f>+H3067+H3142</f>
        <v>0</v>
      </c>
      <c r="I3066" s="47">
        <f t="shared" ref="I3066:I3097" si="188">SUM(E3066:H3066)</f>
        <v>245533213</v>
      </c>
      <c r="J3066" s="47">
        <f>+J3067+J3142</f>
        <v>245533213</v>
      </c>
      <c r="K3066" s="395">
        <f>+K3067+K3142</f>
        <v>0</v>
      </c>
      <c r="L3066" s="395">
        <f>+L3067+L3142</f>
        <v>0</v>
      </c>
      <c r="M3066" s="395">
        <f>+M3067+M3142</f>
        <v>0</v>
      </c>
      <c r="N3066" s="47">
        <f t="shared" ref="N3066:N3129" si="189">SUM(J3066:M3066)</f>
        <v>245533213</v>
      </c>
      <c r="O3066" s="48"/>
      <c r="P3066" s="48"/>
      <c r="Q3066" s="49">
        <v>0.1</v>
      </c>
      <c r="R3066" s="50" t="s">
        <v>22</v>
      </c>
      <c r="S3066" s="51"/>
      <c r="T3066" s="51"/>
      <c r="U3066" s="52"/>
      <c r="DJ3066" s="95"/>
      <c r="DK3066" s="95"/>
      <c r="DL3066" s="95"/>
      <c r="DM3066" s="95"/>
      <c r="DN3066" s="95"/>
      <c r="DO3066" s="95"/>
    </row>
    <row r="3067" spans="1:119" ht="24" customHeight="1" outlineLevel="1" x14ac:dyDescent="0.35">
      <c r="A3067" s="53" t="s">
        <v>4252</v>
      </c>
      <c r="B3067" s="54" t="s">
        <v>4253</v>
      </c>
      <c r="C3067" s="55"/>
      <c r="D3067" s="56"/>
      <c r="E3067" s="57">
        <f>E3068+E3085+E3104+E3117+E3121+E3128+E3135</f>
        <v>11160000</v>
      </c>
      <c r="F3067" s="57">
        <f>F3068+F3085+F3104+F3117+F3121+F3128+F3135</f>
        <v>0</v>
      </c>
      <c r="G3067" s="57">
        <f>G3068+G3085+G3104+G3117+G3121+G3128+G3135</f>
        <v>0</v>
      </c>
      <c r="H3067" s="57">
        <f>H3068+H3085+H3104+H3117+H3121+H3128+H3135</f>
        <v>0</v>
      </c>
      <c r="I3067" s="57">
        <f t="shared" si="188"/>
        <v>11160000</v>
      </c>
      <c r="J3067" s="57">
        <f>J3068+J3085+J3104+J3117+J3121+J3128+J3135</f>
        <v>11160000</v>
      </c>
      <c r="K3067" s="57">
        <f>K3068+K3085+K3104+K3117+K3121+K3128+K3135</f>
        <v>0</v>
      </c>
      <c r="L3067" s="57">
        <f>L3068+L3085+L3104+L3117+L3121+L3128+L3135</f>
        <v>0</v>
      </c>
      <c r="M3067" s="57">
        <f>M3068+M3085+M3104+M3117+M3121+M3128+M3135</f>
        <v>0</v>
      </c>
      <c r="N3067" s="57">
        <f t="shared" si="189"/>
        <v>11160000</v>
      </c>
      <c r="O3067" s="58"/>
      <c r="P3067" s="58"/>
      <c r="Q3067" s="59">
        <v>0.2</v>
      </c>
      <c r="R3067" s="60" t="s">
        <v>22</v>
      </c>
      <c r="S3067" s="61"/>
      <c r="T3067" s="61"/>
      <c r="U3067" s="62"/>
      <c r="DJ3067" s="95"/>
      <c r="DK3067" s="95"/>
      <c r="DL3067" s="95"/>
      <c r="DM3067" s="95"/>
      <c r="DN3067" s="95"/>
      <c r="DO3067" s="95"/>
    </row>
    <row r="3068" spans="1:119" ht="27.65" customHeight="1" outlineLevel="1" x14ac:dyDescent="0.35">
      <c r="A3068" s="161" t="s">
        <v>4254</v>
      </c>
      <c r="B3068" s="163" t="s">
        <v>4255</v>
      </c>
      <c r="C3068" s="71"/>
      <c r="D3068" s="71">
        <v>638301</v>
      </c>
      <c r="E3068" s="65">
        <f>E3069+E3073+E3077+E3081</f>
        <v>960000</v>
      </c>
      <c r="F3068" s="65">
        <f>F3069+F3086+F3105+F3118+F3122+F3129+F3136</f>
        <v>0</v>
      </c>
      <c r="G3068" s="65">
        <f>G3069+G3086+G3105+G3118+G3122+G3129+G3136</f>
        <v>0</v>
      </c>
      <c r="H3068" s="65">
        <f>H3069+H3086+H3105+H3118+H3122+H3129+H3136</f>
        <v>0</v>
      </c>
      <c r="I3068" s="66">
        <f t="shared" si="188"/>
        <v>960000</v>
      </c>
      <c r="J3068" s="65">
        <f>J3069+J3073+J3077+J3081</f>
        <v>960000</v>
      </c>
      <c r="K3068" s="65"/>
      <c r="L3068" s="65"/>
      <c r="M3068" s="65"/>
      <c r="N3068" s="66">
        <f t="shared" si="189"/>
        <v>960000</v>
      </c>
      <c r="O3068" s="67"/>
      <c r="P3068" s="67"/>
      <c r="Q3068" s="68"/>
      <c r="R3068" s="71" t="s">
        <v>1946</v>
      </c>
      <c r="S3068" s="71"/>
      <c r="T3068" s="71"/>
      <c r="U3068" s="147"/>
      <c r="DJ3068" s="95"/>
      <c r="DK3068" s="95"/>
      <c r="DL3068" s="95"/>
      <c r="DM3068" s="95"/>
      <c r="DN3068" s="95"/>
      <c r="DO3068" s="95"/>
    </row>
    <row r="3069" spans="1:119" ht="21.65" customHeight="1" outlineLevel="1" x14ac:dyDescent="0.35">
      <c r="A3069" s="228" t="s">
        <v>4256</v>
      </c>
      <c r="B3069" s="352" t="s">
        <v>4257</v>
      </c>
      <c r="C3069" s="352"/>
      <c r="D3069" s="396"/>
      <c r="E3069" s="132">
        <v>240000</v>
      </c>
      <c r="F3069" s="132"/>
      <c r="G3069" s="132"/>
      <c r="H3069" s="132"/>
      <c r="I3069" s="132">
        <f t="shared" si="188"/>
        <v>240000</v>
      </c>
      <c r="J3069" s="132">
        <v>240000</v>
      </c>
      <c r="K3069" s="132"/>
      <c r="L3069" s="132"/>
      <c r="M3069" s="132"/>
      <c r="N3069" s="132">
        <f t="shared" si="189"/>
        <v>240000</v>
      </c>
      <c r="O3069" s="353"/>
      <c r="P3069" s="353"/>
      <c r="Q3069" s="354"/>
      <c r="R3069" s="355" t="s">
        <v>1946</v>
      </c>
      <c r="S3069" s="352"/>
      <c r="T3069" s="352"/>
      <c r="U3069" s="352"/>
      <c r="DJ3069" s="95"/>
      <c r="DK3069" s="95"/>
      <c r="DL3069" s="95"/>
      <c r="DM3069" s="95"/>
      <c r="DN3069" s="95"/>
      <c r="DO3069" s="95"/>
    </row>
    <row r="3070" spans="1:119" ht="21.65" customHeight="1" outlineLevel="1" x14ac:dyDescent="0.35">
      <c r="A3070" s="83" t="s">
        <v>4258</v>
      </c>
      <c r="B3070" s="397" t="s">
        <v>671</v>
      </c>
      <c r="C3070" s="398"/>
      <c r="D3070" s="399"/>
      <c r="E3070" s="123"/>
      <c r="F3070" s="101"/>
      <c r="G3070" s="101"/>
      <c r="H3070" s="101"/>
      <c r="I3070" s="123">
        <f t="shared" si="188"/>
        <v>0</v>
      </c>
      <c r="J3070" s="123"/>
      <c r="K3070" s="101"/>
      <c r="L3070" s="101"/>
      <c r="M3070" s="101"/>
      <c r="N3070" s="123">
        <f t="shared" si="189"/>
        <v>0</v>
      </c>
      <c r="O3070" s="88"/>
      <c r="P3070" s="88"/>
      <c r="Q3070" s="400">
        <v>0.1</v>
      </c>
      <c r="R3070" s="90" t="s">
        <v>1946</v>
      </c>
      <c r="S3070" s="91"/>
      <c r="T3070" s="91"/>
      <c r="U3070" s="102"/>
      <c r="DJ3070" s="95"/>
      <c r="DK3070" s="95"/>
      <c r="DL3070" s="95"/>
      <c r="DM3070" s="95"/>
      <c r="DN3070" s="95"/>
      <c r="DO3070" s="95"/>
    </row>
    <row r="3071" spans="1:119" ht="24.9" customHeight="1" outlineLevel="1" x14ac:dyDescent="0.35">
      <c r="A3071" s="83" t="s">
        <v>4259</v>
      </c>
      <c r="B3071" s="397" t="s">
        <v>4260</v>
      </c>
      <c r="C3071" s="398"/>
      <c r="D3071" s="399"/>
      <c r="E3071" s="123"/>
      <c r="F3071" s="101"/>
      <c r="G3071" s="101"/>
      <c r="H3071" s="101"/>
      <c r="I3071" s="123">
        <f t="shared" si="188"/>
        <v>0</v>
      </c>
      <c r="J3071" s="123"/>
      <c r="K3071" s="101"/>
      <c r="L3071" s="101"/>
      <c r="M3071" s="101"/>
      <c r="N3071" s="123">
        <f t="shared" si="189"/>
        <v>0</v>
      </c>
      <c r="O3071" s="88"/>
      <c r="P3071" s="88"/>
      <c r="Q3071" s="400">
        <v>0.25</v>
      </c>
      <c r="R3071" s="90" t="s">
        <v>1946</v>
      </c>
      <c r="S3071" s="91"/>
      <c r="T3071" s="91"/>
      <c r="U3071" s="102"/>
    </row>
    <row r="3072" spans="1:119" ht="36.9" customHeight="1" outlineLevel="1" x14ac:dyDescent="0.35">
      <c r="A3072" s="83" t="s">
        <v>4261</v>
      </c>
      <c r="B3072" s="397" t="s">
        <v>4262</v>
      </c>
      <c r="C3072" s="91"/>
      <c r="D3072" s="85"/>
      <c r="E3072" s="123">
        <v>240000</v>
      </c>
      <c r="F3072" s="101"/>
      <c r="G3072" s="101"/>
      <c r="H3072" s="101"/>
      <c r="I3072" s="123">
        <f t="shared" si="188"/>
        <v>240000</v>
      </c>
      <c r="J3072" s="123">
        <v>240000</v>
      </c>
      <c r="K3072" s="101"/>
      <c r="L3072" s="101"/>
      <c r="M3072" s="101"/>
      <c r="N3072" s="123">
        <f t="shared" si="189"/>
        <v>240000</v>
      </c>
      <c r="O3072" s="88"/>
      <c r="P3072" s="88"/>
      <c r="Q3072" s="400">
        <v>0.65</v>
      </c>
      <c r="R3072" s="90" t="s">
        <v>1946</v>
      </c>
      <c r="S3072" s="91"/>
      <c r="T3072" s="91"/>
      <c r="U3072" s="102"/>
      <c r="DJ3072" s="95"/>
      <c r="DK3072" s="95"/>
      <c r="DL3072" s="95"/>
      <c r="DM3072" s="95"/>
      <c r="DN3072" s="95"/>
      <c r="DO3072" s="95"/>
    </row>
    <row r="3073" spans="1:119" ht="21.65" customHeight="1" outlineLevel="1" x14ac:dyDescent="0.35">
      <c r="A3073" s="228" t="s">
        <v>4263</v>
      </c>
      <c r="B3073" s="352" t="s">
        <v>4264</v>
      </c>
      <c r="C3073" s="352"/>
      <c r="D3073" s="396"/>
      <c r="E3073" s="132">
        <v>240000</v>
      </c>
      <c r="F3073" s="132"/>
      <c r="G3073" s="132"/>
      <c r="H3073" s="132"/>
      <c r="I3073" s="132">
        <f t="shared" si="188"/>
        <v>240000</v>
      </c>
      <c r="J3073" s="132">
        <v>240000</v>
      </c>
      <c r="K3073" s="132"/>
      <c r="L3073" s="132"/>
      <c r="M3073" s="132"/>
      <c r="N3073" s="132">
        <f t="shared" si="189"/>
        <v>240000</v>
      </c>
      <c r="O3073" s="353"/>
      <c r="P3073" s="353"/>
      <c r="Q3073" s="354"/>
      <c r="R3073" s="355" t="s">
        <v>1946</v>
      </c>
      <c r="S3073" s="352"/>
      <c r="T3073" s="352"/>
      <c r="U3073" s="352"/>
      <c r="DJ3073" s="95"/>
      <c r="DK3073" s="95"/>
      <c r="DL3073" s="95"/>
      <c r="DM3073" s="95"/>
      <c r="DN3073" s="95"/>
      <c r="DO3073" s="95"/>
    </row>
    <row r="3074" spans="1:119" ht="21.65" customHeight="1" outlineLevel="1" x14ac:dyDescent="0.35">
      <c r="A3074" s="83" t="s">
        <v>4265</v>
      </c>
      <c r="B3074" s="397" t="s">
        <v>671</v>
      </c>
      <c r="C3074" s="398"/>
      <c r="D3074" s="399"/>
      <c r="E3074" s="123"/>
      <c r="F3074" s="101"/>
      <c r="G3074" s="101"/>
      <c r="H3074" s="101"/>
      <c r="I3074" s="123">
        <f t="shared" si="188"/>
        <v>0</v>
      </c>
      <c r="J3074" s="123"/>
      <c r="K3074" s="101"/>
      <c r="L3074" s="101"/>
      <c r="M3074" s="101"/>
      <c r="N3074" s="123">
        <f t="shared" si="189"/>
        <v>0</v>
      </c>
      <c r="O3074" s="88"/>
      <c r="P3074" s="88"/>
      <c r="Q3074" s="400">
        <v>0.1</v>
      </c>
      <c r="R3074" s="90" t="s">
        <v>1946</v>
      </c>
      <c r="S3074" s="91"/>
      <c r="T3074" s="91"/>
      <c r="U3074" s="102"/>
      <c r="DJ3074" s="95"/>
      <c r="DK3074" s="95"/>
      <c r="DL3074" s="95"/>
      <c r="DM3074" s="95"/>
      <c r="DN3074" s="95"/>
      <c r="DO3074" s="95"/>
    </row>
    <row r="3075" spans="1:119" ht="21.65" customHeight="1" outlineLevel="1" x14ac:dyDescent="0.35">
      <c r="A3075" s="83" t="s">
        <v>4266</v>
      </c>
      <c r="B3075" s="397" t="s">
        <v>4260</v>
      </c>
      <c r="C3075" s="398"/>
      <c r="D3075" s="399"/>
      <c r="E3075" s="123"/>
      <c r="F3075" s="101"/>
      <c r="G3075" s="101"/>
      <c r="H3075" s="101"/>
      <c r="I3075" s="123">
        <f t="shared" si="188"/>
        <v>0</v>
      </c>
      <c r="J3075" s="123"/>
      <c r="K3075" s="101"/>
      <c r="L3075" s="101"/>
      <c r="M3075" s="101"/>
      <c r="N3075" s="123">
        <f t="shared" si="189"/>
        <v>0</v>
      </c>
      <c r="O3075" s="88"/>
      <c r="P3075" s="88"/>
      <c r="Q3075" s="400">
        <v>0.25</v>
      </c>
      <c r="R3075" s="90" t="s">
        <v>1946</v>
      </c>
      <c r="S3075" s="91"/>
      <c r="T3075" s="91"/>
      <c r="U3075" s="102"/>
      <c r="DJ3075" s="95"/>
      <c r="DK3075" s="95"/>
      <c r="DL3075" s="95"/>
      <c r="DM3075" s="95"/>
      <c r="DN3075" s="95"/>
      <c r="DO3075" s="95"/>
    </row>
    <row r="3076" spans="1:119" ht="37.5" customHeight="1" outlineLevel="1" x14ac:dyDescent="0.35">
      <c r="A3076" s="83" t="s">
        <v>4267</v>
      </c>
      <c r="B3076" s="397" t="s">
        <v>4262</v>
      </c>
      <c r="C3076" s="91"/>
      <c r="D3076" s="85"/>
      <c r="E3076" s="123">
        <v>240000</v>
      </c>
      <c r="F3076" s="101"/>
      <c r="G3076" s="101"/>
      <c r="H3076" s="101"/>
      <c r="I3076" s="123">
        <f t="shared" si="188"/>
        <v>240000</v>
      </c>
      <c r="J3076" s="123">
        <v>240000</v>
      </c>
      <c r="K3076" s="101"/>
      <c r="L3076" s="101"/>
      <c r="M3076" s="101"/>
      <c r="N3076" s="123">
        <f t="shared" si="189"/>
        <v>240000</v>
      </c>
      <c r="O3076" s="88"/>
      <c r="P3076" s="88"/>
      <c r="Q3076" s="400">
        <v>0.65</v>
      </c>
      <c r="R3076" s="90" t="s">
        <v>1946</v>
      </c>
      <c r="S3076" s="91"/>
      <c r="T3076" s="91"/>
      <c r="U3076" s="102"/>
      <c r="DJ3076" s="95"/>
      <c r="DK3076" s="95"/>
      <c r="DL3076" s="95"/>
      <c r="DM3076" s="95"/>
      <c r="DN3076" s="95"/>
      <c r="DO3076" s="95"/>
    </row>
    <row r="3077" spans="1:119" ht="21.65" customHeight="1" outlineLevel="1" x14ac:dyDescent="0.35">
      <c r="A3077" s="228" t="s">
        <v>4268</v>
      </c>
      <c r="B3077" s="352" t="s">
        <v>4269</v>
      </c>
      <c r="C3077" s="352"/>
      <c r="D3077" s="396"/>
      <c r="E3077" s="132">
        <v>240000</v>
      </c>
      <c r="F3077" s="132"/>
      <c r="G3077" s="132"/>
      <c r="H3077" s="132"/>
      <c r="I3077" s="132">
        <f t="shared" si="188"/>
        <v>240000</v>
      </c>
      <c r="J3077" s="132">
        <v>240000</v>
      </c>
      <c r="K3077" s="132"/>
      <c r="L3077" s="132"/>
      <c r="M3077" s="132"/>
      <c r="N3077" s="132">
        <f t="shared" si="189"/>
        <v>240000</v>
      </c>
      <c r="O3077" s="353"/>
      <c r="P3077" s="353"/>
      <c r="Q3077" s="354"/>
      <c r="R3077" s="355" t="s">
        <v>1946</v>
      </c>
      <c r="S3077" s="352"/>
      <c r="T3077" s="352"/>
      <c r="U3077" s="352"/>
      <c r="DJ3077" s="95"/>
      <c r="DK3077" s="95"/>
      <c r="DL3077" s="95"/>
      <c r="DM3077" s="95"/>
      <c r="DN3077" s="95"/>
      <c r="DO3077" s="95"/>
    </row>
    <row r="3078" spans="1:119" ht="21.65" customHeight="1" outlineLevel="1" x14ac:dyDescent="0.35">
      <c r="A3078" s="83" t="s">
        <v>4270</v>
      </c>
      <c r="B3078" s="397" t="s">
        <v>671</v>
      </c>
      <c r="C3078" s="398"/>
      <c r="D3078" s="399"/>
      <c r="E3078" s="123"/>
      <c r="F3078" s="101"/>
      <c r="G3078" s="101"/>
      <c r="H3078" s="101"/>
      <c r="I3078" s="123">
        <f t="shared" si="188"/>
        <v>0</v>
      </c>
      <c r="J3078" s="123"/>
      <c r="K3078" s="101"/>
      <c r="L3078" s="101"/>
      <c r="M3078" s="101"/>
      <c r="N3078" s="123">
        <f t="shared" si="189"/>
        <v>0</v>
      </c>
      <c r="O3078" s="88"/>
      <c r="P3078" s="88"/>
      <c r="Q3078" s="400">
        <v>0.1</v>
      </c>
      <c r="R3078" s="90" t="s">
        <v>1946</v>
      </c>
      <c r="S3078" s="91"/>
      <c r="T3078" s="91"/>
      <c r="U3078" s="102"/>
      <c r="DJ3078" s="95"/>
      <c r="DK3078" s="95"/>
      <c r="DL3078" s="95"/>
      <c r="DM3078" s="95"/>
      <c r="DN3078" s="95"/>
      <c r="DO3078" s="95"/>
    </row>
    <row r="3079" spans="1:119" ht="21.65" customHeight="1" outlineLevel="1" x14ac:dyDescent="0.35">
      <c r="A3079" s="83" t="s">
        <v>4271</v>
      </c>
      <c r="B3079" s="397" t="s">
        <v>4260</v>
      </c>
      <c r="C3079" s="398"/>
      <c r="D3079" s="399"/>
      <c r="E3079" s="123"/>
      <c r="F3079" s="101"/>
      <c r="G3079" s="101"/>
      <c r="H3079" s="101"/>
      <c r="I3079" s="123">
        <f t="shared" si="188"/>
        <v>0</v>
      </c>
      <c r="J3079" s="123"/>
      <c r="K3079" s="101"/>
      <c r="L3079" s="101"/>
      <c r="M3079" s="101"/>
      <c r="N3079" s="123">
        <f t="shared" si="189"/>
        <v>0</v>
      </c>
      <c r="O3079" s="88"/>
      <c r="P3079" s="88"/>
      <c r="Q3079" s="400">
        <v>0.25</v>
      </c>
      <c r="R3079" s="90" t="s">
        <v>1946</v>
      </c>
      <c r="S3079" s="91"/>
      <c r="T3079" s="91"/>
      <c r="U3079" s="102"/>
      <c r="DJ3079" s="95"/>
      <c r="DK3079" s="95"/>
      <c r="DL3079" s="95"/>
      <c r="DM3079" s="95"/>
      <c r="DN3079" s="95"/>
      <c r="DO3079" s="95"/>
    </row>
    <row r="3080" spans="1:119" ht="33.65" customHeight="1" outlineLevel="1" x14ac:dyDescent="0.35">
      <c r="A3080" s="83" t="s">
        <v>4272</v>
      </c>
      <c r="B3080" s="397" t="s">
        <v>4262</v>
      </c>
      <c r="C3080" s="91"/>
      <c r="D3080" s="85"/>
      <c r="E3080" s="123">
        <v>240000</v>
      </c>
      <c r="F3080" s="101"/>
      <c r="G3080" s="101"/>
      <c r="H3080" s="101"/>
      <c r="I3080" s="123">
        <f t="shared" si="188"/>
        <v>240000</v>
      </c>
      <c r="J3080" s="123">
        <v>240000</v>
      </c>
      <c r="K3080" s="101"/>
      <c r="L3080" s="101"/>
      <c r="M3080" s="101"/>
      <c r="N3080" s="123">
        <f t="shared" si="189"/>
        <v>240000</v>
      </c>
      <c r="O3080" s="88"/>
      <c r="P3080" s="88"/>
      <c r="Q3080" s="400">
        <v>0.65</v>
      </c>
      <c r="R3080" s="90" t="s">
        <v>1946</v>
      </c>
      <c r="S3080" s="91"/>
      <c r="T3080" s="91"/>
      <c r="U3080" s="102"/>
      <c r="DJ3080" s="95"/>
      <c r="DK3080" s="95"/>
      <c r="DL3080" s="95"/>
      <c r="DM3080" s="95"/>
      <c r="DN3080" s="95"/>
      <c r="DO3080" s="95"/>
    </row>
    <row r="3081" spans="1:119" ht="21.65" customHeight="1" outlineLevel="1" x14ac:dyDescent="0.35">
      <c r="A3081" s="228" t="s">
        <v>4273</v>
      </c>
      <c r="B3081" s="352" t="s">
        <v>4274</v>
      </c>
      <c r="C3081" s="352"/>
      <c r="D3081" s="396"/>
      <c r="E3081" s="132">
        <v>240000</v>
      </c>
      <c r="F3081" s="132"/>
      <c r="G3081" s="132"/>
      <c r="H3081" s="132"/>
      <c r="I3081" s="132">
        <f t="shared" si="188"/>
        <v>240000</v>
      </c>
      <c r="J3081" s="132">
        <v>240000</v>
      </c>
      <c r="K3081" s="132"/>
      <c r="L3081" s="132"/>
      <c r="M3081" s="132"/>
      <c r="N3081" s="132">
        <f t="shared" si="189"/>
        <v>240000</v>
      </c>
      <c r="O3081" s="353"/>
      <c r="P3081" s="353"/>
      <c r="Q3081" s="354"/>
      <c r="R3081" s="355" t="s">
        <v>1946</v>
      </c>
      <c r="S3081" s="352"/>
      <c r="T3081" s="352"/>
      <c r="U3081" s="352"/>
    </row>
    <row r="3082" spans="1:119" ht="21.65" customHeight="1" outlineLevel="1" x14ac:dyDescent="0.35">
      <c r="A3082" s="83" t="s">
        <v>4275</v>
      </c>
      <c r="B3082" s="397" t="s">
        <v>671</v>
      </c>
      <c r="C3082" s="398"/>
      <c r="D3082" s="399"/>
      <c r="E3082" s="123"/>
      <c r="F3082" s="101"/>
      <c r="G3082" s="101"/>
      <c r="H3082" s="101"/>
      <c r="I3082" s="123">
        <f t="shared" si="188"/>
        <v>0</v>
      </c>
      <c r="J3082" s="123"/>
      <c r="K3082" s="101"/>
      <c r="L3082" s="101"/>
      <c r="M3082" s="101"/>
      <c r="N3082" s="123">
        <f t="shared" si="189"/>
        <v>0</v>
      </c>
      <c r="O3082" s="88"/>
      <c r="P3082" s="88"/>
      <c r="Q3082" s="400">
        <v>0.1</v>
      </c>
      <c r="R3082" s="90" t="s">
        <v>1946</v>
      </c>
      <c r="S3082" s="91"/>
      <c r="T3082" s="91"/>
      <c r="U3082" s="102"/>
      <c r="DJ3082" s="95"/>
      <c r="DK3082" s="95"/>
      <c r="DL3082" s="95"/>
      <c r="DM3082" s="95"/>
      <c r="DN3082" s="95"/>
      <c r="DO3082" s="95"/>
    </row>
    <row r="3083" spans="1:119" ht="21.65" customHeight="1" outlineLevel="1" x14ac:dyDescent="0.35">
      <c r="A3083" s="83" t="s">
        <v>4276</v>
      </c>
      <c r="B3083" s="397" t="s">
        <v>4260</v>
      </c>
      <c r="C3083" s="398"/>
      <c r="D3083" s="399"/>
      <c r="E3083" s="123"/>
      <c r="F3083" s="101"/>
      <c r="G3083" s="101"/>
      <c r="H3083" s="101"/>
      <c r="I3083" s="123">
        <f t="shared" si="188"/>
        <v>0</v>
      </c>
      <c r="J3083" s="123"/>
      <c r="K3083" s="101"/>
      <c r="L3083" s="101"/>
      <c r="M3083" s="101"/>
      <c r="N3083" s="123">
        <f t="shared" si="189"/>
        <v>0</v>
      </c>
      <c r="O3083" s="88"/>
      <c r="P3083" s="88"/>
      <c r="Q3083" s="400">
        <v>0.25</v>
      </c>
      <c r="R3083" s="90" t="s">
        <v>1946</v>
      </c>
      <c r="S3083" s="91"/>
      <c r="T3083" s="91"/>
      <c r="U3083" s="102"/>
      <c r="DJ3083" s="95"/>
      <c r="DK3083" s="95"/>
      <c r="DL3083" s="95"/>
      <c r="DM3083" s="95"/>
      <c r="DN3083" s="95"/>
      <c r="DO3083" s="95"/>
    </row>
    <row r="3084" spans="1:119" ht="33.9" customHeight="1" outlineLevel="1" x14ac:dyDescent="0.35">
      <c r="A3084" s="83" t="s">
        <v>4277</v>
      </c>
      <c r="B3084" s="397" t="s">
        <v>4262</v>
      </c>
      <c r="C3084" s="91"/>
      <c r="D3084" s="85"/>
      <c r="E3084" s="123">
        <v>240000</v>
      </c>
      <c r="F3084" s="101"/>
      <c r="G3084" s="101"/>
      <c r="H3084" s="101"/>
      <c r="I3084" s="123">
        <f t="shared" si="188"/>
        <v>240000</v>
      </c>
      <c r="J3084" s="123">
        <v>240000</v>
      </c>
      <c r="K3084" s="101"/>
      <c r="L3084" s="101"/>
      <c r="M3084" s="101"/>
      <c r="N3084" s="123">
        <f t="shared" si="189"/>
        <v>240000</v>
      </c>
      <c r="O3084" s="88"/>
      <c r="P3084" s="88"/>
      <c r="Q3084" s="400">
        <v>0.65</v>
      </c>
      <c r="R3084" s="90" t="s">
        <v>1946</v>
      </c>
      <c r="S3084" s="91"/>
      <c r="T3084" s="91"/>
      <c r="U3084" s="102"/>
      <c r="DJ3084" s="95"/>
      <c r="DK3084" s="95"/>
      <c r="DL3084" s="95"/>
      <c r="DM3084" s="95"/>
      <c r="DN3084" s="95"/>
      <c r="DO3084" s="95"/>
    </row>
    <row r="3085" spans="1:119" ht="21.65" customHeight="1" outlineLevel="1" x14ac:dyDescent="0.35">
      <c r="A3085" s="161" t="s">
        <v>4278</v>
      </c>
      <c r="B3085" s="163" t="s">
        <v>4279</v>
      </c>
      <c r="C3085" s="71"/>
      <c r="D3085" s="71">
        <v>632707</v>
      </c>
      <c r="E3085" s="66">
        <f>E3099+E3101+E3103</f>
        <v>9480000</v>
      </c>
      <c r="F3085" s="65"/>
      <c r="G3085" s="65"/>
      <c r="H3085" s="65"/>
      <c r="I3085" s="66">
        <f t="shared" si="188"/>
        <v>9480000</v>
      </c>
      <c r="J3085" s="66">
        <f>J3099+J3101+J3103</f>
        <v>9480000</v>
      </c>
      <c r="K3085" s="65"/>
      <c r="L3085" s="65"/>
      <c r="M3085" s="65"/>
      <c r="N3085" s="66">
        <f t="shared" si="189"/>
        <v>9480000</v>
      </c>
      <c r="O3085" s="67"/>
      <c r="P3085" s="67"/>
      <c r="Q3085" s="68"/>
      <c r="R3085" s="71" t="s">
        <v>1946</v>
      </c>
      <c r="S3085" s="71"/>
      <c r="T3085" s="71"/>
      <c r="U3085" s="147"/>
      <c r="DJ3085" s="95"/>
      <c r="DK3085" s="95"/>
      <c r="DL3085" s="95"/>
      <c r="DM3085" s="95"/>
      <c r="DN3085" s="95"/>
      <c r="DO3085" s="95"/>
    </row>
    <row r="3086" spans="1:119" ht="21.65" customHeight="1" outlineLevel="1" x14ac:dyDescent="0.35">
      <c r="A3086" s="83" t="s">
        <v>4280</v>
      </c>
      <c r="B3086" s="401" t="s">
        <v>2514</v>
      </c>
      <c r="C3086" s="85"/>
      <c r="D3086" s="122"/>
      <c r="E3086" s="123"/>
      <c r="F3086" s="101"/>
      <c r="G3086" s="101"/>
      <c r="H3086" s="101"/>
      <c r="I3086" s="123">
        <f t="shared" si="188"/>
        <v>0</v>
      </c>
      <c r="J3086" s="123"/>
      <c r="K3086" s="101"/>
      <c r="L3086" s="101"/>
      <c r="M3086" s="101"/>
      <c r="N3086" s="123">
        <f t="shared" si="189"/>
        <v>0</v>
      </c>
      <c r="O3086" s="88"/>
      <c r="P3086" s="88"/>
      <c r="Q3086" s="402">
        <v>0.1</v>
      </c>
      <c r="R3086" s="90" t="s">
        <v>1946</v>
      </c>
      <c r="S3086" s="91"/>
      <c r="T3086" s="91"/>
      <c r="U3086" s="102"/>
      <c r="DJ3086" s="95"/>
      <c r="DK3086" s="95"/>
      <c r="DL3086" s="95"/>
      <c r="DM3086" s="95"/>
      <c r="DN3086" s="95"/>
      <c r="DO3086" s="95"/>
    </row>
    <row r="3087" spans="1:119" ht="28.5" customHeight="1" outlineLevel="1" x14ac:dyDescent="0.35">
      <c r="A3087" s="83" t="s">
        <v>4281</v>
      </c>
      <c r="B3087" s="401" t="s">
        <v>2516</v>
      </c>
      <c r="C3087" s="85"/>
      <c r="D3087" s="122"/>
      <c r="E3087" s="123"/>
      <c r="F3087" s="101"/>
      <c r="G3087" s="101"/>
      <c r="H3087" s="101"/>
      <c r="I3087" s="123">
        <f t="shared" si="188"/>
        <v>0</v>
      </c>
      <c r="J3087" s="123"/>
      <c r="K3087" s="101"/>
      <c r="L3087" s="101"/>
      <c r="M3087" s="101"/>
      <c r="N3087" s="123">
        <f t="shared" si="189"/>
        <v>0</v>
      </c>
      <c r="O3087" s="88"/>
      <c r="P3087" s="88"/>
      <c r="Q3087" s="402">
        <v>0.05</v>
      </c>
      <c r="R3087" s="90" t="s">
        <v>1946</v>
      </c>
      <c r="S3087" s="91"/>
      <c r="T3087" s="91"/>
      <c r="U3087" s="102"/>
      <c r="DJ3087" s="95"/>
      <c r="DK3087" s="95"/>
      <c r="DL3087" s="95"/>
      <c r="DM3087" s="95"/>
      <c r="DN3087" s="95"/>
      <c r="DO3087" s="95"/>
    </row>
    <row r="3088" spans="1:119" ht="21" customHeight="1" x14ac:dyDescent="0.35">
      <c r="A3088" s="83" t="s">
        <v>4282</v>
      </c>
      <c r="B3088" s="401" t="s">
        <v>2518</v>
      </c>
      <c r="C3088" s="85"/>
      <c r="D3088" s="122"/>
      <c r="E3088" s="123"/>
      <c r="F3088" s="101"/>
      <c r="G3088" s="101"/>
      <c r="H3088" s="101"/>
      <c r="I3088" s="123">
        <f t="shared" si="188"/>
        <v>0</v>
      </c>
      <c r="J3088" s="123"/>
      <c r="K3088" s="101"/>
      <c r="L3088" s="101"/>
      <c r="M3088" s="101"/>
      <c r="N3088" s="123">
        <f t="shared" si="189"/>
        <v>0</v>
      </c>
      <c r="O3088" s="88"/>
      <c r="P3088" s="88"/>
      <c r="Q3088" s="402">
        <v>0.02</v>
      </c>
      <c r="R3088" s="90" t="s">
        <v>1946</v>
      </c>
      <c r="S3088" s="91"/>
      <c r="T3088" s="91"/>
      <c r="U3088" s="102"/>
    </row>
    <row r="3089" spans="1:119" ht="21" customHeight="1" outlineLevel="1" x14ac:dyDescent="0.35">
      <c r="A3089" s="83" t="s">
        <v>4283</v>
      </c>
      <c r="B3089" s="401" t="s">
        <v>4284</v>
      </c>
      <c r="C3089" s="85"/>
      <c r="D3089" s="122"/>
      <c r="E3089" s="123"/>
      <c r="F3089" s="101"/>
      <c r="G3089" s="101"/>
      <c r="H3089" s="101"/>
      <c r="I3089" s="123">
        <f t="shared" si="188"/>
        <v>0</v>
      </c>
      <c r="J3089" s="123"/>
      <c r="K3089" s="101"/>
      <c r="L3089" s="101"/>
      <c r="M3089" s="101"/>
      <c r="N3089" s="123">
        <f t="shared" si="189"/>
        <v>0</v>
      </c>
      <c r="O3089" s="88"/>
      <c r="P3089" s="88"/>
      <c r="Q3089" s="402">
        <v>0.02</v>
      </c>
      <c r="R3089" s="90" t="s">
        <v>1946</v>
      </c>
      <c r="S3089" s="91"/>
      <c r="T3089" s="91"/>
      <c r="U3089" s="102"/>
      <c r="DJ3089" s="95"/>
      <c r="DK3089" s="95"/>
      <c r="DL3089" s="95"/>
      <c r="DM3089" s="95"/>
      <c r="DN3089" s="95"/>
      <c r="DO3089" s="95"/>
    </row>
    <row r="3090" spans="1:119" ht="21" customHeight="1" outlineLevel="1" x14ac:dyDescent="0.35">
      <c r="A3090" s="83" t="s">
        <v>4285</v>
      </c>
      <c r="B3090" s="401" t="s">
        <v>2030</v>
      </c>
      <c r="C3090" s="85"/>
      <c r="D3090" s="122"/>
      <c r="E3090" s="123"/>
      <c r="F3090" s="101"/>
      <c r="G3090" s="101"/>
      <c r="H3090" s="101"/>
      <c r="I3090" s="123">
        <f t="shared" si="188"/>
        <v>0</v>
      </c>
      <c r="J3090" s="123"/>
      <c r="K3090" s="101"/>
      <c r="L3090" s="101"/>
      <c r="M3090" s="101"/>
      <c r="N3090" s="123">
        <f t="shared" si="189"/>
        <v>0</v>
      </c>
      <c r="O3090" s="88"/>
      <c r="P3090" s="88"/>
      <c r="Q3090" s="402">
        <v>0.02</v>
      </c>
      <c r="R3090" s="90" t="s">
        <v>1946</v>
      </c>
      <c r="S3090" s="91"/>
      <c r="T3090" s="91"/>
      <c r="U3090" s="102"/>
      <c r="DJ3090" s="95"/>
      <c r="DK3090" s="95"/>
      <c r="DL3090" s="95"/>
      <c r="DM3090" s="95"/>
      <c r="DN3090" s="95"/>
      <c r="DO3090" s="95"/>
    </row>
    <row r="3091" spans="1:119" ht="21" customHeight="1" outlineLevel="1" x14ac:dyDescent="0.35">
      <c r="A3091" s="83" t="s">
        <v>4286</v>
      </c>
      <c r="B3091" s="401" t="s">
        <v>1331</v>
      </c>
      <c r="C3091" s="85"/>
      <c r="D3091" s="122"/>
      <c r="E3091" s="123"/>
      <c r="F3091" s="101"/>
      <c r="G3091" s="101"/>
      <c r="H3091" s="101"/>
      <c r="I3091" s="123">
        <f t="shared" si="188"/>
        <v>0</v>
      </c>
      <c r="J3091" s="123"/>
      <c r="K3091" s="101"/>
      <c r="L3091" s="101"/>
      <c r="M3091" s="101"/>
      <c r="N3091" s="123">
        <f t="shared" si="189"/>
        <v>0</v>
      </c>
      <c r="O3091" s="88"/>
      <c r="P3091" s="88"/>
      <c r="Q3091" s="402">
        <v>0.05</v>
      </c>
      <c r="R3091" s="90" t="s">
        <v>1946</v>
      </c>
      <c r="S3091" s="91"/>
      <c r="T3091" s="91"/>
      <c r="U3091" s="102"/>
    </row>
    <row r="3092" spans="1:119" ht="21" customHeight="1" outlineLevel="1" x14ac:dyDescent="0.35">
      <c r="A3092" s="83" t="s">
        <v>4287</v>
      </c>
      <c r="B3092" s="401" t="s">
        <v>1333</v>
      </c>
      <c r="C3092" s="85"/>
      <c r="D3092" s="122"/>
      <c r="E3092" s="123"/>
      <c r="F3092" s="101"/>
      <c r="G3092" s="101"/>
      <c r="H3092" s="101"/>
      <c r="I3092" s="123">
        <f t="shared" si="188"/>
        <v>0</v>
      </c>
      <c r="J3092" s="123"/>
      <c r="K3092" s="101"/>
      <c r="L3092" s="101"/>
      <c r="M3092" s="101"/>
      <c r="N3092" s="123">
        <f t="shared" si="189"/>
        <v>0</v>
      </c>
      <c r="O3092" s="88"/>
      <c r="P3092" s="88"/>
      <c r="Q3092" s="402">
        <v>0.02</v>
      </c>
      <c r="R3092" s="90" t="s">
        <v>1946</v>
      </c>
      <c r="S3092" s="91"/>
      <c r="T3092" s="91"/>
      <c r="U3092" s="102"/>
      <c r="DJ3092" s="95"/>
      <c r="DK3092" s="95"/>
      <c r="DL3092" s="95"/>
      <c r="DM3092" s="95"/>
      <c r="DN3092" s="95"/>
      <c r="DO3092" s="95"/>
    </row>
    <row r="3093" spans="1:119" ht="21" customHeight="1" outlineLevel="1" x14ac:dyDescent="0.35">
      <c r="A3093" s="83" t="s">
        <v>4288</v>
      </c>
      <c r="B3093" s="401" t="s">
        <v>4289</v>
      </c>
      <c r="C3093" s="85"/>
      <c r="D3093" s="122"/>
      <c r="E3093" s="123"/>
      <c r="F3093" s="101"/>
      <c r="G3093" s="101"/>
      <c r="H3093" s="101"/>
      <c r="I3093" s="123">
        <f t="shared" si="188"/>
        <v>0</v>
      </c>
      <c r="J3093" s="123"/>
      <c r="K3093" s="101"/>
      <c r="L3093" s="101"/>
      <c r="M3093" s="101"/>
      <c r="N3093" s="123">
        <f t="shared" si="189"/>
        <v>0</v>
      </c>
      <c r="O3093" s="88"/>
      <c r="P3093" s="88"/>
      <c r="Q3093" s="402">
        <v>7.0000000000000007E-2</v>
      </c>
      <c r="R3093" s="90" t="s">
        <v>1946</v>
      </c>
      <c r="S3093" s="91"/>
      <c r="T3093" s="91"/>
      <c r="U3093" s="102"/>
      <c r="DJ3093" s="95"/>
      <c r="DK3093" s="95"/>
      <c r="DL3093" s="95"/>
      <c r="DM3093" s="95"/>
      <c r="DN3093" s="95"/>
      <c r="DO3093" s="95"/>
    </row>
    <row r="3094" spans="1:119" ht="21" customHeight="1" outlineLevel="1" x14ac:dyDescent="0.35">
      <c r="A3094" s="83" t="s">
        <v>4290</v>
      </c>
      <c r="B3094" s="401" t="s">
        <v>68</v>
      </c>
      <c r="C3094" s="85"/>
      <c r="D3094" s="122"/>
      <c r="E3094" s="123"/>
      <c r="F3094" s="101"/>
      <c r="G3094" s="101"/>
      <c r="H3094" s="101"/>
      <c r="I3094" s="123">
        <f t="shared" si="188"/>
        <v>0</v>
      </c>
      <c r="J3094" s="123"/>
      <c r="K3094" s="101"/>
      <c r="L3094" s="101"/>
      <c r="M3094" s="101"/>
      <c r="N3094" s="123">
        <f t="shared" si="189"/>
        <v>0</v>
      </c>
      <c r="O3094" s="88"/>
      <c r="P3094" s="88"/>
      <c r="Q3094" s="402">
        <v>0.02</v>
      </c>
      <c r="R3094" s="90" t="s">
        <v>1946</v>
      </c>
      <c r="S3094" s="91"/>
      <c r="T3094" s="91"/>
      <c r="U3094" s="102"/>
      <c r="DJ3094" s="95"/>
      <c r="DK3094" s="95"/>
      <c r="DL3094" s="95"/>
      <c r="DM3094" s="95"/>
      <c r="DN3094" s="95"/>
      <c r="DO3094" s="95"/>
    </row>
    <row r="3095" spans="1:119" ht="21" customHeight="1" outlineLevel="1" x14ac:dyDescent="0.35">
      <c r="A3095" s="83" t="s">
        <v>4291</v>
      </c>
      <c r="B3095" s="401" t="s">
        <v>2038</v>
      </c>
      <c r="C3095" s="85"/>
      <c r="D3095" s="122"/>
      <c r="E3095" s="123"/>
      <c r="F3095" s="101"/>
      <c r="G3095" s="101"/>
      <c r="H3095" s="101"/>
      <c r="I3095" s="123">
        <f t="shared" si="188"/>
        <v>0</v>
      </c>
      <c r="J3095" s="123"/>
      <c r="K3095" s="101"/>
      <c r="L3095" s="101"/>
      <c r="M3095" s="101"/>
      <c r="N3095" s="123">
        <f t="shared" si="189"/>
        <v>0</v>
      </c>
      <c r="O3095" s="88"/>
      <c r="P3095" s="88"/>
      <c r="Q3095" s="402">
        <v>0.03</v>
      </c>
      <c r="R3095" s="90" t="s">
        <v>1946</v>
      </c>
      <c r="S3095" s="91"/>
      <c r="T3095" s="91"/>
      <c r="U3095" s="102"/>
      <c r="DJ3095" s="95"/>
      <c r="DK3095" s="95"/>
      <c r="DL3095" s="95"/>
      <c r="DM3095" s="95"/>
      <c r="DN3095" s="95"/>
      <c r="DO3095" s="95"/>
    </row>
    <row r="3096" spans="1:119" ht="21" customHeight="1" outlineLevel="1" x14ac:dyDescent="0.35">
      <c r="A3096" s="83" t="s">
        <v>4292</v>
      </c>
      <c r="B3096" s="401" t="s">
        <v>2576</v>
      </c>
      <c r="C3096" s="85"/>
      <c r="D3096" s="122"/>
      <c r="E3096" s="123"/>
      <c r="F3096" s="101"/>
      <c r="G3096" s="101"/>
      <c r="H3096" s="101"/>
      <c r="I3096" s="123">
        <f t="shared" si="188"/>
        <v>0</v>
      </c>
      <c r="J3096" s="123"/>
      <c r="K3096" s="101"/>
      <c r="L3096" s="101"/>
      <c r="M3096" s="101"/>
      <c r="N3096" s="123">
        <f t="shared" si="189"/>
        <v>0</v>
      </c>
      <c r="O3096" s="88"/>
      <c r="P3096" s="88"/>
      <c r="Q3096" s="402">
        <v>7.0000000000000007E-2</v>
      </c>
      <c r="R3096" s="90" t="s">
        <v>1946</v>
      </c>
      <c r="S3096" s="91"/>
      <c r="T3096" s="91"/>
      <c r="U3096" s="102"/>
      <c r="DJ3096" s="95"/>
      <c r="DK3096" s="95"/>
      <c r="DL3096" s="95"/>
      <c r="DM3096" s="95"/>
      <c r="DN3096" s="95"/>
      <c r="DO3096" s="95"/>
    </row>
    <row r="3097" spans="1:119" ht="21" customHeight="1" outlineLevel="1" x14ac:dyDescent="0.35">
      <c r="A3097" s="83" t="s">
        <v>4293</v>
      </c>
      <c r="B3097" s="401" t="s">
        <v>4294</v>
      </c>
      <c r="C3097" s="85"/>
      <c r="D3097" s="122"/>
      <c r="E3097" s="123"/>
      <c r="F3097" s="101"/>
      <c r="G3097" s="101"/>
      <c r="H3097" s="101"/>
      <c r="I3097" s="123">
        <f t="shared" si="188"/>
        <v>0</v>
      </c>
      <c r="J3097" s="123"/>
      <c r="K3097" s="101"/>
      <c r="L3097" s="101"/>
      <c r="M3097" s="101"/>
      <c r="N3097" s="123">
        <f t="shared" si="189"/>
        <v>0</v>
      </c>
      <c r="O3097" s="88"/>
      <c r="P3097" s="88"/>
      <c r="Q3097" s="402">
        <v>0.05</v>
      </c>
      <c r="R3097" s="90" t="s">
        <v>1946</v>
      </c>
      <c r="S3097" s="91"/>
      <c r="T3097" s="91"/>
      <c r="U3097" s="102"/>
      <c r="DJ3097" s="95"/>
      <c r="DK3097" s="95"/>
      <c r="DL3097" s="95"/>
      <c r="DM3097" s="95"/>
      <c r="DN3097" s="95"/>
      <c r="DO3097" s="95"/>
    </row>
    <row r="3098" spans="1:119" ht="21" customHeight="1" x14ac:dyDescent="0.35">
      <c r="A3098" s="83" t="s">
        <v>4295</v>
      </c>
      <c r="B3098" s="401" t="s">
        <v>4296</v>
      </c>
      <c r="C3098" s="85"/>
      <c r="D3098" s="122"/>
      <c r="E3098" s="123"/>
      <c r="F3098" s="101"/>
      <c r="G3098" s="101"/>
      <c r="H3098" s="101"/>
      <c r="I3098" s="123">
        <f t="shared" ref="I3098:I3129" si="190">SUM(E3098:H3098)</f>
        <v>0</v>
      </c>
      <c r="J3098" s="123"/>
      <c r="K3098" s="101"/>
      <c r="L3098" s="101"/>
      <c r="M3098" s="101"/>
      <c r="N3098" s="123">
        <f t="shared" si="189"/>
        <v>0</v>
      </c>
      <c r="O3098" s="88"/>
      <c r="P3098" s="88"/>
      <c r="Q3098" s="402">
        <v>0.05</v>
      </c>
      <c r="R3098" s="90" t="s">
        <v>1946</v>
      </c>
      <c r="S3098" s="91"/>
      <c r="T3098" s="91"/>
      <c r="U3098" s="102"/>
    </row>
    <row r="3099" spans="1:119" ht="21" customHeight="1" outlineLevel="1" x14ac:dyDescent="0.35">
      <c r="A3099" s="83" t="s">
        <v>4297</v>
      </c>
      <c r="B3099" s="401" t="s">
        <v>4298</v>
      </c>
      <c r="C3099" s="85"/>
      <c r="D3099" s="85"/>
      <c r="E3099" s="123">
        <v>240000</v>
      </c>
      <c r="F3099" s="101"/>
      <c r="G3099" s="101"/>
      <c r="H3099" s="101"/>
      <c r="I3099" s="123">
        <f t="shared" si="190"/>
        <v>240000</v>
      </c>
      <c r="J3099" s="123">
        <v>240000</v>
      </c>
      <c r="K3099" s="101"/>
      <c r="L3099" s="101"/>
      <c r="M3099" s="101"/>
      <c r="N3099" s="123">
        <f t="shared" si="189"/>
        <v>240000</v>
      </c>
      <c r="O3099" s="88"/>
      <c r="P3099" s="88"/>
      <c r="Q3099" s="402">
        <v>0.05</v>
      </c>
      <c r="R3099" s="90" t="s">
        <v>1946</v>
      </c>
      <c r="S3099" s="91"/>
      <c r="T3099" s="91"/>
      <c r="U3099" s="102"/>
      <c r="DJ3099" s="95"/>
      <c r="DK3099" s="95"/>
      <c r="DL3099" s="95"/>
      <c r="DM3099" s="95"/>
      <c r="DN3099" s="95"/>
      <c r="DO3099" s="95"/>
    </row>
    <row r="3100" spans="1:119" ht="31.5" customHeight="1" outlineLevel="1" x14ac:dyDescent="0.35">
      <c r="A3100" s="83" t="s">
        <v>4299</v>
      </c>
      <c r="B3100" s="401" t="s">
        <v>4300</v>
      </c>
      <c r="C3100" s="85"/>
      <c r="D3100" s="85"/>
      <c r="E3100" s="123"/>
      <c r="F3100" s="101"/>
      <c r="G3100" s="101"/>
      <c r="H3100" s="101"/>
      <c r="I3100" s="123">
        <f t="shared" si="190"/>
        <v>0</v>
      </c>
      <c r="J3100" s="123"/>
      <c r="K3100" s="101"/>
      <c r="L3100" s="101"/>
      <c r="M3100" s="101"/>
      <c r="N3100" s="123">
        <f t="shared" si="189"/>
        <v>0</v>
      </c>
      <c r="O3100" s="88"/>
      <c r="P3100" s="88"/>
      <c r="Q3100" s="402">
        <v>0.08</v>
      </c>
      <c r="R3100" s="90" t="s">
        <v>1946</v>
      </c>
      <c r="S3100" s="91"/>
      <c r="T3100" s="91"/>
      <c r="U3100" s="102"/>
      <c r="DJ3100" s="95"/>
      <c r="DK3100" s="95"/>
      <c r="DL3100" s="95"/>
      <c r="DM3100" s="95"/>
      <c r="DN3100" s="95"/>
      <c r="DO3100" s="95"/>
    </row>
    <row r="3101" spans="1:119" ht="31.5" customHeight="1" outlineLevel="1" x14ac:dyDescent="0.35">
      <c r="A3101" s="83" t="s">
        <v>4301</v>
      </c>
      <c r="B3101" s="401" t="s">
        <v>4302</v>
      </c>
      <c r="C3101" s="85"/>
      <c r="D3101" s="85"/>
      <c r="E3101" s="123">
        <v>240000</v>
      </c>
      <c r="F3101" s="101"/>
      <c r="G3101" s="101"/>
      <c r="H3101" s="101"/>
      <c r="I3101" s="123">
        <f t="shared" si="190"/>
        <v>240000</v>
      </c>
      <c r="J3101" s="123">
        <v>240000</v>
      </c>
      <c r="K3101" s="101"/>
      <c r="L3101" s="101"/>
      <c r="M3101" s="101"/>
      <c r="N3101" s="123">
        <f t="shared" si="189"/>
        <v>240000</v>
      </c>
      <c r="O3101" s="88"/>
      <c r="P3101" s="88"/>
      <c r="Q3101" s="402">
        <v>0.1</v>
      </c>
      <c r="R3101" s="90" t="s">
        <v>1946</v>
      </c>
      <c r="S3101" s="91"/>
      <c r="T3101" s="91"/>
      <c r="U3101" s="102"/>
    </row>
    <row r="3102" spans="1:119" ht="31.5" customHeight="1" outlineLevel="1" x14ac:dyDescent="0.35">
      <c r="A3102" s="83" t="s">
        <v>4303</v>
      </c>
      <c r="B3102" s="401" t="s">
        <v>4304</v>
      </c>
      <c r="C3102" s="85"/>
      <c r="D3102" s="85"/>
      <c r="E3102" s="123"/>
      <c r="F3102" s="101"/>
      <c r="G3102" s="101"/>
      <c r="H3102" s="101"/>
      <c r="I3102" s="123">
        <f t="shared" si="190"/>
        <v>0</v>
      </c>
      <c r="J3102" s="123"/>
      <c r="K3102" s="101"/>
      <c r="L3102" s="101"/>
      <c r="M3102" s="101"/>
      <c r="N3102" s="123">
        <f t="shared" si="189"/>
        <v>0</v>
      </c>
      <c r="O3102" s="88"/>
      <c r="P3102" s="88"/>
      <c r="Q3102" s="402">
        <v>0.15</v>
      </c>
      <c r="R3102" s="90" t="s">
        <v>1946</v>
      </c>
      <c r="S3102" s="91"/>
      <c r="T3102" s="91"/>
      <c r="U3102" s="102"/>
      <c r="DJ3102" s="95"/>
      <c r="DK3102" s="95"/>
      <c r="DL3102" s="95"/>
      <c r="DM3102" s="95"/>
      <c r="DN3102" s="95"/>
      <c r="DO3102" s="95"/>
    </row>
    <row r="3103" spans="1:119" ht="31.5" customHeight="1" outlineLevel="1" x14ac:dyDescent="0.35">
      <c r="A3103" s="83" t="s">
        <v>4305</v>
      </c>
      <c r="B3103" s="403" t="s">
        <v>2050</v>
      </c>
      <c r="C3103" s="85"/>
      <c r="D3103" s="85"/>
      <c r="E3103" s="123">
        <v>9000000</v>
      </c>
      <c r="F3103" s="101"/>
      <c r="G3103" s="101"/>
      <c r="H3103" s="101"/>
      <c r="I3103" s="123">
        <f t="shared" si="190"/>
        <v>9000000</v>
      </c>
      <c r="J3103" s="123">
        <v>9000000</v>
      </c>
      <c r="K3103" s="101"/>
      <c r="L3103" s="101"/>
      <c r="M3103" s="101"/>
      <c r="N3103" s="123">
        <f t="shared" si="189"/>
        <v>9000000</v>
      </c>
      <c r="O3103" s="88"/>
      <c r="P3103" s="88"/>
      <c r="Q3103" s="402">
        <v>0.05</v>
      </c>
      <c r="R3103" s="90" t="s">
        <v>1946</v>
      </c>
      <c r="S3103" s="91"/>
      <c r="T3103" s="91"/>
      <c r="U3103" s="102"/>
      <c r="DJ3103" s="95"/>
      <c r="DK3103" s="95"/>
      <c r="DL3103" s="95"/>
      <c r="DM3103" s="95"/>
      <c r="DN3103" s="95"/>
      <c r="DO3103" s="95"/>
    </row>
    <row r="3104" spans="1:119" ht="41.15" customHeight="1" outlineLevel="1" x14ac:dyDescent="0.35">
      <c r="A3104" s="161" t="s">
        <v>4306</v>
      </c>
      <c r="B3104" s="163" t="s">
        <v>4307</v>
      </c>
      <c r="C3104" s="71"/>
      <c r="D3104" s="71">
        <v>633001</v>
      </c>
      <c r="E3104" s="66">
        <f>E3113+E3115</f>
        <v>0</v>
      </c>
      <c r="F3104" s="65"/>
      <c r="G3104" s="65"/>
      <c r="H3104" s="65"/>
      <c r="I3104" s="66">
        <f t="shared" si="190"/>
        <v>0</v>
      </c>
      <c r="J3104" s="66">
        <f>J3113+J3115</f>
        <v>0</v>
      </c>
      <c r="K3104" s="65"/>
      <c r="L3104" s="65"/>
      <c r="M3104" s="65"/>
      <c r="N3104" s="66">
        <f t="shared" si="189"/>
        <v>0</v>
      </c>
      <c r="O3104" s="67"/>
      <c r="P3104" s="67"/>
      <c r="Q3104" s="68"/>
      <c r="R3104" s="71" t="s">
        <v>1946</v>
      </c>
      <c r="S3104" s="71"/>
      <c r="T3104" s="71"/>
      <c r="U3104" s="147"/>
      <c r="DJ3104" s="95"/>
      <c r="DK3104" s="95"/>
      <c r="DL3104" s="95"/>
      <c r="DM3104" s="95"/>
      <c r="DN3104" s="95"/>
      <c r="DO3104" s="95"/>
    </row>
    <row r="3105" spans="1:119" ht="23.15" customHeight="1" outlineLevel="1" x14ac:dyDescent="0.35">
      <c r="A3105" s="83" t="s">
        <v>4308</v>
      </c>
      <c r="B3105" s="109" t="s">
        <v>2514</v>
      </c>
      <c r="C3105" s="85"/>
      <c r="D3105" s="122"/>
      <c r="E3105" s="123"/>
      <c r="F3105" s="101"/>
      <c r="G3105" s="101"/>
      <c r="H3105" s="101"/>
      <c r="I3105" s="123">
        <f t="shared" si="190"/>
        <v>0</v>
      </c>
      <c r="J3105" s="123"/>
      <c r="K3105" s="101"/>
      <c r="L3105" s="101"/>
      <c r="M3105" s="101"/>
      <c r="N3105" s="123">
        <f t="shared" si="189"/>
        <v>0</v>
      </c>
      <c r="O3105" s="88"/>
      <c r="P3105" s="88"/>
      <c r="Q3105" s="402">
        <v>0.1</v>
      </c>
      <c r="R3105" s="90" t="s">
        <v>1946</v>
      </c>
      <c r="S3105" s="91"/>
      <c r="T3105" s="91"/>
      <c r="U3105" s="102"/>
      <c r="DJ3105" s="95"/>
      <c r="DK3105" s="95"/>
      <c r="DL3105" s="95"/>
      <c r="DM3105" s="95"/>
      <c r="DN3105" s="95"/>
      <c r="DO3105" s="95"/>
    </row>
    <row r="3106" spans="1:119" ht="23.15" customHeight="1" outlineLevel="1" x14ac:dyDescent="0.35">
      <c r="A3106" s="83" t="s">
        <v>4309</v>
      </c>
      <c r="B3106" s="109" t="s">
        <v>4310</v>
      </c>
      <c r="C3106" s="85"/>
      <c r="D3106" s="122"/>
      <c r="E3106" s="123"/>
      <c r="F3106" s="101"/>
      <c r="G3106" s="101"/>
      <c r="H3106" s="101"/>
      <c r="I3106" s="123">
        <f t="shared" si="190"/>
        <v>0</v>
      </c>
      <c r="J3106" s="123"/>
      <c r="K3106" s="101"/>
      <c r="L3106" s="101"/>
      <c r="M3106" s="101"/>
      <c r="N3106" s="123">
        <f t="shared" si="189"/>
        <v>0</v>
      </c>
      <c r="O3106" s="88"/>
      <c r="P3106" s="88"/>
      <c r="Q3106" s="402">
        <v>0.05</v>
      </c>
      <c r="R3106" s="90" t="s">
        <v>1946</v>
      </c>
      <c r="S3106" s="91"/>
      <c r="T3106" s="91"/>
      <c r="U3106" s="102"/>
      <c r="DJ3106" s="95"/>
      <c r="DK3106" s="95"/>
      <c r="DL3106" s="95"/>
      <c r="DM3106" s="95"/>
      <c r="DN3106" s="95"/>
      <c r="DO3106" s="95"/>
    </row>
    <row r="3107" spans="1:119" ht="23.15" customHeight="1" outlineLevel="1" x14ac:dyDescent="0.35">
      <c r="A3107" s="83" t="s">
        <v>4311</v>
      </c>
      <c r="B3107" s="109" t="s">
        <v>4312</v>
      </c>
      <c r="C3107" s="85"/>
      <c r="D3107" s="122"/>
      <c r="E3107" s="123"/>
      <c r="F3107" s="101"/>
      <c r="G3107" s="101"/>
      <c r="H3107" s="101"/>
      <c r="I3107" s="123">
        <f t="shared" si="190"/>
        <v>0</v>
      </c>
      <c r="J3107" s="123"/>
      <c r="K3107" s="101"/>
      <c r="L3107" s="101"/>
      <c r="M3107" s="101"/>
      <c r="N3107" s="123">
        <f t="shared" si="189"/>
        <v>0</v>
      </c>
      <c r="O3107" s="88"/>
      <c r="P3107" s="88"/>
      <c r="Q3107" s="402">
        <v>0.05</v>
      </c>
      <c r="R3107" s="90" t="s">
        <v>1946</v>
      </c>
      <c r="S3107" s="91"/>
      <c r="T3107" s="91"/>
      <c r="U3107" s="102"/>
      <c r="DJ3107" s="95"/>
      <c r="DK3107" s="95"/>
      <c r="DL3107" s="95"/>
      <c r="DM3107" s="95"/>
      <c r="DN3107" s="95"/>
      <c r="DO3107" s="95"/>
    </row>
    <row r="3108" spans="1:119" ht="23.15" customHeight="1" outlineLevel="1" x14ac:dyDescent="0.35">
      <c r="A3108" s="83" t="s">
        <v>4313</v>
      </c>
      <c r="B3108" s="109" t="s">
        <v>4314</v>
      </c>
      <c r="C3108" s="85"/>
      <c r="D3108" s="122"/>
      <c r="E3108" s="123"/>
      <c r="F3108" s="101"/>
      <c r="G3108" s="101"/>
      <c r="H3108" s="101"/>
      <c r="I3108" s="123">
        <f t="shared" si="190"/>
        <v>0</v>
      </c>
      <c r="J3108" s="123"/>
      <c r="K3108" s="101"/>
      <c r="L3108" s="101"/>
      <c r="M3108" s="101"/>
      <c r="N3108" s="123">
        <f t="shared" si="189"/>
        <v>0</v>
      </c>
      <c r="O3108" s="88"/>
      <c r="P3108" s="88"/>
      <c r="Q3108" s="402">
        <v>0.1</v>
      </c>
      <c r="R3108" s="90" t="s">
        <v>1946</v>
      </c>
      <c r="S3108" s="91"/>
      <c r="T3108" s="91"/>
      <c r="U3108" s="102"/>
      <c r="DJ3108" s="95"/>
      <c r="DK3108" s="95"/>
      <c r="DL3108" s="95"/>
      <c r="DM3108" s="95"/>
      <c r="DN3108" s="95"/>
      <c r="DO3108" s="95"/>
    </row>
    <row r="3109" spans="1:119" ht="23.15" customHeight="1" outlineLevel="1" x14ac:dyDescent="0.35">
      <c r="A3109" s="83" t="s">
        <v>4315</v>
      </c>
      <c r="B3109" s="109" t="s">
        <v>4316</v>
      </c>
      <c r="C3109" s="85"/>
      <c r="D3109" s="122"/>
      <c r="E3109" s="123"/>
      <c r="F3109" s="101"/>
      <c r="G3109" s="101"/>
      <c r="H3109" s="101"/>
      <c r="I3109" s="123">
        <f t="shared" si="190"/>
        <v>0</v>
      </c>
      <c r="J3109" s="123"/>
      <c r="K3109" s="101"/>
      <c r="L3109" s="101"/>
      <c r="M3109" s="101"/>
      <c r="N3109" s="123">
        <f t="shared" si="189"/>
        <v>0</v>
      </c>
      <c r="O3109" s="88"/>
      <c r="P3109" s="88"/>
      <c r="Q3109" s="402">
        <v>0.05</v>
      </c>
      <c r="R3109" s="90" t="s">
        <v>1946</v>
      </c>
      <c r="S3109" s="91"/>
      <c r="T3109" s="91"/>
      <c r="U3109" s="102"/>
      <c r="DJ3109" s="95"/>
      <c r="DK3109" s="95"/>
      <c r="DL3109" s="95"/>
      <c r="DM3109" s="95"/>
      <c r="DN3109" s="95"/>
      <c r="DO3109" s="95"/>
    </row>
    <row r="3110" spans="1:119" ht="23.15" customHeight="1" outlineLevel="1" x14ac:dyDescent="0.35">
      <c r="A3110" s="83" t="s">
        <v>4317</v>
      </c>
      <c r="B3110" s="109" t="s">
        <v>4312</v>
      </c>
      <c r="C3110" s="85"/>
      <c r="D3110" s="122"/>
      <c r="E3110" s="123"/>
      <c r="F3110" s="101"/>
      <c r="G3110" s="101"/>
      <c r="H3110" s="101"/>
      <c r="I3110" s="123">
        <f t="shared" si="190"/>
        <v>0</v>
      </c>
      <c r="J3110" s="123"/>
      <c r="K3110" s="101"/>
      <c r="L3110" s="101"/>
      <c r="M3110" s="101"/>
      <c r="N3110" s="123">
        <f t="shared" si="189"/>
        <v>0</v>
      </c>
      <c r="O3110" s="88"/>
      <c r="P3110" s="88"/>
      <c r="Q3110" s="402">
        <v>0.04</v>
      </c>
      <c r="R3110" s="90" t="s">
        <v>1946</v>
      </c>
      <c r="S3110" s="91"/>
      <c r="T3110" s="91"/>
      <c r="U3110" s="102"/>
      <c r="DJ3110" s="95"/>
      <c r="DK3110" s="95"/>
      <c r="DL3110" s="95"/>
      <c r="DM3110" s="95"/>
      <c r="DN3110" s="95"/>
      <c r="DO3110" s="95"/>
    </row>
    <row r="3111" spans="1:119" ht="27" customHeight="1" outlineLevel="1" x14ac:dyDescent="0.35">
      <c r="A3111" s="83" t="s">
        <v>4318</v>
      </c>
      <c r="B3111" s="109" t="s">
        <v>4319</v>
      </c>
      <c r="C3111" s="85"/>
      <c r="D3111" s="122"/>
      <c r="E3111" s="123"/>
      <c r="F3111" s="101"/>
      <c r="G3111" s="101"/>
      <c r="H3111" s="101"/>
      <c r="I3111" s="123">
        <f t="shared" si="190"/>
        <v>0</v>
      </c>
      <c r="J3111" s="123"/>
      <c r="K3111" s="101"/>
      <c r="L3111" s="101"/>
      <c r="M3111" s="101"/>
      <c r="N3111" s="123">
        <f t="shared" si="189"/>
        <v>0</v>
      </c>
      <c r="O3111" s="88"/>
      <c r="P3111" s="88"/>
      <c r="Q3111" s="402">
        <v>0.12</v>
      </c>
      <c r="R3111" s="90" t="s">
        <v>1946</v>
      </c>
      <c r="S3111" s="91"/>
      <c r="T3111" s="91"/>
      <c r="U3111" s="102"/>
    </row>
    <row r="3112" spans="1:119" ht="27" customHeight="1" outlineLevel="1" x14ac:dyDescent="0.35">
      <c r="A3112" s="83" t="s">
        <v>4320</v>
      </c>
      <c r="B3112" s="109" t="s">
        <v>4321</v>
      </c>
      <c r="C3112" s="85"/>
      <c r="D3112" s="122"/>
      <c r="E3112" s="123"/>
      <c r="F3112" s="101"/>
      <c r="G3112" s="101"/>
      <c r="H3112" s="101"/>
      <c r="I3112" s="123">
        <f t="shared" si="190"/>
        <v>0</v>
      </c>
      <c r="J3112" s="123"/>
      <c r="K3112" s="101"/>
      <c r="L3112" s="101"/>
      <c r="M3112" s="101"/>
      <c r="N3112" s="123">
        <f t="shared" si="189"/>
        <v>0</v>
      </c>
      <c r="O3112" s="88"/>
      <c r="P3112" s="88"/>
      <c r="Q3112" s="402">
        <v>0.05</v>
      </c>
      <c r="R3112" s="90" t="s">
        <v>1946</v>
      </c>
      <c r="S3112" s="91"/>
      <c r="T3112" s="91"/>
      <c r="U3112" s="102"/>
      <c r="DJ3112" s="95"/>
      <c r="DK3112" s="95"/>
      <c r="DL3112" s="95"/>
      <c r="DM3112" s="95"/>
      <c r="DN3112" s="95"/>
      <c r="DO3112" s="95"/>
    </row>
    <row r="3113" spans="1:119" ht="27" customHeight="1" outlineLevel="1" x14ac:dyDescent="0.35">
      <c r="A3113" s="83" t="s">
        <v>4322</v>
      </c>
      <c r="B3113" s="109" t="s">
        <v>4323</v>
      </c>
      <c r="C3113" s="85"/>
      <c r="D3113" s="122"/>
      <c r="E3113" s="123">
        <v>0</v>
      </c>
      <c r="F3113" s="101"/>
      <c r="G3113" s="101"/>
      <c r="H3113" s="101"/>
      <c r="I3113" s="123">
        <f t="shared" si="190"/>
        <v>0</v>
      </c>
      <c r="J3113" s="123">
        <v>0</v>
      </c>
      <c r="K3113" s="101"/>
      <c r="L3113" s="101"/>
      <c r="M3113" s="101"/>
      <c r="N3113" s="123">
        <f t="shared" si="189"/>
        <v>0</v>
      </c>
      <c r="O3113" s="88"/>
      <c r="P3113" s="88"/>
      <c r="Q3113" s="402">
        <v>0.31</v>
      </c>
      <c r="R3113" s="90" t="s">
        <v>1946</v>
      </c>
      <c r="S3113" s="91"/>
      <c r="T3113" s="91"/>
      <c r="U3113" s="102"/>
      <c r="DJ3113" s="95"/>
      <c r="DK3113" s="95"/>
      <c r="DL3113" s="95"/>
      <c r="DM3113" s="95"/>
      <c r="DN3113" s="95"/>
      <c r="DO3113" s="95"/>
    </row>
    <row r="3114" spans="1:119" ht="27" customHeight="1" outlineLevel="1" x14ac:dyDescent="0.35">
      <c r="A3114" s="83" t="s">
        <v>4324</v>
      </c>
      <c r="B3114" s="109" t="s">
        <v>4325</v>
      </c>
      <c r="C3114" s="85"/>
      <c r="D3114" s="122"/>
      <c r="E3114" s="123"/>
      <c r="F3114" s="101"/>
      <c r="G3114" s="101"/>
      <c r="H3114" s="101"/>
      <c r="I3114" s="123">
        <f t="shared" si="190"/>
        <v>0</v>
      </c>
      <c r="J3114" s="123"/>
      <c r="K3114" s="101"/>
      <c r="L3114" s="101"/>
      <c r="M3114" s="101"/>
      <c r="N3114" s="123">
        <f t="shared" si="189"/>
        <v>0</v>
      </c>
      <c r="O3114" s="88"/>
      <c r="P3114" s="88"/>
      <c r="Q3114" s="402">
        <v>0.05</v>
      </c>
      <c r="R3114" s="90" t="s">
        <v>1946</v>
      </c>
      <c r="S3114" s="91"/>
      <c r="T3114" s="91"/>
      <c r="U3114" s="102"/>
      <c r="DJ3114" s="95"/>
      <c r="DK3114" s="95"/>
      <c r="DL3114" s="95"/>
      <c r="DM3114" s="95"/>
      <c r="DN3114" s="95"/>
      <c r="DO3114" s="95"/>
    </row>
    <row r="3115" spans="1:119" ht="27" customHeight="1" outlineLevel="1" x14ac:dyDescent="0.35">
      <c r="A3115" s="83" t="s">
        <v>4326</v>
      </c>
      <c r="B3115" s="109" t="s">
        <v>4327</v>
      </c>
      <c r="C3115" s="85"/>
      <c r="D3115" s="122"/>
      <c r="E3115" s="123">
        <v>0</v>
      </c>
      <c r="F3115" s="101"/>
      <c r="G3115" s="101"/>
      <c r="H3115" s="101"/>
      <c r="I3115" s="123">
        <f t="shared" si="190"/>
        <v>0</v>
      </c>
      <c r="J3115" s="123">
        <v>0</v>
      </c>
      <c r="K3115" s="101"/>
      <c r="L3115" s="101"/>
      <c r="M3115" s="101"/>
      <c r="N3115" s="123">
        <f t="shared" si="189"/>
        <v>0</v>
      </c>
      <c r="O3115" s="88"/>
      <c r="P3115" s="88"/>
      <c r="Q3115" s="402">
        <v>0.05</v>
      </c>
      <c r="R3115" s="90" t="s">
        <v>1946</v>
      </c>
      <c r="S3115" s="91"/>
      <c r="T3115" s="91"/>
      <c r="U3115" s="102"/>
      <c r="DJ3115" s="95"/>
      <c r="DK3115" s="95"/>
      <c r="DL3115" s="95"/>
      <c r="DM3115" s="95"/>
      <c r="DN3115" s="95"/>
      <c r="DO3115" s="95"/>
    </row>
    <row r="3116" spans="1:119" ht="27" customHeight="1" outlineLevel="1" x14ac:dyDescent="0.35">
      <c r="A3116" s="83" t="s">
        <v>4328</v>
      </c>
      <c r="B3116" s="109" t="s">
        <v>4329</v>
      </c>
      <c r="C3116" s="85"/>
      <c r="D3116" s="122"/>
      <c r="E3116" s="123"/>
      <c r="F3116" s="101"/>
      <c r="G3116" s="101"/>
      <c r="H3116" s="101"/>
      <c r="I3116" s="123">
        <f t="shared" si="190"/>
        <v>0</v>
      </c>
      <c r="J3116" s="123"/>
      <c r="K3116" s="101"/>
      <c r="L3116" s="101"/>
      <c r="M3116" s="101"/>
      <c r="N3116" s="123">
        <f t="shared" si="189"/>
        <v>0</v>
      </c>
      <c r="O3116" s="88"/>
      <c r="P3116" s="88"/>
      <c r="Q3116" s="402">
        <v>0.03</v>
      </c>
      <c r="R3116" s="90" t="s">
        <v>1946</v>
      </c>
      <c r="S3116" s="91"/>
      <c r="T3116" s="91"/>
      <c r="U3116" s="102"/>
      <c r="DJ3116" s="95"/>
      <c r="DK3116" s="95"/>
      <c r="DL3116" s="95"/>
      <c r="DM3116" s="95"/>
      <c r="DN3116" s="95"/>
      <c r="DO3116" s="95"/>
    </row>
    <row r="3117" spans="1:119" ht="27" customHeight="1" outlineLevel="1" x14ac:dyDescent="0.35">
      <c r="A3117" s="161" t="s">
        <v>4330</v>
      </c>
      <c r="B3117" s="163" t="s">
        <v>4331</v>
      </c>
      <c r="C3117" s="64"/>
      <c r="D3117" s="71"/>
      <c r="E3117" s="66">
        <v>0</v>
      </c>
      <c r="F3117" s="65"/>
      <c r="G3117" s="65"/>
      <c r="H3117" s="65"/>
      <c r="I3117" s="66">
        <f t="shared" si="190"/>
        <v>0</v>
      </c>
      <c r="J3117" s="66">
        <v>0</v>
      </c>
      <c r="K3117" s="65"/>
      <c r="L3117" s="65"/>
      <c r="M3117" s="65"/>
      <c r="N3117" s="66">
        <f t="shared" si="189"/>
        <v>0</v>
      </c>
      <c r="O3117" s="164">
        <v>46024</v>
      </c>
      <c r="P3117" s="67">
        <v>45696</v>
      </c>
      <c r="Q3117" s="68"/>
      <c r="R3117" s="71" t="s">
        <v>1946</v>
      </c>
      <c r="S3117" s="71"/>
      <c r="T3117" s="71"/>
      <c r="U3117" s="147"/>
      <c r="DJ3117" s="95"/>
      <c r="DK3117" s="95"/>
      <c r="DL3117" s="95"/>
      <c r="DM3117" s="95"/>
      <c r="DN3117" s="95"/>
      <c r="DO3117" s="95"/>
    </row>
    <row r="3118" spans="1:119" ht="27" customHeight="1" outlineLevel="1" x14ac:dyDescent="0.35">
      <c r="A3118" s="83" t="s">
        <v>4332</v>
      </c>
      <c r="B3118" s="84" t="s">
        <v>3966</v>
      </c>
      <c r="C3118" s="85"/>
      <c r="D3118" s="86"/>
      <c r="E3118" s="153"/>
      <c r="F3118" s="149"/>
      <c r="G3118" s="149"/>
      <c r="H3118" s="149"/>
      <c r="I3118" s="153">
        <f t="shared" si="190"/>
        <v>0</v>
      </c>
      <c r="J3118" s="153"/>
      <c r="K3118" s="149"/>
      <c r="L3118" s="149"/>
      <c r="M3118" s="149"/>
      <c r="N3118" s="153">
        <f t="shared" si="189"/>
        <v>0</v>
      </c>
      <c r="O3118" s="88">
        <v>46024</v>
      </c>
      <c r="P3118" s="88">
        <v>46032</v>
      </c>
      <c r="Q3118" s="341">
        <v>0.1</v>
      </c>
      <c r="R3118" s="90" t="s">
        <v>1946</v>
      </c>
      <c r="S3118" s="91"/>
      <c r="T3118" s="91"/>
      <c r="U3118" s="102"/>
      <c r="DJ3118" s="95"/>
      <c r="DK3118" s="95"/>
      <c r="DL3118" s="95"/>
      <c r="DM3118" s="95"/>
      <c r="DN3118" s="95"/>
      <c r="DO3118" s="95"/>
    </row>
    <row r="3119" spans="1:119" ht="23.15" customHeight="1" outlineLevel="1" x14ac:dyDescent="0.35">
      <c r="A3119" s="83" t="s">
        <v>4333</v>
      </c>
      <c r="B3119" s="84" t="s">
        <v>4334</v>
      </c>
      <c r="C3119" s="85"/>
      <c r="D3119" s="86"/>
      <c r="E3119" s="153"/>
      <c r="F3119" s="149"/>
      <c r="G3119" s="149"/>
      <c r="H3119" s="149"/>
      <c r="I3119" s="153">
        <f t="shared" si="190"/>
        <v>0</v>
      </c>
      <c r="J3119" s="153"/>
      <c r="K3119" s="149"/>
      <c r="L3119" s="149"/>
      <c r="M3119" s="149"/>
      <c r="N3119" s="153">
        <f t="shared" si="189"/>
        <v>0</v>
      </c>
      <c r="O3119" s="88">
        <v>46036</v>
      </c>
      <c r="P3119" s="88">
        <v>46042</v>
      </c>
      <c r="Q3119" s="341">
        <v>0.4</v>
      </c>
      <c r="R3119" s="90" t="s">
        <v>1946</v>
      </c>
      <c r="S3119" s="91"/>
      <c r="T3119" s="91"/>
      <c r="U3119" s="102"/>
      <c r="DJ3119" s="95"/>
      <c r="DK3119" s="95"/>
      <c r="DL3119" s="95"/>
      <c r="DM3119" s="95"/>
      <c r="DN3119" s="95"/>
      <c r="DO3119" s="95"/>
    </row>
    <row r="3120" spans="1:119" ht="23.15" customHeight="1" outlineLevel="1" x14ac:dyDescent="0.35">
      <c r="A3120" s="83" t="s">
        <v>4335</v>
      </c>
      <c r="B3120" s="84" t="s">
        <v>4336</v>
      </c>
      <c r="C3120" s="85"/>
      <c r="D3120" s="86"/>
      <c r="E3120" s="153"/>
      <c r="F3120" s="149"/>
      <c r="G3120" s="149"/>
      <c r="H3120" s="149"/>
      <c r="I3120" s="153">
        <f t="shared" si="190"/>
        <v>0</v>
      </c>
      <c r="J3120" s="153"/>
      <c r="K3120" s="149"/>
      <c r="L3120" s="149"/>
      <c r="M3120" s="149"/>
      <c r="N3120" s="153">
        <f t="shared" si="189"/>
        <v>0</v>
      </c>
      <c r="O3120" s="88">
        <v>46044</v>
      </c>
      <c r="P3120" s="88">
        <v>46047</v>
      </c>
      <c r="Q3120" s="341">
        <v>0.5</v>
      </c>
      <c r="R3120" s="90" t="s">
        <v>1946</v>
      </c>
      <c r="S3120" s="91"/>
      <c r="T3120" s="91"/>
      <c r="U3120" s="102"/>
      <c r="DJ3120" s="95"/>
      <c r="DK3120" s="95"/>
      <c r="DL3120" s="95"/>
      <c r="DM3120" s="95"/>
      <c r="DN3120" s="95"/>
      <c r="DO3120" s="95"/>
    </row>
    <row r="3121" spans="1:119" ht="23.15" customHeight="1" outlineLevel="1" x14ac:dyDescent="0.35">
      <c r="A3121" s="161" t="s">
        <v>4337</v>
      </c>
      <c r="B3121" s="112" t="s">
        <v>4338</v>
      </c>
      <c r="C3121" s="64"/>
      <c r="D3121" s="71">
        <v>638301</v>
      </c>
      <c r="E3121" s="65">
        <f>E3126</f>
        <v>240000</v>
      </c>
      <c r="F3121" s="189"/>
      <c r="G3121" s="189"/>
      <c r="H3121" s="189"/>
      <c r="I3121" s="189">
        <f t="shared" si="190"/>
        <v>240000</v>
      </c>
      <c r="J3121" s="65">
        <f>J3126</f>
        <v>240000</v>
      </c>
      <c r="K3121" s="189"/>
      <c r="L3121" s="189"/>
      <c r="M3121" s="189"/>
      <c r="N3121" s="189">
        <f t="shared" si="189"/>
        <v>240000</v>
      </c>
      <c r="O3121" s="164">
        <v>46205</v>
      </c>
      <c r="P3121" s="164">
        <v>46387</v>
      </c>
      <c r="Q3121" s="68"/>
      <c r="R3121" s="71" t="s">
        <v>1946</v>
      </c>
      <c r="S3121" s="71"/>
      <c r="T3121" s="71"/>
      <c r="U3121" s="147"/>
    </row>
    <row r="3122" spans="1:119" ht="23.15" customHeight="1" outlineLevel="1" x14ac:dyDescent="0.35">
      <c r="A3122" s="83" t="s">
        <v>4339</v>
      </c>
      <c r="B3122" s="84" t="s">
        <v>3966</v>
      </c>
      <c r="C3122" s="85"/>
      <c r="D3122" s="86"/>
      <c r="E3122" s="101"/>
      <c r="F3122" s="101"/>
      <c r="G3122" s="101"/>
      <c r="H3122" s="101"/>
      <c r="I3122" s="101">
        <f t="shared" si="190"/>
        <v>0</v>
      </c>
      <c r="J3122" s="101"/>
      <c r="K3122" s="101"/>
      <c r="L3122" s="101"/>
      <c r="M3122" s="101"/>
      <c r="N3122" s="101">
        <f t="shared" si="189"/>
        <v>0</v>
      </c>
      <c r="O3122" s="88">
        <v>46205</v>
      </c>
      <c r="P3122" s="88">
        <v>46206</v>
      </c>
      <c r="Q3122" s="144">
        <v>0.05</v>
      </c>
      <c r="R3122" s="91" t="s">
        <v>1946</v>
      </c>
      <c r="S3122" s="91"/>
      <c r="T3122" s="91"/>
      <c r="U3122" s="102"/>
      <c r="DJ3122" s="95"/>
      <c r="DK3122" s="95"/>
      <c r="DL3122" s="95"/>
      <c r="DM3122" s="95"/>
      <c r="DN3122" s="95"/>
      <c r="DO3122" s="95"/>
    </row>
    <row r="3123" spans="1:119" ht="23.15" customHeight="1" outlineLevel="1" x14ac:dyDescent="0.35">
      <c r="A3123" s="83" t="s">
        <v>4340</v>
      </c>
      <c r="B3123" s="84" t="s">
        <v>4341</v>
      </c>
      <c r="C3123" s="85"/>
      <c r="D3123" s="86"/>
      <c r="E3123" s="101"/>
      <c r="F3123" s="101"/>
      <c r="G3123" s="101"/>
      <c r="H3123" s="101"/>
      <c r="I3123" s="101">
        <f t="shared" si="190"/>
        <v>0</v>
      </c>
      <c r="J3123" s="101"/>
      <c r="K3123" s="101"/>
      <c r="L3123" s="101"/>
      <c r="M3123" s="101"/>
      <c r="N3123" s="101">
        <f t="shared" si="189"/>
        <v>0</v>
      </c>
      <c r="O3123" s="88">
        <v>46217</v>
      </c>
      <c r="P3123" s="88">
        <v>46221</v>
      </c>
      <c r="Q3123" s="144">
        <v>0.25</v>
      </c>
      <c r="R3123" s="91" t="s">
        <v>1946</v>
      </c>
      <c r="S3123" s="91"/>
      <c r="T3123" s="91"/>
      <c r="U3123" s="102"/>
      <c r="DJ3123" s="95"/>
      <c r="DK3123" s="95"/>
      <c r="DL3123" s="95"/>
      <c r="DM3123" s="95"/>
      <c r="DN3123" s="95"/>
      <c r="DO3123" s="95"/>
    </row>
    <row r="3124" spans="1:119" ht="23.15" customHeight="1" outlineLevel="1" x14ac:dyDescent="0.35">
      <c r="A3124" s="83" t="s">
        <v>4342</v>
      </c>
      <c r="B3124" s="84" t="s">
        <v>4343</v>
      </c>
      <c r="C3124" s="85"/>
      <c r="D3124" s="86"/>
      <c r="E3124" s="101"/>
      <c r="F3124" s="101"/>
      <c r="G3124" s="101"/>
      <c r="H3124" s="101"/>
      <c r="I3124" s="101">
        <f t="shared" si="190"/>
        <v>0</v>
      </c>
      <c r="J3124" s="101"/>
      <c r="K3124" s="101"/>
      <c r="L3124" s="101"/>
      <c r="M3124" s="101"/>
      <c r="N3124" s="101">
        <f t="shared" si="189"/>
        <v>0</v>
      </c>
      <c r="O3124" s="88">
        <v>46221</v>
      </c>
      <c r="P3124" s="88">
        <v>46225</v>
      </c>
      <c r="Q3124" s="144">
        <v>0.4</v>
      </c>
      <c r="R3124" s="91" t="s">
        <v>1946</v>
      </c>
      <c r="S3124" s="91"/>
      <c r="T3124" s="91"/>
      <c r="U3124" s="102"/>
      <c r="DJ3124" s="95"/>
      <c r="DK3124" s="95"/>
      <c r="DL3124" s="95"/>
      <c r="DM3124" s="95"/>
      <c r="DN3124" s="95"/>
      <c r="DO3124" s="95"/>
    </row>
    <row r="3125" spans="1:119" ht="23.15" customHeight="1" outlineLevel="1" x14ac:dyDescent="0.35">
      <c r="A3125" s="83" t="s">
        <v>4344</v>
      </c>
      <c r="B3125" s="84" t="s">
        <v>4345</v>
      </c>
      <c r="C3125" s="85"/>
      <c r="D3125" s="86"/>
      <c r="E3125" s="101"/>
      <c r="F3125" s="101"/>
      <c r="G3125" s="101"/>
      <c r="H3125" s="101"/>
      <c r="I3125" s="101">
        <f t="shared" si="190"/>
        <v>0</v>
      </c>
      <c r="J3125" s="101"/>
      <c r="K3125" s="101"/>
      <c r="L3125" s="101"/>
      <c r="M3125" s="101"/>
      <c r="N3125" s="101">
        <f t="shared" si="189"/>
        <v>0</v>
      </c>
      <c r="O3125" s="88">
        <v>46257</v>
      </c>
      <c r="P3125" s="88">
        <v>46259</v>
      </c>
      <c r="Q3125" s="144">
        <v>0.15</v>
      </c>
      <c r="R3125" s="91" t="s">
        <v>1946</v>
      </c>
      <c r="S3125" s="91"/>
      <c r="T3125" s="91"/>
      <c r="U3125" s="102"/>
      <c r="DJ3125" s="95"/>
      <c r="DK3125" s="95"/>
      <c r="DL3125" s="95"/>
      <c r="DM3125" s="95"/>
      <c r="DN3125" s="95"/>
      <c r="DO3125" s="95"/>
    </row>
    <row r="3126" spans="1:119" ht="23.15" customHeight="1" outlineLevel="1" x14ac:dyDescent="0.35">
      <c r="A3126" s="83" t="s">
        <v>4346</v>
      </c>
      <c r="B3126" s="84" t="s">
        <v>4347</v>
      </c>
      <c r="C3126" s="85"/>
      <c r="D3126" s="91"/>
      <c r="E3126" s="123">
        <v>240000</v>
      </c>
      <c r="F3126" s="101"/>
      <c r="G3126" s="101"/>
      <c r="H3126" s="101"/>
      <c r="I3126" s="123">
        <f t="shared" si="190"/>
        <v>240000</v>
      </c>
      <c r="J3126" s="123">
        <v>240000</v>
      </c>
      <c r="K3126" s="101"/>
      <c r="L3126" s="101"/>
      <c r="M3126" s="101"/>
      <c r="N3126" s="123">
        <f t="shared" si="189"/>
        <v>240000</v>
      </c>
      <c r="O3126" s="88">
        <v>46273</v>
      </c>
      <c r="P3126" s="88">
        <v>46273</v>
      </c>
      <c r="Q3126" s="144">
        <v>0.1</v>
      </c>
      <c r="R3126" s="91" t="s">
        <v>1946</v>
      </c>
      <c r="S3126" s="91"/>
      <c r="T3126" s="91"/>
      <c r="U3126" s="102"/>
      <c r="DJ3126" s="95"/>
      <c r="DK3126" s="95"/>
      <c r="DL3126" s="95"/>
      <c r="DM3126" s="95"/>
      <c r="DN3126" s="95"/>
      <c r="DO3126" s="95"/>
    </row>
    <row r="3127" spans="1:119" ht="23.15" customHeight="1" outlineLevel="1" x14ac:dyDescent="0.35">
      <c r="A3127" s="83" t="s">
        <v>4348</v>
      </c>
      <c r="B3127" s="84" t="s">
        <v>4349</v>
      </c>
      <c r="C3127" s="85"/>
      <c r="D3127" s="86"/>
      <c r="E3127" s="101"/>
      <c r="F3127" s="101"/>
      <c r="G3127" s="101"/>
      <c r="H3127" s="101"/>
      <c r="I3127" s="101">
        <f t="shared" si="190"/>
        <v>0</v>
      </c>
      <c r="J3127" s="101"/>
      <c r="K3127" s="101"/>
      <c r="L3127" s="101"/>
      <c r="M3127" s="101"/>
      <c r="N3127" s="101">
        <f t="shared" si="189"/>
        <v>0</v>
      </c>
      <c r="O3127" s="88">
        <v>46274</v>
      </c>
      <c r="P3127" s="88">
        <v>46274</v>
      </c>
      <c r="Q3127" s="144">
        <v>0.05</v>
      </c>
      <c r="R3127" s="91" t="s">
        <v>1946</v>
      </c>
      <c r="S3127" s="91"/>
      <c r="T3127" s="91"/>
      <c r="U3127" s="102"/>
      <c r="DJ3127" s="95"/>
      <c r="DK3127" s="95"/>
      <c r="DL3127" s="95"/>
      <c r="DM3127" s="95"/>
      <c r="DN3127" s="95"/>
      <c r="DO3127" s="95"/>
    </row>
    <row r="3128" spans="1:119" ht="19.5" customHeight="1" outlineLevel="1" x14ac:dyDescent="0.35">
      <c r="A3128" s="161" t="s">
        <v>4350</v>
      </c>
      <c r="B3128" s="112" t="s">
        <v>4351</v>
      </c>
      <c r="C3128" s="64"/>
      <c r="D3128" s="71">
        <v>638301</v>
      </c>
      <c r="E3128" s="65">
        <f>E3133</f>
        <v>240000</v>
      </c>
      <c r="F3128" s="189"/>
      <c r="G3128" s="189"/>
      <c r="H3128" s="189"/>
      <c r="I3128" s="189">
        <f t="shared" si="190"/>
        <v>240000</v>
      </c>
      <c r="J3128" s="65">
        <f>J3133</f>
        <v>240000</v>
      </c>
      <c r="K3128" s="189"/>
      <c r="L3128" s="189"/>
      <c r="M3128" s="189"/>
      <c r="N3128" s="189">
        <f t="shared" si="189"/>
        <v>240000</v>
      </c>
      <c r="O3128" s="164">
        <v>46205</v>
      </c>
      <c r="P3128" s="164">
        <v>46387</v>
      </c>
      <c r="Q3128" s="68"/>
      <c r="R3128" s="71" t="s">
        <v>1946</v>
      </c>
      <c r="S3128" s="71"/>
      <c r="T3128" s="71"/>
      <c r="U3128" s="147"/>
    </row>
    <row r="3129" spans="1:119" ht="19.5" customHeight="1" outlineLevel="1" x14ac:dyDescent="0.35">
      <c r="A3129" s="83" t="s">
        <v>4352</v>
      </c>
      <c r="B3129" s="84" t="s">
        <v>3966</v>
      </c>
      <c r="C3129" s="85"/>
      <c r="D3129" s="86"/>
      <c r="E3129" s="101"/>
      <c r="F3129" s="101"/>
      <c r="G3129" s="101"/>
      <c r="H3129" s="101"/>
      <c r="I3129" s="101">
        <f t="shared" si="190"/>
        <v>0</v>
      </c>
      <c r="J3129" s="101"/>
      <c r="K3129" s="101"/>
      <c r="L3129" s="101"/>
      <c r="M3129" s="101"/>
      <c r="N3129" s="101">
        <f t="shared" si="189"/>
        <v>0</v>
      </c>
      <c r="O3129" s="88">
        <v>46205</v>
      </c>
      <c r="P3129" s="88">
        <v>46206</v>
      </c>
      <c r="Q3129" s="144">
        <v>0.05</v>
      </c>
      <c r="R3129" s="91" t="s">
        <v>1946</v>
      </c>
      <c r="S3129" s="91"/>
      <c r="T3129" s="91"/>
      <c r="U3129" s="102"/>
      <c r="DJ3129" s="95"/>
      <c r="DK3129" s="95"/>
      <c r="DL3129" s="95"/>
      <c r="DM3129" s="95"/>
      <c r="DN3129" s="95"/>
      <c r="DO3129" s="95"/>
    </row>
    <row r="3130" spans="1:119" ht="19.5" customHeight="1" outlineLevel="1" x14ac:dyDescent="0.35">
      <c r="A3130" s="83" t="s">
        <v>4353</v>
      </c>
      <c r="B3130" s="84" t="s">
        <v>4341</v>
      </c>
      <c r="C3130" s="85"/>
      <c r="D3130" s="86"/>
      <c r="E3130" s="101"/>
      <c r="F3130" s="101"/>
      <c r="G3130" s="101"/>
      <c r="H3130" s="101"/>
      <c r="I3130" s="101">
        <f t="shared" ref="I3130:I3161" si="191">SUM(E3130:H3130)</f>
        <v>0</v>
      </c>
      <c r="J3130" s="101"/>
      <c r="K3130" s="101"/>
      <c r="L3130" s="101"/>
      <c r="M3130" s="101"/>
      <c r="N3130" s="101">
        <f t="shared" ref="N3130:N3193" si="192">SUM(J3130:M3130)</f>
        <v>0</v>
      </c>
      <c r="O3130" s="88">
        <v>46217</v>
      </c>
      <c r="P3130" s="88">
        <v>46221</v>
      </c>
      <c r="Q3130" s="144">
        <v>0.25</v>
      </c>
      <c r="R3130" s="91" t="s">
        <v>1946</v>
      </c>
      <c r="S3130" s="91"/>
      <c r="T3130" s="91"/>
      <c r="U3130" s="102"/>
      <c r="DJ3130" s="95"/>
      <c r="DK3130" s="95"/>
      <c r="DL3130" s="95"/>
      <c r="DM3130" s="95"/>
      <c r="DN3130" s="95"/>
      <c r="DO3130" s="95"/>
    </row>
    <row r="3131" spans="1:119" ht="19.5" customHeight="1" outlineLevel="1" x14ac:dyDescent="0.35">
      <c r="A3131" s="83" t="s">
        <v>4354</v>
      </c>
      <c r="B3131" s="84" t="s">
        <v>4343</v>
      </c>
      <c r="C3131" s="85"/>
      <c r="D3131" s="86"/>
      <c r="E3131" s="101"/>
      <c r="F3131" s="101"/>
      <c r="G3131" s="101"/>
      <c r="H3131" s="101"/>
      <c r="I3131" s="101">
        <f t="shared" si="191"/>
        <v>0</v>
      </c>
      <c r="J3131" s="101"/>
      <c r="K3131" s="101"/>
      <c r="L3131" s="101"/>
      <c r="M3131" s="101"/>
      <c r="N3131" s="101">
        <f t="shared" si="192"/>
        <v>0</v>
      </c>
      <c r="O3131" s="88">
        <v>46221</v>
      </c>
      <c r="P3131" s="88">
        <v>46225</v>
      </c>
      <c r="Q3131" s="144">
        <v>0.4</v>
      </c>
      <c r="R3131" s="91" t="s">
        <v>1946</v>
      </c>
      <c r="S3131" s="91"/>
      <c r="T3131" s="91"/>
      <c r="U3131" s="102"/>
      <c r="DJ3131" s="95"/>
      <c r="DK3131" s="95"/>
      <c r="DL3131" s="95"/>
      <c r="DM3131" s="95"/>
      <c r="DN3131" s="95"/>
      <c r="DO3131" s="95"/>
    </row>
    <row r="3132" spans="1:119" ht="19.5" customHeight="1" outlineLevel="1" x14ac:dyDescent="0.35">
      <c r="A3132" s="83" t="s">
        <v>4355</v>
      </c>
      <c r="B3132" s="84" t="s">
        <v>4345</v>
      </c>
      <c r="C3132" s="85"/>
      <c r="D3132" s="86"/>
      <c r="E3132" s="101"/>
      <c r="F3132" s="101"/>
      <c r="G3132" s="101"/>
      <c r="H3132" s="101"/>
      <c r="I3132" s="101">
        <f t="shared" si="191"/>
        <v>0</v>
      </c>
      <c r="J3132" s="101"/>
      <c r="K3132" s="101"/>
      <c r="L3132" s="101"/>
      <c r="M3132" s="101"/>
      <c r="N3132" s="101">
        <f t="shared" si="192"/>
        <v>0</v>
      </c>
      <c r="O3132" s="88">
        <v>46257</v>
      </c>
      <c r="P3132" s="88">
        <v>46259</v>
      </c>
      <c r="Q3132" s="144">
        <v>0.15</v>
      </c>
      <c r="R3132" s="91" t="s">
        <v>1946</v>
      </c>
      <c r="S3132" s="91"/>
      <c r="T3132" s="91"/>
      <c r="U3132" s="102"/>
      <c r="DJ3132" s="95"/>
      <c r="DK3132" s="95"/>
      <c r="DL3132" s="95"/>
      <c r="DM3132" s="95"/>
      <c r="DN3132" s="95"/>
      <c r="DO3132" s="95"/>
    </row>
    <row r="3133" spans="1:119" ht="19.5" customHeight="1" outlineLevel="1" x14ac:dyDescent="0.35">
      <c r="A3133" s="83" t="s">
        <v>4356</v>
      </c>
      <c r="B3133" s="84" t="s">
        <v>4357</v>
      </c>
      <c r="C3133" s="85"/>
      <c r="D3133" s="91"/>
      <c r="E3133" s="123">
        <v>240000</v>
      </c>
      <c r="F3133" s="101"/>
      <c r="G3133" s="101"/>
      <c r="H3133" s="101"/>
      <c r="I3133" s="123">
        <f t="shared" si="191"/>
        <v>240000</v>
      </c>
      <c r="J3133" s="123">
        <v>240000</v>
      </c>
      <c r="K3133" s="101"/>
      <c r="L3133" s="101"/>
      <c r="M3133" s="101"/>
      <c r="N3133" s="123">
        <f t="shared" si="192"/>
        <v>240000</v>
      </c>
      <c r="O3133" s="88">
        <v>46273</v>
      </c>
      <c r="P3133" s="88">
        <v>46273</v>
      </c>
      <c r="Q3133" s="144">
        <v>0.1</v>
      </c>
      <c r="R3133" s="91" t="s">
        <v>1946</v>
      </c>
      <c r="S3133" s="166"/>
      <c r="T3133" s="166"/>
      <c r="U3133" s="167"/>
      <c r="DJ3133" s="95"/>
      <c r="DK3133" s="95"/>
      <c r="DL3133" s="95"/>
      <c r="DM3133" s="95"/>
      <c r="DN3133" s="95"/>
      <c r="DO3133" s="95"/>
    </row>
    <row r="3134" spans="1:119" ht="19.5" customHeight="1" outlineLevel="1" x14ac:dyDescent="0.35">
      <c r="A3134" s="83" t="s">
        <v>4358</v>
      </c>
      <c r="B3134" s="84" t="s">
        <v>4359</v>
      </c>
      <c r="C3134" s="85"/>
      <c r="D3134" s="86"/>
      <c r="E3134" s="101"/>
      <c r="F3134" s="101"/>
      <c r="G3134" s="101"/>
      <c r="H3134" s="101"/>
      <c r="I3134" s="101">
        <f t="shared" si="191"/>
        <v>0</v>
      </c>
      <c r="J3134" s="101"/>
      <c r="K3134" s="101"/>
      <c r="L3134" s="101"/>
      <c r="M3134" s="101"/>
      <c r="N3134" s="101">
        <f t="shared" si="192"/>
        <v>0</v>
      </c>
      <c r="O3134" s="88">
        <v>46274</v>
      </c>
      <c r="P3134" s="88">
        <v>46274</v>
      </c>
      <c r="Q3134" s="144">
        <v>0.05</v>
      </c>
      <c r="R3134" s="91" t="s">
        <v>1946</v>
      </c>
      <c r="S3134" s="166"/>
      <c r="T3134" s="166"/>
      <c r="U3134" s="167"/>
      <c r="DJ3134" s="95"/>
      <c r="DK3134" s="95"/>
      <c r="DL3134" s="95"/>
      <c r="DM3134" s="95"/>
      <c r="DN3134" s="95"/>
      <c r="DO3134" s="95"/>
    </row>
    <row r="3135" spans="1:119" ht="19.5" customHeight="1" x14ac:dyDescent="0.35">
      <c r="A3135" s="161" t="s">
        <v>4360</v>
      </c>
      <c r="B3135" s="112" t="s">
        <v>4361</v>
      </c>
      <c r="C3135" s="64"/>
      <c r="D3135" s="71">
        <v>638301</v>
      </c>
      <c r="E3135" s="65">
        <f>+E3140</f>
        <v>240000</v>
      </c>
      <c r="F3135" s="189"/>
      <c r="G3135" s="189"/>
      <c r="H3135" s="189"/>
      <c r="I3135" s="189">
        <f t="shared" si="191"/>
        <v>240000</v>
      </c>
      <c r="J3135" s="65">
        <f>+J3140</f>
        <v>240000</v>
      </c>
      <c r="K3135" s="189"/>
      <c r="L3135" s="189"/>
      <c r="M3135" s="189"/>
      <c r="N3135" s="189">
        <f t="shared" si="192"/>
        <v>240000</v>
      </c>
      <c r="O3135" s="164">
        <v>46024</v>
      </c>
      <c r="P3135" s="67">
        <v>45696</v>
      </c>
      <c r="Q3135" s="68"/>
      <c r="R3135" s="71" t="s">
        <v>1946</v>
      </c>
      <c r="S3135" s="71"/>
      <c r="T3135" s="71"/>
      <c r="U3135" s="72"/>
    </row>
    <row r="3136" spans="1:119" ht="19.5" customHeight="1" outlineLevel="1" x14ac:dyDescent="0.35">
      <c r="A3136" s="83" t="s">
        <v>4362</v>
      </c>
      <c r="B3136" s="84" t="s">
        <v>3966</v>
      </c>
      <c r="C3136" s="85"/>
      <c r="D3136" s="86"/>
      <c r="E3136" s="101"/>
      <c r="F3136" s="101"/>
      <c r="G3136" s="101"/>
      <c r="H3136" s="101"/>
      <c r="I3136" s="101">
        <f t="shared" si="191"/>
        <v>0</v>
      </c>
      <c r="J3136" s="101"/>
      <c r="K3136" s="101"/>
      <c r="L3136" s="101"/>
      <c r="M3136" s="101"/>
      <c r="N3136" s="101">
        <f t="shared" si="192"/>
        <v>0</v>
      </c>
      <c r="O3136" s="88">
        <v>46024</v>
      </c>
      <c r="P3136" s="88">
        <v>46032</v>
      </c>
      <c r="Q3136" s="144">
        <v>0.05</v>
      </c>
      <c r="R3136" s="91" t="s">
        <v>1946</v>
      </c>
      <c r="S3136" s="166"/>
      <c r="T3136" s="166"/>
      <c r="U3136" s="167"/>
      <c r="DJ3136" s="95"/>
      <c r="DK3136" s="95"/>
      <c r="DL3136" s="95"/>
      <c r="DM3136" s="95"/>
      <c r="DN3136" s="95"/>
      <c r="DO3136" s="95"/>
    </row>
    <row r="3137" spans="1:119" ht="19.5" customHeight="1" outlineLevel="1" x14ac:dyDescent="0.35">
      <c r="A3137" s="83" t="s">
        <v>4363</v>
      </c>
      <c r="B3137" s="84" t="s">
        <v>4341</v>
      </c>
      <c r="C3137" s="85"/>
      <c r="D3137" s="86"/>
      <c r="E3137" s="101"/>
      <c r="F3137" s="101"/>
      <c r="G3137" s="101"/>
      <c r="H3137" s="101"/>
      <c r="I3137" s="101">
        <f t="shared" si="191"/>
        <v>0</v>
      </c>
      <c r="J3137" s="101"/>
      <c r="K3137" s="101"/>
      <c r="L3137" s="101"/>
      <c r="M3137" s="101"/>
      <c r="N3137" s="101">
        <f t="shared" si="192"/>
        <v>0</v>
      </c>
      <c r="O3137" s="88">
        <v>46036</v>
      </c>
      <c r="P3137" s="88">
        <v>46042</v>
      </c>
      <c r="Q3137" s="144">
        <v>0.25</v>
      </c>
      <c r="R3137" s="91" t="s">
        <v>1946</v>
      </c>
      <c r="S3137" s="166"/>
      <c r="T3137" s="166"/>
      <c r="U3137" s="167"/>
      <c r="DJ3137" s="95"/>
      <c r="DK3137" s="95"/>
      <c r="DL3137" s="95"/>
      <c r="DM3137" s="95"/>
      <c r="DN3137" s="95"/>
      <c r="DO3137" s="95"/>
    </row>
    <row r="3138" spans="1:119" ht="19.5" customHeight="1" outlineLevel="1" x14ac:dyDescent="0.35">
      <c r="A3138" s="83" t="s">
        <v>4364</v>
      </c>
      <c r="B3138" s="84" t="s">
        <v>4365</v>
      </c>
      <c r="C3138" s="85"/>
      <c r="D3138" s="86"/>
      <c r="E3138" s="101"/>
      <c r="F3138" s="101"/>
      <c r="G3138" s="101"/>
      <c r="H3138" s="101"/>
      <c r="I3138" s="101">
        <f t="shared" si="191"/>
        <v>0</v>
      </c>
      <c r="J3138" s="101"/>
      <c r="K3138" s="101"/>
      <c r="L3138" s="101"/>
      <c r="M3138" s="101"/>
      <c r="N3138" s="101">
        <f t="shared" si="192"/>
        <v>0</v>
      </c>
      <c r="O3138" s="88">
        <v>46044</v>
      </c>
      <c r="P3138" s="88">
        <v>46047</v>
      </c>
      <c r="Q3138" s="144">
        <v>0.4</v>
      </c>
      <c r="R3138" s="91" t="s">
        <v>1946</v>
      </c>
      <c r="S3138" s="166"/>
      <c r="T3138" s="166"/>
      <c r="U3138" s="167"/>
    </row>
    <row r="3139" spans="1:119" ht="19.5" customHeight="1" outlineLevel="1" x14ac:dyDescent="0.35">
      <c r="A3139" s="83" t="s">
        <v>4366</v>
      </c>
      <c r="B3139" s="84" t="s">
        <v>4345</v>
      </c>
      <c r="C3139" s="85"/>
      <c r="D3139" s="86"/>
      <c r="E3139" s="101"/>
      <c r="F3139" s="101"/>
      <c r="G3139" s="101"/>
      <c r="H3139" s="101"/>
      <c r="I3139" s="101">
        <f t="shared" si="191"/>
        <v>0</v>
      </c>
      <c r="J3139" s="101"/>
      <c r="K3139" s="101"/>
      <c r="L3139" s="101"/>
      <c r="M3139" s="101"/>
      <c r="N3139" s="101">
        <f t="shared" si="192"/>
        <v>0</v>
      </c>
      <c r="O3139" s="88">
        <v>46047</v>
      </c>
      <c r="P3139" s="88">
        <v>46050</v>
      </c>
      <c r="Q3139" s="144">
        <v>0.15</v>
      </c>
      <c r="R3139" s="91" t="s">
        <v>1946</v>
      </c>
      <c r="S3139" s="166"/>
      <c r="T3139" s="166"/>
      <c r="U3139" s="167"/>
      <c r="DJ3139" s="95"/>
      <c r="DK3139" s="95"/>
      <c r="DL3139" s="95"/>
      <c r="DM3139" s="95"/>
      <c r="DN3139" s="95"/>
      <c r="DO3139" s="95"/>
    </row>
    <row r="3140" spans="1:119" ht="19.5" customHeight="1" outlineLevel="1" x14ac:dyDescent="0.35">
      <c r="A3140" s="83" t="s">
        <v>4367</v>
      </c>
      <c r="B3140" s="84" t="s">
        <v>4368</v>
      </c>
      <c r="C3140" s="85"/>
      <c r="D3140" s="91"/>
      <c r="E3140" s="123">
        <v>240000</v>
      </c>
      <c r="F3140" s="101"/>
      <c r="G3140" s="101"/>
      <c r="H3140" s="101"/>
      <c r="I3140" s="123">
        <f t="shared" si="191"/>
        <v>240000</v>
      </c>
      <c r="J3140" s="123">
        <v>240000</v>
      </c>
      <c r="K3140" s="101"/>
      <c r="L3140" s="101"/>
      <c r="M3140" s="101"/>
      <c r="N3140" s="123">
        <f t="shared" si="192"/>
        <v>240000</v>
      </c>
      <c r="O3140" s="88">
        <v>46058</v>
      </c>
      <c r="P3140" s="88">
        <v>46058</v>
      </c>
      <c r="Q3140" s="144">
        <v>0.1</v>
      </c>
      <c r="R3140" s="91" t="s">
        <v>1946</v>
      </c>
      <c r="S3140" s="91"/>
      <c r="T3140" s="91"/>
      <c r="U3140" s="102"/>
      <c r="DJ3140" s="95"/>
      <c r="DK3140" s="95"/>
      <c r="DL3140" s="95"/>
      <c r="DM3140" s="95"/>
      <c r="DN3140" s="95"/>
      <c r="DO3140" s="95"/>
    </row>
    <row r="3141" spans="1:119" ht="19.5" customHeight="1" outlineLevel="1" x14ac:dyDescent="0.35">
      <c r="A3141" s="83" t="s">
        <v>4369</v>
      </c>
      <c r="B3141" s="84" t="s">
        <v>4370</v>
      </c>
      <c r="C3141" s="85"/>
      <c r="D3141" s="86"/>
      <c r="E3141" s="101"/>
      <c r="F3141" s="101"/>
      <c r="G3141" s="101"/>
      <c r="H3141" s="101"/>
      <c r="I3141" s="101">
        <f t="shared" si="191"/>
        <v>0</v>
      </c>
      <c r="J3141" s="101"/>
      <c r="K3141" s="101"/>
      <c r="L3141" s="101"/>
      <c r="M3141" s="101"/>
      <c r="N3141" s="101">
        <f t="shared" si="192"/>
        <v>0</v>
      </c>
      <c r="O3141" s="88">
        <v>45694</v>
      </c>
      <c r="P3141" s="88">
        <v>45696</v>
      </c>
      <c r="Q3141" s="144">
        <v>0.05</v>
      </c>
      <c r="R3141" s="91" t="s">
        <v>1946</v>
      </c>
      <c r="S3141" s="91"/>
      <c r="T3141" s="91"/>
      <c r="U3141" s="102"/>
      <c r="DJ3141" s="95"/>
      <c r="DK3141" s="95"/>
      <c r="DL3141" s="95"/>
      <c r="DM3141" s="95"/>
      <c r="DN3141" s="95"/>
      <c r="DO3141" s="95"/>
    </row>
    <row r="3142" spans="1:119" ht="19.5" customHeight="1" x14ac:dyDescent="0.35">
      <c r="A3142" s="53" t="s">
        <v>4371</v>
      </c>
      <c r="B3142" s="54" t="s">
        <v>4372</v>
      </c>
      <c r="C3142" s="55"/>
      <c r="D3142" s="56"/>
      <c r="E3142" s="57">
        <f>E3143+E3170+E3180+E3190+E3200+E3210+E3225+E3235+E3245+E3255+E3265+E3275+E3285+E3295+E3309+E3319+E3326+E3333+E3354+E3359+E3365</f>
        <v>234373213</v>
      </c>
      <c r="F3142" s="57">
        <f>F3143+F3170+F3180+F3190+F3200+F3210+F3225+F3235+F3245+F3255+F3265+F3275+F3285+F3295+F3309+F3319+F3326+F3333+F3354+F3359+F3365</f>
        <v>0</v>
      </c>
      <c r="G3142" s="57">
        <f>G3143+G3170+G3180+G3190+G3200+G3210+G3225+G3235+G3245+G3255+G3265+G3275+G3285+G3295+G3309+G3319+G3326+G3333+G3354+G3359+G3365</f>
        <v>0</v>
      </c>
      <c r="H3142" s="57">
        <f>H3143+H3170+H3180+H3190+H3200+H3210+H3225+H3235+H3245+H3255+H3265+H3275+H3285+H3295+H3309+H3319+H3326+H3333+H3354+H3359+H3365</f>
        <v>0</v>
      </c>
      <c r="I3142" s="57">
        <f t="shared" si="191"/>
        <v>234373213</v>
      </c>
      <c r="J3142" s="57">
        <f>J3143+J3170+J3180+J3190+J3200+J3210+J3225+J3235+J3245+J3255+J3265+J3275+J3285+J3295+J3309+J3319+J3326+J3333+J3354+J3359+J3365</f>
        <v>234373213</v>
      </c>
      <c r="K3142" s="57">
        <f>K3143+K3170+K3180+K3190+K3200+K3210+K3225+K3235+K3245+K3255+K3265+K3275+K3285+K3295+K3309+K3319+K3326+K3333+K3354+K3359+K3365</f>
        <v>0</v>
      </c>
      <c r="L3142" s="57">
        <f>L3143+L3170+L3180+L3190+L3200+L3210+L3225+L3235+L3245+L3255+L3265+L3275+L3285+L3295+L3309+L3319+L3326+L3333+L3354+L3359+L3365</f>
        <v>0</v>
      </c>
      <c r="M3142" s="57">
        <f>M3143+M3170+M3180+M3190+M3200+M3210+M3225+M3235+M3245+M3255+M3265+M3275+M3285+M3295+M3309+M3319+M3326+M3333+M3354+M3359+M3365</f>
        <v>0</v>
      </c>
      <c r="N3142" s="57">
        <f t="shared" si="192"/>
        <v>234373213</v>
      </c>
      <c r="O3142" s="58"/>
      <c r="P3142" s="58"/>
      <c r="Q3142" s="59">
        <v>0.8</v>
      </c>
      <c r="R3142" s="60" t="s">
        <v>22</v>
      </c>
      <c r="S3142" s="61"/>
      <c r="T3142" s="61"/>
      <c r="U3142" s="62"/>
    </row>
    <row r="3143" spans="1:119" ht="19.5" customHeight="1" outlineLevel="1" x14ac:dyDescent="0.35">
      <c r="A3143" s="161" t="s">
        <v>4373</v>
      </c>
      <c r="B3143" s="112" t="s">
        <v>4374</v>
      </c>
      <c r="C3143" s="64"/>
      <c r="D3143" s="71">
        <v>604101</v>
      </c>
      <c r="E3143" s="65">
        <f>E3150+E3155+E3160+E3165</f>
        <v>5240000</v>
      </c>
      <c r="F3143" s="65"/>
      <c r="G3143" s="65"/>
      <c r="H3143" s="65"/>
      <c r="I3143" s="66">
        <f t="shared" si="191"/>
        <v>5240000</v>
      </c>
      <c r="J3143" s="65">
        <f>J3150+J3155+J3160+J3165</f>
        <v>5240000</v>
      </c>
      <c r="K3143" s="65"/>
      <c r="L3143" s="65"/>
      <c r="M3143" s="65"/>
      <c r="N3143" s="66">
        <f t="shared" si="192"/>
        <v>5240000</v>
      </c>
      <c r="O3143" s="67">
        <v>46024</v>
      </c>
      <c r="P3143" s="67">
        <v>46057</v>
      </c>
      <c r="Q3143" s="68"/>
      <c r="R3143" s="71" t="s">
        <v>33</v>
      </c>
      <c r="S3143" s="71"/>
      <c r="T3143" s="71" t="s">
        <v>103</v>
      </c>
      <c r="U3143" s="147"/>
      <c r="DJ3143" s="95"/>
      <c r="DK3143" s="95"/>
      <c r="DL3143" s="95"/>
      <c r="DM3143" s="95"/>
      <c r="DN3143" s="95"/>
      <c r="DO3143" s="95"/>
    </row>
    <row r="3144" spans="1:119" ht="19.5" customHeight="1" outlineLevel="1" x14ac:dyDescent="0.35">
      <c r="A3144" s="83" t="s">
        <v>4375</v>
      </c>
      <c r="B3144" s="84" t="s">
        <v>61</v>
      </c>
      <c r="C3144" s="85"/>
      <c r="D3144" s="86"/>
      <c r="E3144" s="101"/>
      <c r="F3144" s="101"/>
      <c r="G3144" s="101"/>
      <c r="H3144" s="101"/>
      <c r="I3144" s="101">
        <f t="shared" si="191"/>
        <v>0</v>
      </c>
      <c r="J3144" s="101"/>
      <c r="K3144" s="101"/>
      <c r="L3144" s="101"/>
      <c r="M3144" s="101"/>
      <c r="N3144" s="101">
        <f t="shared" si="192"/>
        <v>0</v>
      </c>
      <c r="O3144" s="88">
        <v>46024</v>
      </c>
      <c r="P3144" s="88">
        <v>46029</v>
      </c>
      <c r="Q3144" s="89">
        <v>0.16</v>
      </c>
      <c r="R3144" s="90" t="s">
        <v>33</v>
      </c>
      <c r="S3144" s="91"/>
      <c r="T3144" s="91"/>
      <c r="U3144" s="102"/>
      <c r="DJ3144" s="95"/>
      <c r="DK3144" s="95"/>
      <c r="DL3144" s="95"/>
      <c r="DM3144" s="95"/>
      <c r="DN3144" s="95"/>
      <c r="DO3144" s="95"/>
    </row>
    <row r="3145" spans="1:119" ht="19.5" customHeight="1" outlineLevel="1" x14ac:dyDescent="0.35">
      <c r="A3145" s="83" t="s">
        <v>4376</v>
      </c>
      <c r="B3145" s="84" t="s">
        <v>63</v>
      </c>
      <c r="C3145" s="85"/>
      <c r="D3145" s="86"/>
      <c r="E3145" s="101"/>
      <c r="F3145" s="101"/>
      <c r="G3145" s="101"/>
      <c r="H3145" s="101"/>
      <c r="I3145" s="101">
        <f t="shared" si="191"/>
        <v>0</v>
      </c>
      <c r="J3145" s="101"/>
      <c r="K3145" s="101"/>
      <c r="L3145" s="101"/>
      <c r="M3145" s="101"/>
      <c r="N3145" s="101">
        <f t="shared" si="192"/>
        <v>0</v>
      </c>
      <c r="O3145" s="88">
        <v>46029</v>
      </c>
      <c r="P3145" s="88">
        <v>46034</v>
      </c>
      <c r="Q3145" s="89">
        <v>0.03</v>
      </c>
      <c r="R3145" s="90" t="s">
        <v>33</v>
      </c>
      <c r="S3145" s="91"/>
      <c r="T3145" s="91"/>
      <c r="U3145" s="102"/>
    </row>
    <row r="3146" spans="1:119" ht="19.5" customHeight="1" outlineLevel="1" x14ac:dyDescent="0.35">
      <c r="A3146" s="83" t="s">
        <v>4377</v>
      </c>
      <c r="B3146" s="84" t="s">
        <v>4378</v>
      </c>
      <c r="C3146" s="85"/>
      <c r="D3146" s="86"/>
      <c r="E3146" s="101"/>
      <c r="F3146" s="101"/>
      <c r="G3146" s="101"/>
      <c r="H3146" s="101"/>
      <c r="I3146" s="101">
        <f t="shared" si="191"/>
        <v>0</v>
      </c>
      <c r="J3146" s="101"/>
      <c r="K3146" s="101"/>
      <c r="L3146" s="101"/>
      <c r="M3146" s="101"/>
      <c r="N3146" s="101">
        <f t="shared" si="192"/>
        <v>0</v>
      </c>
      <c r="O3146" s="88">
        <v>46034</v>
      </c>
      <c r="P3146" s="88">
        <v>46037</v>
      </c>
      <c r="Q3146" s="89">
        <v>0.05</v>
      </c>
      <c r="R3146" s="90" t="s">
        <v>33</v>
      </c>
      <c r="S3146" s="91"/>
      <c r="T3146" s="91"/>
      <c r="U3146" s="102"/>
      <c r="DJ3146" s="95"/>
      <c r="DK3146" s="95"/>
      <c r="DL3146" s="95"/>
      <c r="DM3146" s="95"/>
      <c r="DN3146" s="95"/>
      <c r="DO3146" s="95"/>
    </row>
    <row r="3147" spans="1:119" ht="19.5" customHeight="1" outlineLevel="1" x14ac:dyDescent="0.35">
      <c r="A3147" s="83" t="s">
        <v>4379</v>
      </c>
      <c r="B3147" s="84" t="s">
        <v>4380</v>
      </c>
      <c r="C3147" s="85"/>
      <c r="D3147" s="86"/>
      <c r="E3147" s="101"/>
      <c r="F3147" s="101"/>
      <c r="G3147" s="101"/>
      <c r="H3147" s="101"/>
      <c r="I3147" s="101">
        <f t="shared" si="191"/>
        <v>0</v>
      </c>
      <c r="J3147" s="101"/>
      <c r="K3147" s="101"/>
      <c r="L3147" s="101"/>
      <c r="M3147" s="101"/>
      <c r="N3147" s="101">
        <f t="shared" si="192"/>
        <v>0</v>
      </c>
      <c r="O3147" s="88">
        <v>46037</v>
      </c>
      <c r="P3147" s="88">
        <v>46039</v>
      </c>
      <c r="Q3147" s="89">
        <v>0.03</v>
      </c>
      <c r="R3147" s="90" t="s">
        <v>33</v>
      </c>
      <c r="S3147" s="91"/>
      <c r="T3147" s="91"/>
      <c r="U3147" s="102"/>
      <c r="DJ3147" s="95"/>
      <c r="DK3147" s="95"/>
      <c r="DL3147" s="95"/>
      <c r="DM3147" s="95"/>
      <c r="DN3147" s="95"/>
      <c r="DO3147" s="95"/>
    </row>
    <row r="3148" spans="1:119" ht="19.5" customHeight="1" outlineLevel="1" x14ac:dyDescent="0.35">
      <c r="A3148" s="83" t="s">
        <v>4381</v>
      </c>
      <c r="B3148" s="84" t="s">
        <v>73</v>
      </c>
      <c r="C3148" s="85"/>
      <c r="D3148" s="86"/>
      <c r="E3148" s="101"/>
      <c r="F3148" s="101"/>
      <c r="G3148" s="101"/>
      <c r="H3148" s="101"/>
      <c r="I3148" s="101">
        <f t="shared" si="191"/>
        <v>0</v>
      </c>
      <c r="J3148" s="101"/>
      <c r="K3148" s="101"/>
      <c r="L3148" s="101"/>
      <c r="M3148" s="101"/>
      <c r="N3148" s="101">
        <f t="shared" si="192"/>
        <v>0</v>
      </c>
      <c r="O3148" s="88">
        <v>46039</v>
      </c>
      <c r="P3148" s="88">
        <v>46053</v>
      </c>
      <c r="Q3148" s="89">
        <v>0.06</v>
      </c>
      <c r="R3148" s="90" t="s">
        <v>33</v>
      </c>
      <c r="S3148" s="91"/>
      <c r="T3148" s="91"/>
      <c r="U3148" s="102"/>
      <c r="DJ3148" s="95"/>
      <c r="DK3148" s="95"/>
      <c r="DL3148" s="95"/>
      <c r="DM3148" s="95"/>
      <c r="DN3148" s="95"/>
      <c r="DO3148" s="95"/>
    </row>
    <row r="3149" spans="1:119" ht="19.5" customHeight="1" outlineLevel="1" x14ac:dyDescent="0.35">
      <c r="A3149" s="83" t="s">
        <v>4382</v>
      </c>
      <c r="B3149" s="84" t="s">
        <v>76</v>
      </c>
      <c r="C3149" s="85"/>
      <c r="D3149" s="86"/>
      <c r="E3149" s="101"/>
      <c r="F3149" s="101"/>
      <c r="G3149" s="101"/>
      <c r="H3149" s="101"/>
      <c r="I3149" s="101">
        <f t="shared" si="191"/>
        <v>0</v>
      </c>
      <c r="J3149" s="101"/>
      <c r="K3149" s="101"/>
      <c r="L3149" s="101"/>
      <c r="M3149" s="101"/>
      <c r="N3149" s="101">
        <f t="shared" si="192"/>
        <v>0</v>
      </c>
      <c r="O3149" s="88">
        <v>46053</v>
      </c>
      <c r="P3149" s="88">
        <v>46057</v>
      </c>
      <c r="Q3149" s="89">
        <v>0.03</v>
      </c>
      <c r="R3149" s="90" t="s">
        <v>33</v>
      </c>
      <c r="S3149" s="91"/>
      <c r="T3149" s="91"/>
      <c r="U3149" s="102"/>
      <c r="DJ3149" s="95"/>
      <c r="DK3149" s="95"/>
      <c r="DL3149" s="95"/>
      <c r="DM3149" s="95"/>
      <c r="DN3149" s="95"/>
      <c r="DO3149" s="95"/>
    </row>
    <row r="3150" spans="1:119" ht="19.5" customHeight="1" outlineLevel="1" x14ac:dyDescent="0.35">
      <c r="A3150" s="73" t="s">
        <v>4375</v>
      </c>
      <c r="B3150" s="74" t="s">
        <v>4383</v>
      </c>
      <c r="C3150" s="75"/>
      <c r="D3150" s="76"/>
      <c r="E3150" s="98">
        <f>E3154</f>
        <v>1310000</v>
      </c>
      <c r="F3150" s="98"/>
      <c r="G3150" s="99"/>
      <c r="H3150" s="98"/>
      <c r="I3150" s="98">
        <f t="shared" si="191"/>
        <v>1310000</v>
      </c>
      <c r="J3150" s="98">
        <f>J3154</f>
        <v>1310000</v>
      </c>
      <c r="K3150" s="98"/>
      <c r="L3150" s="99"/>
      <c r="M3150" s="98"/>
      <c r="N3150" s="98">
        <f t="shared" si="192"/>
        <v>1310000</v>
      </c>
      <c r="O3150" s="79">
        <f>O3151</f>
        <v>46064</v>
      </c>
      <c r="P3150" s="79">
        <f>P3154</f>
        <v>46095</v>
      </c>
      <c r="Q3150" s="80">
        <v>0.16</v>
      </c>
      <c r="R3150" s="78" t="s">
        <v>33</v>
      </c>
      <c r="S3150" s="78"/>
      <c r="T3150" s="82"/>
      <c r="U3150" s="100"/>
      <c r="DJ3150" s="95"/>
      <c r="DK3150" s="95"/>
      <c r="DL3150" s="95"/>
      <c r="DM3150" s="95"/>
      <c r="DN3150" s="95"/>
      <c r="DO3150" s="95"/>
    </row>
    <row r="3151" spans="1:119" ht="19.5" customHeight="1" outlineLevel="1" x14ac:dyDescent="0.35">
      <c r="A3151" s="83" t="s">
        <v>4384</v>
      </c>
      <c r="B3151" s="84" t="s">
        <v>191</v>
      </c>
      <c r="C3151" s="85"/>
      <c r="D3151" s="86"/>
      <c r="E3151" s="101"/>
      <c r="F3151" s="101"/>
      <c r="G3151" s="101"/>
      <c r="H3151" s="101"/>
      <c r="I3151" s="101">
        <f t="shared" si="191"/>
        <v>0</v>
      </c>
      <c r="J3151" s="101"/>
      <c r="K3151" s="101"/>
      <c r="L3151" s="101"/>
      <c r="M3151" s="101"/>
      <c r="N3151" s="101">
        <f t="shared" si="192"/>
        <v>0</v>
      </c>
      <c r="O3151" s="88">
        <v>46064</v>
      </c>
      <c r="P3151" s="88">
        <v>46066</v>
      </c>
      <c r="Q3151" s="89">
        <v>0.03</v>
      </c>
      <c r="R3151" s="90" t="s">
        <v>33</v>
      </c>
      <c r="S3151" s="91"/>
      <c r="T3151" s="91"/>
      <c r="U3151" s="102"/>
      <c r="DJ3151" s="95"/>
      <c r="DK3151" s="95"/>
      <c r="DL3151" s="95"/>
      <c r="DM3151" s="95"/>
      <c r="DN3151" s="95"/>
      <c r="DO3151" s="95"/>
    </row>
    <row r="3152" spans="1:119" ht="19.5" customHeight="1" outlineLevel="1" x14ac:dyDescent="0.35">
      <c r="A3152" s="83" t="s">
        <v>4385</v>
      </c>
      <c r="B3152" s="84" t="s">
        <v>193</v>
      </c>
      <c r="C3152" s="85"/>
      <c r="D3152" s="86"/>
      <c r="E3152" s="101"/>
      <c r="F3152" s="101"/>
      <c r="G3152" s="101"/>
      <c r="H3152" s="101"/>
      <c r="I3152" s="101">
        <f t="shared" si="191"/>
        <v>0</v>
      </c>
      <c r="J3152" s="101"/>
      <c r="K3152" s="101"/>
      <c r="L3152" s="101"/>
      <c r="M3152" s="101"/>
      <c r="N3152" s="101">
        <f t="shared" si="192"/>
        <v>0</v>
      </c>
      <c r="O3152" s="88">
        <v>46066</v>
      </c>
      <c r="P3152" s="88">
        <v>46068</v>
      </c>
      <c r="Q3152" s="89">
        <v>0.05</v>
      </c>
      <c r="R3152" s="90" t="s">
        <v>33</v>
      </c>
      <c r="S3152" s="91"/>
      <c r="T3152" s="91"/>
      <c r="U3152" s="102"/>
    </row>
    <row r="3153" spans="1:119" ht="29.4" customHeight="1" outlineLevel="1" x14ac:dyDescent="0.35">
      <c r="A3153" s="83" t="s">
        <v>4386</v>
      </c>
      <c r="B3153" s="84" t="s">
        <v>40</v>
      </c>
      <c r="C3153" s="85"/>
      <c r="D3153" s="86"/>
      <c r="E3153" s="101"/>
      <c r="F3153" s="101"/>
      <c r="G3153" s="101"/>
      <c r="H3153" s="101"/>
      <c r="I3153" s="101">
        <f t="shared" si="191"/>
        <v>0</v>
      </c>
      <c r="J3153" s="101"/>
      <c r="K3153" s="101"/>
      <c r="L3153" s="101"/>
      <c r="M3153" s="101"/>
      <c r="N3153" s="101">
        <f t="shared" si="192"/>
        <v>0</v>
      </c>
      <c r="O3153" s="88">
        <v>46068</v>
      </c>
      <c r="P3153" s="88">
        <v>46081</v>
      </c>
      <c r="Q3153" s="89">
        <v>0.06</v>
      </c>
      <c r="R3153" s="90" t="s">
        <v>33</v>
      </c>
      <c r="S3153" s="91"/>
      <c r="T3153" s="91"/>
      <c r="U3153" s="102"/>
      <c r="DJ3153" s="95"/>
      <c r="DK3153" s="95"/>
      <c r="DL3153" s="95"/>
      <c r="DM3153" s="95"/>
      <c r="DN3153" s="95"/>
      <c r="DO3153" s="95"/>
    </row>
    <row r="3154" spans="1:119" ht="29.4" customHeight="1" outlineLevel="1" x14ac:dyDescent="0.35">
      <c r="A3154" s="83" t="s">
        <v>4387</v>
      </c>
      <c r="B3154" s="84" t="s">
        <v>44</v>
      </c>
      <c r="C3154" s="85"/>
      <c r="D3154" s="86"/>
      <c r="E3154" s="101">
        <v>1310000</v>
      </c>
      <c r="F3154" s="101"/>
      <c r="G3154" s="101"/>
      <c r="H3154" s="101"/>
      <c r="I3154" s="101">
        <f t="shared" si="191"/>
        <v>1310000</v>
      </c>
      <c r="J3154" s="101">
        <v>1310000</v>
      </c>
      <c r="K3154" s="101"/>
      <c r="L3154" s="101"/>
      <c r="M3154" s="101"/>
      <c r="N3154" s="101">
        <f t="shared" si="192"/>
        <v>1310000</v>
      </c>
      <c r="O3154" s="88">
        <v>46081</v>
      </c>
      <c r="P3154" s="88">
        <v>46095</v>
      </c>
      <c r="Q3154" s="89">
        <v>0.02</v>
      </c>
      <c r="R3154" s="90" t="s">
        <v>33</v>
      </c>
      <c r="S3154" s="91"/>
      <c r="T3154" s="91"/>
      <c r="U3154" s="102"/>
      <c r="DJ3154" s="95"/>
      <c r="DK3154" s="95"/>
      <c r="DL3154" s="95"/>
      <c r="DM3154" s="95"/>
      <c r="DN3154" s="95"/>
      <c r="DO3154" s="95"/>
    </row>
    <row r="3155" spans="1:119" ht="29.4" customHeight="1" x14ac:dyDescent="0.35">
      <c r="A3155" s="73" t="s">
        <v>4376</v>
      </c>
      <c r="B3155" s="74" t="s">
        <v>4388</v>
      </c>
      <c r="C3155" s="75"/>
      <c r="D3155" s="76"/>
      <c r="E3155" s="98">
        <f>E3159</f>
        <v>1310000</v>
      </c>
      <c r="F3155" s="98"/>
      <c r="G3155" s="99"/>
      <c r="H3155" s="98"/>
      <c r="I3155" s="98">
        <f t="shared" si="191"/>
        <v>1310000</v>
      </c>
      <c r="J3155" s="98">
        <f>J3159</f>
        <v>1310000</v>
      </c>
      <c r="K3155" s="98"/>
      <c r="L3155" s="99"/>
      <c r="M3155" s="98"/>
      <c r="N3155" s="98">
        <f t="shared" si="192"/>
        <v>1310000</v>
      </c>
      <c r="O3155" s="79">
        <f>O3156</f>
        <v>46153</v>
      </c>
      <c r="P3155" s="79">
        <f>P3159</f>
        <v>46184</v>
      </c>
      <c r="Q3155" s="80">
        <v>0.16</v>
      </c>
      <c r="R3155" s="78" t="s">
        <v>33</v>
      </c>
      <c r="S3155" s="78"/>
      <c r="T3155" s="82"/>
      <c r="U3155" s="100"/>
    </row>
    <row r="3156" spans="1:119" ht="29.4" customHeight="1" x14ac:dyDescent="0.35">
      <c r="A3156" s="83" t="s">
        <v>4389</v>
      </c>
      <c r="B3156" s="84" t="s">
        <v>191</v>
      </c>
      <c r="C3156" s="85"/>
      <c r="D3156" s="86"/>
      <c r="E3156" s="101"/>
      <c r="F3156" s="101"/>
      <c r="G3156" s="101"/>
      <c r="H3156" s="101"/>
      <c r="I3156" s="101">
        <f t="shared" si="191"/>
        <v>0</v>
      </c>
      <c r="J3156" s="101"/>
      <c r="K3156" s="101"/>
      <c r="L3156" s="101"/>
      <c r="M3156" s="101"/>
      <c r="N3156" s="101">
        <f t="shared" si="192"/>
        <v>0</v>
      </c>
      <c r="O3156" s="88">
        <v>46153</v>
      </c>
      <c r="P3156" s="88">
        <v>46155</v>
      </c>
      <c r="Q3156" s="89">
        <v>0.03</v>
      </c>
      <c r="R3156" s="90" t="s">
        <v>33</v>
      </c>
      <c r="S3156" s="91"/>
      <c r="T3156" s="91"/>
      <c r="U3156" s="102"/>
    </row>
    <row r="3157" spans="1:119" ht="29.4" customHeight="1" x14ac:dyDescent="0.35">
      <c r="A3157" s="83" t="s">
        <v>4390</v>
      </c>
      <c r="B3157" s="84" t="s">
        <v>193</v>
      </c>
      <c r="C3157" s="85"/>
      <c r="D3157" s="86"/>
      <c r="E3157" s="101"/>
      <c r="F3157" s="101"/>
      <c r="G3157" s="101"/>
      <c r="H3157" s="101"/>
      <c r="I3157" s="101">
        <f t="shared" si="191"/>
        <v>0</v>
      </c>
      <c r="J3157" s="101"/>
      <c r="K3157" s="101"/>
      <c r="L3157" s="101"/>
      <c r="M3157" s="101"/>
      <c r="N3157" s="101">
        <f t="shared" si="192"/>
        <v>0</v>
      </c>
      <c r="O3157" s="88">
        <v>46155</v>
      </c>
      <c r="P3157" s="88">
        <v>46157</v>
      </c>
      <c r="Q3157" s="89">
        <v>0.05</v>
      </c>
      <c r="R3157" s="90" t="s">
        <v>33</v>
      </c>
      <c r="S3157" s="91"/>
      <c r="T3157" s="91"/>
      <c r="U3157" s="102"/>
    </row>
    <row r="3158" spans="1:119" ht="29.4" customHeight="1" outlineLevel="1" x14ac:dyDescent="0.35">
      <c r="A3158" s="83" t="s">
        <v>4391</v>
      </c>
      <c r="B3158" s="84" t="s">
        <v>40</v>
      </c>
      <c r="C3158" s="85"/>
      <c r="D3158" s="86"/>
      <c r="E3158" s="101"/>
      <c r="F3158" s="101"/>
      <c r="G3158" s="101"/>
      <c r="H3158" s="101"/>
      <c r="I3158" s="101">
        <f t="shared" si="191"/>
        <v>0</v>
      </c>
      <c r="J3158" s="101"/>
      <c r="K3158" s="101"/>
      <c r="L3158" s="101"/>
      <c r="M3158" s="101"/>
      <c r="N3158" s="101">
        <f t="shared" si="192"/>
        <v>0</v>
      </c>
      <c r="O3158" s="88">
        <v>46157</v>
      </c>
      <c r="P3158" s="88">
        <v>46170</v>
      </c>
      <c r="Q3158" s="89">
        <v>0.06</v>
      </c>
      <c r="R3158" s="90" t="s">
        <v>33</v>
      </c>
      <c r="S3158" s="91"/>
      <c r="T3158" s="91"/>
      <c r="U3158" s="102"/>
      <c r="DJ3158" s="95"/>
      <c r="DK3158" s="95"/>
      <c r="DL3158" s="95"/>
      <c r="DM3158" s="95"/>
      <c r="DN3158" s="95"/>
      <c r="DO3158" s="95"/>
    </row>
    <row r="3159" spans="1:119" ht="29.4" customHeight="1" outlineLevel="1" x14ac:dyDescent="0.35">
      <c r="A3159" s="83" t="s">
        <v>4392</v>
      </c>
      <c r="B3159" s="84" t="s">
        <v>44</v>
      </c>
      <c r="C3159" s="85"/>
      <c r="D3159" s="86"/>
      <c r="E3159" s="101">
        <v>1310000</v>
      </c>
      <c r="F3159" s="101"/>
      <c r="G3159" s="101"/>
      <c r="H3159" s="101"/>
      <c r="I3159" s="101">
        <v>1310000</v>
      </c>
      <c r="J3159" s="101">
        <v>1310000</v>
      </c>
      <c r="K3159" s="101"/>
      <c r="L3159" s="101"/>
      <c r="M3159" s="101"/>
      <c r="N3159" s="101">
        <v>1310000</v>
      </c>
      <c r="O3159" s="88">
        <v>46170</v>
      </c>
      <c r="P3159" s="88">
        <v>46184</v>
      </c>
      <c r="Q3159" s="89">
        <v>0.02</v>
      </c>
      <c r="R3159" s="90" t="s">
        <v>33</v>
      </c>
      <c r="S3159" s="91"/>
      <c r="T3159" s="91"/>
      <c r="U3159" s="102"/>
      <c r="DJ3159" s="95"/>
      <c r="DK3159" s="95"/>
      <c r="DL3159" s="95"/>
      <c r="DM3159" s="95"/>
      <c r="DN3159" s="95"/>
      <c r="DO3159" s="95"/>
    </row>
    <row r="3160" spans="1:119" ht="29.4" customHeight="1" x14ac:dyDescent="0.35">
      <c r="A3160" s="73" t="s">
        <v>4377</v>
      </c>
      <c r="B3160" s="74" t="s">
        <v>4393</v>
      </c>
      <c r="C3160" s="75"/>
      <c r="D3160" s="76"/>
      <c r="E3160" s="98">
        <f>E3164</f>
        <v>1310000</v>
      </c>
      <c r="F3160" s="98"/>
      <c r="G3160" s="99"/>
      <c r="H3160" s="98"/>
      <c r="I3160" s="98">
        <f t="shared" si="191"/>
        <v>1310000</v>
      </c>
      <c r="J3160" s="98">
        <f>J3164</f>
        <v>1310000</v>
      </c>
      <c r="K3160" s="98"/>
      <c r="L3160" s="99"/>
      <c r="M3160" s="98"/>
      <c r="N3160" s="98">
        <f t="shared" si="192"/>
        <v>1310000</v>
      </c>
      <c r="O3160" s="79">
        <f>O3161</f>
        <v>46245</v>
      </c>
      <c r="P3160" s="79">
        <f>P3164</f>
        <v>46276</v>
      </c>
      <c r="Q3160" s="80">
        <v>0.16</v>
      </c>
      <c r="R3160" s="78" t="s">
        <v>33</v>
      </c>
      <c r="S3160" s="78"/>
      <c r="T3160" s="82"/>
      <c r="U3160" s="100"/>
    </row>
    <row r="3161" spans="1:119" ht="29.4" customHeight="1" x14ac:dyDescent="0.35">
      <c r="A3161" s="83" t="s">
        <v>4394</v>
      </c>
      <c r="B3161" s="84" t="s">
        <v>191</v>
      </c>
      <c r="C3161" s="85"/>
      <c r="D3161" s="86"/>
      <c r="E3161" s="101"/>
      <c r="F3161" s="101"/>
      <c r="G3161" s="101"/>
      <c r="H3161" s="101"/>
      <c r="I3161" s="101">
        <f t="shared" si="191"/>
        <v>0</v>
      </c>
      <c r="J3161" s="101"/>
      <c r="K3161" s="101"/>
      <c r="L3161" s="101"/>
      <c r="M3161" s="101"/>
      <c r="N3161" s="101">
        <f t="shared" si="192"/>
        <v>0</v>
      </c>
      <c r="O3161" s="88">
        <v>46245</v>
      </c>
      <c r="P3161" s="88">
        <v>46247</v>
      </c>
      <c r="Q3161" s="89">
        <v>0.03</v>
      </c>
      <c r="R3161" s="90" t="s">
        <v>33</v>
      </c>
      <c r="S3161" s="91"/>
      <c r="T3161" s="91"/>
      <c r="U3161" s="102"/>
    </row>
    <row r="3162" spans="1:119" ht="29.4" customHeight="1" x14ac:dyDescent="0.35">
      <c r="A3162" s="83" t="s">
        <v>4395</v>
      </c>
      <c r="B3162" s="84" t="s">
        <v>193</v>
      </c>
      <c r="C3162" s="85"/>
      <c r="D3162" s="86"/>
      <c r="E3162" s="101"/>
      <c r="F3162" s="101"/>
      <c r="G3162" s="101"/>
      <c r="H3162" s="101"/>
      <c r="I3162" s="101">
        <f t="shared" ref="I3162:I3193" si="193">SUM(E3162:H3162)</f>
        <v>0</v>
      </c>
      <c r="J3162" s="101"/>
      <c r="K3162" s="101"/>
      <c r="L3162" s="101"/>
      <c r="M3162" s="101"/>
      <c r="N3162" s="101">
        <f t="shared" si="192"/>
        <v>0</v>
      </c>
      <c r="O3162" s="88">
        <v>46247</v>
      </c>
      <c r="P3162" s="88">
        <v>46249</v>
      </c>
      <c r="Q3162" s="89">
        <v>0.05</v>
      </c>
      <c r="R3162" s="90" t="s">
        <v>33</v>
      </c>
      <c r="S3162" s="91"/>
      <c r="T3162" s="91"/>
      <c r="U3162" s="102"/>
    </row>
    <row r="3163" spans="1:119" ht="29.4" customHeight="1" outlineLevel="1" x14ac:dyDescent="0.35">
      <c r="A3163" s="83" t="s">
        <v>4396</v>
      </c>
      <c r="B3163" s="84" t="s">
        <v>40</v>
      </c>
      <c r="C3163" s="85"/>
      <c r="D3163" s="86"/>
      <c r="E3163" s="101"/>
      <c r="F3163" s="101"/>
      <c r="G3163" s="101"/>
      <c r="H3163" s="101"/>
      <c r="I3163" s="101">
        <f t="shared" si="193"/>
        <v>0</v>
      </c>
      <c r="J3163" s="101"/>
      <c r="K3163" s="101"/>
      <c r="L3163" s="101"/>
      <c r="M3163" s="101"/>
      <c r="N3163" s="101">
        <f t="shared" si="192"/>
        <v>0</v>
      </c>
      <c r="O3163" s="88">
        <v>46249</v>
      </c>
      <c r="P3163" s="88">
        <v>46262</v>
      </c>
      <c r="Q3163" s="89">
        <v>0.06</v>
      </c>
      <c r="R3163" s="90" t="s">
        <v>33</v>
      </c>
      <c r="S3163" s="91"/>
      <c r="T3163" s="91"/>
      <c r="U3163" s="102"/>
      <c r="DJ3163" s="95"/>
      <c r="DK3163" s="95"/>
      <c r="DL3163" s="95"/>
      <c r="DM3163" s="95"/>
      <c r="DN3163" s="95"/>
      <c r="DO3163" s="95"/>
    </row>
    <row r="3164" spans="1:119" ht="29.4" customHeight="1" outlineLevel="1" x14ac:dyDescent="0.35">
      <c r="A3164" s="83" t="s">
        <v>4397</v>
      </c>
      <c r="B3164" s="84" t="s">
        <v>44</v>
      </c>
      <c r="C3164" s="85"/>
      <c r="D3164" s="86"/>
      <c r="E3164" s="101">
        <v>1310000</v>
      </c>
      <c r="F3164" s="101"/>
      <c r="G3164" s="101"/>
      <c r="H3164" s="101"/>
      <c r="I3164" s="101">
        <f t="shared" ref="I3164" si="194">SUM(E3164:H3164)</f>
        <v>1310000</v>
      </c>
      <c r="J3164" s="101">
        <v>1310000</v>
      </c>
      <c r="K3164" s="101"/>
      <c r="L3164" s="101"/>
      <c r="M3164" s="101"/>
      <c r="N3164" s="101">
        <f t="shared" si="192"/>
        <v>1310000</v>
      </c>
      <c r="O3164" s="88">
        <v>46262</v>
      </c>
      <c r="P3164" s="88">
        <v>46276</v>
      </c>
      <c r="Q3164" s="89">
        <v>0.02</v>
      </c>
      <c r="R3164" s="90" t="s">
        <v>33</v>
      </c>
      <c r="S3164" s="91"/>
      <c r="T3164" s="91"/>
      <c r="U3164" s="102"/>
      <c r="DJ3164" s="95"/>
      <c r="DK3164" s="95"/>
      <c r="DL3164" s="95"/>
      <c r="DM3164" s="95"/>
      <c r="DN3164" s="95"/>
      <c r="DO3164" s="95"/>
    </row>
    <row r="3165" spans="1:119" ht="29.4" customHeight="1" x14ac:dyDescent="0.35">
      <c r="A3165" s="73" t="s">
        <v>4379</v>
      </c>
      <c r="B3165" s="74" t="s">
        <v>4398</v>
      </c>
      <c r="C3165" s="75"/>
      <c r="D3165" s="76"/>
      <c r="E3165" s="98">
        <f>E3169</f>
        <v>1310000</v>
      </c>
      <c r="F3165" s="98"/>
      <c r="G3165" s="99"/>
      <c r="H3165" s="98"/>
      <c r="I3165" s="98">
        <f t="shared" si="193"/>
        <v>1310000</v>
      </c>
      <c r="J3165" s="98">
        <f>J3169</f>
        <v>1310000</v>
      </c>
      <c r="K3165" s="98"/>
      <c r="L3165" s="99"/>
      <c r="M3165" s="98"/>
      <c r="N3165" s="98">
        <f t="shared" si="192"/>
        <v>1310000</v>
      </c>
      <c r="O3165" s="79">
        <f>O3166</f>
        <v>46337</v>
      </c>
      <c r="P3165" s="79">
        <f>P3169</f>
        <v>46368</v>
      </c>
      <c r="Q3165" s="80">
        <v>0.16</v>
      </c>
      <c r="R3165" s="78" t="s">
        <v>33</v>
      </c>
      <c r="S3165" s="78"/>
      <c r="T3165" s="82"/>
      <c r="U3165" s="100"/>
    </row>
    <row r="3166" spans="1:119" ht="29.4" customHeight="1" x14ac:dyDescent="0.35">
      <c r="A3166" s="83" t="s">
        <v>4399</v>
      </c>
      <c r="B3166" s="84" t="s">
        <v>191</v>
      </c>
      <c r="C3166" s="85"/>
      <c r="D3166" s="86"/>
      <c r="E3166" s="101"/>
      <c r="F3166" s="101"/>
      <c r="G3166" s="101"/>
      <c r="H3166" s="101"/>
      <c r="I3166" s="101">
        <f t="shared" si="193"/>
        <v>0</v>
      </c>
      <c r="J3166" s="101"/>
      <c r="K3166" s="101"/>
      <c r="L3166" s="101"/>
      <c r="M3166" s="101"/>
      <c r="N3166" s="101">
        <f t="shared" si="192"/>
        <v>0</v>
      </c>
      <c r="O3166" s="88">
        <v>46337</v>
      </c>
      <c r="P3166" s="88">
        <v>46339</v>
      </c>
      <c r="Q3166" s="89">
        <v>0.03</v>
      </c>
      <c r="R3166" s="90" t="s">
        <v>33</v>
      </c>
      <c r="S3166" s="91"/>
      <c r="T3166" s="91"/>
      <c r="U3166" s="102"/>
    </row>
    <row r="3167" spans="1:119" ht="29.4" customHeight="1" x14ac:dyDescent="0.35">
      <c r="A3167" s="83" t="s">
        <v>4400</v>
      </c>
      <c r="B3167" s="84" t="s">
        <v>193</v>
      </c>
      <c r="C3167" s="85"/>
      <c r="D3167" s="86"/>
      <c r="E3167" s="101"/>
      <c r="F3167" s="101"/>
      <c r="G3167" s="101"/>
      <c r="H3167" s="101"/>
      <c r="I3167" s="101">
        <f t="shared" si="193"/>
        <v>0</v>
      </c>
      <c r="J3167" s="101"/>
      <c r="K3167" s="101"/>
      <c r="L3167" s="101"/>
      <c r="M3167" s="101"/>
      <c r="N3167" s="101">
        <f t="shared" si="192"/>
        <v>0</v>
      </c>
      <c r="O3167" s="88">
        <v>46339</v>
      </c>
      <c r="P3167" s="88">
        <v>46341</v>
      </c>
      <c r="Q3167" s="89">
        <v>0.05</v>
      </c>
      <c r="R3167" s="90" t="s">
        <v>33</v>
      </c>
      <c r="S3167" s="91"/>
      <c r="T3167" s="91"/>
      <c r="U3167" s="102"/>
    </row>
    <row r="3168" spans="1:119" ht="29.4" customHeight="1" outlineLevel="1" x14ac:dyDescent="0.35">
      <c r="A3168" s="83" t="s">
        <v>4401</v>
      </c>
      <c r="B3168" s="84" t="s">
        <v>40</v>
      </c>
      <c r="C3168" s="85"/>
      <c r="D3168" s="86"/>
      <c r="E3168" s="101"/>
      <c r="F3168" s="101"/>
      <c r="G3168" s="101"/>
      <c r="H3168" s="101"/>
      <c r="I3168" s="101">
        <f t="shared" si="193"/>
        <v>0</v>
      </c>
      <c r="J3168" s="101"/>
      <c r="K3168" s="101"/>
      <c r="L3168" s="101"/>
      <c r="M3168" s="101"/>
      <c r="N3168" s="101">
        <f t="shared" si="192"/>
        <v>0</v>
      </c>
      <c r="O3168" s="88">
        <v>46341</v>
      </c>
      <c r="P3168" s="88">
        <v>46354</v>
      </c>
      <c r="Q3168" s="89">
        <v>0.06</v>
      </c>
      <c r="R3168" s="90" t="s">
        <v>33</v>
      </c>
      <c r="S3168" s="91"/>
      <c r="T3168" s="91"/>
      <c r="U3168" s="102"/>
      <c r="DJ3168" s="95"/>
      <c r="DK3168" s="95"/>
      <c r="DL3168" s="95"/>
      <c r="DM3168" s="95"/>
      <c r="DN3168" s="95"/>
      <c r="DO3168" s="95"/>
    </row>
    <row r="3169" spans="1:119" ht="29.4" customHeight="1" outlineLevel="1" x14ac:dyDescent="0.35">
      <c r="A3169" s="83" t="s">
        <v>4402</v>
      </c>
      <c r="B3169" s="84" t="s">
        <v>44</v>
      </c>
      <c r="C3169" s="85"/>
      <c r="D3169" s="86"/>
      <c r="E3169" s="101">
        <v>1310000</v>
      </c>
      <c r="F3169" s="101"/>
      <c r="G3169" s="101"/>
      <c r="H3169" s="101"/>
      <c r="I3169" s="101">
        <v>1310000</v>
      </c>
      <c r="J3169" s="101">
        <v>1310000</v>
      </c>
      <c r="K3169" s="101"/>
      <c r="L3169" s="101"/>
      <c r="M3169" s="101"/>
      <c r="N3169" s="101">
        <v>1310000</v>
      </c>
      <c r="O3169" s="88">
        <v>46354</v>
      </c>
      <c r="P3169" s="88">
        <v>46368</v>
      </c>
      <c r="Q3169" s="89">
        <v>0.02</v>
      </c>
      <c r="R3169" s="90" t="s">
        <v>33</v>
      </c>
      <c r="S3169" s="91"/>
      <c r="T3169" s="91"/>
      <c r="U3169" s="102"/>
      <c r="DJ3169" s="95"/>
      <c r="DK3169" s="95"/>
      <c r="DL3169" s="95"/>
      <c r="DM3169" s="95"/>
      <c r="DN3169" s="95"/>
      <c r="DO3169" s="95"/>
    </row>
    <row r="3170" spans="1:119" ht="29.4" customHeight="1" x14ac:dyDescent="0.35">
      <c r="A3170" s="161" t="s">
        <v>4403</v>
      </c>
      <c r="B3170" s="163" t="s">
        <v>4404</v>
      </c>
      <c r="C3170" s="64"/>
      <c r="D3170" s="113">
        <v>2442</v>
      </c>
      <c r="E3170" s="66">
        <f>E3179</f>
        <v>20000000</v>
      </c>
      <c r="F3170" s="65"/>
      <c r="G3170" s="65"/>
      <c r="H3170" s="65"/>
      <c r="I3170" s="66">
        <f t="shared" si="193"/>
        <v>20000000</v>
      </c>
      <c r="J3170" s="66">
        <f>J3179</f>
        <v>20000000</v>
      </c>
      <c r="K3170" s="65"/>
      <c r="L3170" s="65"/>
      <c r="M3170" s="65"/>
      <c r="N3170" s="66">
        <f t="shared" si="192"/>
        <v>20000000</v>
      </c>
      <c r="O3170" s="67">
        <f>O3171</f>
        <v>46055</v>
      </c>
      <c r="P3170" s="67">
        <f>P3179</f>
        <v>46203</v>
      </c>
      <c r="Q3170" s="68"/>
      <c r="R3170" s="71" t="s">
        <v>33</v>
      </c>
      <c r="S3170" s="71"/>
      <c r="T3170" s="71" t="s">
        <v>4405</v>
      </c>
      <c r="U3170" s="147"/>
    </row>
    <row r="3171" spans="1:119" ht="29.4" customHeight="1" x14ac:dyDescent="0.35">
      <c r="A3171" s="83" t="s">
        <v>4406</v>
      </c>
      <c r="B3171" s="84" t="s">
        <v>61</v>
      </c>
      <c r="C3171" s="85"/>
      <c r="D3171" s="86"/>
      <c r="E3171" s="101"/>
      <c r="F3171" s="101"/>
      <c r="G3171" s="101"/>
      <c r="H3171" s="101"/>
      <c r="I3171" s="101">
        <f t="shared" si="193"/>
        <v>0</v>
      </c>
      <c r="J3171" s="101"/>
      <c r="K3171" s="101"/>
      <c r="L3171" s="101"/>
      <c r="M3171" s="101"/>
      <c r="N3171" s="101">
        <f t="shared" si="192"/>
        <v>0</v>
      </c>
      <c r="O3171" s="88">
        <v>46055</v>
      </c>
      <c r="P3171" s="88">
        <v>46062</v>
      </c>
      <c r="Q3171" s="89">
        <v>0.16</v>
      </c>
      <c r="R3171" s="90" t="s">
        <v>33</v>
      </c>
      <c r="S3171" s="91"/>
      <c r="T3171" s="91"/>
      <c r="U3171" s="102"/>
    </row>
    <row r="3172" spans="1:119" ht="29.4" customHeight="1" x14ac:dyDescent="0.35">
      <c r="A3172" s="83" t="s">
        <v>4407</v>
      </c>
      <c r="B3172" s="84" t="s">
        <v>63</v>
      </c>
      <c r="C3172" s="85"/>
      <c r="D3172" s="86"/>
      <c r="E3172" s="101"/>
      <c r="F3172" s="101"/>
      <c r="G3172" s="101"/>
      <c r="H3172" s="101"/>
      <c r="I3172" s="101">
        <f t="shared" si="193"/>
        <v>0</v>
      </c>
      <c r="J3172" s="101"/>
      <c r="K3172" s="101"/>
      <c r="L3172" s="101"/>
      <c r="M3172" s="101"/>
      <c r="N3172" s="101">
        <f t="shared" si="192"/>
        <v>0</v>
      </c>
      <c r="O3172" s="88">
        <v>46062</v>
      </c>
      <c r="P3172" s="88">
        <v>46064</v>
      </c>
      <c r="Q3172" s="89">
        <v>0.03</v>
      </c>
      <c r="R3172" s="90" t="s">
        <v>33</v>
      </c>
      <c r="S3172" s="91"/>
      <c r="T3172" s="91"/>
      <c r="U3172" s="102"/>
    </row>
    <row r="3173" spans="1:119" ht="14.5" x14ac:dyDescent="0.35">
      <c r="A3173" s="83" t="s">
        <v>4408</v>
      </c>
      <c r="B3173" s="84" t="s">
        <v>507</v>
      </c>
      <c r="C3173" s="85"/>
      <c r="D3173" s="86"/>
      <c r="E3173" s="101"/>
      <c r="F3173" s="101"/>
      <c r="G3173" s="101"/>
      <c r="H3173" s="101"/>
      <c r="I3173" s="101">
        <f t="shared" si="193"/>
        <v>0</v>
      </c>
      <c r="J3173" s="101"/>
      <c r="K3173" s="101"/>
      <c r="L3173" s="101"/>
      <c r="M3173" s="101"/>
      <c r="N3173" s="101">
        <f t="shared" si="192"/>
        <v>0</v>
      </c>
      <c r="O3173" s="88">
        <v>46064</v>
      </c>
      <c r="P3173" s="88">
        <v>46071</v>
      </c>
      <c r="Q3173" s="89">
        <v>0.05</v>
      </c>
      <c r="R3173" s="90" t="s">
        <v>33</v>
      </c>
      <c r="S3173" s="91"/>
      <c r="T3173" s="91"/>
      <c r="U3173" s="102"/>
    </row>
    <row r="3174" spans="1:119" s="22" customFormat="1" ht="33" customHeight="1" outlineLevel="1" x14ac:dyDescent="0.35">
      <c r="A3174" s="83" t="s">
        <v>4409</v>
      </c>
      <c r="B3174" s="84" t="s">
        <v>71</v>
      </c>
      <c r="C3174" s="85"/>
      <c r="D3174" s="86"/>
      <c r="E3174" s="101"/>
      <c r="F3174" s="101"/>
      <c r="G3174" s="101"/>
      <c r="H3174" s="101"/>
      <c r="I3174" s="101">
        <f t="shared" si="193"/>
        <v>0</v>
      </c>
      <c r="J3174" s="101"/>
      <c r="K3174" s="101"/>
      <c r="L3174" s="101"/>
      <c r="M3174" s="101"/>
      <c r="N3174" s="101">
        <f t="shared" si="192"/>
        <v>0</v>
      </c>
      <c r="O3174" s="88">
        <v>46071</v>
      </c>
      <c r="P3174" s="88">
        <v>46073</v>
      </c>
      <c r="Q3174" s="89">
        <v>0.03</v>
      </c>
      <c r="R3174" s="90" t="s">
        <v>33</v>
      </c>
      <c r="S3174" s="91"/>
      <c r="T3174" s="91"/>
      <c r="U3174" s="102"/>
    </row>
    <row r="3175" spans="1:119" s="22" customFormat="1" ht="33" customHeight="1" outlineLevel="1" x14ac:dyDescent="0.35">
      <c r="A3175" s="83" t="s">
        <v>4410</v>
      </c>
      <c r="B3175" s="84" t="s">
        <v>73</v>
      </c>
      <c r="C3175" s="85"/>
      <c r="D3175" s="86"/>
      <c r="E3175" s="101"/>
      <c r="F3175" s="101"/>
      <c r="G3175" s="101"/>
      <c r="H3175" s="101"/>
      <c r="I3175" s="101">
        <f t="shared" si="193"/>
        <v>0</v>
      </c>
      <c r="J3175" s="101"/>
      <c r="K3175" s="101"/>
      <c r="L3175" s="101"/>
      <c r="M3175" s="101"/>
      <c r="N3175" s="101">
        <f t="shared" si="192"/>
        <v>0</v>
      </c>
      <c r="O3175" s="88">
        <v>46073</v>
      </c>
      <c r="P3175" s="88">
        <v>46099</v>
      </c>
      <c r="Q3175" s="89">
        <v>0.06</v>
      </c>
      <c r="R3175" s="90" t="s">
        <v>33</v>
      </c>
      <c r="S3175" s="91"/>
      <c r="T3175" s="91"/>
      <c r="U3175" s="102"/>
    </row>
    <row r="3176" spans="1:119" ht="33" customHeight="1" outlineLevel="1" x14ac:dyDescent="0.35">
      <c r="A3176" s="83" t="s">
        <v>4411</v>
      </c>
      <c r="B3176" s="84" t="s">
        <v>76</v>
      </c>
      <c r="C3176" s="85"/>
      <c r="D3176" s="86"/>
      <c r="E3176" s="101"/>
      <c r="F3176" s="101"/>
      <c r="G3176" s="101"/>
      <c r="H3176" s="101"/>
      <c r="I3176" s="101">
        <f t="shared" si="193"/>
        <v>0</v>
      </c>
      <c r="J3176" s="101"/>
      <c r="K3176" s="101"/>
      <c r="L3176" s="101"/>
      <c r="M3176" s="101"/>
      <c r="N3176" s="101">
        <f t="shared" si="192"/>
        <v>0</v>
      </c>
      <c r="O3176" s="88">
        <v>46099</v>
      </c>
      <c r="P3176" s="88">
        <v>46106</v>
      </c>
      <c r="Q3176" s="89">
        <v>0.03</v>
      </c>
      <c r="R3176" s="90" t="s">
        <v>33</v>
      </c>
      <c r="S3176" s="91"/>
      <c r="T3176" s="91"/>
      <c r="U3176" s="102"/>
    </row>
    <row r="3177" spans="1:119" ht="33" customHeight="1" outlineLevel="1" x14ac:dyDescent="0.35">
      <c r="A3177" s="83" t="s">
        <v>4412</v>
      </c>
      <c r="B3177" s="84" t="s">
        <v>454</v>
      </c>
      <c r="C3177" s="85"/>
      <c r="D3177" s="86"/>
      <c r="E3177" s="101"/>
      <c r="F3177" s="101"/>
      <c r="G3177" s="101"/>
      <c r="H3177" s="101"/>
      <c r="I3177" s="101">
        <f t="shared" si="193"/>
        <v>0</v>
      </c>
      <c r="J3177" s="101"/>
      <c r="K3177" s="101"/>
      <c r="L3177" s="101"/>
      <c r="M3177" s="101"/>
      <c r="N3177" s="101">
        <f t="shared" si="192"/>
        <v>0</v>
      </c>
      <c r="O3177" s="88">
        <v>46113</v>
      </c>
      <c r="P3177" s="88">
        <v>46188</v>
      </c>
      <c r="Q3177" s="89">
        <v>0.5</v>
      </c>
      <c r="R3177" s="90" t="s">
        <v>33</v>
      </c>
      <c r="S3177" s="91"/>
      <c r="T3177" s="91"/>
      <c r="U3177" s="102"/>
    </row>
    <row r="3178" spans="1:119" ht="33" customHeight="1" outlineLevel="1" x14ac:dyDescent="0.35">
      <c r="A3178" s="83" t="s">
        <v>4413</v>
      </c>
      <c r="B3178" s="84" t="s">
        <v>456</v>
      </c>
      <c r="C3178" s="85"/>
      <c r="D3178" s="86"/>
      <c r="E3178" s="101"/>
      <c r="F3178" s="101"/>
      <c r="G3178" s="101"/>
      <c r="H3178" s="101"/>
      <c r="I3178" s="101">
        <f t="shared" si="193"/>
        <v>0</v>
      </c>
      <c r="J3178" s="101"/>
      <c r="K3178" s="101"/>
      <c r="L3178" s="101"/>
      <c r="M3178" s="101"/>
      <c r="N3178" s="101">
        <f t="shared" si="192"/>
        <v>0</v>
      </c>
      <c r="O3178" s="88">
        <v>46188</v>
      </c>
      <c r="P3178" s="88">
        <v>46189</v>
      </c>
      <c r="Q3178" s="89">
        <v>7.0000000000000007E-2</v>
      </c>
      <c r="R3178" s="90" t="s">
        <v>33</v>
      </c>
      <c r="S3178" s="91"/>
      <c r="T3178" s="91"/>
      <c r="U3178" s="102"/>
    </row>
    <row r="3179" spans="1:119" ht="33" customHeight="1" outlineLevel="1" x14ac:dyDescent="0.35">
      <c r="A3179" s="83" t="s">
        <v>4414</v>
      </c>
      <c r="B3179" s="84" t="s">
        <v>44</v>
      </c>
      <c r="C3179" s="109"/>
      <c r="D3179" s="109"/>
      <c r="E3179" s="101">
        <v>20000000</v>
      </c>
      <c r="F3179" s="114"/>
      <c r="G3179" s="114"/>
      <c r="H3179" s="114"/>
      <c r="I3179" s="101">
        <f t="shared" si="193"/>
        <v>20000000</v>
      </c>
      <c r="J3179" s="101">
        <v>20000000</v>
      </c>
      <c r="K3179" s="114"/>
      <c r="L3179" s="114"/>
      <c r="M3179" s="114"/>
      <c r="N3179" s="101">
        <f t="shared" ref="N3179" si="195">SUM(J3179:M3179)</f>
        <v>20000000</v>
      </c>
      <c r="O3179" s="88">
        <v>46189</v>
      </c>
      <c r="P3179" s="88">
        <v>46203</v>
      </c>
      <c r="Q3179" s="118">
        <v>7.0000000000000007E-2</v>
      </c>
      <c r="R3179" s="90" t="s">
        <v>33</v>
      </c>
      <c r="S3179" s="91" t="s">
        <v>45</v>
      </c>
      <c r="T3179" s="91"/>
      <c r="U3179" s="102"/>
    </row>
    <row r="3180" spans="1:119" ht="33" customHeight="1" outlineLevel="1" x14ac:dyDescent="0.35">
      <c r="A3180" s="161" t="s">
        <v>4415</v>
      </c>
      <c r="B3180" s="163" t="s">
        <v>4416</v>
      </c>
      <c r="C3180" s="64"/>
      <c r="D3180" s="113">
        <v>2488</v>
      </c>
      <c r="E3180" s="66">
        <f>E3189</f>
        <v>40800000</v>
      </c>
      <c r="F3180" s="65"/>
      <c r="G3180" s="65"/>
      <c r="H3180" s="65"/>
      <c r="I3180" s="66">
        <f t="shared" si="193"/>
        <v>40800000</v>
      </c>
      <c r="J3180" s="66">
        <f>J3189</f>
        <v>40800000</v>
      </c>
      <c r="K3180" s="65"/>
      <c r="L3180" s="65"/>
      <c r="M3180" s="65"/>
      <c r="N3180" s="66">
        <f t="shared" si="192"/>
        <v>40800000</v>
      </c>
      <c r="O3180" s="67">
        <v>46055</v>
      </c>
      <c r="P3180" s="67">
        <v>46203</v>
      </c>
      <c r="Q3180" s="68"/>
      <c r="R3180" s="71" t="s">
        <v>33</v>
      </c>
      <c r="S3180" s="71"/>
      <c r="T3180" s="71" t="s">
        <v>414</v>
      </c>
      <c r="U3180" s="147"/>
    </row>
    <row r="3181" spans="1:119" ht="33" customHeight="1" outlineLevel="1" x14ac:dyDescent="0.35">
      <c r="A3181" s="83" t="s">
        <v>4417</v>
      </c>
      <c r="B3181" s="84" t="s">
        <v>61</v>
      </c>
      <c r="C3181" s="85"/>
      <c r="D3181" s="86"/>
      <c r="E3181" s="101"/>
      <c r="F3181" s="101"/>
      <c r="G3181" s="101"/>
      <c r="H3181" s="101"/>
      <c r="I3181" s="101">
        <f t="shared" si="193"/>
        <v>0</v>
      </c>
      <c r="J3181" s="101"/>
      <c r="K3181" s="101"/>
      <c r="L3181" s="101"/>
      <c r="M3181" s="101"/>
      <c r="N3181" s="101">
        <f t="shared" si="192"/>
        <v>0</v>
      </c>
      <c r="O3181" s="88">
        <v>46055</v>
      </c>
      <c r="P3181" s="88">
        <v>46062</v>
      </c>
      <c r="Q3181" s="89">
        <v>0.16</v>
      </c>
      <c r="R3181" s="90" t="s">
        <v>33</v>
      </c>
      <c r="S3181" s="91"/>
      <c r="T3181" s="91"/>
      <c r="U3181" s="102"/>
    </row>
    <row r="3182" spans="1:119" ht="33" customHeight="1" outlineLevel="1" x14ac:dyDescent="0.35">
      <c r="A3182" s="83" t="s">
        <v>4418</v>
      </c>
      <c r="B3182" s="84" t="s">
        <v>63</v>
      </c>
      <c r="C3182" s="85"/>
      <c r="D3182" s="86"/>
      <c r="E3182" s="101"/>
      <c r="F3182" s="101"/>
      <c r="G3182" s="101"/>
      <c r="H3182" s="101"/>
      <c r="I3182" s="101">
        <f t="shared" si="193"/>
        <v>0</v>
      </c>
      <c r="J3182" s="101"/>
      <c r="K3182" s="101"/>
      <c r="L3182" s="101"/>
      <c r="M3182" s="101"/>
      <c r="N3182" s="101">
        <f t="shared" si="192"/>
        <v>0</v>
      </c>
      <c r="O3182" s="88">
        <v>46062</v>
      </c>
      <c r="P3182" s="88">
        <v>46064</v>
      </c>
      <c r="Q3182" s="89">
        <v>0.03</v>
      </c>
      <c r="R3182" s="90" t="s">
        <v>33</v>
      </c>
      <c r="S3182" s="91"/>
      <c r="T3182" s="91"/>
      <c r="U3182" s="102"/>
    </row>
    <row r="3183" spans="1:119" ht="43.5" customHeight="1" outlineLevel="1" x14ac:dyDescent="0.35">
      <c r="A3183" s="83" t="s">
        <v>4419</v>
      </c>
      <c r="B3183" s="84" t="s">
        <v>507</v>
      </c>
      <c r="C3183" s="85"/>
      <c r="D3183" s="86"/>
      <c r="E3183" s="101"/>
      <c r="F3183" s="101"/>
      <c r="G3183" s="101"/>
      <c r="H3183" s="101"/>
      <c r="I3183" s="101">
        <f t="shared" si="193"/>
        <v>0</v>
      </c>
      <c r="J3183" s="101"/>
      <c r="K3183" s="101"/>
      <c r="L3183" s="101"/>
      <c r="M3183" s="101"/>
      <c r="N3183" s="101">
        <f t="shared" si="192"/>
        <v>0</v>
      </c>
      <c r="O3183" s="88">
        <v>46064</v>
      </c>
      <c r="P3183" s="88">
        <v>46071</v>
      </c>
      <c r="Q3183" s="89">
        <v>0.05</v>
      </c>
      <c r="R3183" s="90" t="s">
        <v>33</v>
      </c>
      <c r="S3183" s="91"/>
      <c r="T3183" s="91"/>
      <c r="U3183" s="102"/>
    </row>
    <row r="3184" spans="1:119" ht="24" customHeight="1" outlineLevel="1" x14ac:dyDescent="0.35">
      <c r="A3184" s="83" t="s">
        <v>4420</v>
      </c>
      <c r="B3184" s="84" t="s">
        <v>71</v>
      </c>
      <c r="C3184" s="85"/>
      <c r="D3184" s="86"/>
      <c r="E3184" s="101"/>
      <c r="F3184" s="101"/>
      <c r="G3184" s="101"/>
      <c r="H3184" s="101"/>
      <c r="I3184" s="101">
        <f t="shared" si="193"/>
        <v>0</v>
      </c>
      <c r="J3184" s="101"/>
      <c r="K3184" s="101"/>
      <c r="L3184" s="101"/>
      <c r="M3184" s="101"/>
      <c r="N3184" s="101">
        <f t="shared" si="192"/>
        <v>0</v>
      </c>
      <c r="O3184" s="88">
        <v>46071</v>
      </c>
      <c r="P3184" s="88">
        <v>46073</v>
      </c>
      <c r="Q3184" s="89">
        <v>0.03</v>
      </c>
      <c r="R3184" s="90" t="s">
        <v>33</v>
      </c>
      <c r="S3184" s="91"/>
      <c r="T3184" s="91"/>
      <c r="U3184" s="102"/>
    </row>
    <row r="3185" spans="1:21" ht="24" customHeight="1" outlineLevel="1" x14ac:dyDescent="0.35">
      <c r="A3185" s="83" t="s">
        <v>4421</v>
      </c>
      <c r="B3185" s="84" t="s">
        <v>73</v>
      </c>
      <c r="C3185" s="85"/>
      <c r="D3185" s="86"/>
      <c r="E3185" s="101"/>
      <c r="F3185" s="101"/>
      <c r="G3185" s="101"/>
      <c r="H3185" s="101"/>
      <c r="I3185" s="101">
        <f t="shared" si="193"/>
        <v>0</v>
      </c>
      <c r="J3185" s="101"/>
      <c r="K3185" s="101"/>
      <c r="L3185" s="101"/>
      <c r="M3185" s="101"/>
      <c r="N3185" s="101">
        <f t="shared" si="192"/>
        <v>0</v>
      </c>
      <c r="O3185" s="88">
        <v>46073</v>
      </c>
      <c r="P3185" s="88">
        <v>46099</v>
      </c>
      <c r="Q3185" s="89">
        <v>0.06</v>
      </c>
      <c r="R3185" s="90" t="s">
        <v>33</v>
      </c>
      <c r="S3185" s="91"/>
      <c r="T3185" s="91"/>
      <c r="U3185" s="102"/>
    </row>
    <row r="3186" spans="1:21" ht="24" customHeight="1" outlineLevel="1" x14ac:dyDescent="0.35">
      <c r="A3186" s="83" t="s">
        <v>4422</v>
      </c>
      <c r="B3186" s="84" t="s">
        <v>76</v>
      </c>
      <c r="C3186" s="85"/>
      <c r="D3186" s="86"/>
      <c r="E3186" s="101"/>
      <c r="F3186" s="101"/>
      <c r="G3186" s="101"/>
      <c r="H3186" s="101"/>
      <c r="I3186" s="101">
        <f t="shared" si="193"/>
        <v>0</v>
      </c>
      <c r="J3186" s="101"/>
      <c r="K3186" s="101"/>
      <c r="L3186" s="101"/>
      <c r="M3186" s="101"/>
      <c r="N3186" s="101">
        <f t="shared" si="192"/>
        <v>0</v>
      </c>
      <c r="O3186" s="88">
        <v>46099</v>
      </c>
      <c r="P3186" s="88">
        <v>46106</v>
      </c>
      <c r="Q3186" s="89">
        <v>0.03</v>
      </c>
      <c r="R3186" s="90" t="s">
        <v>33</v>
      </c>
      <c r="S3186" s="91"/>
      <c r="T3186" s="91"/>
      <c r="U3186" s="102"/>
    </row>
    <row r="3187" spans="1:21" ht="24" customHeight="1" outlineLevel="1" x14ac:dyDescent="0.35">
      <c r="A3187" s="83" t="s">
        <v>4423</v>
      </c>
      <c r="B3187" s="84" t="s">
        <v>454</v>
      </c>
      <c r="C3187" s="85"/>
      <c r="D3187" s="86"/>
      <c r="E3187" s="101"/>
      <c r="F3187" s="101"/>
      <c r="G3187" s="101"/>
      <c r="H3187" s="101"/>
      <c r="I3187" s="101">
        <f t="shared" si="193"/>
        <v>0</v>
      </c>
      <c r="J3187" s="101"/>
      <c r="K3187" s="101"/>
      <c r="L3187" s="101"/>
      <c r="M3187" s="101"/>
      <c r="N3187" s="101">
        <f t="shared" si="192"/>
        <v>0</v>
      </c>
      <c r="O3187" s="88">
        <v>46113</v>
      </c>
      <c r="P3187" s="88">
        <v>46188</v>
      </c>
      <c r="Q3187" s="89">
        <v>0.5</v>
      </c>
      <c r="R3187" s="90" t="s">
        <v>33</v>
      </c>
      <c r="S3187" s="91"/>
      <c r="T3187" s="91"/>
      <c r="U3187" s="102"/>
    </row>
    <row r="3188" spans="1:21" ht="24" customHeight="1" outlineLevel="1" x14ac:dyDescent="0.35">
      <c r="A3188" s="83" t="s">
        <v>4424</v>
      </c>
      <c r="B3188" s="84" t="s">
        <v>456</v>
      </c>
      <c r="C3188" s="85"/>
      <c r="D3188" s="86"/>
      <c r="E3188" s="101"/>
      <c r="F3188" s="101"/>
      <c r="G3188" s="101"/>
      <c r="H3188" s="101"/>
      <c r="I3188" s="101">
        <f t="shared" si="193"/>
        <v>0</v>
      </c>
      <c r="J3188" s="101"/>
      <c r="K3188" s="101"/>
      <c r="L3188" s="101"/>
      <c r="M3188" s="101"/>
      <c r="N3188" s="101">
        <f t="shared" si="192"/>
        <v>0</v>
      </c>
      <c r="O3188" s="88">
        <v>46188</v>
      </c>
      <c r="P3188" s="88">
        <v>46189</v>
      </c>
      <c r="Q3188" s="89">
        <v>7.0000000000000007E-2</v>
      </c>
      <c r="R3188" s="90" t="s">
        <v>33</v>
      </c>
      <c r="S3188" s="91"/>
      <c r="T3188" s="91"/>
      <c r="U3188" s="102"/>
    </row>
    <row r="3189" spans="1:21" ht="24" customHeight="1" outlineLevel="1" x14ac:dyDescent="0.35">
      <c r="A3189" s="83" t="s">
        <v>4425</v>
      </c>
      <c r="B3189" s="84" t="s">
        <v>44</v>
      </c>
      <c r="C3189" s="109"/>
      <c r="D3189" s="109"/>
      <c r="E3189" s="101">
        <v>40800000</v>
      </c>
      <c r="F3189" s="114"/>
      <c r="G3189" s="114"/>
      <c r="H3189" s="114"/>
      <c r="I3189" s="101">
        <f t="shared" si="193"/>
        <v>40800000</v>
      </c>
      <c r="J3189" s="101">
        <v>40800000</v>
      </c>
      <c r="K3189" s="114"/>
      <c r="L3189" s="114"/>
      <c r="M3189" s="114"/>
      <c r="N3189" s="101">
        <f t="shared" ref="N3189" si="196">SUM(J3189:M3189)</f>
        <v>40800000</v>
      </c>
      <c r="O3189" s="88">
        <v>46189</v>
      </c>
      <c r="P3189" s="88">
        <v>46203</v>
      </c>
      <c r="Q3189" s="118">
        <v>7.0000000000000007E-2</v>
      </c>
      <c r="R3189" s="90" t="s">
        <v>33</v>
      </c>
      <c r="S3189" s="91" t="s">
        <v>45</v>
      </c>
      <c r="T3189" s="91"/>
      <c r="U3189" s="102"/>
    </row>
    <row r="3190" spans="1:21" ht="51.65" customHeight="1" outlineLevel="1" x14ac:dyDescent="0.35">
      <c r="A3190" s="161" t="s">
        <v>4426</v>
      </c>
      <c r="B3190" s="163" t="s">
        <v>4427</v>
      </c>
      <c r="C3190" s="64"/>
      <c r="D3190" s="113">
        <v>604101</v>
      </c>
      <c r="E3190" s="66">
        <f>+E3199</f>
        <v>4760000</v>
      </c>
      <c r="F3190" s="65"/>
      <c r="G3190" s="65"/>
      <c r="H3190" s="65"/>
      <c r="I3190" s="66">
        <f t="shared" si="193"/>
        <v>4760000</v>
      </c>
      <c r="J3190" s="65">
        <f>+J3199</f>
        <v>4760000</v>
      </c>
      <c r="K3190" s="65"/>
      <c r="L3190" s="65"/>
      <c r="M3190" s="65"/>
      <c r="N3190" s="66">
        <f t="shared" si="192"/>
        <v>4760000</v>
      </c>
      <c r="O3190" s="67">
        <f>O3191</f>
        <v>46055</v>
      </c>
      <c r="P3190" s="67">
        <f>P3199</f>
        <v>46142</v>
      </c>
      <c r="Q3190" s="68"/>
      <c r="R3190" s="71" t="s">
        <v>33</v>
      </c>
      <c r="S3190" s="71"/>
      <c r="T3190" s="71" t="s">
        <v>34</v>
      </c>
      <c r="U3190" s="147"/>
    </row>
    <row r="3191" spans="1:21" ht="24" customHeight="1" outlineLevel="1" x14ac:dyDescent="0.35">
      <c r="A3191" s="83" t="s">
        <v>4428</v>
      </c>
      <c r="B3191" s="84" t="s">
        <v>61</v>
      </c>
      <c r="C3191" s="85"/>
      <c r="D3191" s="86"/>
      <c r="E3191" s="101"/>
      <c r="F3191" s="101"/>
      <c r="G3191" s="101"/>
      <c r="H3191" s="101"/>
      <c r="I3191" s="101">
        <f t="shared" si="193"/>
        <v>0</v>
      </c>
      <c r="J3191" s="101"/>
      <c r="K3191" s="101"/>
      <c r="L3191" s="101"/>
      <c r="M3191" s="101"/>
      <c r="N3191" s="101">
        <f t="shared" si="192"/>
        <v>0</v>
      </c>
      <c r="O3191" s="88">
        <v>46055</v>
      </c>
      <c r="P3191" s="88">
        <v>46062</v>
      </c>
      <c r="Q3191" s="89">
        <v>0.16</v>
      </c>
      <c r="R3191" s="90" t="s">
        <v>33</v>
      </c>
      <c r="S3191" s="91"/>
      <c r="T3191" s="91"/>
      <c r="U3191" s="102"/>
    </row>
    <row r="3192" spans="1:21" ht="24" customHeight="1" outlineLevel="1" x14ac:dyDescent="0.35">
      <c r="A3192" s="83" t="s">
        <v>4429</v>
      </c>
      <c r="B3192" s="84" t="s">
        <v>63</v>
      </c>
      <c r="C3192" s="85"/>
      <c r="D3192" s="86"/>
      <c r="E3192" s="101"/>
      <c r="F3192" s="101"/>
      <c r="G3192" s="101"/>
      <c r="H3192" s="101"/>
      <c r="I3192" s="101">
        <f t="shared" si="193"/>
        <v>0</v>
      </c>
      <c r="J3192" s="101"/>
      <c r="K3192" s="101"/>
      <c r="L3192" s="101"/>
      <c r="M3192" s="101"/>
      <c r="N3192" s="101">
        <f t="shared" si="192"/>
        <v>0</v>
      </c>
      <c r="O3192" s="88">
        <v>46062</v>
      </c>
      <c r="P3192" s="88">
        <v>46064</v>
      </c>
      <c r="Q3192" s="89">
        <v>0.03</v>
      </c>
      <c r="R3192" s="90" t="s">
        <v>33</v>
      </c>
      <c r="S3192" s="91"/>
      <c r="T3192" s="91"/>
      <c r="U3192" s="102"/>
    </row>
    <row r="3193" spans="1:21" ht="15" customHeight="1" outlineLevel="1" x14ac:dyDescent="0.35">
      <c r="A3193" s="83" t="s">
        <v>4430</v>
      </c>
      <c r="B3193" s="84" t="s">
        <v>90</v>
      </c>
      <c r="C3193" s="85"/>
      <c r="D3193" s="86"/>
      <c r="E3193" s="101"/>
      <c r="F3193" s="101"/>
      <c r="G3193" s="101"/>
      <c r="H3193" s="101"/>
      <c r="I3193" s="101">
        <f t="shared" si="193"/>
        <v>0</v>
      </c>
      <c r="J3193" s="101"/>
      <c r="K3193" s="101"/>
      <c r="L3193" s="101"/>
      <c r="M3193" s="101"/>
      <c r="N3193" s="101">
        <f t="shared" si="192"/>
        <v>0</v>
      </c>
      <c r="O3193" s="88">
        <v>46064</v>
      </c>
      <c r="P3193" s="88">
        <v>46071</v>
      </c>
      <c r="Q3193" s="89">
        <v>0.05</v>
      </c>
      <c r="R3193" s="90" t="s">
        <v>33</v>
      </c>
      <c r="S3193" s="91"/>
      <c r="T3193" s="91"/>
      <c r="U3193" s="102"/>
    </row>
    <row r="3194" spans="1:21" ht="19.399999999999999" customHeight="1" outlineLevel="1" x14ac:dyDescent="0.35">
      <c r="A3194" s="83" t="s">
        <v>4431</v>
      </c>
      <c r="B3194" s="84" t="s">
        <v>92</v>
      </c>
      <c r="C3194" s="85"/>
      <c r="D3194" s="86"/>
      <c r="E3194" s="101"/>
      <c r="F3194" s="101"/>
      <c r="G3194" s="101"/>
      <c r="H3194" s="101"/>
      <c r="I3194" s="101">
        <f t="shared" ref="I3194:I3208" si="197">SUM(E3194:H3194)</f>
        <v>0</v>
      </c>
      <c r="J3194" s="101"/>
      <c r="K3194" s="101"/>
      <c r="L3194" s="101"/>
      <c r="M3194" s="101"/>
      <c r="N3194" s="101">
        <f t="shared" ref="N3194:N3257" si="198">SUM(J3194:M3194)</f>
        <v>0</v>
      </c>
      <c r="O3194" s="88">
        <v>46071</v>
      </c>
      <c r="P3194" s="88">
        <v>46073</v>
      </c>
      <c r="Q3194" s="89">
        <v>0.03</v>
      </c>
      <c r="R3194" s="90" t="s">
        <v>33</v>
      </c>
      <c r="S3194" s="91"/>
      <c r="T3194" s="91"/>
      <c r="U3194" s="102"/>
    </row>
    <row r="3195" spans="1:21" ht="39" customHeight="1" outlineLevel="1" x14ac:dyDescent="0.35">
      <c r="A3195" s="83" t="s">
        <v>4432</v>
      </c>
      <c r="B3195" s="84" t="s">
        <v>73</v>
      </c>
      <c r="C3195" s="85"/>
      <c r="D3195" s="86"/>
      <c r="E3195" s="101"/>
      <c r="F3195" s="101"/>
      <c r="G3195" s="101"/>
      <c r="H3195" s="101"/>
      <c r="I3195" s="101">
        <f t="shared" si="197"/>
        <v>0</v>
      </c>
      <c r="J3195" s="101"/>
      <c r="K3195" s="101"/>
      <c r="L3195" s="101"/>
      <c r="M3195" s="101"/>
      <c r="N3195" s="101">
        <f t="shared" si="198"/>
        <v>0</v>
      </c>
      <c r="O3195" s="88">
        <v>46073</v>
      </c>
      <c r="P3195" s="88">
        <v>46099</v>
      </c>
      <c r="Q3195" s="89">
        <v>0.06</v>
      </c>
      <c r="R3195" s="90" t="s">
        <v>33</v>
      </c>
      <c r="S3195" s="91"/>
      <c r="T3195" s="91"/>
      <c r="U3195" s="102"/>
    </row>
    <row r="3196" spans="1:21" ht="15" customHeight="1" outlineLevel="1" x14ac:dyDescent="0.35">
      <c r="A3196" s="83" t="s">
        <v>4433</v>
      </c>
      <c r="B3196" s="84" t="s">
        <v>76</v>
      </c>
      <c r="C3196" s="85"/>
      <c r="D3196" s="86"/>
      <c r="E3196" s="101"/>
      <c r="F3196" s="101"/>
      <c r="G3196" s="101"/>
      <c r="H3196" s="101"/>
      <c r="I3196" s="101">
        <f t="shared" si="197"/>
        <v>0</v>
      </c>
      <c r="J3196" s="101"/>
      <c r="K3196" s="101"/>
      <c r="L3196" s="101"/>
      <c r="M3196" s="101"/>
      <c r="N3196" s="101">
        <f t="shared" si="198"/>
        <v>0</v>
      </c>
      <c r="O3196" s="88">
        <v>46099</v>
      </c>
      <c r="P3196" s="88">
        <v>46106</v>
      </c>
      <c r="Q3196" s="89">
        <v>0.03</v>
      </c>
      <c r="R3196" s="90" t="s">
        <v>33</v>
      </c>
      <c r="S3196" s="91"/>
      <c r="T3196" s="91"/>
      <c r="U3196" s="102"/>
    </row>
    <row r="3197" spans="1:21" ht="15" customHeight="1" outlineLevel="1" x14ac:dyDescent="0.35">
      <c r="A3197" s="83" t="s">
        <v>4434</v>
      </c>
      <c r="B3197" s="84" t="s">
        <v>454</v>
      </c>
      <c r="C3197" s="85"/>
      <c r="D3197" s="86"/>
      <c r="E3197" s="101"/>
      <c r="F3197" s="101"/>
      <c r="G3197" s="101"/>
      <c r="H3197" s="101"/>
      <c r="I3197" s="101">
        <f t="shared" si="197"/>
        <v>0</v>
      </c>
      <c r="J3197" s="101"/>
      <c r="K3197" s="101"/>
      <c r="L3197" s="101"/>
      <c r="M3197" s="101"/>
      <c r="N3197" s="101">
        <f t="shared" si="198"/>
        <v>0</v>
      </c>
      <c r="O3197" s="88">
        <v>46113</v>
      </c>
      <c r="P3197" s="88">
        <v>46127</v>
      </c>
      <c r="Q3197" s="89">
        <v>0.5</v>
      </c>
      <c r="R3197" s="90" t="s">
        <v>33</v>
      </c>
      <c r="S3197" s="91"/>
      <c r="T3197" s="91"/>
      <c r="U3197" s="102"/>
    </row>
    <row r="3198" spans="1:21" ht="30" customHeight="1" outlineLevel="1" x14ac:dyDescent="0.35">
      <c r="A3198" s="83" t="s">
        <v>4435</v>
      </c>
      <c r="B3198" s="84" t="s">
        <v>456</v>
      </c>
      <c r="C3198" s="85"/>
      <c r="D3198" s="86"/>
      <c r="E3198" s="101"/>
      <c r="F3198" s="101"/>
      <c r="G3198" s="101"/>
      <c r="H3198" s="101"/>
      <c r="I3198" s="101">
        <f t="shared" si="197"/>
        <v>0</v>
      </c>
      <c r="J3198" s="101"/>
      <c r="K3198" s="101"/>
      <c r="L3198" s="101"/>
      <c r="M3198" s="101"/>
      <c r="N3198" s="101">
        <f t="shared" si="198"/>
        <v>0</v>
      </c>
      <c r="O3198" s="88">
        <v>46127</v>
      </c>
      <c r="P3198" s="88">
        <v>46128</v>
      </c>
      <c r="Q3198" s="89">
        <v>7.0000000000000007E-2</v>
      </c>
      <c r="R3198" s="90" t="s">
        <v>33</v>
      </c>
      <c r="S3198" s="91"/>
      <c r="T3198" s="91"/>
      <c r="U3198" s="102"/>
    </row>
    <row r="3199" spans="1:21" ht="15" customHeight="1" outlineLevel="1" x14ac:dyDescent="0.35">
      <c r="A3199" s="83" t="s">
        <v>4436</v>
      </c>
      <c r="B3199" s="84" t="s">
        <v>44</v>
      </c>
      <c r="C3199" s="109"/>
      <c r="D3199" s="109"/>
      <c r="E3199" s="101">
        <v>4760000</v>
      </c>
      <c r="F3199" s="114"/>
      <c r="G3199" s="114"/>
      <c r="H3199" s="114"/>
      <c r="I3199" s="101">
        <f t="shared" si="197"/>
        <v>4760000</v>
      </c>
      <c r="J3199" s="101">
        <v>4760000</v>
      </c>
      <c r="K3199" s="114"/>
      <c r="L3199" s="114"/>
      <c r="M3199" s="114"/>
      <c r="N3199" s="101">
        <f t="shared" si="198"/>
        <v>4760000</v>
      </c>
      <c r="O3199" s="88">
        <v>46128</v>
      </c>
      <c r="P3199" s="88">
        <v>46142</v>
      </c>
      <c r="Q3199" s="118">
        <v>7.0000000000000007E-2</v>
      </c>
      <c r="R3199" s="90" t="s">
        <v>33</v>
      </c>
      <c r="S3199" s="91" t="s">
        <v>45</v>
      </c>
      <c r="T3199" s="91"/>
      <c r="U3199" s="102"/>
    </row>
    <row r="3200" spans="1:21" ht="19.399999999999999" customHeight="1" outlineLevel="1" x14ac:dyDescent="0.35">
      <c r="A3200" s="161" t="s">
        <v>4437</v>
      </c>
      <c r="B3200" s="163" t="s">
        <v>4438</v>
      </c>
      <c r="C3200" s="64"/>
      <c r="D3200" s="113">
        <v>604103</v>
      </c>
      <c r="E3200" s="66">
        <f>+E3209</f>
        <v>23040000</v>
      </c>
      <c r="F3200" s="65"/>
      <c r="G3200" s="65"/>
      <c r="H3200" s="65"/>
      <c r="I3200" s="66">
        <f t="shared" si="197"/>
        <v>23040000</v>
      </c>
      <c r="J3200" s="65">
        <f>+J3209</f>
        <v>23040000</v>
      </c>
      <c r="K3200" s="65"/>
      <c r="L3200" s="65"/>
      <c r="M3200" s="65"/>
      <c r="N3200" s="66">
        <f t="shared" si="198"/>
        <v>23040000</v>
      </c>
      <c r="O3200" s="67">
        <f>O3201</f>
        <v>46055</v>
      </c>
      <c r="P3200" s="67">
        <f>P3209</f>
        <v>46203</v>
      </c>
      <c r="Q3200" s="68"/>
      <c r="R3200" s="71" t="s">
        <v>33</v>
      </c>
      <c r="S3200" s="71"/>
      <c r="T3200" s="71" t="s">
        <v>414</v>
      </c>
      <c r="U3200" s="147"/>
    </row>
    <row r="3201" spans="1:21" ht="46.5" customHeight="1" outlineLevel="1" x14ac:dyDescent="0.35">
      <c r="A3201" s="83" t="s">
        <v>4439</v>
      </c>
      <c r="B3201" s="84" t="s">
        <v>61</v>
      </c>
      <c r="C3201" s="85"/>
      <c r="D3201" s="86"/>
      <c r="E3201" s="101"/>
      <c r="F3201" s="101"/>
      <c r="G3201" s="101"/>
      <c r="H3201" s="101"/>
      <c r="I3201" s="101">
        <f t="shared" si="197"/>
        <v>0</v>
      </c>
      <c r="J3201" s="101"/>
      <c r="K3201" s="101"/>
      <c r="L3201" s="101"/>
      <c r="M3201" s="101"/>
      <c r="N3201" s="101">
        <f t="shared" si="198"/>
        <v>0</v>
      </c>
      <c r="O3201" s="88">
        <v>46055</v>
      </c>
      <c r="P3201" s="88">
        <v>46062</v>
      </c>
      <c r="Q3201" s="89">
        <v>0.16</v>
      </c>
      <c r="R3201" s="90" t="s">
        <v>33</v>
      </c>
      <c r="S3201" s="91"/>
      <c r="T3201" s="91"/>
      <c r="U3201" s="102"/>
    </row>
    <row r="3202" spans="1:21" ht="26.25" customHeight="1" outlineLevel="1" x14ac:dyDescent="0.35">
      <c r="A3202" s="83" t="s">
        <v>4440</v>
      </c>
      <c r="B3202" s="84" t="s">
        <v>63</v>
      </c>
      <c r="C3202" s="85"/>
      <c r="D3202" s="86"/>
      <c r="E3202" s="101"/>
      <c r="F3202" s="101"/>
      <c r="G3202" s="101"/>
      <c r="H3202" s="101"/>
      <c r="I3202" s="101">
        <f t="shared" si="197"/>
        <v>0</v>
      </c>
      <c r="J3202" s="101"/>
      <c r="K3202" s="101"/>
      <c r="L3202" s="101"/>
      <c r="M3202" s="101"/>
      <c r="N3202" s="101">
        <f t="shared" si="198"/>
        <v>0</v>
      </c>
      <c r="O3202" s="88">
        <v>46062</v>
      </c>
      <c r="P3202" s="88">
        <v>46064</v>
      </c>
      <c r="Q3202" s="89">
        <v>0.03</v>
      </c>
      <c r="R3202" s="90" t="s">
        <v>33</v>
      </c>
      <c r="S3202" s="91"/>
      <c r="T3202" s="91"/>
      <c r="U3202" s="102"/>
    </row>
    <row r="3203" spans="1:21" ht="28.5" customHeight="1" outlineLevel="1" x14ac:dyDescent="0.35">
      <c r="A3203" s="83" t="s">
        <v>4441</v>
      </c>
      <c r="B3203" s="84" t="s">
        <v>507</v>
      </c>
      <c r="C3203" s="85"/>
      <c r="D3203" s="86"/>
      <c r="E3203" s="101"/>
      <c r="F3203" s="101"/>
      <c r="G3203" s="101"/>
      <c r="H3203" s="101"/>
      <c r="I3203" s="101">
        <f t="shared" si="197"/>
        <v>0</v>
      </c>
      <c r="J3203" s="101"/>
      <c r="K3203" s="101"/>
      <c r="L3203" s="101"/>
      <c r="M3203" s="101"/>
      <c r="N3203" s="101">
        <f t="shared" si="198"/>
        <v>0</v>
      </c>
      <c r="O3203" s="88">
        <v>46064</v>
      </c>
      <c r="P3203" s="88">
        <v>46071</v>
      </c>
      <c r="Q3203" s="89">
        <v>0.05</v>
      </c>
      <c r="R3203" s="90" t="s">
        <v>33</v>
      </c>
      <c r="S3203" s="91"/>
      <c r="T3203" s="91"/>
      <c r="U3203" s="102"/>
    </row>
    <row r="3204" spans="1:21" ht="27.75" customHeight="1" outlineLevel="1" x14ac:dyDescent="0.35">
      <c r="A3204" s="83" t="s">
        <v>4442</v>
      </c>
      <c r="B3204" s="84" t="s">
        <v>71</v>
      </c>
      <c r="C3204" s="85"/>
      <c r="D3204" s="86"/>
      <c r="E3204" s="101"/>
      <c r="F3204" s="101"/>
      <c r="G3204" s="101"/>
      <c r="H3204" s="101"/>
      <c r="I3204" s="101">
        <f t="shared" si="197"/>
        <v>0</v>
      </c>
      <c r="J3204" s="101"/>
      <c r="K3204" s="101"/>
      <c r="L3204" s="101"/>
      <c r="M3204" s="101"/>
      <c r="N3204" s="101">
        <f t="shared" si="198"/>
        <v>0</v>
      </c>
      <c r="O3204" s="88">
        <v>46071</v>
      </c>
      <c r="P3204" s="88">
        <v>46073</v>
      </c>
      <c r="Q3204" s="89">
        <v>0.03</v>
      </c>
      <c r="R3204" s="90" t="s">
        <v>33</v>
      </c>
      <c r="S3204" s="91"/>
      <c r="T3204" s="91"/>
      <c r="U3204" s="102"/>
    </row>
    <row r="3205" spans="1:21" ht="34.4" customHeight="1" outlineLevel="1" x14ac:dyDescent="0.35">
      <c r="A3205" s="83" t="s">
        <v>4443</v>
      </c>
      <c r="B3205" s="84" t="s">
        <v>73</v>
      </c>
      <c r="C3205" s="85"/>
      <c r="D3205" s="86"/>
      <c r="E3205" s="101"/>
      <c r="F3205" s="101"/>
      <c r="G3205" s="101"/>
      <c r="H3205" s="101"/>
      <c r="I3205" s="101">
        <f t="shared" si="197"/>
        <v>0</v>
      </c>
      <c r="J3205" s="101"/>
      <c r="K3205" s="101"/>
      <c r="L3205" s="101"/>
      <c r="M3205" s="101"/>
      <c r="N3205" s="101">
        <f t="shared" si="198"/>
        <v>0</v>
      </c>
      <c r="O3205" s="88">
        <v>46073</v>
      </c>
      <c r="P3205" s="88">
        <v>46099</v>
      </c>
      <c r="Q3205" s="89">
        <v>0.06</v>
      </c>
      <c r="R3205" s="90" t="s">
        <v>33</v>
      </c>
      <c r="S3205" s="91"/>
      <c r="T3205" s="91"/>
      <c r="U3205" s="102"/>
    </row>
    <row r="3206" spans="1:21" ht="15" customHeight="1" outlineLevel="1" x14ac:dyDescent="0.35">
      <c r="A3206" s="83" t="s">
        <v>4444</v>
      </c>
      <c r="B3206" s="84" t="s">
        <v>76</v>
      </c>
      <c r="C3206" s="85"/>
      <c r="D3206" s="86"/>
      <c r="E3206" s="101"/>
      <c r="F3206" s="101"/>
      <c r="G3206" s="101"/>
      <c r="H3206" s="101"/>
      <c r="I3206" s="101">
        <f>SUM(E3206:H3206)</f>
        <v>0</v>
      </c>
      <c r="J3206" s="101"/>
      <c r="K3206" s="101"/>
      <c r="L3206" s="101"/>
      <c r="M3206" s="101"/>
      <c r="N3206" s="101">
        <f t="shared" si="198"/>
        <v>0</v>
      </c>
      <c r="O3206" s="88">
        <v>46099</v>
      </c>
      <c r="P3206" s="88">
        <v>46106</v>
      </c>
      <c r="Q3206" s="89">
        <v>0.03</v>
      </c>
      <c r="R3206" s="90" t="s">
        <v>33</v>
      </c>
      <c r="S3206" s="91"/>
      <c r="T3206" s="91"/>
      <c r="U3206" s="102"/>
    </row>
    <row r="3207" spans="1:21" ht="25.5" customHeight="1" outlineLevel="1" x14ac:dyDescent="0.35">
      <c r="A3207" s="83" t="s">
        <v>4445</v>
      </c>
      <c r="B3207" s="84" t="s">
        <v>454</v>
      </c>
      <c r="C3207" s="85"/>
      <c r="D3207" s="86"/>
      <c r="E3207" s="101"/>
      <c r="F3207" s="101"/>
      <c r="G3207" s="101"/>
      <c r="H3207" s="101"/>
      <c r="I3207" s="101">
        <f t="shared" si="197"/>
        <v>0</v>
      </c>
      <c r="J3207" s="101"/>
      <c r="K3207" s="101"/>
      <c r="L3207" s="101"/>
      <c r="M3207" s="101"/>
      <c r="N3207" s="101">
        <f t="shared" si="198"/>
        <v>0</v>
      </c>
      <c r="O3207" s="88">
        <v>46113</v>
      </c>
      <c r="P3207" s="88">
        <v>46188</v>
      </c>
      <c r="Q3207" s="89">
        <v>0.5</v>
      </c>
      <c r="R3207" s="90" t="s">
        <v>33</v>
      </c>
      <c r="S3207" s="91"/>
      <c r="T3207" s="91"/>
      <c r="U3207" s="102"/>
    </row>
    <row r="3208" spans="1:21" ht="33.65" customHeight="1" outlineLevel="1" x14ac:dyDescent="0.35">
      <c r="A3208" s="83" t="s">
        <v>4446</v>
      </c>
      <c r="B3208" s="84" t="s">
        <v>456</v>
      </c>
      <c r="C3208" s="85"/>
      <c r="D3208" s="86"/>
      <c r="E3208" s="101"/>
      <c r="F3208" s="101"/>
      <c r="G3208" s="101"/>
      <c r="H3208" s="101"/>
      <c r="I3208" s="101">
        <f t="shared" si="197"/>
        <v>0</v>
      </c>
      <c r="J3208" s="101"/>
      <c r="K3208" s="101"/>
      <c r="L3208" s="101"/>
      <c r="M3208" s="101"/>
      <c r="N3208" s="101">
        <f t="shared" si="198"/>
        <v>0</v>
      </c>
      <c r="O3208" s="88">
        <v>46188</v>
      </c>
      <c r="P3208" s="88">
        <v>46189</v>
      </c>
      <c r="Q3208" s="89">
        <v>7.0000000000000007E-2</v>
      </c>
      <c r="R3208" s="90" t="s">
        <v>33</v>
      </c>
      <c r="S3208" s="91"/>
      <c r="T3208" s="91"/>
      <c r="U3208" s="102"/>
    </row>
    <row r="3209" spans="1:21" ht="23.15" customHeight="1" outlineLevel="1" x14ac:dyDescent="0.35">
      <c r="A3209" s="83" t="s">
        <v>4447</v>
      </c>
      <c r="B3209" s="84" t="s">
        <v>44</v>
      </c>
      <c r="C3209" s="109"/>
      <c r="D3209" s="109"/>
      <c r="E3209" s="101">
        <v>23040000</v>
      </c>
      <c r="F3209" s="114"/>
      <c r="G3209" s="114"/>
      <c r="H3209" s="114"/>
      <c r="I3209" s="101"/>
      <c r="J3209" s="101">
        <v>23040000</v>
      </c>
      <c r="K3209" s="114"/>
      <c r="L3209" s="114"/>
      <c r="M3209" s="114"/>
      <c r="N3209" s="101">
        <f t="shared" si="198"/>
        <v>23040000</v>
      </c>
      <c r="O3209" s="88">
        <v>46189</v>
      </c>
      <c r="P3209" s="88">
        <v>46203</v>
      </c>
      <c r="Q3209" s="118">
        <v>7.0000000000000007E-2</v>
      </c>
      <c r="R3209" s="90" t="s">
        <v>33</v>
      </c>
      <c r="S3209" s="91" t="s">
        <v>45</v>
      </c>
      <c r="T3209" s="91"/>
      <c r="U3209" s="102"/>
    </row>
    <row r="3210" spans="1:21" ht="23.15" customHeight="1" outlineLevel="1" x14ac:dyDescent="0.35">
      <c r="A3210" s="161" t="s">
        <v>4448</v>
      </c>
      <c r="B3210" s="163" t="s">
        <v>4449</v>
      </c>
      <c r="C3210" s="64"/>
      <c r="D3210" s="113">
        <v>604301</v>
      </c>
      <c r="E3210" s="65">
        <f>+E3211+E3218</f>
        <v>1160000</v>
      </c>
      <c r="F3210" s="65"/>
      <c r="G3210" s="65"/>
      <c r="H3210" s="65"/>
      <c r="I3210" s="66">
        <f t="shared" ref="I3210:I3273" si="199">SUM(E3210:H3210)</f>
        <v>1160000</v>
      </c>
      <c r="J3210" s="65">
        <f>+J3211+J3218</f>
        <v>1160000</v>
      </c>
      <c r="K3210" s="65"/>
      <c r="L3210" s="65"/>
      <c r="M3210" s="65"/>
      <c r="N3210" s="66">
        <f t="shared" si="198"/>
        <v>1160000</v>
      </c>
      <c r="O3210" s="67">
        <v>46037</v>
      </c>
      <c r="P3210" s="67">
        <v>46253</v>
      </c>
      <c r="Q3210" s="68"/>
      <c r="R3210" s="71" t="s">
        <v>33</v>
      </c>
      <c r="S3210" s="71"/>
      <c r="T3210" s="71" t="s">
        <v>473</v>
      </c>
      <c r="U3210" s="147"/>
    </row>
    <row r="3211" spans="1:21" ht="23.15" customHeight="1" outlineLevel="1" x14ac:dyDescent="0.35">
      <c r="A3211" s="73" t="s">
        <v>4450</v>
      </c>
      <c r="B3211" s="74" t="s">
        <v>4451</v>
      </c>
      <c r="C3211" s="75"/>
      <c r="D3211" s="76"/>
      <c r="E3211" s="98">
        <f>E3217</f>
        <v>580000</v>
      </c>
      <c r="F3211" s="98"/>
      <c r="G3211" s="99"/>
      <c r="H3211" s="98"/>
      <c r="I3211" s="98">
        <f t="shared" si="199"/>
        <v>580000</v>
      </c>
      <c r="J3211" s="98">
        <f>J3217</f>
        <v>580000</v>
      </c>
      <c r="K3211" s="98"/>
      <c r="L3211" s="99"/>
      <c r="M3211" s="98"/>
      <c r="N3211" s="98">
        <f t="shared" si="198"/>
        <v>580000</v>
      </c>
      <c r="O3211" s="79">
        <f>O3212</f>
        <v>46037</v>
      </c>
      <c r="P3211" s="79">
        <f>P3217</f>
        <v>46072</v>
      </c>
      <c r="Q3211" s="80">
        <v>0.5</v>
      </c>
      <c r="R3211" s="78" t="s">
        <v>33</v>
      </c>
      <c r="S3211" s="78"/>
      <c r="T3211" s="82"/>
      <c r="U3211" s="100"/>
    </row>
    <row r="3212" spans="1:21" ht="23.15" customHeight="1" x14ac:dyDescent="0.35">
      <c r="A3212" s="83" t="s">
        <v>4452</v>
      </c>
      <c r="B3212" s="121" t="s">
        <v>565</v>
      </c>
      <c r="C3212" s="85"/>
      <c r="D3212" s="122"/>
      <c r="E3212" s="153"/>
      <c r="F3212" s="149">
        <f>1160000/2</f>
        <v>580000</v>
      </c>
      <c r="G3212" s="149"/>
      <c r="H3212" s="149"/>
      <c r="I3212" s="153">
        <f t="shared" si="199"/>
        <v>580000</v>
      </c>
      <c r="J3212" s="153"/>
      <c r="K3212" s="149"/>
      <c r="L3212" s="149"/>
      <c r="M3212" s="149"/>
      <c r="N3212" s="153">
        <f t="shared" si="198"/>
        <v>0</v>
      </c>
      <c r="O3212" s="88">
        <v>46037</v>
      </c>
      <c r="P3212" s="88">
        <v>46042</v>
      </c>
      <c r="Q3212" s="400">
        <v>0.08</v>
      </c>
      <c r="R3212" s="90" t="s">
        <v>33</v>
      </c>
      <c r="S3212" s="91"/>
      <c r="T3212" s="91"/>
      <c r="U3212" s="102"/>
    </row>
    <row r="3213" spans="1:21" ht="23.15" customHeight="1" x14ac:dyDescent="0.35">
      <c r="A3213" s="83" t="s">
        <v>4453</v>
      </c>
      <c r="B3213" s="84" t="s">
        <v>567</v>
      </c>
      <c r="C3213" s="85"/>
      <c r="D3213" s="122"/>
      <c r="E3213" s="153"/>
      <c r="F3213" s="149"/>
      <c r="G3213" s="149"/>
      <c r="H3213" s="149"/>
      <c r="I3213" s="153">
        <f t="shared" si="199"/>
        <v>0</v>
      </c>
      <c r="J3213" s="153"/>
      <c r="K3213" s="149"/>
      <c r="L3213" s="149"/>
      <c r="M3213" s="149"/>
      <c r="N3213" s="153">
        <f t="shared" si="198"/>
        <v>0</v>
      </c>
      <c r="O3213" s="88">
        <v>46042</v>
      </c>
      <c r="P3213" s="88">
        <v>46044</v>
      </c>
      <c r="Q3213" s="400">
        <v>7.0000000000000007E-2</v>
      </c>
      <c r="R3213" s="90" t="s">
        <v>33</v>
      </c>
      <c r="S3213" s="91"/>
      <c r="T3213" s="91"/>
      <c r="U3213" s="102"/>
    </row>
    <row r="3214" spans="1:21" ht="23.15" customHeight="1" x14ac:dyDescent="0.35">
      <c r="A3214" s="83" t="s">
        <v>4454</v>
      </c>
      <c r="B3214" s="84" t="s">
        <v>40</v>
      </c>
      <c r="C3214" s="85"/>
      <c r="D3214" s="122"/>
      <c r="E3214" s="123"/>
      <c r="F3214" s="101"/>
      <c r="G3214" s="101"/>
      <c r="H3214" s="101"/>
      <c r="I3214" s="123">
        <f t="shared" si="199"/>
        <v>0</v>
      </c>
      <c r="J3214" s="123"/>
      <c r="K3214" s="101"/>
      <c r="L3214" s="101"/>
      <c r="M3214" s="101"/>
      <c r="N3214" s="123">
        <f t="shared" si="198"/>
        <v>0</v>
      </c>
      <c r="O3214" s="88">
        <v>46044</v>
      </c>
      <c r="P3214" s="88">
        <v>46051</v>
      </c>
      <c r="Q3214" s="400">
        <v>0.2</v>
      </c>
      <c r="R3214" s="90" t="s">
        <v>33</v>
      </c>
      <c r="S3214" s="91"/>
      <c r="T3214" s="91"/>
      <c r="U3214" s="102"/>
    </row>
    <row r="3215" spans="1:21" ht="23.15" customHeight="1" x14ac:dyDescent="0.35">
      <c r="A3215" s="83" t="s">
        <v>4455</v>
      </c>
      <c r="B3215" s="121" t="s">
        <v>203</v>
      </c>
      <c r="C3215" s="85"/>
      <c r="D3215" s="122"/>
      <c r="E3215" s="123"/>
      <c r="F3215" s="101"/>
      <c r="G3215" s="101"/>
      <c r="H3215" s="101"/>
      <c r="I3215" s="123">
        <f t="shared" si="199"/>
        <v>0</v>
      </c>
      <c r="J3215" s="123"/>
      <c r="K3215" s="101"/>
      <c r="L3215" s="101"/>
      <c r="M3215" s="101"/>
      <c r="N3215" s="123">
        <f t="shared" si="198"/>
        <v>0</v>
      </c>
      <c r="O3215" s="88">
        <v>46051</v>
      </c>
      <c r="P3215" s="88">
        <v>46058</v>
      </c>
      <c r="Q3215" s="400">
        <v>0.05</v>
      </c>
      <c r="R3215" s="90" t="s">
        <v>33</v>
      </c>
      <c r="S3215" s="91"/>
      <c r="T3215" s="91"/>
      <c r="U3215" s="102"/>
    </row>
    <row r="3216" spans="1:21" ht="23.15" customHeight="1" x14ac:dyDescent="0.35">
      <c r="A3216" s="83" t="s">
        <v>4456</v>
      </c>
      <c r="B3216" s="84" t="s">
        <v>109</v>
      </c>
      <c r="C3216" s="85"/>
      <c r="D3216" s="122"/>
      <c r="E3216" s="123"/>
      <c r="F3216" s="101"/>
      <c r="G3216" s="101"/>
      <c r="H3216" s="101"/>
      <c r="I3216" s="123">
        <f t="shared" si="199"/>
        <v>0</v>
      </c>
      <c r="J3216" s="123"/>
      <c r="K3216" s="101"/>
      <c r="L3216" s="101"/>
      <c r="M3216" s="101"/>
      <c r="N3216" s="123">
        <f t="shared" si="198"/>
        <v>0</v>
      </c>
      <c r="O3216" s="88">
        <v>46051</v>
      </c>
      <c r="P3216" s="88">
        <v>46058</v>
      </c>
      <c r="Q3216" s="400">
        <v>0.08</v>
      </c>
      <c r="R3216" s="91" t="s">
        <v>33</v>
      </c>
      <c r="S3216" s="91"/>
      <c r="T3216" s="91"/>
      <c r="U3216" s="102"/>
    </row>
    <row r="3217" spans="1:2927" ht="23.15" customHeight="1" x14ac:dyDescent="0.35">
      <c r="A3217" s="83" t="s">
        <v>4457</v>
      </c>
      <c r="B3217" s="84" t="s">
        <v>44</v>
      </c>
      <c r="C3217" s="85"/>
      <c r="D3217" s="122"/>
      <c r="E3217" s="123">
        <v>580000</v>
      </c>
      <c r="F3217" s="101"/>
      <c r="G3217" s="101"/>
      <c r="H3217" s="101"/>
      <c r="I3217" s="123">
        <f t="shared" si="199"/>
        <v>580000</v>
      </c>
      <c r="J3217" s="123">
        <v>580000</v>
      </c>
      <c r="K3217" s="101"/>
      <c r="L3217" s="101"/>
      <c r="M3217" s="101"/>
      <c r="N3217" s="123">
        <f t="shared" si="198"/>
        <v>580000</v>
      </c>
      <c r="O3217" s="88">
        <v>46058</v>
      </c>
      <c r="P3217" s="88">
        <v>46072</v>
      </c>
      <c r="Q3217" s="400">
        <v>0.02</v>
      </c>
      <c r="R3217" s="91" t="s">
        <v>33</v>
      </c>
      <c r="S3217" s="91"/>
      <c r="T3217" s="91"/>
      <c r="U3217" s="102"/>
    </row>
    <row r="3218" spans="1:2927" ht="27" customHeight="1" outlineLevel="1" x14ac:dyDescent="0.35">
      <c r="A3218" s="73" t="s">
        <v>4458</v>
      </c>
      <c r="B3218" s="74" t="s">
        <v>4459</v>
      </c>
      <c r="C3218" s="75"/>
      <c r="D3218" s="76"/>
      <c r="E3218" s="98">
        <f>E3224</f>
        <v>580000</v>
      </c>
      <c r="F3218" s="98"/>
      <c r="G3218" s="99"/>
      <c r="H3218" s="98"/>
      <c r="I3218" s="98">
        <f t="shared" si="199"/>
        <v>580000</v>
      </c>
      <c r="J3218" s="98">
        <f>J3224</f>
        <v>580000</v>
      </c>
      <c r="K3218" s="98"/>
      <c r="L3218" s="99"/>
      <c r="M3218" s="98"/>
      <c r="N3218" s="98">
        <f t="shared" si="198"/>
        <v>580000</v>
      </c>
      <c r="O3218" s="79">
        <f>O3219</f>
        <v>46218</v>
      </c>
      <c r="P3218" s="79">
        <f>P3224</f>
        <v>46253</v>
      </c>
      <c r="Q3218" s="80">
        <v>0.5</v>
      </c>
      <c r="R3218" s="78" t="s">
        <v>33</v>
      </c>
      <c r="S3218" s="78"/>
      <c r="T3218" s="82"/>
      <c r="U3218" s="100"/>
    </row>
    <row r="3219" spans="1:2927" ht="23.15" customHeight="1" outlineLevel="1" x14ac:dyDescent="0.35">
      <c r="A3219" s="83" t="s">
        <v>4460</v>
      </c>
      <c r="B3219" s="121" t="s">
        <v>565</v>
      </c>
      <c r="C3219" s="85"/>
      <c r="D3219" s="122"/>
      <c r="E3219" s="153"/>
      <c r="F3219" s="149"/>
      <c r="G3219" s="149"/>
      <c r="H3219" s="149"/>
      <c r="I3219" s="153">
        <f t="shared" si="199"/>
        <v>0</v>
      </c>
      <c r="J3219" s="153"/>
      <c r="K3219" s="149"/>
      <c r="L3219" s="149"/>
      <c r="M3219" s="149"/>
      <c r="N3219" s="153">
        <f t="shared" si="198"/>
        <v>0</v>
      </c>
      <c r="O3219" s="88">
        <v>46218</v>
      </c>
      <c r="P3219" s="88">
        <v>46223</v>
      </c>
      <c r="Q3219" s="400">
        <v>0.08</v>
      </c>
      <c r="R3219" s="90" t="s">
        <v>33</v>
      </c>
      <c r="S3219" s="91"/>
      <c r="T3219" s="91"/>
      <c r="U3219" s="102"/>
    </row>
    <row r="3220" spans="1:2927" ht="23.15" customHeight="1" outlineLevel="1" x14ac:dyDescent="0.35">
      <c r="A3220" s="83" t="s">
        <v>4461</v>
      </c>
      <c r="B3220" s="84" t="s">
        <v>567</v>
      </c>
      <c r="C3220" s="85"/>
      <c r="D3220" s="122"/>
      <c r="E3220" s="153"/>
      <c r="F3220" s="149"/>
      <c r="G3220" s="149"/>
      <c r="H3220" s="149"/>
      <c r="I3220" s="153">
        <f t="shared" si="199"/>
        <v>0</v>
      </c>
      <c r="J3220" s="153"/>
      <c r="K3220" s="149"/>
      <c r="L3220" s="149"/>
      <c r="M3220" s="149"/>
      <c r="N3220" s="153">
        <f t="shared" si="198"/>
        <v>0</v>
      </c>
      <c r="O3220" s="88">
        <v>46223</v>
      </c>
      <c r="P3220" s="88">
        <v>46225</v>
      </c>
      <c r="Q3220" s="400">
        <v>7.0000000000000007E-2</v>
      </c>
      <c r="R3220" s="90" t="s">
        <v>33</v>
      </c>
      <c r="S3220" s="91"/>
      <c r="T3220" s="91"/>
      <c r="U3220" s="102"/>
    </row>
    <row r="3221" spans="1:2927" ht="23.15" customHeight="1" outlineLevel="1" x14ac:dyDescent="0.35">
      <c r="A3221" s="83" t="s">
        <v>4462</v>
      </c>
      <c r="B3221" s="84" t="s">
        <v>40</v>
      </c>
      <c r="C3221" s="85"/>
      <c r="D3221" s="122"/>
      <c r="E3221" s="123"/>
      <c r="F3221" s="101"/>
      <c r="G3221" s="101"/>
      <c r="H3221" s="101"/>
      <c r="I3221" s="123">
        <f t="shared" si="199"/>
        <v>0</v>
      </c>
      <c r="J3221" s="123"/>
      <c r="K3221" s="101"/>
      <c r="L3221" s="101"/>
      <c r="M3221" s="101"/>
      <c r="N3221" s="123">
        <f t="shared" si="198"/>
        <v>0</v>
      </c>
      <c r="O3221" s="88">
        <v>46225</v>
      </c>
      <c r="P3221" s="88">
        <v>46232</v>
      </c>
      <c r="Q3221" s="400">
        <v>0.2</v>
      </c>
      <c r="R3221" s="90" t="s">
        <v>33</v>
      </c>
      <c r="S3221" s="91"/>
      <c r="T3221" s="91"/>
      <c r="U3221" s="102"/>
    </row>
    <row r="3222" spans="1:2927" ht="23.15" customHeight="1" outlineLevel="1" x14ac:dyDescent="0.35">
      <c r="A3222" s="83" t="s">
        <v>4463</v>
      </c>
      <c r="B3222" s="121" t="s">
        <v>203</v>
      </c>
      <c r="C3222" s="85"/>
      <c r="D3222" s="122"/>
      <c r="E3222" s="123"/>
      <c r="F3222" s="101"/>
      <c r="G3222" s="101"/>
      <c r="H3222" s="101"/>
      <c r="I3222" s="123">
        <f t="shared" si="199"/>
        <v>0</v>
      </c>
      <c r="J3222" s="123"/>
      <c r="K3222" s="101"/>
      <c r="L3222" s="101"/>
      <c r="M3222" s="101"/>
      <c r="N3222" s="123">
        <f t="shared" si="198"/>
        <v>0</v>
      </c>
      <c r="O3222" s="88">
        <v>46232</v>
      </c>
      <c r="P3222" s="88">
        <v>46239</v>
      </c>
      <c r="Q3222" s="400">
        <v>0.05</v>
      </c>
      <c r="R3222" s="90" t="s">
        <v>33</v>
      </c>
      <c r="S3222" s="91"/>
      <c r="T3222" s="91"/>
      <c r="U3222" s="102"/>
    </row>
    <row r="3223" spans="1:2927" ht="23.15" customHeight="1" outlineLevel="1" x14ac:dyDescent="0.35">
      <c r="A3223" s="83" t="s">
        <v>4464</v>
      </c>
      <c r="B3223" s="84" t="s">
        <v>109</v>
      </c>
      <c r="C3223" s="85"/>
      <c r="D3223" s="122"/>
      <c r="E3223" s="123"/>
      <c r="F3223" s="101"/>
      <c r="G3223" s="101"/>
      <c r="H3223" s="101"/>
      <c r="I3223" s="123">
        <f t="shared" si="199"/>
        <v>0</v>
      </c>
      <c r="J3223" s="123"/>
      <c r="K3223" s="101"/>
      <c r="L3223" s="101"/>
      <c r="M3223" s="101"/>
      <c r="N3223" s="123">
        <f t="shared" si="198"/>
        <v>0</v>
      </c>
      <c r="O3223" s="88">
        <v>46232</v>
      </c>
      <c r="P3223" s="88">
        <v>46239</v>
      </c>
      <c r="Q3223" s="400">
        <v>0.08</v>
      </c>
      <c r="R3223" s="91" t="s">
        <v>33</v>
      </c>
      <c r="S3223" s="91"/>
      <c r="T3223" s="91"/>
      <c r="U3223" s="102"/>
    </row>
    <row r="3224" spans="1:2927" s="22" customFormat="1" ht="23.15" customHeight="1" outlineLevel="1" x14ac:dyDescent="0.35">
      <c r="A3224" s="83" t="s">
        <v>4465</v>
      </c>
      <c r="B3224" s="84" t="s">
        <v>44</v>
      </c>
      <c r="C3224" s="85"/>
      <c r="D3224" s="122"/>
      <c r="E3224" s="123">
        <v>580000</v>
      </c>
      <c r="F3224" s="101"/>
      <c r="G3224" s="101"/>
      <c r="H3224" s="101"/>
      <c r="I3224" s="123">
        <f t="shared" si="199"/>
        <v>580000</v>
      </c>
      <c r="J3224" s="123">
        <v>580000</v>
      </c>
      <c r="K3224" s="101"/>
      <c r="L3224" s="101"/>
      <c r="M3224" s="101"/>
      <c r="N3224" s="123">
        <f t="shared" si="198"/>
        <v>580000</v>
      </c>
      <c r="O3224" s="88">
        <v>46239</v>
      </c>
      <c r="P3224" s="88">
        <v>46253</v>
      </c>
      <c r="Q3224" s="400">
        <v>0.02</v>
      </c>
      <c r="R3224" s="91" t="s">
        <v>33</v>
      </c>
      <c r="S3224" s="91"/>
      <c r="T3224" s="91"/>
      <c r="U3224" s="102"/>
    </row>
    <row r="3225" spans="1:2927" ht="23.15" customHeight="1" outlineLevel="1" x14ac:dyDescent="0.35">
      <c r="A3225" s="161" t="s">
        <v>4466</v>
      </c>
      <c r="B3225" s="163" t="s">
        <v>4467</v>
      </c>
      <c r="C3225" s="64"/>
      <c r="D3225" s="404">
        <v>2131</v>
      </c>
      <c r="E3225" s="66">
        <f>E3234</f>
        <v>20000000</v>
      </c>
      <c r="F3225" s="65"/>
      <c r="G3225" s="65"/>
      <c r="H3225" s="65"/>
      <c r="I3225" s="66">
        <f t="shared" si="199"/>
        <v>20000000</v>
      </c>
      <c r="J3225" s="66">
        <f>J3234</f>
        <v>20000000</v>
      </c>
      <c r="K3225" s="65"/>
      <c r="L3225" s="65"/>
      <c r="M3225" s="65"/>
      <c r="N3225" s="66">
        <f t="shared" si="198"/>
        <v>20000000</v>
      </c>
      <c r="O3225" s="67">
        <f>O3226</f>
        <v>46055</v>
      </c>
      <c r="P3225" s="67">
        <f>P3234</f>
        <v>46203</v>
      </c>
      <c r="Q3225" s="68"/>
      <c r="R3225" s="71" t="s">
        <v>33</v>
      </c>
      <c r="S3225" s="71"/>
      <c r="T3225" s="71" t="s">
        <v>414</v>
      </c>
      <c r="U3225" s="147"/>
    </row>
    <row r="3226" spans="1:2927" s="148" customFormat="1" ht="23.15" customHeight="1" outlineLevel="1" x14ac:dyDescent="0.35">
      <c r="A3226" s="83" t="s">
        <v>4468</v>
      </c>
      <c r="B3226" s="84" t="s">
        <v>61</v>
      </c>
      <c r="C3226" s="85"/>
      <c r="D3226" s="86"/>
      <c r="E3226" s="101"/>
      <c r="F3226" s="101"/>
      <c r="G3226" s="101"/>
      <c r="H3226" s="101"/>
      <c r="I3226" s="101">
        <f t="shared" si="199"/>
        <v>0</v>
      </c>
      <c r="J3226" s="101"/>
      <c r="K3226" s="101"/>
      <c r="L3226" s="101"/>
      <c r="M3226" s="101"/>
      <c r="N3226" s="101">
        <f t="shared" si="198"/>
        <v>0</v>
      </c>
      <c r="O3226" s="88">
        <v>46055</v>
      </c>
      <c r="P3226" s="88">
        <v>46062</v>
      </c>
      <c r="Q3226" s="89">
        <v>0.16</v>
      </c>
      <c r="R3226" s="90" t="s">
        <v>33</v>
      </c>
      <c r="S3226" s="91"/>
      <c r="T3226" s="91"/>
      <c r="U3226" s="102"/>
      <c r="V3226" s="137"/>
      <c r="W3226" s="137"/>
      <c r="X3226" s="137"/>
      <c r="Y3226" s="137"/>
      <c r="Z3226" s="137"/>
      <c r="AA3226" s="137"/>
      <c r="AB3226" s="137"/>
      <c r="AC3226" s="137"/>
      <c r="AD3226" s="137"/>
      <c r="AE3226" s="137"/>
      <c r="AF3226" s="137"/>
      <c r="AG3226" s="137"/>
      <c r="AH3226" s="137"/>
      <c r="AI3226" s="137"/>
      <c r="AJ3226" s="137"/>
      <c r="AK3226" s="137"/>
      <c r="AL3226" s="137"/>
      <c r="AM3226" s="137"/>
      <c r="AN3226" s="137"/>
      <c r="AO3226" s="137"/>
      <c r="AP3226" s="137"/>
      <c r="AQ3226" s="137"/>
      <c r="AR3226" s="137"/>
      <c r="AS3226" s="137"/>
      <c r="AT3226" s="137"/>
      <c r="AU3226" s="137"/>
      <c r="AV3226" s="137"/>
      <c r="AW3226" s="137"/>
      <c r="AX3226" s="137"/>
      <c r="AY3226" s="137"/>
      <c r="AZ3226" s="137"/>
      <c r="BA3226" s="137"/>
      <c r="BB3226" s="137"/>
      <c r="BC3226" s="137"/>
      <c r="BD3226" s="137"/>
      <c r="BE3226" s="137"/>
      <c r="BF3226" s="137"/>
      <c r="BG3226" s="137"/>
      <c r="BH3226" s="137"/>
      <c r="BI3226" s="137"/>
      <c r="BJ3226" s="137"/>
      <c r="BK3226" s="137"/>
      <c r="BL3226" s="137"/>
      <c r="BM3226" s="137"/>
      <c r="BN3226" s="137"/>
      <c r="BO3226" s="137"/>
      <c r="BP3226" s="137"/>
      <c r="BQ3226" s="137"/>
      <c r="BR3226" s="137"/>
      <c r="BS3226" s="137"/>
      <c r="BT3226" s="137"/>
      <c r="BU3226" s="137"/>
      <c r="BV3226" s="137"/>
      <c r="BW3226" s="137"/>
      <c r="BX3226" s="137"/>
      <c r="BY3226" s="137"/>
      <c r="BZ3226" s="137"/>
      <c r="CA3226" s="137"/>
      <c r="CB3226" s="137"/>
      <c r="CC3226" s="137"/>
      <c r="CD3226" s="137"/>
      <c r="CE3226" s="137"/>
      <c r="CF3226" s="137"/>
      <c r="CG3226" s="137"/>
      <c r="CH3226" s="137"/>
      <c r="CI3226" s="137"/>
      <c r="CJ3226" s="137"/>
      <c r="CK3226" s="137"/>
      <c r="CL3226" s="137"/>
      <c r="CM3226" s="137"/>
      <c r="CN3226" s="137"/>
      <c r="CO3226" s="137"/>
      <c r="CP3226" s="137"/>
      <c r="CQ3226" s="137"/>
      <c r="CR3226" s="137"/>
      <c r="CS3226" s="137"/>
      <c r="CT3226" s="137"/>
      <c r="CU3226" s="137"/>
      <c r="CV3226" s="137"/>
      <c r="CW3226" s="137"/>
      <c r="CX3226" s="137"/>
      <c r="CY3226" s="137"/>
      <c r="CZ3226" s="137"/>
      <c r="DA3226" s="137"/>
      <c r="DB3226" s="137"/>
      <c r="DC3226" s="137"/>
      <c r="DD3226" s="137"/>
      <c r="DE3226" s="137"/>
      <c r="DF3226" s="137"/>
      <c r="DG3226" s="137"/>
      <c r="DH3226" s="137"/>
      <c r="DI3226" s="137"/>
      <c r="DJ3226" s="137"/>
      <c r="DK3226" s="137"/>
      <c r="DL3226" s="137"/>
      <c r="DM3226" s="137"/>
      <c r="DN3226" s="137"/>
      <c r="DO3226" s="137"/>
      <c r="DP3226" s="137"/>
      <c r="DQ3226" s="137"/>
      <c r="DR3226" s="137"/>
      <c r="DS3226" s="137"/>
      <c r="DT3226" s="137"/>
      <c r="DU3226" s="137"/>
      <c r="DV3226" s="137"/>
      <c r="DW3226" s="137"/>
      <c r="DX3226" s="137"/>
      <c r="DY3226" s="137"/>
      <c r="DZ3226" s="137"/>
      <c r="EA3226" s="137"/>
      <c r="EB3226" s="137"/>
      <c r="EC3226" s="137"/>
      <c r="ED3226" s="137"/>
      <c r="EE3226" s="137"/>
      <c r="EF3226" s="137"/>
      <c r="EG3226" s="137"/>
      <c r="EH3226" s="137"/>
      <c r="EI3226" s="137"/>
      <c r="EJ3226" s="137"/>
      <c r="EK3226" s="137"/>
      <c r="EL3226" s="137"/>
      <c r="EM3226" s="137"/>
      <c r="EN3226" s="137"/>
      <c r="EO3226" s="137"/>
      <c r="EP3226" s="137"/>
      <c r="EQ3226" s="137"/>
      <c r="ER3226" s="137"/>
      <c r="ES3226" s="137"/>
      <c r="ET3226" s="137"/>
      <c r="EU3226" s="137"/>
      <c r="EV3226" s="137"/>
      <c r="EW3226" s="137"/>
      <c r="EX3226" s="137"/>
      <c r="EY3226" s="137"/>
      <c r="EZ3226" s="137"/>
      <c r="FA3226" s="137"/>
      <c r="FB3226" s="137"/>
      <c r="FC3226" s="137"/>
      <c r="FD3226" s="137"/>
      <c r="FE3226" s="137"/>
      <c r="FF3226" s="137"/>
      <c r="FG3226" s="137"/>
      <c r="FH3226" s="137"/>
      <c r="FI3226" s="137"/>
      <c r="FJ3226" s="137"/>
      <c r="FK3226" s="137"/>
      <c r="FL3226" s="137"/>
      <c r="FM3226" s="137"/>
      <c r="FN3226" s="137"/>
      <c r="FO3226" s="137"/>
      <c r="FP3226" s="137"/>
      <c r="FQ3226" s="137"/>
      <c r="FR3226" s="137"/>
      <c r="FS3226" s="137"/>
      <c r="FT3226" s="137"/>
      <c r="FU3226" s="137"/>
      <c r="FV3226" s="137"/>
      <c r="FW3226" s="137"/>
      <c r="FX3226" s="137"/>
      <c r="FY3226" s="137"/>
      <c r="FZ3226" s="137"/>
      <c r="GA3226" s="137"/>
      <c r="GB3226" s="137"/>
      <c r="GC3226" s="137"/>
      <c r="GD3226" s="137"/>
      <c r="GE3226" s="137"/>
      <c r="GF3226" s="137"/>
      <c r="GG3226" s="137"/>
      <c r="GH3226" s="137"/>
      <c r="GI3226" s="137"/>
      <c r="GJ3226" s="137"/>
      <c r="GK3226" s="137"/>
      <c r="GL3226" s="137"/>
      <c r="GM3226" s="137"/>
      <c r="GN3226" s="137"/>
      <c r="GO3226" s="137"/>
      <c r="GP3226" s="137"/>
      <c r="GQ3226" s="137"/>
      <c r="GR3226" s="137"/>
      <c r="GS3226" s="137"/>
      <c r="GT3226" s="137"/>
      <c r="GU3226" s="137"/>
      <c r="GV3226" s="137"/>
      <c r="GW3226" s="137"/>
      <c r="GX3226" s="137"/>
      <c r="GY3226" s="137"/>
      <c r="GZ3226" s="137"/>
      <c r="HA3226" s="137"/>
      <c r="HB3226" s="137"/>
      <c r="HC3226" s="137"/>
      <c r="HD3226" s="137"/>
      <c r="HE3226" s="137"/>
      <c r="HF3226" s="137"/>
      <c r="HG3226" s="137"/>
      <c r="HH3226" s="137"/>
      <c r="HI3226" s="137"/>
      <c r="HJ3226" s="137"/>
      <c r="HK3226" s="137"/>
      <c r="HL3226" s="137"/>
      <c r="HM3226" s="137"/>
      <c r="HN3226" s="137"/>
      <c r="HO3226" s="137"/>
      <c r="HP3226" s="137"/>
      <c r="HQ3226" s="137"/>
      <c r="HR3226" s="137"/>
      <c r="HS3226" s="137"/>
      <c r="HT3226" s="137"/>
      <c r="HU3226" s="137"/>
      <c r="HV3226" s="137"/>
      <c r="HW3226" s="137"/>
      <c r="HX3226" s="137"/>
      <c r="HY3226" s="137"/>
      <c r="HZ3226" s="137"/>
      <c r="IA3226" s="137"/>
      <c r="IB3226" s="137"/>
      <c r="IC3226" s="137"/>
      <c r="ID3226" s="137"/>
      <c r="IE3226" s="137"/>
      <c r="IF3226" s="137"/>
      <c r="IG3226" s="137"/>
      <c r="IH3226" s="137"/>
      <c r="II3226" s="137"/>
      <c r="IJ3226" s="137"/>
      <c r="IK3226" s="137"/>
      <c r="IL3226" s="137"/>
      <c r="IM3226" s="137"/>
      <c r="IN3226" s="137"/>
      <c r="IO3226" s="137"/>
      <c r="IP3226" s="137"/>
      <c r="IQ3226" s="137"/>
      <c r="IR3226" s="137"/>
      <c r="IS3226" s="137"/>
      <c r="IT3226" s="137"/>
      <c r="IU3226" s="137"/>
      <c r="IV3226" s="137"/>
      <c r="IW3226" s="137"/>
      <c r="IX3226" s="137"/>
      <c r="IY3226" s="137"/>
      <c r="IZ3226" s="137"/>
      <c r="JA3226" s="137"/>
      <c r="JB3226" s="137"/>
      <c r="JC3226" s="137"/>
      <c r="JD3226" s="137"/>
      <c r="JE3226" s="137"/>
      <c r="JF3226" s="137"/>
      <c r="JG3226" s="137"/>
      <c r="JH3226" s="137"/>
      <c r="JI3226" s="137"/>
      <c r="JJ3226" s="137"/>
      <c r="JK3226" s="137"/>
      <c r="JL3226" s="137"/>
      <c r="JM3226" s="137"/>
      <c r="JN3226" s="137"/>
      <c r="JO3226" s="137"/>
      <c r="JP3226" s="137"/>
      <c r="JQ3226" s="137"/>
      <c r="JR3226" s="137"/>
      <c r="JS3226" s="137"/>
      <c r="JT3226" s="137"/>
      <c r="JU3226" s="137"/>
      <c r="JV3226" s="137"/>
      <c r="JW3226" s="137"/>
      <c r="JX3226" s="137"/>
      <c r="JY3226" s="137"/>
      <c r="JZ3226" s="137"/>
      <c r="KA3226" s="137"/>
      <c r="KB3226" s="137"/>
      <c r="KC3226" s="137"/>
      <c r="KD3226" s="137"/>
      <c r="KE3226" s="137"/>
      <c r="KF3226" s="137"/>
      <c r="KG3226" s="137"/>
      <c r="KH3226" s="137"/>
      <c r="KI3226" s="137"/>
      <c r="KJ3226" s="137"/>
      <c r="KK3226" s="137"/>
      <c r="KL3226" s="137"/>
      <c r="KM3226" s="137"/>
      <c r="KN3226" s="137"/>
      <c r="KO3226" s="137"/>
      <c r="KP3226" s="137"/>
      <c r="KQ3226" s="137"/>
      <c r="KR3226" s="137"/>
      <c r="KS3226" s="137"/>
      <c r="KT3226" s="137"/>
      <c r="KU3226" s="137"/>
      <c r="KV3226" s="137"/>
      <c r="KW3226" s="137"/>
      <c r="KX3226" s="137"/>
      <c r="KY3226" s="137"/>
      <c r="KZ3226" s="137"/>
      <c r="LA3226" s="137"/>
      <c r="LB3226" s="137"/>
      <c r="LC3226" s="137"/>
      <c r="LD3226" s="137"/>
      <c r="LE3226" s="137"/>
      <c r="LF3226" s="137"/>
      <c r="LG3226" s="137"/>
      <c r="LH3226" s="137"/>
      <c r="LI3226" s="137"/>
      <c r="LJ3226" s="137"/>
      <c r="LK3226" s="137"/>
      <c r="LL3226" s="137"/>
      <c r="LM3226" s="137"/>
      <c r="LN3226" s="137"/>
      <c r="LO3226" s="137"/>
      <c r="LP3226" s="137"/>
      <c r="LQ3226" s="137"/>
      <c r="LR3226" s="137"/>
      <c r="LS3226" s="137"/>
      <c r="LT3226" s="137"/>
      <c r="LU3226" s="137"/>
      <c r="LV3226" s="137"/>
      <c r="LW3226" s="137"/>
      <c r="LX3226" s="137"/>
      <c r="LY3226" s="137"/>
      <c r="LZ3226" s="137"/>
      <c r="MA3226" s="137"/>
      <c r="MB3226" s="137"/>
      <c r="MC3226" s="137"/>
      <c r="MD3226" s="137"/>
      <c r="ME3226" s="137"/>
      <c r="MF3226" s="137"/>
      <c r="MG3226" s="137"/>
      <c r="MH3226" s="137"/>
      <c r="MI3226" s="137"/>
      <c r="MJ3226" s="137"/>
      <c r="MK3226" s="137"/>
      <c r="ML3226" s="137"/>
      <c r="MM3226" s="137"/>
      <c r="MN3226" s="137"/>
      <c r="MO3226" s="137"/>
      <c r="MP3226" s="137"/>
      <c r="MQ3226" s="137"/>
      <c r="MR3226" s="137"/>
      <c r="MS3226" s="137"/>
      <c r="MT3226" s="137"/>
      <c r="MU3226" s="137"/>
      <c r="MV3226" s="137"/>
      <c r="MW3226" s="137"/>
      <c r="MX3226" s="137"/>
      <c r="MY3226" s="137"/>
      <c r="MZ3226" s="137"/>
      <c r="NA3226" s="137"/>
      <c r="NB3226" s="137"/>
      <c r="NC3226" s="137"/>
      <c r="ND3226" s="137"/>
      <c r="NE3226" s="137"/>
      <c r="NF3226" s="137"/>
      <c r="NG3226" s="137"/>
      <c r="NH3226" s="137"/>
      <c r="NI3226" s="137"/>
      <c r="NJ3226" s="137"/>
      <c r="NK3226" s="137"/>
      <c r="NL3226" s="137"/>
      <c r="NM3226" s="137"/>
      <c r="NN3226" s="137"/>
      <c r="NO3226" s="137"/>
      <c r="NP3226" s="137"/>
      <c r="NQ3226" s="137"/>
      <c r="NR3226" s="137"/>
      <c r="NS3226" s="137"/>
      <c r="NT3226" s="137"/>
      <c r="NU3226" s="137"/>
      <c r="NV3226" s="137"/>
      <c r="NW3226" s="137"/>
      <c r="NX3226" s="137"/>
      <c r="NY3226" s="137"/>
      <c r="NZ3226" s="137"/>
      <c r="OA3226" s="137"/>
      <c r="OB3226" s="137"/>
      <c r="OC3226" s="137"/>
      <c r="OD3226" s="137"/>
      <c r="OE3226" s="137"/>
      <c r="OF3226" s="137"/>
      <c r="OG3226" s="137"/>
      <c r="OH3226" s="137"/>
      <c r="OI3226" s="137"/>
      <c r="OJ3226" s="137"/>
      <c r="OK3226" s="137"/>
      <c r="OL3226" s="137"/>
      <c r="OM3226" s="137"/>
      <c r="ON3226" s="137"/>
      <c r="OO3226" s="137"/>
      <c r="OP3226" s="137"/>
      <c r="OQ3226" s="137"/>
      <c r="OR3226" s="137"/>
      <c r="OS3226" s="137"/>
      <c r="OT3226" s="137"/>
      <c r="OU3226" s="137"/>
      <c r="OV3226" s="137"/>
      <c r="OW3226" s="137"/>
      <c r="OX3226" s="137"/>
      <c r="OY3226" s="137"/>
      <c r="OZ3226" s="137"/>
      <c r="PA3226" s="137"/>
      <c r="PB3226" s="137"/>
      <c r="PC3226" s="137"/>
      <c r="PD3226" s="137"/>
      <c r="PE3226" s="137"/>
      <c r="PF3226" s="137"/>
      <c r="PG3226" s="137"/>
      <c r="PH3226" s="137"/>
      <c r="PI3226" s="137"/>
      <c r="PJ3226" s="137"/>
      <c r="PK3226" s="137"/>
      <c r="PL3226" s="137"/>
      <c r="PM3226" s="137"/>
      <c r="PN3226" s="137"/>
      <c r="PO3226" s="137"/>
      <c r="PP3226" s="137"/>
      <c r="PQ3226" s="137"/>
      <c r="PR3226" s="137"/>
      <c r="PS3226" s="137"/>
      <c r="PT3226" s="137"/>
      <c r="PU3226" s="137"/>
      <c r="PV3226" s="137"/>
      <c r="PW3226" s="137"/>
      <c r="PX3226" s="137"/>
      <c r="PY3226" s="137"/>
      <c r="PZ3226" s="137"/>
      <c r="QA3226" s="137"/>
      <c r="QB3226" s="137"/>
      <c r="QC3226" s="137"/>
      <c r="QD3226" s="137"/>
      <c r="QE3226" s="137"/>
      <c r="QF3226" s="137"/>
      <c r="QG3226" s="137"/>
      <c r="QH3226" s="137"/>
      <c r="QI3226" s="137"/>
      <c r="QJ3226" s="137"/>
      <c r="QK3226" s="137"/>
      <c r="QL3226" s="137"/>
      <c r="QM3226" s="137"/>
      <c r="QN3226" s="137"/>
      <c r="QO3226" s="137"/>
      <c r="QP3226" s="137"/>
      <c r="QQ3226" s="137"/>
      <c r="QR3226" s="137"/>
      <c r="QS3226" s="137"/>
      <c r="QT3226" s="137"/>
      <c r="QU3226" s="137"/>
      <c r="QV3226" s="137"/>
      <c r="QW3226" s="137"/>
      <c r="QX3226" s="137"/>
      <c r="QY3226" s="137"/>
      <c r="QZ3226" s="137"/>
      <c r="RA3226" s="137"/>
      <c r="RB3226" s="137"/>
      <c r="RC3226" s="137"/>
      <c r="RD3226" s="137"/>
      <c r="RE3226" s="137"/>
      <c r="RF3226" s="137"/>
      <c r="RG3226" s="137"/>
      <c r="RH3226" s="137"/>
      <c r="RI3226" s="137"/>
      <c r="RJ3226" s="137"/>
      <c r="RK3226" s="137"/>
      <c r="RL3226" s="137"/>
      <c r="RM3226" s="137"/>
      <c r="RN3226" s="137"/>
      <c r="RO3226" s="137"/>
      <c r="RP3226" s="137"/>
      <c r="RQ3226" s="137"/>
      <c r="RR3226" s="137"/>
      <c r="RS3226" s="137"/>
      <c r="RT3226" s="137"/>
      <c r="RU3226" s="137"/>
      <c r="RV3226" s="137"/>
      <c r="RW3226" s="137"/>
      <c r="RX3226" s="137"/>
      <c r="RY3226" s="137"/>
      <c r="RZ3226" s="137"/>
      <c r="SA3226" s="137"/>
      <c r="SB3226" s="137"/>
      <c r="SC3226" s="137"/>
      <c r="SD3226" s="137"/>
      <c r="SE3226" s="137"/>
      <c r="SF3226" s="137"/>
      <c r="SG3226" s="137"/>
      <c r="SH3226" s="137"/>
      <c r="SI3226" s="137"/>
      <c r="SJ3226" s="137"/>
      <c r="SK3226" s="137"/>
      <c r="SL3226" s="137"/>
      <c r="SM3226" s="137"/>
      <c r="SN3226" s="137"/>
      <c r="SO3226" s="137"/>
      <c r="SP3226" s="137"/>
      <c r="SQ3226" s="137"/>
      <c r="SR3226" s="137"/>
      <c r="SS3226" s="137"/>
      <c r="ST3226" s="137"/>
      <c r="SU3226" s="137"/>
      <c r="SV3226" s="137"/>
      <c r="SW3226" s="137"/>
      <c r="SX3226" s="137"/>
      <c r="SY3226" s="137"/>
      <c r="SZ3226" s="137"/>
      <c r="TA3226" s="137"/>
      <c r="TB3226" s="137"/>
      <c r="TC3226" s="137"/>
      <c r="TD3226" s="137"/>
      <c r="TE3226" s="137"/>
      <c r="TF3226" s="137"/>
      <c r="TG3226" s="137"/>
      <c r="TH3226" s="137"/>
      <c r="TI3226" s="137"/>
      <c r="TJ3226" s="137"/>
      <c r="TK3226" s="137"/>
      <c r="TL3226" s="137"/>
      <c r="TM3226" s="137"/>
      <c r="TN3226" s="137"/>
      <c r="TO3226" s="137"/>
      <c r="TP3226" s="137"/>
      <c r="TQ3226" s="137"/>
      <c r="TR3226" s="137"/>
      <c r="TS3226" s="137"/>
      <c r="TT3226" s="137"/>
      <c r="TU3226" s="137"/>
      <c r="TV3226" s="137"/>
      <c r="TW3226" s="137"/>
      <c r="TX3226" s="137"/>
      <c r="TY3226" s="137"/>
      <c r="TZ3226" s="137"/>
      <c r="UA3226" s="137"/>
      <c r="UB3226" s="137"/>
      <c r="UC3226" s="137"/>
      <c r="UD3226" s="137"/>
      <c r="UE3226" s="137"/>
      <c r="UF3226" s="137"/>
      <c r="UG3226" s="137"/>
      <c r="UH3226" s="137"/>
      <c r="UI3226" s="137"/>
      <c r="UJ3226" s="137"/>
      <c r="UK3226" s="137"/>
      <c r="UL3226" s="137"/>
      <c r="UM3226" s="137"/>
      <c r="UN3226" s="137"/>
      <c r="UO3226" s="137"/>
      <c r="UP3226" s="137"/>
      <c r="UQ3226" s="137"/>
      <c r="UR3226" s="137"/>
      <c r="US3226" s="137"/>
      <c r="UT3226" s="137"/>
      <c r="UU3226" s="137"/>
      <c r="UV3226" s="137"/>
      <c r="UW3226" s="137"/>
      <c r="UX3226" s="137"/>
      <c r="UY3226" s="137"/>
      <c r="UZ3226" s="137"/>
      <c r="VA3226" s="137"/>
      <c r="VB3226" s="137"/>
      <c r="VC3226" s="137"/>
      <c r="VD3226" s="137"/>
      <c r="VE3226" s="137"/>
      <c r="VF3226" s="137"/>
      <c r="VG3226" s="137"/>
      <c r="VH3226" s="137"/>
      <c r="VI3226" s="137"/>
      <c r="VJ3226" s="137"/>
      <c r="VK3226" s="137"/>
      <c r="VL3226" s="137"/>
      <c r="VM3226" s="137"/>
      <c r="VN3226" s="137"/>
      <c r="VO3226" s="137"/>
      <c r="VP3226" s="137"/>
      <c r="VQ3226" s="137"/>
      <c r="VR3226" s="137"/>
      <c r="VS3226" s="137"/>
      <c r="VT3226" s="137"/>
      <c r="VU3226" s="137"/>
      <c r="VV3226" s="137"/>
      <c r="VW3226" s="137"/>
      <c r="VX3226" s="137"/>
      <c r="VY3226" s="137"/>
      <c r="VZ3226" s="137"/>
      <c r="WA3226" s="137"/>
      <c r="WB3226" s="137"/>
      <c r="WC3226" s="137"/>
      <c r="WD3226" s="137"/>
      <c r="WE3226" s="137"/>
      <c r="WF3226" s="137"/>
      <c r="WG3226" s="137"/>
      <c r="WH3226" s="137"/>
      <c r="WI3226" s="137"/>
      <c r="WJ3226" s="137"/>
      <c r="WK3226" s="137"/>
      <c r="WL3226" s="137"/>
      <c r="WM3226" s="137"/>
      <c r="WN3226" s="137"/>
      <c r="WO3226" s="137"/>
      <c r="WP3226" s="137"/>
      <c r="WQ3226" s="137"/>
      <c r="WR3226" s="137"/>
      <c r="WS3226" s="137"/>
      <c r="WT3226" s="137"/>
      <c r="WU3226" s="137"/>
      <c r="WV3226" s="137"/>
      <c r="WW3226" s="137"/>
      <c r="WX3226" s="137"/>
      <c r="WY3226" s="137"/>
      <c r="WZ3226" s="137"/>
      <c r="XA3226" s="137"/>
      <c r="XB3226" s="137"/>
      <c r="XC3226" s="137"/>
      <c r="XD3226" s="137"/>
      <c r="XE3226" s="137"/>
      <c r="XF3226" s="137"/>
      <c r="XG3226" s="137"/>
      <c r="XH3226" s="137"/>
      <c r="XI3226" s="137"/>
      <c r="XJ3226" s="137"/>
      <c r="XK3226" s="137"/>
      <c r="XL3226" s="137"/>
      <c r="XM3226" s="137"/>
      <c r="XN3226" s="137"/>
      <c r="XO3226" s="137"/>
      <c r="XP3226" s="137"/>
      <c r="XQ3226" s="137"/>
      <c r="XR3226" s="137"/>
      <c r="XS3226" s="137"/>
      <c r="XT3226" s="137"/>
      <c r="XU3226" s="137"/>
      <c r="XV3226" s="137"/>
      <c r="XW3226" s="137"/>
      <c r="XX3226" s="137"/>
      <c r="XY3226" s="137"/>
      <c r="XZ3226" s="137"/>
      <c r="YA3226" s="137"/>
      <c r="YB3226" s="137"/>
      <c r="YC3226" s="137"/>
      <c r="YD3226" s="137"/>
      <c r="YE3226" s="137"/>
      <c r="YF3226" s="137"/>
      <c r="YG3226" s="137"/>
      <c r="YH3226" s="137"/>
      <c r="YI3226" s="137"/>
      <c r="YJ3226" s="137"/>
      <c r="YK3226" s="137"/>
      <c r="YL3226" s="137"/>
      <c r="YM3226" s="137"/>
      <c r="YN3226" s="137"/>
      <c r="YO3226" s="137"/>
      <c r="YP3226" s="137"/>
      <c r="YQ3226" s="137"/>
      <c r="YR3226" s="137"/>
      <c r="YS3226" s="137"/>
      <c r="YT3226" s="137"/>
      <c r="YU3226" s="137"/>
      <c r="YV3226" s="137"/>
      <c r="YW3226" s="137"/>
      <c r="YX3226" s="137"/>
      <c r="YY3226" s="137"/>
      <c r="YZ3226" s="137"/>
      <c r="ZA3226" s="137"/>
      <c r="ZB3226" s="137"/>
      <c r="ZC3226" s="137"/>
      <c r="ZD3226" s="137"/>
      <c r="ZE3226" s="137"/>
      <c r="ZF3226" s="137"/>
      <c r="ZG3226" s="137"/>
      <c r="ZH3226" s="137"/>
      <c r="ZI3226" s="137"/>
      <c r="ZJ3226" s="137"/>
      <c r="ZK3226" s="137"/>
      <c r="ZL3226" s="137"/>
      <c r="ZM3226" s="137"/>
      <c r="ZN3226" s="137"/>
      <c r="ZO3226" s="137"/>
      <c r="ZP3226" s="137"/>
      <c r="ZQ3226" s="137"/>
      <c r="ZR3226" s="137"/>
      <c r="ZS3226" s="137"/>
      <c r="ZT3226" s="137"/>
      <c r="ZU3226" s="137"/>
      <c r="ZV3226" s="137"/>
      <c r="ZW3226" s="137"/>
      <c r="ZX3226" s="137"/>
      <c r="ZY3226" s="137"/>
      <c r="ZZ3226" s="137"/>
      <c r="AAA3226" s="137"/>
      <c r="AAB3226" s="137"/>
      <c r="AAC3226" s="137"/>
      <c r="AAD3226" s="137"/>
      <c r="AAE3226" s="137"/>
      <c r="AAF3226" s="137"/>
      <c r="AAG3226" s="137"/>
      <c r="AAH3226" s="137"/>
      <c r="AAI3226" s="137"/>
      <c r="AAJ3226" s="137"/>
      <c r="AAK3226" s="137"/>
      <c r="AAL3226" s="137"/>
      <c r="AAM3226" s="137"/>
      <c r="AAN3226" s="137"/>
      <c r="AAO3226" s="137"/>
      <c r="AAP3226" s="137"/>
      <c r="AAQ3226" s="137"/>
      <c r="AAR3226" s="137"/>
      <c r="AAS3226" s="137"/>
      <c r="AAT3226" s="137"/>
      <c r="AAU3226" s="137"/>
      <c r="AAV3226" s="137"/>
      <c r="AAW3226" s="137"/>
      <c r="AAX3226" s="137"/>
      <c r="AAY3226" s="137"/>
      <c r="AAZ3226" s="137"/>
      <c r="ABA3226" s="137"/>
      <c r="ABB3226" s="137"/>
      <c r="ABC3226" s="137"/>
      <c r="ABD3226" s="137"/>
      <c r="ABE3226" s="137"/>
      <c r="ABF3226" s="137"/>
      <c r="ABG3226" s="137"/>
      <c r="ABH3226" s="137"/>
      <c r="ABI3226" s="137"/>
      <c r="ABJ3226" s="137"/>
      <c r="ABK3226" s="137"/>
      <c r="ABL3226" s="137"/>
      <c r="ABM3226" s="137"/>
      <c r="ABN3226" s="137"/>
      <c r="ABO3226" s="137"/>
      <c r="ABP3226" s="137"/>
      <c r="ABQ3226" s="137"/>
      <c r="ABR3226" s="137"/>
      <c r="ABS3226" s="137"/>
      <c r="ABT3226" s="137"/>
      <c r="ABU3226" s="137"/>
      <c r="ABV3226" s="137"/>
      <c r="ABW3226" s="137"/>
      <c r="ABX3226" s="137"/>
      <c r="ABY3226" s="137"/>
      <c r="ABZ3226" s="137"/>
      <c r="ACA3226" s="137"/>
      <c r="ACB3226" s="137"/>
      <c r="ACC3226" s="137"/>
      <c r="ACD3226" s="137"/>
      <c r="ACE3226" s="137"/>
      <c r="ACF3226" s="137"/>
      <c r="ACG3226" s="137"/>
      <c r="ACH3226" s="137"/>
      <c r="ACI3226" s="137"/>
      <c r="ACJ3226" s="137"/>
      <c r="ACK3226" s="137"/>
      <c r="ACL3226" s="137"/>
      <c r="ACM3226" s="137"/>
      <c r="ACN3226" s="137"/>
      <c r="ACO3226" s="137"/>
      <c r="ACP3226" s="137"/>
      <c r="ACQ3226" s="137"/>
      <c r="ACR3226" s="137"/>
      <c r="ACS3226" s="137"/>
      <c r="ACT3226" s="137"/>
      <c r="ACU3226" s="137"/>
      <c r="ACV3226" s="137"/>
      <c r="ACW3226" s="137"/>
      <c r="ACX3226" s="137"/>
      <c r="ACY3226" s="137"/>
      <c r="ACZ3226" s="137"/>
      <c r="ADA3226" s="137"/>
      <c r="ADB3226" s="137"/>
      <c r="ADC3226" s="137"/>
      <c r="ADD3226" s="137"/>
      <c r="ADE3226" s="137"/>
      <c r="ADF3226" s="137"/>
      <c r="ADG3226" s="137"/>
      <c r="ADH3226" s="137"/>
      <c r="ADI3226" s="137"/>
      <c r="ADJ3226" s="137"/>
      <c r="ADK3226" s="137"/>
      <c r="ADL3226" s="137"/>
      <c r="ADM3226" s="137"/>
      <c r="ADN3226" s="137"/>
      <c r="ADO3226" s="137"/>
      <c r="ADP3226" s="137"/>
      <c r="ADQ3226" s="137"/>
      <c r="ADR3226" s="137"/>
      <c r="ADS3226" s="137"/>
      <c r="ADT3226" s="137"/>
      <c r="ADU3226" s="137"/>
      <c r="ADV3226" s="137"/>
      <c r="ADW3226" s="137"/>
      <c r="ADX3226" s="137"/>
      <c r="ADY3226" s="137"/>
      <c r="ADZ3226" s="137"/>
      <c r="AEA3226" s="137"/>
      <c r="AEB3226" s="137"/>
      <c r="AEC3226" s="137"/>
      <c r="AED3226" s="137"/>
      <c r="AEE3226" s="137"/>
      <c r="AEF3226" s="137"/>
      <c r="AEG3226" s="137"/>
      <c r="AEH3226" s="137"/>
      <c r="AEI3226" s="137"/>
      <c r="AEJ3226" s="137"/>
      <c r="AEK3226" s="137"/>
      <c r="AEL3226" s="137"/>
      <c r="AEM3226" s="137"/>
      <c r="AEN3226" s="137"/>
      <c r="AEO3226" s="137"/>
      <c r="AEP3226" s="137"/>
      <c r="AEQ3226" s="137"/>
      <c r="AER3226" s="137"/>
      <c r="AES3226" s="137"/>
      <c r="AET3226" s="137"/>
      <c r="AEU3226" s="137"/>
      <c r="AEV3226" s="137"/>
      <c r="AEW3226" s="137"/>
      <c r="AEX3226" s="137"/>
      <c r="AEY3226" s="137"/>
      <c r="AEZ3226" s="137"/>
      <c r="AFA3226" s="137"/>
      <c r="AFB3226" s="137"/>
      <c r="AFC3226" s="137"/>
      <c r="AFD3226" s="137"/>
      <c r="AFE3226" s="137"/>
      <c r="AFF3226" s="137"/>
      <c r="AFG3226" s="137"/>
      <c r="AFH3226" s="137"/>
      <c r="AFI3226" s="137"/>
      <c r="AFJ3226" s="137"/>
      <c r="AFK3226" s="137"/>
      <c r="AFL3226" s="137"/>
      <c r="AFM3226" s="137"/>
      <c r="AFN3226" s="137"/>
      <c r="AFO3226" s="137"/>
      <c r="AFP3226" s="137"/>
      <c r="AFQ3226" s="137"/>
      <c r="AFR3226" s="137"/>
      <c r="AFS3226" s="137"/>
      <c r="AFT3226" s="137"/>
      <c r="AFU3226" s="137"/>
      <c r="AFV3226" s="137"/>
      <c r="AFW3226" s="137"/>
      <c r="AFX3226" s="137"/>
      <c r="AFY3226" s="137"/>
      <c r="AFZ3226" s="137"/>
      <c r="AGA3226" s="137"/>
      <c r="AGB3226" s="137"/>
      <c r="AGC3226" s="137"/>
      <c r="AGD3226" s="137"/>
      <c r="AGE3226" s="137"/>
      <c r="AGF3226" s="137"/>
      <c r="AGG3226" s="137"/>
      <c r="AGH3226" s="137"/>
      <c r="AGI3226" s="137"/>
      <c r="AGJ3226" s="137"/>
      <c r="AGK3226" s="137"/>
      <c r="AGL3226" s="137"/>
      <c r="AGM3226" s="137"/>
      <c r="AGN3226" s="137"/>
      <c r="AGO3226" s="137"/>
      <c r="AGP3226" s="137"/>
      <c r="AGQ3226" s="137"/>
      <c r="AGR3226" s="137"/>
      <c r="AGS3226" s="137"/>
      <c r="AGT3226" s="137"/>
      <c r="AGU3226" s="137"/>
      <c r="AGV3226" s="137"/>
      <c r="AGW3226" s="137"/>
      <c r="AGX3226" s="137"/>
      <c r="AGY3226" s="137"/>
      <c r="AGZ3226" s="137"/>
      <c r="AHA3226" s="137"/>
      <c r="AHB3226" s="137"/>
      <c r="AHC3226" s="137"/>
      <c r="AHD3226" s="137"/>
      <c r="AHE3226" s="137"/>
      <c r="AHF3226" s="137"/>
      <c r="AHG3226" s="137"/>
      <c r="AHH3226" s="137"/>
      <c r="AHI3226" s="137"/>
      <c r="AHJ3226" s="137"/>
      <c r="AHK3226" s="137"/>
      <c r="AHL3226" s="137"/>
      <c r="AHM3226" s="137"/>
      <c r="AHN3226" s="137"/>
      <c r="AHO3226" s="137"/>
      <c r="AHP3226" s="137"/>
      <c r="AHQ3226" s="137"/>
      <c r="AHR3226" s="137"/>
      <c r="AHS3226" s="137"/>
      <c r="AHT3226" s="137"/>
      <c r="AHU3226" s="137"/>
      <c r="AHV3226" s="137"/>
      <c r="AHW3226" s="137"/>
      <c r="AHX3226" s="137"/>
      <c r="AHY3226" s="137"/>
      <c r="AHZ3226" s="137"/>
      <c r="AIA3226" s="137"/>
      <c r="AIB3226" s="137"/>
      <c r="AIC3226" s="137"/>
      <c r="AID3226" s="137"/>
      <c r="AIE3226" s="137"/>
      <c r="AIF3226" s="137"/>
      <c r="AIG3226" s="137"/>
      <c r="AIH3226" s="137"/>
      <c r="AII3226" s="137"/>
      <c r="AIJ3226" s="137"/>
      <c r="AIK3226" s="137"/>
      <c r="AIL3226" s="137"/>
      <c r="AIM3226" s="137"/>
      <c r="AIN3226" s="137"/>
      <c r="AIO3226" s="137"/>
      <c r="AIP3226" s="137"/>
      <c r="AIQ3226" s="137"/>
      <c r="AIR3226" s="137"/>
      <c r="AIS3226" s="137"/>
      <c r="AIT3226" s="137"/>
      <c r="AIU3226" s="137"/>
      <c r="AIV3226" s="137"/>
      <c r="AIW3226" s="137"/>
      <c r="AIX3226" s="137"/>
      <c r="AIY3226" s="137"/>
      <c r="AIZ3226" s="137"/>
      <c r="AJA3226" s="137"/>
      <c r="AJB3226" s="137"/>
      <c r="AJC3226" s="137"/>
      <c r="AJD3226" s="137"/>
      <c r="AJE3226" s="137"/>
      <c r="AJF3226" s="137"/>
      <c r="AJG3226" s="137"/>
      <c r="AJH3226" s="137"/>
      <c r="AJI3226" s="137"/>
      <c r="AJJ3226" s="137"/>
      <c r="AJK3226" s="137"/>
      <c r="AJL3226" s="137"/>
      <c r="AJM3226" s="137"/>
      <c r="AJN3226" s="137"/>
      <c r="AJO3226" s="137"/>
      <c r="AJP3226" s="137"/>
      <c r="AJQ3226" s="137"/>
      <c r="AJR3226" s="137"/>
      <c r="AJS3226" s="137"/>
      <c r="AJT3226" s="137"/>
      <c r="AJU3226" s="137"/>
      <c r="AJV3226" s="137"/>
      <c r="AJW3226" s="137"/>
      <c r="AJX3226" s="137"/>
      <c r="AJY3226" s="137"/>
      <c r="AJZ3226" s="137"/>
      <c r="AKA3226" s="137"/>
      <c r="AKB3226" s="137"/>
      <c r="AKC3226" s="137"/>
      <c r="AKD3226" s="137"/>
      <c r="AKE3226" s="137"/>
      <c r="AKF3226" s="137"/>
      <c r="AKG3226" s="137"/>
      <c r="AKH3226" s="137"/>
      <c r="AKI3226" s="137"/>
      <c r="AKJ3226" s="137"/>
      <c r="AKK3226" s="137"/>
      <c r="AKL3226" s="137"/>
      <c r="AKM3226" s="137"/>
      <c r="AKN3226" s="137"/>
      <c r="AKO3226" s="137"/>
      <c r="AKP3226" s="137"/>
      <c r="AKQ3226" s="137"/>
      <c r="AKR3226" s="137"/>
      <c r="AKS3226" s="137"/>
      <c r="AKT3226" s="137"/>
      <c r="AKU3226" s="137"/>
      <c r="AKV3226" s="137"/>
      <c r="AKW3226" s="137"/>
      <c r="AKX3226" s="137"/>
      <c r="AKY3226" s="137"/>
      <c r="AKZ3226" s="137"/>
      <c r="ALA3226" s="137"/>
      <c r="ALB3226" s="137"/>
      <c r="ALC3226" s="137"/>
      <c r="ALD3226" s="137"/>
      <c r="ALE3226" s="137"/>
      <c r="ALF3226" s="137"/>
      <c r="ALG3226" s="137"/>
      <c r="ALH3226" s="137"/>
      <c r="ALI3226" s="137"/>
      <c r="ALJ3226" s="137"/>
      <c r="ALK3226" s="137"/>
      <c r="ALL3226" s="137"/>
      <c r="ALM3226" s="137"/>
      <c r="ALN3226" s="137"/>
      <c r="ALO3226" s="137"/>
      <c r="ALP3226" s="137"/>
      <c r="ALQ3226" s="137"/>
      <c r="ALR3226" s="137"/>
      <c r="ALS3226" s="137"/>
      <c r="ALT3226" s="137"/>
      <c r="ALU3226" s="137"/>
      <c r="ALV3226" s="137"/>
      <c r="ALW3226" s="137"/>
      <c r="ALX3226" s="137"/>
      <c r="ALY3226" s="137"/>
      <c r="ALZ3226" s="137"/>
      <c r="AMA3226" s="137"/>
      <c r="AMB3226" s="137"/>
      <c r="AMC3226" s="137"/>
      <c r="AMD3226" s="137"/>
      <c r="AME3226" s="137"/>
      <c r="AMF3226" s="137"/>
      <c r="AMG3226" s="137"/>
      <c r="AMH3226" s="137"/>
      <c r="AMI3226" s="137"/>
      <c r="AMJ3226" s="137"/>
      <c r="AMK3226" s="137"/>
      <c r="AML3226" s="137"/>
      <c r="AMM3226" s="137"/>
      <c r="AMN3226" s="137"/>
      <c r="AMO3226" s="137"/>
      <c r="AMP3226" s="137"/>
      <c r="AMQ3226" s="137"/>
      <c r="AMR3226" s="137"/>
      <c r="AMS3226" s="137"/>
      <c r="AMT3226" s="137"/>
      <c r="AMU3226" s="137"/>
      <c r="AMV3226" s="137"/>
      <c r="AMW3226" s="137"/>
      <c r="AMX3226" s="137"/>
      <c r="AMY3226" s="137"/>
      <c r="AMZ3226" s="137"/>
      <c r="ANA3226" s="137"/>
      <c r="ANB3226" s="137"/>
      <c r="ANC3226" s="137"/>
      <c r="AND3226" s="137"/>
      <c r="ANE3226" s="137"/>
      <c r="ANF3226" s="137"/>
      <c r="ANG3226" s="137"/>
      <c r="ANH3226" s="137"/>
      <c r="ANI3226" s="137"/>
      <c r="ANJ3226" s="137"/>
      <c r="ANK3226" s="137"/>
      <c r="ANL3226" s="137"/>
      <c r="ANM3226" s="137"/>
      <c r="ANN3226" s="137"/>
      <c r="ANO3226" s="137"/>
      <c r="ANP3226" s="137"/>
      <c r="ANQ3226" s="137"/>
      <c r="ANR3226" s="137"/>
      <c r="ANS3226" s="137"/>
      <c r="ANT3226" s="137"/>
      <c r="ANU3226" s="137"/>
      <c r="ANV3226" s="137"/>
      <c r="ANW3226" s="137"/>
      <c r="ANX3226" s="137"/>
      <c r="ANY3226" s="137"/>
      <c r="ANZ3226" s="137"/>
      <c r="AOA3226" s="137"/>
      <c r="AOB3226" s="137"/>
      <c r="AOC3226" s="137"/>
      <c r="AOD3226" s="137"/>
      <c r="AOE3226" s="137"/>
      <c r="AOF3226" s="137"/>
      <c r="AOG3226" s="137"/>
      <c r="AOH3226" s="137"/>
      <c r="AOI3226" s="137"/>
      <c r="AOJ3226" s="137"/>
      <c r="AOK3226" s="137"/>
      <c r="AOL3226" s="137"/>
      <c r="AOM3226" s="137"/>
      <c r="AON3226" s="137"/>
      <c r="AOO3226" s="137"/>
      <c r="AOP3226" s="137"/>
      <c r="AOQ3226" s="137"/>
      <c r="AOR3226" s="137"/>
      <c r="AOS3226" s="137"/>
      <c r="AOT3226" s="137"/>
      <c r="AOU3226" s="137"/>
      <c r="AOV3226" s="137"/>
      <c r="AOW3226" s="137"/>
      <c r="AOX3226" s="137"/>
      <c r="AOY3226" s="137"/>
      <c r="AOZ3226" s="137"/>
      <c r="APA3226" s="137"/>
      <c r="APB3226" s="137"/>
      <c r="APC3226" s="137"/>
      <c r="APD3226" s="137"/>
      <c r="APE3226" s="137"/>
      <c r="APF3226" s="137"/>
      <c r="APG3226" s="137"/>
      <c r="APH3226" s="137"/>
      <c r="API3226" s="137"/>
      <c r="APJ3226" s="137"/>
      <c r="APK3226" s="137"/>
      <c r="APL3226" s="137"/>
      <c r="APM3226" s="137"/>
      <c r="APN3226" s="137"/>
      <c r="APO3226" s="137"/>
      <c r="APP3226" s="137"/>
      <c r="APQ3226" s="137"/>
      <c r="APR3226" s="137"/>
      <c r="APS3226" s="137"/>
      <c r="APT3226" s="137"/>
      <c r="APU3226" s="137"/>
      <c r="APV3226" s="137"/>
      <c r="APW3226" s="137"/>
      <c r="APX3226" s="137"/>
      <c r="APY3226" s="137"/>
      <c r="APZ3226" s="137"/>
      <c r="AQA3226" s="137"/>
      <c r="AQB3226" s="137"/>
      <c r="AQC3226" s="137"/>
      <c r="AQD3226" s="137"/>
      <c r="AQE3226" s="137"/>
      <c r="AQF3226" s="137"/>
      <c r="AQG3226" s="137"/>
      <c r="AQH3226" s="137"/>
      <c r="AQI3226" s="137"/>
      <c r="AQJ3226" s="137"/>
      <c r="AQK3226" s="137"/>
      <c r="AQL3226" s="137"/>
      <c r="AQM3226" s="137"/>
      <c r="AQN3226" s="137"/>
      <c r="AQO3226" s="137"/>
      <c r="AQP3226" s="137"/>
      <c r="AQQ3226" s="137"/>
      <c r="AQR3226" s="137"/>
      <c r="AQS3226" s="137"/>
      <c r="AQT3226" s="137"/>
      <c r="AQU3226" s="137"/>
      <c r="AQV3226" s="137"/>
      <c r="AQW3226" s="137"/>
      <c r="AQX3226" s="137"/>
      <c r="AQY3226" s="137"/>
      <c r="AQZ3226" s="137"/>
      <c r="ARA3226" s="137"/>
      <c r="ARB3226" s="137"/>
      <c r="ARC3226" s="137"/>
      <c r="ARD3226" s="137"/>
      <c r="ARE3226" s="137"/>
      <c r="ARF3226" s="137"/>
      <c r="ARG3226" s="137"/>
      <c r="ARH3226" s="137"/>
      <c r="ARI3226" s="137"/>
      <c r="ARJ3226" s="137"/>
      <c r="ARK3226" s="137"/>
      <c r="ARL3226" s="137"/>
      <c r="ARM3226" s="137"/>
      <c r="ARN3226" s="137"/>
      <c r="ARO3226" s="137"/>
      <c r="ARP3226" s="137"/>
      <c r="ARQ3226" s="137"/>
      <c r="ARR3226" s="137"/>
      <c r="ARS3226" s="137"/>
      <c r="ART3226" s="137"/>
      <c r="ARU3226" s="137"/>
      <c r="ARV3226" s="137"/>
      <c r="ARW3226" s="137"/>
      <c r="ARX3226" s="137"/>
      <c r="ARY3226" s="137"/>
      <c r="ARZ3226" s="137"/>
      <c r="ASA3226" s="137"/>
      <c r="ASB3226" s="137"/>
      <c r="ASC3226" s="137"/>
      <c r="ASD3226" s="137"/>
      <c r="ASE3226" s="137"/>
      <c r="ASF3226" s="137"/>
      <c r="ASG3226" s="137"/>
      <c r="ASH3226" s="137"/>
      <c r="ASI3226" s="137"/>
      <c r="ASJ3226" s="137"/>
      <c r="ASK3226" s="137"/>
      <c r="ASL3226" s="137"/>
      <c r="ASM3226" s="137"/>
      <c r="ASN3226" s="137"/>
      <c r="ASO3226" s="137"/>
      <c r="ASP3226" s="137"/>
      <c r="ASQ3226" s="137"/>
      <c r="ASR3226" s="137"/>
      <c r="ASS3226" s="137"/>
      <c r="AST3226" s="137"/>
      <c r="ASU3226" s="137"/>
      <c r="ASV3226" s="137"/>
      <c r="ASW3226" s="137"/>
      <c r="ASX3226" s="137"/>
      <c r="ASY3226" s="137"/>
      <c r="ASZ3226" s="137"/>
      <c r="ATA3226" s="137"/>
      <c r="ATB3226" s="137"/>
      <c r="ATC3226" s="137"/>
      <c r="ATD3226" s="137"/>
      <c r="ATE3226" s="137"/>
      <c r="ATF3226" s="137"/>
      <c r="ATG3226" s="137"/>
      <c r="ATH3226" s="137"/>
      <c r="ATI3226" s="137"/>
      <c r="ATJ3226" s="137"/>
      <c r="ATK3226" s="137"/>
      <c r="ATL3226" s="137"/>
      <c r="ATM3226" s="137"/>
      <c r="ATN3226" s="137"/>
      <c r="ATO3226" s="137"/>
      <c r="ATP3226" s="137"/>
      <c r="ATQ3226" s="137"/>
      <c r="ATR3226" s="137"/>
      <c r="ATS3226" s="137"/>
      <c r="ATT3226" s="137"/>
      <c r="ATU3226" s="137"/>
      <c r="ATV3226" s="137"/>
      <c r="ATW3226" s="137"/>
      <c r="ATX3226" s="137"/>
      <c r="ATY3226" s="137"/>
      <c r="ATZ3226" s="137"/>
      <c r="AUA3226" s="137"/>
      <c r="AUB3226" s="137"/>
      <c r="AUC3226" s="137"/>
      <c r="AUD3226" s="137"/>
      <c r="AUE3226" s="137"/>
      <c r="AUF3226" s="137"/>
      <c r="AUG3226" s="137"/>
      <c r="AUH3226" s="137"/>
      <c r="AUI3226" s="137"/>
      <c r="AUJ3226" s="137"/>
      <c r="AUK3226" s="137"/>
      <c r="AUL3226" s="137"/>
      <c r="AUM3226" s="137"/>
      <c r="AUN3226" s="137"/>
      <c r="AUO3226" s="137"/>
      <c r="AUP3226" s="137"/>
      <c r="AUQ3226" s="137"/>
      <c r="AUR3226" s="137"/>
      <c r="AUS3226" s="137"/>
      <c r="AUT3226" s="137"/>
      <c r="AUU3226" s="137"/>
      <c r="AUV3226" s="137"/>
      <c r="AUW3226" s="137"/>
      <c r="AUX3226" s="137"/>
      <c r="AUY3226" s="137"/>
      <c r="AUZ3226" s="137"/>
      <c r="AVA3226" s="137"/>
      <c r="AVB3226" s="137"/>
      <c r="AVC3226" s="137"/>
      <c r="AVD3226" s="137"/>
      <c r="AVE3226" s="137"/>
      <c r="AVF3226" s="137"/>
      <c r="AVG3226" s="137"/>
      <c r="AVH3226" s="137"/>
      <c r="AVI3226" s="137"/>
      <c r="AVJ3226" s="137"/>
      <c r="AVK3226" s="137"/>
      <c r="AVL3226" s="137"/>
      <c r="AVM3226" s="137"/>
      <c r="AVN3226" s="137"/>
      <c r="AVO3226" s="137"/>
      <c r="AVP3226" s="137"/>
      <c r="AVQ3226" s="137"/>
      <c r="AVR3226" s="137"/>
      <c r="AVS3226" s="137"/>
      <c r="AVT3226" s="137"/>
      <c r="AVU3226" s="137"/>
      <c r="AVV3226" s="137"/>
      <c r="AVW3226" s="137"/>
      <c r="AVX3226" s="137"/>
      <c r="AVY3226" s="137"/>
      <c r="AVZ3226" s="137"/>
      <c r="AWA3226" s="137"/>
      <c r="AWB3226" s="137"/>
      <c r="AWC3226" s="137"/>
      <c r="AWD3226" s="137"/>
      <c r="AWE3226" s="137"/>
      <c r="AWF3226" s="137"/>
      <c r="AWG3226" s="137"/>
      <c r="AWH3226" s="137"/>
      <c r="AWI3226" s="137"/>
      <c r="AWJ3226" s="137"/>
      <c r="AWK3226" s="137"/>
      <c r="AWL3226" s="137"/>
      <c r="AWM3226" s="137"/>
      <c r="AWN3226" s="137"/>
      <c r="AWO3226" s="137"/>
      <c r="AWP3226" s="137"/>
      <c r="AWQ3226" s="137"/>
      <c r="AWR3226" s="137"/>
      <c r="AWS3226" s="137"/>
      <c r="AWT3226" s="137"/>
      <c r="AWU3226" s="137"/>
      <c r="AWV3226" s="137"/>
      <c r="AWW3226" s="137"/>
      <c r="AWX3226" s="137"/>
      <c r="AWY3226" s="137"/>
      <c r="AWZ3226" s="137"/>
      <c r="AXA3226" s="137"/>
      <c r="AXB3226" s="137"/>
      <c r="AXC3226" s="137"/>
      <c r="AXD3226" s="137"/>
      <c r="AXE3226" s="137"/>
      <c r="AXF3226" s="137"/>
      <c r="AXG3226" s="137"/>
      <c r="AXH3226" s="137"/>
      <c r="AXI3226" s="137"/>
      <c r="AXJ3226" s="137"/>
      <c r="AXK3226" s="137"/>
      <c r="AXL3226" s="137"/>
      <c r="AXM3226" s="137"/>
      <c r="AXN3226" s="137"/>
      <c r="AXO3226" s="137"/>
      <c r="AXP3226" s="137"/>
      <c r="AXQ3226" s="137"/>
      <c r="AXR3226" s="137"/>
      <c r="AXS3226" s="137"/>
      <c r="AXT3226" s="137"/>
      <c r="AXU3226" s="137"/>
      <c r="AXV3226" s="137"/>
      <c r="AXW3226" s="137"/>
      <c r="AXX3226" s="137"/>
      <c r="AXY3226" s="137"/>
      <c r="AXZ3226" s="137"/>
      <c r="AYA3226" s="137"/>
      <c r="AYB3226" s="137"/>
      <c r="AYC3226" s="137"/>
      <c r="AYD3226" s="137"/>
      <c r="AYE3226" s="137"/>
      <c r="AYF3226" s="137"/>
      <c r="AYG3226" s="137"/>
      <c r="AYH3226" s="137"/>
      <c r="AYI3226" s="137"/>
      <c r="AYJ3226" s="137"/>
      <c r="AYK3226" s="137"/>
      <c r="AYL3226" s="137"/>
      <c r="AYM3226" s="137"/>
      <c r="AYN3226" s="137"/>
      <c r="AYO3226" s="137"/>
      <c r="AYP3226" s="137"/>
      <c r="AYQ3226" s="137"/>
      <c r="AYR3226" s="137"/>
      <c r="AYS3226" s="137"/>
      <c r="AYT3226" s="137"/>
      <c r="AYU3226" s="137"/>
      <c r="AYV3226" s="137"/>
      <c r="AYW3226" s="137"/>
      <c r="AYX3226" s="137"/>
      <c r="AYY3226" s="137"/>
      <c r="AYZ3226" s="137"/>
      <c r="AZA3226" s="137"/>
      <c r="AZB3226" s="137"/>
      <c r="AZC3226" s="137"/>
      <c r="AZD3226" s="137"/>
      <c r="AZE3226" s="137"/>
      <c r="AZF3226" s="137"/>
      <c r="AZG3226" s="137"/>
      <c r="AZH3226" s="137"/>
      <c r="AZI3226" s="137"/>
      <c r="AZJ3226" s="137"/>
      <c r="AZK3226" s="137"/>
      <c r="AZL3226" s="137"/>
      <c r="AZM3226" s="137"/>
      <c r="AZN3226" s="137"/>
      <c r="AZO3226" s="137"/>
      <c r="AZP3226" s="137"/>
      <c r="AZQ3226" s="137"/>
      <c r="AZR3226" s="137"/>
      <c r="AZS3226" s="137"/>
      <c r="AZT3226" s="137"/>
      <c r="AZU3226" s="137"/>
      <c r="AZV3226" s="137"/>
      <c r="AZW3226" s="137"/>
      <c r="AZX3226" s="137"/>
      <c r="AZY3226" s="137"/>
      <c r="AZZ3226" s="137"/>
      <c r="BAA3226" s="137"/>
      <c r="BAB3226" s="137"/>
      <c r="BAC3226" s="137"/>
      <c r="BAD3226" s="137"/>
      <c r="BAE3226" s="137"/>
      <c r="BAF3226" s="137"/>
      <c r="BAG3226" s="137"/>
      <c r="BAH3226" s="137"/>
      <c r="BAI3226" s="137"/>
      <c r="BAJ3226" s="137"/>
      <c r="BAK3226" s="137"/>
      <c r="BAL3226" s="137"/>
      <c r="BAM3226" s="137"/>
      <c r="BAN3226" s="137"/>
      <c r="BAO3226" s="137"/>
      <c r="BAP3226" s="137"/>
      <c r="BAQ3226" s="137"/>
      <c r="BAR3226" s="137"/>
      <c r="BAS3226" s="137"/>
      <c r="BAT3226" s="137"/>
      <c r="BAU3226" s="137"/>
      <c r="BAV3226" s="137"/>
      <c r="BAW3226" s="137"/>
      <c r="BAX3226" s="137"/>
      <c r="BAY3226" s="137"/>
      <c r="BAZ3226" s="137"/>
      <c r="BBA3226" s="137"/>
      <c r="BBB3226" s="137"/>
      <c r="BBC3226" s="137"/>
      <c r="BBD3226" s="137"/>
      <c r="BBE3226" s="137"/>
      <c r="BBF3226" s="137"/>
      <c r="BBG3226" s="137"/>
      <c r="BBH3226" s="137"/>
      <c r="BBI3226" s="137"/>
      <c r="BBJ3226" s="137"/>
      <c r="BBK3226" s="137"/>
      <c r="BBL3226" s="137"/>
      <c r="BBM3226" s="137"/>
      <c r="BBN3226" s="137"/>
      <c r="BBO3226" s="137"/>
      <c r="BBP3226" s="137"/>
      <c r="BBQ3226" s="137"/>
      <c r="BBR3226" s="137"/>
      <c r="BBS3226" s="137"/>
      <c r="BBT3226" s="137"/>
      <c r="BBU3226" s="137"/>
      <c r="BBV3226" s="137"/>
      <c r="BBW3226" s="137"/>
      <c r="BBX3226" s="137"/>
      <c r="BBY3226" s="137"/>
      <c r="BBZ3226" s="137"/>
      <c r="BCA3226" s="137"/>
      <c r="BCB3226" s="137"/>
      <c r="BCC3226" s="137"/>
      <c r="BCD3226" s="137"/>
      <c r="BCE3226" s="137"/>
      <c r="BCF3226" s="137"/>
      <c r="BCG3226" s="137"/>
      <c r="BCH3226" s="137"/>
      <c r="BCI3226" s="137"/>
      <c r="BCJ3226" s="137"/>
      <c r="BCK3226" s="137"/>
      <c r="BCL3226" s="137"/>
      <c r="BCM3226" s="137"/>
      <c r="BCN3226" s="137"/>
      <c r="BCO3226" s="137"/>
      <c r="BCP3226" s="137"/>
      <c r="BCQ3226" s="137"/>
      <c r="BCR3226" s="137"/>
      <c r="BCS3226" s="137"/>
      <c r="BCT3226" s="137"/>
      <c r="BCU3226" s="137"/>
      <c r="BCV3226" s="137"/>
      <c r="BCW3226" s="137"/>
      <c r="BCX3226" s="137"/>
      <c r="BCY3226" s="137"/>
      <c r="BCZ3226" s="137"/>
      <c r="BDA3226" s="137"/>
      <c r="BDB3226" s="137"/>
      <c r="BDC3226" s="137"/>
      <c r="BDD3226" s="137"/>
      <c r="BDE3226" s="137"/>
      <c r="BDF3226" s="137"/>
      <c r="BDG3226" s="137"/>
      <c r="BDH3226" s="137"/>
      <c r="BDI3226" s="137"/>
      <c r="BDJ3226" s="137"/>
      <c r="BDK3226" s="137"/>
      <c r="BDL3226" s="137"/>
      <c r="BDM3226" s="137"/>
      <c r="BDN3226" s="137"/>
      <c r="BDO3226" s="137"/>
      <c r="BDP3226" s="137"/>
      <c r="BDQ3226" s="137"/>
      <c r="BDR3226" s="137"/>
      <c r="BDS3226" s="137"/>
      <c r="BDT3226" s="137"/>
      <c r="BDU3226" s="137"/>
      <c r="BDV3226" s="137"/>
      <c r="BDW3226" s="137"/>
      <c r="BDX3226" s="137"/>
      <c r="BDY3226" s="137"/>
      <c r="BDZ3226" s="137"/>
      <c r="BEA3226" s="137"/>
      <c r="BEB3226" s="137"/>
      <c r="BEC3226" s="137"/>
      <c r="BED3226" s="137"/>
      <c r="BEE3226" s="137"/>
      <c r="BEF3226" s="137"/>
      <c r="BEG3226" s="137"/>
      <c r="BEH3226" s="137"/>
      <c r="BEI3226" s="137"/>
      <c r="BEJ3226" s="137"/>
      <c r="BEK3226" s="137"/>
      <c r="BEL3226" s="137"/>
      <c r="BEM3226" s="137"/>
      <c r="BEN3226" s="137"/>
      <c r="BEO3226" s="137"/>
      <c r="BEP3226" s="137"/>
      <c r="BEQ3226" s="137"/>
      <c r="BER3226" s="137"/>
      <c r="BES3226" s="137"/>
      <c r="BET3226" s="137"/>
      <c r="BEU3226" s="137"/>
      <c r="BEV3226" s="137"/>
      <c r="BEW3226" s="137"/>
      <c r="BEX3226" s="137"/>
      <c r="BEY3226" s="137"/>
      <c r="BEZ3226" s="137"/>
      <c r="BFA3226" s="137"/>
      <c r="BFB3226" s="137"/>
      <c r="BFC3226" s="137"/>
      <c r="BFD3226" s="137"/>
      <c r="BFE3226" s="137"/>
      <c r="BFF3226" s="137"/>
      <c r="BFG3226" s="137"/>
      <c r="BFH3226" s="137"/>
      <c r="BFI3226" s="137"/>
      <c r="BFJ3226" s="137"/>
      <c r="BFK3226" s="137"/>
      <c r="BFL3226" s="137"/>
      <c r="BFM3226" s="137"/>
      <c r="BFN3226" s="137"/>
      <c r="BFO3226" s="137"/>
      <c r="BFP3226" s="137"/>
      <c r="BFQ3226" s="137"/>
      <c r="BFR3226" s="137"/>
      <c r="BFS3226" s="137"/>
      <c r="BFT3226" s="137"/>
      <c r="BFU3226" s="137"/>
      <c r="BFV3226" s="137"/>
      <c r="BFW3226" s="137"/>
      <c r="BFX3226" s="137"/>
      <c r="BFY3226" s="137"/>
      <c r="BFZ3226" s="137"/>
      <c r="BGA3226" s="137"/>
      <c r="BGB3226" s="137"/>
      <c r="BGC3226" s="137"/>
      <c r="BGD3226" s="137"/>
      <c r="BGE3226" s="137"/>
      <c r="BGF3226" s="137"/>
      <c r="BGG3226" s="137"/>
      <c r="BGH3226" s="137"/>
      <c r="BGI3226" s="137"/>
      <c r="BGJ3226" s="137"/>
      <c r="BGK3226" s="137"/>
      <c r="BGL3226" s="137"/>
      <c r="BGM3226" s="137"/>
      <c r="BGN3226" s="137"/>
      <c r="BGO3226" s="137"/>
      <c r="BGP3226" s="137"/>
      <c r="BGQ3226" s="137"/>
      <c r="BGR3226" s="137"/>
      <c r="BGS3226" s="137"/>
      <c r="BGT3226" s="137"/>
      <c r="BGU3226" s="137"/>
      <c r="BGV3226" s="137"/>
      <c r="BGW3226" s="137"/>
      <c r="BGX3226" s="137"/>
      <c r="BGY3226" s="137"/>
      <c r="BGZ3226" s="137"/>
      <c r="BHA3226" s="137"/>
      <c r="BHB3226" s="137"/>
      <c r="BHC3226" s="137"/>
      <c r="BHD3226" s="137"/>
      <c r="BHE3226" s="137"/>
      <c r="BHF3226" s="137"/>
      <c r="BHG3226" s="137"/>
      <c r="BHH3226" s="137"/>
      <c r="BHI3226" s="137"/>
      <c r="BHJ3226" s="137"/>
      <c r="BHK3226" s="137"/>
      <c r="BHL3226" s="137"/>
      <c r="BHM3226" s="137"/>
      <c r="BHN3226" s="137"/>
      <c r="BHO3226" s="137"/>
      <c r="BHP3226" s="137"/>
      <c r="BHQ3226" s="137"/>
      <c r="BHR3226" s="137"/>
      <c r="BHS3226" s="137"/>
      <c r="BHT3226" s="137"/>
      <c r="BHU3226" s="137"/>
      <c r="BHV3226" s="137"/>
      <c r="BHW3226" s="137"/>
      <c r="BHX3226" s="137"/>
      <c r="BHY3226" s="137"/>
      <c r="BHZ3226" s="137"/>
      <c r="BIA3226" s="137"/>
      <c r="BIB3226" s="137"/>
      <c r="BIC3226" s="137"/>
      <c r="BID3226" s="137"/>
      <c r="BIE3226" s="137"/>
      <c r="BIF3226" s="137"/>
      <c r="BIG3226" s="137"/>
      <c r="BIH3226" s="137"/>
      <c r="BII3226" s="137"/>
      <c r="BIJ3226" s="137"/>
      <c r="BIK3226" s="137"/>
      <c r="BIL3226" s="137"/>
      <c r="BIM3226" s="137"/>
      <c r="BIN3226" s="137"/>
      <c r="BIO3226" s="137"/>
      <c r="BIP3226" s="137"/>
      <c r="BIQ3226" s="137"/>
      <c r="BIR3226" s="137"/>
      <c r="BIS3226" s="137"/>
      <c r="BIT3226" s="137"/>
      <c r="BIU3226" s="137"/>
      <c r="BIV3226" s="137"/>
      <c r="BIW3226" s="137"/>
      <c r="BIX3226" s="137"/>
      <c r="BIY3226" s="137"/>
      <c r="BIZ3226" s="137"/>
      <c r="BJA3226" s="137"/>
      <c r="BJB3226" s="137"/>
      <c r="BJC3226" s="137"/>
      <c r="BJD3226" s="137"/>
      <c r="BJE3226" s="137"/>
      <c r="BJF3226" s="137"/>
      <c r="BJG3226" s="137"/>
      <c r="BJH3226" s="137"/>
      <c r="BJI3226" s="137"/>
      <c r="BJJ3226" s="137"/>
      <c r="BJK3226" s="137"/>
      <c r="BJL3226" s="137"/>
      <c r="BJM3226" s="137"/>
      <c r="BJN3226" s="137"/>
      <c r="BJO3226" s="137"/>
      <c r="BJP3226" s="137"/>
      <c r="BJQ3226" s="137"/>
      <c r="BJR3226" s="137"/>
      <c r="BJS3226" s="137"/>
      <c r="BJT3226" s="137"/>
      <c r="BJU3226" s="137"/>
      <c r="BJV3226" s="137"/>
      <c r="BJW3226" s="137"/>
      <c r="BJX3226" s="137"/>
      <c r="BJY3226" s="137"/>
      <c r="BJZ3226" s="137"/>
      <c r="BKA3226" s="137"/>
      <c r="BKB3226" s="137"/>
      <c r="BKC3226" s="137"/>
      <c r="BKD3226" s="137"/>
      <c r="BKE3226" s="137"/>
      <c r="BKF3226" s="137"/>
      <c r="BKG3226" s="137"/>
      <c r="BKH3226" s="137"/>
      <c r="BKI3226" s="137"/>
      <c r="BKJ3226" s="137"/>
      <c r="BKK3226" s="137"/>
      <c r="BKL3226" s="137"/>
      <c r="BKM3226" s="137"/>
      <c r="BKN3226" s="137"/>
      <c r="BKO3226" s="137"/>
      <c r="BKP3226" s="137"/>
      <c r="BKQ3226" s="137"/>
      <c r="BKR3226" s="137"/>
      <c r="BKS3226" s="137"/>
      <c r="BKT3226" s="137"/>
      <c r="BKU3226" s="137"/>
      <c r="BKV3226" s="137"/>
      <c r="BKW3226" s="137"/>
      <c r="BKX3226" s="137"/>
      <c r="BKY3226" s="137"/>
      <c r="BKZ3226" s="137"/>
      <c r="BLA3226" s="137"/>
      <c r="BLB3226" s="137"/>
      <c r="BLC3226" s="137"/>
      <c r="BLD3226" s="137"/>
      <c r="BLE3226" s="137"/>
      <c r="BLF3226" s="137"/>
      <c r="BLG3226" s="137"/>
      <c r="BLH3226" s="137"/>
      <c r="BLI3226" s="137"/>
      <c r="BLJ3226" s="137"/>
      <c r="BLK3226" s="137"/>
      <c r="BLL3226" s="137"/>
      <c r="BLM3226" s="137"/>
      <c r="BLN3226" s="137"/>
      <c r="BLO3226" s="137"/>
      <c r="BLP3226" s="137"/>
      <c r="BLQ3226" s="137"/>
      <c r="BLR3226" s="137"/>
      <c r="BLS3226" s="137"/>
      <c r="BLT3226" s="137"/>
      <c r="BLU3226" s="137"/>
      <c r="BLV3226" s="137"/>
      <c r="BLW3226" s="137"/>
      <c r="BLX3226" s="137"/>
      <c r="BLY3226" s="137"/>
      <c r="BLZ3226" s="137"/>
      <c r="BMA3226" s="137"/>
      <c r="BMB3226" s="137"/>
      <c r="BMC3226" s="137"/>
      <c r="BMD3226" s="137"/>
      <c r="BME3226" s="137"/>
      <c r="BMF3226" s="137"/>
      <c r="BMG3226" s="137"/>
      <c r="BMH3226" s="137"/>
      <c r="BMI3226" s="137"/>
      <c r="BMJ3226" s="137"/>
      <c r="BMK3226" s="137"/>
      <c r="BML3226" s="137"/>
      <c r="BMM3226" s="137"/>
      <c r="BMN3226" s="137"/>
      <c r="BMO3226" s="137"/>
      <c r="BMP3226" s="137"/>
      <c r="BMQ3226" s="137"/>
      <c r="BMR3226" s="137"/>
      <c r="BMS3226" s="137"/>
      <c r="BMT3226" s="137"/>
      <c r="BMU3226" s="137"/>
      <c r="BMV3226" s="137"/>
      <c r="BMW3226" s="137"/>
      <c r="BMX3226" s="137"/>
      <c r="BMY3226" s="137"/>
      <c r="BMZ3226" s="137"/>
      <c r="BNA3226" s="137"/>
      <c r="BNB3226" s="137"/>
      <c r="BNC3226" s="137"/>
      <c r="BND3226" s="137"/>
      <c r="BNE3226" s="137"/>
      <c r="BNF3226" s="137"/>
      <c r="BNG3226" s="137"/>
      <c r="BNH3226" s="137"/>
      <c r="BNI3226" s="137"/>
      <c r="BNJ3226" s="137"/>
      <c r="BNK3226" s="137"/>
      <c r="BNL3226" s="137"/>
      <c r="BNM3226" s="137"/>
      <c r="BNN3226" s="137"/>
      <c r="BNO3226" s="137"/>
      <c r="BNP3226" s="137"/>
      <c r="BNQ3226" s="137"/>
      <c r="BNR3226" s="137"/>
      <c r="BNS3226" s="137"/>
      <c r="BNT3226" s="137"/>
      <c r="BNU3226" s="137"/>
      <c r="BNV3226" s="137"/>
      <c r="BNW3226" s="137"/>
      <c r="BNX3226" s="137"/>
      <c r="BNY3226" s="137"/>
      <c r="BNZ3226" s="137"/>
      <c r="BOA3226" s="137"/>
      <c r="BOB3226" s="137"/>
      <c r="BOC3226" s="137"/>
      <c r="BOD3226" s="137"/>
      <c r="BOE3226" s="137"/>
      <c r="BOF3226" s="137"/>
      <c r="BOG3226" s="137"/>
      <c r="BOH3226" s="137"/>
      <c r="BOI3226" s="137"/>
      <c r="BOJ3226" s="137"/>
      <c r="BOK3226" s="137"/>
      <c r="BOL3226" s="137"/>
      <c r="BOM3226" s="137"/>
      <c r="BON3226" s="137"/>
      <c r="BOO3226" s="137"/>
      <c r="BOP3226" s="137"/>
      <c r="BOQ3226" s="137"/>
      <c r="BOR3226" s="137"/>
      <c r="BOS3226" s="137"/>
      <c r="BOT3226" s="137"/>
      <c r="BOU3226" s="137"/>
      <c r="BOV3226" s="137"/>
      <c r="BOW3226" s="137"/>
      <c r="BOX3226" s="137"/>
      <c r="BOY3226" s="137"/>
      <c r="BOZ3226" s="137"/>
      <c r="BPA3226" s="137"/>
      <c r="BPB3226" s="137"/>
      <c r="BPC3226" s="137"/>
      <c r="BPD3226" s="137"/>
      <c r="BPE3226" s="137"/>
      <c r="BPF3226" s="137"/>
      <c r="BPG3226" s="137"/>
      <c r="BPH3226" s="137"/>
      <c r="BPI3226" s="137"/>
      <c r="BPJ3226" s="137"/>
      <c r="BPK3226" s="137"/>
      <c r="BPL3226" s="137"/>
      <c r="BPM3226" s="137"/>
      <c r="BPN3226" s="137"/>
      <c r="BPO3226" s="137"/>
      <c r="BPP3226" s="137"/>
      <c r="BPQ3226" s="137"/>
      <c r="BPR3226" s="137"/>
      <c r="BPS3226" s="137"/>
      <c r="BPT3226" s="137"/>
      <c r="BPU3226" s="137"/>
      <c r="BPV3226" s="137"/>
      <c r="BPW3226" s="137"/>
      <c r="BPX3226" s="137"/>
      <c r="BPY3226" s="137"/>
      <c r="BPZ3226" s="137"/>
      <c r="BQA3226" s="137"/>
      <c r="BQB3226" s="137"/>
      <c r="BQC3226" s="137"/>
      <c r="BQD3226" s="137"/>
      <c r="BQE3226" s="137"/>
      <c r="BQF3226" s="137"/>
      <c r="BQG3226" s="137"/>
      <c r="BQH3226" s="137"/>
      <c r="BQI3226" s="137"/>
      <c r="BQJ3226" s="137"/>
      <c r="BQK3226" s="137"/>
      <c r="BQL3226" s="137"/>
      <c r="BQM3226" s="137"/>
      <c r="BQN3226" s="137"/>
      <c r="BQO3226" s="137"/>
      <c r="BQP3226" s="137"/>
      <c r="BQQ3226" s="137"/>
      <c r="BQR3226" s="137"/>
      <c r="BQS3226" s="137"/>
      <c r="BQT3226" s="137"/>
      <c r="BQU3226" s="137"/>
      <c r="BQV3226" s="137"/>
      <c r="BQW3226" s="137"/>
      <c r="BQX3226" s="137"/>
      <c r="BQY3226" s="137"/>
      <c r="BQZ3226" s="137"/>
      <c r="BRA3226" s="137"/>
      <c r="BRB3226" s="137"/>
      <c r="BRC3226" s="137"/>
      <c r="BRD3226" s="137"/>
      <c r="BRE3226" s="137"/>
      <c r="BRF3226" s="137"/>
      <c r="BRG3226" s="137"/>
      <c r="BRH3226" s="137"/>
      <c r="BRI3226" s="137"/>
      <c r="BRJ3226" s="137"/>
      <c r="BRK3226" s="137"/>
      <c r="BRL3226" s="137"/>
      <c r="BRM3226" s="137"/>
      <c r="BRN3226" s="137"/>
      <c r="BRO3226" s="137"/>
      <c r="BRP3226" s="137"/>
      <c r="BRQ3226" s="137"/>
      <c r="BRR3226" s="137"/>
      <c r="BRS3226" s="137"/>
      <c r="BRT3226" s="137"/>
      <c r="BRU3226" s="137"/>
      <c r="BRV3226" s="137"/>
      <c r="BRW3226" s="137"/>
      <c r="BRX3226" s="137"/>
      <c r="BRY3226" s="137"/>
      <c r="BRZ3226" s="137"/>
      <c r="BSA3226" s="137"/>
      <c r="BSB3226" s="137"/>
      <c r="BSC3226" s="137"/>
      <c r="BSD3226" s="137"/>
      <c r="BSE3226" s="137"/>
      <c r="BSF3226" s="137"/>
      <c r="BSG3226" s="137"/>
      <c r="BSH3226" s="137"/>
      <c r="BSI3226" s="137"/>
      <c r="BSJ3226" s="137"/>
      <c r="BSK3226" s="137"/>
      <c r="BSL3226" s="137"/>
      <c r="BSM3226" s="137"/>
      <c r="BSN3226" s="137"/>
      <c r="BSO3226" s="137"/>
      <c r="BSP3226" s="137"/>
      <c r="BSQ3226" s="137"/>
      <c r="BSR3226" s="137"/>
      <c r="BSS3226" s="137"/>
      <c r="BST3226" s="137"/>
      <c r="BSU3226" s="137"/>
      <c r="BSV3226" s="137"/>
      <c r="BSW3226" s="137"/>
      <c r="BSX3226" s="137"/>
      <c r="BSY3226" s="137"/>
      <c r="BSZ3226" s="137"/>
      <c r="BTA3226" s="137"/>
      <c r="BTB3226" s="137"/>
      <c r="BTC3226" s="137"/>
      <c r="BTD3226" s="137"/>
      <c r="BTE3226" s="137"/>
      <c r="BTF3226" s="137"/>
      <c r="BTG3226" s="137"/>
      <c r="BTH3226" s="137"/>
      <c r="BTI3226" s="137"/>
      <c r="BTJ3226" s="137"/>
      <c r="BTK3226" s="137"/>
      <c r="BTL3226" s="137"/>
      <c r="BTM3226" s="137"/>
      <c r="BTN3226" s="137"/>
      <c r="BTO3226" s="137"/>
      <c r="BTP3226" s="137"/>
      <c r="BTQ3226" s="137"/>
      <c r="BTR3226" s="137"/>
      <c r="BTS3226" s="137"/>
      <c r="BTT3226" s="137"/>
      <c r="BTU3226" s="137"/>
      <c r="BTV3226" s="137"/>
      <c r="BTW3226" s="137"/>
      <c r="BTX3226" s="137"/>
      <c r="BTY3226" s="137"/>
      <c r="BTZ3226" s="137"/>
      <c r="BUA3226" s="137"/>
      <c r="BUB3226" s="137"/>
      <c r="BUC3226" s="137"/>
      <c r="BUD3226" s="137"/>
      <c r="BUE3226" s="137"/>
      <c r="BUF3226" s="137"/>
      <c r="BUG3226" s="137"/>
      <c r="BUH3226" s="137"/>
      <c r="BUI3226" s="137"/>
      <c r="BUJ3226" s="137"/>
      <c r="BUK3226" s="137"/>
      <c r="BUL3226" s="137"/>
      <c r="BUM3226" s="137"/>
      <c r="BUN3226" s="137"/>
      <c r="BUO3226" s="137"/>
      <c r="BUP3226" s="137"/>
      <c r="BUQ3226" s="137"/>
      <c r="BUR3226" s="137"/>
      <c r="BUS3226" s="137"/>
      <c r="BUT3226" s="137"/>
      <c r="BUU3226" s="137"/>
      <c r="BUV3226" s="137"/>
      <c r="BUW3226" s="137"/>
      <c r="BUX3226" s="137"/>
      <c r="BUY3226" s="137"/>
      <c r="BUZ3226" s="137"/>
      <c r="BVA3226" s="137"/>
      <c r="BVB3226" s="137"/>
      <c r="BVC3226" s="137"/>
      <c r="BVD3226" s="137"/>
      <c r="BVE3226" s="137"/>
      <c r="BVF3226" s="137"/>
      <c r="BVG3226" s="137"/>
      <c r="BVH3226" s="137"/>
      <c r="BVI3226" s="137"/>
      <c r="BVJ3226" s="137"/>
      <c r="BVK3226" s="137"/>
      <c r="BVL3226" s="137"/>
      <c r="BVM3226" s="137"/>
      <c r="BVN3226" s="137"/>
      <c r="BVO3226" s="137"/>
      <c r="BVP3226" s="137"/>
      <c r="BVQ3226" s="137"/>
      <c r="BVR3226" s="137"/>
      <c r="BVS3226" s="137"/>
      <c r="BVT3226" s="137"/>
      <c r="BVU3226" s="137"/>
      <c r="BVV3226" s="137"/>
      <c r="BVW3226" s="137"/>
      <c r="BVX3226" s="137"/>
      <c r="BVY3226" s="137"/>
      <c r="BVZ3226" s="137"/>
      <c r="BWA3226" s="137"/>
      <c r="BWB3226" s="137"/>
      <c r="BWC3226" s="137"/>
      <c r="BWD3226" s="137"/>
      <c r="BWE3226" s="137"/>
      <c r="BWF3226" s="137"/>
      <c r="BWG3226" s="137"/>
      <c r="BWH3226" s="137"/>
      <c r="BWI3226" s="137"/>
      <c r="BWJ3226" s="137"/>
      <c r="BWK3226" s="137"/>
      <c r="BWL3226" s="137"/>
      <c r="BWM3226" s="137"/>
      <c r="BWN3226" s="137"/>
      <c r="BWO3226" s="137"/>
      <c r="BWP3226" s="137"/>
      <c r="BWQ3226" s="137"/>
      <c r="BWR3226" s="137"/>
      <c r="BWS3226" s="137"/>
      <c r="BWT3226" s="137"/>
      <c r="BWU3226" s="137"/>
      <c r="BWV3226" s="137"/>
      <c r="BWW3226" s="137"/>
      <c r="BWX3226" s="137"/>
      <c r="BWY3226" s="137"/>
      <c r="BWZ3226" s="137"/>
      <c r="BXA3226" s="137"/>
      <c r="BXB3226" s="137"/>
      <c r="BXC3226" s="137"/>
      <c r="BXD3226" s="137"/>
      <c r="BXE3226" s="137"/>
      <c r="BXF3226" s="137"/>
      <c r="BXG3226" s="137"/>
      <c r="BXH3226" s="137"/>
      <c r="BXI3226" s="137"/>
      <c r="BXJ3226" s="137"/>
      <c r="BXK3226" s="137"/>
      <c r="BXL3226" s="137"/>
      <c r="BXM3226" s="137"/>
      <c r="BXN3226" s="137"/>
      <c r="BXO3226" s="137"/>
      <c r="BXP3226" s="137"/>
      <c r="BXQ3226" s="137"/>
      <c r="BXR3226" s="137"/>
      <c r="BXS3226" s="137"/>
      <c r="BXT3226" s="137"/>
      <c r="BXU3226" s="137"/>
      <c r="BXV3226" s="137"/>
      <c r="BXW3226" s="137"/>
      <c r="BXX3226" s="137"/>
      <c r="BXY3226" s="137"/>
      <c r="BXZ3226" s="137"/>
      <c r="BYA3226" s="137"/>
      <c r="BYB3226" s="137"/>
      <c r="BYC3226" s="137"/>
      <c r="BYD3226" s="137"/>
      <c r="BYE3226" s="137"/>
      <c r="BYF3226" s="137"/>
      <c r="BYG3226" s="137"/>
      <c r="BYH3226" s="137"/>
      <c r="BYI3226" s="137"/>
      <c r="BYJ3226" s="137"/>
      <c r="BYK3226" s="137"/>
      <c r="BYL3226" s="137"/>
      <c r="BYM3226" s="137"/>
      <c r="BYN3226" s="137"/>
      <c r="BYO3226" s="137"/>
      <c r="BYP3226" s="137"/>
      <c r="BYQ3226" s="137"/>
      <c r="BYR3226" s="137"/>
      <c r="BYS3226" s="137"/>
      <c r="BYT3226" s="137"/>
      <c r="BYU3226" s="137"/>
      <c r="BYV3226" s="137"/>
      <c r="BYW3226" s="137"/>
      <c r="BYX3226" s="137"/>
      <c r="BYY3226" s="137"/>
      <c r="BYZ3226" s="137"/>
      <c r="BZA3226" s="137"/>
      <c r="BZB3226" s="137"/>
      <c r="BZC3226" s="137"/>
      <c r="BZD3226" s="137"/>
      <c r="BZE3226" s="137"/>
      <c r="BZF3226" s="137"/>
      <c r="BZG3226" s="137"/>
      <c r="BZH3226" s="137"/>
      <c r="BZI3226" s="137"/>
      <c r="BZJ3226" s="137"/>
      <c r="BZK3226" s="137"/>
      <c r="BZL3226" s="137"/>
      <c r="BZM3226" s="137"/>
      <c r="BZN3226" s="137"/>
      <c r="BZO3226" s="137"/>
      <c r="BZP3226" s="137"/>
      <c r="BZQ3226" s="137"/>
      <c r="BZR3226" s="137"/>
      <c r="BZS3226" s="137"/>
      <c r="BZT3226" s="137"/>
      <c r="BZU3226" s="137"/>
      <c r="BZV3226" s="137"/>
      <c r="BZW3226" s="137"/>
      <c r="BZX3226" s="137"/>
      <c r="BZY3226" s="137"/>
      <c r="BZZ3226" s="137"/>
      <c r="CAA3226" s="137"/>
      <c r="CAB3226" s="137"/>
      <c r="CAC3226" s="137"/>
      <c r="CAD3226" s="137"/>
      <c r="CAE3226" s="137"/>
      <c r="CAF3226" s="137"/>
      <c r="CAG3226" s="137"/>
      <c r="CAH3226" s="137"/>
      <c r="CAI3226" s="137"/>
      <c r="CAJ3226" s="137"/>
      <c r="CAK3226" s="137"/>
      <c r="CAL3226" s="137"/>
      <c r="CAM3226" s="137"/>
      <c r="CAN3226" s="137"/>
      <c r="CAO3226" s="137"/>
      <c r="CAP3226" s="137"/>
      <c r="CAQ3226" s="137"/>
      <c r="CAR3226" s="137"/>
      <c r="CAS3226" s="137"/>
      <c r="CAT3226" s="137"/>
      <c r="CAU3226" s="137"/>
      <c r="CAV3226" s="137"/>
      <c r="CAW3226" s="137"/>
      <c r="CAX3226" s="137"/>
      <c r="CAY3226" s="137"/>
      <c r="CAZ3226" s="137"/>
      <c r="CBA3226" s="137"/>
      <c r="CBB3226" s="137"/>
      <c r="CBC3226" s="137"/>
      <c r="CBD3226" s="137"/>
      <c r="CBE3226" s="137"/>
      <c r="CBF3226" s="137"/>
      <c r="CBG3226" s="137"/>
      <c r="CBH3226" s="137"/>
      <c r="CBI3226" s="137"/>
      <c r="CBJ3226" s="137"/>
      <c r="CBK3226" s="137"/>
      <c r="CBL3226" s="137"/>
      <c r="CBM3226" s="137"/>
      <c r="CBN3226" s="137"/>
      <c r="CBO3226" s="137"/>
      <c r="CBP3226" s="137"/>
      <c r="CBQ3226" s="137"/>
      <c r="CBR3226" s="137"/>
      <c r="CBS3226" s="137"/>
      <c r="CBT3226" s="137"/>
      <c r="CBU3226" s="137"/>
      <c r="CBV3226" s="137"/>
      <c r="CBW3226" s="137"/>
      <c r="CBX3226" s="137"/>
      <c r="CBY3226" s="137"/>
      <c r="CBZ3226" s="137"/>
      <c r="CCA3226" s="137"/>
      <c r="CCB3226" s="137"/>
      <c r="CCC3226" s="137"/>
      <c r="CCD3226" s="137"/>
      <c r="CCE3226" s="137"/>
      <c r="CCF3226" s="137"/>
      <c r="CCG3226" s="137"/>
      <c r="CCH3226" s="137"/>
      <c r="CCI3226" s="137"/>
      <c r="CCJ3226" s="137"/>
      <c r="CCK3226" s="137"/>
      <c r="CCL3226" s="137"/>
      <c r="CCM3226" s="137"/>
      <c r="CCN3226" s="137"/>
      <c r="CCO3226" s="137"/>
      <c r="CCP3226" s="137"/>
      <c r="CCQ3226" s="137"/>
      <c r="CCR3226" s="137"/>
      <c r="CCS3226" s="137"/>
      <c r="CCT3226" s="137"/>
      <c r="CCU3226" s="137"/>
      <c r="CCV3226" s="137"/>
      <c r="CCW3226" s="137"/>
      <c r="CCX3226" s="137"/>
      <c r="CCY3226" s="137"/>
      <c r="CCZ3226" s="137"/>
      <c r="CDA3226" s="137"/>
      <c r="CDB3226" s="137"/>
      <c r="CDC3226" s="137"/>
      <c r="CDD3226" s="137"/>
      <c r="CDE3226" s="137"/>
      <c r="CDF3226" s="137"/>
      <c r="CDG3226" s="137"/>
      <c r="CDH3226" s="137"/>
      <c r="CDI3226" s="137"/>
      <c r="CDJ3226" s="137"/>
      <c r="CDK3226" s="137"/>
      <c r="CDL3226" s="137"/>
      <c r="CDM3226" s="137"/>
      <c r="CDN3226" s="137"/>
      <c r="CDO3226" s="137"/>
      <c r="CDP3226" s="137"/>
      <c r="CDQ3226" s="137"/>
      <c r="CDR3226" s="137"/>
      <c r="CDS3226" s="137"/>
      <c r="CDT3226" s="137"/>
      <c r="CDU3226" s="137"/>
      <c r="CDV3226" s="137"/>
      <c r="CDW3226" s="137"/>
      <c r="CDX3226" s="137"/>
      <c r="CDY3226" s="137"/>
      <c r="CDZ3226" s="137"/>
      <c r="CEA3226" s="137"/>
      <c r="CEB3226" s="137"/>
      <c r="CEC3226" s="137"/>
      <c r="CED3226" s="137"/>
      <c r="CEE3226" s="137"/>
      <c r="CEF3226" s="137"/>
      <c r="CEG3226" s="137"/>
      <c r="CEH3226" s="137"/>
      <c r="CEI3226" s="137"/>
      <c r="CEJ3226" s="137"/>
      <c r="CEK3226" s="137"/>
      <c r="CEL3226" s="137"/>
      <c r="CEM3226" s="137"/>
      <c r="CEN3226" s="137"/>
      <c r="CEO3226" s="137"/>
      <c r="CEP3226" s="137"/>
      <c r="CEQ3226" s="137"/>
      <c r="CER3226" s="137"/>
      <c r="CES3226" s="137"/>
      <c r="CET3226" s="137"/>
      <c r="CEU3226" s="137"/>
      <c r="CEV3226" s="137"/>
      <c r="CEW3226" s="137"/>
      <c r="CEX3226" s="137"/>
      <c r="CEY3226" s="137"/>
      <c r="CEZ3226" s="137"/>
      <c r="CFA3226" s="137"/>
      <c r="CFB3226" s="137"/>
      <c r="CFC3226" s="137"/>
      <c r="CFD3226" s="137"/>
      <c r="CFE3226" s="137"/>
      <c r="CFF3226" s="137"/>
      <c r="CFG3226" s="137"/>
      <c r="CFH3226" s="137"/>
      <c r="CFI3226" s="137"/>
      <c r="CFJ3226" s="137"/>
      <c r="CFK3226" s="137"/>
      <c r="CFL3226" s="137"/>
      <c r="CFM3226" s="137"/>
      <c r="CFN3226" s="137"/>
      <c r="CFO3226" s="137"/>
      <c r="CFP3226" s="137"/>
      <c r="CFQ3226" s="137"/>
      <c r="CFR3226" s="137"/>
      <c r="CFS3226" s="137"/>
      <c r="CFT3226" s="137"/>
      <c r="CFU3226" s="137"/>
      <c r="CFV3226" s="137"/>
      <c r="CFW3226" s="137"/>
      <c r="CFX3226" s="137"/>
      <c r="CFY3226" s="137"/>
      <c r="CFZ3226" s="137"/>
      <c r="CGA3226" s="137"/>
      <c r="CGB3226" s="137"/>
      <c r="CGC3226" s="137"/>
      <c r="CGD3226" s="137"/>
      <c r="CGE3226" s="137"/>
      <c r="CGF3226" s="137"/>
      <c r="CGG3226" s="137"/>
      <c r="CGH3226" s="137"/>
      <c r="CGI3226" s="137"/>
      <c r="CGJ3226" s="137"/>
      <c r="CGK3226" s="137"/>
      <c r="CGL3226" s="137"/>
      <c r="CGM3226" s="137"/>
      <c r="CGN3226" s="137"/>
      <c r="CGO3226" s="137"/>
      <c r="CGP3226" s="137"/>
      <c r="CGQ3226" s="137"/>
      <c r="CGR3226" s="137"/>
      <c r="CGS3226" s="137"/>
      <c r="CGT3226" s="137"/>
      <c r="CGU3226" s="137"/>
      <c r="CGV3226" s="137"/>
      <c r="CGW3226" s="137"/>
      <c r="CGX3226" s="137"/>
      <c r="CGY3226" s="137"/>
      <c r="CGZ3226" s="137"/>
      <c r="CHA3226" s="137"/>
      <c r="CHB3226" s="137"/>
      <c r="CHC3226" s="137"/>
      <c r="CHD3226" s="137"/>
      <c r="CHE3226" s="137"/>
      <c r="CHF3226" s="137"/>
      <c r="CHG3226" s="137"/>
      <c r="CHH3226" s="137"/>
      <c r="CHI3226" s="137"/>
      <c r="CHJ3226" s="137"/>
      <c r="CHK3226" s="137"/>
      <c r="CHL3226" s="137"/>
      <c r="CHM3226" s="137"/>
      <c r="CHN3226" s="137"/>
      <c r="CHO3226" s="137"/>
      <c r="CHP3226" s="137"/>
      <c r="CHQ3226" s="137"/>
      <c r="CHR3226" s="137"/>
      <c r="CHS3226" s="137"/>
      <c r="CHT3226" s="137"/>
      <c r="CHU3226" s="137"/>
      <c r="CHV3226" s="137"/>
      <c r="CHW3226" s="137"/>
      <c r="CHX3226" s="137"/>
      <c r="CHY3226" s="137"/>
      <c r="CHZ3226" s="137"/>
      <c r="CIA3226" s="137"/>
      <c r="CIB3226" s="137"/>
      <c r="CIC3226" s="137"/>
      <c r="CID3226" s="137"/>
      <c r="CIE3226" s="137"/>
      <c r="CIF3226" s="137"/>
      <c r="CIG3226" s="137"/>
      <c r="CIH3226" s="137"/>
      <c r="CII3226" s="137"/>
      <c r="CIJ3226" s="137"/>
      <c r="CIK3226" s="137"/>
      <c r="CIL3226" s="137"/>
      <c r="CIM3226" s="137"/>
      <c r="CIN3226" s="137"/>
      <c r="CIO3226" s="137"/>
      <c r="CIP3226" s="137"/>
      <c r="CIQ3226" s="137"/>
      <c r="CIR3226" s="137"/>
      <c r="CIS3226" s="137"/>
      <c r="CIT3226" s="137"/>
      <c r="CIU3226" s="137"/>
      <c r="CIV3226" s="137"/>
      <c r="CIW3226" s="137"/>
      <c r="CIX3226" s="137"/>
      <c r="CIY3226" s="137"/>
      <c r="CIZ3226" s="137"/>
      <c r="CJA3226" s="137"/>
      <c r="CJB3226" s="137"/>
      <c r="CJC3226" s="137"/>
      <c r="CJD3226" s="137"/>
      <c r="CJE3226" s="137"/>
      <c r="CJF3226" s="137"/>
      <c r="CJG3226" s="137"/>
      <c r="CJH3226" s="137"/>
      <c r="CJI3226" s="137"/>
      <c r="CJJ3226" s="137"/>
      <c r="CJK3226" s="137"/>
      <c r="CJL3226" s="137"/>
      <c r="CJM3226" s="137"/>
      <c r="CJN3226" s="137"/>
      <c r="CJO3226" s="137"/>
      <c r="CJP3226" s="137"/>
      <c r="CJQ3226" s="137"/>
      <c r="CJR3226" s="137"/>
      <c r="CJS3226" s="137"/>
      <c r="CJT3226" s="137"/>
      <c r="CJU3226" s="137"/>
      <c r="CJV3226" s="137"/>
      <c r="CJW3226" s="137"/>
      <c r="CJX3226" s="137"/>
      <c r="CJY3226" s="137"/>
      <c r="CJZ3226" s="137"/>
      <c r="CKA3226" s="137"/>
      <c r="CKB3226" s="137"/>
      <c r="CKC3226" s="137"/>
      <c r="CKD3226" s="137"/>
      <c r="CKE3226" s="137"/>
      <c r="CKF3226" s="137"/>
      <c r="CKG3226" s="137"/>
      <c r="CKH3226" s="137"/>
      <c r="CKI3226" s="137"/>
      <c r="CKJ3226" s="137"/>
      <c r="CKK3226" s="137"/>
      <c r="CKL3226" s="137"/>
      <c r="CKM3226" s="137"/>
      <c r="CKN3226" s="137"/>
      <c r="CKO3226" s="137"/>
      <c r="CKP3226" s="137"/>
      <c r="CKQ3226" s="137"/>
      <c r="CKR3226" s="137"/>
      <c r="CKS3226" s="137"/>
      <c r="CKT3226" s="137"/>
      <c r="CKU3226" s="137"/>
      <c r="CKV3226" s="137"/>
      <c r="CKW3226" s="137"/>
      <c r="CKX3226" s="137"/>
      <c r="CKY3226" s="137"/>
      <c r="CKZ3226" s="137"/>
      <c r="CLA3226" s="137"/>
      <c r="CLB3226" s="137"/>
      <c r="CLC3226" s="137"/>
      <c r="CLD3226" s="137"/>
      <c r="CLE3226" s="137"/>
      <c r="CLF3226" s="137"/>
      <c r="CLG3226" s="137"/>
      <c r="CLH3226" s="137"/>
      <c r="CLI3226" s="137"/>
      <c r="CLJ3226" s="137"/>
      <c r="CLK3226" s="137"/>
      <c r="CLL3226" s="137"/>
      <c r="CLM3226" s="137"/>
      <c r="CLN3226" s="137"/>
      <c r="CLO3226" s="137"/>
      <c r="CLP3226" s="137"/>
      <c r="CLQ3226" s="137"/>
      <c r="CLR3226" s="137"/>
      <c r="CLS3226" s="137"/>
      <c r="CLT3226" s="137"/>
      <c r="CLU3226" s="137"/>
      <c r="CLV3226" s="137"/>
      <c r="CLW3226" s="137"/>
      <c r="CLX3226" s="137"/>
      <c r="CLY3226" s="137"/>
      <c r="CLZ3226" s="137"/>
      <c r="CMA3226" s="137"/>
      <c r="CMB3226" s="137"/>
      <c r="CMC3226" s="137"/>
      <c r="CMD3226" s="137"/>
      <c r="CME3226" s="137"/>
      <c r="CMF3226" s="137"/>
      <c r="CMG3226" s="137"/>
      <c r="CMH3226" s="137"/>
      <c r="CMI3226" s="137"/>
      <c r="CMJ3226" s="137"/>
      <c r="CMK3226" s="137"/>
      <c r="CML3226" s="137"/>
      <c r="CMM3226" s="137"/>
      <c r="CMN3226" s="137"/>
      <c r="CMO3226" s="137"/>
      <c r="CMP3226" s="137"/>
      <c r="CMQ3226" s="137"/>
      <c r="CMR3226" s="137"/>
      <c r="CMS3226" s="137"/>
      <c r="CMT3226" s="137"/>
      <c r="CMU3226" s="137"/>
      <c r="CMV3226" s="137"/>
      <c r="CMW3226" s="137"/>
      <c r="CMX3226" s="137"/>
      <c r="CMY3226" s="137"/>
      <c r="CMZ3226" s="137"/>
      <c r="CNA3226" s="137"/>
      <c r="CNB3226" s="137"/>
      <c r="CNC3226" s="137"/>
      <c r="CND3226" s="137"/>
      <c r="CNE3226" s="137"/>
      <c r="CNF3226" s="137"/>
      <c r="CNG3226" s="137"/>
      <c r="CNH3226" s="137"/>
      <c r="CNI3226" s="137"/>
      <c r="CNJ3226" s="137"/>
      <c r="CNK3226" s="137"/>
      <c r="CNL3226" s="137"/>
      <c r="CNM3226" s="137"/>
      <c r="CNN3226" s="137"/>
      <c r="CNO3226" s="137"/>
      <c r="CNP3226" s="137"/>
      <c r="CNQ3226" s="137"/>
      <c r="CNR3226" s="137"/>
      <c r="CNS3226" s="137"/>
      <c r="CNT3226" s="137"/>
      <c r="CNU3226" s="137"/>
      <c r="CNV3226" s="137"/>
      <c r="CNW3226" s="137"/>
      <c r="CNX3226" s="137"/>
      <c r="CNY3226" s="137"/>
      <c r="CNZ3226" s="137"/>
      <c r="COA3226" s="137"/>
      <c r="COB3226" s="137"/>
      <c r="COC3226" s="137"/>
      <c r="COD3226" s="137"/>
      <c r="COE3226" s="137"/>
      <c r="COF3226" s="137"/>
      <c r="COG3226" s="137"/>
      <c r="COH3226" s="137"/>
      <c r="COI3226" s="137"/>
      <c r="COJ3226" s="137"/>
      <c r="COK3226" s="137"/>
      <c r="COL3226" s="137"/>
      <c r="COM3226" s="137"/>
      <c r="CON3226" s="137"/>
      <c r="COO3226" s="137"/>
      <c r="COP3226" s="137"/>
      <c r="COQ3226" s="137"/>
      <c r="COR3226" s="137"/>
      <c r="COS3226" s="137"/>
      <c r="COT3226" s="137"/>
      <c r="COU3226" s="137"/>
      <c r="COV3226" s="137"/>
      <c r="COW3226" s="137"/>
      <c r="COX3226" s="137"/>
      <c r="COY3226" s="137"/>
      <c r="COZ3226" s="137"/>
      <c r="CPA3226" s="137"/>
      <c r="CPB3226" s="137"/>
      <c r="CPC3226" s="137"/>
      <c r="CPD3226" s="137"/>
      <c r="CPE3226" s="137"/>
      <c r="CPF3226" s="137"/>
      <c r="CPG3226" s="137"/>
      <c r="CPH3226" s="137"/>
      <c r="CPI3226" s="137"/>
      <c r="CPJ3226" s="137"/>
      <c r="CPK3226" s="137"/>
      <c r="CPL3226" s="137"/>
      <c r="CPM3226" s="137"/>
      <c r="CPN3226" s="137"/>
      <c r="CPO3226" s="137"/>
      <c r="CPP3226" s="137"/>
      <c r="CPQ3226" s="137"/>
      <c r="CPR3226" s="137"/>
      <c r="CPS3226" s="137"/>
      <c r="CPT3226" s="137"/>
      <c r="CPU3226" s="137"/>
      <c r="CPV3226" s="137"/>
      <c r="CPW3226" s="137"/>
      <c r="CPX3226" s="137"/>
      <c r="CPY3226" s="137"/>
      <c r="CPZ3226" s="137"/>
      <c r="CQA3226" s="137"/>
      <c r="CQB3226" s="137"/>
      <c r="CQC3226" s="137"/>
      <c r="CQD3226" s="137"/>
      <c r="CQE3226" s="137"/>
      <c r="CQF3226" s="137"/>
      <c r="CQG3226" s="137"/>
      <c r="CQH3226" s="137"/>
      <c r="CQI3226" s="137"/>
      <c r="CQJ3226" s="137"/>
      <c r="CQK3226" s="137"/>
      <c r="CQL3226" s="137"/>
      <c r="CQM3226" s="137"/>
      <c r="CQN3226" s="137"/>
      <c r="CQO3226" s="137"/>
      <c r="CQP3226" s="137"/>
      <c r="CQQ3226" s="137"/>
      <c r="CQR3226" s="137"/>
      <c r="CQS3226" s="137"/>
      <c r="CQT3226" s="137"/>
      <c r="CQU3226" s="137"/>
      <c r="CQV3226" s="137"/>
      <c r="CQW3226" s="137"/>
      <c r="CQX3226" s="137"/>
      <c r="CQY3226" s="137"/>
      <c r="CQZ3226" s="137"/>
      <c r="CRA3226" s="137"/>
      <c r="CRB3226" s="137"/>
      <c r="CRC3226" s="137"/>
      <c r="CRD3226" s="137"/>
      <c r="CRE3226" s="137"/>
      <c r="CRF3226" s="137"/>
      <c r="CRG3226" s="137"/>
      <c r="CRH3226" s="137"/>
      <c r="CRI3226" s="137"/>
      <c r="CRJ3226" s="137"/>
      <c r="CRK3226" s="137"/>
      <c r="CRL3226" s="137"/>
      <c r="CRM3226" s="137"/>
      <c r="CRN3226" s="137"/>
      <c r="CRO3226" s="137"/>
      <c r="CRP3226" s="137"/>
      <c r="CRQ3226" s="137"/>
      <c r="CRR3226" s="137"/>
      <c r="CRS3226" s="137"/>
      <c r="CRT3226" s="137"/>
      <c r="CRU3226" s="137"/>
      <c r="CRV3226" s="137"/>
      <c r="CRW3226" s="137"/>
      <c r="CRX3226" s="137"/>
      <c r="CRY3226" s="137"/>
      <c r="CRZ3226" s="137"/>
      <c r="CSA3226" s="137"/>
      <c r="CSB3226" s="137"/>
      <c r="CSC3226" s="137"/>
      <c r="CSD3226" s="137"/>
      <c r="CSE3226" s="137"/>
      <c r="CSF3226" s="137"/>
      <c r="CSG3226" s="137"/>
      <c r="CSH3226" s="137"/>
      <c r="CSI3226" s="137"/>
      <c r="CSJ3226" s="137"/>
      <c r="CSK3226" s="137"/>
      <c r="CSL3226" s="137"/>
      <c r="CSM3226" s="137"/>
      <c r="CSN3226" s="137"/>
      <c r="CSO3226" s="137"/>
      <c r="CSP3226" s="137"/>
      <c r="CSQ3226" s="137"/>
      <c r="CSR3226" s="137"/>
      <c r="CSS3226" s="137"/>
      <c r="CST3226" s="137"/>
      <c r="CSU3226" s="137"/>
      <c r="CSV3226" s="137"/>
      <c r="CSW3226" s="137"/>
      <c r="CSX3226" s="137"/>
      <c r="CSY3226" s="137"/>
      <c r="CSZ3226" s="137"/>
      <c r="CTA3226" s="137"/>
      <c r="CTB3226" s="137"/>
      <c r="CTC3226" s="137"/>
      <c r="CTD3226" s="137"/>
      <c r="CTE3226" s="137"/>
      <c r="CTF3226" s="137"/>
      <c r="CTG3226" s="137"/>
      <c r="CTH3226" s="137"/>
      <c r="CTI3226" s="137"/>
      <c r="CTJ3226" s="137"/>
      <c r="CTK3226" s="137"/>
      <c r="CTL3226" s="137"/>
      <c r="CTM3226" s="137"/>
      <c r="CTN3226" s="137"/>
      <c r="CTO3226" s="137"/>
      <c r="CTP3226" s="137"/>
      <c r="CTQ3226" s="137"/>
      <c r="CTR3226" s="137"/>
      <c r="CTS3226" s="137"/>
      <c r="CTT3226" s="137"/>
      <c r="CTU3226" s="137"/>
      <c r="CTV3226" s="137"/>
      <c r="CTW3226" s="137"/>
      <c r="CTX3226" s="137"/>
      <c r="CTY3226" s="137"/>
      <c r="CTZ3226" s="137"/>
      <c r="CUA3226" s="137"/>
      <c r="CUB3226" s="137"/>
      <c r="CUC3226" s="137"/>
      <c r="CUD3226" s="137"/>
      <c r="CUE3226" s="137"/>
      <c r="CUF3226" s="137"/>
      <c r="CUG3226" s="137"/>
      <c r="CUH3226" s="137"/>
      <c r="CUI3226" s="137"/>
      <c r="CUJ3226" s="137"/>
      <c r="CUK3226" s="137"/>
      <c r="CUL3226" s="137"/>
      <c r="CUM3226" s="137"/>
      <c r="CUN3226" s="137"/>
      <c r="CUO3226" s="137"/>
      <c r="CUP3226" s="137"/>
      <c r="CUQ3226" s="137"/>
      <c r="CUR3226" s="137"/>
      <c r="CUS3226" s="137"/>
      <c r="CUT3226" s="137"/>
      <c r="CUU3226" s="137"/>
      <c r="CUV3226" s="137"/>
      <c r="CUW3226" s="137"/>
      <c r="CUX3226" s="137"/>
      <c r="CUY3226" s="137"/>
      <c r="CUZ3226" s="137"/>
      <c r="CVA3226" s="137"/>
      <c r="CVB3226" s="137"/>
      <c r="CVC3226" s="137"/>
      <c r="CVD3226" s="137"/>
      <c r="CVE3226" s="137"/>
      <c r="CVF3226" s="137"/>
      <c r="CVG3226" s="137"/>
      <c r="CVH3226" s="137"/>
      <c r="CVI3226" s="137"/>
      <c r="CVJ3226" s="137"/>
      <c r="CVK3226" s="137"/>
      <c r="CVL3226" s="137"/>
      <c r="CVM3226" s="137"/>
      <c r="CVN3226" s="137"/>
      <c r="CVO3226" s="137"/>
      <c r="CVP3226" s="137"/>
      <c r="CVQ3226" s="137"/>
      <c r="CVR3226" s="137"/>
      <c r="CVS3226" s="137"/>
      <c r="CVT3226" s="137"/>
      <c r="CVU3226" s="137"/>
      <c r="CVV3226" s="137"/>
      <c r="CVW3226" s="137"/>
      <c r="CVX3226" s="137"/>
      <c r="CVY3226" s="137"/>
      <c r="CVZ3226" s="137"/>
      <c r="CWA3226" s="137"/>
      <c r="CWB3226" s="137"/>
      <c r="CWC3226" s="137"/>
      <c r="CWD3226" s="137"/>
      <c r="CWE3226" s="137"/>
      <c r="CWF3226" s="137"/>
      <c r="CWG3226" s="137"/>
      <c r="CWH3226" s="137"/>
      <c r="CWI3226" s="137"/>
      <c r="CWJ3226" s="137"/>
      <c r="CWK3226" s="137"/>
      <c r="CWL3226" s="137"/>
      <c r="CWM3226" s="137"/>
      <c r="CWN3226" s="137"/>
      <c r="CWO3226" s="137"/>
      <c r="CWP3226" s="137"/>
      <c r="CWQ3226" s="137"/>
      <c r="CWR3226" s="137"/>
      <c r="CWS3226" s="137"/>
      <c r="CWT3226" s="137"/>
      <c r="CWU3226" s="137"/>
      <c r="CWV3226" s="137"/>
      <c r="CWW3226" s="137"/>
      <c r="CWX3226" s="137"/>
      <c r="CWY3226" s="137"/>
      <c r="CWZ3226" s="137"/>
      <c r="CXA3226" s="137"/>
      <c r="CXB3226" s="137"/>
      <c r="CXC3226" s="137"/>
      <c r="CXD3226" s="137"/>
      <c r="CXE3226" s="137"/>
      <c r="CXF3226" s="137"/>
      <c r="CXG3226" s="137"/>
      <c r="CXH3226" s="137"/>
      <c r="CXI3226" s="137"/>
      <c r="CXJ3226" s="137"/>
      <c r="CXK3226" s="137"/>
      <c r="CXL3226" s="137"/>
      <c r="CXM3226" s="137"/>
      <c r="CXN3226" s="137"/>
      <c r="CXO3226" s="137"/>
      <c r="CXP3226" s="137"/>
      <c r="CXQ3226" s="137"/>
      <c r="CXR3226" s="137"/>
      <c r="CXS3226" s="137"/>
      <c r="CXT3226" s="137"/>
      <c r="CXU3226" s="137"/>
      <c r="CXV3226" s="137"/>
      <c r="CXW3226" s="137"/>
      <c r="CXX3226" s="137"/>
      <c r="CXY3226" s="137"/>
      <c r="CXZ3226" s="137"/>
      <c r="CYA3226" s="137"/>
      <c r="CYB3226" s="137"/>
      <c r="CYC3226" s="137"/>
      <c r="CYD3226" s="137"/>
      <c r="CYE3226" s="137"/>
      <c r="CYF3226" s="137"/>
      <c r="CYG3226" s="137"/>
      <c r="CYH3226" s="137"/>
      <c r="CYI3226" s="137"/>
      <c r="CYJ3226" s="137"/>
      <c r="CYK3226" s="137"/>
      <c r="CYL3226" s="137"/>
      <c r="CYM3226" s="137"/>
      <c r="CYN3226" s="137"/>
      <c r="CYO3226" s="137"/>
      <c r="CYP3226" s="137"/>
      <c r="CYQ3226" s="137"/>
      <c r="CYR3226" s="137"/>
      <c r="CYS3226" s="137"/>
      <c r="CYT3226" s="137"/>
      <c r="CYU3226" s="137"/>
      <c r="CYV3226" s="137"/>
      <c r="CYW3226" s="137"/>
      <c r="CYX3226" s="137"/>
      <c r="CYY3226" s="137"/>
      <c r="CYZ3226" s="137"/>
      <c r="CZA3226" s="137"/>
      <c r="CZB3226" s="137"/>
      <c r="CZC3226" s="137"/>
      <c r="CZD3226" s="137"/>
      <c r="CZE3226" s="137"/>
      <c r="CZF3226" s="137"/>
      <c r="CZG3226" s="137"/>
      <c r="CZH3226" s="137"/>
      <c r="CZI3226" s="137"/>
      <c r="CZJ3226" s="137"/>
      <c r="CZK3226" s="137"/>
      <c r="CZL3226" s="137"/>
      <c r="CZM3226" s="137"/>
      <c r="CZN3226" s="137"/>
      <c r="CZO3226" s="137"/>
      <c r="CZP3226" s="137"/>
      <c r="CZQ3226" s="137"/>
      <c r="CZR3226" s="137"/>
      <c r="CZS3226" s="137"/>
      <c r="CZT3226" s="137"/>
      <c r="CZU3226" s="137"/>
      <c r="CZV3226" s="137"/>
      <c r="CZW3226" s="137"/>
      <c r="CZX3226" s="137"/>
      <c r="CZY3226" s="137"/>
      <c r="CZZ3226" s="137"/>
      <c r="DAA3226" s="137"/>
      <c r="DAB3226" s="137"/>
      <c r="DAC3226" s="137"/>
      <c r="DAD3226" s="137"/>
      <c r="DAE3226" s="137"/>
      <c r="DAF3226" s="137"/>
      <c r="DAG3226" s="137"/>
      <c r="DAH3226" s="137"/>
      <c r="DAI3226" s="137"/>
      <c r="DAJ3226" s="137"/>
      <c r="DAK3226" s="137"/>
      <c r="DAL3226" s="137"/>
      <c r="DAM3226" s="137"/>
      <c r="DAN3226" s="137"/>
      <c r="DAO3226" s="137"/>
      <c r="DAP3226" s="137"/>
      <c r="DAQ3226" s="137"/>
      <c r="DAR3226" s="137"/>
      <c r="DAS3226" s="137"/>
      <c r="DAT3226" s="137"/>
      <c r="DAU3226" s="137"/>
      <c r="DAV3226" s="137"/>
      <c r="DAW3226" s="137"/>
      <c r="DAX3226" s="137"/>
      <c r="DAY3226" s="137"/>
      <c r="DAZ3226" s="137"/>
      <c r="DBA3226" s="137"/>
      <c r="DBB3226" s="137"/>
      <c r="DBC3226" s="137"/>
      <c r="DBD3226" s="137"/>
      <c r="DBE3226" s="137"/>
      <c r="DBF3226" s="137"/>
      <c r="DBG3226" s="137"/>
      <c r="DBH3226" s="137"/>
      <c r="DBI3226" s="137"/>
      <c r="DBJ3226" s="137"/>
      <c r="DBK3226" s="137"/>
      <c r="DBL3226" s="137"/>
      <c r="DBM3226" s="137"/>
      <c r="DBN3226" s="137"/>
      <c r="DBO3226" s="137"/>
      <c r="DBP3226" s="137"/>
      <c r="DBQ3226" s="137"/>
      <c r="DBR3226" s="137"/>
      <c r="DBS3226" s="137"/>
      <c r="DBT3226" s="137"/>
      <c r="DBU3226" s="137"/>
      <c r="DBV3226" s="137"/>
      <c r="DBW3226" s="137"/>
      <c r="DBX3226" s="137"/>
      <c r="DBY3226" s="137"/>
      <c r="DBZ3226" s="137"/>
      <c r="DCA3226" s="137"/>
      <c r="DCB3226" s="137"/>
      <c r="DCC3226" s="137"/>
      <c r="DCD3226" s="137"/>
      <c r="DCE3226" s="137"/>
      <c r="DCF3226" s="137"/>
      <c r="DCG3226" s="137"/>
      <c r="DCH3226" s="137"/>
      <c r="DCI3226" s="137"/>
      <c r="DCJ3226" s="137"/>
      <c r="DCK3226" s="137"/>
      <c r="DCL3226" s="137"/>
      <c r="DCM3226" s="137"/>
      <c r="DCN3226" s="137"/>
      <c r="DCO3226" s="137"/>
      <c r="DCP3226" s="137"/>
      <c r="DCQ3226" s="137"/>
      <c r="DCR3226" s="137"/>
      <c r="DCS3226" s="137"/>
      <c r="DCT3226" s="137"/>
      <c r="DCU3226" s="137"/>
      <c r="DCV3226" s="137"/>
      <c r="DCW3226" s="137"/>
      <c r="DCX3226" s="137"/>
      <c r="DCY3226" s="137"/>
      <c r="DCZ3226" s="137"/>
      <c r="DDA3226" s="137"/>
      <c r="DDB3226" s="137"/>
      <c r="DDC3226" s="137"/>
      <c r="DDD3226" s="137"/>
      <c r="DDE3226" s="137"/>
      <c r="DDF3226" s="137"/>
      <c r="DDG3226" s="137"/>
      <c r="DDH3226" s="137"/>
      <c r="DDI3226" s="137"/>
      <c r="DDJ3226" s="137"/>
      <c r="DDK3226" s="137"/>
      <c r="DDL3226" s="137"/>
      <c r="DDM3226" s="137"/>
      <c r="DDN3226" s="137"/>
      <c r="DDO3226" s="137"/>
      <c r="DDP3226" s="137"/>
      <c r="DDQ3226" s="137"/>
      <c r="DDR3226" s="137"/>
      <c r="DDS3226" s="137"/>
      <c r="DDT3226" s="137"/>
      <c r="DDU3226" s="137"/>
      <c r="DDV3226" s="137"/>
      <c r="DDW3226" s="137"/>
      <c r="DDX3226" s="137"/>
      <c r="DDY3226" s="137"/>
      <c r="DDZ3226" s="137"/>
      <c r="DEA3226" s="137"/>
      <c r="DEB3226" s="137"/>
      <c r="DEC3226" s="137"/>
      <c r="DED3226" s="137"/>
      <c r="DEE3226" s="137"/>
      <c r="DEF3226" s="137"/>
      <c r="DEG3226" s="137"/>
      <c r="DEH3226" s="137"/>
      <c r="DEI3226" s="137"/>
      <c r="DEJ3226" s="137"/>
      <c r="DEK3226" s="137"/>
      <c r="DEL3226" s="137"/>
      <c r="DEM3226" s="137"/>
      <c r="DEN3226" s="137"/>
      <c r="DEO3226" s="137"/>
      <c r="DEP3226" s="137"/>
      <c r="DEQ3226" s="137"/>
      <c r="DER3226" s="137"/>
      <c r="DES3226" s="137"/>
      <c r="DET3226" s="137"/>
      <c r="DEU3226" s="137"/>
      <c r="DEV3226" s="137"/>
      <c r="DEW3226" s="137"/>
      <c r="DEX3226" s="137"/>
      <c r="DEY3226" s="137"/>
      <c r="DEZ3226" s="137"/>
      <c r="DFA3226" s="137"/>
      <c r="DFB3226" s="137"/>
      <c r="DFC3226" s="137"/>
      <c r="DFD3226" s="137"/>
      <c r="DFE3226" s="137"/>
      <c r="DFF3226" s="137"/>
      <c r="DFG3226" s="137"/>
      <c r="DFH3226" s="137"/>
      <c r="DFI3226" s="137"/>
      <c r="DFJ3226" s="137"/>
      <c r="DFK3226" s="137"/>
      <c r="DFL3226" s="137"/>
      <c r="DFM3226" s="137"/>
      <c r="DFN3226" s="137"/>
      <c r="DFO3226" s="137"/>
      <c r="DFP3226" s="137"/>
      <c r="DFQ3226" s="137"/>
      <c r="DFR3226" s="137"/>
      <c r="DFS3226" s="137"/>
      <c r="DFT3226" s="137"/>
      <c r="DFU3226" s="137"/>
      <c r="DFV3226" s="137"/>
      <c r="DFW3226" s="137"/>
      <c r="DFX3226" s="137"/>
      <c r="DFY3226" s="137"/>
      <c r="DFZ3226" s="137"/>
      <c r="DGA3226" s="137"/>
      <c r="DGB3226" s="137"/>
      <c r="DGC3226" s="137"/>
      <c r="DGD3226" s="137"/>
      <c r="DGE3226" s="137"/>
      <c r="DGF3226" s="137"/>
      <c r="DGG3226" s="137"/>
      <c r="DGH3226" s="137"/>
      <c r="DGI3226" s="137"/>
      <c r="DGJ3226" s="137"/>
      <c r="DGK3226" s="137"/>
      <c r="DGL3226" s="137"/>
      <c r="DGM3226" s="137"/>
      <c r="DGN3226" s="137"/>
      <c r="DGO3226" s="137"/>
      <c r="DGP3226" s="137"/>
      <c r="DGQ3226" s="137"/>
      <c r="DGR3226" s="137"/>
      <c r="DGS3226" s="137"/>
      <c r="DGT3226" s="137"/>
      <c r="DGU3226" s="137"/>
      <c r="DGV3226" s="137"/>
      <c r="DGW3226" s="137"/>
      <c r="DGX3226" s="137"/>
      <c r="DGY3226" s="137"/>
      <c r="DGZ3226" s="137"/>
      <c r="DHA3226" s="137"/>
      <c r="DHB3226" s="137"/>
      <c r="DHC3226" s="137"/>
      <c r="DHD3226" s="137"/>
      <c r="DHE3226" s="137"/>
      <c r="DHF3226" s="137"/>
      <c r="DHG3226" s="137"/>
      <c r="DHH3226" s="137"/>
      <c r="DHI3226" s="137"/>
      <c r="DHJ3226" s="137"/>
      <c r="DHK3226" s="137"/>
      <c r="DHL3226" s="137"/>
      <c r="DHM3226" s="137"/>
      <c r="DHN3226" s="137"/>
      <c r="DHO3226" s="137"/>
    </row>
    <row r="3227" spans="1:2927" s="148" customFormat="1" ht="23.15" customHeight="1" outlineLevel="1" x14ac:dyDescent="0.35">
      <c r="A3227" s="83" t="s">
        <v>4469</v>
      </c>
      <c r="B3227" s="84" t="s">
        <v>63</v>
      </c>
      <c r="C3227" s="85"/>
      <c r="D3227" s="86"/>
      <c r="E3227" s="101"/>
      <c r="F3227" s="101"/>
      <c r="G3227" s="101"/>
      <c r="H3227" s="101"/>
      <c r="I3227" s="101">
        <f t="shared" si="199"/>
        <v>0</v>
      </c>
      <c r="J3227" s="101"/>
      <c r="K3227" s="101"/>
      <c r="L3227" s="101"/>
      <c r="M3227" s="101"/>
      <c r="N3227" s="101">
        <f t="shared" si="198"/>
        <v>0</v>
      </c>
      <c r="O3227" s="88">
        <v>46062</v>
      </c>
      <c r="P3227" s="88">
        <v>46064</v>
      </c>
      <c r="Q3227" s="89">
        <v>0.03</v>
      </c>
      <c r="R3227" s="90" t="s">
        <v>33</v>
      </c>
      <c r="S3227" s="91"/>
      <c r="T3227" s="91"/>
      <c r="U3227" s="102"/>
      <c r="V3227" s="137"/>
      <c r="W3227" s="137"/>
      <c r="X3227" s="137"/>
      <c r="Y3227" s="137"/>
      <c r="Z3227" s="137"/>
      <c r="AA3227" s="137"/>
      <c r="AB3227" s="137"/>
      <c r="AC3227" s="137"/>
      <c r="AD3227" s="137"/>
      <c r="AE3227" s="137"/>
      <c r="AF3227" s="137"/>
      <c r="AG3227" s="137"/>
      <c r="AH3227" s="137"/>
      <c r="AI3227" s="137"/>
      <c r="AJ3227" s="137"/>
      <c r="AK3227" s="137"/>
      <c r="AL3227" s="137"/>
      <c r="AM3227" s="137"/>
      <c r="AN3227" s="137"/>
      <c r="AO3227" s="137"/>
      <c r="AP3227" s="137"/>
      <c r="AQ3227" s="137"/>
      <c r="AR3227" s="137"/>
      <c r="AS3227" s="137"/>
      <c r="AT3227" s="137"/>
      <c r="AU3227" s="137"/>
      <c r="AV3227" s="137"/>
      <c r="AW3227" s="137"/>
      <c r="AX3227" s="137"/>
      <c r="AY3227" s="137"/>
      <c r="AZ3227" s="137"/>
      <c r="BA3227" s="137"/>
      <c r="BB3227" s="137"/>
      <c r="BC3227" s="137"/>
      <c r="BD3227" s="137"/>
      <c r="BE3227" s="137"/>
      <c r="BF3227" s="137"/>
      <c r="BG3227" s="137"/>
      <c r="BH3227" s="137"/>
      <c r="BI3227" s="137"/>
      <c r="BJ3227" s="137"/>
      <c r="BK3227" s="137"/>
      <c r="BL3227" s="137"/>
      <c r="BM3227" s="137"/>
      <c r="BN3227" s="137"/>
      <c r="BO3227" s="137"/>
      <c r="BP3227" s="137"/>
      <c r="BQ3227" s="137"/>
      <c r="BR3227" s="137"/>
      <c r="BS3227" s="137"/>
      <c r="BT3227" s="137"/>
      <c r="BU3227" s="137"/>
      <c r="BV3227" s="137"/>
      <c r="BW3227" s="137"/>
      <c r="BX3227" s="137"/>
      <c r="BY3227" s="137"/>
      <c r="BZ3227" s="137"/>
      <c r="CA3227" s="137"/>
      <c r="CB3227" s="137"/>
      <c r="CC3227" s="137"/>
      <c r="CD3227" s="137"/>
      <c r="CE3227" s="137"/>
      <c r="CF3227" s="137"/>
      <c r="CG3227" s="137"/>
      <c r="CH3227" s="137"/>
      <c r="CI3227" s="137"/>
      <c r="CJ3227" s="137"/>
      <c r="CK3227" s="137"/>
      <c r="CL3227" s="137"/>
      <c r="CM3227" s="137"/>
      <c r="CN3227" s="137"/>
      <c r="CO3227" s="137"/>
      <c r="CP3227" s="137"/>
      <c r="CQ3227" s="137"/>
      <c r="CR3227" s="137"/>
      <c r="CS3227" s="137"/>
      <c r="CT3227" s="137"/>
      <c r="CU3227" s="137"/>
      <c r="CV3227" s="137"/>
      <c r="CW3227" s="137"/>
      <c r="CX3227" s="137"/>
      <c r="CY3227" s="137"/>
      <c r="CZ3227" s="137"/>
      <c r="DA3227" s="137"/>
      <c r="DB3227" s="137"/>
      <c r="DC3227" s="137"/>
      <c r="DD3227" s="137"/>
      <c r="DE3227" s="137"/>
      <c r="DF3227" s="137"/>
      <c r="DG3227" s="137"/>
      <c r="DH3227" s="137"/>
      <c r="DI3227" s="137"/>
      <c r="DJ3227" s="137"/>
      <c r="DK3227" s="137"/>
      <c r="DL3227" s="137"/>
      <c r="DM3227" s="137"/>
      <c r="DN3227" s="137"/>
      <c r="DO3227" s="137"/>
      <c r="DP3227" s="137"/>
      <c r="DQ3227" s="137"/>
      <c r="DR3227" s="137"/>
      <c r="DS3227" s="137"/>
      <c r="DT3227" s="137"/>
      <c r="DU3227" s="137"/>
      <c r="DV3227" s="137"/>
      <c r="DW3227" s="137"/>
      <c r="DX3227" s="137"/>
      <c r="DY3227" s="137"/>
      <c r="DZ3227" s="137"/>
      <c r="EA3227" s="137"/>
      <c r="EB3227" s="137"/>
      <c r="EC3227" s="137"/>
      <c r="ED3227" s="137"/>
      <c r="EE3227" s="137"/>
      <c r="EF3227" s="137"/>
      <c r="EG3227" s="137"/>
      <c r="EH3227" s="137"/>
      <c r="EI3227" s="137"/>
      <c r="EJ3227" s="137"/>
      <c r="EK3227" s="137"/>
      <c r="EL3227" s="137"/>
      <c r="EM3227" s="137"/>
      <c r="EN3227" s="137"/>
      <c r="EO3227" s="137"/>
      <c r="EP3227" s="137"/>
      <c r="EQ3227" s="137"/>
      <c r="ER3227" s="137"/>
      <c r="ES3227" s="137"/>
      <c r="ET3227" s="137"/>
      <c r="EU3227" s="137"/>
      <c r="EV3227" s="137"/>
      <c r="EW3227" s="137"/>
      <c r="EX3227" s="137"/>
      <c r="EY3227" s="137"/>
      <c r="EZ3227" s="137"/>
      <c r="FA3227" s="137"/>
      <c r="FB3227" s="137"/>
      <c r="FC3227" s="137"/>
      <c r="FD3227" s="137"/>
      <c r="FE3227" s="137"/>
      <c r="FF3227" s="137"/>
      <c r="FG3227" s="137"/>
      <c r="FH3227" s="137"/>
      <c r="FI3227" s="137"/>
      <c r="FJ3227" s="137"/>
      <c r="FK3227" s="137"/>
      <c r="FL3227" s="137"/>
      <c r="FM3227" s="137"/>
      <c r="FN3227" s="137"/>
      <c r="FO3227" s="137"/>
      <c r="FP3227" s="137"/>
      <c r="FQ3227" s="137"/>
      <c r="FR3227" s="137"/>
      <c r="FS3227" s="137"/>
      <c r="FT3227" s="137"/>
      <c r="FU3227" s="137"/>
      <c r="FV3227" s="137"/>
      <c r="FW3227" s="137"/>
      <c r="FX3227" s="137"/>
      <c r="FY3227" s="137"/>
      <c r="FZ3227" s="137"/>
      <c r="GA3227" s="137"/>
      <c r="GB3227" s="137"/>
      <c r="GC3227" s="137"/>
      <c r="GD3227" s="137"/>
      <c r="GE3227" s="137"/>
      <c r="GF3227" s="137"/>
      <c r="GG3227" s="137"/>
      <c r="GH3227" s="137"/>
      <c r="GI3227" s="137"/>
      <c r="GJ3227" s="137"/>
      <c r="GK3227" s="137"/>
      <c r="GL3227" s="137"/>
      <c r="GM3227" s="137"/>
      <c r="GN3227" s="137"/>
      <c r="GO3227" s="137"/>
      <c r="GP3227" s="137"/>
      <c r="GQ3227" s="137"/>
      <c r="GR3227" s="137"/>
      <c r="GS3227" s="137"/>
      <c r="GT3227" s="137"/>
      <c r="GU3227" s="137"/>
      <c r="GV3227" s="137"/>
      <c r="GW3227" s="137"/>
      <c r="GX3227" s="137"/>
      <c r="GY3227" s="137"/>
      <c r="GZ3227" s="137"/>
      <c r="HA3227" s="137"/>
      <c r="HB3227" s="137"/>
      <c r="HC3227" s="137"/>
      <c r="HD3227" s="137"/>
      <c r="HE3227" s="137"/>
      <c r="HF3227" s="137"/>
      <c r="HG3227" s="137"/>
      <c r="HH3227" s="137"/>
      <c r="HI3227" s="137"/>
      <c r="HJ3227" s="137"/>
      <c r="HK3227" s="137"/>
      <c r="HL3227" s="137"/>
      <c r="HM3227" s="137"/>
      <c r="HN3227" s="137"/>
      <c r="HO3227" s="137"/>
      <c r="HP3227" s="137"/>
      <c r="HQ3227" s="137"/>
      <c r="HR3227" s="137"/>
      <c r="HS3227" s="137"/>
      <c r="HT3227" s="137"/>
      <c r="HU3227" s="137"/>
      <c r="HV3227" s="137"/>
      <c r="HW3227" s="137"/>
      <c r="HX3227" s="137"/>
      <c r="HY3227" s="137"/>
      <c r="HZ3227" s="137"/>
      <c r="IA3227" s="137"/>
      <c r="IB3227" s="137"/>
      <c r="IC3227" s="137"/>
      <c r="ID3227" s="137"/>
      <c r="IE3227" s="137"/>
      <c r="IF3227" s="137"/>
      <c r="IG3227" s="137"/>
      <c r="IH3227" s="137"/>
      <c r="II3227" s="137"/>
      <c r="IJ3227" s="137"/>
      <c r="IK3227" s="137"/>
      <c r="IL3227" s="137"/>
      <c r="IM3227" s="137"/>
      <c r="IN3227" s="137"/>
      <c r="IO3227" s="137"/>
      <c r="IP3227" s="137"/>
      <c r="IQ3227" s="137"/>
      <c r="IR3227" s="137"/>
      <c r="IS3227" s="137"/>
      <c r="IT3227" s="137"/>
      <c r="IU3227" s="137"/>
      <c r="IV3227" s="137"/>
      <c r="IW3227" s="137"/>
      <c r="IX3227" s="137"/>
      <c r="IY3227" s="137"/>
      <c r="IZ3227" s="137"/>
      <c r="JA3227" s="137"/>
      <c r="JB3227" s="137"/>
      <c r="JC3227" s="137"/>
      <c r="JD3227" s="137"/>
      <c r="JE3227" s="137"/>
      <c r="JF3227" s="137"/>
      <c r="JG3227" s="137"/>
      <c r="JH3227" s="137"/>
      <c r="JI3227" s="137"/>
      <c r="JJ3227" s="137"/>
      <c r="JK3227" s="137"/>
      <c r="JL3227" s="137"/>
      <c r="JM3227" s="137"/>
      <c r="JN3227" s="137"/>
      <c r="JO3227" s="137"/>
      <c r="JP3227" s="137"/>
      <c r="JQ3227" s="137"/>
      <c r="JR3227" s="137"/>
      <c r="JS3227" s="137"/>
      <c r="JT3227" s="137"/>
      <c r="JU3227" s="137"/>
      <c r="JV3227" s="137"/>
      <c r="JW3227" s="137"/>
      <c r="JX3227" s="137"/>
      <c r="JY3227" s="137"/>
      <c r="JZ3227" s="137"/>
      <c r="KA3227" s="137"/>
      <c r="KB3227" s="137"/>
      <c r="KC3227" s="137"/>
      <c r="KD3227" s="137"/>
      <c r="KE3227" s="137"/>
      <c r="KF3227" s="137"/>
      <c r="KG3227" s="137"/>
      <c r="KH3227" s="137"/>
      <c r="KI3227" s="137"/>
      <c r="KJ3227" s="137"/>
      <c r="KK3227" s="137"/>
      <c r="KL3227" s="137"/>
      <c r="KM3227" s="137"/>
      <c r="KN3227" s="137"/>
      <c r="KO3227" s="137"/>
      <c r="KP3227" s="137"/>
      <c r="KQ3227" s="137"/>
      <c r="KR3227" s="137"/>
      <c r="KS3227" s="137"/>
      <c r="KT3227" s="137"/>
      <c r="KU3227" s="137"/>
      <c r="KV3227" s="137"/>
      <c r="KW3227" s="137"/>
      <c r="KX3227" s="137"/>
      <c r="KY3227" s="137"/>
      <c r="KZ3227" s="137"/>
      <c r="LA3227" s="137"/>
      <c r="LB3227" s="137"/>
      <c r="LC3227" s="137"/>
      <c r="LD3227" s="137"/>
      <c r="LE3227" s="137"/>
      <c r="LF3227" s="137"/>
      <c r="LG3227" s="137"/>
      <c r="LH3227" s="137"/>
      <c r="LI3227" s="137"/>
      <c r="LJ3227" s="137"/>
      <c r="LK3227" s="137"/>
      <c r="LL3227" s="137"/>
      <c r="LM3227" s="137"/>
      <c r="LN3227" s="137"/>
      <c r="LO3227" s="137"/>
      <c r="LP3227" s="137"/>
      <c r="LQ3227" s="137"/>
      <c r="LR3227" s="137"/>
      <c r="LS3227" s="137"/>
      <c r="LT3227" s="137"/>
      <c r="LU3227" s="137"/>
      <c r="LV3227" s="137"/>
      <c r="LW3227" s="137"/>
      <c r="LX3227" s="137"/>
      <c r="LY3227" s="137"/>
      <c r="LZ3227" s="137"/>
      <c r="MA3227" s="137"/>
      <c r="MB3227" s="137"/>
      <c r="MC3227" s="137"/>
      <c r="MD3227" s="137"/>
      <c r="ME3227" s="137"/>
      <c r="MF3227" s="137"/>
      <c r="MG3227" s="137"/>
      <c r="MH3227" s="137"/>
      <c r="MI3227" s="137"/>
      <c r="MJ3227" s="137"/>
      <c r="MK3227" s="137"/>
      <c r="ML3227" s="137"/>
      <c r="MM3227" s="137"/>
      <c r="MN3227" s="137"/>
      <c r="MO3227" s="137"/>
      <c r="MP3227" s="137"/>
      <c r="MQ3227" s="137"/>
      <c r="MR3227" s="137"/>
      <c r="MS3227" s="137"/>
      <c r="MT3227" s="137"/>
      <c r="MU3227" s="137"/>
      <c r="MV3227" s="137"/>
      <c r="MW3227" s="137"/>
      <c r="MX3227" s="137"/>
      <c r="MY3227" s="137"/>
      <c r="MZ3227" s="137"/>
      <c r="NA3227" s="137"/>
      <c r="NB3227" s="137"/>
      <c r="NC3227" s="137"/>
      <c r="ND3227" s="137"/>
      <c r="NE3227" s="137"/>
      <c r="NF3227" s="137"/>
      <c r="NG3227" s="137"/>
      <c r="NH3227" s="137"/>
      <c r="NI3227" s="137"/>
      <c r="NJ3227" s="137"/>
      <c r="NK3227" s="137"/>
      <c r="NL3227" s="137"/>
      <c r="NM3227" s="137"/>
      <c r="NN3227" s="137"/>
      <c r="NO3227" s="137"/>
      <c r="NP3227" s="137"/>
      <c r="NQ3227" s="137"/>
      <c r="NR3227" s="137"/>
      <c r="NS3227" s="137"/>
      <c r="NT3227" s="137"/>
      <c r="NU3227" s="137"/>
      <c r="NV3227" s="137"/>
      <c r="NW3227" s="137"/>
      <c r="NX3227" s="137"/>
      <c r="NY3227" s="137"/>
      <c r="NZ3227" s="137"/>
      <c r="OA3227" s="137"/>
      <c r="OB3227" s="137"/>
      <c r="OC3227" s="137"/>
      <c r="OD3227" s="137"/>
      <c r="OE3227" s="137"/>
      <c r="OF3227" s="137"/>
      <c r="OG3227" s="137"/>
      <c r="OH3227" s="137"/>
      <c r="OI3227" s="137"/>
      <c r="OJ3227" s="137"/>
      <c r="OK3227" s="137"/>
      <c r="OL3227" s="137"/>
      <c r="OM3227" s="137"/>
      <c r="ON3227" s="137"/>
      <c r="OO3227" s="137"/>
      <c r="OP3227" s="137"/>
      <c r="OQ3227" s="137"/>
      <c r="OR3227" s="137"/>
      <c r="OS3227" s="137"/>
      <c r="OT3227" s="137"/>
      <c r="OU3227" s="137"/>
      <c r="OV3227" s="137"/>
      <c r="OW3227" s="137"/>
      <c r="OX3227" s="137"/>
      <c r="OY3227" s="137"/>
      <c r="OZ3227" s="137"/>
      <c r="PA3227" s="137"/>
      <c r="PB3227" s="137"/>
      <c r="PC3227" s="137"/>
      <c r="PD3227" s="137"/>
      <c r="PE3227" s="137"/>
      <c r="PF3227" s="137"/>
      <c r="PG3227" s="137"/>
      <c r="PH3227" s="137"/>
      <c r="PI3227" s="137"/>
      <c r="PJ3227" s="137"/>
      <c r="PK3227" s="137"/>
      <c r="PL3227" s="137"/>
      <c r="PM3227" s="137"/>
      <c r="PN3227" s="137"/>
      <c r="PO3227" s="137"/>
      <c r="PP3227" s="137"/>
      <c r="PQ3227" s="137"/>
      <c r="PR3227" s="137"/>
      <c r="PS3227" s="137"/>
      <c r="PT3227" s="137"/>
      <c r="PU3227" s="137"/>
      <c r="PV3227" s="137"/>
      <c r="PW3227" s="137"/>
      <c r="PX3227" s="137"/>
      <c r="PY3227" s="137"/>
      <c r="PZ3227" s="137"/>
      <c r="QA3227" s="137"/>
      <c r="QB3227" s="137"/>
      <c r="QC3227" s="137"/>
      <c r="QD3227" s="137"/>
      <c r="QE3227" s="137"/>
      <c r="QF3227" s="137"/>
      <c r="QG3227" s="137"/>
      <c r="QH3227" s="137"/>
      <c r="QI3227" s="137"/>
      <c r="QJ3227" s="137"/>
      <c r="QK3227" s="137"/>
      <c r="QL3227" s="137"/>
      <c r="QM3227" s="137"/>
      <c r="QN3227" s="137"/>
      <c r="QO3227" s="137"/>
      <c r="QP3227" s="137"/>
      <c r="QQ3227" s="137"/>
      <c r="QR3227" s="137"/>
      <c r="QS3227" s="137"/>
      <c r="QT3227" s="137"/>
      <c r="QU3227" s="137"/>
      <c r="QV3227" s="137"/>
      <c r="QW3227" s="137"/>
      <c r="QX3227" s="137"/>
      <c r="QY3227" s="137"/>
      <c r="QZ3227" s="137"/>
      <c r="RA3227" s="137"/>
      <c r="RB3227" s="137"/>
      <c r="RC3227" s="137"/>
      <c r="RD3227" s="137"/>
      <c r="RE3227" s="137"/>
      <c r="RF3227" s="137"/>
      <c r="RG3227" s="137"/>
      <c r="RH3227" s="137"/>
      <c r="RI3227" s="137"/>
      <c r="RJ3227" s="137"/>
      <c r="RK3227" s="137"/>
      <c r="RL3227" s="137"/>
      <c r="RM3227" s="137"/>
      <c r="RN3227" s="137"/>
      <c r="RO3227" s="137"/>
      <c r="RP3227" s="137"/>
      <c r="RQ3227" s="137"/>
      <c r="RR3227" s="137"/>
      <c r="RS3227" s="137"/>
      <c r="RT3227" s="137"/>
      <c r="RU3227" s="137"/>
      <c r="RV3227" s="137"/>
      <c r="RW3227" s="137"/>
      <c r="RX3227" s="137"/>
      <c r="RY3227" s="137"/>
      <c r="RZ3227" s="137"/>
      <c r="SA3227" s="137"/>
      <c r="SB3227" s="137"/>
      <c r="SC3227" s="137"/>
      <c r="SD3227" s="137"/>
      <c r="SE3227" s="137"/>
      <c r="SF3227" s="137"/>
      <c r="SG3227" s="137"/>
      <c r="SH3227" s="137"/>
      <c r="SI3227" s="137"/>
      <c r="SJ3227" s="137"/>
      <c r="SK3227" s="137"/>
      <c r="SL3227" s="137"/>
      <c r="SM3227" s="137"/>
      <c r="SN3227" s="137"/>
      <c r="SO3227" s="137"/>
      <c r="SP3227" s="137"/>
      <c r="SQ3227" s="137"/>
      <c r="SR3227" s="137"/>
      <c r="SS3227" s="137"/>
      <c r="ST3227" s="137"/>
      <c r="SU3227" s="137"/>
      <c r="SV3227" s="137"/>
      <c r="SW3227" s="137"/>
      <c r="SX3227" s="137"/>
      <c r="SY3227" s="137"/>
      <c r="SZ3227" s="137"/>
      <c r="TA3227" s="137"/>
      <c r="TB3227" s="137"/>
      <c r="TC3227" s="137"/>
      <c r="TD3227" s="137"/>
      <c r="TE3227" s="137"/>
      <c r="TF3227" s="137"/>
      <c r="TG3227" s="137"/>
      <c r="TH3227" s="137"/>
      <c r="TI3227" s="137"/>
      <c r="TJ3227" s="137"/>
      <c r="TK3227" s="137"/>
      <c r="TL3227" s="137"/>
      <c r="TM3227" s="137"/>
      <c r="TN3227" s="137"/>
      <c r="TO3227" s="137"/>
      <c r="TP3227" s="137"/>
      <c r="TQ3227" s="137"/>
      <c r="TR3227" s="137"/>
      <c r="TS3227" s="137"/>
      <c r="TT3227" s="137"/>
      <c r="TU3227" s="137"/>
      <c r="TV3227" s="137"/>
      <c r="TW3227" s="137"/>
      <c r="TX3227" s="137"/>
      <c r="TY3227" s="137"/>
      <c r="TZ3227" s="137"/>
      <c r="UA3227" s="137"/>
      <c r="UB3227" s="137"/>
      <c r="UC3227" s="137"/>
      <c r="UD3227" s="137"/>
      <c r="UE3227" s="137"/>
      <c r="UF3227" s="137"/>
      <c r="UG3227" s="137"/>
      <c r="UH3227" s="137"/>
      <c r="UI3227" s="137"/>
      <c r="UJ3227" s="137"/>
      <c r="UK3227" s="137"/>
      <c r="UL3227" s="137"/>
      <c r="UM3227" s="137"/>
      <c r="UN3227" s="137"/>
      <c r="UO3227" s="137"/>
      <c r="UP3227" s="137"/>
      <c r="UQ3227" s="137"/>
      <c r="UR3227" s="137"/>
      <c r="US3227" s="137"/>
      <c r="UT3227" s="137"/>
      <c r="UU3227" s="137"/>
      <c r="UV3227" s="137"/>
      <c r="UW3227" s="137"/>
      <c r="UX3227" s="137"/>
      <c r="UY3227" s="137"/>
      <c r="UZ3227" s="137"/>
      <c r="VA3227" s="137"/>
      <c r="VB3227" s="137"/>
      <c r="VC3227" s="137"/>
      <c r="VD3227" s="137"/>
      <c r="VE3227" s="137"/>
      <c r="VF3227" s="137"/>
      <c r="VG3227" s="137"/>
      <c r="VH3227" s="137"/>
      <c r="VI3227" s="137"/>
      <c r="VJ3227" s="137"/>
      <c r="VK3227" s="137"/>
      <c r="VL3227" s="137"/>
      <c r="VM3227" s="137"/>
      <c r="VN3227" s="137"/>
      <c r="VO3227" s="137"/>
      <c r="VP3227" s="137"/>
      <c r="VQ3227" s="137"/>
      <c r="VR3227" s="137"/>
      <c r="VS3227" s="137"/>
      <c r="VT3227" s="137"/>
      <c r="VU3227" s="137"/>
      <c r="VV3227" s="137"/>
      <c r="VW3227" s="137"/>
      <c r="VX3227" s="137"/>
      <c r="VY3227" s="137"/>
      <c r="VZ3227" s="137"/>
      <c r="WA3227" s="137"/>
      <c r="WB3227" s="137"/>
      <c r="WC3227" s="137"/>
      <c r="WD3227" s="137"/>
      <c r="WE3227" s="137"/>
      <c r="WF3227" s="137"/>
      <c r="WG3227" s="137"/>
      <c r="WH3227" s="137"/>
      <c r="WI3227" s="137"/>
      <c r="WJ3227" s="137"/>
      <c r="WK3227" s="137"/>
      <c r="WL3227" s="137"/>
      <c r="WM3227" s="137"/>
      <c r="WN3227" s="137"/>
      <c r="WO3227" s="137"/>
      <c r="WP3227" s="137"/>
      <c r="WQ3227" s="137"/>
      <c r="WR3227" s="137"/>
      <c r="WS3227" s="137"/>
      <c r="WT3227" s="137"/>
      <c r="WU3227" s="137"/>
      <c r="WV3227" s="137"/>
      <c r="WW3227" s="137"/>
      <c r="WX3227" s="137"/>
      <c r="WY3227" s="137"/>
      <c r="WZ3227" s="137"/>
      <c r="XA3227" s="137"/>
      <c r="XB3227" s="137"/>
      <c r="XC3227" s="137"/>
      <c r="XD3227" s="137"/>
      <c r="XE3227" s="137"/>
      <c r="XF3227" s="137"/>
      <c r="XG3227" s="137"/>
      <c r="XH3227" s="137"/>
      <c r="XI3227" s="137"/>
      <c r="XJ3227" s="137"/>
      <c r="XK3227" s="137"/>
      <c r="XL3227" s="137"/>
      <c r="XM3227" s="137"/>
      <c r="XN3227" s="137"/>
      <c r="XO3227" s="137"/>
      <c r="XP3227" s="137"/>
      <c r="XQ3227" s="137"/>
      <c r="XR3227" s="137"/>
      <c r="XS3227" s="137"/>
      <c r="XT3227" s="137"/>
      <c r="XU3227" s="137"/>
      <c r="XV3227" s="137"/>
      <c r="XW3227" s="137"/>
      <c r="XX3227" s="137"/>
      <c r="XY3227" s="137"/>
      <c r="XZ3227" s="137"/>
      <c r="YA3227" s="137"/>
      <c r="YB3227" s="137"/>
      <c r="YC3227" s="137"/>
      <c r="YD3227" s="137"/>
      <c r="YE3227" s="137"/>
      <c r="YF3227" s="137"/>
      <c r="YG3227" s="137"/>
      <c r="YH3227" s="137"/>
      <c r="YI3227" s="137"/>
      <c r="YJ3227" s="137"/>
      <c r="YK3227" s="137"/>
      <c r="YL3227" s="137"/>
      <c r="YM3227" s="137"/>
      <c r="YN3227" s="137"/>
      <c r="YO3227" s="137"/>
      <c r="YP3227" s="137"/>
      <c r="YQ3227" s="137"/>
      <c r="YR3227" s="137"/>
      <c r="YS3227" s="137"/>
      <c r="YT3227" s="137"/>
      <c r="YU3227" s="137"/>
      <c r="YV3227" s="137"/>
      <c r="YW3227" s="137"/>
      <c r="YX3227" s="137"/>
      <c r="YY3227" s="137"/>
      <c r="YZ3227" s="137"/>
      <c r="ZA3227" s="137"/>
      <c r="ZB3227" s="137"/>
      <c r="ZC3227" s="137"/>
      <c r="ZD3227" s="137"/>
      <c r="ZE3227" s="137"/>
      <c r="ZF3227" s="137"/>
      <c r="ZG3227" s="137"/>
      <c r="ZH3227" s="137"/>
      <c r="ZI3227" s="137"/>
      <c r="ZJ3227" s="137"/>
      <c r="ZK3227" s="137"/>
      <c r="ZL3227" s="137"/>
      <c r="ZM3227" s="137"/>
      <c r="ZN3227" s="137"/>
      <c r="ZO3227" s="137"/>
      <c r="ZP3227" s="137"/>
      <c r="ZQ3227" s="137"/>
      <c r="ZR3227" s="137"/>
      <c r="ZS3227" s="137"/>
      <c r="ZT3227" s="137"/>
      <c r="ZU3227" s="137"/>
      <c r="ZV3227" s="137"/>
      <c r="ZW3227" s="137"/>
      <c r="ZX3227" s="137"/>
      <c r="ZY3227" s="137"/>
      <c r="ZZ3227" s="137"/>
      <c r="AAA3227" s="137"/>
      <c r="AAB3227" s="137"/>
      <c r="AAC3227" s="137"/>
      <c r="AAD3227" s="137"/>
      <c r="AAE3227" s="137"/>
      <c r="AAF3227" s="137"/>
      <c r="AAG3227" s="137"/>
      <c r="AAH3227" s="137"/>
      <c r="AAI3227" s="137"/>
      <c r="AAJ3227" s="137"/>
      <c r="AAK3227" s="137"/>
      <c r="AAL3227" s="137"/>
      <c r="AAM3227" s="137"/>
      <c r="AAN3227" s="137"/>
      <c r="AAO3227" s="137"/>
      <c r="AAP3227" s="137"/>
      <c r="AAQ3227" s="137"/>
      <c r="AAR3227" s="137"/>
      <c r="AAS3227" s="137"/>
      <c r="AAT3227" s="137"/>
      <c r="AAU3227" s="137"/>
      <c r="AAV3227" s="137"/>
      <c r="AAW3227" s="137"/>
      <c r="AAX3227" s="137"/>
      <c r="AAY3227" s="137"/>
      <c r="AAZ3227" s="137"/>
      <c r="ABA3227" s="137"/>
      <c r="ABB3227" s="137"/>
      <c r="ABC3227" s="137"/>
      <c r="ABD3227" s="137"/>
      <c r="ABE3227" s="137"/>
      <c r="ABF3227" s="137"/>
      <c r="ABG3227" s="137"/>
      <c r="ABH3227" s="137"/>
      <c r="ABI3227" s="137"/>
      <c r="ABJ3227" s="137"/>
      <c r="ABK3227" s="137"/>
      <c r="ABL3227" s="137"/>
      <c r="ABM3227" s="137"/>
      <c r="ABN3227" s="137"/>
      <c r="ABO3227" s="137"/>
      <c r="ABP3227" s="137"/>
      <c r="ABQ3227" s="137"/>
      <c r="ABR3227" s="137"/>
      <c r="ABS3227" s="137"/>
      <c r="ABT3227" s="137"/>
      <c r="ABU3227" s="137"/>
      <c r="ABV3227" s="137"/>
      <c r="ABW3227" s="137"/>
      <c r="ABX3227" s="137"/>
      <c r="ABY3227" s="137"/>
      <c r="ABZ3227" s="137"/>
      <c r="ACA3227" s="137"/>
      <c r="ACB3227" s="137"/>
      <c r="ACC3227" s="137"/>
      <c r="ACD3227" s="137"/>
      <c r="ACE3227" s="137"/>
      <c r="ACF3227" s="137"/>
      <c r="ACG3227" s="137"/>
      <c r="ACH3227" s="137"/>
      <c r="ACI3227" s="137"/>
      <c r="ACJ3227" s="137"/>
      <c r="ACK3227" s="137"/>
      <c r="ACL3227" s="137"/>
      <c r="ACM3227" s="137"/>
      <c r="ACN3227" s="137"/>
      <c r="ACO3227" s="137"/>
      <c r="ACP3227" s="137"/>
      <c r="ACQ3227" s="137"/>
      <c r="ACR3227" s="137"/>
      <c r="ACS3227" s="137"/>
      <c r="ACT3227" s="137"/>
      <c r="ACU3227" s="137"/>
      <c r="ACV3227" s="137"/>
      <c r="ACW3227" s="137"/>
      <c r="ACX3227" s="137"/>
      <c r="ACY3227" s="137"/>
      <c r="ACZ3227" s="137"/>
      <c r="ADA3227" s="137"/>
      <c r="ADB3227" s="137"/>
      <c r="ADC3227" s="137"/>
      <c r="ADD3227" s="137"/>
      <c r="ADE3227" s="137"/>
      <c r="ADF3227" s="137"/>
      <c r="ADG3227" s="137"/>
      <c r="ADH3227" s="137"/>
      <c r="ADI3227" s="137"/>
      <c r="ADJ3227" s="137"/>
      <c r="ADK3227" s="137"/>
      <c r="ADL3227" s="137"/>
      <c r="ADM3227" s="137"/>
      <c r="ADN3227" s="137"/>
      <c r="ADO3227" s="137"/>
      <c r="ADP3227" s="137"/>
      <c r="ADQ3227" s="137"/>
      <c r="ADR3227" s="137"/>
      <c r="ADS3227" s="137"/>
      <c r="ADT3227" s="137"/>
      <c r="ADU3227" s="137"/>
      <c r="ADV3227" s="137"/>
      <c r="ADW3227" s="137"/>
      <c r="ADX3227" s="137"/>
      <c r="ADY3227" s="137"/>
      <c r="ADZ3227" s="137"/>
      <c r="AEA3227" s="137"/>
      <c r="AEB3227" s="137"/>
      <c r="AEC3227" s="137"/>
      <c r="AED3227" s="137"/>
      <c r="AEE3227" s="137"/>
      <c r="AEF3227" s="137"/>
      <c r="AEG3227" s="137"/>
      <c r="AEH3227" s="137"/>
      <c r="AEI3227" s="137"/>
      <c r="AEJ3227" s="137"/>
      <c r="AEK3227" s="137"/>
      <c r="AEL3227" s="137"/>
      <c r="AEM3227" s="137"/>
      <c r="AEN3227" s="137"/>
      <c r="AEO3227" s="137"/>
      <c r="AEP3227" s="137"/>
      <c r="AEQ3227" s="137"/>
      <c r="AER3227" s="137"/>
      <c r="AES3227" s="137"/>
      <c r="AET3227" s="137"/>
      <c r="AEU3227" s="137"/>
      <c r="AEV3227" s="137"/>
      <c r="AEW3227" s="137"/>
      <c r="AEX3227" s="137"/>
      <c r="AEY3227" s="137"/>
      <c r="AEZ3227" s="137"/>
      <c r="AFA3227" s="137"/>
      <c r="AFB3227" s="137"/>
      <c r="AFC3227" s="137"/>
      <c r="AFD3227" s="137"/>
      <c r="AFE3227" s="137"/>
      <c r="AFF3227" s="137"/>
      <c r="AFG3227" s="137"/>
      <c r="AFH3227" s="137"/>
      <c r="AFI3227" s="137"/>
      <c r="AFJ3227" s="137"/>
      <c r="AFK3227" s="137"/>
      <c r="AFL3227" s="137"/>
      <c r="AFM3227" s="137"/>
      <c r="AFN3227" s="137"/>
      <c r="AFO3227" s="137"/>
      <c r="AFP3227" s="137"/>
      <c r="AFQ3227" s="137"/>
      <c r="AFR3227" s="137"/>
      <c r="AFS3227" s="137"/>
      <c r="AFT3227" s="137"/>
      <c r="AFU3227" s="137"/>
      <c r="AFV3227" s="137"/>
      <c r="AFW3227" s="137"/>
      <c r="AFX3227" s="137"/>
      <c r="AFY3227" s="137"/>
      <c r="AFZ3227" s="137"/>
      <c r="AGA3227" s="137"/>
      <c r="AGB3227" s="137"/>
      <c r="AGC3227" s="137"/>
      <c r="AGD3227" s="137"/>
      <c r="AGE3227" s="137"/>
      <c r="AGF3227" s="137"/>
      <c r="AGG3227" s="137"/>
      <c r="AGH3227" s="137"/>
      <c r="AGI3227" s="137"/>
      <c r="AGJ3227" s="137"/>
      <c r="AGK3227" s="137"/>
      <c r="AGL3227" s="137"/>
      <c r="AGM3227" s="137"/>
      <c r="AGN3227" s="137"/>
      <c r="AGO3227" s="137"/>
      <c r="AGP3227" s="137"/>
      <c r="AGQ3227" s="137"/>
      <c r="AGR3227" s="137"/>
      <c r="AGS3227" s="137"/>
      <c r="AGT3227" s="137"/>
      <c r="AGU3227" s="137"/>
      <c r="AGV3227" s="137"/>
      <c r="AGW3227" s="137"/>
      <c r="AGX3227" s="137"/>
      <c r="AGY3227" s="137"/>
      <c r="AGZ3227" s="137"/>
      <c r="AHA3227" s="137"/>
      <c r="AHB3227" s="137"/>
      <c r="AHC3227" s="137"/>
      <c r="AHD3227" s="137"/>
      <c r="AHE3227" s="137"/>
      <c r="AHF3227" s="137"/>
      <c r="AHG3227" s="137"/>
      <c r="AHH3227" s="137"/>
      <c r="AHI3227" s="137"/>
      <c r="AHJ3227" s="137"/>
      <c r="AHK3227" s="137"/>
      <c r="AHL3227" s="137"/>
      <c r="AHM3227" s="137"/>
      <c r="AHN3227" s="137"/>
      <c r="AHO3227" s="137"/>
      <c r="AHP3227" s="137"/>
      <c r="AHQ3227" s="137"/>
      <c r="AHR3227" s="137"/>
      <c r="AHS3227" s="137"/>
      <c r="AHT3227" s="137"/>
      <c r="AHU3227" s="137"/>
      <c r="AHV3227" s="137"/>
      <c r="AHW3227" s="137"/>
      <c r="AHX3227" s="137"/>
      <c r="AHY3227" s="137"/>
      <c r="AHZ3227" s="137"/>
      <c r="AIA3227" s="137"/>
      <c r="AIB3227" s="137"/>
      <c r="AIC3227" s="137"/>
      <c r="AID3227" s="137"/>
      <c r="AIE3227" s="137"/>
      <c r="AIF3227" s="137"/>
      <c r="AIG3227" s="137"/>
      <c r="AIH3227" s="137"/>
      <c r="AII3227" s="137"/>
      <c r="AIJ3227" s="137"/>
      <c r="AIK3227" s="137"/>
      <c r="AIL3227" s="137"/>
      <c r="AIM3227" s="137"/>
      <c r="AIN3227" s="137"/>
      <c r="AIO3227" s="137"/>
      <c r="AIP3227" s="137"/>
      <c r="AIQ3227" s="137"/>
      <c r="AIR3227" s="137"/>
      <c r="AIS3227" s="137"/>
      <c r="AIT3227" s="137"/>
      <c r="AIU3227" s="137"/>
      <c r="AIV3227" s="137"/>
      <c r="AIW3227" s="137"/>
      <c r="AIX3227" s="137"/>
      <c r="AIY3227" s="137"/>
      <c r="AIZ3227" s="137"/>
      <c r="AJA3227" s="137"/>
      <c r="AJB3227" s="137"/>
      <c r="AJC3227" s="137"/>
      <c r="AJD3227" s="137"/>
      <c r="AJE3227" s="137"/>
      <c r="AJF3227" s="137"/>
      <c r="AJG3227" s="137"/>
      <c r="AJH3227" s="137"/>
      <c r="AJI3227" s="137"/>
      <c r="AJJ3227" s="137"/>
      <c r="AJK3227" s="137"/>
      <c r="AJL3227" s="137"/>
      <c r="AJM3227" s="137"/>
      <c r="AJN3227" s="137"/>
      <c r="AJO3227" s="137"/>
      <c r="AJP3227" s="137"/>
      <c r="AJQ3227" s="137"/>
      <c r="AJR3227" s="137"/>
      <c r="AJS3227" s="137"/>
      <c r="AJT3227" s="137"/>
      <c r="AJU3227" s="137"/>
      <c r="AJV3227" s="137"/>
      <c r="AJW3227" s="137"/>
      <c r="AJX3227" s="137"/>
      <c r="AJY3227" s="137"/>
      <c r="AJZ3227" s="137"/>
      <c r="AKA3227" s="137"/>
      <c r="AKB3227" s="137"/>
      <c r="AKC3227" s="137"/>
      <c r="AKD3227" s="137"/>
      <c r="AKE3227" s="137"/>
      <c r="AKF3227" s="137"/>
      <c r="AKG3227" s="137"/>
      <c r="AKH3227" s="137"/>
      <c r="AKI3227" s="137"/>
      <c r="AKJ3227" s="137"/>
      <c r="AKK3227" s="137"/>
      <c r="AKL3227" s="137"/>
      <c r="AKM3227" s="137"/>
      <c r="AKN3227" s="137"/>
      <c r="AKO3227" s="137"/>
      <c r="AKP3227" s="137"/>
      <c r="AKQ3227" s="137"/>
      <c r="AKR3227" s="137"/>
      <c r="AKS3227" s="137"/>
      <c r="AKT3227" s="137"/>
      <c r="AKU3227" s="137"/>
      <c r="AKV3227" s="137"/>
      <c r="AKW3227" s="137"/>
      <c r="AKX3227" s="137"/>
      <c r="AKY3227" s="137"/>
      <c r="AKZ3227" s="137"/>
      <c r="ALA3227" s="137"/>
      <c r="ALB3227" s="137"/>
      <c r="ALC3227" s="137"/>
      <c r="ALD3227" s="137"/>
      <c r="ALE3227" s="137"/>
      <c r="ALF3227" s="137"/>
      <c r="ALG3227" s="137"/>
      <c r="ALH3227" s="137"/>
      <c r="ALI3227" s="137"/>
      <c r="ALJ3227" s="137"/>
      <c r="ALK3227" s="137"/>
      <c r="ALL3227" s="137"/>
      <c r="ALM3227" s="137"/>
      <c r="ALN3227" s="137"/>
      <c r="ALO3227" s="137"/>
      <c r="ALP3227" s="137"/>
      <c r="ALQ3227" s="137"/>
      <c r="ALR3227" s="137"/>
      <c r="ALS3227" s="137"/>
      <c r="ALT3227" s="137"/>
      <c r="ALU3227" s="137"/>
      <c r="ALV3227" s="137"/>
      <c r="ALW3227" s="137"/>
      <c r="ALX3227" s="137"/>
      <c r="ALY3227" s="137"/>
      <c r="ALZ3227" s="137"/>
      <c r="AMA3227" s="137"/>
      <c r="AMB3227" s="137"/>
      <c r="AMC3227" s="137"/>
      <c r="AMD3227" s="137"/>
      <c r="AME3227" s="137"/>
      <c r="AMF3227" s="137"/>
      <c r="AMG3227" s="137"/>
      <c r="AMH3227" s="137"/>
      <c r="AMI3227" s="137"/>
      <c r="AMJ3227" s="137"/>
      <c r="AMK3227" s="137"/>
      <c r="AML3227" s="137"/>
      <c r="AMM3227" s="137"/>
      <c r="AMN3227" s="137"/>
      <c r="AMO3227" s="137"/>
      <c r="AMP3227" s="137"/>
      <c r="AMQ3227" s="137"/>
      <c r="AMR3227" s="137"/>
      <c r="AMS3227" s="137"/>
      <c r="AMT3227" s="137"/>
      <c r="AMU3227" s="137"/>
      <c r="AMV3227" s="137"/>
      <c r="AMW3227" s="137"/>
      <c r="AMX3227" s="137"/>
      <c r="AMY3227" s="137"/>
      <c r="AMZ3227" s="137"/>
      <c r="ANA3227" s="137"/>
      <c r="ANB3227" s="137"/>
      <c r="ANC3227" s="137"/>
      <c r="AND3227" s="137"/>
      <c r="ANE3227" s="137"/>
      <c r="ANF3227" s="137"/>
      <c r="ANG3227" s="137"/>
      <c r="ANH3227" s="137"/>
      <c r="ANI3227" s="137"/>
      <c r="ANJ3227" s="137"/>
      <c r="ANK3227" s="137"/>
      <c r="ANL3227" s="137"/>
      <c r="ANM3227" s="137"/>
      <c r="ANN3227" s="137"/>
      <c r="ANO3227" s="137"/>
      <c r="ANP3227" s="137"/>
      <c r="ANQ3227" s="137"/>
      <c r="ANR3227" s="137"/>
      <c r="ANS3227" s="137"/>
      <c r="ANT3227" s="137"/>
      <c r="ANU3227" s="137"/>
      <c r="ANV3227" s="137"/>
      <c r="ANW3227" s="137"/>
      <c r="ANX3227" s="137"/>
      <c r="ANY3227" s="137"/>
      <c r="ANZ3227" s="137"/>
      <c r="AOA3227" s="137"/>
      <c r="AOB3227" s="137"/>
      <c r="AOC3227" s="137"/>
      <c r="AOD3227" s="137"/>
      <c r="AOE3227" s="137"/>
      <c r="AOF3227" s="137"/>
      <c r="AOG3227" s="137"/>
      <c r="AOH3227" s="137"/>
      <c r="AOI3227" s="137"/>
      <c r="AOJ3227" s="137"/>
      <c r="AOK3227" s="137"/>
      <c r="AOL3227" s="137"/>
      <c r="AOM3227" s="137"/>
      <c r="AON3227" s="137"/>
      <c r="AOO3227" s="137"/>
      <c r="AOP3227" s="137"/>
      <c r="AOQ3227" s="137"/>
      <c r="AOR3227" s="137"/>
      <c r="AOS3227" s="137"/>
      <c r="AOT3227" s="137"/>
      <c r="AOU3227" s="137"/>
      <c r="AOV3227" s="137"/>
      <c r="AOW3227" s="137"/>
      <c r="AOX3227" s="137"/>
      <c r="AOY3227" s="137"/>
      <c r="AOZ3227" s="137"/>
      <c r="APA3227" s="137"/>
      <c r="APB3227" s="137"/>
      <c r="APC3227" s="137"/>
      <c r="APD3227" s="137"/>
      <c r="APE3227" s="137"/>
      <c r="APF3227" s="137"/>
      <c r="APG3227" s="137"/>
      <c r="APH3227" s="137"/>
      <c r="API3227" s="137"/>
      <c r="APJ3227" s="137"/>
      <c r="APK3227" s="137"/>
      <c r="APL3227" s="137"/>
      <c r="APM3227" s="137"/>
      <c r="APN3227" s="137"/>
      <c r="APO3227" s="137"/>
      <c r="APP3227" s="137"/>
      <c r="APQ3227" s="137"/>
      <c r="APR3227" s="137"/>
      <c r="APS3227" s="137"/>
      <c r="APT3227" s="137"/>
      <c r="APU3227" s="137"/>
      <c r="APV3227" s="137"/>
      <c r="APW3227" s="137"/>
      <c r="APX3227" s="137"/>
      <c r="APY3227" s="137"/>
      <c r="APZ3227" s="137"/>
      <c r="AQA3227" s="137"/>
      <c r="AQB3227" s="137"/>
      <c r="AQC3227" s="137"/>
      <c r="AQD3227" s="137"/>
      <c r="AQE3227" s="137"/>
      <c r="AQF3227" s="137"/>
      <c r="AQG3227" s="137"/>
      <c r="AQH3227" s="137"/>
      <c r="AQI3227" s="137"/>
      <c r="AQJ3227" s="137"/>
      <c r="AQK3227" s="137"/>
      <c r="AQL3227" s="137"/>
      <c r="AQM3227" s="137"/>
      <c r="AQN3227" s="137"/>
      <c r="AQO3227" s="137"/>
      <c r="AQP3227" s="137"/>
      <c r="AQQ3227" s="137"/>
      <c r="AQR3227" s="137"/>
      <c r="AQS3227" s="137"/>
      <c r="AQT3227" s="137"/>
      <c r="AQU3227" s="137"/>
      <c r="AQV3227" s="137"/>
      <c r="AQW3227" s="137"/>
      <c r="AQX3227" s="137"/>
      <c r="AQY3227" s="137"/>
      <c r="AQZ3227" s="137"/>
      <c r="ARA3227" s="137"/>
      <c r="ARB3227" s="137"/>
      <c r="ARC3227" s="137"/>
      <c r="ARD3227" s="137"/>
      <c r="ARE3227" s="137"/>
      <c r="ARF3227" s="137"/>
      <c r="ARG3227" s="137"/>
      <c r="ARH3227" s="137"/>
      <c r="ARI3227" s="137"/>
      <c r="ARJ3227" s="137"/>
      <c r="ARK3227" s="137"/>
      <c r="ARL3227" s="137"/>
      <c r="ARM3227" s="137"/>
      <c r="ARN3227" s="137"/>
      <c r="ARO3227" s="137"/>
      <c r="ARP3227" s="137"/>
      <c r="ARQ3227" s="137"/>
      <c r="ARR3227" s="137"/>
      <c r="ARS3227" s="137"/>
      <c r="ART3227" s="137"/>
      <c r="ARU3227" s="137"/>
      <c r="ARV3227" s="137"/>
      <c r="ARW3227" s="137"/>
      <c r="ARX3227" s="137"/>
      <c r="ARY3227" s="137"/>
      <c r="ARZ3227" s="137"/>
      <c r="ASA3227" s="137"/>
      <c r="ASB3227" s="137"/>
      <c r="ASC3227" s="137"/>
      <c r="ASD3227" s="137"/>
      <c r="ASE3227" s="137"/>
      <c r="ASF3227" s="137"/>
      <c r="ASG3227" s="137"/>
      <c r="ASH3227" s="137"/>
      <c r="ASI3227" s="137"/>
      <c r="ASJ3227" s="137"/>
      <c r="ASK3227" s="137"/>
      <c r="ASL3227" s="137"/>
      <c r="ASM3227" s="137"/>
      <c r="ASN3227" s="137"/>
      <c r="ASO3227" s="137"/>
      <c r="ASP3227" s="137"/>
      <c r="ASQ3227" s="137"/>
      <c r="ASR3227" s="137"/>
      <c r="ASS3227" s="137"/>
      <c r="AST3227" s="137"/>
      <c r="ASU3227" s="137"/>
      <c r="ASV3227" s="137"/>
      <c r="ASW3227" s="137"/>
      <c r="ASX3227" s="137"/>
      <c r="ASY3227" s="137"/>
      <c r="ASZ3227" s="137"/>
      <c r="ATA3227" s="137"/>
      <c r="ATB3227" s="137"/>
      <c r="ATC3227" s="137"/>
      <c r="ATD3227" s="137"/>
      <c r="ATE3227" s="137"/>
      <c r="ATF3227" s="137"/>
      <c r="ATG3227" s="137"/>
      <c r="ATH3227" s="137"/>
      <c r="ATI3227" s="137"/>
      <c r="ATJ3227" s="137"/>
      <c r="ATK3227" s="137"/>
      <c r="ATL3227" s="137"/>
      <c r="ATM3227" s="137"/>
      <c r="ATN3227" s="137"/>
      <c r="ATO3227" s="137"/>
      <c r="ATP3227" s="137"/>
      <c r="ATQ3227" s="137"/>
      <c r="ATR3227" s="137"/>
      <c r="ATS3227" s="137"/>
      <c r="ATT3227" s="137"/>
      <c r="ATU3227" s="137"/>
      <c r="ATV3227" s="137"/>
      <c r="ATW3227" s="137"/>
      <c r="ATX3227" s="137"/>
      <c r="ATY3227" s="137"/>
      <c r="ATZ3227" s="137"/>
      <c r="AUA3227" s="137"/>
      <c r="AUB3227" s="137"/>
      <c r="AUC3227" s="137"/>
      <c r="AUD3227" s="137"/>
      <c r="AUE3227" s="137"/>
      <c r="AUF3227" s="137"/>
      <c r="AUG3227" s="137"/>
      <c r="AUH3227" s="137"/>
      <c r="AUI3227" s="137"/>
      <c r="AUJ3227" s="137"/>
      <c r="AUK3227" s="137"/>
      <c r="AUL3227" s="137"/>
      <c r="AUM3227" s="137"/>
      <c r="AUN3227" s="137"/>
      <c r="AUO3227" s="137"/>
      <c r="AUP3227" s="137"/>
      <c r="AUQ3227" s="137"/>
      <c r="AUR3227" s="137"/>
      <c r="AUS3227" s="137"/>
      <c r="AUT3227" s="137"/>
      <c r="AUU3227" s="137"/>
      <c r="AUV3227" s="137"/>
      <c r="AUW3227" s="137"/>
      <c r="AUX3227" s="137"/>
      <c r="AUY3227" s="137"/>
      <c r="AUZ3227" s="137"/>
      <c r="AVA3227" s="137"/>
      <c r="AVB3227" s="137"/>
      <c r="AVC3227" s="137"/>
      <c r="AVD3227" s="137"/>
      <c r="AVE3227" s="137"/>
      <c r="AVF3227" s="137"/>
      <c r="AVG3227" s="137"/>
      <c r="AVH3227" s="137"/>
      <c r="AVI3227" s="137"/>
      <c r="AVJ3227" s="137"/>
      <c r="AVK3227" s="137"/>
      <c r="AVL3227" s="137"/>
      <c r="AVM3227" s="137"/>
      <c r="AVN3227" s="137"/>
      <c r="AVO3227" s="137"/>
      <c r="AVP3227" s="137"/>
      <c r="AVQ3227" s="137"/>
      <c r="AVR3227" s="137"/>
      <c r="AVS3227" s="137"/>
      <c r="AVT3227" s="137"/>
      <c r="AVU3227" s="137"/>
      <c r="AVV3227" s="137"/>
      <c r="AVW3227" s="137"/>
      <c r="AVX3227" s="137"/>
      <c r="AVY3227" s="137"/>
      <c r="AVZ3227" s="137"/>
      <c r="AWA3227" s="137"/>
      <c r="AWB3227" s="137"/>
      <c r="AWC3227" s="137"/>
      <c r="AWD3227" s="137"/>
      <c r="AWE3227" s="137"/>
      <c r="AWF3227" s="137"/>
      <c r="AWG3227" s="137"/>
      <c r="AWH3227" s="137"/>
      <c r="AWI3227" s="137"/>
      <c r="AWJ3227" s="137"/>
      <c r="AWK3227" s="137"/>
      <c r="AWL3227" s="137"/>
      <c r="AWM3227" s="137"/>
      <c r="AWN3227" s="137"/>
      <c r="AWO3227" s="137"/>
      <c r="AWP3227" s="137"/>
      <c r="AWQ3227" s="137"/>
      <c r="AWR3227" s="137"/>
      <c r="AWS3227" s="137"/>
      <c r="AWT3227" s="137"/>
      <c r="AWU3227" s="137"/>
      <c r="AWV3227" s="137"/>
      <c r="AWW3227" s="137"/>
      <c r="AWX3227" s="137"/>
      <c r="AWY3227" s="137"/>
      <c r="AWZ3227" s="137"/>
      <c r="AXA3227" s="137"/>
      <c r="AXB3227" s="137"/>
      <c r="AXC3227" s="137"/>
      <c r="AXD3227" s="137"/>
      <c r="AXE3227" s="137"/>
      <c r="AXF3227" s="137"/>
      <c r="AXG3227" s="137"/>
      <c r="AXH3227" s="137"/>
      <c r="AXI3227" s="137"/>
      <c r="AXJ3227" s="137"/>
      <c r="AXK3227" s="137"/>
      <c r="AXL3227" s="137"/>
      <c r="AXM3227" s="137"/>
      <c r="AXN3227" s="137"/>
      <c r="AXO3227" s="137"/>
      <c r="AXP3227" s="137"/>
      <c r="AXQ3227" s="137"/>
      <c r="AXR3227" s="137"/>
      <c r="AXS3227" s="137"/>
      <c r="AXT3227" s="137"/>
      <c r="AXU3227" s="137"/>
      <c r="AXV3227" s="137"/>
      <c r="AXW3227" s="137"/>
      <c r="AXX3227" s="137"/>
      <c r="AXY3227" s="137"/>
      <c r="AXZ3227" s="137"/>
      <c r="AYA3227" s="137"/>
      <c r="AYB3227" s="137"/>
      <c r="AYC3227" s="137"/>
      <c r="AYD3227" s="137"/>
      <c r="AYE3227" s="137"/>
      <c r="AYF3227" s="137"/>
      <c r="AYG3227" s="137"/>
      <c r="AYH3227" s="137"/>
      <c r="AYI3227" s="137"/>
      <c r="AYJ3227" s="137"/>
      <c r="AYK3227" s="137"/>
      <c r="AYL3227" s="137"/>
      <c r="AYM3227" s="137"/>
      <c r="AYN3227" s="137"/>
      <c r="AYO3227" s="137"/>
      <c r="AYP3227" s="137"/>
      <c r="AYQ3227" s="137"/>
      <c r="AYR3227" s="137"/>
      <c r="AYS3227" s="137"/>
      <c r="AYT3227" s="137"/>
      <c r="AYU3227" s="137"/>
      <c r="AYV3227" s="137"/>
      <c r="AYW3227" s="137"/>
      <c r="AYX3227" s="137"/>
      <c r="AYY3227" s="137"/>
      <c r="AYZ3227" s="137"/>
      <c r="AZA3227" s="137"/>
      <c r="AZB3227" s="137"/>
      <c r="AZC3227" s="137"/>
      <c r="AZD3227" s="137"/>
      <c r="AZE3227" s="137"/>
      <c r="AZF3227" s="137"/>
      <c r="AZG3227" s="137"/>
      <c r="AZH3227" s="137"/>
      <c r="AZI3227" s="137"/>
      <c r="AZJ3227" s="137"/>
      <c r="AZK3227" s="137"/>
      <c r="AZL3227" s="137"/>
      <c r="AZM3227" s="137"/>
      <c r="AZN3227" s="137"/>
      <c r="AZO3227" s="137"/>
      <c r="AZP3227" s="137"/>
      <c r="AZQ3227" s="137"/>
      <c r="AZR3227" s="137"/>
      <c r="AZS3227" s="137"/>
      <c r="AZT3227" s="137"/>
      <c r="AZU3227" s="137"/>
      <c r="AZV3227" s="137"/>
      <c r="AZW3227" s="137"/>
      <c r="AZX3227" s="137"/>
      <c r="AZY3227" s="137"/>
      <c r="AZZ3227" s="137"/>
      <c r="BAA3227" s="137"/>
      <c r="BAB3227" s="137"/>
      <c r="BAC3227" s="137"/>
      <c r="BAD3227" s="137"/>
      <c r="BAE3227" s="137"/>
      <c r="BAF3227" s="137"/>
      <c r="BAG3227" s="137"/>
      <c r="BAH3227" s="137"/>
      <c r="BAI3227" s="137"/>
      <c r="BAJ3227" s="137"/>
      <c r="BAK3227" s="137"/>
      <c r="BAL3227" s="137"/>
      <c r="BAM3227" s="137"/>
      <c r="BAN3227" s="137"/>
      <c r="BAO3227" s="137"/>
      <c r="BAP3227" s="137"/>
      <c r="BAQ3227" s="137"/>
      <c r="BAR3227" s="137"/>
      <c r="BAS3227" s="137"/>
      <c r="BAT3227" s="137"/>
      <c r="BAU3227" s="137"/>
      <c r="BAV3227" s="137"/>
      <c r="BAW3227" s="137"/>
      <c r="BAX3227" s="137"/>
      <c r="BAY3227" s="137"/>
      <c r="BAZ3227" s="137"/>
      <c r="BBA3227" s="137"/>
      <c r="BBB3227" s="137"/>
      <c r="BBC3227" s="137"/>
      <c r="BBD3227" s="137"/>
      <c r="BBE3227" s="137"/>
      <c r="BBF3227" s="137"/>
      <c r="BBG3227" s="137"/>
      <c r="BBH3227" s="137"/>
      <c r="BBI3227" s="137"/>
      <c r="BBJ3227" s="137"/>
      <c r="BBK3227" s="137"/>
      <c r="BBL3227" s="137"/>
      <c r="BBM3227" s="137"/>
      <c r="BBN3227" s="137"/>
      <c r="BBO3227" s="137"/>
      <c r="BBP3227" s="137"/>
      <c r="BBQ3227" s="137"/>
      <c r="BBR3227" s="137"/>
      <c r="BBS3227" s="137"/>
      <c r="BBT3227" s="137"/>
      <c r="BBU3227" s="137"/>
      <c r="BBV3227" s="137"/>
      <c r="BBW3227" s="137"/>
      <c r="BBX3227" s="137"/>
      <c r="BBY3227" s="137"/>
      <c r="BBZ3227" s="137"/>
      <c r="BCA3227" s="137"/>
      <c r="BCB3227" s="137"/>
      <c r="BCC3227" s="137"/>
      <c r="BCD3227" s="137"/>
      <c r="BCE3227" s="137"/>
      <c r="BCF3227" s="137"/>
      <c r="BCG3227" s="137"/>
      <c r="BCH3227" s="137"/>
      <c r="BCI3227" s="137"/>
      <c r="BCJ3227" s="137"/>
      <c r="BCK3227" s="137"/>
      <c r="BCL3227" s="137"/>
      <c r="BCM3227" s="137"/>
      <c r="BCN3227" s="137"/>
      <c r="BCO3227" s="137"/>
      <c r="BCP3227" s="137"/>
      <c r="BCQ3227" s="137"/>
      <c r="BCR3227" s="137"/>
      <c r="BCS3227" s="137"/>
      <c r="BCT3227" s="137"/>
      <c r="BCU3227" s="137"/>
      <c r="BCV3227" s="137"/>
      <c r="BCW3227" s="137"/>
      <c r="BCX3227" s="137"/>
      <c r="BCY3227" s="137"/>
      <c r="BCZ3227" s="137"/>
      <c r="BDA3227" s="137"/>
      <c r="BDB3227" s="137"/>
      <c r="BDC3227" s="137"/>
      <c r="BDD3227" s="137"/>
      <c r="BDE3227" s="137"/>
      <c r="BDF3227" s="137"/>
      <c r="BDG3227" s="137"/>
      <c r="BDH3227" s="137"/>
      <c r="BDI3227" s="137"/>
      <c r="BDJ3227" s="137"/>
      <c r="BDK3227" s="137"/>
      <c r="BDL3227" s="137"/>
      <c r="BDM3227" s="137"/>
      <c r="BDN3227" s="137"/>
      <c r="BDO3227" s="137"/>
      <c r="BDP3227" s="137"/>
      <c r="BDQ3227" s="137"/>
      <c r="BDR3227" s="137"/>
      <c r="BDS3227" s="137"/>
      <c r="BDT3227" s="137"/>
      <c r="BDU3227" s="137"/>
      <c r="BDV3227" s="137"/>
      <c r="BDW3227" s="137"/>
      <c r="BDX3227" s="137"/>
      <c r="BDY3227" s="137"/>
      <c r="BDZ3227" s="137"/>
      <c r="BEA3227" s="137"/>
      <c r="BEB3227" s="137"/>
      <c r="BEC3227" s="137"/>
      <c r="BED3227" s="137"/>
      <c r="BEE3227" s="137"/>
      <c r="BEF3227" s="137"/>
      <c r="BEG3227" s="137"/>
      <c r="BEH3227" s="137"/>
      <c r="BEI3227" s="137"/>
      <c r="BEJ3227" s="137"/>
      <c r="BEK3227" s="137"/>
      <c r="BEL3227" s="137"/>
      <c r="BEM3227" s="137"/>
      <c r="BEN3227" s="137"/>
      <c r="BEO3227" s="137"/>
      <c r="BEP3227" s="137"/>
      <c r="BEQ3227" s="137"/>
      <c r="BER3227" s="137"/>
      <c r="BES3227" s="137"/>
      <c r="BET3227" s="137"/>
      <c r="BEU3227" s="137"/>
      <c r="BEV3227" s="137"/>
      <c r="BEW3227" s="137"/>
      <c r="BEX3227" s="137"/>
      <c r="BEY3227" s="137"/>
      <c r="BEZ3227" s="137"/>
      <c r="BFA3227" s="137"/>
      <c r="BFB3227" s="137"/>
      <c r="BFC3227" s="137"/>
      <c r="BFD3227" s="137"/>
      <c r="BFE3227" s="137"/>
      <c r="BFF3227" s="137"/>
      <c r="BFG3227" s="137"/>
      <c r="BFH3227" s="137"/>
      <c r="BFI3227" s="137"/>
      <c r="BFJ3227" s="137"/>
      <c r="BFK3227" s="137"/>
      <c r="BFL3227" s="137"/>
      <c r="BFM3227" s="137"/>
      <c r="BFN3227" s="137"/>
      <c r="BFO3227" s="137"/>
      <c r="BFP3227" s="137"/>
      <c r="BFQ3227" s="137"/>
      <c r="BFR3227" s="137"/>
      <c r="BFS3227" s="137"/>
      <c r="BFT3227" s="137"/>
      <c r="BFU3227" s="137"/>
      <c r="BFV3227" s="137"/>
      <c r="BFW3227" s="137"/>
      <c r="BFX3227" s="137"/>
      <c r="BFY3227" s="137"/>
      <c r="BFZ3227" s="137"/>
      <c r="BGA3227" s="137"/>
      <c r="BGB3227" s="137"/>
      <c r="BGC3227" s="137"/>
      <c r="BGD3227" s="137"/>
      <c r="BGE3227" s="137"/>
      <c r="BGF3227" s="137"/>
      <c r="BGG3227" s="137"/>
      <c r="BGH3227" s="137"/>
      <c r="BGI3227" s="137"/>
      <c r="BGJ3227" s="137"/>
      <c r="BGK3227" s="137"/>
      <c r="BGL3227" s="137"/>
      <c r="BGM3227" s="137"/>
      <c r="BGN3227" s="137"/>
      <c r="BGO3227" s="137"/>
      <c r="BGP3227" s="137"/>
      <c r="BGQ3227" s="137"/>
      <c r="BGR3227" s="137"/>
      <c r="BGS3227" s="137"/>
      <c r="BGT3227" s="137"/>
      <c r="BGU3227" s="137"/>
      <c r="BGV3227" s="137"/>
      <c r="BGW3227" s="137"/>
      <c r="BGX3227" s="137"/>
      <c r="BGY3227" s="137"/>
      <c r="BGZ3227" s="137"/>
      <c r="BHA3227" s="137"/>
      <c r="BHB3227" s="137"/>
      <c r="BHC3227" s="137"/>
      <c r="BHD3227" s="137"/>
      <c r="BHE3227" s="137"/>
      <c r="BHF3227" s="137"/>
      <c r="BHG3227" s="137"/>
      <c r="BHH3227" s="137"/>
      <c r="BHI3227" s="137"/>
      <c r="BHJ3227" s="137"/>
      <c r="BHK3227" s="137"/>
      <c r="BHL3227" s="137"/>
      <c r="BHM3227" s="137"/>
      <c r="BHN3227" s="137"/>
      <c r="BHO3227" s="137"/>
      <c r="BHP3227" s="137"/>
      <c r="BHQ3227" s="137"/>
      <c r="BHR3227" s="137"/>
      <c r="BHS3227" s="137"/>
      <c r="BHT3227" s="137"/>
      <c r="BHU3227" s="137"/>
      <c r="BHV3227" s="137"/>
      <c r="BHW3227" s="137"/>
      <c r="BHX3227" s="137"/>
      <c r="BHY3227" s="137"/>
      <c r="BHZ3227" s="137"/>
      <c r="BIA3227" s="137"/>
      <c r="BIB3227" s="137"/>
      <c r="BIC3227" s="137"/>
      <c r="BID3227" s="137"/>
      <c r="BIE3227" s="137"/>
      <c r="BIF3227" s="137"/>
      <c r="BIG3227" s="137"/>
      <c r="BIH3227" s="137"/>
      <c r="BII3227" s="137"/>
      <c r="BIJ3227" s="137"/>
      <c r="BIK3227" s="137"/>
      <c r="BIL3227" s="137"/>
      <c r="BIM3227" s="137"/>
      <c r="BIN3227" s="137"/>
      <c r="BIO3227" s="137"/>
      <c r="BIP3227" s="137"/>
      <c r="BIQ3227" s="137"/>
      <c r="BIR3227" s="137"/>
      <c r="BIS3227" s="137"/>
      <c r="BIT3227" s="137"/>
      <c r="BIU3227" s="137"/>
      <c r="BIV3227" s="137"/>
      <c r="BIW3227" s="137"/>
      <c r="BIX3227" s="137"/>
      <c r="BIY3227" s="137"/>
      <c r="BIZ3227" s="137"/>
      <c r="BJA3227" s="137"/>
      <c r="BJB3227" s="137"/>
      <c r="BJC3227" s="137"/>
      <c r="BJD3227" s="137"/>
      <c r="BJE3227" s="137"/>
      <c r="BJF3227" s="137"/>
      <c r="BJG3227" s="137"/>
      <c r="BJH3227" s="137"/>
      <c r="BJI3227" s="137"/>
      <c r="BJJ3227" s="137"/>
      <c r="BJK3227" s="137"/>
      <c r="BJL3227" s="137"/>
      <c r="BJM3227" s="137"/>
      <c r="BJN3227" s="137"/>
      <c r="BJO3227" s="137"/>
      <c r="BJP3227" s="137"/>
      <c r="BJQ3227" s="137"/>
      <c r="BJR3227" s="137"/>
      <c r="BJS3227" s="137"/>
      <c r="BJT3227" s="137"/>
      <c r="BJU3227" s="137"/>
      <c r="BJV3227" s="137"/>
      <c r="BJW3227" s="137"/>
      <c r="BJX3227" s="137"/>
      <c r="BJY3227" s="137"/>
      <c r="BJZ3227" s="137"/>
      <c r="BKA3227" s="137"/>
      <c r="BKB3227" s="137"/>
      <c r="BKC3227" s="137"/>
      <c r="BKD3227" s="137"/>
      <c r="BKE3227" s="137"/>
      <c r="BKF3227" s="137"/>
      <c r="BKG3227" s="137"/>
      <c r="BKH3227" s="137"/>
      <c r="BKI3227" s="137"/>
      <c r="BKJ3227" s="137"/>
      <c r="BKK3227" s="137"/>
      <c r="BKL3227" s="137"/>
      <c r="BKM3227" s="137"/>
      <c r="BKN3227" s="137"/>
      <c r="BKO3227" s="137"/>
      <c r="BKP3227" s="137"/>
      <c r="BKQ3227" s="137"/>
      <c r="BKR3227" s="137"/>
      <c r="BKS3227" s="137"/>
      <c r="BKT3227" s="137"/>
      <c r="BKU3227" s="137"/>
      <c r="BKV3227" s="137"/>
      <c r="BKW3227" s="137"/>
      <c r="BKX3227" s="137"/>
      <c r="BKY3227" s="137"/>
      <c r="BKZ3227" s="137"/>
      <c r="BLA3227" s="137"/>
      <c r="BLB3227" s="137"/>
      <c r="BLC3227" s="137"/>
      <c r="BLD3227" s="137"/>
      <c r="BLE3227" s="137"/>
      <c r="BLF3227" s="137"/>
      <c r="BLG3227" s="137"/>
      <c r="BLH3227" s="137"/>
      <c r="BLI3227" s="137"/>
      <c r="BLJ3227" s="137"/>
      <c r="BLK3227" s="137"/>
      <c r="BLL3227" s="137"/>
      <c r="BLM3227" s="137"/>
      <c r="BLN3227" s="137"/>
      <c r="BLO3227" s="137"/>
      <c r="BLP3227" s="137"/>
      <c r="BLQ3227" s="137"/>
      <c r="BLR3227" s="137"/>
      <c r="BLS3227" s="137"/>
      <c r="BLT3227" s="137"/>
      <c r="BLU3227" s="137"/>
      <c r="BLV3227" s="137"/>
      <c r="BLW3227" s="137"/>
      <c r="BLX3227" s="137"/>
      <c r="BLY3227" s="137"/>
      <c r="BLZ3227" s="137"/>
      <c r="BMA3227" s="137"/>
      <c r="BMB3227" s="137"/>
      <c r="BMC3227" s="137"/>
      <c r="BMD3227" s="137"/>
      <c r="BME3227" s="137"/>
      <c r="BMF3227" s="137"/>
      <c r="BMG3227" s="137"/>
      <c r="BMH3227" s="137"/>
      <c r="BMI3227" s="137"/>
      <c r="BMJ3227" s="137"/>
      <c r="BMK3227" s="137"/>
      <c r="BML3227" s="137"/>
      <c r="BMM3227" s="137"/>
      <c r="BMN3227" s="137"/>
      <c r="BMO3227" s="137"/>
      <c r="BMP3227" s="137"/>
      <c r="BMQ3227" s="137"/>
      <c r="BMR3227" s="137"/>
      <c r="BMS3227" s="137"/>
      <c r="BMT3227" s="137"/>
      <c r="BMU3227" s="137"/>
      <c r="BMV3227" s="137"/>
      <c r="BMW3227" s="137"/>
      <c r="BMX3227" s="137"/>
      <c r="BMY3227" s="137"/>
      <c r="BMZ3227" s="137"/>
      <c r="BNA3227" s="137"/>
      <c r="BNB3227" s="137"/>
      <c r="BNC3227" s="137"/>
      <c r="BND3227" s="137"/>
      <c r="BNE3227" s="137"/>
      <c r="BNF3227" s="137"/>
      <c r="BNG3227" s="137"/>
      <c r="BNH3227" s="137"/>
      <c r="BNI3227" s="137"/>
      <c r="BNJ3227" s="137"/>
      <c r="BNK3227" s="137"/>
      <c r="BNL3227" s="137"/>
      <c r="BNM3227" s="137"/>
      <c r="BNN3227" s="137"/>
      <c r="BNO3227" s="137"/>
      <c r="BNP3227" s="137"/>
      <c r="BNQ3227" s="137"/>
      <c r="BNR3227" s="137"/>
      <c r="BNS3227" s="137"/>
      <c r="BNT3227" s="137"/>
      <c r="BNU3227" s="137"/>
      <c r="BNV3227" s="137"/>
      <c r="BNW3227" s="137"/>
      <c r="BNX3227" s="137"/>
      <c r="BNY3227" s="137"/>
      <c r="BNZ3227" s="137"/>
      <c r="BOA3227" s="137"/>
      <c r="BOB3227" s="137"/>
      <c r="BOC3227" s="137"/>
      <c r="BOD3227" s="137"/>
      <c r="BOE3227" s="137"/>
      <c r="BOF3227" s="137"/>
      <c r="BOG3227" s="137"/>
      <c r="BOH3227" s="137"/>
      <c r="BOI3227" s="137"/>
      <c r="BOJ3227" s="137"/>
      <c r="BOK3227" s="137"/>
      <c r="BOL3227" s="137"/>
      <c r="BOM3227" s="137"/>
      <c r="BON3227" s="137"/>
      <c r="BOO3227" s="137"/>
      <c r="BOP3227" s="137"/>
      <c r="BOQ3227" s="137"/>
      <c r="BOR3227" s="137"/>
      <c r="BOS3227" s="137"/>
      <c r="BOT3227" s="137"/>
      <c r="BOU3227" s="137"/>
      <c r="BOV3227" s="137"/>
      <c r="BOW3227" s="137"/>
      <c r="BOX3227" s="137"/>
      <c r="BOY3227" s="137"/>
      <c r="BOZ3227" s="137"/>
      <c r="BPA3227" s="137"/>
      <c r="BPB3227" s="137"/>
      <c r="BPC3227" s="137"/>
      <c r="BPD3227" s="137"/>
      <c r="BPE3227" s="137"/>
      <c r="BPF3227" s="137"/>
      <c r="BPG3227" s="137"/>
      <c r="BPH3227" s="137"/>
      <c r="BPI3227" s="137"/>
      <c r="BPJ3227" s="137"/>
      <c r="BPK3227" s="137"/>
      <c r="BPL3227" s="137"/>
      <c r="BPM3227" s="137"/>
      <c r="BPN3227" s="137"/>
      <c r="BPO3227" s="137"/>
      <c r="BPP3227" s="137"/>
      <c r="BPQ3227" s="137"/>
      <c r="BPR3227" s="137"/>
      <c r="BPS3227" s="137"/>
      <c r="BPT3227" s="137"/>
      <c r="BPU3227" s="137"/>
      <c r="BPV3227" s="137"/>
      <c r="BPW3227" s="137"/>
      <c r="BPX3227" s="137"/>
      <c r="BPY3227" s="137"/>
      <c r="BPZ3227" s="137"/>
      <c r="BQA3227" s="137"/>
      <c r="BQB3227" s="137"/>
      <c r="BQC3227" s="137"/>
      <c r="BQD3227" s="137"/>
      <c r="BQE3227" s="137"/>
      <c r="BQF3227" s="137"/>
      <c r="BQG3227" s="137"/>
      <c r="BQH3227" s="137"/>
      <c r="BQI3227" s="137"/>
      <c r="BQJ3227" s="137"/>
      <c r="BQK3227" s="137"/>
      <c r="BQL3227" s="137"/>
      <c r="BQM3227" s="137"/>
      <c r="BQN3227" s="137"/>
      <c r="BQO3227" s="137"/>
      <c r="BQP3227" s="137"/>
      <c r="BQQ3227" s="137"/>
      <c r="BQR3227" s="137"/>
      <c r="BQS3227" s="137"/>
      <c r="BQT3227" s="137"/>
      <c r="BQU3227" s="137"/>
      <c r="BQV3227" s="137"/>
      <c r="BQW3227" s="137"/>
      <c r="BQX3227" s="137"/>
      <c r="BQY3227" s="137"/>
      <c r="BQZ3227" s="137"/>
      <c r="BRA3227" s="137"/>
      <c r="BRB3227" s="137"/>
      <c r="BRC3227" s="137"/>
      <c r="BRD3227" s="137"/>
      <c r="BRE3227" s="137"/>
      <c r="BRF3227" s="137"/>
      <c r="BRG3227" s="137"/>
      <c r="BRH3227" s="137"/>
      <c r="BRI3227" s="137"/>
      <c r="BRJ3227" s="137"/>
      <c r="BRK3227" s="137"/>
      <c r="BRL3227" s="137"/>
      <c r="BRM3227" s="137"/>
      <c r="BRN3227" s="137"/>
      <c r="BRO3227" s="137"/>
      <c r="BRP3227" s="137"/>
      <c r="BRQ3227" s="137"/>
      <c r="BRR3227" s="137"/>
      <c r="BRS3227" s="137"/>
      <c r="BRT3227" s="137"/>
      <c r="BRU3227" s="137"/>
      <c r="BRV3227" s="137"/>
      <c r="BRW3227" s="137"/>
      <c r="BRX3227" s="137"/>
      <c r="BRY3227" s="137"/>
      <c r="BRZ3227" s="137"/>
      <c r="BSA3227" s="137"/>
      <c r="BSB3227" s="137"/>
      <c r="BSC3227" s="137"/>
      <c r="BSD3227" s="137"/>
      <c r="BSE3227" s="137"/>
      <c r="BSF3227" s="137"/>
      <c r="BSG3227" s="137"/>
      <c r="BSH3227" s="137"/>
      <c r="BSI3227" s="137"/>
      <c r="BSJ3227" s="137"/>
      <c r="BSK3227" s="137"/>
      <c r="BSL3227" s="137"/>
      <c r="BSM3227" s="137"/>
      <c r="BSN3227" s="137"/>
      <c r="BSO3227" s="137"/>
      <c r="BSP3227" s="137"/>
      <c r="BSQ3227" s="137"/>
      <c r="BSR3227" s="137"/>
      <c r="BSS3227" s="137"/>
      <c r="BST3227" s="137"/>
      <c r="BSU3227" s="137"/>
      <c r="BSV3227" s="137"/>
      <c r="BSW3227" s="137"/>
      <c r="BSX3227" s="137"/>
      <c r="BSY3227" s="137"/>
      <c r="BSZ3227" s="137"/>
      <c r="BTA3227" s="137"/>
      <c r="BTB3227" s="137"/>
      <c r="BTC3227" s="137"/>
      <c r="BTD3227" s="137"/>
      <c r="BTE3227" s="137"/>
      <c r="BTF3227" s="137"/>
      <c r="BTG3227" s="137"/>
      <c r="BTH3227" s="137"/>
      <c r="BTI3227" s="137"/>
      <c r="BTJ3227" s="137"/>
      <c r="BTK3227" s="137"/>
      <c r="BTL3227" s="137"/>
      <c r="BTM3227" s="137"/>
      <c r="BTN3227" s="137"/>
      <c r="BTO3227" s="137"/>
      <c r="BTP3227" s="137"/>
      <c r="BTQ3227" s="137"/>
      <c r="BTR3227" s="137"/>
      <c r="BTS3227" s="137"/>
      <c r="BTT3227" s="137"/>
      <c r="BTU3227" s="137"/>
      <c r="BTV3227" s="137"/>
      <c r="BTW3227" s="137"/>
      <c r="BTX3227" s="137"/>
      <c r="BTY3227" s="137"/>
      <c r="BTZ3227" s="137"/>
      <c r="BUA3227" s="137"/>
      <c r="BUB3227" s="137"/>
      <c r="BUC3227" s="137"/>
      <c r="BUD3227" s="137"/>
      <c r="BUE3227" s="137"/>
      <c r="BUF3227" s="137"/>
      <c r="BUG3227" s="137"/>
      <c r="BUH3227" s="137"/>
      <c r="BUI3227" s="137"/>
      <c r="BUJ3227" s="137"/>
      <c r="BUK3227" s="137"/>
      <c r="BUL3227" s="137"/>
      <c r="BUM3227" s="137"/>
      <c r="BUN3227" s="137"/>
      <c r="BUO3227" s="137"/>
      <c r="BUP3227" s="137"/>
      <c r="BUQ3227" s="137"/>
      <c r="BUR3227" s="137"/>
      <c r="BUS3227" s="137"/>
      <c r="BUT3227" s="137"/>
      <c r="BUU3227" s="137"/>
      <c r="BUV3227" s="137"/>
      <c r="BUW3227" s="137"/>
      <c r="BUX3227" s="137"/>
      <c r="BUY3227" s="137"/>
      <c r="BUZ3227" s="137"/>
      <c r="BVA3227" s="137"/>
      <c r="BVB3227" s="137"/>
      <c r="BVC3227" s="137"/>
      <c r="BVD3227" s="137"/>
      <c r="BVE3227" s="137"/>
      <c r="BVF3227" s="137"/>
      <c r="BVG3227" s="137"/>
      <c r="BVH3227" s="137"/>
      <c r="BVI3227" s="137"/>
      <c r="BVJ3227" s="137"/>
      <c r="BVK3227" s="137"/>
      <c r="BVL3227" s="137"/>
      <c r="BVM3227" s="137"/>
      <c r="BVN3227" s="137"/>
      <c r="BVO3227" s="137"/>
      <c r="BVP3227" s="137"/>
      <c r="BVQ3227" s="137"/>
      <c r="BVR3227" s="137"/>
      <c r="BVS3227" s="137"/>
      <c r="BVT3227" s="137"/>
      <c r="BVU3227" s="137"/>
      <c r="BVV3227" s="137"/>
      <c r="BVW3227" s="137"/>
      <c r="BVX3227" s="137"/>
      <c r="BVY3227" s="137"/>
      <c r="BVZ3227" s="137"/>
      <c r="BWA3227" s="137"/>
      <c r="BWB3227" s="137"/>
      <c r="BWC3227" s="137"/>
      <c r="BWD3227" s="137"/>
      <c r="BWE3227" s="137"/>
      <c r="BWF3227" s="137"/>
      <c r="BWG3227" s="137"/>
      <c r="BWH3227" s="137"/>
      <c r="BWI3227" s="137"/>
      <c r="BWJ3227" s="137"/>
      <c r="BWK3227" s="137"/>
      <c r="BWL3227" s="137"/>
      <c r="BWM3227" s="137"/>
      <c r="BWN3227" s="137"/>
      <c r="BWO3227" s="137"/>
      <c r="BWP3227" s="137"/>
      <c r="BWQ3227" s="137"/>
      <c r="BWR3227" s="137"/>
      <c r="BWS3227" s="137"/>
      <c r="BWT3227" s="137"/>
      <c r="BWU3227" s="137"/>
      <c r="BWV3227" s="137"/>
      <c r="BWW3227" s="137"/>
      <c r="BWX3227" s="137"/>
      <c r="BWY3227" s="137"/>
      <c r="BWZ3227" s="137"/>
      <c r="BXA3227" s="137"/>
      <c r="BXB3227" s="137"/>
      <c r="BXC3227" s="137"/>
      <c r="BXD3227" s="137"/>
      <c r="BXE3227" s="137"/>
      <c r="BXF3227" s="137"/>
      <c r="BXG3227" s="137"/>
      <c r="BXH3227" s="137"/>
      <c r="BXI3227" s="137"/>
      <c r="BXJ3227" s="137"/>
      <c r="BXK3227" s="137"/>
      <c r="BXL3227" s="137"/>
      <c r="BXM3227" s="137"/>
      <c r="BXN3227" s="137"/>
      <c r="BXO3227" s="137"/>
      <c r="BXP3227" s="137"/>
      <c r="BXQ3227" s="137"/>
      <c r="BXR3227" s="137"/>
      <c r="BXS3227" s="137"/>
      <c r="BXT3227" s="137"/>
      <c r="BXU3227" s="137"/>
      <c r="BXV3227" s="137"/>
      <c r="BXW3227" s="137"/>
      <c r="BXX3227" s="137"/>
      <c r="BXY3227" s="137"/>
      <c r="BXZ3227" s="137"/>
      <c r="BYA3227" s="137"/>
      <c r="BYB3227" s="137"/>
      <c r="BYC3227" s="137"/>
      <c r="BYD3227" s="137"/>
      <c r="BYE3227" s="137"/>
      <c r="BYF3227" s="137"/>
      <c r="BYG3227" s="137"/>
      <c r="BYH3227" s="137"/>
      <c r="BYI3227" s="137"/>
      <c r="BYJ3227" s="137"/>
      <c r="BYK3227" s="137"/>
      <c r="BYL3227" s="137"/>
      <c r="BYM3227" s="137"/>
      <c r="BYN3227" s="137"/>
      <c r="BYO3227" s="137"/>
      <c r="BYP3227" s="137"/>
      <c r="BYQ3227" s="137"/>
      <c r="BYR3227" s="137"/>
      <c r="BYS3227" s="137"/>
      <c r="BYT3227" s="137"/>
      <c r="BYU3227" s="137"/>
      <c r="BYV3227" s="137"/>
      <c r="BYW3227" s="137"/>
      <c r="BYX3227" s="137"/>
      <c r="BYY3227" s="137"/>
      <c r="BYZ3227" s="137"/>
      <c r="BZA3227" s="137"/>
      <c r="BZB3227" s="137"/>
      <c r="BZC3227" s="137"/>
      <c r="BZD3227" s="137"/>
      <c r="BZE3227" s="137"/>
      <c r="BZF3227" s="137"/>
      <c r="BZG3227" s="137"/>
      <c r="BZH3227" s="137"/>
      <c r="BZI3227" s="137"/>
      <c r="BZJ3227" s="137"/>
      <c r="BZK3227" s="137"/>
      <c r="BZL3227" s="137"/>
      <c r="BZM3227" s="137"/>
      <c r="BZN3227" s="137"/>
      <c r="BZO3227" s="137"/>
      <c r="BZP3227" s="137"/>
      <c r="BZQ3227" s="137"/>
      <c r="BZR3227" s="137"/>
      <c r="BZS3227" s="137"/>
      <c r="BZT3227" s="137"/>
      <c r="BZU3227" s="137"/>
      <c r="BZV3227" s="137"/>
      <c r="BZW3227" s="137"/>
      <c r="BZX3227" s="137"/>
      <c r="BZY3227" s="137"/>
      <c r="BZZ3227" s="137"/>
      <c r="CAA3227" s="137"/>
      <c r="CAB3227" s="137"/>
      <c r="CAC3227" s="137"/>
      <c r="CAD3227" s="137"/>
      <c r="CAE3227" s="137"/>
      <c r="CAF3227" s="137"/>
      <c r="CAG3227" s="137"/>
      <c r="CAH3227" s="137"/>
      <c r="CAI3227" s="137"/>
      <c r="CAJ3227" s="137"/>
      <c r="CAK3227" s="137"/>
      <c r="CAL3227" s="137"/>
      <c r="CAM3227" s="137"/>
      <c r="CAN3227" s="137"/>
      <c r="CAO3227" s="137"/>
      <c r="CAP3227" s="137"/>
      <c r="CAQ3227" s="137"/>
      <c r="CAR3227" s="137"/>
      <c r="CAS3227" s="137"/>
      <c r="CAT3227" s="137"/>
      <c r="CAU3227" s="137"/>
      <c r="CAV3227" s="137"/>
      <c r="CAW3227" s="137"/>
      <c r="CAX3227" s="137"/>
      <c r="CAY3227" s="137"/>
      <c r="CAZ3227" s="137"/>
      <c r="CBA3227" s="137"/>
      <c r="CBB3227" s="137"/>
      <c r="CBC3227" s="137"/>
      <c r="CBD3227" s="137"/>
      <c r="CBE3227" s="137"/>
      <c r="CBF3227" s="137"/>
      <c r="CBG3227" s="137"/>
      <c r="CBH3227" s="137"/>
      <c r="CBI3227" s="137"/>
      <c r="CBJ3227" s="137"/>
      <c r="CBK3227" s="137"/>
      <c r="CBL3227" s="137"/>
      <c r="CBM3227" s="137"/>
      <c r="CBN3227" s="137"/>
      <c r="CBO3227" s="137"/>
      <c r="CBP3227" s="137"/>
      <c r="CBQ3227" s="137"/>
      <c r="CBR3227" s="137"/>
      <c r="CBS3227" s="137"/>
      <c r="CBT3227" s="137"/>
      <c r="CBU3227" s="137"/>
      <c r="CBV3227" s="137"/>
      <c r="CBW3227" s="137"/>
      <c r="CBX3227" s="137"/>
      <c r="CBY3227" s="137"/>
      <c r="CBZ3227" s="137"/>
      <c r="CCA3227" s="137"/>
      <c r="CCB3227" s="137"/>
      <c r="CCC3227" s="137"/>
      <c r="CCD3227" s="137"/>
      <c r="CCE3227" s="137"/>
      <c r="CCF3227" s="137"/>
      <c r="CCG3227" s="137"/>
      <c r="CCH3227" s="137"/>
      <c r="CCI3227" s="137"/>
      <c r="CCJ3227" s="137"/>
      <c r="CCK3227" s="137"/>
      <c r="CCL3227" s="137"/>
      <c r="CCM3227" s="137"/>
      <c r="CCN3227" s="137"/>
      <c r="CCO3227" s="137"/>
      <c r="CCP3227" s="137"/>
      <c r="CCQ3227" s="137"/>
      <c r="CCR3227" s="137"/>
      <c r="CCS3227" s="137"/>
      <c r="CCT3227" s="137"/>
      <c r="CCU3227" s="137"/>
      <c r="CCV3227" s="137"/>
      <c r="CCW3227" s="137"/>
      <c r="CCX3227" s="137"/>
      <c r="CCY3227" s="137"/>
      <c r="CCZ3227" s="137"/>
      <c r="CDA3227" s="137"/>
      <c r="CDB3227" s="137"/>
      <c r="CDC3227" s="137"/>
      <c r="CDD3227" s="137"/>
      <c r="CDE3227" s="137"/>
      <c r="CDF3227" s="137"/>
      <c r="CDG3227" s="137"/>
      <c r="CDH3227" s="137"/>
      <c r="CDI3227" s="137"/>
      <c r="CDJ3227" s="137"/>
      <c r="CDK3227" s="137"/>
      <c r="CDL3227" s="137"/>
      <c r="CDM3227" s="137"/>
      <c r="CDN3227" s="137"/>
      <c r="CDO3227" s="137"/>
      <c r="CDP3227" s="137"/>
      <c r="CDQ3227" s="137"/>
      <c r="CDR3227" s="137"/>
      <c r="CDS3227" s="137"/>
      <c r="CDT3227" s="137"/>
      <c r="CDU3227" s="137"/>
      <c r="CDV3227" s="137"/>
      <c r="CDW3227" s="137"/>
      <c r="CDX3227" s="137"/>
      <c r="CDY3227" s="137"/>
      <c r="CDZ3227" s="137"/>
      <c r="CEA3227" s="137"/>
      <c r="CEB3227" s="137"/>
      <c r="CEC3227" s="137"/>
      <c r="CED3227" s="137"/>
      <c r="CEE3227" s="137"/>
      <c r="CEF3227" s="137"/>
      <c r="CEG3227" s="137"/>
      <c r="CEH3227" s="137"/>
      <c r="CEI3227" s="137"/>
      <c r="CEJ3227" s="137"/>
      <c r="CEK3227" s="137"/>
      <c r="CEL3227" s="137"/>
      <c r="CEM3227" s="137"/>
      <c r="CEN3227" s="137"/>
      <c r="CEO3227" s="137"/>
      <c r="CEP3227" s="137"/>
      <c r="CEQ3227" s="137"/>
      <c r="CER3227" s="137"/>
      <c r="CES3227" s="137"/>
      <c r="CET3227" s="137"/>
      <c r="CEU3227" s="137"/>
      <c r="CEV3227" s="137"/>
      <c r="CEW3227" s="137"/>
      <c r="CEX3227" s="137"/>
      <c r="CEY3227" s="137"/>
      <c r="CEZ3227" s="137"/>
      <c r="CFA3227" s="137"/>
      <c r="CFB3227" s="137"/>
      <c r="CFC3227" s="137"/>
      <c r="CFD3227" s="137"/>
      <c r="CFE3227" s="137"/>
      <c r="CFF3227" s="137"/>
      <c r="CFG3227" s="137"/>
      <c r="CFH3227" s="137"/>
      <c r="CFI3227" s="137"/>
      <c r="CFJ3227" s="137"/>
      <c r="CFK3227" s="137"/>
      <c r="CFL3227" s="137"/>
      <c r="CFM3227" s="137"/>
      <c r="CFN3227" s="137"/>
      <c r="CFO3227" s="137"/>
      <c r="CFP3227" s="137"/>
      <c r="CFQ3227" s="137"/>
      <c r="CFR3227" s="137"/>
      <c r="CFS3227" s="137"/>
      <c r="CFT3227" s="137"/>
      <c r="CFU3227" s="137"/>
      <c r="CFV3227" s="137"/>
      <c r="CFW3227" s="137"/>
      <c r="CFX3227" s="137"/>
      <c r="CFY3227" s="137"/>
      <c r="CFZ3227" s="137"/>
      <c r="CGA3227" s="137"/>
      <c r="CGB3227" s="137"/>
      <c r="CGC3227" s="137"/>
      <c r="CGD3227" s="137"/>
      <c r="CGE3227" s="137"/>
      <c r="CGF3227" s="137"/>
      <c r="CGG3227" s="137"/>
      <c r="CGH3227" s="137"/>
      <c r="CGI3227" s="137"/>
      <c r="CGJ3227" s="137"/>
      <c r="CGK3227" s="137"/>
      <c r="CGL3227" s="137"/>
      <c r="CGM3227" s="137"/>
      <c r="CGN3227" s="137"/>
      <c r="CGO3227" s="137"/>
      <c r="CGP3227" s="137"/>
      <c r="CGQ3227" s="137"/>
      <c r="CGR3227" s="137"/>
      <c r="CGS3227" s="137"/>
      <c r="CGT3227" s="137"/>
      <c r="CGU3227" s="137"/>
      <c r="CGV3227" s="137"/>
      <c r="CGW3227" s="137"/>
      <c r="CGX3227" s="137"/>
      <c r="CGY3227" s="137"/>
      <c r="CGZ3227" s="137"/>
      <c r="CHA3227" s="137"/>
      <c r="CHB3227" s="137"/>
      <c r="CHC3227" s="137"/>
      <c r="CHD3227" s="137"/>
      <c r="CHE3227" s="137"/>
      <c r="CHF3227" s="137"/>
      <c r="CHG3227" s="137"/>
      <c r="CHH3227" s="137"/>
      <c r="CHI3227" s="137"/>
      <c r="CHJ3227" s="137"/>
      <c r="CHK3227" s="137"/>
      <c r="CHL3227" s="137"/>
      <c r="CHM3227" s="137"/>
      <c r="CHN3227" s="137"/>
      <c r="CHO3227" s="137"/>
      <c r="CHP3227" s="137"/>
      <c r="CHQ3227" s="137"/>
      <c r="CHR3227" s="137"/>
      <c r="CHS3227" s="137"/>
      <c r="CHT3227" s="137"/>
      <c r="CHU3227" s="137"/>
      <c r="CHV3227" s="137"/>
      <c r="CHW3227" s="137"/>
      <c r="CHX3227" s="137"/>
      <c r="CHY3227" s="137"/>
      <c r="CHZ3227" s="137"/>
      <c r="CIA3227" s="137"/>
      <c r="CIB3227" s="137"/>
      <c r="CIC3227" s="137"/>
      <c r="CID3227" s="137"/>
      <c r="CIE3227" s="137"/>
      <c r="CIF3227" s="137"/>
      <c r="CIG3227" s="137"/>
      <c r="CIH3227" s="137"/>
      <c r="CII3227" s="137"/>
      <c r="CIJ3227" s="137"/>
      <c r="CIK3227" s="137"/>
      <c r="CIL3227" s="137"/>
      <c r="CIM3227" s="137"/>
      <c r="CIN3227" s="137"/>
      <c r="CIO3227" s="137"/>
      <c r="CIP3227" s="137"/>
      <c r="CIQ3227" s="137"/>
      <c r="CIR3227" s="137"/>
      <c r="CIS3227" s="137"/>
      <c r="CIT3227" s="137"/>
      <c r="CIU3227" s="137"/>
      <c r="CIV3227" s="137"/>
      <c r="CIW3227" s="137"/>
      <c r="CIX3227" s="137"/>
      <c r="CIY3227" s="137"/>
      <c r="CIZ3227" s="137"/>
      <c r="CJA3227" s="137"/>
      <c r="CJB3227" s="137"/>
      <c r="CJC3227" s="137"/>
      <c r="CJD3227" s="137"/>
      <c r="CJE3227" s="137"/>
      <c r="CJF3227" s="137"/>
      <c r="CJG3227" s="137"/>
      <c r="CJH3227" s="137"/>
      <c r="CJI3227" s="137"/>
      <c r="CJJ3227" s="137"/>
      <c r="CJK3227" s="137"/>
      <c r="CJL3227" s="137"/>
      <c r="CJM3227" s="137"/>
      <c r="CJN3227" s="137"/>
      <c r="CJO3227" s="137"/>
      <c r="CJP3227" s="137"/>
      <c r="CJQ3227" s="137"/>
      <c r="CJR3227" s="137"/>
      <c r="CJS3227" s="137"/>
      <c r="CJT3227" s="137"/>
      <c r="CJU3227" s="137"/>
      <c r="CJV3227" s="137"/>
      <c r="CJW3227" s="137"/>
      <c r="CJX3227" s="137"/>
      <c r="CJY3227" s="137"/>
      <c r="CJZ3227" s="137"/>
      <c r="CKA3227" s="137"/>
      <c r="CKB3227" s="137"/>
      <c r="CKC3227" s="137"/>
      <c r="CKD3227" s="137"/>
      <c r="CKE3227" s="137"/>
      <c r="CKF3227" s="137"/>
      <c r="CKG3227" s="137"/>
      <c r="CKH3227" s="137"/>
      <c r="CKI3227" s="137"/>
      <c r="CKJ3227" s="137"/>
      <c r="CKK3227" s="137"/>
      <c r="CKL3227" s="137"/>
      <c r="CKM3227" s="137"/>
      <c r="CKN3227" s="137"/>
      <c r="CKO3227" s="137"/>
      <c r="CKP3227" s="137"/>
      <c r="CKQ3227" s="137"/>
      <c r="CKR3227" s="137"/>
      <c r="CKS3227" s="137"/>
      <c r="CKT3227" s="137"/>
      <c r="CKU3227" s="137"/>
      <c r="CKV3227" s="137"/>
      <c r="CKW3227" s="137"/>
      <c r="CKX3227" s="137"/>
      <c r="CKY3227" s="137"/>
      <c r="CKZ3227" s="137"/>
      <c r="CLA3227" s="137"/>
      <c r="CLB3227" s="137"/>
      <c r="CLC3227" s="137"/>
      <c r="CLD3227" s="137"/>
      <c r="CLE3227" s="137"/>
      <c r="CLF3227" s="137"/>
      <c r="CLG3227" s="137"/>
      <c r="CLH3227" s="137"/>
      <c r="CLI3227" s="137"/>
      <c r="CLJ3227" s="137"/>
      <c r="CLK3227" s="137"/>
      <c r="CLL3227" s="137"/>
      <c r="CLM3227" s="137"/>
      <c r="CLN3227" s="137"/>
      <c r="CLO3227" s="137"/>
      <c r="CLP3227" s="137"/>
      <c r="CLQ3227" s="137"/>
      <c r="CLR3227" s="137"/>
      <c r="CLS3227" s="137"/>
      <c r="CLT3227" s="137"/>
      <c r="CLU3227" s="137"/>
      <c r="CLV3227" s="137"/>
      <c r="CLW3227" s="137"/>
      <c r="CLX3227" s="137"/>
      <c r="CLY3227" s="137"/>
      <c r="CLZ3227" s="137"/>
      <c r="CMA3227" s="137"/>
      <c r="CMB3227" s="137"/>
      <c r="CMC3227" s="137"/>
      <c r="CMD3227" s="137"/>
      <c r="CME3227" s="137"/>
      <c r="CMF3227" s="137"/>
      <c r="CMG3227" s="137"/>
      <c r="CMH3227" s="137"/>
      <c r="CMI3227" s="137"/>
      <c r="CMJ3227" s="137"/>
      <c r="CMK3227" s="137"/>
      <c r="CML3227" s="137"/>
      <c r="CMM3227" s="137"/>
      <c r="CMN3227" s="137"/>
      <c r="CMO3227" s="137"/>
      <c r="CMP3227" s="137"/>
      <c r="CMQ3227" s="137"/>
      <c r="CMR3227" s="137"/>
      <c r="CMS3227" s="137"/>
      <c r="CMT3227" s="137"/>
      <c r="CMU3227" s="137"/>
      <c r="CMV3227" s="137"/>
      <c r="CMW3227" s="137"/>
      <c r="CMX3227" s="137"/>
      <c r="CMY3227" s="137"/>
      <c r="CMZ3227" s="137"/>
      <c r="CNA3227" s="137"/>
      <c r="CNB3227" s="137"/>
      <c r="CNC3227" s="137"/>
      <c r="CND3227" s="137"/>
      <c r="CNE3227" s="137"/>
      <c r="CNF3227" s="137"/>
      <c r="CNG3227" s="137"/>
      <c r="CNH3227" s="137"/>
      <c r="CNI3227" s="137"/>
      <c r="CNJ3227" s="137"/>
      <c r="CNK3227" s="137"/>
      <c r="CNL3227" s="137"/>
      <c r="CNM3227" s="137"/>
      <c r="CNN3227" s="137"/>
      <c r="CNO3227" s="137"/>
      <c r="CNP3227" s="137"/>
      <c r="CNQ3227" s="137"/>
      <c r="CNR3227" s="137"/>
      <c r="CNS3227" s="137"/>
      <c r="CNT3227" s="137"/>
      <c r="CNU3227" s="137"/>
      <c r="CNV3227" s="137"/>
      <c r="CNW3227" s="137"/>
      <c r="CNX3227" s="137"/>
      <c r="CNY3227" s="137"/>
      <c r="CNZ3227" s="137"/>
      <c r="COA3227" s="137"/>
      <c r="COB3227" s="137"/>
      <c r="COC3227" s="137"/>
      <c r="COD3227" s="137"/>
      <c r="COE3227" s="137"/>
      <c r="COF3227" s="137"/>
      <c r="COG3227" s="137"/>
      <c r="COH3227" s="137"/>
      <c r="COI3227" s="137"/>
      <c r="COJ3227" s="137"/>
      <c r="COK3227" s="137"/>
      <c r="COL3227" s="137"/>
      <c r="COM3227" s="137"/>
      <c r="CON3227" s="137"/>
      <c r="COO3227" s="137"/>
      <c r="COP3227" s="137"/>
      <c r="COQ3227" s="137"/>
      <c r="COR3227" s="137"/>
      <c r="COS3227" s="137"/>
      <c r="COT3227" s="137"/>
      <c r="COU3227" s="137"/>
      <c r="COV3227" s="137"/>
      <c r="COW3227" s="137"/>
      <c r="COX3227" s="137"/>
      <c r="COY3227" s="137"/>
      <c r="COZ3227" s="137"/>
      <c r="CPA3227" s="137"/>
      <c r="CPB3227" s="137"/>
      <c r="CPC3227" s="137"/>
      <c r="CPD3227" s="137"/>
      <c r="CPE3227" s="137"/>
      <c r="CPF3227" s="137"/>
      <c r="CPG3227" s="137"/>
      <c r="CPH3227" s="137"/>
      <c r="CPI3227" s="137"/>
      <c r="CPJ3227" s="137"/>
      <c r="CPK3227" s="137"/>
      <c r="CPL3227" s="137"/>
      <c r="CPM3227" s="137"/>
      <c r="CPN3227" s="137"/>
      <c r="CPO3227" s="137"/>
      <c r="CPP3227" s="137"/>
      <c r="CPQ3227" s="137"/>
      <c r="CPR3227" s="137"/>
      <c r="CPS3227" s="137"/>
      <c r="CPT3227" s="137"/>
      <c r="CPU3227" s="137"/>
      <c r="CPV3227" s="137"/>
      <c r="CPW3227" s="137"/>
      <c r="CPX3227" s="137"/>
      <c r="CPY3227" s="137"/>
      <c r="CPZ3227" s="137"/>
      <c r="CQA3227" s="137"/>
      <c r="CQB3227" s="137"/>
      <c r="CQC3227" s="137"/>
      <c r="CQD3227" s="137"/>
      <c r="CQE3227" s="137"/>
      <c r="CQF3227" s="137"/>
      <c r="CQG3227" s="137"/>
      <c r="CQH3227" s="137"/>
      <c r="CQI3227" s="137"/>
      <c r="CQJ3227" s="137"/>
      <c r="CQK3227" s="137"/>
      <c r="CQL3227" s="137"/>
      <c r="CQM3227" s="137"/>
      <c r="CQN3227" s="137"/>
      <c r="CQO3227" s="137"/>
      <c r="CQP3227" s="137"/>
      <c r="CQQ3227" s="137"/>
      <c r="CQR3227" s="137"/>
      <c r="CQS3227" s="137"/>
      <c r="CQT3227" s="137"/>
      <c r="CQU3227" s="137"/>
      <c r="CQV3227" s="137"/>
      <c r="CQW3227" s="137"/>
      <c r="CQX3227" s="137"/>
      <c r="CQY3227" s="137"/>
      <c r="CQZ3227" s="137"/>
      <c r="CRA3227" s="137"/>
      <c r="CRB3227" s="137"/>
      <c r="CRC3227" s="137"/>
      <c r="CRD3227" s="137"/>
      <c r="CRE3227" s="137"/>
      <c r="CRF3227" s="137"/>
      <c r="CRG3227" s="137"/>
      <c r="CRH3227" s="137"/>
      <c r="CRI3227" s="137"/>
      <c r="CRJ3227" s="137"/>
      <c r="CRK3227" s="137"/>
      <c r="CRL3227" s="137"/>
      <c r="CRM3227" s="137"/>
      <c r="CRN3227" s="137"/>
      <c r="CRO3227" s="137"/>
      <c r="CRP3227" s="137"/>
      <c r="CRQ3227" s="137"/>
      <c r="CRR3227" s="137"/>
      <c r="CRS3227" s="137"/>
      <c r="CRT3227" s="137"/>
      <c r="CRU3227" s="137"/>
      <c r="CRV3227" s="137"/>
      <c r="CRW3227" s="137"/>
      <c r="CRX3227" s="137"/>
      <c r="CRY3227" s="137"/>
      <c r="CRZ3227" s="137"/>
      <c r="CSA3227" s="137"/>
      <c r="CSB3227" s="137"/>
      <c r="CSC3227" s="137"/>
      <c r="CSD3227" s="137"/>
      <c r="CSE3227" s="137"/>
      <c r="CSF3227" s="137"/>
      <c r="CSG3227" s="137"/>
      <c r="CSH3227" s="137"/>
      <c r="CSI3227" s="137"/>
      <c r="CSJ3227" s="137"/>
      <c r="CSK3227" s="137"/>
      <c r="CSL3227" s="137"/>
      <c r="CSM3227" s="137"/>
      <c r="CSN3227" s="137"/>
      <c r="CSO3227" s="137"/>
      <c r="CSP3227" s="137"/>
      <c r="CSQ3227" s="137"/>
      <c r="CSR3227" s="137"/>
      <c r="CSS3227" s="137"/>
      <c r="CST3227" s="137"/>
      <c r="CSU3227" s="137"/>
      <c r="CSV3227" s="137"/>
      <c r="CSW3227" s="137"/>
      <c r="CSX3227" s="137"/>
      <c r="CSY3227" s="137"/>
      <c r="CSZ3227" s="137"/>
      <c r="CTA3227" s="137"/>
      <c r="CTB3227" s="137"/>
      <c r="CTC3227" s="137"/>
      <c r="CTD3227" s="137"/>
      <c r="CTE3227" s="137"/>
      <c r="CTF3227" s="137"/>
      <c r="CTG3227" s="137"/>
      <c r="CTH3227" s="137"/>
      <c r="CTI3227" s="137"/>
      <c r="CTJ3227" s="137"/>
      <c r="CTK3227" s="137"/>
      <c r="CTL3227" s="137"/>
      <c r="CTM3227" s="137"/>
      <c r="CTN3227" s="137"/>
      <c r="CTO3227" s="137"/>
      <c r="CTP3227" s="137"/>
      <c r="CTQ3227" s="137"/>
      <c r="CTR3227" s="137"/>
      <c r="CTS3227" s="137"/>
      <c r="CTT3227" s="137"/>
      <c r="CTU3227" s="137"/>
      <c r="CTV3227" s="137"/>
      <c r="CTW3227" s="137"/>
      <c r="CTX3227" s="137"/>
      <c r="CTY3227" s="137"/>
      <c r="CTZ3227" s="137"/>
      <c r="CUA3227" s="137"/>
      <c r="CUB3227" s="137"/>
      <c r="CUC3227" s="137"/>
      <c r="CUD3227" s="137"/>
      <c r="CUE3227" s="137"/>
      <c r="CUF3227" s="137"/>
      <c r="CUG3227" s="137"/>
      <c r="CUH3227" s="137"/>
      <c r="CUI3227" s="137"/>
      <c r="CUJ3227" s="137"/>
      <c r="CUK3227" s="137"/>
      <c r="CUL3227" s="137"/>
      <c r="CUM3227" s="137"/>
      <c r="CUN3227" s="137"/>
      <c r="CUO3227" s="137"/>
      <c r="CUP3227" s="137"/>
      <c r="CUQ3227" s="137"/>
      <c r="CUR3227" s="137"/>
      <c r="CUS3227" s="137"/>
      <c r="CUT3227" s="137"/>
      <c r="CUU3227" s="137"/>
      <c r="CUV3227" s="137"/>
      <c r="CUW3227" s="137"/>
      <c r="CUX3227" s="137"/>
      <c r="CUY3227" s="137"/>
      <c r="CUZ3227" s="137"/>
      <c r="CVA3227" s="137"/>
      <c r="CVB3227" s="137"/>
      <c r="CVC3227" s="137"/>
      <c r="CVD3227" s="137"/>
      <c r="CVE3227" s="137"/>
      <c r="CVF3227" s="137"/>
      <c r="CVG3227" s="137"/>
      <c r="CVH3227" s="137"/>
      <c r="CVI3227" s="137"/>
      <c r="CVJ3227" s="137"/>
      <c r="CVK3227" s="137"/>
      <c r="CVL3227" s="137"/>
      <c r="CVM3227" s="137"/>
      <c r="CVN3227" s="137"/>
      <c r="CVO3227" s="137"/>
      <c r="CVP3227" s="137"/>
      <c r="CVQ3227" s="137"/>
      <c r="CVR3227" s="137"/>
      <c r="CVS3227" s="137"/>
      <c r="CVT3227" s="137"/>
      <c r="CVU3227" s="137"/>
      <c r="CVV3227" s="137"/>
      <c r="CVW3227" s="137"/>
      <c r="CVX3227" s="137"/>
      <c r="CVY3227" s="137"/>
      <c r="CVZ3227" s="137"/>
      <c r="CWA3227" s="137"/>
      <c r="CWB3227" s="137"/>
      <c r="CWC3227" s="137"/>
      <c r="CWD3227" s="137"/>
      <c r="CWE3227" s="137"/>
      <c r="CWF3227" s="137"/>
      <c r="CWG3227" s="137"/>
      <c r="CWH3227" s="137"/>
      <c r="CWI3227" s="137"/>
      <c r="CWJ3227" s="137"/>
      <c r="CWK3227" s="137"/>
      <c r="CWL3227" s="137"/>
      <c r="CWM3227" s="137"/>
      <c r="CWN3227" s="137"/>
      <c r="CWO3227" s="137"/>
      <c r="CWP3227" s="137"/>
      <c r="CWQ3227" s="137"/>
      <c r="CWR3227" s="137"/>
      <c r="CWS3227" s="137"/>
      <c r="CWT3227" s="137"/>
      <c r="CWU3227" s="137"/>
      <c r="CWV3227" s="137"/>
      <c r="CWW3227" s="137"/>
      <c r="CWX3227" s="137"/>
      <c r="CWY3227" s="137"/>
      <c r="CWZ3227" s="137"/>
      <c r="CXA3227" s="137"/>
      <c r="CXB3227" s="137"/>
      <c r="CXC3227" s="137"/>
      <c r="CXD3227" s="137"/>
      <c r="CXE3227" s="137"/>
      <c r="CXF3227" s="137"/>
      <c r="CXG3227" s="137"/>
      <c r="CXH3227" s="137"/>
      <c r="CXI3227" s="137"/>
      <c r="CXJ3227" s="137"/>
      <c r="CXK3227" s="137"/>
      <c r="CXL3227" s="137"/>
      <c r="CXM3227" s="137"/>
      <c r="CXN3227" s="137"/>
      <c r="CXO3227" s="137"/>
      <c r="CXP3227" s="137"/>
      <c r="CXQ3227" s="137"/>
      <c r="CXR3227" s="137"/>
      <c r="CXS3227" s="137"/>
      <c r="CXT3227" s="137"/>
      <c r="CXU3227" s="137"/>
      <c r="CXV3227" s="137"/>
      <c r="CXW3227" s="137"/>
      <c r="CXX3227" s="137"/>
      <c r="CXY3227" s="137"/>
      <c r="CXZ3227" s="137"/>
      <c r="CYA3227" s="137"/>
      <c r="CYB3227" s="137"/>
      <c r="CYC3227" s="137"/>
      <c r="CYD3227" s="137"/>
      <c r="CYE3227" s="137"/>
      <c r="CYF3227" s="137"/>
      <c r="CYG3227" s="137"/>
      <c r="CYH3227" s="137"/>
      <c r="CYI3227" s="137"/>
      <c r="CYJ3227" s="137"/>
      <c r="CYK3227" s="137"/>
      <c r="CYL3227" s="137"/>
      <c r="CYM3227" s="137"/>
      <c r="CYN3227" s="137"/>
      <c r="CYO3227" s="137"/>
      <c r="CYP3227" s="137"/>
      <c r="CYQ3227" s="137"/>
      <c r="CYR3227" s="137"/>
      <c r="CYS3227" s="137"/>
      <c r="CYT3227" s="137"/>
      <c r="CYU3227" s="137"/>
      <c r="CYV3227" s="137"/>
      <c r="CYW3227" s="137"/>
      <c r="CYX3227" s="137"/>
      <c r="CYY3227" s="137"/>
      <c r="CYZ3227" s="137"/>
      <c r="CZA3227" s="137"/>
      <c r="CZB3227" s="137"/>
      <c r="CZC3227" s="137"/>
      <c r="CZD3227" s="137"/>
      <c r="CZE3227" s="137"/>
      <c r="CZF3227" s="137"/>
      <c r="CZG3227" s="137"/>
      <c r="CZH3227" s="137"/>
      <c r="CZI3227" s="137"/>
      <c r="CZJ3227" s="137"/>
      <c r="CZK3227" s="137"/>
      <c r="CZL3227" s="137"/>
      <c r="CZM3227" s="137"/>
      <c r="CZN3227" s="137"/>
      <c r="CZO3227" s="137"/>
      <c r="CZP3227" s="137"/>
      <c r="CZQ3227" s="137"/>
      <c r="CZR3227" s="137"/>
      <c r="CZS3227" s="137"/>
      <c r="CZT3227" s="137"/>
      <c r="CZU3227" s="137"/>
      <c r="CZV3227" s="137"/>
      <c r="CZW3227" s="137"/>
      <c r="CZX3227" s="137"/>
      <c r="CZY3227" s="137"/>
      <c r="CZZ3227" s="137"/>
      <c r="DAA3227" s="137"/>
      <c r="DAB3227" s="137"/>
      <c r="DAC3227" s="137"/>
      <c r="DAD3227" s="137"/>
      <c r="DAE3227" s="137"/>
      <c r="DAF3227" s="137"/>
      <c r="DAG3227" s="137"/>
      <c r="DAH3227" s="137"/>
      <c r="DAI3227" s="137"/>
      <c r="DAJ3227" s="137"/>
      <c r="DAK3227" s="137"/>
      <c r="DAL3227" s="137"/>
      <c r="DAM3227" s="137"/>
      <c r="DAN3227" s="137"/>
      <c r="DAO3227" s="137"/>
      <c r="DAP3227" s="137"/>
      <c r="DAQ3227" s="137"/>
      <c r="DAR3227" s="137"/>
      <c r="DAS3227" s="137"/>
      <c r="DAT3227" s="137"/>
      <c r="DAU3227" s="137"/>
      <c r="DAV3227" s="137"/>
      <c r="DAW3227" s="137"/>
      <c r="DAX3227" s="137"/>
      <c r="DAY3227" s="137"/>
      <c r="DAZ3227" s="137"/>
      <c r="DBA3227" s="137"/>
      <c r="DBB3227" s="137"/>
      <c r="DBC3227" s="137"/>
      <c r="DBD3227" s="137"/>
      <c r="DBE3227" s="137"/>
      <c r="DBF3227" s="137"/>
      <c r="DBG3227" s="137"/>
      <c r="DBH3227" s="137"/>
      <c r="DBI3227" s="137"/>
      <c r="DBJ3227" s="137"/>
      <c r="DBK3227" s="137"/>
      <c r="DBL3227" s="137"/>
      <c r="DBM3227" s="137"/>
      <c r="DBN3227" s="137"/>
      <c r="DBO3227" s="137"/>
      <c r="DBP3227" s="137"/>
      <c r="DBQ3227" s="137"/>
      <c r="DBR3227" s="137"/>
      <c r="DBS3227" s="137"/>
      <c r="DBT3227" s="137"/>
      <c r="DBU3227" s="137"/>
      <c r="DBV3227" s="137"/>
      <c r="DBW3227" s="137"/>
      <c r="DBX3227" s="137"/>
      <c r="DBY3227" s="137"/>
      <c r="DBZ3227" s="137"/>
      <c r="DCA3227" s="137"/>
      <c r="DCB3227" s="137"/>
      <c r="DCC3227" s="137"/>
      <c r="DCD3227" s="137"/>
      <c r="DCE3227" s="137"/>
      <c r="DCF3227" s="137"/>
      <c r="DCG3227" s="137"/>
      <c r="DCH3227" s="137"/>
      <c r="DCI3227" s="137"/>
      <c r="DCJ3227" s="137"/>
      <c r="DCK3227" s="137"/>
      <c r="DCL3227" s="137"/>
      <c r="DCM3227" s="137"/>
      <c r="DCN3227" s="137"/>
      <c r="DCO3227" s="137"/>
      <c r="DCP3227" s="137"/>
      <c r="DCQ3227" s="137"/>
      <c r="DCR3227" s="137"/>
      <c r="DCS3227" s="137"/>
      <c r="DCT3227" s="137"/>
      <c r="DCU3227" s="137"/>
      <c r="DCV3227" s="137"/>
      <c r="DCW3227" s="137"/>
      <c r="DCX3227" s="137"/>
      <c r="DCY3227" s="137"/>
      <c r="DCZ3227" s="137"/>
      <c r="DDA3227" s="137"/>
      <c r="DDB3227" s="137"/>
      <c r="DDC3227" s="137"/>
      <c r="DDD3227" s="137"/>
      <c r="DDE3227" s="137"/>
      <c r="DDF3227" s="137"/>
      <c r="DDG3227" s="137"/>
      <c r="DDH3227" s="137"/>
      <c r="DDI3227" s="137"/>
      <c r="DDJ3227" s="137"/>
      <c r="DDK3227" s="137"/>
      <c r="DDL3227" s="137"/>
      <c r="DDM3227" s="137"/>
      <c r="DDN3227" s="137"/>
      <c r="DDO3227" s="137"/>
      <c r="DDP3227" s="137"/>
      <c r="DDQ3227" s="137"/>
      <c r="DDR3227" s="137"/>
      <c r="DDS3227" s="137"/>
      <c r="DDT3227" s="137"/>
      <c r="DDU3227" s="137"/>
      <c r="DDV3227" s="137"/>
      <c r="DDW3227" s="137"/>
      <c r="DDX3227" s="137"/>
      <c r="DDY3227" s="137"/>
      <c r="DDZ3227" s="137"/>
      <c r="DEA3227" s="137"/>
      <c r="DEB3227" s="137"/>
      <c r="DEC3227" s="137"/>
      <c r="DED3227" s="137"/>
      <c r="DEE3227" s="137"/>
      <c r="DEF3227" s="137"/>
      <c r="DEG3227" s="137"/>
      <c r="DEH3227" s="137"/>
      <c r="DEI3227" s="137"/>
      <c r="DEJ3227" s="137"/>
      <c r="DEK3227" s="137"/>
      <c r="DEL3227" s="137"/>
      <c r="DEM3227" s="137"/>
      <c r="DEN3227" s="137"/>
      <c r="DEO3227" s="137"/>
      <c r="DEP3227" s="137"/>
      <c r="DEQ3227" s="137"/>
      <c r="DER3227" s="137"/>
      <c r="DES3227" s="137"/>
      <c r="DET3227" s="137"/>
      <c r="DEU3227" s="137"/>
      <c r="DEV3227" s="137"/>
      <c r="DEW3227" s="137"/>
      <c r="DEX3227" s="137"/>
      <c r="DEY3227" s="137"/>
      <c r="DEZ3227" s="137"/>
      <c r="DFA3227" s="137"/>
      <c r="DFB3227" s="137"/>
      <c r="DFC3227" s="137"/>
      <c r="DFD3227" s="137"/>
      <c r="DFE3227" s="137"/>
      <c r="DFF3227" s="137"/>
      <c r="DFG3227" s="137"/>
      <c r="DFH3227" s="137"/>
      <c r="DFI3227" s="137"/>
      <c r="DFJ3227" s="137"/>
      <c r="DFK3227" s="137"/>
      <c r="DFL3227" s="137"/>
      <c r="DFM3227" s="137"/>
      <c r="DFN3227" s="137"/>
      <c r="DFO3227" s="137"/>
      <c r="DFP3227" s="137"/>
      <c r="DFQ3227" s="137"/>
      <c r="DFR3227" s="137"/>
      <c r="DFS3227" s="137"/>
      <c r="DFT3227" s="137"/>
      <c r="DFU3227" s="137"/>
      <c r="DFV3227" s="137"/>
      <c r="DFW3227" s="137"/>
      <c r="DFX3227" s="137"/>
      <c r="DFY3227" s="137"/>
      <c r="DFZ3227" s="137"/>
      <c r="DGA3227" s="137"/>
      <c r="DGB3227" s="137"/>
      <c r="DGC3227" s="137"/>
      <c r="DGD3227" s="137"/>
      <c r="DGE3227" s="137"/>
      <c r="DGF3227" s="137"/>
      <c r="DGG3227" s="137"/>
      <c r="DGH3227" s="137"/>
      <c r="DGI3227" s="137"/>
      <c r="DGJ3227" s="137"/>
      <c r="DGK3227" s="137"/>
      <c r="DGL3227" s="137"/>
      <c r="DGM3227" s="137"/>
      <c r="DGN3227" s="137"/>
      <c r="DGO3227" s="137"/>
      <c r="DGP3227" s="137"/>
      <c r="DGQ3227" s="137"/>
      <c r="DGR3227" s="137"/>
      <c r="DGS3227" s="137"/>
      <c r="DGT3227" s="137"/>
      <c r="DGU3227" s="137"/>
      <c r="DGV3227" s="137"/>
      <c r="DGW3227" s="137"/>
      <c r="DGX3227" s="137"/>
      <c r="DGY3227" s="137"/>
      <c r="DGZ3227" s="137"/>
      <c r="DHA3227" s="137"/>
      <c r="DHB3227" s="137"/>
      <c r="DHC3227" s="137"/>
      <c r="DHD3227" s="137"/>
      <c r="DHE3227" s="137"/>
      <c r="DHF3227" s="137"/>
      <c r="DHG3227" s="137"/>
      <c r="DHH3227" s="137"/>
      <c r="DHI3227" s="137"/>
      <c r="DHJ3227" s="137"/>
      <c r="DHK3227" s="137"/>
      <c r="DHL3227" s="137"/>
      <c r="DHM3227" s="137"/>
      <c r="DHN3227" s="137"/>
      <c r="DHO3227" s="137"/>
    </row>
    <row r="3228" spans="1:2927" s="148" customFormat="1" ht="23.4" customHeight="1" outlineLevel="1" x14ac:dyDescent="0.35">
      <c r="A3228" s="83" t="s">
        <v>4470</v>
      </c>
      <c r="B3228" s="84" t="s">
        <v>507</v>
      </c>
      <c r="C3228" s="85"/>
      <c r="D3228" s="86"/>
      <c r="E3228" s="101"/>
      <c r="F3228" s="101"/>
      <c r="G3228" s="101"/>
      <c r="H3228" s="101"/>
      <c r="I3228" s="101">
        <f t="shared" si="199"/>
        <v>0</v>
      </c>
      <c r="J3228" s="101"/>
      <c r="K3228" s="101"/>
      <c r="L3228" s="101"/>
      <c r="M3228" s="101"/>
      <c r="N3228" s="101">
        <f t="shared" si="198"/>
        <v>0</v>
      </c>
      <c r="O3228" s="88">
        <v>46064</v>
      </c>
      <c r="P3228" s="88">
        <v>46071</v>
      </c>
      <c r="Q3228" s="89">
        <v>0.05</v>
      </c>
      <c r="R3228" s="90" t="s">
        <v>33</v>
      </c>
      <c r="S3228" s="91"/>
      <c r="T3228" s="91"/>
      <c r="U3228" s="102"/>
      <c r="V3228" s="137"/>
      <c r="W3228" s="137"/>
      <c r="X3228" s="137"/>
      <c r="Y3228" s="137"/>
      <c r="Z3228" s="137"/>
      <c r="AA3228" s="137"/>
      <c r="AB3228" s="137"/>
      <c r="AC3228" s="137"/>
      <c r="AD3228" s="137"/>
      <c r="AE3228" s="137"/>
      <c r="AF3228" s="137"/>
      <c r="AG3228" s="137"/>
      <c r="AH3228" s="137"/>
      <c r="AI3228" s="137"/>
      <c r="AJ3228" s="137"/>
      <c r="AK3228" s="137"/>
      <c r="AL3228" s="137"/>
      <c r="AM3228" s="137"/>
      <c r="AN3228" s="137"/>
      <c r="AO3228" s="137"/>
      <c r="AP3228" s="137"/>
      <c r="AQ3228" s="137"/>
      <c r="AR3228" s="137"/>
      <c r="AS3228" s="137"/>
      <c r="AT3228" s="137"/>
      <c r="AU3228" s="137"/>
      <c r="AV3228" s="137"/>
      <c r="AW3228" s="137"/>
      <c r="AX3228" s="137"/>
      <c r="AY3228" s="137"/>
      <c r="AZ3228" s="137"/>
      <c r="BA3228" s="137"/>
      <c r="BB3228" s="137"/>
      <c r="BC3228" s="137"/>
      <c r="BD3228" s="137"/>
      <c r="BE3228" s="137"/>
      <c r="BF3228" s="137"/>
      <c r="BG3228" s="137"/>
      <c r="BH3228" s="137"/>
      <c r="BI3228" s="137"/>
      <c r="BJ3228" s="137"/>
      <c r="BK3228" s="137"/>
      <c r="BL3228" s="137"/>
      <c r="BM3228" s="137"/>
      <c r="BN3228" s="137"/>
      <c r="BO3228" s="137"/>
      <c r="BP3228" s="137"/>
      <c r="BQ3228" s="137"/>
      <c r="BR3228" s="137"/>
      <c r="BS3228" s="137"/>
      <c r="BT3228" s="137"/>
      <c r="BU3228" s="137"/>
      <c r="BV3228" s="137"/>
      <c r="BW3228" s="137"/>
      <c r="BX3228" s="137"/>
      <c r="BY3228" s="137"/>
      <c r="BZ3228" s="137"/>
      <c r="CA3228" s="137"/>
      <c r="CB3228" s="137"/>
      <c r="CC3228" s="137"/>
      <c r="CD3228" s="137"/>
      <c r="CE3228" s="137"/>
      <c r="CF3228" s="137"/>
      <c r="CG3228" s="137"/>
      <c r="CH3228" s="137"/>
      <c r="CI3228" s="137"/>
      <c r="CJ3228" s="137"/>
      <c r="CK3228" s="137"/>
      <c r="CL3228" s="137"/>
      <c r="CM3228" s="137"/>
      <c r="CN3228" s="137"/>
      <c r="CO3228" s="137"/>
      <c r="CP3228" s="137"/>
      <c r="CQ3228" s="137"/>
      <c r="CR3228" s="137"/>
      <c r="CS3228" s="137"/>
      <c r="CT3228" s="137"/>
      <c r="CU3228" s="137"/>
      <c r="CV3228" s="137"/>
      <c r="CW3228" s="137"/>
      <c r="CX3228" s="137"/>
      <c r="CY3228" s="137"/>
      <c r="CZ3228" s="137"/>
      <c r="DA3228" s="137"/>
      <c r="DB3228" s="137"/>
      <c r="DC3228" s="137"/>
      <c r="DD3228" s="137"/>
      <c r="DE3228" s="137"/>
      <c r="DF3228" s="137"/>
      <c r="DG3228" s="137"/>
      <c r="DH3228" s="137"/>
      <c r="DI3228" s="137"/>
      <c r="DJ3228" s="137"/>
      <c r="DK3228" s="137"/>
      <c r="DL3228" s="137"/>
      <c r="DM3228" s="137"/>
      <c r="DN3228" s="137"/>
      <c r="DO3228" s="137"/>
      <c r="DP3228" s="137"/>
      <c r="DQ3228" s="137"/>
      <c r="DR3228" s="137"/>
      <c r="DS3228" s="137"/>
      <c r="DT3228" s="137"/>
      <c r="DU3228" s="137"/>
      <c r="DV3228" s="137"/>
      <c r="DW3228" s="137"/>
      <c r="DX3228" s="137"/>
      <c r="DY3228" s="137"/>
      <c r="DZ3228" s="137"/>
      <c r="EA3228" s="137"/>
      <c r="EB3228" s="137"/>
      <c r="EC3228" s="137"/>
      <c r="ED3228" s="137"/>
      <c r="EE3228" s="137"/>
      <c r="EF3228" s="137"/>
      <c r="EG3228" s="137"/>
      <c r="EH3228" s="137"/>
      <c r="EI3228" s="137"/>
      <c r="EJ3228" s="137"/>
      <c r="EK3228" s="137"/>
      <c r="EL3228" s="137"/>
      <c r="EM3228" s="137"/>
      <c r="EN3228" s="137"/>
      <c r="EO3228" s="137"/>
      <c r="EP3228" s="137"/>
      <c r="EQ3228" s="137"/>
      <c r="ER3228" s="137"/>
      <c r="ES3228" s="137"/>
      <c r="ET3228" s="137"/>
      <c r="EU3228" s="137"/>
      <c r="EV3228" s="137"/>
      <c r="EW3228" s="137"/>
      <c r="EX3228" s="137"/>
      <c r="EY3228" s="137"/>
      <c r="EZ3228" s="137"/>
      <c r="FA3228" s="137"/>
      <c r="FB3228" s="137"/>
      <c r="FC3228" s="137"/>
      <c r="FD3228" s="137"/>
      <c r="FE3228" s="137"/>
      <c r="FF3228" s="137"/>
      <c r="FG3228" s="137"/>
      <c r="FH3228" s="137"/>
      <c r="FI3228" s="137"/>
      <c r="FJ3228" s="137"/>
      <c r="FK3228" s="137"/>
      <c r="FL3228" s="137"/>
      <c r="FM3228" s="137"/>
      <c r="FN3228" s="137"/>
      <c r="FO3228" s="137"/>
      <c r="FP3228" s="137"/>
      <c r="FQ3228" s="137"/>
      <c r="FR3228" s="137"/>
      <c r="FS3228" s="137"/>
      <c r="FT3228" s="137"/>
      <c r="FU3228" s="137"/>
      <c r="FV3228" s="137"/>
      <c r="FW3228" s="137"/>
      <c r="FX3228" s="137"/>
      <c r="FY3228" s="137"/>
      <c r="FZ3228" s="137"/>
      <c r="GA3228" s="137"/>
      <c r="GB3228" s="137"/>
      <c r="GC3228" s="137"/>
      <c r="GD3228" s="137"/>
      <c r="GE3228" s="137"/>
      <c r="GF3228" s="137"/>
      <c r="GG3228" s="137"/>
      <c r="GH3228" s="137"/>
      <c r="GI3228" s="137"/>
      <c r="GJ3228" s="137"/>
      <c r="GK3228" s="137"/>
      <c r="GL3228" s="137"/>
      <c r="GM3228" s="137"/>
      <c r="GN3228" s="137"/>
      <c r="GO3228" s="137"/>
      <c r="GP3228" s="137"/>
      <c r="GQ3228" s="137"/>
      <c r="GR3228" s="137"/>
      <c r="GS3228" s="137"/>
      <c r="GT3228" s="137"/>
      <c r="GU3228" s="137"/>
      <c r="GV3228" s="137"/>
      <c r="GW3228" s="137"/>
      <c r="GX3228" s="137"/>
      <c r="GY3228" s="137"/>
      <c r="GZ3228" s="137"/>
      <c r="HA3228" s="137"/>
      <c r="HB3228" s="137"/>
      <c r="HC3228" s="137"/>
      <c r="HD3228" s="137"/>
      <c r="HE3228" s="137"/>
      <c r="HF3228" s="137"/>
      <c r="HG3228" s="137"/>
      <c r="HH3228" s="137"/>
      <c r="HI3228" s="137"/>
      <c r="HJ3228" s="137"/>
      <c r="HK3228" s="137"/>
      <c r="HL3228" s="137"/>
      <c r="HM3228" s="137"/>
      <c r="HN3228" s="137"/>
      <c r="HO3228" s="137"/>
      <c r="HP3228" s="137"/>
      <c r="HQ3228" s="137"/>
      <c r="HR3228" s="137"/>
      <c r="HS3228" s="137"/>
      <c r="HT3228" s="137"/>
      <c r="HU3228" s="137"/>
      <c r="HV3228" s="137"/>
      <c r="HW3228" s="137"/>
      <c r="HX3228" s="137"/>
      <c r="HY3228" s="137"/>
      <c r="HZ3228" s="137"/>
      <c r="IA3228" s="137"/>
      <c r="IB3228" s="137"/>
      <c r="IC3228" s="137"/>
      <c r="ID3228" s="137"/>
      <c r="IE3228" s="137"/>
      <c r="IF3228" s="137"/>
      <c r="IG3228" s="137"/>
      <c r="IH3228" s="137"/>
      <c r="II3228" s="137"/>
      <c r="IJ3228" s="137"/>
      <c r="IK3228" s="137"/>
      <c r="IL3228" s="137"/>
      <c r="IM3228" s="137"/>
      <c r="IN3228" s="137"/>
      <c r="IO3228" s="137"/>
      <c r="IP3228" s="137"/>
      <c r="IQ3228" s="137"/>
      <c r="IR3228" s="137"/>
      <c r="IS3228" s="137"/>
      <c r="IT3228" s="137"/>
      <c r="IU3228" s="137"/>
      <c r="IV3228" s="137"/>
      <c r="IW3228" s="137"/>
      <c r="IX3228" s="137"/>
      <c r="IY3228" s="137"/>
      <c r="IZ3228" s="137"/>
      <c r="JA3228" s="137"/>
      <c r="JB3228" s="137"/>
      <c r="JC3228" s="137"/>
      <c r="JD3228" s="137"/>
      <c r="JE3228" s="137"/>
      <c r="JF3228" s="137"/>
      <c r="JG3228" s="137"/>
      <c r="JH3228" s="137"/>
      <c r="JI3228" s="137"/>
      <c r="JJ3228" s="137"/>
      <c r="JK3228" s="137"/>
      <c r="JL3228" s="137"/>
      <c r="JM3228" s="137"/>
      <c r="JN3228" s="137"/>
      <c r="JO3228" s="137"/>
      <c r="JP3228" s="137"/>
      <c r="JQ3228" s="137"/>
      <c r="JR3228" s="137"/>
      <c r="JS3228" s="137"/>
      <c r="JT3228" s="137"/>
      <c r="JU3228" s="137"/>
      <c r="JV3228" s="137"/>
      <c r="JW3228" s="137"/>
      <c r="JX3228" s="137"/>
      <c r="JY3228" s="137"/>
      <c r="JZ3228" s="137"/>
      <c r="KA3228" s="137"/>
      <c r="KB3228" s="137"/>
      <c r="KC3228" s="137"/>
      <c r="KD3228" s="137"/>
      <c r="KE3228" s="137"/>
      <c r="KF3228" s="137"/>
      <c r="KG3228" s="137"/>
      <c r="KH3228" s="137"/>
      <c r="KI3228" s="137"/>
      <c r="KJ3228" s="137"/>
      <c r="KK3228" s="137"/>
      <c r="KL3228" s="137"/>
      <c r="KM3228" s="137"/>
      <c r="KN3228" s="137"/>
      <c r="KO3228" s="137"/>
      <c r="KP3228" s="137"/>
      <c r="KQ3228" s="137"/>
      <c r="KR3228" s="137"/>
      <c r="KS3228" s="137"/>
      <c r="KT3228" s="137"/>
      <c r="KU3228" s="137"/>
      <c r="KV3228" s="137"/>
      <c r="KW3228" s="137"/>
      <c r="KX3228" s="137"/>
      <c r="KY3228" s="137"/>
      <c r="KZ3228" s="137"/>
      <c r="LA3228" s="137"/>
      <c r="LB3228" s="137"/>
      <c r="LC3228" s="137"/>
      <c r="LD3228" s="137"/>
      <c r="LE3228" s="137"/>
      <c r="LF3228" s="137"/>
      <c r="LG3228" s="137"/>
      <c r="LH3228" s="137"/>
      <c r="LI3228" s="137"/>
      <c r="LJ3228" s="137"/>
      <c r="LK3228" s="137"/>
      <c r="LL3228" s="137"/>
      <c r="LM3228" s="137"/>
      <c r="LN3228" s="137"/>
      <c r="LO3228" s="137"/>
      <c r="LP3228" s="137"/>
      <c r="LQ3228" s="137"/>
      <c r="LR3228" s="137"/>
      <c r="LS3228" s="137"/>
      <c r="LT3228" s="137"/>
      <c r="LU3228" s="137"/>
      <c r="LV3228" s="137"/>
      <c r="LW3228" s="137"/>
      <c r="LX3228" s="137"/>
      <c r="LY3228" s="137"/>
      <c r="LZ3228" s="137"/>
      <c r="MA3228" s="137"/>
      <c r="MB3228" s="137"/>
      <c r="MC3228" s="137"/>
      <c r="MD3228" s="137"/>
      <c r="ME3228" s="137"/>
      <c r="MF3228" s="137"/>
      <c r="MG3228" s="137"/>
      <c r="MH3228" s="137"/>
      <c r="MI3228" s="137"/>
      <c r="MJ3228" s="137"/>
      <c r="MK3228" s="137"/>
      <c r="ML3228" s="137"/>
      <c r="MM3228" s="137"/>
      <c r="MN3228" s="137"/>
      <c r="MO3228" s="137"/>
      <c r="MP3228" s="137"/>
      <c r="MQ3228" s="137"/>
      <c r="MR3228" s="137"/>
      <c r="MS3228" s="137"/>
      <c r="MT3228" s="137"/>
      <c r="MU3228" s="137"/>
      <c r="MV3228" s="137"/>
      <c r="MW3228" s="137"/>
      <c r="MX3228" s="137"/>
      <c r="MY3228" s="137"/>
      <c r="MZ3228" s="137"/>
      <c r="NA3228" s="137"/>
      <c r="NB3228" s="137"/>
      <c r="NC3228" s="137"/>
      <c r="ND3228" s="137"/>
      <c r="NE3228" s="137"/>
      <c r="NF3228" s="137"/>
      <c r="NG3228" s="137"/>
      <c r="NH3228" s="137"/>
      <c r="NI3228" s="137"/>
      <c r="NJ3228" s="137"/>
      <c r="NK3228" s="137"/>
      <c r="NL3228" s="137"/>
      <c r="NM3228" s="137"/>
      <c r="NN3228" s="137"/>
      <c r="NO3228" s="137"/>
      <c r="NP3228" s="137"/>
      <c r="NQ3228" s="137"/>
      <c r="NR3228" s="137"/>
      <c r="NS3228" s="137"/>
      <c r="NT3228" s="137"/>
      <c r="NU3228" s="137"/>
      <c r="NV3228" s="137"/>
      <c r="NW3228" s="137"/>
      <c r="NX3228" s="137"/>
      <c r="NY3228" s="137"/>
      <c r="NZ3228" s="137"/>
      <c r="OA3228" s="137"/>
      <c r="OB3228" s="137"/>
      <c r="OC3228" s="137"/>
      <c r="OD3228" s="137"/>
      <c r="OE3228" s="137"/>
      <c r="OF3228" s="137"/>
      <c r="OG3228" s="137"/>
      <c r="OH3228" s="137"/>
      <c r="OI3228" s="137"/>
      <c r="OJ3228" s="137"/>
      <c r="OK3228" s="137"/>
      <c r="OL3228" s="137"/>
      <c r="OM3228" s="137"/>
      <c r="ON3228" s="137"/>
      <c r="OO3228" s="137"/>
      <c r="OP3228" s="137"/>
      <c r="OQ3228" s="137"/>
      <c r="OR3228" s="137"/>
      <c r="OS3228" s="137"/>
      <c r="OT3228" s="137"/>
      <c r="OU3228" s="137"/>
      <c r="OV3228" s="137"/>
      <c r="OW3228" s="137"/>
      <c r="OX3228" s="137"/>
      <c r="OY3228" s="137"/>
      <c r="OZ3228" s="137"/>
      <c r="PA3228" s="137"/>
      <c r="PB3228" s="137"/>
      <c r="PC3228" s="137"/>
      <c r="PD3228" s="137"/>
      <c r="PE3228" s="137"/>
      <c r="PF3228" s="137"/>
      <c r="PG3228" s="137"/>
      <c r="PH3228" s="137"/>
      <c r="PI3228" s="137"/>
      <c r="PJ3228" s="137"/>
      <c r="PK3228" s="137"/>
      <c r="PL3228" s="137"/>
      <c r="PM3228" s="137"/>
      <c r="PN3228" s="137"/>
      <c r="PO3228" s="137"/>
      <c r="PP3228" s="137"/>
      <c r="PQ3228" s="137"/>
      <c r="PR3228" s="137"/>
      <c r="PS3228" s="137"/>
      <c r="PT3228" s="137"/>
      <c r="PU3228" s="137"/>
      <c r="PV3228" s="137"/>
      <c r="PW3228" s="137"/>
      <c r="PX3228" s="137"/>
      <c r="PY3228" s="137"/>
      <c r="PZ3228" s="137"/>
      <c r="QA3228" s="137"/>
      <c r="QB3228" s="137"/>
      <c r="QC3228" s="137"/>
      <c r="QD3228" s="137"/>
      <c r="QE3228" s="137"/>
      <c r="QF3228" s="137"/>
      <c r="QG3228" s="137"/>
      <c r="QH3228" s="137"/>
      <c r="QI3228" s="137"/>
      <c r="QJ3228" s="137"/>
      <c r="QK3228" s="137"/>
      <c r="QL3228" s="137"/>
      <c r="QM3228" s="137"/>
      <c r="QN3228" s="137"/>
      <c r="QO3228" s="137"/>
      <c r="QP3228" s="137"/>
      <c r="QQ3228" s="137"/>
      <c r="QR3228" s="137"/>
      <c r="QS3228" s="137"/>
      <c r="QT3228" s="137"/>
      <c r="QU3228" s="137"/>
      <c r="QV3228" s="137"/>
      <c r="QW3228" s="137"/>
      <c r="QX3228" s="137"/>
      <c r="QY3228" s="137"/>
      <c r="QZ3228" s="137"/>
      <c r="RA3228" s="137"/>
      <c r="RB3228" s="137"/>
      <c r="RC3228" s="137"/>
      <c r="RD3228" s="137"/>
      <c r="RE3228" s="137"/>
      <c r="RF3228" s="137"/>
      <c r="RG3228" s="137"/>
      <c r="RH3228" s="137"/>
      <c r="RI3228" s="137"/>
      <c r="RJ3228" s="137"/>
      <c r="RK3228" s="137"/>
      <c r="RL3228" s="137"/>
      <c r="RM3228" s="137"/>
      <c r="RN3228" s="137"/>
      <c r="RO3228" s="137"/>
      <c r="RP3228" s="137"/>
      <c r="RQ3228" s="137"/>
      <c r="RR3228" s="137"/>
      <c r="RS3228" s="137"/>
      <c r="RT3228" s="137"/>
      <c r="RU3228" s="137"/>
      <c r="RV3228" s="137"/>
      <c r="RW3228" s="137"/>
      <c r="RX3228" s="137"/>
      <c r="RY3228" s="137"/>
      <c r="RZ3228" s="137"/>
      <c r="SA3228" s="137"/>
      <c r="SB3228" s="137"/>
      <c r="SC3228" s="137"/>
      <c r="SD3228" s="137"/>
      <c r="SE3228" s="137"/>
      <c r="SF3228" s="137"/>
      <c r="SG3228" s="137"/>
      <c r="SH3228" s="137"/>
      <c r="SI3228" s="137"/>
      <c r="SJ3228" s="137"/>
      <c r="SK3228" s="137"/>
      <c r="SL3228" s="137"/>
      <c r="SM3228" s="137"/>
      <c r="SN3228" s="137"/>
      <c r="SO3228" s="137"/>
      <c r="SP3228" s="137"/>
      <c r="SQ3228" s="137"/>
      <c r="SR3228" s="137"/>
      <c r="SS3228" s="137"/>
      <c r="ST3228" s="137"/>
      <c r="SU3228" s="137"/>
      <c r="SV3228" s="137"/>
      <c r="SW3228" s="137"/>
      <c r="SX3228" s="137"/>
      <c r="SY3228" s="137"/>
      <c r="SZ3228" s="137"/>
      <c r="TA3228" s="137"/>
      <c r="TB3228" s="137"/>
      <c r="TC3228" s="137"/>
      <c r="TD3228" s="137"/>
      <c r="TE3228" s="137"/>
      <c r="TF3228" s="137"/>
      <c r="TG3228" s="137"/>
      <c r="TH3228" s="137"/>
      <c r="TI3228" s="137"/>
      <c r="TJ3228" s="137"/>
      <c r="TK3228" s="137"/>
      <c r="TL3228" s="137"/>
      <c r="TM3228" s="137"/>
      <c r="TN3228" s="137"/>
      <c r="TO3228" s="137"/>
      <c r="TP3228" s="137"/>
      <c r="TQ3228" s="137"/>
      <c r="TR3228" s="137"/>
      <c r="TS3228" s="137"/>
      <c r="TT3228" s="137"/>
      <c r="TU3228" s="137"/>
      <c r="TV3228" s="137"/>
      <c r="TW3228" s="137"/>
      <c r="TX3228" s="137"/>
      <c r="TY3228" s="137"/>
      <c r="TZ3228" s="137"/>
      <c r="UA3228" s="137"/>
      <c r="UB3228" s="137"/>
      <c r="UC3228" s="137"/>
      <c r="UD3228" s="137"/>
      <c r="UE3228" s="137"/>
      <c r="UF3228" s="137"/>
      <c r="UG3228" s="137"/>
      <c r="UH3228" s="137"/>
      <c r="UI3228" s="137"/>
      <c r="UJ3228" s="137"/>
      <c r="UK3228" s="137"/>
      <c r="UL3228" s="137"/>
      <c r="UM3228" s="137"/>
      <c r="UN3228" s="137"/>
      <c r="UO3228" s="137"/>
      <c r="UP3228" s="137"/>
      <c r="UQ3228" s="137"/>
      <c r="UR3228" s="137"/>
      <c r="US3228" s="137"/>
      <c r="UT3228" s="137"/>
      <c r="UU3228" s="137"/>
      <c r="UV3228" s="137"/>
      <c r="UW3228" s="137"/>
      <c r="UX3228" s="137"/>
      <c r="UY3228" s="137"/>
      <c r="UZ3228" s="137"/>
      <c r="VA3228" s="137"/>
      <c r="VB3228" s="137"/>
      <c r="VC3228" s="137"/>
      <c r="VD3228" s="137"/>
      <c r="VE3228" s="137"/>
      <c r="VF3228" s="137"/>
      <c r="VG3228" s="137"/>
      <c r="VH3228" s="137"/>
      <c r="VI3228" s="137"/>
      <c r="VJ3228" s="137"/>
      <c r="VK3228" s="137"/>
      <c r="VL3228" s="137"/>
      <c r="VM3228" s="137"/>
      <c r="VN3228" s="137"/>
      <c r="VO3228" s="137"/>
      <c r="VP3228" s="137"/>
      <c r="VQ3228" s="137"/>
      <c r="VR3228" s="137"/>
      <c r="VS3228" s="137"/>
      <c r="VT3228" s="137"/>
      <c r="VU3228" s="137"/>
      <c r="VV3228" s="137"/>
      <c r="VW3228" s="137"/>
      <c r="VX3228" s="137"/>
      <c r="VY3228" s="137"/>
      <c r="VZ3228" s="137"/>
      <c r="WA3228" s="137"/>
      <c r="WB3228" s="137"/>
      <c r="WC3228" s="137"/>
      <c r="WD3228" s="137"/>
      <c r="WE3228" s="137"/>
      <c r="WF3228" s="137"/>
      <c r="WG3228" s="137"/>
      <c r="WH3228" s="137"/>
      <c r="WI3228" s="137"/>
      <c r="WJ3228" s="137"/>
      <c r="WK3228" s="137"/>
      <c r="WL3228" s="137"/>
      <c r="WM3228" s="137"/>
      <c r="WN3228" s="137"/>
      <c r="WO3228" s="137"/>
      <c r="WP3228" s="137"/>
      <c r="WQ3228" s="137"/>
      <c r="WR3228" s="137"/>
      <c r="WS3228" s="137"/>
      <c r="WT3228" s="137"/>
      <c r="WU3228" s="137"/>
      <c r="WV3228" s="137"/>
      <c r="WW3228" s="137"/>
      <c r="WX3228" s="137"/>
      <c r="WY3228" s="137"/>
      <c r="WZ3228" s="137"/>
      <c r="XA3228" s="137"/>
      <c r="XB3228" s="137"/>
      <c r="XC3228" s="137"/>
      <c r="XD3228" s="137"/>
      <c r="XE3228" s="137"/>
      <c r="XF3228" s="137"/>
      <c r="XG3228" s="137"/>
      <c r="XH3228" s="137"/>
      <c r="XI3228" s="137"/>
      <c r="XJ3228" s="137"/>
      <c r="XK3228" s="137"/>
      <c r="XL3228" s="137"/>
      <c r="XM3228" s="137"/>
      <c r="XN3228" s="137"/>
      <c r="XO3228" s="137"/>
      <c r="XP3228" s="137"/>
      <c r="XQ3228" s="137"/>
      <c r="XR3228" s="137"/>
      <c r="XS3228" s="137"/>
      <c r="XT3228" s="137"/>
      <c r="XU3228" s="137"/>
      <c r="XV3228" s="137"/>
      <c r="XW3228" s="137"/>
      <c r="XX3228" s="137"/>
      <c r="XY3228" s="137"/>
      <c r="XZ3228" s="137"/>
      <c r="YA3228" s="137"/>
      <c r="YB3228" s="137"/>
      <c r="YC3228" s="137"/>
      <c r="YD3228" s="137"/>
      <c r="YE3228" s="137"/>
      <c r="YF3228" s="137"/>
      <c r="YG3228" s="137"/>
      <c r="YH3228" s="137"/>
      <c r="YI3228" s="137"/>
      <c r="YJ3228" s="137"/>
      <c r="YK3228" s="137"/>
      <c r="YL3228" s="137"/>
      <c r="YM3228" s="137"/>
      <c r="YN3228" s="137"/>
      <c r="YO3228" s="137"/>
      <c r="YP3228" s="137"/>
      <c r="YQ3228" s="137"/>
      <c r="YR3228" s="137"/>
      <c r="YS3228" s="137"/>
      <c r="YT3228" s="137"/>
      <c r="YU3228" s="137"/>
      <c r="YV3228" s="137"/>
      <c r="YW3228" s="137"/>
      <c r="YX3228" s="137"/>
      <c r="YY3228" s="137"/>
      <c r="YZ3228" s="137"/>
      <c r="ZA3228" s="137"/>
      <c r="ZB3228" s="137"/>
      <c r="ZC3228" s="137"/>
      <c r="ZD3228" s="137"/>
      <c r="ZE3228" s="137"/>
      <c r="ZF3228" s="137"/>
      <c r="ZG3228" s="137"/>
      <c r="ZH3228" s="137"/>
      <c r="ZI3228" s="137"/>
      <c r="ZJ3228" s="137"/>
      <c r="ZK3228" s="137"/>
      <c r="ZL3228" s="137"/>
      <c r="ZM3228" s="137"/>
      <c r="ZN3228" s="137"/>
      <c r="ZO3228" s="137"/>
      <c r="ZP3228" s="137"/>
      <c r="ZQ3228" s="137"/>
      <c r="ZR3228" s="137"/>
      <c r="ZS3228" s="137"/>
      <c r="ZT3228" s="137"/>
      <c r="ZU3228" s="137"/>
      <c r="ZV3228" s="137"/>
      <c r="ZW3228" s="137"/>
      <c r="ZX3228" s="137"/>
      <c r="ZY3228" s="137"/>
      <c r="ZZ3228" s="137"/>
      <c r="AAA3228" s="137"/>
      <c r="AAB3228" s="137"/>
      <c r="AAC3228" s="137"/>
      <c r="AAD3228" s="137"/>
      <c r="AAE3228" s="137"/>
      <c r="AAF3228" s="137"/>
      <c r="AAG3228" s="137"/>
      <c r="AAH3228" s="137"/>
      <c r="AAI3228" s="137"/>
      <c r="AAJ3228" s="137"/>
      <c r="AAK3228" s="137"/>
      <c r="AAL3228" s="137"/>
      <c r="AAM3228" s="137"/>
      <c r="AAN3228" s="137"/>
      <c r="AAO3228" s="137"/>
      <c r="AAP3228" s="137"/>
      <c r="AAQ3228" s="137"/>
      <c r="AAR3228" s="137"/>
      <c r="AAS3228" s="137"/>
      <c r="AAT3228" s="137"/>
      <c r="AAU3228" s="137"/>
      <c r="AAV3228" s="137"/>
      <c r="AAW3228" s="137"/>
      <c r="AAX3228" s="137"/>
      <c r="AAY3228" s="137"/>
      <c r="AAZ3228" s="137"/>
      <c r="ABA3228" s="137"/>
      <c r="ABB3228" s="137"/>
      <c r="ABC3228" s="137"/>
      <c r="ABD3228" s="137"/>
      <c r="ABE3228" s="137"/>
      <c r="ABF3228" s="137"/>
      <c r="ABG3228" s="137"/>
      <c r="ABH3228" s="137"/>
      <c r="ABI3228" s="137"/>
      <c r="ABJ3228" s="137"/>
      <c r="ABK3228" s="137"/>
      <c r="ABL3228" s="137"/>
      <c r="ABM3228" s="137"/>
      <c r="ABN3228" s="137"/>
      <c r="ABO3228" s="137"/>
      <c r="ABP3228" s="137"/>
      <c r="ABQ3228" s="137"/>
      <c r="ABR3228" s="137"/>
      <c r="ABS3228" s="137"/>
      <c r="ABT3228" s="137"/>
      <c r="ABU3228" s="137"/>
      <c r="ABV3228" s="137"/>
      <c r="ABW3228" s="137"/>
      <c r="ABX3228" s="137"/>
      <c r="ABY3228" s="137"/>
      <c r="ABZ3228" s="137"/>
      <c r="ACA3228" s="137"/>
      <c r="ACB3228" s="137"/>
      <c r="ACC3228" s="137"/>
      <c r="ACD3228" s="137"/>
      <c r="ACE3228" s="137"/>
      <c r="ACF3228" s="137"/>
      <c r="ACG3228" s="137"/>
      <c r="ACH3228" s="137"/>
      <c r="ACI3228" s="137"/>
      <c r="ACJ3228" s="137"/>
      <c r="ACK3228" s="137"/>
      <c r="ACL3228" s="137"/>
      <c r="ACM3228" s="137"/>
      <c r="ACN3228" s="137"/>
      <c r="ACO3228" s="137"/>
      <c r="ACP3228" s="137"/>
      <c r="ACQ3228" s="137"/>
      <c r="ACR3228" s="137"/>
      <c r="ACS3228" s="137"/>
      <c r="ACT3228" s="137"/>
      <c r="ACU3228" s="137"/>
      <c r="ACV3228" s="137"/>
      <c r="ACW3228" s="137"/>
      <c r="ACX3228" s="137"/>
      <c r="ACY3228" s="137"/>
      <c r="ACZ3228" s="137"/>
      <c r="ADA3228" s="137"/>
      <c r="ADB3228" s="137"/>
      <c r="ADC3228" s="137"/>
      <c r="ADD3228" s="137"/>
      <c r="ADE3228" s="137"/>
      <c r="ADF3228" s="137"/>
      <c r="ADG3228" s="137"/>
      <c r="ADH3228" s="137"/>
      <c r="ADI3228" s="137"/>
      <c r="ADJ3228" s="137"/>
      <c r="ADK3228" s="137"/>
      <c r="ADL3228" s="137"/>
      <c r="ADM3228" s="137"/>
      <c r="ADN3228" s="137"/>
      <c r="ADO3228" s="137"/>
      <c r="ADP3228" s="137"/>
      <c r="ADQ3228" s="137"/>
      <c r="ADR3228" s="137"/>
      <c r="ADS3228" s="137"/>
      <c r="ADT3228" s="137"/>
      <c r="ADU3228" s="137"/>
      <c r="ADV3228" s="137"/>
      <c r="ADW3228" s="137"/>
      <c r="ADX3228" s="137"/>
      <c r="ADY3228" s="137"/>
      <c r="ADZ3228" s="137"/>
      <c r="AEA3228" s="137"/>
      <c r="AEB3228" s="137"/>
      <c r="AEC3228" s="137"/>
      <c r="AED3228" s="137"/>
      <c r="AEE3228" s="137"/>
      <c r="AEF3228" s="137"/>
      <c r="AEG3228" s="137"/>
      <c r="AEH3228" s="137"/>
      <c r="AEI3228" s="137"/>
      <c r="AEJ3228" s="137"/>
      <c r="AEK3228" s="137"/>
      <c r="AEL3228" s="137"/>
      <c r="AEM3228" s="137"/>
      <c r="AEN3228" s="137"/>
      <c r="AEO3228" s="137"/>
      <c r="AEP3228" s="137"/>
      <c r="AEQ3228" s="137"/>
      <c r="AER3228" s="137"/>
      <c r="AES3228" s="137"/>
      <c r="AET3228" s="137"/>
      <c r="AEU3228" s="137"/>
      <c r="AEV3228" s="137"/>
      <c r="AEW3228" s="137"/>
      <c r="AEX3228" s="137"/>
      <c r="AEY3228" s="137"/>
      <c r="AEZ3228" s="137"/>
      <c r="AFA3228" s="137"/>
      <c r="AFB3228" s="137"/>
      <c r="AFC3228" s="137"/>
      <c r="AFD3228" s="137"/>
      <c r="AFE3228" s="137"/>
      <c r="AFF3228" s="137"/>
      <c r="AFG3228" s="137"/>
      <c r="AFH3228" s="137"/>
      <c r="AFI3228" s="137"/>
      <c r="AFJ3228" s="137"/>
      <c r="AFK3228" s="137"/>
      <c r="AFL3228" s="137"/>
      <c r="AFM3228" s="137"/>
      <c r="AFN3228" s="137"/>
      <c r="AFO3228" s="137"/>
      <c r="AFP3228" s="137"/>
      <c r="AFQ3228" s="137"/>
      <c r="AFR3228" s="137"/>
      <c r="AFS3228" s="137"/>
      <c r="AFT3228" s="137"/>
      <c r="AFU3228" s="137"/>
      <c r="AFV3228" s="137"/>
      <c r="AFW3228" s="137"/>
      <c r="AFX3228" s="137"/>
      <c r="AFY3228" s="137"/>
      <c r="AFZ3228" s="137"/>
      <c r="AGA3228" s="137"/>
      <c r="AGB3228" s="137"/>
      <c r="AGC3228" s="137"/>
      <c r="AGD3228" s="137"/>
      <c r="AGE3228" s="137"/>
      <c r="AGF3228" s="137"/>
      <c r="AGG3228" s="137"/>
      <c r="AGH3228" s="137"/>
      <c r="AGI3228" s="137"/>
      <c r="AGJ3228" s="137"/>
      <c r="AGK3228" s="137"/>
      <c r="AGL3228" s="137"/>
      <c r="AGM3228" s="137"/>
      <c r="AGN3228" s="137"/>
      <c r="AGO3228" s="137"/>
      <c r="AGP3228" s="137"/>
      <c r="AGQ3228" s="137"/>
      <c r="AGR3228" s="137"/>
      <c r="AGS3228" s="137"/>
      <c r="AGT3228" s="137"/>
      <c r="AGU3228" s="137"/>
      <c r="AGV3228" s="137"/>
      <c r="AGW3228" s="137"/>
      <c r="AGX3228" s="137"/>
      <c r="AGY3228" s="137"/>
      <c r="AGZ3228" s="137"/>
      <c r="AHA3228" s="137"/>
      <c r="AHB3228" s="137"/>
      <c r="AHC3228" s="137"/>
      <c r="AHD3228" s="137"/>
      <c r="AHE3228" s="137"/>
      <c r="AHF3228" s="137"/>
      <c r="AHG3228" s="137"/>
      <c r="AHH3228" s="137"/>
      <c r="AHI3228" s="137"/>
      <c r="AHJ3228" s="137"/>
      <c r="AHK3228" s="137"/>
      <c r="AHL3228" s="137"/>
      <c r="AHM3228" s="137"/>
      <c r="AHN3228" s="137"/>
      <c r="AHO3228" s="137"/>
      <c r="AHP3228" s="137"/>
      <c r="AHQ3228" s="137"/>
      <c r="AHR3228" s="137"/>
      <c r="AHS3228" s="137"/>
      <c r="AHT3228" s="137"/>
      <c r="AHU3228" s="137"/>
      <c r="AHV3228" s="137"/>
      <c r="AHW3228" s="137"/>
      <c r="AHX3228" s="137"/>
      <c r="AHY3228" s="137"/>
      <c r="AHZ3228" s="137"/>
      <c r="AIA3228" s="137"/>
      <c r="AIB3228" s="137"/>
      <c r="AIC3228" s="137"/>
      <c r="AID3228" s="137"/>
      <c r="AIE3228" s="137"/>
      <c r="AIF3228" s="137"/>
      <c r="AIG3228" s="137"/>
      <c r="AIH3228" s="137"/>
      <c r="AII3228" s="137"/>
      <c r="AIJ3228" s="137"/>
      <c r="AIK3228" s="137"/>
      <c r="AIL3228" s="137"/>
      <c r="AIM3228" s="137"/>
      <c r="AIN3228" s="137"/>
      <c r="AIO3228" s="137"/>
      <c r="AIP3228" s="137"/>
      <c r="AIQ3228" s="137"/>
      <c r="AIR3228" s="137"/>
      <c r="AIS3228" s="137"/>
      <c r="AIT3228" s="137"/>
      <c r="AIU3228" s="137"/>
      <c r="AIV3228" s="137"/>
      <c r="AIW3228" s="137"/>
      <c r="AIX3228" s="137"/>
      <c r="AIY3228" s="137"/>
      <c r="AIZ3228" s="137"/>
      <c r="AJA3228" s="137"/>
      <c r="AJB3228" s="137"/>
      <c r="AJC3228" s="137"/>
      <c r="AJD3228" s="137"/>
      <c r="AJE3228" s="137"/>
      <c r="AJF3228" s="137"/>
      <c r="AJG3228" s="137"/>
      <c r="AJH3228" s="137"/>
      <c r="AJI3228" s="137"/>
      <c r="AJJ3228" s="137"/>
      <c r="AJK3228" s="137"/>
      <c r="AJL3228" s="137"/>
      <c r="AJM3228" s="137"/>
      <c r="AJN3228" s="137"/>
      <c r="AJO3228" s="137"/>
      <c r="AJP3228" s="137"/>
      <c r="AJQ3228" s="137"/>
      <c r="AJR3228" s="137"/>
      <c r="AJS3228" s="137"/>
      <c r="AJT3228" s="137"/>
      <c r="AJU3228" s="137"/>
      <c r="AJV3228" s="137"/>
      <c r="AJW3228" s="137"/>
      <c r="AJX3228" s="137"/>
      <c r="AJY3228" s="137"/>
      <c r="AJZ3228" s="137"/>
      <c r="AKA3228" s="137"/>
      <c r="AKB3228" s="137"/>
      <c r="AKC3228" s="137"/>
      <c r="AKD3228" s="137"/>
      <c r="AKE3228" s="137"/>
      <c r="AKF3228" s="137"/>
      <c r="AKG3228" s="137"/>
      <c r="AKH3228" s="137"/>
      <c r="AKI3228" s="137"/>
      <c r="AKJ3228" s="137"/>
      <c r="AKK3228" s="137"/>
      <c r="AKL3228" s="137"/>
      <c r="AKM3228" s="137"/>
      <c r="AKN3228" s="137"/>
      <c r="AKO3228" s="137"/>
      <c r="AKP3228" s="137"/>
      <c r="AKQ3228" s="137"/>
      <c r="AKR3228" s="137"/>
      <c r="AKS3228" s="137"/>
      <c r="AKT3228" s="137"/>
      <c r="AKU3228" s="137"/>
      <c r="AKV3228" s="137"/>
      <c r="AKW3228" s="137"/>
      <c r="AKX3228" s="137"/>
      <c r="AKY3228" s="137"/>
      <c r="AKZ3228" s="137"/>
      <c r="ALA3228" s="137"/>
      <c r="ALB3228" s="137"/>
      <c r="ALC3228" s="137"/>
      <c r="ALD3228" s="137"/>
      <c r="ALE3228" s="137"/>
      <c r="ALF3228" s="137"/>
      <c r="ALG3228" s="137"/>
      <c r="ALH3228" s="137"/>
      <c r="ALI3228" s="137"/>
      <c r="ALJ3228" s="137"/>
      <c r="ALK3228" s="137"/>
      <c r="ALL3228" s="137"/>
      <c r="ALM3228" s="137"/>
      <c r="ALN3228" s="137"/>
      <c r="ALO3228" s="137"/>
      <c r="ALP3228" s="137"/>
      <c r="ALQ3228" s="137"/>
      <c r="ALR3228" s="137"/>
      <c r="ALS3228" s="137"/>
      <c r="ALT3228" s="137"/>
      <c r="ALU3228" s="137"/>
      <c r="ALV3228" s="137"/>
      <c r="ALW3228" s="137"/>
      <c r="ALX3228" s="137"/>
      <c r="ALY3228" s="137"/>
      <c r="ALZ3228" s="137"/>
      <c r="AMA3228" s="137"/>
      <c r="AMB3228" s="137"/>
      <c r="AMC3228" s="137"/>
      <c r="AMD3228" s="137"/>
      <c r="AME3228" s="137"/>
      <c r="AMF3228" s="137"/>
      <c r="AMG3228" s="137"/>
      <c r="AMH3228" s="137"/>
      <c r="AMI3228" s="137"/>
      <c r="AMJ3228" s="137"/>
      <c r="AMK3228" s="137"/>
      <c r="AML3228" s="137"/>
      <c r="AMM3228" s="137"/>
      <c r="AMN3228" s="137"/>
      <c r="AMO3228" s="137"/>
      <c r="AMP3228" s="137"/>
      <c r="AMQ3228" s="137"/>
      <c r="AMR3228" s="137"/>
      <c r="AMS3228" s="137"/>
      <c r="AMT3228" s="137"/>
      <c r="AMU3228" s="137"/>
      <c r="AMV3228" s="137"/>
      <c r="AMW3228" s="137"/>
      <c r="AMX3228" s="137"/>
      <c r="AMY3228" s="137"/>
      <c r="AMZ3228" s="137"/>
      <c r="ANA3228" s="137"/>
      <c r="ANB3228" s="137"/>
      <c r="ANC3228" s="137"/>
      <c r="AND3228" s="137"/>
      <c r="ANE3228" s="137"/>
      <c r="ANF3228" s="137"/>
      <c r="ANG3228" s="137"/>
      <c r="ANH3228" s="137"/>
      <c r="ANI3228" s="137"/>
      <c r="ANJ3228" s="137"/>
      <c r="ANK3228" s="137"/>
      <c r="ANL3228" s="137"/>
      <c r="ANM3228" s="137"/>
      <c r="ANN3228" s="137"/>
      <c r="ANO3228" s="137"/>
      <c r="ANP3228" s="137"/>
      <c r="ANQ3228" s="137"/>
      <c r="ANR3228" s="137"/>
      <c r="ANS3228" s="137"/>
      <c r="ANT3228" s="137"/>
      <c r="ANU3228" s="137"/>
      <c r="ANV3228" s="137"/>
      <c r="ANW3228" s="137"/>
      <c r="ANX3228" s="137"/>
      <c r="ANY3228" s="137"/>
      <c r="ANZ3228" s="137"/>
      <c r="AOA3228" s="137"/>
      <c r="AOB3228" s="137"/>
      <c r="AOC3228" s="137"/>
      <c r="AOD3228" s="137"/>
      <c r="AOE3228" s="137"/>
      <c r="AOF3228" s="137"/>
      <c r="AOG3228" s="137"/>
      <c r="AOH3228" s="137"/>
      <c r="AOI3228" s="137"/>
      <c r="AOJ3228" s="137"/>
      <c r="AOK3228" s="137"/>
      <c r="AOL3228" s="137"/>
      <c r="AOM3228" s="137"/>
      <c r="AON3228" s="137"/>
      <c r="AOO3228" s="137"/>
      <c r="AOP3228" s="137"/>
      <c r="AOQ3228" s="137"/>
      <c r="AOR3228" s="137"/>
      <c r="AOS3228" s="137"/>
      <c r="AOT3228" s="137"/>
      <c r="AOU3228" s="137"/>
      <c r="AOV3228" s="137"/>
      <c r="AOW3228" s="137"/>
      <c r="AOX3228" s="137"/>
      <c r="AOY3228" s="137"/>
      <c r="AOZ3228" s="137"/>
      <c r="APA3228" s="137"/>
      <c r="APB3228" s="137"/>
      <c r="APC3228" s="137"/>
      <c r="APD3228" s="137"/>
      <c r="APE3228" s="137"/>
      <c r="APF3228" s="137"/>
      <c r="APG3228" s="137"/>
      <c r="APH3228" s="137"/>
      <c r="API3228" s="137"/>
      <c r="APJ3228" s="137"/>
      <c r="APK3228" s="137"/>
      <c r="APL3228" s="137"/>
      <c r="APM3228" s="137"/>
      <c r="APN3228" s="137"/>
      <c r="APO3228" s="137"/>
      <c r="APP3228" s="137"/>
      <c r="APQ3228" s="137"/>
      <c r="APR3228" s="137"/>
      <c r="APS3228" s="137"/>
      <c r="APT3228" s="137"/>
      <c r="APU3228" s="137"/>
      <c r="APV3228" s="137"/>
      <c r="APW3228" s="137"/>
      <c r="APX3228" s="137"/>
      <c r="APY3228" s="137"/>
      <c r="APZ3228" s="137"/>
      <c r="AQA3228" s="137"/>
      <c r="AQB3228" s="137"/>
      <c r="AQC3228" s="137"/>
      <c r="AQD3228" s="137"/>
      <c r="AQE3228" s="137"/>
      <c r="AQF3228" s="137"/>
      <c r="AQG3228" s="137"/>
      <c r="AQH3228" s="137"/>
      <c r="AQI3228" s="137"/>
      <c r="AQJ3228" s="137"/>
      <c r="AQK3228" s="137"/>
      <c r="AQL3228" s="137"/>
      <c r="AQM3228" s="137"/>
      <c r="AQN3228" s="137"/>
      <c r="AQO3228" s="137"/>
      <c r="AQP3228" s="137"/>
      <c r="AQQ3228" s="137"/>
      <c r="AQR3228" s="137"/>
      <c r="AQS3228" s="137"/>
      <c r="AQT3228" s="137"/>
      <c r="AQU3228" s="137"/>
      <c r="AQV3228" s="137"/>
      <c r="AQW3228" s="137"/>
      <c r="AQX3228" s="137"/>
      <c r="AQY3228" s="137"/>
      <c r="AQZ3228" s="137"/>
      <c r="ARA3228" s="137"/>
      <c r="ARB3228" s="137"/>
      <c r="ARC3228" s="137"/>
      <c r="ARD3228" s="137"/>
      <c r="ARE3228" s="137"/>
      <c r="ARF3228" s="137"/>
      <c r="ARG3228" s="137"/>
      <c r="ARH3228" s="137"/>
      <c r="ARI3228" s="137"/>
      <c r="ARJ3228" s="137"/>
      <c r="ARK3228" s="137"/>
      <c r="ARL3228" s="137"/>
      <c r="ARM3228" s="137"/>
      <c r="ARN3228" s="137"/>
      <c r="ARO3228" s="137"/>
      <c r="ARP3228" s="137"/>
      <c r="ARQ3228" s="137"/>
      <c r="ARR3228" s="137"/>
      <c r="ARS3228" s="137"/>
      <c r="ART3228" s="137"/>
      <c r="ARU3228" s="137"/>
      <c r="ARV3228" s="137"/>
      <c r="ARW3228" s="137"/>
      <c r="ARX3228" s="137"/>
      <c r="ARY3228" s="137"/>
      <c r="ARZ3228" s="137"/>
      <c r="ASA3228" s="137"/>
      <c r="ASB3228" s="137"/>
      <c r="ASC3228" s="137"/>
      <c r="ASD3228" s="137"/>
      <c r="ASE3228" s="137"/>
      <c r="ASF3228" s="137"/>
      <c r="ASG3228" s="137"/>
      <c r="ASH3228" s="137"/>
      <c r="ASI3228" s="137"/>
      <c r="ASJ3228" s="137"/>
      <c r="ASK3228" s="137"/>
      <c r="ASL3228" s="137"/>
      <c r="ASM3228" s="137"/>
      <c r="ASN3228" s="137"/>
      <c r="ASO3228" s="137"/>
      <c r="ASP3228" s="137"/>
      <c r="ASQ3228" s="137"/>
      <c r="ASR3228" s="137"/>
      <c r="ASS3228" s="137"/>
      <c r="AST3228" s="137"/>
      <c r="ASU3228" s="137"/>
      <c r="ASV3228" s="137"/>
      <c r="ASW3228" s="137"/>
      <c r="ASX3228" s="137"/>
      <c r="ASY3228" s="137"/>
      <c r="ASZ3228" s="137"/>
      <c r="ATA3228" s="137"/>
      <c r="ATB3228" s="137"/>
      <c r="ATC3228" s="137"/>
      <c r="ATD3228" s="137"/>
      <c r="ATE3228" s="137"/>
      <c r="ATF3228" s="137"/>
      <c r="ATG3228" s="137"/>
      <c r="ATH3228" s="137"/>
      <c r="ATI3228" s="137"/>
      <c r="ATJ3228" s="137"/>
      <c r="ATK3228" s="137"/>
      <c r="ATL3228" s="137"/>
      <c r="ATM3228" s="137"/>
      <c r="ATN3228" s="137"/>
      <c r="ATO3228" s="137"/>
      <c r="ATP3228" s="137"/>
      <c r="ATQ3228" s="137"/>
      <c r="ATR3228" s="137"/>
      <c r="ATS3228" s="137"/>
      <c r="ATT3228" s="137"/>
      <c r="ATU3228" s="137"/>
      <c r="ATV3228" s="137"/>
      <c r="ATW3228" s="137"/>
      <c r="ATX3228" s="137"/>
      <c r="ATY3228" s="137"/>
      <c r="ATZ3228" s="137"/>
      <c r="AUA3228" s="137"/>
      <c r="AUB3228" s="137"/>
      <c r="AUC3228" s="137"/>
      <c r="AUD3228" s="137"/>
      <c r="AUE3228" s="137"/>
      <c r="AUF3228" s="137"/>
      <c r="AUG3228" s="137"/>
      <c r="AUH3228" s="137"/>
      <c r="AUI3228" s="137"/>
      <c r="AUJ3228" s="137"/>
      <c r="AUK3228" s="137"/>
      <c r="AUL3228" s="137"/>
      <c r="AUM3228" s="137"/>
      <c r="AUN3228" s="137"/>
      <c r="AUO3228" s="137"/>
      <c r="AUP3228" s="137"/>
      <c r="AUQ3228" s="137"/>
      <c r="AUR3228" s="137"/>
      <c r="AUS3228" s="137"/>
      <c r="AUT3228" s="137"/>
      <c r="AUU3228" s="137"/>
      <c r="AUV3228" s="137"/>
      <c r="AUW3228" s="137"/>
      <c r="AUX3228" s="137"/>
      <c r="AUY3228" s="137"/>
      <c r="AUZ3228" s="137"/>
      <c r="AVA3228" s="137"/>
      <c r="AVB3228" s="137"/>
      <c r="AVC3228" s="137"/>
      <c r="AVD3228" s="137"/>
      <c r="AVE3228" s="137"/>
      <c r="AVF3228" s="137"/>
      <c r="AVG3228" s="137"/>
      <c r="AVH3228" s="137"/>
      <c r="AVI3228" s="137"/>
      <c r="AVJ3228" s="137"/>
      <c r="AVK3228" s="137"/>
      <c r="AVL3228" s="137"/>
      <c r="AVM3228" s="137"/>
      <c r="AVN3228" s="137"/>
      <c r="AVO3228" s="137"/>
      <c r="AVP3228" s="137"/>
      <c r="AVQ3228" s="137"/>
      <c r="AVR3228" s="137"/>
      <c r="AVS3228" s="137"/>
      <c r="AVT3228" s="137"/>
      <c r="AVU3228" s="137"/>
      <c r="AVV3228" s="137"/>
      <c r="AVW3228" s="137"/>
      <c r="AVX3228" s="137"/>
      <c r="AVY3228" s="137"/>
      <c r="AVZ3228" s="137"/>
      <c r="AWA3228" s="137"/>
      <c r="AWB3228" s="137"/>
      <c r="AWC3228" s="137"/>
      <c r="AWD3228" s="137"/>
      <c r="AWE3228" s="137"/>
      <c r="AWF3228" s="137"/>
      <c r="AWG3228" s="137"/>
      <c r="AWH3228" s="137"/>
      <c r="AWI3228" s="137"/>
      <c r="AWJ3228" s="137"/>
      <c r="AWK3228" s="137"/>
      <c r="AWL3228" s="137"/>
      <c r="AWM3228" s="137"/>
      <c r="AWN3228" s="137"/>
      <c r="AWO3228" s="137"/>
      <c r="AWP3228" s="137"/>
      <c r="AWQ3228" s="137"/>
      <c r="AWR3228" s="137"/>
      <c r="AWS3228" s="137"/>
      <c r="AWT3228" s="137"/>
      <c r="AWU3228" s="137"/>
      <c r="AWV3228" s="137"/>
      <c r="AWW3228" s="137"/>
      <c r="AWX3228" s="137"/>
      <c r="AWY3228" s="137"/>
      <c r="AWZ3228" s="137"/>
      <c r="AXA3228" s="137"/>
      <c r="AXB3228" s="137"/>
      <c r="AXC3228" s="137"/>
      <c r="AXD3228" s="137"/>
      <c r="AXE3228" s="137"/>
      <c r="AXF3228" s="137"/>
      <c r="AXG3228" s="137"/>
      <c r="AXH3228" s="137"/>
      <c r="AXI3228" s="137"/>
      <c r="AXJ3228" s="137"/>
      <c r="AXK3228" s="137"/>
      <c r="AXL3228" s="137"/>
      <c r="AXM3228" s="137"/>
      <c r="AXN3228" s="137"/>
      <c r="AXO3228" s="137"/>
      <c r="AXP3228" s="137"/>
      <c r="AXQ3228" s="137"/>
      <c r="AXR3228" s="137"/>
      <c r="AXS3228" s="137"/>
      <c r="AXT3228" s="137"/>
      <c r="AXU3228" s="137"/>
      <c r="AXV3228" s="137"/>
      <c r="AXW3228" s="137"/>
      <c r="AXX3228" s="137"/>
      <c r="AXY3228" s="137"/>
      <c r="AXZ3228" s="137"/>
      <c r="AYA3228" s="137"/>
      <c r="AYB3228" s="137"/>
      <c r="AYC3228" s="137"/>
      <c r="AYD3228" s="137"/>
      <c r="AYE3228" s="137"/>
      <c r="AYF3228" s="137"/>
      <c r="AYG3228" s="137"/>
      <c r="AYH3228" s="137"/>
      <c r="AYI3228" s="137"/>
      <c r="AYJ3228" s="137"/>
      <c r="AYK3228" s="137"/>
      <c r="AYL3228" s="137"/>
      <c r="AYM3228" s="137"/>
      <c r="AYN3228" s="137"/>
      <c r="AYO3228" s="137"/>
      <c r="AYP3228" s="137"/>
      <c r="AYQ3228" s="137"/>
      <c r="AYR3228" s="137"/>
      <c r="AYS3228" s="137"/>
      <c r="AYT3228" s="137"/>
      <c r="AYU3228" s="137"/>
      <c r="AYV3228" s="137"/>
      <c r="AYW3228" s="137"/>
      <c r="AYX3228" s="137"/>
      <c r="AYY3228" s="137"/>
      <c r="AYZ3228" s="137"/>
      <c r="AZA3228" s="137"/>
      <c r="AZB3228" s="137"/>
      <c r="AZC3228" s="137"/>
      <c r="AZD3228" s="137"/>
      <c r="AZE3228" s="137"/>
      <c r="AZF3228" s="137"/>
      <c r="AZG3228" s="137"/>
      <c r="AZH3228" s="137"/>
      <c r="AZI3228" s="137"/>
      <c r="AZJ3228" s="137"/>
      <c r="AZK3228" s="137"/>
      <c r="AZL3228" s="137"/>
      <c r="AZM3228" s="137"/>
      <c r="AZN3228" s="137"/>
      <c r="AZO3228" s="137"/>
      <c r="AZP3228" s="137"/>
      <c r="AZQ3228" s="137"/>
      <c r="AZR3228" s="137"/>
      <c r="AZS3228" s="137"/>
      <c r="AZT3228" s="137"/>
      <c r="AZU3228" s="137"/>
      <c r="AZV3228" s="137"/>
      <c r="AZW3228" s="137"/>
      <c r="AZX3228" s="137"/>
      <c r="AZY3228" s="137"/>
      <c r="AZZ3228" s="137"/>
      <c r="BAA3228" s="137"/>
      <c r="BAB3228" s="137"/>
      <c r="BAC3228" s="137"/>
      <c r="BAD3228" s="137"/>
      <c r="BAE3228" s="137"/>
      <c r="BAF3228" s="137"/>
      <c r="BAG3228" s="137"/>
      <c r="BAH3228" s="137"/>
      <c r="BAI3228" s="137"/>
      <c r="BAJ3228" s="137"/>
      <c r="BAK3228" s="137"/>
      <c r="BAL3228" s="137"/>
      <c r="BAM3228" s="137"/>
      <c r="BAN3228" s="137"/>
      <c r="BAO3228" s="137"/>
      <c r="BAP3228" s="137"/>
      <c r="BAQ3228" s="137"/>
      <c r="BAR3228" s="137"/>
      <c r="BAS3228" s="137"/>
      <c r="BAT3228" s="137"/>
      <c r="BAU3228" s="137"/>
      <c r="BAV3228" s="137"/>
      <c r="BAW3228" s="137"/>
      <c r="BAX3228" s="137"/>
      <c r="BAY3228" s="137"/>
      <c r="BAZ3228" s="137"/>
      <c r="BBA3228" s="137"/>
      <c r="BBB3228" s="137"/>
      <c r="BBC3228" s="137"/>
      <c r="BBD3228" s="137"/>
      <c r="BBE3228" s="137"/>
      <c r="BBF3228" s="137"/>
      <c r="BBG3228" s="137"/>
      <c r="BBH3228" s="137"/>
      <c r="BBI3228" s="137"/>
      <c r="BBJ3228" s="137"/>
      <c r="BBK3228" s="137"/>
      <c r="BBL3228" s="137"/>
      <c r="BBM3228" s="137"/>
      <c r="BBN3228" s="137"/>
      <c r="BBO3228" s="137"/>
      <c r="BBP3228" s="137"/>
      <c r="BBQ3228" s="137"/>
      <c r="BBR3228" s="137"/>
      <c r="BBS3228" s="137"/>
      <c r="BBT3228" s="137"/>
      <c r="BBU3228" s="137"/>
      <c r="BBV3228" s="137"/>
      <c r="BBW3228" s="137"/>
      <c r="BBX3228" s="137"/>
      <c r="BBY3228" s="137"/>
      <c r="BBZ3228" s="137"/>
      <c r="BCA3228" s="137"/>
      <c r="BCB3228" s="137"/>
      <c r="BCC3228" s="137"/>
      <c r="BCD3228" s="137"/>
      <c r="BCE3228" s="137"/>
      <c r="BCF3228" s="137"/>
      <c r="BCG3228" s="137"/>
      <c r="BCH3228" s="137"/>
      <c r="BCI3228" s="137"/>
      <c r="BCJ3228" s="137"/>
      <c r="BCK3228" s="137"/>
      <c r="BCL3228" s="137"/>
      <c r="BCM3228" s="137"/>
      <c r="BCN3228" s="137"/>
      <c r="BCO3228" s="137"/>
      <c r="BCP3228" s="137"/>
      <c r="BCQ3228" s="137"/>
      <c r="BCR3228" s="137"/>
      <c r="BCS3228" s="137"/>
      <c r="BCT3228" s="137"/>
      <c r="BCU3228" s="137"/>
      <c r="BCV3228" s="137"/>
      <c r="BCW3228" s="137"/>
      <c r="BCX3228" s="137"/>
      <c r="BCY3228" s="137"/>
      <c r="BCZ3228" s="137"/>
      <c r="BDA3228" s="137"/>
      <c r="BDB3228" s="137"/>
      <c r="BDC3228" s="137"/>
      <c r="BDD3228" s="137"/>
      <c r="BDE3228" s="137"/>
      <c r="BDF3228" s="137"/>
      <c r="BDG3228" s="137"/>
      <c r="BDH3228" s="137"/>
      <c r="BDI3228" s="137"/>
      <c r="BDJ3228" s="137"/>
      <c r="BDK3228" s="137"/>
      <c r="BDL3228" s="137"/>
      <c r="BDM3228" s="137"/>
      <c r="BDN3228" s="137"/>
      <c r="BDO3228" s="137"/>
      <c r="BDP3228" s="137"/>
      <c r="BDQ3228" s="137"/>
      <c r="BDR3228" s="137"/>
      <c r="BDS3228" s="137"/>
      <c r="BDT3228" s="137"/>
      <c r="BDU3228" s="137"/>
      <c r="BDV3228" s="137"/>
      <c r="BDW3228" s="137"/>
      <c r="BDX3228" s="137"/>
      <c r="BDY3228" s="137"/>
      <c r="BDZ3228" s="137"/>
      <c r="BEA3228" s="137"/>
      <c r="BEB3228" s="137"/>
      <c r="BEC3228" s="137"/>
      <c r="BED3228" s="137"/>
      <c r="BEE3228" s="137"/>
      <c r="BEF3228" s="137"/>
      <c r="BEG3228" s="137"/>
      <c r="BEH3228" s="137"/>
      <c r="BEI3228" s="137"/>
      <c r="BEJ3228" s="137"/>
      <c r="BEK3228" s="137"/>
      <c r="BEL3228" s="137"/>
      <c r="BEM3228" s="137"/>
      <c r="BEN3228" s="137"/>
      <c r="BEO3228" s="137"/>
      <c r="BEP3228" s="137"/>
      <c r="BEQ3228" s="137"/>
      <c r="BER3228" s="137"/>
      <c r="BES3228" s="137"/>
      <c r="BET3228" s="137"/>
      <c r="BEU3228" s="137"/>
      <c r="BEV3228" s="137"/>
      <c r="BEW3228" s="137"/>
      <c r="BEX3228" s="137"/>
      <c r="BEY3228" s="137"/>
      <c r="BEZ3228" s="137"/>
      <c r="BFA3228" s="137"/>
      <c r="BFB3228" s="137"/>
      <c r="BFC3228" s="137"/>
      <c r="BFD3228" s="137"/>
      <c r="BFE3228" s="137"/>
      <c r="BFF3228" s="137"/>
      <c r="BFG3228" s="137"/>
      <c r="BFH3228" s="137"/>
      <c r="BFI3228" s="137"/>
      <c r="BFJ3228" s="137"/>
      <c r="BFK3228" s="137"/>
      <c r="BFL3228" s="137"/>
      <c r="BFM3228" s="137"/>
      <c r="BFN3228" s="137"/>
      <c r="BFO3228" s="137"/>
      <c r="BFP3228" s="137"/>
      <c r="BFQ3228" s="137"/>
      <c r="BFR3228" s="137"/>
      <c r="BFS3228" s="137"/>
      <c r="BFT3228" s="137"/>
      <c r="BFU3228" s="137"/>
      <c r="BFV3228" s="137"/>
      <c r="BFW3228" s="137"/>
      <c r="BFX3228" s="137"/>
      <c r="BFY3228" s="137"/>
      <c r="BFZ3228" s="137"/>
      <c r="BGA3228" s="137"/>
      <c r="BGB3228" s="137"/>
      <c r="BGC3228" s="137"/>
      <c r="BGD3228" s="137"/>
      <c r="BGE3228" s="137"/>
      <c r="BGF3228" s="137"/>
      <c r="BGG3228" s="137"/>
      <c r="BGH3228" s="137"/>
      <c r="BGI3228" s="137"/>
      <c r="BGJ3228" s="137"/>
      <c r="BGK3228" s="137"/>
      <c r="BGL3228" s="137"/>
      <c r="BGM3228" s="137"/>
      <c r="BGN3228" s="137"/>
      <c r="BGO3228" s="137"/>
      <c r="BGP3228" s="137"/>
      <c r="BGQ3228" s="137"/>
      <c r="BGR3228" s="137"/>
      <c r="BGS3228" s="137"/>
      <c r="BGT3228" s="137"/>
      <c r="BGU3228" s="137"/>
      <c r="BGV3228" s="137"/>
      <c r="BGW3228" s="137"/>
      <c r="BGX3228" s="137"/>
      <c r="BGY3228" s="137"/>
      <c r="BGZ3228" s="137"/>
      <c r="BHA3228" s="137"/>
      <c r="BHB3228" s="137"/>
      <c r="BHC3228" s="137"/>
      <c r="BHD3228" s="137"/>
      <c r="BHE3228" s="137"/>
      <c r="BHF3228" s="137"/>
      <c r="BHG3228" s="137"/>
      <c r="BHH3228" s="137"/>
      <c r="BHI3228" s="137"/>
      <c r="BHJ3228" s="137"/>
      <c r="BHK3228" s="137"/>
      <c r="BHL3228" s="137"/>
      <c r="BHM3228" s="137"/>
      <c r="BHN3228" s="137"/>
      <c r="BHO3228" s="137"/>
      <c r="BHP3228" s="137"/>
      <c r="BHQ3228" s="137"/>
      <c r="BHR3228" s="137"/>
      <c r="BHS3228" s="137"/>
      <c r="BHT3228" s="137"/>
      <c r="BHU3228" s="137"/>
      <c r="BHV3228" s="137"/>
      <c r="BHW3228" s="137"/>
      <c r="BHX3228" s="137"/>
      <c r="BHY3228" s="137"/>
      <c r="BHZ3228" s="137"/>
      <c r="BIA3228" s="137"/>
      <c r="BIB3228" s="137"/>
      <c r="BIC3228" s="137"/>
      <c r="BID3228" s="137"/>
      <c r="BIE3228" s="137"/>
      <c r="BIF3228" s="137"/>
      <c r="BIG3228" s="137"/>
      <c r="BIH3228" s="137"/>
      <c r="BII3228" s="137"/>
      <c r="BIJ3228" s="137"/>
      <c r="BIK3228" s="137"/>
      <c r="BIL3228" s="137"/>
      <c r="BIM3228" s="137"/>
      <c r="BIN3228" s="137"/>
      <c r="BIO3228" s="137"/>
      <c r="BIP3228" s="137"/>
      <c r="BIQ3228" s="137"/>
      <c r="BIR3228" s="137"/>
      <c r="BIS3228" s="137"/>
      <c r="BIT3228" s="137"/>
      <c r="BIU3228" s="137"/>
      <c r="BIV3228" s="137"/>
      <c r="BIW3228" s="137"/>
      <c r="BIX3228" s="137"/>
      <c r="BIY3228" s="137"/>
      <c r="BIZ3228" s="137"/>
      <c r="BJA3228" s="137"/>
      <c r="BJB3228" s="137"/>
      <c r="BJC3228" s="137"/>
      <c r="BJD3228" s="137"/>
      <c r="BJE3228" s="137"/>
      <c r="BJF3228" s="137"/>
      <c r="BJG3228" s="137"/>
      <c r="BJH3228" s="137"/>
      <c r="BJI3228" s="137"/>
      <c r="BJJ3228" s="137"/>
      <c r="BJK3228" s="137"/>
      <c r="BJL3228" s="137"/>
      <c r="BJM3228" s="137"/>
      <c r="BJN3228" s="137"/>
      <c r="BJO3228" s="137"/>
      <c r="BJP3228" s="137"/>
      <c r="BJQ3228" s="137"/>
      <c r="BJR3228" s="137"/>
      <c r="BJS3228" s="137"/>
      <c r="BJT3228" s="137"/>
      <c r="BJU3228" s="137"/>
      <c r="BJV3228" s="137"/>
      <c r="BJW3228" s="137"/>
      <c r="BJX3228" s="137"/>
      <c r="BJY3228" s="137"/>
      <c r="BJZ3228" s="137"/>
      <c r="BKA3228" s="137"/>
      <c r="BKB3228" s="137"/>
      <c r="BKC3228" s="137"/>
      <c r="BKD3228" s="137"/>
      <c r="BKE3228" s="137"/>
      <c r="BKF3228" s="137"/>
      <c r="BKG3228" s="137"/>
      <c r="BKH3228" s="137"/>
      <c r="BKI3228" s="137"/>
      <c r="BKJ3228" s="137"/>
      <c r="BKK3228" s="137"/>
      <c r="BKL3228" s="137"/>
      <c r="BKM3228" s="137"/>
      <c r="BKN3228" s="137"/>
      <c r="BKO3228" s="137"/>
      <c r="BKP3228" s="137"/>
      <c r="BKQ3228" s="137"/>
      <c r="BKR3228" s="137"/>
      <c r="BKS3228" s="137"/>
      <c r="BKT3228" s="137"/>
      <c r="BKU3228" s="137"/>
      <c r="BKV3228" s="137"/>
      <c r="BKW3228" s="137"/>
      <c r="BKX3228" s="137"/>
      <c r="BKY3228" s="137"/>
      <c r="BKZ3228" s="137"/>
      <c r="BLA3228" s="137"/>
      <c r="BLB3228" s="137"/>
      <c r="BLC3228" s="137"/>
      <c r="BLD3228" s="137"/>
      <c r="BLE3228" s="137"/>
      <c r="BLF3228" s="137"/>
      <c r="BLG3228" s="137"/>
      <c r="BLH3228" s="137"/>
      <c r="BLI3228" s="137"/>
      <c r="BLJ3228" s="137"/>
      <c r="BLK3228" s="137"/>
      <c r="BLL3228" s="137"/>
      <c r="BLM3228" s="137"/>
      <c r="BLN3228" s="137"/>
      <c r="BLO3228" s="137"/>
      <c r="BLP3228" s="137"/>
      <c r="BLQ3228" s="137"/>
      <c r="BLR3228" s="137"/>
      <c r="BLS3228" s="137"/>
      <c r="BLT3228" s="137"/>
      <c r="BLU3228" s="137"/>
      <c r="BLV3228" s="137"/>
      <c r="BLW3228" s="137"/>
      <c r="BLX3228" s="137"/>
      <c r="BLY3228" s="137"/>
      <c r="BLZ3228" s="137"/>
      <c r="BMA3228" s="137"/>
      <c r="BMB3228" s="137"/>
      <c r="BMC3228" s="137"/>
      <c r="BMD3228" s="137"/>
      <c r="BME3228" s="137"/>
      <c r="BMF3228" s="137"/>
      <c r="BMG3228" s="137"/>
      <c r="BMH3228" s="137"/>
      <c r="BMI3228" s="137"/>
      <c r="BMJ3228" s="137"/>
      <c r="BMK3228" s="137"/>
      <c r="BML3228" s="137"/>
      <c r="BMM3228" s="137"/>
      <c r="BMN3228" s="137"/>
      <c r="BMO3228" s="137"/>
      <c r="BMP3228" s="137"/>
      <c r="BMQ3228" s="137"/>
      <c r="BMR3228" s="137"/>
      <c r="BMS3228" s="137"/>
      <c r="BMT3228" s="137"/>
      <c r="BMU3228" s="137"/>
      <c r="BMV3228" s="137"/>
      <c r="BMW3228" s="137"/>
      <c r="BMX3228" s="137"/>
      <c r="BMY3228" s="137"/>
      <c r="BMZ3228" s="137"/>
      <c r="BNA3228" s="137"/>
      <c r="BNB3228" s="137"/>
      <c r="BNC3228" s="137"/>
      <c r="BND3228" s="137"/>
      <c r="BNE3228" s="137"/>
      <c r="BNF3228" s="137"/>
      <c r="BNG3228" s="137"/>
      <c r="BNH3228" s="137"/>
      <c r="BNI3228" s="137"/>
      <c r="BNJ3228" s="137"/>
      <c r="BNK3228" s="137"/>
      <c r="BNL3228" s="137"/>
      <c r="BNM3228" s="137"/>
      <c r="BNN3228" s="137"/>
      <c r="BNO3228" s="137"/>
      <c r="BNP3228" s="137"/>
      <c r="BNQ3228" s="137"/>
      <c r="BNR3228" s="137"/>
      <c r="BNS3228" s="137"/>
      <c r="BNT3228" s="137"/>
      <c r="BNU3228" s="137"/>
      <c r="BNV3228" s="137"/>
      <c r="BNW3228" s="137"/>
      <c r="BNX3228" s="137"/>
      <c r="BNY3228" s="137"/>
      <c r="BNZ3228" s="137"/>
      <c r="BOA3228" s="137"/>
      <c r="BOB3228" s="137"/>
      <c r="BOC3228" s="137"/>
      <c r="BOD3228" s="137"/>
      <c r="BOE3228" s="137"/>
      <c r="BOF3228" s="137"/>
      <c r="BOG3228" s="137"/>
      <c r="BOH3228" s="137"/>
      <c r="BOI3228" s="137"/>
      <c r="BOJ3228" s="137"/>
      <c r="BOK3228" s="137"/>
      <c r="BOL3228" s="137"/>
      <c r="BOM3228" s="137"/>
      <c r="BON3228" s="137"/>
      <c r="BOO3228" s="137"/>
      <c r="BOP3228" s="137"/>
      <c r="BOQ3228" s="137"/>
      <c r="BOR3228" s="137"/>
      <c r="BOS3228" s="137"/>
      <c r="BOT3228" s="137"/>
      <c r="BOU3228" s="137"/>
      <c r="BOV3228" s="137"/>
      <c r="BOW3228" s="137"/>
      <c r="BOX3228" s="137"/>
      <c r="BOY3228" s="137"/>
      <c r="BOZ3228" s="137"/>
      <c r="BPA3228" s="137"/>
      <c r="BPB3228" s="137"/>
      <c r="BPC3228" s="137"/>
      <c r="BPD3228" s="137"/>
      <c r="BPE3228" s="137"/>
      <c r="BPF3228" s="137"/>
      <c r="BPG3228" s="137"/>
      <c r="BPH3228" s="137"/>
      <c r="BPI3228" s="137"/>
      <c r="BPJ3228" s="137"/>
      <c r="BPK3228" s="137"/>
      <c r="BPL3228" s="137"/>
      <c r="BPM3228" s="137"/>
      <c r="BPN3228" s="137"/>
      <c r="BPO3228" s="137"/>
      <c r="BPP3228" s="137"/>
      <c r="BPQ3228" s="137"/>
      <c r="BPR3228" s="137"/>
      <c r="BPS3228" s="137"/>
      <c r="BPT3228" s="137"/>
      <c r="BPU3228" s="137"/>
      <c r="BPV3228" s="137"/>
      <c r="BPW3228" s="137"/>
      <c r="BPX3228" s="137"/>
      <c r="BPY3228" s="137"/>
      <c r="BPZ3228" s="137"/>
      <c r="BQA3228" s="137"/>
      <c r="BQB3228" s="137"/>
      <c r="BQC3228" s="137"/>
      <c r="BQD3228" s="137"/>
      <c r="BQE3228" s="137"/>
      <c r="BQF3228" s="137"/>
      <c r="BQG3228" s="137"/>
      <c r="BQH3228" s="137"/>
      <c r="BQI3228" s="137"/>
      <c r="BQJ3228" s="137"/>
      <c r="BQK3228" s="137"/>
      <c r="BQL3228" s="137"/>
      <c r="BQM3228" s="137"/>
      <c r="BQN3228" s="137"/>
      <c r="BQO3228" s="137"/>
      <c r="BQP3228" s="137"/>
      <c r="BQQ3228" s="137"/>
      <c r="BQR3228" s="137"/>
      <c r="BQS3228" s="137"/>
      <c r="BQT3228" s="137"/>
      <c r="BQU3228" s="137"/>
      <c r="BQV3228" s="137"/>
      <c r="BQW3228" s="137"/>
      <c r="BQX3228" s="137"/>
      <c r="BQY3228" s="137"/>
      <c r="BQZ3228" s="137"/>
      <c r="BRA3228" s="137"/>
      <c r="BRB3228" s="137"/>
      <c r="BRC3228" s="137"/>
      <c r="BRD3228" s="137"/>
      <c r="BRE3228" s="137"/>
      <c r="BRF3228" s="137"/>
      <c r="BRG3228" s="137"/>
      <c r="BRH3228" s="137"/>
      <c r="BRI3228" s="137"/>
      <c r="BRJ3228" s="137"/>
      <c r="BRK3228" s="137"/>
      <c r="BRL3228" s="137"/>
      <c r="BRM3228" s="137"/>
      <c r="BRN3228" s="137"/>
      <c r="BRO3228" s="137"/>
      <c r="BRP3228" s="137"/>
      <c r="BRQ3228" s="137"/>
      <c r="BRR3228" s="137"/>
      <c r="BRS3228" s="137"/>
      <c r="BRT3228" s="137"/>
      <c r="BRU3228" s="137"/>
      <c r="BRV3228" s="137"/>
      <c r="BRW3228" s="137"/>
      <c r="BRX3228" s="137"/>
      <c r="BRY3228" s="137"/>
      <c r="BRZ3228" s="137"/>
      <c r="BSA3228" s="137"/>
      <c r="BSB3228" s="137"/>
      <c r="BSC3228" s="137"/>
      <c r="BSD3228" s="137"/>
      <c r="BSE3228" s="137"/>
      <c r="BSF3228" s="137"/>
      <c r="BSG3228" s="137"/>
      <c r="BSH3228" s="137"/>
      <c r="BSI3228" s="137"/>
      <c r="BSJ3228" s="137"/>
      <c r="BSK3228" s="137"/>
      <c r="BSL3228" s="137"/>
      <c r="BSM3228" s="137"/>
      <c r="BSN3228" s="137"/>
      <c r="BSO3228" s="137"/>
      <c r="BSP3228" s="137"/>
      <c r="BSQ3228" s="137"/>
      <c r="BSR3228" s="137"/>
      <c r="BSS3228" s="137"/>
      <c r="BST3228" s="137"/>
      <c r="BSU3228" s="137"/>
      <c r="BSV3228" s="137"/>
      <c r="BSW3228" s="137"/>
      <c r="BSX3228" s="137"/>
      <c r="BSY3228" s="137"/>
      <c r="BSZ3228" s="137"/>
      <c r="BTA3228" s="137"/>
      <c r="BTB3228" s="137"/>
      <c r="BTC3228" s="137"/>
      <c r="BTD3228" s="137"/>
      <c r="BTE3228" s="137"/>
      <c r="BTF3228" s="137"/>
      <c r="BTG3228" s="137"/>
      <c r="BTH3228" s="137"/>
      <c r="BTI3228" s="137"/>
      <c r="BTJ3228" s="137"/>
      <c r="BTK3228" s="137"/>
      <c r="BTL3228" s="137"/>
      <c r="BTM3228" s="137"/>
      <c r="BTN3228" s="137"/>
      <c r="BTO3228" s="137"/>
      <c r="BTP3228" s="137"/>
      <c r="BTQ3228" s="137"/>
      <c r="BTR3228" s="137"/>
      <c r="BTS3228" s="137"/>
      <c r="BTT3228" s="137"/>
      <c r="BTU3228" s="137"/>
      <c r="BTV3228" s="137"/>
      <c r="BTW3228" s="137"/>
      <c r="BTX3228" s="137"/>
      <c r="BTY3228" s="137"/>
      <c r="BTZ3228" s="137"/>
      <c r="BUA3228" s="137"/>
      <c r="BUB3228" s="137"/>
      <c r="BUC3228" s="137"/>
      <c r="BUD3228" s="137"/>
      <c r="BUE3228" s="137"/>
      <c r="BUF3228" s="137"/>
      <c r="BUG3228" s="137"/>
      <c r="BUH3228" s="137"/>
      <c r="BUI3228" s="137"/>
      <c r="BUJ3228" s="137"/>
      <c r="BUK3228" s="137"/>
      <c r="BUL3228" s="137"/>
      <c r="BUM3228" s="137"/>
      <c r="BUN3228" s="137"/>
      <c r="BUO3228" s="137"/>
      <c r="BUP3228" s="137"/>
      <c r="BUQ3228" s="137"/>
      <c r="BUR3228" s="137"/>
      <c r="BUS3228" s="137"/>
      <c r="BUT3228" s="137"/>
      <c r="BUU3228" s="137"/>
      <c r="BUV3228" s="137"/>
      <c r="BUW3228" s="137"/>
      <c r="BUX3228" s="137"/>
      <c r="BUY3228" s="137"/>
      <c r="BUZ3228" s="137"/>
      <c r="BVA3228" s="137"/>
      <c r="BVB3228" s="137"/>
      <c r="BVC3228" s="137"/>
      <c r="BVD3228" s="137"/>
      <c r="BVE3228" s="137"/>
      <c r="BVF3228" s="137"/>
      <c r="BVG3228" s="137"/>
      <c r="BVH3228" s="137"/>
      <c r="BVI3228" s="137"/>
      <c r="BVJ3228" s="137"/>
      <c r="BVK3228" s="137"/>
      <c r="BVL3228" s="137"/>
      <c r="BVM3228" s="137"/>
      <c r="BVN3228" s="137"/>
      <c r="BVO3228" s="137"/>
      <c r="BVP3228" s="137"/>
      <c r="BVQ3228" s="137"/>
      <c r="BVR3228" s="137"/>
      <c r="BVS3228" s="137"/>
      <c r="BVT3228" s="137"/>
      <c r="BVU3228" s="137"/>
      <c r="BVV3228" s="137"/>
      <c r="BVW3228" s="137"/>
      <c r="BVX3228" s="137"/>
      <c r="BVY3228" s="137"/>
      <c r="BVZ3228" s="137"/>
      <c r="BWA3228" s="137"/>
      <c r="BWB3228" s="137"/>
      <c r="BWC3228" s="137"/>
      <c r="BWD3228" s="137"/>
      <c r="BWE3228" s="137"/>
      <c r="BWF3228" s="137"/>
      <c r="BWG3228" s="137"/>
      <c r="BWH3228" s="137"/>
      <c r="BWI3228" s="137"/>
      <c r="BWJ3228" s="137"/>
      <c r="BWK3228" s="137"/>
      <c r="BWL3228" s="137"/>
      <c r="BWM3228" s="137"/>
      <c r="BWN3228" s="137"/>
      <c r="BWO3228" s="137"/>
      <c r="BWP3228" s="137"/>
      <c r="BWQ3228" s="137"/>
      <c r="BWR3228" s="137"/>
      <c r="BWS3228" s="137"/>
      <c r="BWT3228" s="137"/>
      <c r="BWU3228" s="137"/>
      <c r="BWV3228" s="137"/>
      <c r="BWW3228" s="137"/>
      <c r="BWX3228" s="137"/>
      <c r="BWY3228" s="137"/>
      <c r="BWZ3228" s="137"/>
      <c r="BXA3228" s="137"/>
      <c r="BXB3228" s="137"/>
      <c r="BXC3228" s="137"/>
      <c r="BXD3228" s="137"/>
      <c r="BXE3228" s="137"/>
      <c r="BXF3228" s="137"/>
      <c r="BXG3228" s="137"/>
      <c r="BXH3228" s="137"/>
      <c r="BXI3228" s="137"/>
      <c r="BXJ3228" s="137"/>
      <c r="BXK3228" s="137"/>
      <c r="BXL3228" s="137"/>
      <c r="BXM3228" s="137"/>
      <c r="BXN3228" s="137"/>
      <c r="BXO3228" s="137"/>
      <c r="BXP3228" s="137"/>
      <c r="BXQ3228" s="137"/>
      <c r="BXR3228" s="137"/>
      <c r="BXS3228" s="137"/>
      <c r="BXT3228" s="137"/>
      <c r="BXU3228" s="137"/>
      <c r="BXV3228" s="137"/>
      <c r="BXW3228" s="137"/>
      <c r="BXX3228" s="137"/>
      <c r="BXY3228" s="137"/>
      <c r="BXZ3228" s="137"/>
      <c r="BYA3228" s="137"/>
      <c r="BYB3228" s="137"/>
      <c r="BYC3228" s="137"/>
      <c r="BYD3228" s="137"/>
      <c r="BYE3228" s="137"/>
      <c r="BYF3228" s="137"/>
      <c r="BYG3228" s="137"/>
      <c r="BYH3228" s="137"/>
      <c r="BYI3228" s="137"/>
      <c r="BYJ3228" s="137"/>
      <c r="BYK3228" s="137"/>
      <c r="BYL3228" s="137"/>
      <c r="BYM3228" s="137"/>
      <c r="BYN3228" s="137"/>
      <c r="BYO3228" s="137"/>
      <c r="BYP3228" s="137"/>
      <c r="BYQ3228" s="137"/>
      <c r="BYR3228" s="137"/>
      <c r="BYS3228" s="137"/>
      <c r="BYT3228" s="137"/>
      <c r="BYU3228" s="137"/>
      <c r="BYV3228" s="137"/>
      <c r="BYW3228" s="137"/>
      <c r="BYX3228" s="137"/>
      <c r="BYY3228" s="137"/>
      <c r="BYZ3228" s="137"/>
      <c r="BZA3228" s="137"/>
      <c r="BZB3228" s="137"/>
      <c r="BZC3228" s="137"/>
      <c r="BZD3228" s="137"/>
      <c r="BZE3228" s="137"/>
      <c r="BZF3228" s="137"/>
      <c r="BZG3228" s="137"/>
      <c r="BZH3228" s="137"/>
      <c r="BZI3228" s="137"/>
      <c r="BZJ3228" s="137"/>
      <c r="BZK3228" s="137"/>
      <c r="BZL3228" s="137"/>
      <c r="BZM3228" s="137"/>
      <c r="BZN3228" s="137"/>
      <c r="BZO3228" s="137"/>
      <c r="BZP3228" s="137"/>
      <c r="BZQ3228" s="137"/>
      <c r="BZR3228" s="137"/>
      <c r="BZS3228" s="137"/>
      <c r="BZT3228" s="137"/>
      <c r="BZU3228" s="137"/>
      <c r="BZV3228" s="137"/>
      <c r="BZW3228" s="137"/>
      <c r="BZX3228" s="137"/>
      <c r="BZY3228" s="137"/>
      <c r="BZZ3228" s="137"/>
      <c r="CAA3228" s="137"/>
      <c r="CAB3228" s="137"/>
      <c r="CAC3228" s="137"/>
      <c r="CAD3228" s="137"/>
      <c r="CAE3228" s="137"/>
      <c r="CAF3228" s="137"/>
      <c r="CAG3228" s="137"/>
      <c r="CAH3228" s="137"/>
      <c r="CAI3228" s="137"/>
      <c r="CAJ3228" s="137"/>
      <c r="CAK3228" s="137"/>
      <c r="CAL3228" s="137"/>
      <c r="CAM3228" s="137"/>
      <c r="CAN3228" s="137"/>
      <c r="CAO3228" s="137"/>
      <c r="CAP3228" s="137"/>
      <c r="CAQ3228" s="137"/>
      <c r="CAR3228" s="137"/>
      <c r="CAS3228" s="137"/>
      <c r="CAT3228" s="137"/>
      <c r="CAU3228" s="137"/>
      <c r="CAV3228" s="137"/>
      <c r="CAW3228" s="137"/>
      <c r="CAX3228" s="137"/>
      <c r="CAY3228" s="137"/>
      <c r="CAZ3228" s="137"/>
      <c r="CBA3228" s="137"/>
      <c r="CBB3228" s="137"/>
      <c r="CBC3228" s="137"/>
      <c r="CBD3228" s="137"/>
      <c r="CBE3228" s="137"/>
      <c r="CBF3228" s="137"/>
      <c r="CBG3228" s="137"/>
      <c r="CBH3228" s="137"/>
      <c r="CBI3228" s="137"/>
      <c r="CBJ3228" s="137"/>
      <c r="CBK3228" s="137"/>
      <c r="CBL3228" s="137"/>
      <c r="CBM3228" s="137"/>
      <c r="CBN3228" s="137"/>
      <c r="CBO3228" s="137"/>
      <c r="CBP3228" s="137"/>
      <c r="CBQ3228" s="137"/>
      <c r="CBR3228" s="137"/>
      <c r="CBS3228" s="137"/>
      <c r="CBT3228" s="137"/>
      <c r="CBU3228" s="137"/>
      <c r="CBV3228" s="137"/>
      <c r="CBW3228" s="137"/>
      <c r="CBX3228" s="137"/>
      <c r="CBY3228" s="137"/>
      <c r="CBZ3228" s="137"/>
      <c r="CCA3228" s="137"/>
      <c r="CCB3228" s="137"/>
      <c r="CCC3228" s="137"/>
      <c r="CCD3228" s="137"/>
      <c r="CCE3228" s="137"/>
      <c r="CCF3228" s="137"/>
      <c r="CCG3228" s="137"/>
      <c r="CCH3228" s="137"/>
      <c r="CCI3228" s="137"/>
      <c r="CCJ3228" s="137"/>
      <c r="CCK3228" s="137"/>
      <c r="CCL3228" s="137"/>
      <c r="CCM3228" s="137"/>
      <c r="CCN3228" s="137"/>
      <c r="CCO3228" s="137"/>
      <c r="CCP3228" s="137"/>
      <c r="CCQ3228" s="137"/>
      <c r="CCR3228" s="137"/>
      <c r="CCS3228" s="137"/>
      <c r="CCT3228" s="137"/>
      <c r="CCU3228" s="137"/>
      <c r="CCV3228" s="137"/>
      <c r="CCW3228" s="137"/>
      <c r="CCX3228" s="137"/>
      <c r="CCY3228" s="137"/>
      <c r="CCZ3228" s="137"/>
      <c r="CDA3228" s="137"/>
      <c r="CDB3228" s="137"/>
      <c r="CDC3228" s="137"/>
      <c r="CDD3228" s="137"/>
      <c r="CDE3228" s="137"/>
      <c r="CDF3228" s="137"/>
      <c r="CDG3228" s="137"/>
      <c r="CDH3228" s="137"/>
      <c r="CDI3228" s="137"/>
      <c r="CDJ3228" s="137"/>
      <c r="CDK3228" s="137"/>
      <c r="CDL3228" s="137"/>
      <c r="CDM3228" s="137"/>
      <c r="CDN3228" s="137"/>
      <c r="CDO3228" s="137"/>
      <c r="CDP3228" s="137"/>
      <c r="CDQ3228" s="137"/>
      <c r="CDR3228" s="137"/>
      <c r="CDS3228" s="137"/>
      <c r="CDT3228" s="137"/>
      <c r="CDU3228" s="137"/>
      <c r="CDV3228" s="137"/>
      <c r="CDW3228" s="137"/>
      <c r="CDX3228" s="137"/>
      <c r="CDY3228" s="137"/>
      <c r="CDZ3228" s="137"/>
      <c r="CEA3228" s="137"/>
      <c r="CEB3228" s="137"/>
      <c r="CEC3228" s="137"/>
      <c r="CED3228" s="137"/>
      <c r="CEE3228" s="137"/>
      <c r="CEF3228" s="137"/>
      <c r="CEG3228" s="137"/>
      <c r="CEH3228" s="137"/>
      <c r="CEI3228" s="137"/>
      <c r="CEJ3228" s="137"/>
      <c r="CEK3228" s="137"/>
      <c r="CEL3228" s="137"/>
      <c r="CEM3228" s="137"/>
      <c r="CEN3228" s="137"/>
      <c r="CEO3228" s="137"/>
      <c r="CEP3228" s="137"/>
      <c r="CEQ3228" s="137"/>
      <c r="CER3228" s="137"/>
      <c r="CES3228" s="137"/>
      <c r="CET3228" s="137"/>
      <c r="CEU3228" s="137"/>
      <c r="CEV3228" s="137"/>
      <c r="CEW3228" s="137"/>
      <c r="CEX3228" s="137"/>
      <c r="CEY3228" s="137"/>
      <c r="CEZ3228" s="137"/>
      <c r="CFA3228" s="137"/>
      <c r="CFB3228" s="137"/>
      <c r="CFC3228" s="137"/>
      <c r="CFD3228" s="137"/>
      <c r="CFE3228" s="137"/>
      <c r="CFF3228" s="137"/>
      <c r="CFG3228" s="137"/>
      <c r="CFH3228" s="137"/>
      <c r="CFI3228" s="137"/>
      <c r="CFJ3228" s="137"/>
      <c r="CFK3228" s="137"/>
      <c r="CFL3228" s="137"/>
      <c r="CFM3228" s="137"/>
      <c r="CFN3228" s="137"/>
      <c r="CFO3228" s="137"/>
      <c r="CFP3228" s="137"/>
      <c r="CFQ3228" s="137"/>
      <c r="CFR3228" s="137"/>
      <c r="CFS3228" s="137"/>
      <c r="CFT3228" s="137"/>
      <c r="CFU3228" s="137"/>
      <c r="CFV3228" s="137"/>
      <c r="CFW3228" s="137"/>
      <c r="CFX3228" s="137"/>
      <c r="CFY3228" s="137"/>
      <c r="CFZ3228" s="137"/>
      <c r="CGA3228" s="137"/>
      <c r="CGB3228" s="137"/>
      <c r="CGC3228" s="137"/>
      <c r="CGD3228" s="137"/>
      <c r="CGE3228" s="137"/>
      <c r="CGF3228" s="137"/>
      <c r="CGG3228" s="137"/>
      <c r="CGH3228" s="137"/>
      <c r="CGI3228" s="137"/>
      <c r="CGJ3228" s="137"/>
      <c r="CGK3228" s="137"/>
      <c r="CGL3228" s="137"/>
      <c r="CGM3228" s="137"/>
      <c r="CGN3228" s="137"/>
      <c r="CGO3228" s="137"/>
      <c r="CGP3228" s="137"/>
      <c r="CGQ3228" s="137"/>
      <c r="CGR3228" s="137"/>
      <c r="CGS3228" s="137"/>
      <c r="CGT3228" s="137"/>
      <c r="CGU3228" s="137"/>
      <c r="CGV3228" s="137"/>
      <c r="CGW3228" s="137"/>
      <c r="CGX3228" s="137"/>
      <c r="CGY3228" s="137"/>
      <c r="CGZ3228" s="137"/>
      <c r="CHA3228" s="137"/>
      <c r="CHB3228" s="137"/>
      <c r="CHC3228" s="137"/>
      <c r="CHD3228" s="137"/>
      <c r="CHE3228" s="137"/>
      <c r="CHF3228" s="137"/>
      <c r="CHG3228" s="137"/>
      <c r="CHH3228" s="137"/>
      <c r="CHI3228" s="137"/>
      <c r="CHJ3228" s="137"/>
      <c r="CHK3228" s="137"/>
      <c r="CHL3228" s="137"/>
      <c r="CHM3228" s="137"/>
      <c r="CHN3228" s="137"/>
      <c r="CHO3228" s="137"/>
      <c r="CHP3228" s="137"/>
      <c r="CHQ3228" s="137"/>
      <c r="CHR3228" s="137"/>
      <c r="CHS3228" s="137"/>
      <c r="CHT3228" s="137"/>
      <c r="CHU3228" s="137"/>
      <c r="CHV3228" s="137"/>
      <c r="CHW3228" s="137"/>
      <c r="CHX3228" s="137"/>
      <c r="CHY3228" s="137"/>
      <c r="CHZ3228" s="137"/>
      <c r="CIA3228" s="137"/>
      <c r="CIB3228" s="137"/>
      <c r="CIC3228" s="137"/>
      <c r="CID3228" s="137"/>
      <c r="CIE3228" s="137"/>
      <c r="CIF3228" s="137"/>
      <c r="CIG3228" s="137"/>
      <c r="CIH3228" s="137"/>
      <c r="CII3228" s="137"/>
      <c r="CIJ3228" s="137"/>
      <c r="CIK3228" s="137"/>
      <c r="CIL3228" s="137"/>
      <c r="CIM3228" s="137"/>
      <c r="CIN3228" s="137"/>
      <c r="CIO3228" s="137"/>
      <c r="CIP3228" s="137"/>
      <c r="CIQ3228" s="137"/>
      <c r="CIR3228" s="137"/>
      <c r="CIS3228" s="137"/>
      <c r="CIT3228" s="137"/>
      <c r="CIU3228" s="137"/>
      <c r="CIV3228" s="137"/>
      <c r="CIW3228" s="137"/>
      <c r="CIX3228" s="137"/>
      <c r="CIY3228" s="137"/>
      <c r="CIZ3228" s="137"/>
      <c r="CJA3228" s="137"/>
      <c r="CJB3228" s="137"/>
      <c r="CJC3228" s="137"/>
      <c r="CJD3228" s="137"/>
      <c r="CJE3228" s="137"/>
      <c r="CJF3228" s="137"/>
      <c r="CJG3228" s="137"/>
      <c r="CJH3228" s="137"/>
      <c r="CJI3228" s="137"/>
      <c r="CJJ3228" s="137"/>
      <c r="CJK3228" s="137"/>
      <c r="CJL3228" s="137"/>
      <c r="CJM3228" s="137"/>
      <c r="CJN3228" s="137"/>
      <c r="CJO3228" s="137"/>
      <c r="CJP3228" s="137"/>
      <c r="CJQ3228" s="137"/>
      <c r="CJR3228" s="137"/>
      <c r="CJS3228" s="137"/>
      <c r="CJT3228" s="137"/>
      <c r="CJU3228" s="137"/>
      <c r="CJV3228" s="137"/>
      <c r="CJW3228" s="137"/>
      <c r="CJX3228" s="137"/>
      <c r="CJY3228" s="137"/>
      <c r="CJZ3228" s="137"/>
      <c r="CKA3228" s="137"/>
      <c r="CKB3228" s="137"/>
      <c r="CKC3228" s="137"/>
      <c r="CKD3228" s="137"/>
      <c r="CKE3228" s="137"/>
      <c r="CKF3228" s="137"/>
      <c r="CKG3228" s="137"/>
      <c r="CKH3228" s="137"/>
      <c r="CKI3228" s="137"/>
      <c r="CKJ3228" s="137"/>
      <c r="CKK3228" s="137"/>
      <c r="CKL3228" s="137"/>
      <c r="CKM3228" s="137"/>
      <c r="CKN3228" s="137"/>
      <c r="CKO3228" s="137"/>
      <c r="CKP3228" s="137"/>
      <c r="CKQ3228" s="137"/>
      <c r="CKR3228" s="137"/>
      <c r="CKS3228" s="137"/>
      <c r="CKT3228" s="137"/>
      <c r="CKU3228" s="137"/>
      <c r="CKV3228" s="137"/>
      <c r="CKW3228" s="137"/>
      <c r="CKX3228" s="137"/>
      <c r="CKY3228" s="137"/>
      <c r="CKZ3228" s="137"/>
      <c r="CLA3228" s="137"/>
      <c r="CLB3228" s="137"/>
      <c r="CLC3228" s="137"/>
      <c r="CLD3228" s="137"/>
      <c r="CLE3228" s="137"/>
      <c r="CLF3228" s="137"/>
      <c r="CLG3228" s="137"/>
      <c r="CLH3228" s="137"/>
      <c r="CLI3228" s="137"/>
      <c r="CLJ3228" s="137"/>
      <c r="CLK3228" s="137"/>
      <c r="CLL3228" s="137"/>
      <c r="CLM3228" s="137"/>
      <c r="CLN3228" s="137"/>
      <c r="CLO3228" s="137"/>
      <c r="CLP3228" s="137"/>
      <c r="CLQ3228" s="137"/>
      <c r="CLR3228" s="137"/>
      <c r="CLS3228" s="137"/>
      <c r="CLT3228" s="137"/>
      <c r="CLU3228" s="137"/>
      <c r="CLV3228" s="137"/>
      <c r="CLW3228" s="137"/>
      <c r="CLX3228" s="137"/>
      <c r="CLY3228" s="137"/>
      <c r="CLZ3228" s="137"/>
      <c r="CMA3228" s="137"/>
      <c r="CMB3228" s="137"/>
      <c r="CMC3228" s="137"/>
      <c r="CMD3228" s="137"/>
      <c r="CME3228" s="137"/>
      <c r="CMF3228" s="137"/>
      <c r="CMG3228" s="137"/>
      <c r="CMH3228" s="137"/>
      <c r="CMI3228" s="137"/>
      <c r="CMJ3228" s="137"/>
      <c r="CMK3228" s="137"/>
      <c r="CML3228" s="137"/>
      <c r="CMM3228" s="137"/>
      <c r="CMN3228" s="137"/>
      <c r="CMO3228" s="137"/>
      <c r="CMP3228" s="137"/>
      <c r="CMQ3228" s="137"/>
      <c r="CMR3228" s="137"/>
      <c r="CMS3228" s="137"/>
      <c r="CMT3228" s="137"/>
      <c r="CMU3228" s="137"/>
      <c r="CMV3228" s="137"/>
      <c r="CMW3228" s="137"/>
      <c r="CMX3228" s="137"/>
      <c r="CMY3228" s="137"/>
      <c r="CMZ3228" s="137"/>
      <c r="CNA3228" s="137"/>
      <c r="CNB3228" s="137"/>
      <c r="CNC3228" s="137"/>
      <c r="CND3228" s="137"/>
      <c r="CNE3228" s="137"/>
      <c r="CNF3228" s="137"/>
      <c r="CNG3228" s="137"/>
      <c r="CNH3228" s="137"/>
      <c r="CNI3228" s="137"/>
      <c r="CNJ3228" s="137"/>
      <c r="CNK3228" s="137"/>
      <c r="CNL3228" s="137"/>
      <c r="CNM3228" s="137"/>
      <c r="CNN3228" s="137"/>
      <c r="CNO3228" s="137"/>
      <c r="CNP3228" s="137"/>
      <c r="CNQ3228" s="137"/>
      <c r="CNR3228" s="137"/>
      <c r="CNS3228" s="137"/>
      <c r="CNT3228" s="137"/>
      <c r="CNU3228" s="137"/>
      <c r="CNV3228" s="137"/>
      <c r="CNW3228" s="137"/>
      <c r="CNX3228" s="137"/>
      <c r="CNY3228" s="137"/>
      <c r="CNZ3228" s="137"/>
      <c r="COA3228" s="137"/>
      <c r="COB3228" s="137"/>
      <c r="COC3228" s="137"/>
      <c r="COD3228" s="137"/>
      <c r="COE3228" s="137"/>
      <c r="COF3228" s="137"/>
      <c r="COG3228" s="137"/>
      <c r="COH3228" s="137"/>
      <c r="COI3228" s="137"/>
      <c r="COJ3228" s="137"/>
      <c r="COK3228" s="137"/>
      <c r="COL3228" s="137"/>
      <c r="COM3228" s="137"/>
      <c r="CON3228" s="137"/>
      <c r="COO3228" s="137"/>
      <c r="COP3228" s="137"/>
      <c r="COQ3228" s="137"/>
      <c r="COR3228" s="137"/>
      <c r="COS3228" s="137"/>
      <c r="COT3228" s="137"/>
      <c r="COU3228" s="137"/>
      <c r="COV3228" s="137"/>
      <c r="COW3228" s="137"/>
      <c r="COX3228" s="137"/>
      <c r="COY3228" s="137"/>
      <c r="COZ3228" s="137"/>
      <c r="CPA3228" s="137"/>
      <c r="CPB3228" s="137"/>
      <c r="CPC3228" s="137"/>
      <c r="CPD3228" s="137"/>
      <c r="CPE3228" s="137"/>
      <c r="CPF3228" s="137"/>
      <c r="CPG3228" s="137"/>
      <c r="CPH3228" s="137"/>
      <c r="CPI3228" s="137"/>
      <c r="CPJ3228" s="137"/>
      <c r="CPK3228" s="137"/>
      <c r="CPL3228" s="137"/>
      <c r="CPM3228" s="137"/>
      <c r="CPN3228" s="137"/>
      <c r="CPO3228" s="137"/>
      <c r="CPP3228" s="137"/>
      <c r="CPQ3228" s="137"/>
      <c r="CPR3228" s="137"/>
      <c r="CPS3228" s="137"/>
      <c r="CPT3228" s="137"/>
      <c r="CPU3228" s="137"/>
      <c r="CPV3228" s="137"/>
      <c r="CPW3228" s="137"/>
      <c r="CPX3228" s="137"/>
      <c r="CPY3228" s="137"/>
      <c r="CPZ3228" s="137"/>
      <c r="CQA3228" s="137"/>
      <c r="CQB3228" s="137"/>
      <c r="CQC3228" s="137"/>
      <c r="CQD3228" s="137"/>
      <c r="CQE3228" s="137"/>
      <c r="CQF3228" s="137"/>
      <c r="CQG3228" s="137"/>
      <c r="CQH3228" s="137"/>
      <c r="CQI3228" s="137"/>
      <c r="CQJ3228" s="137"/>
      <c r="CQK3228" s="137"/>
      <c r="CQL3228" s="137"/>
      <c r="CQM3228" s="137"/>
      <c r="CQN3228" s="137"/>
      <c r="CQO3228" s="137"/>
      <c r="CQP3228" s="137"/>
      <c r="CQQ3228" s="137"/>
      <c r="CQR3228" s="137"/>
      <c r="CQS3228" s="137"/>
      <c r="CQT3228" s="137"/>
      <c r="CQU3228" s="137"/>
      <c r="CQV3228" s="137"/>
      <c r="CQW3228" s="137"/>
      <c r="CQX3228" s="137"/>
      <c r="CQY3228" s="137"/>
      <c r="CQZ3228" s="137"/>
      <c r="CRA3228" s="137"/>
      <c r="CRB3228" s="137"/>
      <c r="CRC3228" s="137"/>
      <c r="CRD3228" s="137"/>
      <c r="CRE3228" s="137"/>
      <c r="CRF3228" s="137"/>
      <c r="CRG3228" s="137"/>
      <c r="CRH3228" s="137"/>
      <c r="CRI3228" s="137"/>
      <c r="CRJ3228" s="137"/>
      <c r="CRK3228" s="137"/>
      <c r="CRL3228" s="137"/>
      <c r="CRM3228" s="137"/>
      <c r="CRN3228" s="137"/>
      <c r="CRO3228" s="137"/>
      <c r="CRP3228" s="137"/>
      <c r="CRQ3228" s="137"/>
      <c r="CRR3228" s="137"/>
      <c r="CRS3228" s="137"/>
      <c r="CRT3228" s="137"/>
      <c r="CRU3228" s="137"/>
      <c r="CRV3228" s="137"/>
      <c r="CRW3228" s="137"/>
      <c r="CRX3228" s="137"/>
      <c r="CRY3228" s="137"/>
      <c r="CRZ3228" s="137"/>
      <c r="CSA3228" s="137"/>
      <c r="CSB3228" s="137"/>
      <c r="CSC3228" s="137"/>
      <c r="CSD3228" s="137"/>
      <c r="CSE3228" s="137"/>
      <c r="CSF3228" s="137"/>
      <c r="CSG3228" s="137"/>
      <c r="CSH3228" s="137"/>
      <c r="CSI3228" s="137"/>
      <c r="CSJ3228" s="137"/>
      <c r="CSK3228" s="137"/>
      <c r="CSL3228" s="137"/>
      <c r="CSM3228" s="137"/>
      <c r="CSN3228" s="137"/>
      <c r="CSO3228" s="137"/>
      <c r="CSP3228" s="137"/>
      <c r="CSQ3228" s="137"/>
      <c r="CSR3228" s="137"/>
      <c r="CSS3228" s="137"/>
      <c r="CST3228" s="137"/>
      <c r="CSU3228" s="137"/>
      <c r="CSV3228" s="137"/>
      <c r="CSW3228" s="137"/>
      <c r="CSX3228" s="137"/>
      <c r="CSY3228" s="137"/>
      <c r="CSZ3228" s="137"/>
      <c r="CTA3228" s="137"/>
      <c r="CTB3228" s="137"/>
      <c r="CTC3228" s="137"/>
      <c r="CTD3228" s="137"/>
      <c r="CTE3228" s="137"/>
      <c r="CTF3228" s="137"/>
      <c r="CTG3228" s="137"/>
      <c r="CTH3228" s="137"/>
      <c r="CTI3228" s="137"/>
      <c r="CTJ3228" s="137"/>
      <c r="CTK3228" s="137"/>
      <c r="CTL3228" s="137"/>
      <c r="CTM3228" s="137"/>
      <c r="CTN3228" s="137"/>
      <c r="CTO3228" s="137"/>
      <c r="CTP3228" s="137"/>
      <c r="CTQ3228" s="137"/>
      <c r="CTR3228" s="137"/>
      <c r="CTS3228" s="137"/>
      <c r="CTT3228" s="137"/>
      <c r="CTU3228" s="137"/>
      <c r="CTV3228" s="137"/>
      <c r="CTW3228" s="137"/>
      <c r="CTX3228" s="137"/>
      <c r="CTY3228" s="137"/>
      <c r="CTZ3228" s="137"/>
      <c r="CUA3228" s="137"/>
      <c r="CUB3228" s="137"/>
      <c r="CUC3228" s="137"/>
      <c r="CUD3228" s="137"/>
      <c r="CUE3228" s="137"/>
      <c r="CUF3228" s="137"/>
      <c r="CUG3228" s="137"/>
      <c r="CUH3228" s="137"/>
      <c r="CUI3228" s="137"/>
      <c r="CUJ3228" s="137"/>
      <c r="CUK3228" s="137"/>
      <c r="CUL3228" s="137"/>
      <c r="CUM3228" s="137"/>
      <c r="CUN3228" s="137"/>
      <c r="CUO3228" s="137"/>
      <c r="CUP3228" s="137"/>
      <c r="CUQ3228" s="137"/>
      <c r="CUR3228" s="137"/>
      <c r="CUS3228" s="137"/>
      <c r="CUT3228" s="137"/>
      <c r="CUU3228" s="137"/>
      <c r="CUV3228" s="137"/>
      <c r="CUW3228" s="137"/>
      <c r="CUX3228" s="137"/>
      <c r="CUY3228" s="137"/>
      <c r="CUZ3228" s="137"/>
      <c r="CVA3228" s="137"/>
      <c r="CVB3228" s="137"/>
      <c r="CVC3228" s="137"/>
      <c r="CVD3228" s="137"/>
      <c r="CVE3228" s="137"/>
      <c r="CVF3228" s="137"/>
      <c r="CVG3228" s="137"/>
      <c r="CVH3228" s="137"/>
      <c r="CVI3228" s="137"/>
      <c r="CVJ3228" s="137"/>
      <c r="CVK3228" s="137"/>
      <c r="CVL3228" s="137"/>
      <c r="CVM3228" s="137"/>
      <c r="CVN3228" s="137"/>
      <c r="CVO3228" s="137"/>
      <c r="CVP3228" s="137"/>
      <c r="CVQ3228" s="137"/>
      <c r="CVR3228" s="137"/>
      <c r="CVS3228" s="137"/>
      <c r="CVT3228" s="137"/>
      <c r="CVU3228" s="137"/>
      <c r="CVV3228" s="137"/>
      <c r="CVW3228" s="137"/>
      <c r="CVX3228" s="137"/>
      <c r="CVY3228" s="137"/>
      <c r="CVZ3228" s="137"/>
      <c r="CWA3228" s="137"/>
      <c r="CWB3228" s="137"/>
      <c r="CWC3228" s="137"/>
      <c r="CWD3228" s="137"/>
      <c r="CWE3228" s="137"/>
      <c r="CWF3228" s="137"/>
      <c r="CWG3228" s="137"/>
      <c r="CWH3228" s="137"/>
      <c r="CWI3228" s="137"/>
      <c r="CWJ3228" s="137"/>
      <c r="CWK3228" s="137"/>
      <c r="CWL3228" s="137"/>
      <c r="CWM3228" s="137"/>
      <c r="CWN3228" s="137"/>
      <c r="CWO3228" s="137"/>
      <c r="CWP3228" s="137"/>
      <c r="CWQ3228" s="137"/>
      <c r="CWR3228" s="137"/>
      <c r="CWS3228" s="137"/>
      <c r="CWT3228" s="137"/>
      <c r="CWU3228" s="137"/>
      <c r="CWV3228" s="137"/>
      <c r="CWW3228" s="137"/>
      <c r="CWX3228" s="137"/>
      <c r="CWY3228" s="137"/>
      <c r="CWZ3228" s="137"/>
      <c r="CXA3228" s="137"/>
      <c r="CXB3228" s="137"/>
      <c r="CXC3228" s="137"/>
      <c r="CXD3228" s="137"/>
      <c r="CXE3228" s="137"/>
      <c r="CXF3228" s="137"/>
      <c r="CXG3228" s="137"/>
      <c r="CXH3228" s="137"/>
      <c r="CXI3228" s="137"/>
      <c r="CXJ3228" s="137"/>
      <c r="CXK3228" s="137"/>
      <c r="CXL3228" s="137"/>
      <c r="CXM3228" s="137"/>
      <c r="CXN3228" s="137"/>
      <c r="CXO3228" s="137"/>
      <c r="CXP3228" s="137"/>
      <c r="CXQ3228" s="137"/>
      <c r="CXR3228" s="137"/>
      <c r="CXS3228" s="137"/>
      <c r="CXT3228" s="137"/>
      <c r="CXU3228" s="137"/>
      <c r="CXV3228" s="137"/>
      <c r="CXW3228" s="137"/>
      <c r="CXX3228" s="137"/>
      <c r="CXY3228" s="137"/>
      <c r="CXZ3228" s="137"/>
      <c r="CYA3228" s="137"/>
      <c r="CYB3228" s="137"/>
      <c r="CYC3228" s="137"/>
      <c r="CYD3228" s="137"/>
      <c r="CYE3228" s="137"/>
      <c r="CYF3228" s="137"/>
      <c r="CYG3228" s="137"/>
      <c r="CYH3228" s="137"/>
      <c r="CYI3228" s="137"/>
      <c r="CYJ3228" s="137"/>
      <c r="CYK3228" s="137"/>
      <c r="CYL3228" s="137"/>
      <c r="CYM3228" s="137"/>
      <c r="CYN3228" s="137"/>
      <c r="CYO3228" s="137"/>
      <c r="CYP3228" s="137"/>
      <c r="CYQ3228" s="137"/>
      <c r="CYR3228" s="137"/>
      <c r="CYS3228" s="137"/>
      <c r="CYT3228" s="137"/>
      <c r="CYU3228" s="137"/>
      <c r="CYV3228" s="137"/>
      <c r="CYW3228" s="137"/>
      <c r="CYX3228" s="137"/>
      <c r="CYY3228" s="137"/>
      <c r="CYZ3228" s="137"/>
      <c r="CZA3228" s="137"/>
      <c r="CZB3228" s="137"/>
      <c r="CZC3228" s="137"/>
      <c r="CZD3228" s="137"/>
      <c r="CZE3228" s="137"/>
      <c r="CZF3228" s="137"/>
      <c r="CZG3228" s="137"/>
      <c r="CZH3228" s="137"/>
      <c r="CZI3228" s="137"/>
      <c r="CZJ3228" s="137"/>
      <c r="CZK3228" s="137"/>
      <c r="CZL3228" s="137"/>
      <c r="CZM3228" s="137"/>
      <c r="CZN3228" s="137"/>
      <c r="CZO3228" s="137"/>
      <c r="CZP3228" s="137"/>
      <c r="CZQ3228" s="137"/>
      <c r="CZR3228" s="137"/>
      <c r="CZS3228" s="137"/>
      <c r="CZT3228" s="137"/>
      <c r="CZU3228" s="137"/>
      <c r="CZV3228" s="137"/>
      <c r="CZW3228" s="137"/>
      <c r="CZX3228" s="137"/>
      <c r="CZY3228" s="137"/>
      <c r="CZZ3228" s="137"/>
      <c r="DAA3228" s="137"/>
      <c r="DAB3228" s="137"/>
      <c r="DAC3228" s="137"/>
      <c r="DAD3228" s="137"/>
      <c r="DAE3228" s="137"/>
      <c r="DAF3228" s="137"/>
      <c r="DAG3228" s="137"/>
      <c r="DAH3228" s="137"/>
      <c r="DAI3228" s="137"/>
      <c r="DAJ3228" s="137"/>
      <c r="DAK3228" s="137"/>
      <c r="DAL3228" s="137"/>
      <c r="DAM3228" s="137"/>
      <c r="DAN3228" s="137"/>
      <c r="DAO3228" s="137"/>
      <c r="DAP3228" s="137"/>
      <c r="DAQ3228" s="137"/>
      <c r="DAR3228" s="137"/>
      <c r="DAS3228" s="137"/>
      <c r="DAT3228" s="137"/>
      <c r="DAU3228" s="137"/>
      <c r="DAV3228" s="137"/>
      <c r="DAW3228" s="137"/>
      <c r="DAX3228" s="137"/>
      <c r="DAY3228" s="137"/>
      <c r="DAZ3228" s="137"/>
      <c r="DBA3228" s="137"/>
      <c r="DBB3228" s="137"/>
      <c r="DBC3228" s="137"/>
      <c r="DBD3228" s="137"/>
      <c r="DBE3228" s="137"/>
      <c r="DBF3228" s="137"/>
      <c r="DBG3228" s="137"/>
      <c r="DBH3228" s="137"/>
      <c r="DBI3228" s="137"/>
      <c r="DBJ3228" s="137"/>
      <c r="DBK3228" s="137"/>
      <c r="DBL3228" s="137"/>
      <c r="DBM3228" s="137"/>
      <c r="DBN3228" s="137"/>
      <c r="DBO3228" s="137"/>
      <c r="DBP3228" s="137"/>
      <c r="DBQ3228" s="137"/>
      <c r="DBR3228" s="137"/>
      <c r="DBS3228" s="137"/>
      <c r="DBT3228" s="137"/>
      <c r="DBU3228" s="137"/>
      <c r="DBV3228" s="137"/>
      <c r="DBW3228" s="137"/>
      <c r="DBX3228" s="137"/>
      <c r="DBY3228" s="137"/>
      <c r="DBZ3228" s="137"/>
      <c r="DCA3228" s="137"/>
      <c r="DCB3228" s="137"/>
      <c r="DCC3228" s="137"/>
      <c r="DCD3228" s="137"/>
      <c r="DCE3228" s="137"/>
      <c r="DCF3228" s="137"/>
      <c r="DCG3228" s="137"/>
      <c r="DCH3228" s="137"/>
      <c r="DCI3228" s="137"/>
      <c r="DCJ3228" s="137"/>
      <c r="DCK3228" s="137"/>
      <c r="DCL3228" s="137"/>
      <c r="DCM3228" s="137"/>
      <c r="DCN3228" s="137"/>
      <c r="DCO3228" s="137"/>
      <c r="DCP3228" s="137"/>
      <c r="DCQ3228" s="137"/>
      <c r="DCR3228" s="137"/>
      <c r="DCS3228" s="137"/>
      <c r="DCT3228" s="137"/>
      <c r="DCU3228" s="137"/>
      <c r="DCV3228" s="137"/>
      <c r="DCW3228" s="137"/>
      <c r="DCX3228" s="137"/>
      <c r="DCY3228" s="137"/>
      <c r="DCZ3228" s="137"/>
      <c r="DDA3228" s="137"/>
      <c r="DDB3228" s="137"/>
      <c r="DDC3228" s="137"/>
      <c r="DDD3228" s="137"/>
      <c r="DDE3228" s="137"/>
      <c r="DDF3228" s="137"/>
      <c r="DDG3228" s="137"/>
      <c r="DDH3228" s="137"/>
      <c r="DDI3228" s="137"/>
      <c r="DDJ3228" s="137"/>
      <c r="DDK3228" s="137"/>
      <c r="DDL3228" s="137"/>
      <c r="DDM3228" s="137"/>
      <c r="DDN3228" s="137"/>
      <c r="DDO3228" s="137"/>
      <c r="DDP3228" s="137"/>
      <c r="DDQ3228" s="137"/>
      <c r="DDR3228" s="137"/>
      <c r="DDS3228" s="137"/>
      <c r="DDT3228" s="137"/>
      <c r="DDU3228" s="137"/>
      <c r="DDV3228" s="137"/>
      <c r="DDW3228" s="137"/>
      <c r="DDX3228" s="137"/>
      <c r="DDY3228" s="137"/>
      <c r="DDZ3228" s="137"/>
      <c r="DEA3228" s="137"/>
      <c r="DEB3228" s="137"/>
      <c r="DEC3228" s="137"/>
      <c r="DED3228" s="137"/>
      <c r="DEE3228" s="137"/>
      <c r="DEF3228" s="137"/>
      <c r="DEG3228" s="137"/>
      <c r="DEH3228" s="137"/>
      <c r="DEI3228" s="137"/>
      <c r="DEJ3228" s="137"/>
      <c r="DEK3228" s="137"/>
      <c r="DEL3228" s="137"/>
      <c r="DEM3228" s="137"/>
      <c r="DEN3228" s="137"/>
      <c r="DEO3228" s="137"/>
      <c r="DEP3228" s="137"/>
      <c r="DEQ3228" s="137"/>
      <c r="DER3228" s="137"/>
      <c r="DES3228" s="137"/>
      <c r="DET3228" s="137"/>
      <c r="DEU3228" s="137"/>
      <c r="DEV3228" s="137"/>
      <c r="DEW3228" s="137"/>
      <c r="DEX3228" s="137"/>
      <c r="DEY3228" s="137"/>
      <c r="DEZ3228" s="137"/>
      <c r="DFA3228" s="137"/>
      <c r="DFB3228" s="137"/>
      <c r="DFC3228" s="137"/>
      <c r="DFD3228" s="137"/>
      <c r="DFE3228" s="137"/>
      <c r="DFF3228" s="137"/>
      <c r="DFG3228" s="137"/>
      <c r="DFH3228" s="137"/>
      <c r="DFI3228" s="137"/>
      <c r="DFJ3228" s="137"/>
      <c r="DFK3228" s="137"/>
      <c r="DFL3228" s="137"/>
      <c r="DFM3228" s="137"/>
      <c r="DFN3228" s="137"/>
      <c r="DFO3228" s="137"/>
      <c r="DFP3228" s="137"/>
      <c r="DFQ3228" s="137"/>
      <c r="DFR3228" s="137"/>
      <c r="DFS3228" s="137"/>
      <c r="DFT3228" s="137"/>
      <c r="DFU3228" s="137"/>
      <c r="DFV3228" s="137"/>
      <c r="DFW3228" s="137"/>
      <c r="DFX3228" s="137"/>
      <c r="DFY3228" s="137"/>
      <c r="DFZ3228" s="137"/>
      <c r="DGA3228" s="137"/>
      <c r="DGB3228" s="137"/>
      <c r="DGC3228" s="137"/>
      <c r="DGD3228" s="137"/>
      <c r="DGE3228" s="137"/>
      <c r="DGF3228" s="137"/>
      <c r="DGG3228" s="137"/>
      <c r="DGH3228" s="137"/>
      <c r="DGI3228" s="137"/>
      <c r="DGJ3228" s="137"/>
      <c r="DGK3228" s="137"/>
      <c r="DGL3228" s="137"/>
      <c r="DGM3228" s="137"/>
      <c r="DGN3228" s="137"/>
      <c r="DGO3228" s="137"/>
      <c r="DGP3228" s="137"/>
      <c r="DGQ3228" s="137"/>
      <c r="DGR3228" s="137"/>
      <c r="DGS3228" s="137"/>
      <c r="DGT3228" s="137"/>
      <c r="DGU3228" s="137"/>
      <c r="DGV3228" s="137"/>
      <c r="DGW3228" s="137"/>
      <c r="DGX3228" s="137"/>
      <c r="DGY3228" s="137"/>
      <c r="DGZ3228" s="137"/>
      <c r="DHA3228" s="137"/>
      <c r="DHB3228" s="137"/>
      <c r="DHC3228" s="137"/>
      <c r="DHD3228" s="137"/>
      <c r="DHE3228" s="137"/>
      <c r="DHF3228" s="137"/>
      <c r="DHG3228" s="137"/>
      <c r="DHH3228" s="137"/>
      <c r="DHI3228" s="137"/>
      <c r="DHJ3228" s="137"/>
      <c r="DHK3228" s="137"/>
      <c r="DHL3228" s="137"/>
      <c r="DHM3228" s="137"/>
      <c r="DHN3228" s="137"/>
      <c r="DHO3228" s="137"/>
    </row>
    <row r="3229" spans="1:2927" s="148" customFormat="1" ht="24.65" customHeight="1" outlineLevel="1" x14ac:dyDescent="0.35">
      <c r="A3229" s="83" t="s">
        <v>4471</v>
      </c>
      <c r="B3229" s="84" t="s">
        <v>71</v>
      </c>
      <c r="C3229" s="85"/>
      <c r="D3229" s="86"/>
      <c r="E3229" s="101"/>
      <c r="F3229" s="101"/>
      <c r="G3229" s="101"/>
      <c r="H3229" s="101"/>
      <c r="I3229" s="101">
        <f t="shared" si="199"/>
        <v>0</v>
      </c>
      <c r="J3229" s="101"/>
      <c r="K3229" s="101"/>
      <c r="L3229" s="101"/>
      <c r="M3229" s="101"/>
      <c r="N3229" s="101">
        <f t="shared" si="198"/>
        <v>0</v>
      </c>
      <c r="O3229" s="88">
        <v>46071</v>
      </c>
      <c r="P3229" s="88">
        <v>46073</v>
      </c>
      <c r="Q3229" s="89">
        <v>0.03</v>
      </c>
      <c r="R3229" s="90" t="s">
        <v>33</v>
      </c>
      <c r="S3229" s="91"/>
      <c r="T3229" s="91"/>
      <c r="U3229" s="102"/>
      <c r="V3229" s="137"/>
      <c r="W3229" s="137"/>
      <c r="X3229" s="137"/>
      <c r="Y3229" s="137"/>
      <c r="Z3229" s="137"/>
      <c r="AA3229" s="137"/>
      <c r="AB3229" s="137"/>
      <c r="AC3229" s="137"/>
      <c r="AD3229" s="137"/>
      <c r="AE3229" s="137"/>
      <c r="AF3229" s="137"/>
      <c r="AG3229" s="137"/>
      <c r="AH3229" s="137"/>
      <c r="AI3229" s="137"/>
      <c r="AJ3229" s="137"/>
      <c r="AK3229" s="137"/>
      <c r="AL3229" s="137"/>
      <c r="AM3229" s="137"/>
      <c r="AN3229" s="137"/>
      <c r="AO3229" s="137"/>
      <c r="AP3229" s="137"/>
      <c r="AQ3229" s="137"/>
      <c r="AR3229" s="137"/>
      <c r="AS3229" s="137"/>
      <c r="AT3229" s="137"/>
      <c r="AU3229" s="137"/>
      <c r="AV3229" s="137"/>
      <c r="AW3229" s="137"/>
      <c r="AX3229" s="137"/>
      <c r="AY3229" s="137"/>
      <c r="AZ3229" s="137"/>
      <c r="BA3229" s="137"/>
      <c r="BB3229" s="137"/>
      <c r="BC3229" s="137"/>
      <c r="BD3229" s="137"/>
      <c r="BE3229" s="137"/>
      <c r="BF3229" s="137"/>
      <c r="BG3229" s="137"/>
      <c r="BH3229" s="137"/>
      <c r="BI3229" s="137"/>
      <c r="BJ3229" s="137"/>
      <c r="BK3229" s="137"/>
      <c r="BL3229" s="137"/>
      <c r="BM3229" s="137"/>
      <c r="BN3229" s="137"/>
      <c r="BO3229" s="137"/>
      <c r="BP3229" s="137"/>
      <c r="BQ3229" s="137"/>
      <c r="BR3229" s="137"/>
      <c r="BS3229" s="137"/>
      <c r="BT3229" s="137"/>
      <c r="BU3229" s="137"/>
      <c r="BV3229" s="137"/>
      <c r="BW3229" s="137"/>
      <c r="BX3229" s="137"/>
      <c r="BY3229" s="137"/>
      <c r="BZ3229" s="137"/>
      <c r="CA3229" s="137"/>
      <c r="CB3229" s="137"/>
      <c r="CC3229" s="137"/>
      <c r="CD3229" s="137"/>
      <c r="CE3229" s="137"/>
      <c r="CF3229" s="137"/>
      <c r="CG3229" s="137"/>
      <c r="CH3229" s="137"/>
      <c r="CI3229" s="137"/>
      <c r="CJ3229" s="137"/>
      <c r="CK3229" s="137"/>
      <c r="CL3229" s="137"/>
      <c r="CM3229" s="137"/>
      <c r="CN3229" s="137"/>
      <c r="CO3229" s="137"/>
      <c r="CP3229" s="137"/>
      <c r="CQ3229" s="137"/>
      <c r="CR3229" s="137"/>
      <c r="CS3229" s="137"/>
      <c r="CT3229" s="137"/>
      <c r="CU3229" s="137"/>
      <c r="CV3229" s="137"/>
      <c r="CW3229" s="137"/>
      <c r="CX3229" s="137"/>
      <c r="CY3229" s="137"/>
      <c r="CZ3229" s="137"/>
      <c r="DA3229" s="137"/>
      <c r="DB3229" s="137"/>
      <c r="DC3229" s="137"/>
      <c r="DD3229" s="137"/>
      <c r="DE3229" s="137"/>
      <c r="DF3229" s="137"/>
      <c r="DG3229" s="137"/>
      <c r="DH3229" s="137"/>
      <c r="DI3229" s="137"/>
      <c r="DJ3229" s="137"/>
      <c r="DK3229" s="137"/>
      <c r="DL3229" s="137"/>
      <c r="DM3229" s="137"/>
      <c r="DN3229" s="137"/>
      <c r="DO3229" s="137"/>
      <c r="DP3229" s="137"/>
      <c r="DQ3229" s="137"/>
      <c r="DR3229" s="137"/>
      <c r="DS3229" s="137"/>
      <c r="DT3229" s="137"/>
      <c r="DU3229" s="137"/>
      <c r="DV3229" s="137"/>
      <c r="DW3229" s="137"/>
      <c r="DX3229" s="137"/>
      <c r="DY3229" s="137"/>
      <c r="DZ3229" s="137"/>
      <c r="EA3229" s="137"/>
      <c r="EB3229" s="137"/>
      <c r="EC3229" s="137"/>
      <c r="ED3229" s="137"/>
      <c r="EE3229" s="137"/>
      <c r="EF3229" s="137"/>
      <c r="EG3229" s="137"/>
      <c r="EH3229" s="137"/>
      <c r="EI3229" s="137"/>
      <c r="EJ3229" s="137"/>
      <c r="EK3229" s="137"/>
      <c r="EL3229" s="137"/>
      <c r="EM3229" s="137"/>
      <c r="EN3229" s="137"/>
      <c r="EO3229" s="137"/>
      <c r="EP3229" s="137"/>
      <c r="EQ3229" s="137"/>
      <c r="ER3229" s="137"/>
      <c r="ES3229" s="137"/>
      <c r="ET3229" s="137"/>
      <c r="EU3229" s="137"/>
      <c r="EV3229" s="137"/>
      <c r="EW3229" s="137"/>
      <c r="EX3229" s="137"/>
      <c r="EY3229" s="137"/>
      <c r="EZ3229" s="137"/>
      <c r="FA3229" s="137"/>
      <c r="FB3229" s="137"/>
      <c r="FC3229" s="137"/>
      <c r="FD3229" s="137"/>
      <c r="FE3229" s="137"/>
      <c r="FF3229" s="137"/>
      <c r="FG3229" s="137"/>
      <c r="FH3229" s="137"/>
      <c r="FI3229" s="137"/>
      <c r="FJ3229" s="137"/>
      <c r="FK3229" s="137"/>
      <c r="FL3229" s="137"/>
      <c r="FM3229" s="137"/>
      <c r="FN3229" s="137"/>
      <c r="FO3229" s="137"/>
      <c r="FP3229" s="137"/>
      <c r="FQ3229" s="137"/>
      <c r="FR3229" s="137"/>
      <c r="FS3229" s="137"/>
      <c r="FT3229" s="137"/>
      <c r="FU3229" s="137"/>
      <c r="FV3229" s="137"/>
      <c r="FW3229" s="137"/>
      <c r="FX3229" s="137"/>
      <c r="FY3229" s="137"/>
      <c r="FZ3229" s="137"/>
      <c r="GA3229" s="137"/>
      <c r="GB3229" s="137"/>
      <c r="GC3229" s="137"/>
      <c r="GD3229" s="137"/>
      <c r="GE3229" s="137"/>
      <c r="GF3229" s="137"/>
      <c r="GG3229" s="137"/>
      <c r="GH3229" s="137"/>
      <c r="GI3229" s="137"/>
      <c r="GJ3229" s="137"/>
      <c r="GK3229" s="137"/>
      <c r="GL3229" s="137"/>
      <c r="GM3229" s="137"/>
      <c r="GN3229" s="137"/>
      <c r="GO3229" s="137"/>
      <c r="GP3229" s="137"/>
      <c r="GQ3229" s="137"/>
      <c r="GR3229" s="137"/>
      <c r="GS3229" s="137"/>
      <c r="GT3229" s="137"/>
      <c r="GU3229" s="137"/>
      <c r="GV3229" s="137"/>
      <c r="GW3229" s="137"/>
      <c r="GX3229" s="137"/>
      <c r="GY3229" s="137"/>
      <c r="GZ3229" s="137"/>
      <c r="HA3229" s="137"/>
      <c r="HB3229" s="137"/>
      <c r="HC3229" s="137"/>
      <c r="HD3229" s="137"/>
      <c r="HE3229" s="137"/>
      <c r="HF3229" s="137"/>
      <c r="HG3229" s="137"/>
      <c r="HH3229" s="137"/>
      <c r="HI3229" s="137"/>
      <c r="HJ3229" s="137"/>
      <c r="HK3229" s="137"/>
      <c r="HL3229" s="137"/>
      <c r="HM3229" s="137"/>
      <c r="HN3229" s="137"/>
      <c r="HO3229" s="137"/>
      <c r="HP3229" s="137"/>
      <c r="HQ3229" s="137"/>
      <c r="HR3229" s="137"/>
      <c r="HS3229" s="137"/>
      <c r="HT3229" s="137"/>
      <c r="HU3229" s="137"/>
      <c r="HV3229" s="137"/>
      <c r="HW3229" s="137"/>
      <c r="HX3229" s="137"/>
      <c r="HY3229" s="137"/>
      <c r="HZ3229" s="137"/>
      <c r="IA3229" s="137"/>
      <c r="IB3229" s="137"/>
      <c r="IC3229" s="137"/>
      <c r="ID3229" s="137"/>
      <c r="IE3229" s="137"/>
      <c r="IF3229" s="137"/>
      <c r="IG3229" s="137"/>
      <c r="IH3229" s="137"/>
      <c r="II3229" s="137"/>
      <c r="IJ3229" s="137"/>
      <c r="IK3229" s="137"/>
      <c r="IL3229" s="137"/>
      <c r="IM3229" s="137"/>
      <c r="IN3229" s="137"/>
      <c r="IO3229" s="137"/>
      <c r="IP3229" s="137"/>
      <c r="IQ3229" s="137"/>
      <c r="IR3229" s="137"/>
      <c r="IS3229" s="137"/>
      <c r="IT3229" s="137"/>
      <c r="IU3229" s="137"/>
      <c r="IV3229" s="137"/>
      <c r="IW3229" s="137"/>
      <c r="IX3229" s="137"/>
      <c r="IY3229" s="137"/>
      <c r="IZ3229" s="137"/>
      <c r="JA3229" s="137"/>
      <c r="JB3229" s="137"/>
      <c r="JC3229" s="137"/>
      <c r="JD3229" s="137"/>
      <c r="JE3229" s="137"/>
      <c r="JF3229" s="137"/>
      <c r="JG3229" s="137"/>
      <c r="JH3229" s="137"/>
      <c r="JI3229" s="137"/>
      <c r="JJ3229" s="137"/>
      <c r="JK3229" s="137"/>
      <c r="JL3229" s="137"/>
      <c r="JM3229" s="137"/>
      <c r="JN3229" s="137"/>
      <c r="JO3229" s="137"/>
      <c r="JP3229" s="137"/>
      <c r="JQ3229" s="137"/>
      <c r="JR3229" s="137"/>
      <c r="JS3229" s="137"/>
      <c r="JT3229" s="137"/>
      <c r="JU3229" s="137"/>
      <c r="JV3229" s="137"/>
      <c r="JW3229" s="137"/>
      <c r="JX3229" s="137"/>
      <c r="JY3229" s="137"/>
      <c r="JZ3229" s="137"/>
      <c r="KA3229" s="137"/>
      <c r="KB3229" s="137"/>
      <c r="KC3229" s="137"/>
      <c r="KD3229" s="137"/>
      <c r="KE3229" s="137"/>
      <c r="KF3229" s="137"/>
      <c r="KG3229" s="137"/>
      <c r="KH3229" s="137"/>
      <c r="KI3229" s="137"/>
      <c r="KJ3229" s="137"/>
      <c r="KK3229" s="137"/>
      <c r="KL3229" s="137"/>
      <c r="KM3229" s="137"/>
      <c r="KN3229" s="137"/>
      <c r="KO3229" s="137"/>
      <c r="KP3229" s="137"/>
      <c r="KQ3229" s="137"/>
      <c r="KR3229" s="137"/>
      <c r="KS3229" s="137"/>
      <c r="KT3229" s="137"/>
      <c r="KU3229" s="137"/>
      <c r="KV3229" s="137"/>
      <c r="KW3229" s="137"/>
      <c r="KX3229" s="137"/>
      <c r="KY3229" s="137"/>
      <c r="KZ3229" s="137"/>
      <c r="LA3229" s="137"/>
      <c r="LB3229" s="137"/>
      <c r="LC3229" s="137"/>
      <c r="LD3229" s="137"/>
      <c r="LE3229" s="137"/>
      <c r="LF3229" s="137"/>
      <c r="LG3229" s="137"/>
      <c r="LH3229" s="137"/>
      <c r="LI3229" s="137"/>
      <c r="LJ3229" s="137"/>
      <c r="LK3229" s="137"/>
      <c r="LL3229" s="137"/>
      <c r="LM3229" s="137"/>
      <c r="LN3229" s="137"/>
      <c r="LO3229" s="137"/>
      <c r="LP3229" s="137"/>
      <c r="LQ3229" s="137"/>
      <c r="LR3229" s="137"/>
      <c r="LS3229" s="137"/>
      <c r="LT3229" s="137"/>
      <c r="LU3229" s="137"/>
      <c r="LV3229" s="137"/>
      <c r="LW3229" s="137"/>
      <c r="LX3229" s="137"/>
      <c r="LY3229" s="137"/>
      <c r="LZ3229" s="137"/>
      <c r="MA3229" s="137"/>
      <c r="MB3229" s="137"/>
      <c r="MC3229" s="137"/>
      <c r="MD3229" s="137"/>
      <c r="ME3229" s="137"/>
      <c r="MF3229" s="137"/>
      <c r="MG3229" s="137"/>
      <c r="MH3229" s="137"/>
      <c r="MI3229" s="137"/>
      <c r="MJ3229" s="137"/>
      <c r="MK3229" s="137"/>
      <c r="ML3229" s="137"/>
      <c r="MM3229" s="137"/>
      <c r="MN3229" s="137"/>
      <c r="MO3229" s="137"/>
      <c r="MP3229" s="137"/>
      <c r="MQ3229" s="137"/>
      <c r="MR3229" s="137"/>
      <c r="MS3229" s="137"/>
      <c r="MT3229" s="137"/>
      <c r="MU3229" s="137"/>
      <c r="MV3229" s="137"/>
      <c r="MW3229" s="137"/>
      <c r="MX3229" s="137"/>
      <c r="MY3229" s="137"/>
      <c r="MZ3229" s="137"/>
      <c r="NA3229" s="137"/>
      <c r="NB3229" s="137"/>
      <c r="NC3229" s="137"/>
      <c r="ND3229" s="137"/>
      <c r="NE3229" s="137"/>
      <c r="NF3229" s="137"/>
      <c r="NG3229" s="137"/>
      <c r="NH3229" s="137"/>
      <c r="NI3229" s="137"/>
      <c r="NJ3229" s="137"/>
      <c r="NK3229" s="137"/>
      <c r="NL3229" s="137"/>
      <c r="NM3229" s="137"/>
      <c r="NN3229" s="137"/>
      <c r="NO3229" s="137"/>
      <c r="NP3229" s="137"/>
      <c r="NQ3229" s="137"/>
      <c r="NR3229" s="137"/>
      <c r="NS3229" s="137"/>
      <c r="NT3229" s="137"/>
      <c r="NU3229" s="137"/>
      <c r="NV3229" s="137"/>
      <c r="NW3229" s="137"/>
      <c r="NX3229" s="137"/>
      <c r="NY3229" s="137"/>
      <c r="NZ3229" s="137"/>
      <c r="OA3229" s="137"/>
      <c r="OB3229" s="137"/>
      <c r="OC3229" s="137"/>
      <c r="OD3229" s="137"/>
      <c r="OE3229" s="137"/>
      <c r="OF3229" s="137"/>
      <c r="OG3229" s="137"/>
      <c r="OH3229" s="137"/>
      <c r="OI3229" s="137"/>
      <c r="OJ3229" s="137"/>
      <c r="OK3229" s="137"/>
      <c r="OL3229" s="137"/>
      <c r="OM3229" s="137"/>
      <c r="ON3229" s="137"/>
      <c r="OO3229" s="137"/>
      <c r="OP3229" s="137"/>
      <c r="OQ3229" s="137"/>
      <c r="OR3229" s="137"/>
      <c r="OS3229" s="137"/>
      <c r="OT3229" s="137"/>
      <c r="OU3229" s="137"/>
      <c r="OV3229" s="137"/>
      <c r="OW3229" s="137"/>
      <c r="OX3229" s="137"/>
      <c r="OY3229" s="137"/>
      <c r="OZ3229" s="137"/>
      <c r="PA3229" s="137"/>
      <c r="PB3229" s="137"/>
      <c r="PC3229" s="137"/>
      <c r="PD3229" s="137"/>
      <c r="PE3229" s="137"/>
      <c r="PF3229" s="137"/>
      <c r="PG3229" s="137"/>
      <c r="PH3229" s="137"/>
      <c r="PI3229" s="137"/>
      <c r="PJ3229" s="137"/>
      <c r="PK3229" s="137"/>
      <c r="PL3229" s="137"/>
      <c r="PM3229" s="137"/>
      <c r="PN3229" s="137"/>
      <c r="PO3229" s="137"/>
      <c r="PP3229" s="137"/>
      <c r="PQ3229" s="137"/>
      <c r="PR3229" s="137"/>
      <c r="PS3229" s="137"/>
      <c r="PT3229" s="137"/>
      <c r="PU3229" s="137"/>
      <c r="PV3229" s="137"/>
      <c r="PW3229" s="137"/>
      <c r="PX3229" s="137"/>
      <c r="PY3229" s="137"/>
      <c r="PZ3229" s="137"/>
      <c r="QA3229" s="137"/>
      <c r="QB3229" s="137"/>
      <c r="QC3229" s="137"/>
      <c r="QD3229" s="137"/>
      <c r="QE3229" s="137"/>
      <c r="QF3229" s="137"/>
      <c r="QG3229" s="137"/>
      <c r="QH3229" s="137"/>
      <c r="QI3229" s="137"/>
      <c r="QJ3229" s="137"/>
      <c r="QK3229" s="137"/>
      <c r="QL3229" s="137"/>
      <c r="QM3229" s="137"/>
      <c r="QN3229" s="137"/>
      <c r="QO3229" s="137"/>
      <c r="QP3229" s="137"/>
      <c r="QQ3229" s="137"/>
      <c r="QR3229" s="137"/>
      <c r="QS3229" s="137"/>
      <c r="QT3229" s="137"/>
      <c r="QU3229" s="137"/>
      <c r="QV3229" s="137"/>
      <c r="QW3229" s="137"/>
      <c r="QX3229" s="137"/>
      <c r="QY3229" s="137"/>
      <c r="QZ3229" s="137"/>
      <c r="RA3229" s="137"/>
      <c r="RB3229" s="137"/>
      <c r="RC3229" s="137"/>
      <c r="RD3229" s="137"/>
      <c r="RE3229" s="137"/>
      <c r="RF3229" s="137"/>
      <c r="RG3229" s="137"/>
      <c r="RH3229" s="137"/>
      <c r="RI3229" s="137"/>
      <c r="RJ3229" s="137"/>
      <c r="RK3229" s="137"/>
      <c r="RL3229" s="137"/>
      <c r="RM3229" s="137"/>
      <c r="RN3229" s="137"/>
      <c r="RO3229" s="137"/>
      <c r="RP3229" s="137"/>
      <c r="RQ3229" s="137"/>
      <c r="RR3229" s="137"/>
      <c r="RS3229" s="137"/>
      <c r="RT3229" s="137"/>
      <c r="RU3229" s="137"/>
      <c r="RV3229" s="137"/>
      <c r="RW3229" s="137"/>
      <c r="RX3229" s="137"/>
      <c r="RY3229" s="137"/>
      <c r="RZ3229" s="137"/>
      <c r="SA3229" s="137"/>
      <c r="SB3229" s="137"/>
      <c r="SC3229" s="137"/>
      <c r="SD3229" s="137"/>
      <c r="SE3229" s="137"/>
      <c r="SF3229" s="137"/>
      <c r="SG3229" s="137"/>
      <c r="SH3229" s="137"/>
      <c r="SI3229" s="137"/>
      <c r="SJ3229" s="137"/>
      <c r="SK3229" s="137"/>
      <c r="SL3229" s="137"/>
      <c r="SM3229" s="137"/>
      <c r="SN3229" s="137"/>
      <c r="SO3229" s="137"/>
      <c r="SP3229" s="137"/>
      <c r="SQ3229" s="137"/>
      <c r="SR3229" s="137"/>
      <c r="SS3229" s="137"/>
      <c r="ST3229" s="137"/>
      <c r="SU3229" s="137"/>
      <c r="SV3229" s="137"/>
      <c r="SW3229" s="137"/>
      <c r="SX3229" s="137"/>
      <c r="SY3229" s="137"/>
      <c r="SZ3229" s="137"/>
      <c r="TA3229" s="137"/>
      <c r="TB3229" s="137"/>
      <c r="TC3229" s="137"/>
      <c r="TD3229" s="137"/>
      <c r="TE3229" s="137"/>
      <c r="TF3229" s="137"/>
      <c r="TG3229" s="137"/>
      <c r="TH3229" s="137"/>
      <c r="TI3229" s="137"/>
      <c r="TJ3229" s="137"/>
      <c r="TK3229" s="137"/>
      <c r="TL3229" s="137"/>
      <c r="TM3229" s="137"/>
      <c r="TN3229" s="137"/>
      <c r="TO3229" s="137"/>
      <c r="TP3229" s="137"/>
      <c r="TQ3229" s="137"/>
      <c r="TR3229" s="137"/>
      <c r="TS3229" s="137"/>
      <c r="TT3229" s="137"/>
      <c r="TU3229" s="137"/>
      <c r="TV3229" s="137"/>
      <c r="TW3229" s="137"/>
      <c r="TX3229" s="137"/>
      <c r="TY3229" s="137"/>
      <c r="TZ3229" s="137"/>
      <c r="UA3229" s="137"/>
      <c r="UB3229" s="137"/>
      <c r="UC3229" s="137"/>
      <c r="UD3229" s="137"/>
      <c r="UE3229" s="137"/>
      <c r="UF3229" s="137"/>
      <c r="UG3229" s="137"/>
      <c r="UH3229" s="137"/>
      <c r="UI3229" s="137"/>
      <c r="UJ3229" s="137"/>
      <c r="UK3229" s="137"/>
      <c r="UL3229" s="137"/>
      <c r="UM3229" s="137"/>
      <c r="UN3229" s="137"/>
      <c r="UO3229" s="137"/>
      <c r="UP3229" s="137"/>
      <c r="UQ3229" s="137"/>
      <c r="UR3229" s="137"/>
      <c r="US3229" s="137"/>
      <c r="UT3229" s="137"/>
      <c r="UU3229" s="137"/>
      <c r="UV3229" s="137"/>
      <c r="UW3229" s="137"/>
      <c r="UX3229" s="137"/>
      <c r="UY3229" s="137"/>
      <c r="UZ3229" s="137"/>
      <c r="VA3229" s="137"/>
      <c r="VB3229" s="137"/>
      <c r="VC3229" s="137"/>
      <c r="VD3229" s="137"/>
      <c r="VE3229" s="137"/>
      <c r="VF3229" s="137"/>
      <c r="VG3229" s="137"/>
      <c r="VH3229" s="137"/>
      <c r="VI3229" s="137"/>
      <c r="VJ3229" s="137"/>
      <c r="VK3229" s="137"/>
      <c r="VL3229" s="137"/>
      <c r="VM3229" s="137"/>
      <c r="VN3229" s="137"/>
      <c r="VO3229" s="137"/>
      <c r="VP3229" s="137"/>
      <c r="VQ3229" s="137"/>
      <c r="VR3229" s="137"/>
      <c r="VS3229" s="137"/>
      <c r="VT3229" s="137"/>
      <c r="VU3229" s="137"/>
      <c r="VV3229" s="137"/>
      <c r="VW3229" s="137"/>
      <c r="VX3229" s="137"/>
      <c r="VY3229" s="137"/>
      <c r="VZ3229" s="137"/>
      <c r="WA3229" s="137"/>
      <c r="WB3229" s="137"/>
      <c r="WC3229" s="137"/>
      <c r="WD3229" s="137"/>
      <c r="WE3229" s="137"/>
      <c r="WF3229" s="137"/>
      <c r="WG3229" s="137"/>
      <c r="WH3229" s="137"/>
      <c r="WI3229" s="137"/>
      <c r="WJ3229" s="137"/>
      <c r="WK3229" s="137"/>
      <c r="WL3229" s="137"/>
      <c r="WM3229" s="137"/>
      <c r="WN3229" s="137"/>
      <c r="WO3229" s="137"/>
      <c r="WP3229" s="137"/>
      <c r="WQ3229" s="137"/>
      <c r="WR3229" s="137"/>
      <c r="WS3229" s="137"/>
      <c r="WT3229" s="137"/>
      <c r="WU3229" s="137"/>
      <c r="WV3229" s="137"/>
      <c r="WW3229" s="137"/>
      <c r="WX3229" s="137"/>
      <c r="WY3229" s="137"/>
      <c r="WZ3229" s="137"/>
      <c r="XA3229" s="137"/>
      <c r="XB3229" s="137"/>
      <c r="XC3229" s="137"/>
      <c r="XD3229" s="137"/>
      <c r="XE3229" s="137"/>
      <c r="XF3229" s="137"/>
      <c r="XG3229" s="137"/>
      <c r="XH3229" s="137"/>
      <c r="XI3229" s="137"/>
      <c r="XJ3229" s="137"/>
      <c r="XK3229" s="137"/>
      <c r="XL3229" s="137"/>
      <c r="XM3229" s="137"/>
      <c r="XN3229" s="137"/>
      <c r="XO3229" s="137"/>
      <c r="XP3229" s="137"/>
      <c r="XQ3229" s="137"/>
      <c r="XR3229" s="137"/>
      <c r="XS3229" s="137"/>
      <c r="XT3229" s="137"/>
      <c r="XU3229" s="137"/>
      <c r="XV3229" s="137"/>
      <c r="XW3229" s="137"/>
      <c r="XX3229" s="137"/>
      <c r="XY3229" s="137"/>
      <c r="XZ3229" s="137"/>
      <c r="YA3229" s="137"/>
      <c r="YB3229" s="137"/>
      <c r="YC3229" s="137"/>
      <c r="YD3229" s="137"/>
      <c r="YE3229" s="137"/>
      <c r="YF3229" s="137"/>
      <c r="YG3229" s="137"/>
      <c r="YH3229" s="137"/>
      <c r="YI3229" s="137"/>
      <c r="YJ3229" s="137"/>
      <c r="YK3229" s="137"/>
      <c r="YL3229" s="137"/>
      <c r="YM3229" s="137"/>
      <c r="YN3229" s="137"/>
      <c r="YO3229" s="137"/>
      <c r="YP3229" s="137"/>
      <c r="YQ3229" s="137"/>
      <c r="YR3229" s="137"/>
      <c r="YS3229" s="137"/>
      <c r="YT3229" s="137"/>
      <c r="YU3229" s="137"/>
      <c r="YV3229" s="137"/>
      <c r="YW3229" s="137"/>
      <c r="YX3229" s="137"/>
      <c r="YY3229" s="137"/>
      <c r="YZ3229" s="137"/>
      <c r="ZA3229" s="137"/>
      <c r="ZB3229" s="137"/>
      <c r="ZC3229" s="137"/>
      <c r="ZD3229" s="137"/>
      <c r="ZE3229" s="137"/>
      <c r="ZF3229" s="137"/>
      <c r="ZG3229" s="137"/>
      <c r="ZH3229" s="137"/>
      <c r="ZI3229" s="137"/>
      <c r="ZJ3229" s="137"/>
      <c r="ZK3229" s="137"/>
      <c r="ZL3229" s="137"/>
      <c r="ZM3229" s="137"/>
      <c r="ZN3229" s="137"/>
      <c r="ZO3229" s="137"/>
      <c r="ZP3229" s="137"/>
      <c r="ZQ3229" s="137"/>
      <c r="ZR3229" s="137"/>
      <c r="ZS3229" s="137"/>
      <c r="ZT3229" s="137"/>
      <c r="ZU3229" s="137"/>
      <c r="ZV3229" s="137"/>
      <c r="ZW3229" s="137"/>
      <c r="ZX3229" s="137"/>
      <c r="ZY3229" s="137"/>
      <c r="ZZ3229" s="137"/>
      <c r="AAA3229" s="137"/>
      <c r="AAB3229" s="137"/>
      <c r="AAC3229" s="137"/>
      <c r="AAD3229" s="137"/>
      <c r="AAE3229" s="137"/>
      <c r="AAF3229" s="137"/>
      <c r="AAG3229" s="137"/>
      <c r="AAH3229" s="137"/>
      <c r="AAI3229" s="137"/>
      <c r="AAJ3229" s="137"/>
      <c r="AAK3229" s="137"/>
      <c r="AAL3229" s="137"/>
      <c r="AAM3229" s="137"/>
      <c r="AAN3229" s="137"/>
      <c r="AAO3229" s="137"/>
      <c r="AAP3229" s="137"/>
      <c r="AAQ3229" s="137"/>
      <c r="AAR3229" s="137"/>
      <c r="AAS3229" s="137"/>
      <c r="AAT3229" s="137"/>
      <c r="AAU3229" s="137"/>
      <c r="AAV3229" s="137"/>
      <c r="AAW3229" s="137"/>
      <c r="AAX3229" s="137"/>
      <c r="AAY3229" s="137"/>
      <c r="AAZ3229" s="137"/>
      <c r="ABA3229" s="137"/>
      <c r="ABB3229" s="137"/>
      <c r="ABC3229" s="137"/>
      <c r="ABD3229" s="137"/>
      <c r="ABE3229" s="137"/>
      <c r="ABF3229" s="137"/>
      <c r="ABG3229" s="137"/>
      <c r="ABH3229" s="137"/>
      <c r="ABI3229" s="137"/>
      <c r="ABJ3229" s="137"/>
      <c r="ABK3229" s="137"/>
      <c r="ABL3229" s="137"/>
      <c r="ABM3229" s="137"/>
      <c r="ABN3229" s="137"/>
      <c r="ABO3229" s="137"/>
      <c r="ABP3229" s="137"/>
      <c r="ABQ3229" s="137"/>
      <c r="ABR3229" s="137"/>
      <c r="ABS3229" s="137"/>
      <c r="ABT3229" s="137"/>
      <c r="ABU3229" s="137"/>
      <c r="ABV3229" s="137"/>
      <c r="ABW3229" s="137"/>
      <c r="ABX3229" s="137"/>
      <c r="ABY3229" s="137"/>
      <c r="ABZ3229" s="137"/>
      <c r="ACA3229" s="137"/>
      <c r="ACB3229" s="137"/>
      <c r="ACC3229" s="137"/>
      <c r="ACD3229" s="137"/>
      <c r="ACE3229" s="137"/>
      <c r="ACF3229" s="137"/>
      <c r="ACG3229" s="137"/>
      <c r="ACH3229" s="137"/>
      <c r="ACI3229" s="137"/>
      <c r="ACJ3229" s="137"/>
      <c r="ACK3229" s="137"/>
      <c r="ACL3229" s="137"/>
      <c r="ACM3229" s="137"/>
      <c r="ACN3229" s="137"/>
      <c r="ACO3229" s="137"/>
      <c r="ACP3229" s="137"/>
      <c r="ACQ3229" s="137"/>
      <c r="ACR3229" s="137"/>
      <c r="ACS3229" s="137"/>
      <c r="ACT3229" s="137"/>
      <c r="ACU3229" s="137"/>
      <c r="ACV3229" s="137"/>
      <c r="ACW3229" s="137"/>
      <c r="ACX3229" s="137"/>
      <c r="ACY3229" s="137"/>
      <c r="ACZ3229" s="137"/>
      <c r="ADA3229" s="137"/>
      <c r="ADB3229" s="137"/>
      <c r="ADC3229" s="137"/>
      <c r="ADD3229" s="137"/>
      <c r="ADE3229" s="137"/>
      <c r="ADF3229" s="137"/>
      <c r="ADG3229" s="137"/>
      <c r="ADH3229" s="137"/>
      <c r="ADI3229" s="137"/>
      <c r="ADJ3229" s="137"/>
      <c r="ADK3229" s="137"/>
      <c r="ADL3229" s="137"/>
      <c r="ADM3229" s="137"/>
      <c r="ADN3229" s="137"/>
      <c r="ADO3229" s="137"/>
      <c r="ADP3229" s="137"/>
      <c r="ADQ3229" s="137"/>
      <c r="ADR3229" s="137"/>
      <c r="ADS3229" s="137"/>
      <c r="ADT3229" s="137"/>
      <c r="ADU3229" s="137"/>
      <c r="ADV3229" s="137"/>
      <c r="ADW3229" s="137"/>
      <c r="ADX3229" s="137"/>
      <c r="ADY3229" s="137"/>
      <c r="ADZ3229" s="137"/>
      <c r="AEA3229" s="137"/>
      <c r="AEB3229" s="137"/>
      <c r="AEC3229" s="137"/>
      <c r="AED3229" s="137"/>
      <c r="AEE3229" s="137"/>
      <c r="AEF3229" s="137"/>
      <c r="AEG3229" s="137"/>
      <c r="AEH3229" s="137"/>
      <c r="AEI3229" s="137"/>
      <c r="AEJ3229" s="137"/>
      <c r="AEK3229" s="137"/>
      <c r="AEL3229" s="137"/>
      <c r="AEM3229" s="137"/>
      <c r="AEN3229" s="137"/>
      <c r="AEO3229" s="137"/>
      <c r="AEP3229" s="137"/>
      <c r="AEQ3229" s="137"/>
      <c r="AER3229" s="137"/>
      <c r="AES3229" s="137"/>
      <c r="AET3229" s="137"/>
      <c r="AEU3229" s="137"/>
      <c r="AEV3229" s="137"/>
      <c r="AEW3229" s="137"/>
      <c r="AEX3229" s="137"/>
      <c r="AEY3229" s="137"/>
      <c r="AEZ3229" s="137"/>
      <c r="AFA3229" s="137"/>
      <c r="AFB3229" s="137"/>
      <c r="AFC3229" s="137"/>
      <c r="AFD3229" s="137"/>
      <c r="AFE3229" s="137"/>
      <c r="AFF3229" s="137"/>
      <c r="AFG3229" s="137"/>
      <c r="AFH3229" s="137"/>
      <c r="AFI3229" s="137"/>
      <c r="AFJ3229" s="137"/>
      <c r="AFK3229" s="137"/>
      <c r="AFL3229" s="137"/>
      <c r="AFM3229" s="137"/>
      <c r="AFN3229" s="137"/>
      <c r="AFO3229" s="137"/>
      <c r="AFP3229" s="137"/>
      <c r="AFQ3229" s="137"/>
      <c r="AFR3229" s="137"/>
      <c r="AFS3229" s="137"/>
      <c r="AFT3229" s="137"/>
      <c r="AFU3229" s="137"/>
      <c r="AFV3229" s="137"/>
      <c r="AFW3229" s="137"/>
      <c r="AFX3229" s="137"/>
      <c r="AFY3229" s="137"/>
      <c r="AFZ3229" s="137"/>
      <c r="AGA3229" s="137"/>
      <c r="AGB3229" s="137"/>
      <c r="AGC3229" s="137"/>
      <c r="AGD3229" s="137"/>
      <c r="AGE3229" s="137"/>
      <c r="AGF3229" s="137"/>
      <c r="AGG3229" s="137"/>
      <c r="AGH3229" s="137"/>
      <c r="AGI3229" s="137"/>
      <c r="AGJ3229" s="137"/>
      <c r="AGK3229" s="137"/>
      <c r="AGL3229" s="137"/>
      <c r="AGM3229" s="137"/>
      <c r="AGN3229" s="137"/>
      <c r="AGO3229" s="137"/>
      <c r="AGP3229" s="137"/>
      <c r="AGQ3229" s="137"/>
      <c r="AGR3229" s="137"/>
      <c r="AGS3229" s="137"/>
      <c r="AGT3229" s="137"/>
      <c r="AGU3229" s="137"/>
      <c r="AGV3229" s="137"/>
      <c r="AGW3229" s="137"/>
      <c r="AGX3229" s="137"/>
      <c r="AGY3229" s="137"/>
      <c r="AGZ3229" s="137"/>
      <c r="AHA3229" s="137"/>
      <c r="AHB3229" s="137"/>
      <c r="AHC3229" s="137"/>
      <c r="AHD3229" s="137"/>
      <c r="AHE3229" s="137"/>
      <c r="AHF3229" s="137"/>
      <c r="AHG3229" s="137"/>
      <c r="AHH3229" s="137"/>
      <c r="AHI3229" s="137"/>
      <c r="AHJ3229" s="137"/>
      <c r="AHK3229" s="137"/>
      <c r="AHL3229" s="137"/>
      <c r="AHM3229" s="137"/>
      <c r="AHN3229" s="137"/>
      <c r="AHO3229" s="137"/>
      <c r="AHP3229" s="137"/>
      <c r="AHQ3229" s="137"/>
      <c r="AHR3229" s="137"/>
      <c r="AHS3229" s="137"/>
      <c r="AHT3229" s="137"/>
      <c r="AHU3229" s="137"/>
      <c r="AHV3229" s="137"/>
      <c r="AHW3229" s="137"/>
      <c r="AHX3229" s="137"/>
      <c r="AHY3229" s="137"/>
      <c r="AHZ3229" s="137"/>
      <c r="AIA3229" s="137"/>
      <c r="AIB3229" s="137"/>
      <c r="AIC3229" s="137"/>
      <c r="AID3229" s="137"/>
      <c r="AIE3229" s="137"/>
      <c r="AIF3229" s="137"/>
      <c r="AIG3229" s="137"/>
      <c r="AIH3229" s="137"/>
      <c r="AII3229" s="137"/>
      <c r="AIJ3229" s="137"/>
      <c r="AIK3229" s="137"/>
      <c r="AIL3229" s="137"/>
      <c r="AIM3229" s="137"/>
      <c r="AIN3229" s="137"/>
      <c r="AIO3229" s="137"/>
      <c r="AIP3229" s="137"/>
      <c r="AIQ3229" s="137"/>
      <c r="AIR3229" s="137"/>
      <c r="AIS3229" s="137"/>
      <c r="AIT3229" s="137"/>
      <c r="AIU3229" s="137"/>
      <c r="AIV3229" s="137"/>
      <c r="AIW3229" s="137"/>
      <c r="AIX3229" s="137"/>
      <c r="AIY3229" s="137"/>
      <c r="AIZ3229" s="137"/>
      <c r="AJA3229" s="137"/>
      <c r="AJB3229" s="137"/>
      <c r="AJC3229" s="137"/>
      <c r="AJD3229" s="137"/>
      <c r="AJE3229" s="137"/>
      <c r="AJF3229" s="137"/>
      <c r="AJG3229" s="137"/>
      <c r="AJH3229" s="137"/>
      <c r="AJI3229" s="137"/>
      <c r="AJJ3229" s="137"/>
      <c r="AJK3229" s="137"/>
      <c r="AJL3229" s="137"/>
      <c r="AJM3229" s="137"/>
      <c r="AJN3229" s="137"/>
      <c r="AJO3229" s="137"/>
      <c r="AJP3229" s="137"/>
      <c r="AJQ3229" s="137"/>
      <c r="AJR3229" s="137"/>
      <c r="AJS3229" s="137"/>
      <c r="AJT3229" s="137"/>
      <c r="AJU3229" s="137"/>
      <c r="AJV3229" s="137"/>
      <c r="AJW3229" s="137"/>
      <c r="AJX3229" s="137"/>
      <c r="AJY3229" s="137"/>
      <c r="AJZ3229" s="137"/>
      <c r="AKA3229" s="137"/>
      <c r="AKB3229" s="137"/>
      <c r="AKC3229" s="137"/>
      <c r="AKD3229" s="137"/>
      <c r="AKE3229" s="137"/>
      <c r="AKF3229" s="137"/>
      <c r="AKG3229" s="137"/>
      <c r="AKH3229" s="137"/>
      <c r="AKI3229" s="137"/>
      <c r="AKJ3229" s="137"/>
      <c r="AKK3229" s="137"/>
      <c r="AKL3229" s="137"/>
      <c r="AKM3229" s="137"/>
      <c r="AKN3229" s="137"/>
      <c r="AKO3229" s="137"/>
      <c r="AKP3229" s="137"/>
      <c r="AKQ3229" s="137"/>
      <c r="AKR3229" s="137"/>
      <c r="AKS3229" s="137"/>
      <c r="AKT3229" s="137"/>
      <c r="AKU3229" s="137"/>
      <c r="AKV3229" s="137"/>
      <c r="AKW3229" s="137"/>
      <c r="AKX3229" s="137"/>
      <c r="AKY3229" s="137"/>
      <c r="AKZ3229" s="137"/>
      <c r="ALA3229" s="137"/>
      <c r="ALB3229" s="137"/>
      <c r="ALC3229" s="137"/>
      <c r="ALD3229" s="137"/>
      <c r="ALE3229" s="137"/>
      <c r="ALF3229" s="137"/>
      <c r="ALG3229" s="137"/>
      <c r="ALH3229" s="137"/>
      <c r="ALI3229" s="137"/>
      <c r="ALJ3229" s="137"/>
      <c r="ALK3229" s="137"/>
      <c r="ALL3229" s="137"/>
      <c r="ALM3229" s="137"/>
      <c r="ALN3229" s="137"/>
      <c r="ALO3229" s="137"/>
      <c r="ALP3229" s="137"/>
      <c r="ALQ3229" s="137"/>
      <c r="ALR3229" s="137"/>
      <c r="ALS3229" s="137"/>
      <c r="ALT3229" s="137"/>
      <c r="ALU3229" s="137"/>
      <c r="ALV3229" s="137"/>
      <c r="ALW3229" s="137"/>
      <c r="ALX3229" s="137"/>
      <c r="ALY3229" s="137"/>
      <c r="ALZ3229" s="137"/>
      <c r="AMA3229" s="137"/>
      <c r="AMB3229" s="137"/>
      <c r="AMC3229" s="137"/>
      <c r="AMD3229" s="137"/>
      <c r="AME3229" s="137"/>
      <c r="AMF3229" s="137"/>
      <c r="AMG3229" s="137"/>
      <c r="AMH3229" s="137"/>
      <c r="AMI3229" s="137"/>
      <c r="AMJ3229" s="137"/>
      <c r="AMK3229" s="137"/>
      <c r="AML3229" s="137"/>
      <c r="AMM3229" s="137"/>
      <c r="AMN3229" s="137"/>
      <c r="AMO3229" s="137"/>
      <c r="AMP3229" s="137"/>
      <c r="AMQ3229" s="137"/>
      <c r="AMR3229" s="137"/>
      <c r="AMS3229" s="137"/>
      <c r="AMT3229" s="137"/>
      <c r="AMU3229" s="137"/>
      <c r="AMV3229" s="137"/>
      <c r="AMW3229" s="137"/>
      <c r="AMX3229" s="137"/>
      <c r="AMY3229" s="137"/>
      <c r="AMZ3229" s="137"/>
      <c r="ANA3229" s="137"/>
      <c r="ANB3229" s="137"/>
      <c r="ANC3229" s="137"/>
      <c r="AND3229" s="137"/>
      <c r="ANE3229" s="137"/>
      <c r="ANF3229" s="137"/>
      <c r="ANG3229" s="137"/>
      <c r="ANH3229" s="137"/>
      <c r="ANI3229" s="137"/>
      <c r="ANJ3229" s="137"/>
      <c r="ANK3229" s="137"/>
      <c r="ANL3229" s="137"/>
      <c r="ANM3229" s="137"/>
      <c r="ANN3229" s="137"/>
      <c r="ANO3229" s="137"/>
      <c r="ANP3229" s="137"/>
      <c r="ANQ3229" s="137"/>
      <c r="ANR3229" s="137"/>
      <c r="ANS3229" s="137"/>
      <c r="ANT3229" s="137"/>
      <c r="ANU3229" s="137"/>
      <c r="ANV3229" s="137"/>
      <c r="ANW3229" s="137"/>
      <c r="ANX3229" s="137"/>
      <c r="ANY3229" s="137"/>
      <c r="ANZ3229" s="137"/>
      <c r="AOA3229" s="137"/>
      <c r="AOB3229" s="137"/>
      <c r="AOC3229" s="137"/>
      <c r="AOD3229" s="137"/>
      <c r="AOE3229" s="137"/>
      <c r="AOF3229" s="137"/>
      <c r="AOG3229" s="137"/>
      <c r="AOH3229" s="137"/>
      <c r="AOI3229" s="137"/>
      <c r="AOJ3229" s="137"/>
      <c r="AOK3229" s="137"/>
      <c r="AOL3229" s="137"/>
      <c r="AOM3229" s="137"/>
      <c r="AON3229" s="137"/>
      <c r="AOO3229" s="137"/>
      <c r="AOP3229" s="137"/>
      <c r="AOQ3229" s="137"/>
      <c r="AOR3229" s="137"/>
      <c r="AOS3229" s="137"/>
      <c r="AOT3229" s="137"/>
      <c r="AOU3229" s="137"/>
      <c r="AOV3229" s="137"/>
      <c r="AOW3229" s="137"/>
      <c r="AOX3229" s="137"/>
      <c r="AOY3229" s="137"/>
      <c r="AOZ3229" s="137"/>
      <c r="APA3229" s="137"/>
      <c r="APB3229" s="137"/>
      <c r="APC3229" s="137"/>
      <c r="APD3229" s="137"/>
      <c r="APE3229" s="137"/>
      <c r="APF3229" s="137"/>
      <c r="APG3229" s="137"/>
      <c r="APH3229" s="137"/>
      <c r="API3229" s="137"/>
      <c r="APJ3229" s="137"/>
      <c r="APK3229" s="137"/>
      <c r="APL3229" s="137"/>
      <c r="APM3229" s="137"/>
      <c r="APN3229" s="137"/>
      <c r="APO3229" s="137"/>
      <c r="APP3229" s="137"/>
      <c r="APQ3229" s="137"/>
      <c r="APR3229" s="137"/>
      <c r="APS3229" s="137"/>
      <c r="APT3229" s="137"/>
      <c r="APU3229" s="137"/>
      <c r="APV3229" s="137"/>
      <c r="APW3229" s="137"/>
      <c r="APX3229" s="137"/>
      <c r="APY3229" s="137"/>
      <c r="APZ3229" s="137"/>
      <c r="AQA3229" s="137"/>
      <c r="AQB3229" s="137"/>
      <c r="AQC3229" s="137"/>
      <c r="AQD3229" s="137"/>
      <c r="AQE3229" s="137"/>
      <c r="AQF3229" s="137"/>
      <c r="AQG3229" s="137"/>
      <c r="AQH3229" s="137"/>
      <c r="AQI3229" s="137"/>
      <c r="AQJ3229" s="137"/>
      <c r="AQK3229" s="137"/>
      <c r="AQL3229" s="137"/>
      <c r="AQM3229" s="137"/>
      <c r="AQN3229" s="137"/>
      <c r="AQO3229" s="137"/>
      <c r="AQP3229" s="137"/>
      <c r="AQQ3229" s="137"/>
      <c r="AQR3229" s="137"/>
      <c r="AQS3229" s="137"/>
      <c r="AQT3229" s="137"/>
      <c r="AQU3229" s="137"/>
      <c r="AQV3229" s="137"/>
      <c r="AQW3229" s="137"/>
      <c r="AQX3229" s="137"/>
      <c r="AQY3229" s="137"/>
      <c r="AQZ3229" s="137"/>
      <c r="ARA3229" s="137"/>
      <c r="ARB3229" s="137"/>
      <c r="ARC3229" s="137"/>
      <c r="ARD3229" s="137"/>
      <c r="ARE3229" s="137"/>
      <c r="ARF3229" s="137"/>
      <c r="ARG3229" s="137"/>
      <c r="ARH3229" s="137"/>
      <c r="ARI3229" s="137"/>
      <c r="ARJ3229" s="137"/>
      <c r="ARK3229" s="137"/>
      <c r="ARL3229" s="137"/>
      <c r="ARM3229" s="137"/>
      <c r="ARN3229" s="137"/>
      <c r="ARO3229" s="137"/>
      <c r="ARP3229" s="137"/>
      <c r="ARQ3229" s="137"/>
      <c r="ARR3229" s="137"/>
      <c r="ARS3229" s="137"/>
      <c r="ART3229" s="137"/>
      <c r="ARU3229" s="137"/>
      <c r="ARV3229" s="137"/>
      <c r="ARW3229" s="137"/>
      <c r="ARX3229" s="137"/>
      <c r="ARY3229" s="137"/>
      <c r="ARZ3229" s="137"/>
      <c r="ASA3229" s="137"/>
      <c r="ASB3229" s="137"/>
      <c r="ASC3229" s="137"/>
      <c r="ASD3229" s="137"/>
      <c r="ASE3229" s="137"/>
      <c r="ASF3229" s="137"/>
      <c r="ASG3229" s="137"/>
      <c r="ASH3229" s="137"/>
      <c r="ASI3229" s="137"/>
      <c r="ASJ3229" s="137"/>
      <c r="ASK3229" s="137"/>
      <c r="ASL3229" s="137"/>
      <c r="ASM3229" s="137"/>
      <c r="ASN3229" s="137"/>
      <c r="ASO3229" s="137"/>
      <c r="ASP3229" s="137"/>
      <c r="ASQ3229" s="137"/>
      <c r="ASR3229" s="137"/>
      <c r="ASS3229" s="137"/>
      <c r="AST3229" s="137"/>
      <c r="ASU3229" s="137"/>
      <c r="ASV3229" s="137"/>
      <c r="ASW3229" s="137"/>
      <c r="ASX3229" s="137"/>
      <c r="ASY3229" s="137"/>
      <c r="ASZ3229" s="137"/>
      <c r="ATA3229" s="137"/>
      <c r="ATB3229" s="137"/>
      <c r="ATC3229" s="137"/>
      <c r="ATD3229" s="137"/>
      <c r="ATE3229" s="137"/>
      <c r="ATF3229" s="137"/>
      <c r="ATG3229" s="137"/>
      <c r="ATH3229" s="137"/>
      <c r="ATI3229" s="137"/>
      <c r="ATJ3229" s="137"/>
      <c r="ATK3229" s="137"/>
      <c r="ATL3229" s="137"/>
      <c r="ATM3229" s="137"/>
      <c r="ATN3229" s="137"/>
      <c r="ATO3229" s="137"/>
      <c r="ATP3229" s="137"/>
      <c r="ATQ3229" s="137"/>
      <c r="ATR3229" s="137"/>
      <c r="ATS3229" s="137"/>
      <c r="ATT3229" s="137"/>
      <c r="ATU3229" s="137"/>
      <c r="ATV3229" s="137"/>
      <c r="ATW3229" s="137"/>
      <c r="ATX3229" s="137"/>
      <c r="ATY3229" s="137"/>
      <c r="ATZ3229" s="137"/>
      <c r="AUA3229" s="137"/>
      <c r="AUB3229" s="137"/>
      <c r="AUC3229" s="137"/>
      <c r="AUD3229" s="137"/>
      <c r="AUE3229" s="137"/>
      <c r="AUF3229" s="137"/>
      <c r="AUG3229" s="137"/>
      <c r="AUH3229" s="137"/>
      <c r="AUI3229" s="137"/>
      <c r="AUJ3229" s="137"/>
      <c r="AUK3229" s="137"/>
      <c r="AUL3229" s="137"/>
      <c r="AUM3229" s="137"/>
      <c r="AUN3229" s="137"/>
      <c r="AUO3229" s="137"/>
      <c r="AUP3229" s="137"/>
      <c r="AUQ3229" s="137"/>
      <c r="AUR3229" s="137"/>
      <c r="AUS3229" s="137"/>
      <c r="AUT3229" s="137"/>
      <c r="AUU3229" s="137"/>
      <c r="AUV3229" s="137"/>
      <c r="AUW3229" s="137"/>
      <c r="AUX3229" s="137"/>
      <c r="AUY3229" s="137"/>
      <c r="AUZ3229" s="137"/>
      <c r="AVA3229" s="137"/>
      <c r="AVB3229" s="137"/>
      <c r="AVC3229" s="137"/>
      <c r="AVD3229" s="137"/>
      <c r="AVE3229" s="137"/>
      <c r="AVF3229" s="137"/>
      <c r="AVG3229" s="137"/>
      <c r="AVH3229" s="137"/>
      <c r="AVI3229" s="137"/>
      <c r="AVJ3229" s="137"/>
      <c r="AVK3229" s="137"/>
      <c r="AVL3229" s="137"/>
      <c r="AVM3229" s="137"/>
      <c r="AVN3229" s="137"/>
      <c r="AVO3229" s="137"/>
      <c r="AVP3229" s="137"/>
      <c r="AVQ3229" s="137"/>
      <c r="AVR3229" s="137"/>
      <c r="AVS3229" s="137"/>
      <c r="AVT3229" s="137"/>
      <c r="AVU3229" s="137"/>
      <c r="AVV3229" s="137"/>
      <c r="AVW3229" s="137"/>
      <c r="AVX3229" s="137"/>
      <c r="AVY3229" s="137"/>
      <c r="AVZ3229" s="137"/>
      <c r="AWA3229" s="137"/>
      <c r="AWB3229" s="137"/>
      <c r="AWC3229" s="137"/>
      <c r="AWD3229" s="137"/>
      <c r="AWE3229" s="137"/>
      <c r="AWF3229" s="137"/>
      <c r="AWG3229" s="137"/>
      <c r="AWH3229" s="137"/>
      <c r="AWI3229" s="137"/>
      <c r="AWJ3229" s="137"/>
      <c r="AWK3229" s="137"/>
      <c r="AWL3229" s="137"/>
      <c r="AWM3229" s="137"/>
      <c r="AWN3229" s="137"/>
      <c r="AWO3229" s="137"/>
      <c r="AWP3229" s="137"/>
      <c r="AWQ3229" s="137"/>
      <c r="AWR3229" s="137"/>
      <c r="AWS3229" s="137"/>
      <c r="AWT3229" s="137"/>
      <c r="AWU3229" s="137"/>
      <c r="AWV3229" s="137"/>
      <c r="AWW3229" s="137"/>
      <c r="AWX3229" s="137"/>
      <c r="AWY3229" s="137"/>
      <c r="AWZ3229" s="137"/>
      <c r="AXA3229" s="137"/>
      <c r="AXB3229" s="137"/>
      <c r="AXC3229" s="137"/>
      <c r="AXD3229" s="137"/>
      <c r="AXE3229" s="137"/>
      <c r="AXF3229" s="137"/>
      <c r="AXG3229" s="137"/>
      <c r="AXH3229" s="137"/>
      <c r="AXI3229" s="137"/>
      <c r="AXJ3229" s="137"/>
      <c r="AXK3229" s="137"/>
      <c r="AXL3229" s="137"/>
      <c r="AXM3229" s="137"/>
      <c r="AXN3229" s="137"/>
      <c r="AXO3229" s="137"/>
      <c r="AXP3229" s="137"/>
      <c r="AXQ3229" s="137"/>
      <c r="AXR3229" s="137"/>
      <c r="AXS3229" s="137"/>
      <c r="AXT3229" s="137"/>
      <c r="AXU3229" s="137"/>
      <c r="AXV3229" s="137"/>
      <c r="AXW3229" s="137"/>
      <c r="AXX3229" s="137"/>
      <c r="AXY3229" s="137"/>
      <c r="AXZ3229" s="137"/>
      <c r="AYA3229" s="137"/>
      <c r="AYB3229" s="137"/>
      <c r="AYC3229" s="137"/>
      <c r="AYD3229" s="137"/>
      <c r="AYE3229" s="137"/>
      <c r="AYF3229" s="137"/>
      <c r="AYG3229" s="137"/>
      <c r="AYH3229" s="137"/>
      <c r="AYI3229" s="137"/>
      <c r="AYJ3229" s="137"/>
      <c r="AYK3229" s="137"/>
      <c r="AYL3229" s="137"/>
      <c r="AYM3229" s="137"/>
      <c r="AYN3229" s="137"/>
      <c r="AYO3229" s="137"/>
      <c r="AYP3229" s="137"/>
      <c r="AYQ3229" s="137"/>
      <c r="AYR3229" s="137"/>
      <c r="AYS3229" s="137"/>
      <c r="AYT3229" s="137"/>
      <c r="AYU3229" s="137"/>
      <c r="AYV3229" s="137"/>
      <c r="AYW3229" s="137"/>
      <c r="AYX3229" s="137"/>
      <c r="AYY3229" s="137"/>
      <c r="AYZ3229" s="137"/>
      <c r="AZA3229" s="137"/>
      <c r="AZB3229" s="137"/>
      <c r="AZC3229" s="137"/>
      <c r="AZD3229" s="137"/>
      <c r="AZE3229" s="137"/>
      <c r="AZF3229" s="137"/>
      <c r="AZG3229" s="137"/>
      <c r="AZH3229" s="137"/>
      <c r="AZI3229" s="137"/>
      <c r="AZJ3229" s="137"/>
      <c r="AZK3229" s="137"/>
      <c r="AZL3229" s="137"/>
      <c r="AZM3229" s="137"/>
      <c r="AZN3229" s="137"/>
      <c r="AZO3229" s="137"/>
      <c r="AZP3229" s="137"/>
      <c r="AZQ3229" s="137"/>
      <c r="AZR3229" s="137"/>
      <c r="AZS3229" s="137"/>
      <c r="AZT3229" s="137"/>
      <c r="AZU3229" s="137"/>
      <c r="AZV3229" s="137"/>
      <c r="AZW3229" s="137"/>
      <c r="AZX3229" s="137"/>
      <c r="AZY3229" s="137"/>
      <c r="AZZ3229" s="137"/>
      <c r="BAA3229" s="137"/>
      <c r="BAB3229" s="137"/>
      <c r="BAC3229" s="137"/>
      <c r="BAD3229" s="137"/>
      <c r="BAE3229" s="137"/>
      <c r="BAF3229" s="137"/>
      <c r="BAG3229" s="137"/>
      <c r="BAH3229" s="137"/>
      <c r="BAI3229" s="137"/>
      <c r="BAJ3229" s="137"/>
      <c r="BAK3229" s="137"/>
      <c r="BAL3229" s="137"/>
      <c r="BAM3229" s="137"/>
      <c r="BAN3229" s="137"/>
      <c r="BAO3229" s="137"/>
      <c r="BAP3229" s="137"/>
      <c r="BAQ3229" s="137"/>
      <c r="BAR3229" s="137"/>
      <c r="BAS3229" s="137"/>
      <c r="BAT3229" s="137"/>
      <c r="BAU3229" s="137"/>
      <c r="BAV3229" s="137"/>
      <c r="BAW3229" s="137"/>
      <c r="BAX3229" s="137"/>
      <c r="BAY3229" s="137"/>
      <c r="BAZ3229" s="137"/>
      <c r="BBA3229" s="137"/>
      <c r="BBB3229" s="137"/>
      <c r="BBC3229" s="137"/>
      <c r="BBD3229" s="137"/>
      <c r="BBE3229" s="137"/>
      <c r="BBF3229" s="137"/>
      <c r="BBG3229" s="137"/>
      <c r="BBH3229" s="137"/>
      <c r="BBI3229" s="137"/>
      <c r="BBJ3229" s="137"/>
      <c r="BBK3229" s="137"/>
      <c r="BBL3229" s="137"/>
      <c r="BBM3229" s="137"/>
      <c r="BBN3229" s="137"/>
      <c r="BBO3229" s="137"/>
      <c r="BBP3229" s="137"/>
      <c r="BBQ3229" s="137"/>
      <c r="BBR3229" s="137"/>
      <c r="BBS3229" s="137"/>
      <c r="BBT3229" s="137"/>
      <c r="BBU3229" s="137"/>
      <c r="BBV3229" s="137"/>
      <c r="BBW3229" s="137"/>
      <c r="BBX3229" s="137"/>
      <c r="BBY3229" s="137"/>
      <c r="BBZ3229" s="137"/>
      <c r="BCA3229" s="137"/>
      <c r="BCB3229" s="137"/>
      <c r="BCC3229" s="137"/>
      <c r="BCD3229" s="137"/>
      <c r="BCE3229" s="137"/>
      <c r="BCF3229" s="137"/>
      <c r="BCG3229" s="137"/>
      <c r="BCH3229" s="137"/>
      <c r="BCI3229" s="137"/>
      <c r="BCJ3229" s="137"/>
      <c r="BCK3229" s="137"/>
      <c r="BCL3229" s="137"/>
      <c r="BCM3229" s="137"/>
      <c r="BCN3229" s="137"/>
      <c r="BCO3229" s="137"/>
      <c r="BCP3229" s="137"/>
      <c r="BCQ3229" s="137"/>
      <c r="BCR3229" s="137"/>
      <c r="BCS3229" s="137"/>
      <c r="BCT3229" s="137"/>
      <c r="BCU3229" s="137"/>
      <c r="BCV3229" s="137"/>
      <c r="BCW3229" s="137"/>
      <c r="BCX3229" s="137"/>
      <c r="BCY3229" s="137"/>
      <c r="BCZ3229" s="137"/>
      <c r="BDA3229" s="137"/>
      <c r="BDB3229" s="137"/>
      <c r="BDC3229" s="137"/>
      <c r="BDD3229" s="137"/>
      <c r="BDE3229" s="137"/>
      <c r="BDF3229" s="137"/>
      <c r="BDG3229" s="137"/>
      <c r="BDH3229" s="137"/>
      <c r="BDI3229" s="137"/>
      <c r="BDJ3229" s="137"/>
      <c r="BDK3229" s="137"/>
      <c r="BDL3229" s="137"/>
      <c r="BDM3229" s="137"/>
      <c r="BDN3229" s="137"/>
      <c r="BDO3229" s="137"/>
      <c r="BDP3229" s="137"/>
      <c r="BDQ3229" s="137"/>
      <c r="BDR3229" s="137"/>
      <c r="BDS3229" s="137"/>
      <c r="BDT3229" s="137"/>
      <c r="BDU3229" s="137"/>
      <c r="BDV3229" s="137"/>
      <c r="BDW3229" s="137"/>
      <c r="BDX3229" s="137"/>
      <c r="BDY3229" s="137"/>
      <c r="BDZ3229" s="137"/>
      <c r="BEA3229" s="137"/>
      <c r="BEB3229" s="137"/>
      <c r="BEC3229" s="137"/>
      <c r="BED3229" s="137"/>
      <c r="BEE3229" s="137"/>
      <c r="BEF3229" s="137"/>
      <c r="BEG3229" s="137"/>
      <c r="BEH3229" s="137"/>
      <c r="BEI3229" s="137"/>
      <c r="BEJ3229" s="137"/>
      <c r="BEK3229" s="137"/>
      <c r="BEL3229" s="137"/>
      <c r="BEM3229" s="137"/>
      <c r="BEN3229" s="137"/>
      <c r="BEO3229" s="137"/>
      <c r="BEP3229" s="137"/>
      <c r="BEQ3229" s="137"/>
      <c r="BER3229" s="137"/>
      <c r="BES3229" s="137"/>
      <c r="BET3229" s="137"/>
      <c r="BEU3229" s="137"/>
      <c r="BEV3229" s="137"/>
      <c r="BEW3229" s="137"/>
      <c r="BEX3229" s="137"/>
      <c r="BEY3229" s="137"/>
      <c r="BEZ3229" s="137"/>
      <c r="BFA3229" s="137"/>
      <c r="BFB3229" s="137"/>
      <c r="BFC3229" s="137"/>
      <c r="BFD3229" s="137"/>
      <c r="BFE3229" s="137"/>
      <c r="BFF3229" s="137"/>
      <c r="BFG3229" s="137"/>
      <c r="BFH3229" s="137"/>
      <c r="BFI3229" s="137"/>
      <c r="BFJ3229" s="137"/>
      <c r="BFK3229" s="137"/>
      <c r="BFL3229" s="137"/>
      <c r="BFM3229" s="137"/>
      <c r="BFN3229" s="137"/>
      <c r="BFO3229" s="137"/>
      <c r="BFP3229" s="137"/>
      <c r="BFQ3229" s="137"/>
      <c r="BFR3229" s="137"/>
      <c r="BFS3229" s="137"/>
      <c r="BFT3229" s="137"/>
      <c r="BFU3229" s="137"/>
      <c r="BFV3229" s="137"/>
      <c r="BFW3229" s="137"/>
      <c r="BFX3229" s="137"/>
      <c r="BFY3229" s="137"/>
      <c r="BFZ3229" s="137"/>
      <c r="BGA3229" s="137"/>
      <c r="BGB3229" s="137"/>
      <c r="BGC3229" s="137"/>
      <c r="BGD3229" s="137"/>
      <c r="BGE3229" s="137"/>
      <c r="BGF3229" s="137"/>
      <c r="BGG3229" s="137"/>
      <c r="BGH3229" s="137"/>
      <c r="BGI3229" s="137"/>
      <c r="BGJ3229" s="137"/>
      <c r="BGK3229" s="137"/>
      <c r="BGL3229" s="137"/>
      <c r="BGM3229" s="137"/>
      <c r="BGN3229" s="137"/>
      <c r="BGO3229" s="137"/>
      <c r="BGP3229" s="137"/>
      <c r="BGQ3229" s="137"/>
      <c r="BGR3229" s="137"/>
      <c r="BGS3229" s="137"/>
      <c r="BGT3229" s="137"/>
      <c r="BGU3229" s="137"/>
      <c r="BGV3229" s="137"/>
      <c r="BGW3229" s="137"/>
      <c r="BGX3229" s="137"/>
      <c r="BGY3229" s="137"/>
      <c r="BGZ3229" s="137"/>
      <c r="BHA3229" s="137"/>
      <c r="BHB3229" s="137"/>
      <c r="BHC3229" s="137"/>
      <c r="BHD3229" s="137"/>
      <c r="BHE3229" s="137"/>
      <c r="BHF3229" s="137"/>
      <c r="BHG3229" s="137"/>
      <c r="BHH3229" s="137"/>
      <c r="BHI3229" s="137"/>
      <c r="BHJ3229" s="137"/>
      <c r="BHK3229" s="137"/>
      <c r="BHL3229" s="137"/>
      <c r="BHM3229" s="137"/>
      <c r="BHN3229" s="137"/>
      <c r="BHO3229" s="137"/>
      <c r="BHP3229" s="137"/>
      <c r="BHQ3229" s="137"/>
      <c r="BHR3229" s="137"/>
      <c r="BHS3229" s="137"/>
      <c r="BHT3229" s="137"/>
      <c r="BHU3229" s="137"/>
      <c r="BHV3229" s="137"/>
      <c r="BHW3229" s="137"/>
      <c r="BHX3229" s="137"/>
      <c r="BHY3229" s="137"/>
      <c r="BHZ3229" s="137"/>
      <c r="BIA3229" s="137"/>
      <c r="BIB3229" s="137"/>
      <c r="BIC3229" s="137"/>
      <c r="BID3229" s="137"/>
      <c r="BIE3229" s="137"/>
      <c r="BIF3229" s="137"/>
      <c r="BIG3229" s="137"/>
      <c r="BIH3229" s="137"/>
      <c r="BII3229" s="137"/>
      <c r="BIJ3229" s="137"/>
      <c r="BIK3229" s="137"/>
      <c r="BIL3229" s="137"/>
      <c r="BIM3229" s="137"/>
      <c r="BIN3229" s="137"/>
      <c r="BIO3229" s="137"/>
      <c r="BIP3229" s="137"/>
      <c r="BIQ3229" s="137"/>
      <c r="BIR3229" s="137"/>
      <c r="BIS3229" s="137"/>
      <c r="BIT3229" s="137"/>
      <c r="BIU3229" s="137"/>
      <c r="BIV3229" s="137"/>
      <c r="BIW3229" s="137"/>
      <c r="BIX3229" s="137"/>
      <c r="BIY3229" s="137"/>
      <c r="BIZ3229" s="137"/>
      <c r="BJA3229" s="137"/>
      <c r="BJB3229" s="137"/>
      <c r="BJC3229" s="137"/>
      <c r="BJD3229" s="137"/>
      <c r="BJE3229" s="137"/>
      <c r="BJF3229" s="137"/>
      <c r="BJG3229" s="137"/>
      <c r="BJH3229" s="137"/>
      <c r="BJI3229" s="137"/>
      <c r="BJJ3229" s="137"/>
      <c r="BJK3229" s="137"/>
      <c r="BJL3229" s="137"/>
      <c r="BJM3229" s="137"/>
      <c r="BJN3229" s="137"/>
      <c r="BJO3229" s="137"/>
      <c r="BJP3229" s="137"/>
      <c r="BJQ3229" s="137"/>
      <c r="BJR3229" s="137"/>
      <c r="BJS3229" s="137"/>
      <c r="BJT3229" s="137"/>
      <c r="BJU3229" s="137"/>
      <c r="BJV3229" s="137"/>
      <c r="BJW3229" s="137"/>
      <c r="BJX3229" s="137"/>
      <c r="BJY3229" s="137"/>
      <c r="BJZ3229" s="137"/>
      <c r="BKA3229" s="137"/>
      <c r="BKB3229" s="137"/>
      <c r="BKC3229" s="137"/>
      <c r="BKD3229" s="137"/>
      <c r="BKE3229" s="137"/>
      <c r="BKF3229" s="137"/>
      <c r="BKG3229" s="137"/>
      <c r="BKH3229" s="137"/>
      <c r="BKI3229" s="137"/>
      <c r="BKJ3229" s="137"/>
      <c r="BKK3229" s="137"/>
      <c r="BKL3229" s="137"/>
      <c r="BKM3229" s="137"/>
      <c r="BKN3229" s="137"/>
      <c r="BKO3229" s="137"/>
      <c r="BKP3229" s="137"/>
      <c r="BKQ3229" s="137"/>
      <c r="BKR3229" s="137"/>
      <c r="BKS3229" s="137"/>
      <c r="BKT3229" s="137"/>
      <c r="BKU3229" s="137"/>
      <c r="BKV3229" s="137"/>
      <c r="BKW3229" s="137"/>
      <c r="BKX3229" s="137"/>
      <c r="BKY3229" s="137"/>
      <c r="BKZ3229" s="137"/>
      <c r="BLA3229" s="137"/>
      <c r="BLB3229" s="137"/>
      <c r="BLC3229" s="137"/>
      <c r="BLD3229" s="137"/>
      <c r="BLE3229" s="137"/>
      <c r="BLF3229" s="137"/>
      <c r="BLG3229" s="137"/>
      <c r="BLH3229" s="137"/>
      <c r="BLI3229" s="137"/>
      <c r="BLJ3229" s="137"/>
      <c r="BLK3229" s="137"/>
      <c r="BLL3229" s="137"/>
      <c r="BLM3229" s="137"/>
      <c r="BLN3229" s="137"/>
      <c r="BLO3229" s="137"/>
      <c r="BLP3229" s="137"/>
      <c r="BLQ3229" s="137"/>
      <c r="BLR3229" s="137"/>
      <c r="BLS3229" s="137"/>
      <c r="BLT3229" s="137"/>
      <c r="BLU3229" s="137"/>
      <c r="BLV3229" s="137"/>
      <c r="BLW3229" s="137"/>
      <c r="BLX3229" s="137"/>
      <c r="BLY3229" s="137"/>
      <c r="BLZ3229" s="137"/>
      <c r="BMA3229" s="137"/>
      <c r="BMB3229" s="137"/>
      <c r="BMC3229" s="137"/>
      <c r="BMD3229" s="137"/>
      <c r="BME3229" s="137"/>
      <c r="BMF3229" s="137"/>
      <c r="BMG3229" s="137"/>
      <c r="BMH3229" s="137"/>
      <c r="BMI3229" s="137"/>
      <c r="BMJ3229" s="137"/>
      <c r="BMK3229" s="137"/>
      <c r="BML3229" s="137"/>
      <c r="BMM3229" s="137"/>
      <c r="BMN3229" s="137"/>
      <c r="BMO3229" s="137"/>
      <c r="BMP3229" s="137"/>
      <c r="BMQ3229" s="137"/>
      <c r="BMR3229" s="137"/>
      <c r="BMS3229" s="137"/>
      <c r="BMT3229" s="137"/>
      <c r="BMU3229" s="137"/>
      <c r="BMV3229" s="137"/>
      <c r="BMW3229" s="137"/>
      <c r="BMX3229" s="137"/>
      <c r="BMY3229" s="137"/>
      <c r="BMZ3229" s="137"/>
      <c r="BNA3229" s="137"/>
      <c r="BNB3229" s="137"/>
      <c r="BNC3229" s="137"/>
      <c r="BND3229" s="137"/>
      <c r="BNE3229" s="137"/>
      <c r="BNF3229" s="137"/>
      <c r="BNG3229" s="137"/>
      <c r="BNH3229" s="137"/>
      <c r="BNI3229" s="137"/>
      <c r="BNJ3229" s="137"/>
      <c r="BNK3229" s="137"/>
      <c r="BNL3229" s="137"/>
      <c r="BNM3229" s="137"/>
      <c r="BNN3229" s="137"/>
      <c r="BNO3229" s="137"/>
      <c r="BNP3229" s="137"/>
      <c r="BNQ3229" s="137"/>
      <c r="BNR3229" s="137"/>
      <c r="BNS3229" s="137"/>
      <c r="BNT3229" s="137"/>
      <c r="BNU3229" s="137"/>
      <c r="BNV3229" s="137"/>
      <c r="BNW3229" s="137"/>
      <c r="BNX3229" s="137"/>
      <c r="BNY3229" s="137"/>
      <c r="BNZ3229" s="137"/>
      <c r="BOA3229" s="137"/>
      <c r="BOB3229" s="137"/>
      <c r="BOC3229" s="137"/>
      <c r="BOD3229" s="137"/>
      <c r="BOE3229" s="137"/>
      <c r="BOF3229" s="137"/>
      <c r="BOG3229" s="137"/>
      <c r="BOH3229" s="137"/>
      <c r="BOI3229" s="137"/>
      <c r="BOJ3229" s="137"/>
      <c r="BOK3229" s="137"/>
      <c r="BOL3229" s="137"/>
      <c r="BOM3229" s="137"/>
      <c r="BON3229" s="137"/>
      <c r="BOO3229" s="137"/>
      <c r="BOP3229" s="137"/>
      <c r="BOQ3229" s="137"/>
      <c r="BOR3229" s="137"/>
      <c r="BOS3229" s="137"/>
      <c r="BOT3229" s="137"/>
      <c r="BOU3229" s="137"/>
      <c r="BOV3229" s="137"/>
      <c r="BOW3229" s="137"/>
      <c r="BOX3229" s="137"/>
      <c r="BOY3229" s="137"/>
      <c r="BOZ3229" s="137"/>
      <c r="BPA3229" s="137"/>
      <c r="BPB3229" s="137"/>
      <c r="BPC3229" s="137"/>
      <c r="BPD3229" s="137"/>
      <c r="BPE3229" s="137"/>
      <c r="BPF3229" s="137"/>
      <c r="BPG3229" s="137"/>
      <c r="BPH3229" s="137"/>
      <c r="BPI3229" s="137"/>
      <c r="BPJ3229" s="137"/>
      <c r="BPK3229" s="137"/>
      <c r="BPL3229" s="137"/>
      <c r="BPM3229" s="137"/>
      <c r="BPN3229" s="137"/>
      <c r="BPO3229" s="137"/>
      <c r="BPP3229" s="137"/>
      <c r="BPQ3229" s="137"/>
      <c r="BPR3229" s="137"/>
      <c r="BPS3229" s="137"/>
      <c r="BPT3229" s="137"/>
      <c r="BPU3229" s="137"/>
      <c r="BPV3229" s="137"/>
      <c r="BPW3229" s="137"/>
      <c r="BPX3229" s="137"/>
      <c r="BPY3229" s="137"/>
      <c r="BPZ3229" s="137"/>
      <c r="BQA3229" s="137"/>
      <c r="BQB3229" s="137"/>
      <c r="BQC3229" s="137"/>
      <c r="BQD3229" s="137"/>
      <c r="BQE3229" s="137"/>
      <c r="BQF3229" s="137"/>
      <c r="BQG3229" s="137"/>
      <c r="BQH3229" s="137"/>
      <c r="BQI3229" s="137"/>
      <c r="BQJ3229" s="137"/>
      <c r="BQK3229" s="137"/>
      <c r="BQL3229" s="137"/>
      <c r="BQM3229" s="137"/>
      <c r="BQN3229" s="137"/>
      <c r="BQO3229" s="137"/>
      <c r="BQP3229" s="137"/>
      <c r="BQQ3229" s="137"/>
      <c r="BQR3229" s="137"/>
      <c r="BQS3229" s="137"/>
      <c r="BQT3229" s="137"/>
      <c r="BQU3229" s="137"/>
      <c r="BQV3229" s="137"/>
      <c r="BQW3229" s="137"/>
      <c r="BQX3229" s="137"/>
      <c r="BQY3229" s="137"/>
      <c r="BQZ3229" s="137"/>
      <c r="BRA3229" s="137"/>
      <c r="BRB3229" s="137"/>
      <c r="BRC3229" s="137"/>
      <c r="BRD3229" s="137"/>
      <c r="BRE3229" s="137"/>
      <c r="BRF3229" s="137"/>
      <c r="BRG3229" s="137"/>
      <c r="BRH3229" s="137"/>
      <c r="BRI3229" s="137"/>
      <c r="BRJ3229" s="137"/>
      <c r="BRK3229" s="137"/>
      <c r="BRL3229" s="137"/>
      <c r="BRM3229" s="137"/>
      <c r="BRN3229" s="137"/>
      <c r="BRO3229" s="137"/>
      <c r="BRP3229" s="137"/>
      <c r="BRQ3229" s="137"/>
      <c r="BRR3229" s="137"/>
      <c r="BRS3229" s="137"/>
      <c r="BRT3229" s="137"/>
      <c r="BRU3229" s="137"/>
      <c r="BRV3229" s="137"/>
      <c r="BRW3229" s="137"/>
      <c r="BRX3229" s="137"/>
      <c r="BRY3229" s="137"/>
      <c r="BRZ3229" s="137"/>
      <c r="BSA3229" s="137"/>
      <c r="BSB3229" s="137"/>
      <c r="BSC3229" s="137"/>
      <c r="BSD3229" s="137"/>
      <c r="BSE3229" s="137"/>
      <c r="BSF3229" s="137"/>
      <c r="BSG3229" s="137"/>
      <c r="BSH3229" s="137"/>
      <c r="BSI3229" s="137"/>
      <c r="BSJ3229" s="137"/>
      <c r="BSK3229" s="137"/>
      <c r="BSL3229" s="137"/>
      <c r="BSM3229" s="137"/>
      <c r="BSN3229" s="137"/>
      <c r="BSO3229" s="137"/>
      <c r="BSP3229" s="137"/>
      <c r="BSQ3229" s="137"/>
      <c r="BSR3229" s="137"/>
      <c r="BSS3229" s="137"/>
      <c r="BST3229" s="137"/>
      <c r="BSU3229" s="137"/>
      <c r="BSV3229" s="137"/>
      <c r="BSW3229" s="137"/>
      <c r="BSX3229" s="137"/>
      <c r="BSY3229" s="137"/>
      <c r="BSZ3229" s="137"/>
      <c r="BTA3229" s="137"/>
      <c r="BTB3229" s="137"/>
      <c r="BTC3229" s="137"/>
      <c r="BTD3229" s="137"/>
      <c r="BTE3229" s="137"/>
      <c r="BTF3229" s="137"/>
      <c r="BTG3229" s="137"/>
      <c r="BTH3229" s="137"/>
      <c r="BTI3229" s="137"/>
      <c r="BTJ3229" s="137"/>
      <c r="BTK3229" s="137"/>
      <c r="BTL3229" s="137"/>
      <c r="BTM3229" s="137"/>
      <c r="BTN3229" s="137"/>
      <c r="BTO3229" s="137"/>
      <c r="BTP3229" s="137"/>
      <c r="BTQ3229" s="137"/>
      <c r="BTR3229" s="137"/>
      <c r="BTS3229" s="137"/>
      <c r="BTT3229" s="137"/>
      <c r="BTU3229" s="137"/>
      <c r="BTV3229" s="137"/>
      <c r="BTW3229" s="137"/>
      <c r="BTX3229" s="137"/>
      <c r="BTY3229" s="137"/>
      <c r="BTZ3229" s="137"/>
      <c r="BUA3229" s="137"/>
      <c r="BUB3229" s="137"/>
      <c r="BUC3229" s="137"/>
      <c r="BUD3229" s="137"/>
      <c r="BUE3229" s="137"/>
      <c r="BUF3229" s="137"/>
      <c r="BUG3229" s="137"/>
      <c r="BUH3229" s="137"/>
      <c r="BUI3229" s="137"/>
      <c r="BUJ3229" s="137"/>
      <c r="BUK3229" s="137"/>
      <c r="BUL3229" s="137"/>
      <c r="BUM3229" s="137"/>
      <c r="BUN3229" s="137"/>
      <c r="BUO3229" s="137"/>
      <c r="BUP3229" s="137"/>
      <c r="BUQ3229" s="137"/>
      <c r="BUR3229" s="137"/>
      <c r="BUS3229" s="137"/>
      <c r="BUT3229" s="137"/>
      <c r="BUU3229" s="137"/>
      <c r="BUV3229" s="137"/>
      <c r="BUW3229" s="137"/>
      <c r="BUX3229" s="137"/>
      <c r="BUY3229" s="137"/>
      <c r="BUZ3229" s="137"/>
      <c r="BVA3229" s="137"/>
      <c r="BVB3229" s="137"/>
      <c r="BVC3229" s="137"/>
      <c r="BVD3229" s="137"/>
      <c r="BVE3229" s="137"/>
      <c r="BVF3229" s="137"/>
      <c r="BVG3229" s="137"/>
      <c r="BVH3229" s="137"/>
      <c r="BVI3229" s="137"/>
      <c r="BVJ3229" s="137"/>
      <c r="BVK3229" s="137"/>
      <c r="BVL3229" s="137"/>
      <c r="BVM3229" s="137"/>
      <c r="BVN3229" s="137"/>
      <c r="BVO3229" s="137"/>
      <c r="BVP3229" s="137"/>
      <c r="BVQ3229" s="137"/>
      <c r="BVR3229" s="137"/>
      <c r="BVS3229" s="137"/>
      <c r="BVT3229" s="137"/>
      <c r="BVU3229" s="137"/>
      <c r="BVV3229" s="137"/>
      <c r="BVW3229" s="137"/>
      <c r="BVX3229" s="137"/>
      <c r="BVY3229" s="137"/>
      <c r="BVZ3229" s="137"/>
      <c r="BWA3229" s="137"/>
      <c r="BWB3229" s="137"/>
      <c r="BWC3229" s="137"/>
      <c r="BWD3229" s="137"/>
      <c r="BWE3229" s="137"/>
      <c r="BWF3229" s="137"/>
      <c r="BWG3229" s="137"/>
      <c r="BWH3229" s="137"/>
      <c r="BWI3229" s="137"/>
      <c r="BWJ3229" s="137"/>
      <c r="BWK3229" s="137"/>
      <c r="BWL3229" s="137"/>
      <c r="BWM3229" s="137"/>
      <c r="BWN3229" s="137"/>
      <c r="BWO3229" s="137"/>
      <c r="BWP3229" s="137"/>
      <c r="BWQ3229" s="137"/>
      <c r="BWR3229" s="137"/>
      <c r="BWS3229" s="137"/>
      <c r="BWT3229" s="137"/>
      <c r="BWU3229" s="137"/>
      <c r="BWV3229" s="137"/>
      <c r="BWW3229" s="137"/>
      <c r="BWX3229" s="137"/>
      <c r="BWY3229" s="137"/>
      <c r="BWZ3229" s="137"/>
      <c r="BXA3229" s="137"/>
      <c r="BXB3229" s="137"/>
      <c r="BXC3229" s="137"/>
      <c r="BXD3229" s="137"/>
      <c r="BXE3229" s="137"/>
      <c r="BXF3229" s="137"/>
      <c r="BXG3229" s="137"/>
      <c r="BXH3229" s="137"/>
      <c r="BXI3229" s="137"/>
      <c r="BXJ3229" s="137"/>
      <c r="BXK3229" s="137"/>
      <c r="BXL3229" s="137"/>
      <c r="BXM3229" s="137"/>
      <c r="BXN3229" s="137"/>
      <c r="BXO3229" s="137"/>
      <c r="BXP3229" s="137"/>
      <c r="BXQ3229" s="137"/>
      <c r="BXR3229" s="137"/>
      <c r="BXS3229" s="137"/>
      <c r="BXT3229" s="137"/>
      <c r="BXU3229" s="137"/>
      <c r="BXV3229" s="137"/>
      <c r="BXW3229" s="137"/>
      <c r="BXX3229" s="137"/>
      <c r="BXY3229" s="137"/>
      <c r="BXZ3229" s="137"/>
      <c r="BYA3229" s="137"/>
      <c r="BYB3229" s="137"/>
      <c r="BYC3229" s="137"/>
      <c r="BYD3229" s="137"/>
      <c r="BYE3229" s="137"/>
      <c r="BYF3229" s="137"/>
      <c r="BYG3229" s="137"/>
      <c r="BYH3229" s="137"/>
      <c r="BYI3229" s="137"/>
      <c r="BYJ3229" s="137"/>
      <c r="BYK3229" s="137"/>
      <c r="BYL3229" s="137"/>
      <c r="BYM3229" s="137"/>
      <c r="BYN3229" s="137"/>
      <c r="BYO3229" s="137"/>
      <c r="BYP3229" s="137"/>
      <c r="BYQ3229" s="137"/>
      <c r="BYR3229" s="137"/>
      <c r="BYS3229" s="137"/>
      <c r="BYT3229" s="137"/>
      <c r="BYU3229" s="137"/>
      <c r="BYV3229" s="137"/>
      <c r="BYW3229" s="137"/>
      <c r="BYX3229" s="137"/>
      <c r="BYY3229" s="137"/>
      <c r="BYZ3229" s="137"/>
      <c r="BZA3229" s="137"/>
      <c r="BZB3229" s="137"/>
      <c r="BZC3229" s="137"/>
      <c r="BZD3229" s="137"/>
      <c r="BZE3229" s="137"/>
      <c r="BZF3229" s="137"/>
      <c r="BZG3229" s="137"/>
      <c r="BZH3229" s="137"/>
      <c r="BZI3229" s="137"/>
      <c r="BZJ3229" s="137"/>
      <c r="BZK3229" s="137"/>
      <c r="BZL3229" s="137"/>
      <c r="BZM3229" s="137"/>
      <c r="BZN3229" s="137"/>
      <c r="BZO3229" s="137"/>
      <c r="BZP3229" s="137"/>
      <c r="BZQ3229" s="137"/>
      <c r="BZR3229" s="137"/>
      <c r="BZS3229" s="137"/>
      <c r="BZT3229" s="137"/>
      <c r="BZU3229" s="137"/>
      <c r="BZV3229" s="137"/>
      <c r="BZW3229" s="137"/>
      <c r="BZX3229" s="137"/>
      <c r="BZY3229" s="137"/>
      <c r="BZZ3229" s="137"/>
      <c r="CAA3229" s="137"/>
      <c r="CAB3229" s="137"/>
      <c r="CAC3229" s="137"/>
      <c r="CAD3229" s="137"/>
      <c r="CAE3229" s="137"/>
      <c r="CAF3229" s="137"/>
      <c r="CAG3229" s="137"/>
      <c r="CAH3229" s="137"/>
      <c r="CAI3229" s="137"/>
      <c r="CAJ3229" s="137"/>
      <c r="CAK3229" s="137"/>
      <c r="CAL3229" s="137"/>
      <c r="CAM3229" s="137"/>
      <c r="CAN3229" s="137"/>
      <c r="CAO3229" s="137"/>
      <c r="CAP3229" s="137"/>
      <c r="CAQ3229" s="137"/>
      <c r="CAR3229" s="137"/>
      <c r="CAS3229" s="137"/>
      <c r="CAT3229" s="137"/>
      <c r="CAU3229" s="137"/>
      <c r="CAV3229" s="137"/>
      <c r="CAW3229" s="137"/>
      <c r="CAX3229" s="137"/>
      <c r="CAY3229" s="137"/>
      <c r="CAZ3229" s="137"/>
      <c r="CBA3229" s="137"/>
      <c r="CBB3229" s="137"/>
      <c r="CBC3229" s="137"/>
      <c r="CBD3229" s="137"/>
      <c r="CBE3229" s="137"/>
      <c r="CBF3229" s="137"/>
      <c r="CBG3229" s="137"/>
      <c r="CBH3229" s="137"/>
      <c r="CBI3229" s="137"/>
      <c r="CBJ3229" s="137"/>
      <c r="CBK3229" s="137"/>
      <c r="CBL3229" s="137"/>
      <c r="CBM3229" s="137"/>
      <c r="CBN3229" s="137"/>
      <c r="CBO3229" s="137"/>
      <c r="CBP3229" s="137"/>
      <c r="CBQ3229" s="137"/>
      <c r="CBR3229" s="137"/>
      <c r="CBS3229" s="137"/>
      <c r="CBT3229" s="137"/>
      <c r="CBU3229" s="137"/>
      <c r="CBV3229" s="137"/>
      <c r="CBW3229" s="137"/>
      <c r="CBX3229" s="137"/>
      <c r="CBY3229" s="137"/>
      <c r="CBZ3229" s="137"/>
      <c r="CCA3229" s="137"/>
      <c r="CCB3229" s="137"/>
      <c r="CCC3229" s="137"/>
      <c r="CCD3229" s="137"/>
      <c r="CCE3229" s="137"/>
      <c r="CCF3229" s="137"/>
      <c r="CCG3229" s="137"/>
      <c r="CCH3229" s="137"/>
      <c r="CCI3229" s="137"/>
      <c r="CCJ3229" s="137"/>
      <c r="CCK3229" s="137"/>
      <c r="CCL3229" s="137"/>
      <c r="CCM3229" s="137"/>
      <c r="CCN3229" s="137"/>
      <c r="CCO3229" s="137"/>
      <c r="CCP3229" s="137"/>
      <c r="CCQ3229" s="137"/>
      <c r="CCR3229" s="137"/>
      <c r="CCS3229" s="137"/>
      <c r="CCT3229" s="137"/>
      <c r="CCU3229" s="137"/>
      <c r="CCV3229" s="137"/>
      <c r="CCW3229" s="137"/>
      <c r="CCX3229" s="137"/>
      <c r="CCY3229" s="137"/>
      <c r="CCZ3229" s="137"/>
      <c r="CDA3229" s="137"/>
      <c r="CDB3229" s="137"/>
      <c r="CDC3229" s="137"/>
      <c r="CDD3229" s="137"/>
      <c r="CDE3229" s="137"/>
      <c r="CDF3229" s="137"/>
      <c r="CDG3229" s="137"/>
      <c r="CDH3229" s="137"/>
      <c r="CDI3229" s="137"/>
      <c r="CDJ3229" s="137"/>
      <c r="CDK3229" s="137"/>
      <c r="CDL3229" s="137"/>
      <c r="CDM3229" s="137"/>
      <c r="CDN3229" s="137"/>
      <c r="CDO3229" s="137"/>
      <c r="CDP3229" s="137"/>
      <c r="CDQ3229" s="137"/>
      <c r="CDR3229" s="137"/>
      <c r="CDS3229" s="137"/>
      <c r="CDT3229" s="137"/>
      <c r="CDU3229" s="137"/>
      <c r="CDV3229" s="137"/>
      <c r="CDW3229" s="137"/>
      <c r="CDX3229" s="137"/>
      <c r="CDY3229" s="137"/>
      <c r="CDZ3229" s="137"/>
      <c r="CEA3229" s="137"/>
      <c r="CEB3229" s="137"/>
      <c r="CEC3229" s="137"/>
      <c r="CED3229" s="137"/>
      <c r="CEE3229" s="137"/>
      <c r="CEF3229" s="137"/>
      <c r="CEG3229" s="137"/>
      <c r="CEH3229" s="137"/>
      <c r="CEI3229" s="137"/>
      <c r="CEJ3229" s="137"/>
      <c r="CEK3229" s="137"/>
      <c r="CEL3229" s="137"/>
      <c r="CEM3229" s="137"/>
      <c r="CEN3229" s="137"/>
      <c r="CEO3229" s="137"/>
      <c r="CEP3229" s="137"/>
      <c r="CEQ3229" s="137"/>
      <c r="CER3229" s="137"/>
      <c r="CES3229" s="137"/>
      <c r="CET3229" s="137"/>
      <c r="CEU3229" s="137"/>
      <c r="CEV3229" s="137"/>
      <c r="CEW3229" s="137"/>
      <c r="CEX3229" s="137"/>
      <c r="CEY3229" s="137"/>
      <c r="CEZ3229" s="137"/>
      <c r="CFA3229" s="137"/>
      <c r="CFB3229" s="137"/>
      <c r="CFC3229" s="137"/>
      <c r="CFD3229" s="137"/>
      <c r="CFE3229" s="137"/>
      <c r="CFF3229" s="137"/>
      <c r="CFG3229" s="137"/>
      <c r="CFH3229" s="137"/>
      <c r="CFI3229" s="137"/>
      <c r="CFJ3229" s="137"/>
      <c r="CFK3229" s="137"/>
      <c r="CFL3229" s="137"/>
      <c r="CFM3229" s="137"/>
      <c r="CFN3229" s="137"/>
      <c r="CFO3229" s="137"/>
      <c r="CFP3229" s="137"/>
      <c r="CFQ3229" s="137"/>
      <c r="CFR3229" s="137"/>
      <c r="CFS3229" s="137"/>
      <c r="CFT3229" s="137"/>
      <c r="CFU3229" s="137"/>
      <c r="CFV3229" s="137"/>
      <c r="CFW3229" s="137"/>
      <c r="CFX3229" s="137"/>
      <c r="CFY3229" s="137"/>
      <c r="CFZ3229" s="137"/>
      <c r="CGA3229" s="137"/>
      <c r="CGB3229" s="137"/>
      <c r="CGC3229" s="137"/>
      <c r="CGD3229" s="137"/>
      <c r="CGE3229" s="137"/>
      <c r="CGF3229" s="137"/>
      <c r="CGG3229" s="137"/>
      <c r="CGH3229" s="137"/>
      <c r="CGI3229" s="137"/>
      <c r="CGJ3229" s="137"/>
      <c r="CGK3229" s="137"/>
      <c r="CGL3229" s="137"/>
      <c r="CGM3229" s="137"/>
      <c r="CGN3229" s="137"/>
      <c r="CGO3229" s="137"/>
      <c r="CGP3229" s="137"/>
      <c r="CGQ3229" s="137"/>
      <c r="CGR3229" s="137"/>
      <c r="CGS3229" s="137"/>
      <c r="CGT3229" s="137"/>
      <c r="CGU3229" s="137"/>
      <c r="CGV3229" s="137"/>
      <c r="CGW3229" s="137"/>
      <c r="CGX3229" s="137"/>
      <c r="CGY3229" s="137"/>
      <c r="CGZ3229" s="137"/>
      <c r="CHA3229" s="137"/>
      <c r="CHB3229" s="137"/>
      <c r="CHC3229" s="137"/>
      <c r="CHD3229" s="137"/>
      <c r="CHE3229" s="137"/>
      <c r="CHF3229" s="137"/>
      <c r="CHG3229" s="137"/>
      <c r="CHH3229" s="137"/>
      <c r="CHI3229" s="137"/>
      <c r="CHJ3229" s="137"/>
      <c r="CHK3229" s="137"/>
      <c r="CHL3229" s="137"/>
      <c r="CHM3229" s="137"/>
      <c r="CHN3229" s="137"/>
      <c r="CHO3229" s="137"/>
      <c r="CHP3229" s="137"/>
      <c r="CHQ3229" s="137"/>
      <c r="CHR3229" s="137"/>
      <c r="CHS3229" s="137"/>
      <c r="CHT3229" s="137"/>
      <c r="CHU3229" s="137"/>
      <c r="CHV3229" s="137"/>
      <c r="CHW3229" s="137"/>
      <c r="CHX3229" s="137"/>
      <c r="CHY3229" s="137"/>
      <c r="CHZ3229" s="137"/>
      <c r="CIA3229" s="137"/>
      <c r="CIB3229" s="137"/>
      <c r="CIC3229" s="137"/>
      <c r="CID3229" s="137"/>
      <c r="CIE3229" s="137"/>
      <c r="CIF3229" s="137"/>
      <c r="CIG3229" s="137"/>
      <c r="CIH3229" s="137"/>
      <c r="CII3229" s="137"/>
      <c r="CIJ3229" s="137"/>
      <c r="CIK3229" s="137"/>
      <c r="CIL3229" s="137"/>
      <c r="CIM3229" s="137"/>
      <c r="CIN3229" s="137"/>
      <c r="CIO3229" s="137"/>
      <c r="CIP3229" s="137"/>
      <c r="CIQ3229" s="137"/>
      <c r="CIR3229" s="137"/>
      <c r="CIS3229" s="137"/>
      <c r="CIT3229" s="137"/>
      <c r="CIU3229" s="137"/>
      <c r="CIV3229" s="137"/>
      <c r="CIW3229" s="137"/>
      <c r="CIX3229" s="137"/>
      <c r="CIY3229" s="137"/>
      <c r="CIZ3229" s="137"/>
      <c r="CJA3229" s="137"/>
      <c r="CJB3229" s="137"/>
      <c r="CJC3229" s="137"/>
      <c r="CJD3229" s="137"/>
      <c r="CJE3229" s="137"/>
      <c r="CJF3229" s="137"/>
      <c r="CJG3229" s="137"/>
      <c r="CJH3229" s="137"/>
      <c r="CJI3229" s="137"/>
      <c r="CJJ3229" s="137"/>
      <c r="CJK3229" s="137"/>
      <c r="CJL3229" s="137"/>
      <c r="CJM3229" s="137"/>
      <c r="CJN3229" s="137"/>
      <c r="CJO3229" s="137"/>
      <c r="CJP3229" s="137"/>
      <c r="CJQ3229" s="137"/>
      <c r="CJR3229" s="137"/>
      <c r="CJS3229" s="137"/>
      <c r="CJT3229" s="137"/>
      <c r="CJU3229" s="137"/>
      <c r="CJV3229" s="137"/>
      <c r="CJW3229" s="137"/>
      <c r="CJX3229" s="137"/>
      <c r="CJY3229" s="137"/>
      <c r="CJZ3229" s="137"/>
      <c r="CKA3229" s="137"/>
      <c r="CKB3229" s="137"/>
      <c r="CKC3229" s="137"/>
      <c r="CKD3229" s="137"/>
      <c r="CKE3229" s="137"/>
      <c r="CKF3229" s="137"/>
      <c r="CKG3229" s="137"/>
      <c r="CKH3229" s="137"/>
      <c r="CKI3229" s="137"/>
      <c r="CKJ3229" s="137"/>
      <c r="CKK3229" s="137"/>
      <c r="CKL3229" s="137"/>
      <c r="CKM3229" s="137"/>
      <c r="CKN3229" s="137"/>
      <c r="CKO3229" s="137"/>
      <c r="CKP3229" s="137"/>
      <c r="CKQ3229" s="137"/>
      <c r="CKR3229" s="137"/>
      <c r="CKS3229" s="137"/>
      <c r="CKT3229" s="137"/>
      <c r="CKU3229" s="137"/>
      <c r="CKV3229" s="137"/>
      <c r="CKW3229" s="137"/>
      <c r="CKX3229" s="137"/>
      <c r="CKY3229" s="137"/>
      <c r="CKZ3229" s="137"/>
      <c r="CLA3229" s="137"/>
      <c r="CLB3229" s="137"/>
      <c r="CLC3229" s="137"/>
      <c r="CLD3229" s="137"/>
      <c r="CLE3229" s="137"/>
      <c r="CLF3229" s="137"/>
      <c r="CLG3229" s="137"/>
      <c r="CLH3229" s="137"/>
      <c r="CLI3229" s="137"/>
      <c r="CLJ3229" s="137"/>
      <c r="CLK3229" s="137"/>
      <c r="CLL3229" s="137"/>
      <c r="CLM3229" s="137"/>
      <c r="CLN3229" s="137"/>
      <c r="CLO3229" s="137"/>
      <c r="CLP3229" s="137"/>
      <c r="CLQ3229" s="137"/>
      <c r="CLR3229" s="137"/>
      <c r="CLS3229" s="137"/>
      <c r="CLT3229" s="137"/>
      <c r="CLU3229" s="137"/>
      <c r="CLV3229" s="137"/>
      <c r="CLW3229" s="137"/>
      <c r="CLX3229" s="137"/>
      <c r="CLY3229" s="137"/>
      <c r="CLZ3229" s="137"/>
      <c r="CMA3229" s="137"/>
      <c r="CMB3229" s="137"/>
      <c r="CMC3229" s="137"/>
      <c r="CMD3229" s="137"/>
      <c r="CME3229" s="137"/>
      <c r="CMF3229" s="137"/>
      <c r="CMG3229" s="137"/>
      <c r="CMH3229" s="137"/>
      <c r="CMI3229" s="137"/>
      <c r="CMJ3229" s="137"/>
      <c r="CMK3229" s="137"/>
      <c r="CML3229" s="137"/>
      <c r="CMM3229" s="137"/>
      <c r="CMN3229" s="137"/>
      <c r="CMO3229" s="137"/>
      <c r="CMP3229" s="137"/>
      <c r="CMQ3229" s="137"/>
      <c r="CMR3229" s="137"/>
      <c r="CMS3229" s="137"/>
      <c r="CMT3229" s="137"/>
      <c r="CMU3229" s="137"/>
      <c r="CMV3229" s="137"/>
      <c r="CMW3229" s="137"/>
      <c r="CMX3229" s="137"/>
      <c r="CMY3229" s="137"/>
      <c r="CMZ3229" s="137"/>
      <c r="CNA3229" s="137"/>
      <c r="CNB3229" s="137"/>
      <c r="CNC3229" s="137"/>
      <c r="CND3229" s="137"/>
      <c r="CNE3229" s="137"/>
      <c r="CNF3229" s="137"/>
      <c r="CNG3229" s="137"/>
      <c r="CNH3229" s="137"/>
      <c r="CNI3229" s="137"/>
      <c r="CNJ3229" s="137"/>
      <c r="CNK3229" s="137"/>
      <c r="CNL3229" s="137"/>
      <c r="CNM3229" s="137"/>
      <c r="CNN3229" s="137"/>
      <c r="CNO3229" s="137"/>
      <c r="CNP3229" s="137"/>
      <c r="CNQ3229" s="137"/>
      <c r="CNR3229" s="137"/>
      <c r="CNS3229" s="137"/>
      <c r="CNT3229" s="137"/>
      <c r="CNU3229" s="137"/>
      <c r="CNV3229" s="137"/>
      <c r="CNW3229" s="137"/>
      <c r="CNX3229" s="137"/>
      <c r="CNY3229" s="137"/>
      <c r="CNZ3229" s="137"/>
      <c r="COA3229" s="137"/>
      <c r="COB3229" s="137"/>
      <c r="COC3229" s="137"/>
      <c r="COD3229" s="137"/>
      <c r="COE3229" s="137"/>
      <c r="COF3229" s="137"/>
      <c r="COG3229" s="137"/>
      <c r="COH3229" s="137"/>
      <c r="COI3229" s="137"/>
      <c r="COJ3229" s="137"/>
      <c r="COK3229" s="137"/>
      <c r="COL3229" s="137"/>
      <c r="COM3229" s="137"/>
      <c r="CON3229" s="137"/>
      <c r="COO3229" s="137"/>
      <c r="COP3229" s="137"/>
      <c r="COQ3229" s="137"/>
      <c r="COR3229" s="137"/>
      <c r="COS3229" s="137"/>
      <c r="COT3229" s="137"/>
      <c r="COU3229" s="137"/>
      <c r="COV3229" s="137"/>
      <c r="COW3229" s="137"/>
      <c r="COX3229" s="137"/>
      <c r="COY3229" s="137"/>
      <c r="COZ3229" s="137"/>
      <c r="CPA3229" s="137"/>
      <c r="CPB3229" s="137"/>
      <c r="CPC3229" s="137"/>
      <c r="CPD3229" s="137"/>
      <c r="CPE3229" s="137"/>
      <c r="CPF3229" s="137"/>
      <c r="CPG3229" s="137"/>
      <c r="CPH3229" s="137"/>
      <c r="CPI3229" s="137"/>
      <c r="CPJ3229" s="137"/>
      <c r="CPK3229" s="137"/>
      <c r="CPL3229" s="137"/>
      <c r="CPM3229" s="137"/>
      <c r="CPN3229" s="137"/>
      <c r="CPO3229" s="137"/>
      <c r="CPP3229" s="137"/>
      <c r="CPQ3229" s="137"/>
      <c r="CPR3229" s="137"/>
      <c r="CPS3229" s="137"/>
      <c r="CPT3229" s="137"/>
      <c r="CPU3229" s="137"/>
      <c r="CPV3229" s="137"/>
      <c r="CPW3229" s="137"/>
      <c r="CPX3229" s="137"/>
      <c r="CPY3229" s="137"/>
      <c r="CPZ3229" s="137"/>
      <c r="CQA3229" s="137"/>
      <c r="CQB3229" s="137"/>
      <c r="CQC3229" s="137"/>
      <c r="CQD3229" s="137"/>
      <c r="CQE3229" s="137"/>
      <c r="CQF3229" s="137"/>
      <c r="CQG3229" s="137"/>
      <c r="CQH3229" s="137"/>
      <c r="CQI3229" s="137"/>
      <c r="CQJ3229" s="137"/>
      <c r="CQK3229" s="137"/>
      <c r="CQL3229" s="137"/>
      <c r="CQM3229" s="137"/>
      <c r="CQN3229" s="137"/>
      <c r="CQO3229" s="137"/>
      <c r="CQP3229" s="137"/>
      <c r="CQQ3229" s="137"/>
      <c r="CQR3229" s="137"/>
      <c r="CQS3229" s="137"/>
      <c r="CQT3229" s="137"/>
      <c r="CQU3229" s="137"/>
      <c r="CQV3229" s="137"/>
      <c r="CQW3229" s="137"/>
      <c r="CQX3229" s="137"/>
      <c r="CQY3229" s="137"/>
      <c r="CQZ3229" s="137"/>
      <c r="CRA3229" s="137"/>
      <c r="CRB3229" s="137"/>
      <c r="CRC3229" s="137"/>
      <c r="CRD3229" s="137"/>
      <c r="CRE3229" s="137"/>
      <c r="CRF3229" s="137"/>
      <c r="CRG3229" s="137"/>
      <c r="CRH3229" s="137"/>
      <c r="CRI3229" s="137"/>
      <c r="CRJ3229" s="137"/>
      <c r="CRK3229" s="137"/>
      <c r="CRL3229" s="137"/>
      <c r="CRM3229" s="137"/>
      <c r="CRN3229" s="137"/>
      <c r="CRO3229" s="137"/>
      <c r="CRP3229" s="137"/>
      <c r="CRQ3229" s="137"/>
      <c r="CRR3229" s="137"/>
      <c r="CRS3229" s="137"/>
      <c r="CRT3229" s="137"/>
      <c r="CRU3229" s="137"/>
      <c r="CRV3229" s="137"/>
      <c r="CRW3229" s="137"/>
      <c r="CRX3229" s="137"/>
      <c r="CRY3229" s="137"/>
      <c r="CRZ3229" s="137"/>
      <c r="CSA3229" s="137"/>
      <c r="CSB3229" s="137"/>
      <c r="CSC3229" s="137"/>
      <c r="CSD3229" s="137"/>
      <c r="CSE3229" s="137"/>
      <c r="CSF3229" s="137"/>
      <c r="CSG3229" s="137"/>
      <c r="CSH3229" s="137"/>
      <c r="CSI3229" s="137"/>
      <c r="CSJ3229" s="137"/>
      <c r="CSK3229" s="137"/>
      <c r="CSL3229" s="137"/>
      <c r="CSM3229" s="137"/>
      <c r="CSN3229" s="137"/>
      <c r="CSO3229" s="137"/>
      <c r="CSP3229" s="137"/>
      <c r="CSQ3229" s="137"/>
      <c r="CSR3229" s="137"/>
      <c r="CSS3229" s="137"/>
      <c r="CST3229" s="137"/>
      <c r="CSU3229" s="137"/>
      <c r="CSV3229" s="137"/>
      <c r="CSW3229" s="137"/>
      <c r="CSX3229" s="137"/>
      <c r="CSY3229" s="137"/>
      <c r="CSZ3229" s="137"/>
      <c r="CTA3229" s="137"/>
      <c r="CTB3229" s="137"/>
      <c r="CTC3229" s="137"/>
      <c r="CTD3229" s="137"/>
      <c r="CTE3229" s="137"/>
      <c r="CTF3229" s="137"/>
      <c r="CTG3229" s="137"/>
      <c r="CTH3229" s="137"/>
      <c r="CTI3229" s="137"/>
      <c r="CTJ3229" s="137"/>
      <c r="CTK3229" s="137"/>
      <c r="CTL3229" s="137"/>
      <c r="CTM3229" s="137"/>
      <c r="CTN3229" s="137"/>
      <c r="CTO3229" s="137"/>
      <c r="CTP3229" s="137"/>
      <c r="CTQ3229" s="137"/>
      <c r="CTR3229" s="137"/>
      <c r="CTS3229" s="137"/>
      <c r="CTT3229" s="137"/>
      <c r="CTU3229" s="137"/>
      <c r="CTV3229" s="137"/>
      <c r="CTW3229" s="137"/>
      <c r="CTX3229" s="137"/>
      <c r="CTY3229" s="137"/>
      <c r="CTZ3229" s="137"/>
      <c r="CUA3229" s="137"/>
      <c r="CUB3229" s="137"/>
      <c r="CUC3229" s="137"/>
      <c r="CUD3229" s="137"/>
      <c r="CUE3229" s="137"/>
      <c r="CUF3229" s="137"/>
      <c r="CUG3229" s="137"/>
      <c r="CUH3229" s="137"/>
      <c r="CUI3229" s="137"/>
      <c r="CUJ3229" s="137"/>
      <c r="CUK3229" s="137"/>
      <c r="CUL3229" s="137"/>
      <c r="CUM3229" s="137"/>
      <c r="CUN3229" s="137"/>
      <c r="CUO3229" s="137"/>
      <c r="CUP3229" s="137"/>
      <c r="CUQ3229" s="137"/>
      <c r="CUR3229" s="137"/>
      <c r="CUS3229" s="137"/>
      <c r="CUT3229" s="137"/>
      <c r="CUU3229" s="137"/>
      <c r="CUV3229" s="137"/>
      <c r="CUW3229" s="137"/>
      <c r="CUX3229" s="137"/>
      <c r="CUY3229" s="137"/>
      <c r="CUZ3229" s="137"/>
      <c r="CVA3229" s="137"/>
      <c r="CVB3229" s="137"/>
      <c r="CVC3229" s="137"/>
      <c r="CVD3229" s="137"/>
      <c r="CVE3229" s="137"/>
      <c r="CVF3229" s="137"/>
      <c r="CVG3229" s="137"/>
      <c r="CVH3229" s="137"/>
      <c r="CVI3229" s="137"/>
      <c r="CVJ3229" s="137"/>
      <c r="CVK3229" s="137"/>
      <c r="CVL3229" s="137"/>
      <c r="CVM3229" s="137"/>
      <c r="CVN3229" s="137"/>
      <c r="CVO3229" s="137"/>
      <c r="CVP3229" s="137"/>
      <c r="CVQ3229" s="137"/>
      <c r="CVR3229" s="137"/>
      <c r="CVS3229" s="137"/>
      <c r="CVT3229" s="137"/>
      <c r="CVU3229" s="137"/>
      <c r="CVV3229" s="137"/>
      <c r="CVW3229" s="137"/>
      <c r="CVX3229" s="137"/>
      <c r="CVY3229" s="137"/>
      <c r="CVZ3229" s="137"/>
      <c r="CWA3229" s="137"/>
      <c r="CWB3229" s="137"/>
      <c r="CWC3229" s="137"/>
      <c r="CWD3229" s="137"/>
      <c r="CWE3229" s="137"/>
      <c r="CWF3229" s="137"/>
      <c r="CWG3229" s="137"/>
      <c r="CWH3229" s="137"/>
      <c r="CWI3229" s="137"/>
      <c r="CWJ3229" s="137"/>
      <c r="CWK3229" s="137"/>
      <c r="CWL3229" s="137"/>
      <c r="CWM3229" s="137"/>
      <c r="CWN3229" s="137"/>
      <c r="CWO3229" s="137"/>
      <c r="CWP3229" s="137"/>
      <c r="CWQ3229" s="137"/>
      <c r="CWR3229" s="137"/>
      <c r="CWS3229" s="137"/>
      <c r="CWT3229" s="137"/>
      <c r="CWU3229" s="137"/>
      <c r="CWV3229" s="137"/>
      <c r="CWW3229" s="137"/>
      <c r="CWX3229" s="137"/>
      <c r="CWY3229" s="137"/>
      <c r="CWZ3229" s="137"/>
      <c r="CXA3229" s="137"/>
      <c r="CXB3229" s="137"/>
      <c r="CXC3229" s="137"/>
      <c r="CXD3229" s="137"/>
      <c r="CXE3229" s="137"/>
      <c r="CXF3229" s="137"/>
      <c r="CXG3229" s="137"/>
      <c r="CXH3229" s="137"/>
      <c r="CXI3229" s="137"/>
      <c r="CXJ3229" s="137"/>
      <c r="CXK3229" s="137"/>
      <c r="CXL3229" s="137"/>
      <c r="CXM3229" s="137"/>
      <c r="CXN3229" s="137"/>
      <c r="CXO3229" s="137"/>
      <c r="CXP3229" s="137"/>
      <c r="CXQ3229" s="137"/>
      <c r="CXR3229" s="137"/>
      <c r="CXS3229" s="137"/>
      <c r="CXT3229" s="137"/>
      <c r="CXU3229" s="137"/>
      <c r="CXV3229" s="137"/>
      <c r="CXW3229" s="137"/>
      <c r="CXX3229" s="137"/>
      <c r="CXY3229" s="137"/>
      <c r="CXZ3229" s="137"/>
      <c r="CYA3229" s="137"/>
      <c r="CYB3229" s="137"/>
      <c r="CYC3229" s="137"/>
      <c r="CYD3229" s="137"/>
      <c r="CYE3229" s="137"/>
      <c r="CYF3229" s="137"/>
      <c r="CYG3229" s="137"/>
      <c r="CYH3229" s="137"/>
      <c r="CYI3229" s="137"/>
      <c r="CYJ3229" s="137"/>
      <c r="CYK3229" s="137"/>
      <c r="CYL3229" s="137"/>
      <c r="CYM3229" s="137"/>
      <c r="CYN3229" s="137"/>
      <c r="CYO3229" s="137"/>
      <c r="CYP3229" s="137"/>
      <c r="CYQ3229" s="137"/>
      <c r="CYR3229" s="137"/>
      <c r="CYS3229" s="137"/>
      <c r="CYT3229" s="137"/>
      <c r="CYU3229" s="137"/>
      <c r="CYV3229" s="137"/>
      <c r="CYW3229" s="137"/>
      <c r="CYX3229" s="137"/>
      <c r="CYY3229" s="137"/>
      <c r="CYZ3229" s="137"/>
      <c r="CZA3229" s="137"/>
      <c r="CZB3229" s="137"/>
      <c r="CZC3229" s="137"/>
      <c r="CZD3229" s="137"/>
      <c r="CZE3229" s="137"/>
      <c r="CZF3229" s="137"/>
      <c r="CZG3229" s="137"/>
      <c r="CZH3229" s="137"/>
      <c r="CZI3229" s="137"/>
      <c r="CZJ3229" s="137"/>
      <c r="CZK3229" s="137"/>
      <c r="CZL3229" s="137"/>
      <c r="CZM3229" s="137"/>
      <c r="CZN3229" s="137"/>
      <c r="CZO3229" s="137"/>
      <c r="CZP3229" s="137"/>
      <c r="CZQ3229" s="137"/>
      <c r="CZR3229" s="137"/>
      <c r="CZS3229" s="137"/>
      <c r="CZT3229" s="137"/>
      <c r="CZU3229" s="137"/>
      <c r="CZV3229" s="137"/>
      <c r="CZW3229" s="137"/>
      <c r="CZX3229" s="137"/>
      <c r="CZY3229" s="137"/>
      <c r="CZZ3229" s="137"/>
      <c r="DAA3229" s="137"/>
      <c r="DAB3229" s="137"/>
      <c r="DAC3229" s="137"/>
      <c r="DAD3229" s="137"/>
      <c r="DAE3229" s="137"/>
      <c r="DAF3229" s="137"/>
      <c r="DAG3229" s="137"/>
      <c r="DAH3229" s="137"/>
      <c r="DAI3229" s="137"/>
      <c r="DAJ3229" s="137"/>
      <c r="DAK3229" s="137"/>
      <c r="DAL3229" s="137"/>
      <c r="DAM3229" s="137"/>
      <c r="DAN3229" s="137"/>
      <c r="DAO3229" s="137"/>
      <c r="DAP3229" s="137"/>
      <c r="DAQ3229" s="137"/>
      <c r="DAR3229" s="137"/>
      <c r="DAS3229" s="137"/>
      <c r="DAT3229" s="137"/>
      <c r="DAU3229" s="137"/>
      <c r="DAV3229" s="137"/>
      <c r="DAW3229" s="137"/>
      <c r="DAX3229" s="137"/>
      <c r="DAY3229" s="137"/>
      <c r="DAZ3229" s="137"/>
      <c r="DBA3229" s="137"/>
      <c r="DBB3229" s="137"/>
      <c r="DBC3229" s="137"/>
      <c r="DBD3229" s="137"/>
      <c r="DBE3229" s="137"/>
      <c r="DBF3229" s="137"/>
      <c r="DBG3229" s="137"/>
      <c r="DBH3229" s="137"/>
      <c r="DBI3229" s="137"/>
      <c r="DBJ3229" s="137"/>
      <c r="DBK3229" s="137"/>
      <c r="DBL3229" s="137"/>
      <c r="DBM3229" s="137"/>
      <c r="DBN3229" s="137"/>
      <c r="DBO3229" s="137"/>
      <c r="DBP3229" s="137"/>
      <c r="DBQ3229" s="137"/>
      <c r="DBR3229" s="137"/>
      <c r="DBS3229" s="137"/>
      <c r="DBT3229" s="137"/>
      <c r="DBU3229" s="137"/>
      <c r="DBV3229" s="137"/>
      <c r="DBW3229" s="137"/>
      <c r="DBX3229" s="137"/>
      <c r="DBY3229" s="137"/>
      <c r="DBZ3229" s="137"/>
      <c r="DCA3229" s="137"/>
      <c r="DCB3229" s="137"/>
      <c r="DCC3229" s="137"/>
      <c r="DCD3229" s="137"/>
      <c r="DCE3229" s="137"/>
      <c r="DCF3229" s="137"/>
      <c r="DCG3229" s="137"/>
      <c r="DCH3229" s="137"/>
      <c r="DCI3229" s="137"/>
      <c r="DCJ3229" s="137"/>
      <c r="DCK3229" s="137"/>
      <c r="DCL3229" s="137"/>
      <c r="DCM3229" s="137"/>
      <c r="DCN3229" s="137"/>
      <c r="DCO3229" s="137"/>
      <c r="DCP3229" s="137"/>
      <c r="DCQ3229" s="137"/>
      <c r="DCR3229" s="137"/>
      <c r="DCS3229" s="137"/>
      <c r="DCT3229" s="137"/>
      <c r="DCU3229" s="137"/>
      <c r="DCV3229" s="137"/>
      <c r="DCW3229" s="137"/>
      <c r="DCX3229" s="137"/>
      <c r="DCY3229" s="137"/>
      <c r="DCZ3229" s="137"/>
      <c r="DDA3229" s="137"/>
      <c r="DDB3229" s="137"/>
      <c r="DDC3229" s="137"/>
      <c r="DDD3229" s="137"/>
      <c r="DDE3229" s="137"/>
      <c r="DDF3229" s="137"/>
      <c r="DDG3229" s="137"/>
      <c r="DDH3229" s="137"/>
      <c r="DDI3229" s="137"/>
      <c r="DDJ3229" s="137"/>
      <c r="DDK3229" s="137"/>
      <c r="DDL3229" s="137"/>
      <c r="DDM3229" s="137"/>
      <c r="DDN3229" s="137"/>
      <c r="DDO3229" s="137"/>
      <c r="DDP3229" s="137"/>
      <c r="DDQ3229" s="137"/>
      <c r="DDR3229" s="137"/>
      <c r="DDS3229" s="137"/>
      <c r="DDT3229" s="137"/>
      <c r="DDU3229" s="137"/>
      <c r="DDV3229" s="137"/>
      <c r="DDW3229" s="137"/>
      <c r="DDX3229" s="137"/>
      <c r="DDY3229" s="137"/>
      <c r="DDZ3229" s="137"/>
      <c r="DEA3229" s="137"/>
      <c r="DEB3229" s="137"/>
      <c r="DEC3229" s="137"/>
      <c r="DED3229" s="137"/>
      <c r="DEE3229" s="137"/>
      <c r="DEF3229" s="137"/>
      <c r="DEG3229" s="137"/>
      <c r="DEH3229" s="137"/>
      <c r="DEI3229" s="137"/>
      <c r="DEJ3229" s="137"/>
      <c r="DEK3229" s="137"/>
      <c r="DEL3229" s="137"/>
      <c r="DEM3229" s="137"/>
      <c r="DEN3229" s="137"/>
      <c r="DEO3229" s="137"/>
      <c r="DEP3229" s="137"/>
      <c r="DEQ3229" s="137"/>
      <c r="DER3229" s="137"/>
      <c r="DES3229" s="137"/>
      <c r="DET3229" s="137"/>
      <c r="DEU3229" s="137"/>
      <c r="DEV3229" s="137"/>
      <c r="DEW3229" s="137"/>
      <c r="DEX3229" s="137"/>
      <c r="DEY3229" s="137"/>
      <c r="DEZ3229" s="137"/>
      <c r="DFA3229" s="137"/>
      <c r="DFB3229" s="137"/>
      <c r="DFC3229" s="137"/>
      <c r="DFD3229" s="137"/>
      <c r="DFE3229" s="137"/>
      <c r="DFF3229" s="137"/>
      <c r="DFG3229" s="137"/>
      <c r="DFH3229" s="137"/>
      <c r="DFI3229" s="137"/>
      <c r="DFJ3229" s="137"/>
      <c r="DFK3229" s="137"/>
      <c r="DFL3229" s="137"/>
      <c r="DFM3229" s="137"/>
      <c r="DFN3229" s="137"/>
      <c r="DFO3229" s="137"/>
      <c r="DFP3229" s="137"/>
      <c r="DFQ3229" s="137"/>
      <c r="DFR3229" s="137"/>
      <c r="DFS3229" s="137"/>
      <c r="DFT3229" s="137"/>
      <c r="DFU3229" s="137"/>
      <c r="DFV3229" s="137"/>
      <c r="DFW3229" s="137"/>
      <c r="DFX3229" s="137"/>
      <c r="DFY3229" s="137"/>
      <c r="DFZ3229" s="137"/>
      <c r="DGA3229" s="137"/>
      <c r="DGB3229" s="137"/>
      <c r="DGC3229" s="137"/>
      <c r="DGD3229" s="137"/>
      <c r="DGE3229" s="137"/>
      <c r="DGF3229" s="137"/>
      <c r="DGG3229" s="137"/>
      <c r="DGH3229" s="137"/>
      <c r="DGI3229" s="137"/>
      <c r="DGJ3229" s="137"/>
      <c r="DGK3229" s="137"/>
      <c r="DGL3229" s="137"/>
      <c r="DGM3229" s="137"/>
      <c r="DGN3229" s="137"/>
      <c r="DGO3229" s="137"/>
      <c r="DGP3229" s="137"/>
      <c r="DGQ3229" s="137"/>
      <c r="DGR3229" s="137"/>
      <c r="DGS3229" s="137"/>
      <c r="DGT3229" s="137"/>
      <c r="DGU3229" s="137"/>
      <c r="DGV3229" s="137"/>
      <c r="DGW3229" s="137"/>
      <c r="DGX3229" s="137"/>
      <c r="DGY3229" s="137"/>
      <c r="DGZ3229" s="137"/>
      <c r="DHA3229" s="137"/>
      <c r="DHB3229" s="137"/>
      <c r="DHC3229" s="137"/>
      <c r="DHD3229" s="137"/>
      <c r="DHE3229" s="137"/>
      <c r="DHF3229" s="137"/>
      <c r="DHG3229" s="137"/>
      <c r="DHH3229" s="137"/>
      <c r="DHI3229" s="137"/>
      <c r="DHJ3229" s="137"/>
      <c r="DHK3229" s="137"/>
      <c r="DHL3229" s="137"/>
      <c r="DHM3229" s="137"/>
      <c r="DHN3229" s="137"/>
      <c r="DHO3229" s="137"/>
    </row>
    <row r="3230" spans="1:2927" s="148" customFormat="1" ht="24.65" customHeight="1" outlineLevel="1" x14ac:dyDescent="0.35">
      <c r="A3230" s="83" t="s">
        <v>4472</v>
      </c>
      <c r="B3230" s="84" t="s">
        <v>73</v>
      </c>
      <c r="C3230" s="85"/>
      <c r="D3230" s="86"/>
      <c r="E3230" s="101"/>
      <c r="F3230" s="101"/>
      <c r="G3230" s="101"/>
      <c r="H3230" s="101"/>
      <c r="I3230" s="101">
        <f t="shared" si="199"/>
        <v>0</v>
      </c>
      <c r="J3230" s="101"/>
      <c r="K3230" s="101"/>
      <c r="L3230" s="101"/>
      <c r="M3230" s="101"/>
      <c r="N3230" s="101">
        <f t="shared" si="198"/>
        <v>0</v>
      </c>
      <c r="O3230" s="88">
        <v>46073</v>
      </c>
      <c r="P3230" s="88">
        <v>46099</v>
      </c>
      <c r="Q3230" s="89">
        <v>0.06</v>
      </c>
      <c r="R3230" s="90" t="s">
        <v>33</v>
      </c>
      <c r="S3230" s="91"/>
      <c r="T3230" s="91"/>
      <c r="U3230" s="102"/>
      <c r="V3230" s="137"/>
      <c r="W3230" s="137"/>
      <c r="X3230" s="137"/>
      <c r="Y3230" s="137"/>
      <c r="Z3230" s="137"/>
      <c r="AA3230" s="137"/>
      <c r="AB3230" s="137"/>
      <c r="AC3230" s="137"/>
      <c r="AD3230" s="137"/>
      <c r="AE3230" s="137"/>
      <c r="AF3230" s="137"/>
      <c r="AG3230" s="137"/>
      <c r="AH3230" s="137"/>
      <c r="AI3230" s="137"/>
      <c r="AJ3230" s="137"/>
      <c r="AK3230" s="137"/>
      <c r="AL3230" s="137"/>
      <c r="AM3230" s="137"/>
      <c r="AN3230" s="137"/>
      <c r="AO3230" s="137"/>
      <c r="AP3230" s="137"/>
      <c r="AQ3230" s="137"/>
      <c r="AR3230" s="137"/>
      <c r="AS3230" s="137"/>
      <c r="AT3230" s="137"/>
      <c r="AU3230" s="137"/>
      <c r="AV3230" s="137"/>
      <c r="AW3230" s="137"/>
      <c r="AX3230" s="137"/>
      <c r="AY3230" s="137"/>
      <c r="AZ3230" s="137"/>
      <c r="BA3230" s="137"/>
      <c r="BB3230" s="137"/>
      <c r="BC3230" s="137"/>
      <c r="BD3230" s="137"/>
      <c r="BE3230" s="137"/>
      <c r="BF3230" s="137"/>
      <c r="BG3230" s="137"/>
      <c r="BH3230" s="137"/>
      <c r="BI3230" s="137"/>
      <c r="BJ3230" s="137"/>
      <c r="BK3230" s="137"/>
      <c r="BL3230" s="137"/>
      <c r="BM3230" s="137"/>
      <c r="BN3230" s="137"/>
      <c r="BO3230" s="137"/>
      <c r="BP3230" s="137"/>
      <c r="BQ3230" s="137"/>
      <c r="BR3230" s="137"/>
      <c r="BS3230" s="137"/>
      <c r="BT3230" s="137"/>
      <c r="BU3230" s="137"/>
      <c r="BV3230" s="137"/>
      <c r="BW3230" s="137"/>
      <c r="BX3230" s="137"/>
      <c r="BY3230" s="137"/>
      <c r="BZ3230" s="137"/>
      <c r="CA3230" s="137"/>
      <c r="CB3230" s="137"/>
      <c r="CC3230" s="137"/>
      <c r="CD3230" s="137"/>
      <c r="CE3230" s="137"/>
      <c r="CF3230" s="137"/>
      <c r="CG3230" s="137"/>
      <c r="CH3230" s="137"/>
      <c r="CI3230" s="137"/>
      <c r="CJ3230" s="137"/>
      <c r="CK3230" s="137"/>
      <c r="CL3230" s="137"/>
      <c r="CM3230" s="137"/>
      <c r="CN3230" s="137"/>
      <c r="CO3230" s="137"/>
      <c r="CP3230" s="137"/>
      <c r="CQ3230" s="137"/>
      <c r="CR3230" s="137"/>
      <c r="CS3230" s="137"/>
      <c r="CT3230" s="137"/>
      <c r="CU3230" s="137"/>
      <c r="CV3230" s="137"/>
      <c r="CW3230" s="137"/>
      <c r="CX3230" s="137"/>
      <c r="CY3230" s="137"/>
      <c r="CZ3230" s="137"/>
      <c r="DA3230" s="137"/>
      <c r="DB3230" s="137"/>
      <c r="DC3230" s="137"/>
      <c r="DD3230" s="137"/>
      <c r="DE3230" s="137"/>
      <c r="DF3230" s="137"/>
      <c r="DG3230" s="137"/>
      <c r="DH3230" s="137"/>
      <c r="DI3230" s="137"/>
      <c r="DJ3230" s="137"/>
      <c r="DK3230" s="137"/>
      <c r="DL3230" s="137"/>
      <c r="DM3230" s="137"/>
      <c r="DN3230" s="137"/>
      <c r="DO3230" s="137"/>
      <c r="DP3230" s="137"/>
      <c r="DQ3230" s="137"/>
      <c r="DR3230" s="137"/>
      <c r="DS3230" s="137"/>
      <c r="DT3230" s="137"/>
      <c r="DU3230" s="137"/>
      <c r="DV3230" s="137"/>
      <c r="DW3230" s="137"/>
      <c r="DX3230" s="137"/>
      <c r="DY3230" s="137"/>
      <c r="DZ3230" s="137"/>
      <c r="EA3230" s="137"/>
      <c r="EB3230" s="137"/>
      <c r="EC3230" s="137"/>
      <c r="ED3230" s="137"/>
      <c r="EE3230" s="137"/>
      <c r="EF3230" s="137"/>
      <c r="EG3230" s="137"/>
      <c r="EH3230" s="137"/>
      <c r="EI3230" s="137"/>
      <c r="EJ3230" s="137"/>
      <c r="EK3230" s="137"/>
      <c r="EL3230" s="137"/>
      <c r="EM3230" s="137"/>
      <c r="EN3230" s="137"/>
      <c r="EO3230" s="137"/>
      <c r="EP3230" s="137"/>
      <c r="EQ3230" s="137"/>
      <c r="ER3230" s="137"/>
      <c r="ES3230" s="137"/>
      <c r="ET3230" s="137"/>
      <c r="EU3230" s="137"/>
      <c r="EV3230" s="137"/>
      <c r="EW3230" s="137"/>
      <c r="EX3230" s="137"/>
      <c r="EY3230" s="137"/>
      <c r="EZ3230" s="137"/>
      <c r="FA3230" s="137"/>
      <c r="FB3230" s="137"/>
      <c r="FC3230" s="137"/>
      <c r="FD3230" s="137"/>
      <c r="FE3230" s="137"/>
      <c r="FF3230" s="137"/>
      <c r="FG3230" s="137"/>
      <c r="FH3230" s="137"/>
      <c r="FI3230" s="137"/>
      <c r="FJ3230" s="137"/>
      <c r="FK3230" s="137"/>
      <c r="FL3230" s="137"/>
      <c r="FM3230" s="137"/>
      <c r="FN3230" s="137"/>
      <c r="FO3230" s="137"/>
      <c r="FP3230" s="137"/>
      <c r="FQ3230" s="137"/>
      <c r="FR3230" s="137"/>
      <c r="FS3230" s="137"/>
      <c r="FT3230" s="137"/>
      <c r="FU3230" s="137"/>
      <c r="FV3230" s="137"/>
      <c r="FW3230" s="137"/>
      <c r="FX3230" s="137"/>
      <c r="FY3230" s="137"/>
      <c r="FZ3230" s="137"/>
      <c r="GA3230" s="137"/>
      <c r="GB3230" s="137"/>
      <c r="GC3230" s="137"/>
      <c r="GD3230" s="137"/>
      <c r="GE3230" s="137"/>
      <c r="GF3230" s="137"/>
      <c r="GG3230" s="137"/>
      <c r="GH3230" s="137"/>
      <c r="GI3230" s="137"/>
      <c r="GJ3230" s="137"/>
      <c r="GK3230" s="137"/>
      <c r="GL3230" s="137"/>
      <c r="GM3230" s="137"/>
      <c r="GN3230" s="137"/>
      <c r="GO3230" s="137"/>
      <c r="GP3230" s="137"/>
      <c r="GQ3230" s="137"/>
      <c r="GR3230" s="137"/>
      <c r="GS3230" s="137"/>
      <c r="GT3230" s="137"/>
      <c r="GU3230" s="137"/>
      <c r="GV3230" s="137"/>
      <c r="GW3230" s="137"/>
      <c r="GX3230" s="137"/>
      <c r="GY3230" s="137"/>
      <c r="GZ3230" s="137"/>
      <c r="HA3230" s="137"/>
      <c r="HB3230" s="137"/>
      <c r="HC3230" s="137"/>
      <c r="HD3230" s="137"/>
      <c r="HE3230" s="137"/>
      <c r="HF3230" s="137"/>
      <c r="HG3230" s="137"/>
      <c r="HH3230" s="137"/>
      <c r="HI3230" s="137"/>
      <c r="HJ3230" s="137"/>
      <c r="HK3230" s="137"/>
      <c r="HL3230" s="137"/>
      <c r="HM3230" s="137"/>
      <c r="HN3230" s="137"/>
      <c r="HO3230" s="137"/>
      <c r="HP3230" s="137"/>
      <c r="HQ3230" s="137"/>
      <c r="HR3230" s="137"/>
      <c r="HS3230" s="137"/>
      <c r="HT3230" s="137"/>
      <c r="HU3230" s="137"/>
      <c r="HV3230" s="137"/>
      <c r="HW3230" s="137"/>
      <c r="HX3230" s="137"/>
      <c r="HY3230" s="137"/>
      <c r="HZ3230" s="137"/>
      <c r="IA3230" s="137"/>
      <c r="IB3230" s="137"/>
      <c r="IC3230" s="137"/>
      <c r="ID3230" s="137"/>
      <c r="IE3230" s="137"/>
      <c r="IF3230" s="137"/>
      <c r="IG3230" s="137"/>
      <c r="IH3230" s="137"/>
      <c r="II3230" s="137"/>
      <c r="IJ3230" s="137"/>
      <c r="IK3230" s="137"/>
      <c r="IL3230" s="137"/>
      <c r="IM3230" s="137"/>
      <c r="IN3230" s="137"/>
      <c r="IO3230" s="137"/>
      <c r="IP3230" s="137"/>
      <c r="IQ3230" s="137"/>
      <c r="IR3230" s="137"/>
      <c r="IS3230" s="137"/>
      <c r="IT3230" s="137"/>
      <c r="IU3230" s="137"/>
      <c r="IV3230" s="137"/>
      <c r="IW3230" s="137"/>
      <c r="IX3230" s="137"/>
      <c r="IY3230" s="137"/>
      <c r="IZ3230" s="137"/>
      <c r="JA3230" s="137"/>
      <c r="JB3230" s="137"/>
      <c r="JC3230" s="137"/>
      <c r="JD3230" s="137"/>
      <c r="JE3230" s="137"/>
      <c r="JF3230" s="137"/>
      <c r="JG3230" s="137"/>
      <c r="JH3230" s="137"/>
      <c r="JI3230" s="137"/>
      <c r="JJ3230" s="137"/>
      <c r="JK3230" s="137"/>
      <c r="JL3230" s="137"/>
      <c r="JM3230" s="137"/>
      <c r="JN3230" s="137"/>
      <c r="JO3230" s="137"/>
      <c r="JP3230" s="137"/>
      <c r="JQ3230" s="137"/>
      <c r="JR3230" s="137"/>
      <c r="JS3230" s="137"/>
      <c r="JT3230" s="137"/>
      <c r="JU3230" s="137"/>
      <c r="JV3230" s="137"/>
      <c r="JW3230" s="137"/>
      <c r="JX3230" s="137"/>
      <c r="JY3230" s="137"/>
      <c r="JZ3230" s="137"/>
      <c r="KA3230" s="137"/>
      <c r="KB3230" s="137"/>
      <c r="KC3230" s="137"/>
      <c r="KD3230" s="137"/>
      <c r="KE3230" s="137"/>
      <c r="KF3230" s="137"/>
      <c r="KG3230" s="137"/>
      <c r="KH3230" s="137"/>
      <c r="KI3230" s="137"/>
      <c r="KJ3230" s="137"/>
      <c r="KK3230" s="137"/>
      <c r="KL3230" s="137"/>
      <c r="KM3230" s="137"/>
      <c r="KN3230" s="137"/>
      <c r="KO3230" s="137"/>
      <c r="KP3230" s="137"/>
      <c r="KQ3230" s="137"/>
      <c r="KR3230" s="137"/>
      <c r="KS3230" s="137"/>
      <c r="KT3230" s="137"/>
      <c r="KU3230" s="137"/>
      <c r="KV3230" s="137"/>
      <c r="KW3230" s="137"/>
      <c r="KX3230" s="137"/>
      <c r="KY3230" s="137"/>
      <c r="KZ3230" s="137"/>
      <c r="LA3230" s="137"/>
      <c r="LB3230" s="137"/>
      <c r="LC3230" s="137"/>
      <c r="LD3230" s="137"/>
      <c r="LE3230" s="137"/>
      <c r="LF3230" s="137"/>
      <c r="LG3230" s="137"/>
      <c r="LH3230" s="137"/>
      <c r="LI3230" s="137"/>
      <c r="LJ3230" s="137"/>
      <c r="LK3230" s="137"/>
      <c r="LL3230" s="137"/>
      <c r="LM3230" s="137"/>
      <c r="LN3230" s="137"/>
      <c r="LO3230" s="137"/>
      <c r="LP3230" s="137"/>
      <c r="LQ3230" s="137"/>
      <c r="LR3230" s="137"/>
      <c r="LS3230" s="137"/>
      <c r="LT3230" s="137"/>
      <c r="LU3230" s="137"/>
      <c r="LV3230" s="137"/>
      <c r="LW3230" s="137"/>
      <c r="LX3230" s="137"/>
      <c r="LY3230" s="137"/>
      <c r="LZ3230" s="137"/>
      <c r="MA3230" s="137"/>
      <c r="MB3230" s="137"/>
      <c r="MC3230" s="137"/>
      <c r="MD3230" s="137"/>
      <c r="ME3230" s="137"/>
      <c r="MF3230" s="137"/>
      <c r="MG3230" s="137"/>
      <c r="MH3230" s="137"/>
      <c r="MI3230" s="137"/>
      <c r="MJ3230" s="137"/>
      <c r="MK3230" s="137"/>
      <c r="ML3230" s="137"/>
      <c r="MM3230" s="137"/>
      <c r="MN3230" s="137"/>
      <c r="MO3230" s="137"/>
      <c r="MP3230" s="137"/>
      <c r="MQ3230" s="137"/>
      <c r="MR3230" s="137"/>
      <c r="MS3230" s="137"/>
      <c r="MT3230" s="137"/>
      <c r="MU3230" s="137"/>
      <c r="MV3230" s="137"/>
      <c r="MW3230" s="137"/>
      <c r="MX3230" s="137"/>
      <c r="MY3230" s="137"/>
      <c r="MZ3230" s="137"/>
      <c r="NA3230" s="137"/>
      <c r="NB3230" s="137"/>
      <c r="NC3230" s="137"/>
      <c r="ND3230" s="137"/>
      <c r="NE3230" s="137"/>
      <c r="NF3230" s="137"/>
      <c r="NG3230" s="137"/>
      <c r="NH3230" s="137"/>
      <c r="NI3230" s="137"/>
      <c r="NJ3230" s="137"/>
      <c r="NK3230" s="137"/>
      <c r="NL3230" s="137"/>
      <c r="NM3230" s="137"/>
      <c r="NN3230" s="137"/>
      <c r="NO3230" s="137"/>
      <c r="NP3230" s="137"/>
      <c r="NQ3230" s="137"/>
      <c r="NR3230" s="137"/>
      <c r="NS3230" s="137"/>
      <c r="NT3230" s="137"/>
      <c r="NU3230" s="137"/>
      <c r="NV3230" s="137"/>
      <c r="NW3230" s="137"/>
      <c r="NX3230" s="137"/>
      <c r="NY3230" s="137"/>
      <c r="NZ3230" s="137"/>
      <c r="OA3230" s="137"/>
      <c r="OB3230" s="137"/>
      <c r="OC3230" s="137"/>
      <c r="OD3230" s="137"/>
      <c r="OE3230" s="137"/>
      <c r="OF3230" s="137"/>
      <c r="OG3230" s="137"/>
      <c r="OH3230" s="137"/>
      <c r="OI3230" s="137"/>
      <c r="OJ3230" s="137"/>
      <c r="OK3230" s="137"/>
      <c r="OL3230" s="137"/>
      <c r="OM3230" s="137"/>
      <c r="ON3230" s="137"/>
      <c r="OO3230" s="137"/>
      <c r="OP3230" s="137"/>
      <c r="OQ3230" s="137"/>
      <c r="OR3230" s="137"/>
      <c r="OS3230" s="137"/>
      <c r="OT3230" s="137"/>
      <c r="OU3230" s="137"/>
      <c r="OV3230" s="137"/>
      <c r="OW3230" s="137"/>
      <c r="OX3230" s="137"/>
      <c r="OY3230" s="137"/>
      <c r="OZ3230" s="137"/>
      <c r="PA3230" s="137"/>
      <c r="PB3230" s="137"/>
      <c r="PC3230" s="137"/>
      <c r="PD3230" s="137"/>
      <c r="PE3230" s="137"/>
      <c r="PF3230" s="137"/>
      <c r="PG3230" s="137"/>
      <c r="PH3230" s="137"/>
      <c r="PI3230" s="137"/>
      <c r="PJ3230" s="137"/>
      <c r="PK3230" s="137"/>
      <c r="PL3230" s="137"/>
      <c r="PM3230" s="137"/>
      <c r="PN3230" s="137"/>
      <c r="PO3230" s="137"/>
      <c r="PP3230" s="137"/>
      <c r="PQ3230" s="137"/>
      <c r="PR3230" s="137"/>
      <c r="PS3230" s="137"/>
      <c r="PT3230" s="137"/>
      <c r="PU3230" s="137"/>
      <c r="PV3230" s="137"/>
      <c r="PW3230" s="137"/>
      <c r="PX3230" s="137"/>
      <c r="PY3230" s="137"/>
      <c r="PZ3230" s="137"/>
      <c r="QA3230" s="137"/>
      <c r="QB3230" s="137"/>
      <c r="QC3230" s="137"/>
      <c r="QD3230" s="137"/>
      <c r="QE3230" s="137"/>
      <c r="QF3230" s="137"/>
      <c r="QG3230" s="137"/>
      <c r="QH3230" s="137"/>
      <c r="QI3230" s="137"/>
      <c r="QJ3230" s="137"/>
      <c r="QK3230" s="137"/>
      <c r="QL3230" s="137"/>
      <c r="QM3230" s="137"/>
      <c r="QN3230" s="137"/>
      <c r="QO3230" s="137"/>
      <c r="QP3230" s="137"/>
      <c r="QQ3230" s="137"/>
      <c r="QR3230" s="137"/>
      <c r="QS3230" s="137"/>
      <c r="QT3230" s="137"/>
      <c r="QU3230" s="137"/>
      <c r="QV3230" s="137"/>
      <c r="QW3230" s="137"/>
      <c r="QX3230" s="137"/>
      <c r="QY3230" s="137"/>
      <c r="QZ3230" s="137"/>
      <c r="RA3230" s="137"/>
      <c r="RB3230" s="137"/>
      <c r="RC3230" s="137"/>
      <c r="RD3230" s="137"/>
      <c r="RE3230" s="137"/>
      <c r="RF3230" s="137"/>
      <c r="RG3230" s="137"/>
      <c r="RH3230" s="137"/>
      <c r="RI3230" s="137"/>
      <c r="RJ3230" s="137"/>
      <c r="RK3230" s="137"/>
      <c r="RL3230" s="137"/>
      <c r="RM3230" s="137"/>
      <c r="RN3230" s="137"/>
      <c r="RO3230" s="137"/>
      <c r="RP3230" s="137"/>
      <c r="RQ3230" s="137"/>
      <c r="RR3230" s="137"/>
      <c r="RS3230" s="137"/>
      <c r="RT3230" s="137"/>
      <c r="RU3230" s="137"/>
      <c r="RV3230" s="137"/>
      <c r="RW3230" s="137"/>
      <c r="RX3230" s="137"/>
      <c r="RY3230" s="137"/>
      <c r="RZ3230" s="137"/>
      <c r="SA3230" s="137"/>
      <c r="SB3230" s="137"/>
      <c r="SC3230" s="137"/>
      <c r="SD3230" s="137"/>
      <c r="SE3230" s="137"/>
      <c r="SF3230" s="137"/>
      <c r="SG3230" s="137"/>
      <c r="SH3230" s="137"/>
      <c r="SI3230" s="137"/>
      <c r="SJ3230" s="137"/>
      <c r="SK3230" s="137"/>
      <c r="SL3230" s="137"/>
      <c r="SM3230" s="137"/>
      <c r="SN3230" s="137"/>
      <c r="SO3230" s="137"/>
      <c r="SP3230" s="137"/>
      <c r="SQ3230" s="137"/>
      <c r="SR3230" s="137"/>
      <c r="SS3230" s="137"/>
      <c r="ST3230" s="137"/>
      <c r="SU3230" s="137"/>
      <c r="SV3230" s="137"/>
      <c r="SW3230" s="137"/>
      <c r="SX3230" s="137"/>
      <c r="SY3230" s="137"/>
      <c r="SZ3230" s="137"/>
      <c r="TA3230" s="137"/>
      <c r="TB3230" s="137"/>
      <c r="TC3230" s="137"/>
      <c r="TD3230" s="137"/>
      <c r="TE3230" s="137"/>
      <c r="TF3230" s="137"/>
      <c r="TG3230" s="137"/>
      <c r="TH3230" s="137"/>
      <c r="TI3230" s="137"/>
      <c r="TJ3230" s="137"/>
      <c r="TK3230" s="137"/>
      <c r="TL3230" s="137"/>
      <c r="TM3230" s="137"/>
      <c r="TN3230" s="137"/>
      <c r="TO3230" s="137"/>
      <c r="TP3230" s="137"/>
      <c r="TQ3230" s="137"/>
      <c r="TR3230" s="137"/>
      <c r="TS3230" s="137"/>
      <c r="TT3230" s="137"/>
      <c r="TU3230" s="137"/>
      <c r="TV3230" s="137"/>
      <c r="TW3230" s="137"/>
      <c r="TX3230" s="137"/>
      <c r="TY3230" s="137"/>
      <c r="TZ3230" s="137"/>
      <c r="UA3230" s="137"/>
      <c r="UB3230" s="137"/>
      <c r="UC3230" s="137"/>
      <c r="UD3230" s="137"/>
      <c r="UE3230" s="137"/>
      <c r="UF3230" s="137"/>
      <c r="UG3230" s="137"/>
      <c r="UH3230" s="137"/>
      <c r="UI3230" s="137"/>
      <c r="UJ3230" s="137"/>
      <c r="UK3230" s="137"/>
      <c r="UL3230" s="137"/>
      <c r="UM3230" s="137"/>
      <c r="UN3230" s="137"/>
      <c r="UO3230" s="137"/>
      <c r="UP3230" s="137"/>
      <c r="UQ3230" s="137"/>
      <c r="UR3230" s="137"/>
      <c r="US3230" s="137"/>
      <c r="UT3230" s="137"/>
      <c r="UU3230" s="137"/>
      <c r="UV3230" s="137"/>
      <c r="UW3230" s="137"/>
      <c r="UX3230" s="137"/>
      <c r="UY3230" s="137"/>
      <c r="UZ3230" s="137"/>
      <c r="VA3230" s="137"/>
      <c r="VB3230" s="137"/>
      <c r="VC3230" s="137"/>
      <c r="VD3230" s="137"/>
      <c r="VE3230" s="137"/>
      <c r="VF3230" s="137"/>
      <c r="VG3230" s="137"/>
      <c r="VH3230" s="137"/>
      <c r="VI3230" s="137"/>
      <c r="VJ3230" s="137"/>
      <c r="VK3230" s="137"/>
      <c r="VL3230" s="137"/>
      <c r="VM3230" s="137"/>
      <c r="VN3230" s="137"/>
      <c r="VO3230" s="137"/>
      <c r="VP3230" s="137"/>
      <c r="VQ3230" s="137"/>
      <c r="VR3230" s="137"/>
      <c r="VS3230" s="137"/>
      <c r="VT3230" s="137"/>
      <c r="VU3230" s="137"/>
      <c r="VV3230" s="137"/>
      <c r="VW3230" s="137"/>
      <c r="VX3230" s="137"/>
      <c r="VY3230" s="137"/>
      <c r="VZ3230" s="137"/>
      <c r="WA3230" s="137"/>
      <c r="WB3230" s="137"/>
      <c r="WC3230" s="137"/>
      <c r="WD3230" s="137"/>
      <c r="WE3230" s="137"/>
      <c r="WF3230" s="137"/>
      <c r="WG3230" s="137"/>
      <c r="WH3230" s="137"/>
      <c r="WI3230" s="137"/>
      <c r="WJ3230" s="137"/>
      <c r="WK3230" s="137"/>
      <c r="WL3230" s="137"/>
      <c r="WM3230" s="137"/>
      <c r="WN3230" s="137"/>
      <c r="WO3230" s="137"/>
      <c r="WP3230" s="137"/>
      <c r="WQ3230" s="137"/>
      <c r="WR3230" s="137"/>
      <c r="WS3230" s="137"/>
      <c r="WT3230" s="137"/>
      <c r="WU3230" s="137"/>
      <c r="WV3230" s="137"/>
      <c r="WW3230" s="137"/>
      <c r="WX3230" s="137"/>
      <c r="WY3230" s="137"/>
      <c r="WZ3230" s="137"/>
      <c r="XA3230" s="137"/>
      <c r="XB3230" s="137"/>
      <c r="XC3230" s="137"/>
      <c r="XD3230" s="137"/>
      <c r="XE3230" s="137"/>
      <c r="XF3230" s="137"/>
      <c r="XG3230" s="137"/>
      <c r="XH3230" s="137"/>
      <c r="XI3230" s="137"/>
      <c r="XJ3230" s="137"/>
      <c r="XK3230" s="137"/>
      <c r="XL3230" s="137"/>
      <c r="XM3230" s="137"/>
      <c r="XN3230" s="137"/>
      <c r="XO3230" s="137"/>
      <c r="XP3230" s="137"/>
      <c r="XQ3230" s="137"/>
      <c r="XR3230" s="137"/>
      <c r="XS3230" s="137"/>
      <c r="XT3230" s="137"/>
      <c r="XU3230" s="137"/>
      <c r="XV3230" s="137"/>
      <c r="XW3230" s="137"/>
      <c r="XX3230" s="137"/>
      <c r="XY3230" s="137"/>
      <c r="XZ3230" s="137"/>
      <c r="YA3230" s="137"/>
      <c r="YB3230" s="137"/>
      <c r="YC3230" s="137"/>
      <c r="YD3230" s="137"/>
      <c r="YE3230" s="137"/>
      <c r="YF3230" s="137"/>
      <c r="YG3230" s="137"/>
      <c r="YH3230" s="137"/>
      <c r="YI3230" s="137"/>
      <c r="YJ3230" s="137"/>
      <c r="YK3230" s="137"/>
      <c r="YL3230" s="137"/>
      <c r="YM3230" s="137"/>
      <c r="YN3230" s="137"/>
      <c r="YO3230" s="137"/>
      <c r="YP3230" s="137"/>
      <c r="YQ3230" s="137"/>
      <c r="YR3230" s="137"/>
      <c r="YS3230" s="137"/>
      <c r="YT3230" s="137"/>
      <c r="YU3230" s="137"/>
      <c r="YV3230" s="137"/>
      <c r="YW3230" s="137"/>
      <c r="YX3230" s="137"/>
      <c r="YY3230" s="137"/>
      <c r="YZ3230" s="137"/>
      <c r="ZA3230" s="137"/>
      <c r="ZB3230" s="137"/>
      <c r="ZC3230" s="137"/>
      <c r="ZD3230" s="137"/>
      <c r="ZE3230" s="137"/>
      <c r="ZF3230" s="137"/>
      <c r="ZG3230" s="137"/>
      <c r="ZH3230" s="137"/>
      <c r="ZI3230" s="137"/>
      <c r="ZJ3230" s="137"/>
      <c r="ZK3230" s="137"/>
      <c r="ZL3230" s="137"/>
      <c r="ZM3230" s="137"/>
      <c r="ZN3230" s="137"/>
      <c r="ZO3230" s="137"/>
      <c r="ZP3230" s="137"/>
      <c r="ZQ3230" s="137"/>
      <c r="ZR3230" s="137"/>
      <c r="ZS3230" s="137"/>
      <c r="ZT3230" s="137"/>
      <c r="ZU3230" s="137"/>
      <c r="ZV3230" s="137"/>
      <c r="ZW3230" s="137"/>
      <c r="ZX3230" s="137"/>
      <c r="ZY3230" s="137"/>
      <c r="ZZ3230" s="137"/>
      <c r="AAA3230" s="137"/>
      <c r="AAB3230" s="137"/>
      <c r="AAC3230" s="137"/>
      <c r="AAD3230" s="137"/>
      <c r="AAE3230" s="137"/>
      <c r="AAF3230" s="137"/>
      <c r="AAG3230" s="137"/>
      <c r="AAH3230" s="137"/>
      <c r="AAI3230" s="137"/>
      <c r="AAJ3230" s="137"/>
      <c r="AAK3230" s="137"/>
      <c r="AAL3230" s="137"/>
      <c r="AAM3230" s="137"/>
      <c r="AAN3230" s="137"/>
      <c r="AAO3230" s="137"/>
      <c r="AAP3230" s="137"/>
      <c r="AAQ3230" s="137"/>
      <c r="AAR3230" s="137"/>
      <c r="AAS3230" s="137"/>
      <c r="AAT3230" s="137"/>
      <c r="AAU3230" s="137"/>
      <c r="AAV3230" s="137"/>
      <c r="AAW3230" s="137"/>
      <c r="AAX3230" s="137"/>
      <c r="AAY3230" s="137"/>
      <c r="AAZ3230" s="137"/>
      <c r="ABA3230" s="137"/>
      <c r="ABB3230" s="137"/>
      <c r="ABC3230" s="137"/>
      <c r="ABD3230" s="137"/>
      <c r="ABE3230" s="137"/>
      <c r="ABF3230" s="137"/>
      <c r="ABG3230" s="137"/>
      <c r="ABH3230" s="137"/>
      <c r="ABI3230" s="137"/>
      <c r="ABJ3230" s="137"/>
      <c r="ABK3230" s="137"/>
      <c r="ABL3230" s="137"/>
      <c r="ABM3230" s="137"/>
      <c r="ABN3230" s="137"/>
      <c r="ABO3230" s="137"/>
      <c r="ABP3230" s="137"/>
      <c r="ABQ3230" s="137"/>
      <c r="ABR3230" s="137"/>
      <c r="ABS3230" s="137"/>
      <c r="ABT3230" s="137"/>
      <c r="ABU3230" s="137"/>
      <c r="ABV3230" s="137"/>
      <c r="ABW3230" s="137"/>
      <c r="ABX3230" s="137"/>
      <c r="ABY3230" s="137"/>
      <c r="ABZ3230" s="137"/>
      <c r="ACA3230" s="137"/>
      <c r="ACB3230" s="137"/>
      <c r="ACC3230" s="137"/>
      <c r="ACD3230" s="137"/>
      <c r="ACE3230" s="137"/>
      <c r="ACF3230" s="137"/>
      <c r="ACG3230" s="137"/>
      <c r="ACH3230" s="137"/>
      <c r="ACI3230" s="137"/>
      <c r="ACJ3230" s="137"/>
      <c r="ACK3230" s="137"/>
      <c r="ACL3230" s="137"/>
      <c r="ACM3230" s="137"/>
      <c r="ACN3230" s="137"/>
      <c r="ACO3230" s="137"/>
      <c r="ACP3230" s="137"/>
      <c r="ACQ3230" s="137"/>
      <c r="ACR3230" s="137"/>
      <c r="ACS3230" s="137"/>
      <c r="ACT3230" s="137"/>
      <c r="ACU3230" s="137"/>
      <c r="ACV3230" s="137"/>
      <c r="ACW3230" s="137"/>
      <c r="ACX3230" s="137"/>
      <c r="ACY3230" s="137"/>
      <c r="ACZ3230" s="137"/>
      <c r="ADA3230" s="137"/>
      <c r="ADB3230" s="137"/>
      <c r="ADC3230" s="137"/>
      <c r="ADD3230" s="137"/>
      <c r="ADE3230" s="137"/>
      <c r="ADF3230" s="137"/>
      <c r="ADG3230" s="137"/>
      <c r="ADH3230" s="137"/>
      <c r="ADI3230" s="137"/>
      <c r="ADJ3230" s="137"/>
      <c r="ADK3230" s="137"/>
      <c r="ADL3230" s="137"/>
      <c r="ADM3230" s="137"/>
      <c r="ADN3230" s="137"/>
      <c r="ADO3230" s="137"/>
      <c r="ADP3230" s="137"/>
      <c r="ADQ3230" s="137"/>
      <c r="ADR3230" s="137"/>
      <c r="ADS3230" s="137"/>
      <c r="ADT3230" s="137"/>
      <c r="ADU3230" s="137"/>
      <c r="ADV3230" s="137"/>
      <c r="ADW3230" s="137"/>
      <c r="ADX3230" s="137"/>
      <c r="ADY3230" s="137"/>
      <c r="ADZ3230" s="137"/>
      <c r="AEA3230" s="137"/>
      <c r="AEB3230" s="137"/>
      <c r="AEC3230" s="137"/>
      <c r="AED3230" s="137"/>
      <c r="AEE3230" s="137"/>
      <c r="AEF3230" s="137"/>
      <c r="AEG3230" s="137"/>
      <c r="AEH3230" s="137"/>
      <c r="AEI3230" s="137"/>
      <c r="AEJ3230" s="137"/>
      <c r="AEK3230" s="137"/>
      <c r="AEL3230" s="137"/>
      <c r="AEM3230" s="137"/>
      <c r="AEN3230" s="137"/>
      <c r="AEO3230" s="137"/>
      <c r="AEP3230" s="137"/>
      <c r="AEQ3230" s="137"/>
      <c r="AER3230" s="137"/>
      <c r="AES3230" s="137"/>
      <c r="AET3230" s="137"/>
      <c r="AEU3230" s="137"/>
      <c r="AEV3230" s="137"/>
      <c r="AEW3230" s="137"/>
      <c r="AEX3230" s="137"/>
      <c r="AEY3230" s="137"/>
      <c r="AEZ3230" s="137"/>
      <c r="AFA3230" s="137"/>
      <c r="AFB3230" s="137"/>
      <c r="AFC3230" s="137"/>
      <c r="AFD3230" s="137"/>
      <c r="AFE3230" s="137"/>
      <c r="AFF3230" s="137"/>
      <c r="AFG3230" s="137"/>
      <c r="AFH3230" s="137"/>
      <c r="AFI3230" s="137"/>
      <c r="AFJ3230" s="137"/>
      <c r="AFK3230" s="137"/>
      <c r="AFL3230" s="137"/>
      <c r="AFM3230" s="137"/>
      <c r="AFN3230" s="137"/>
      <c r="AFO3230" s="137"/>
      <c r="AFP3230" s="137"/>
      <c r="AFQ3230" s="137"/>
      <c r="AFR3230" s="137"/>
      <c r="AFS3230" s="137"/>
      <c r="AFT3230" s="137"/>
      <c r="AFU3230" s="137"/>
      <c r="AFV3230" s="137"/>
      <c r="AFW3230" s="137"/>
      <c r="AFX3230" s="137"/>
      <c r="AFY3230" s="137"/>
      <c r="AFZ3230" s="137"/>
      <c r="AGA3230" s="137"/>
      <c r="AGB3230" s="137"/>
      <c r="AGC3230" s="137"/>
      <c r="AGD3230" s="137"/>
      <c r="AGE3230" s="137"/>
      <c r="AGF3230" s="137"/>
      <c r="AGG3230" s="137"/>
      <c r="AGH3230" s="137"/>
      <c r="AGI3230" s="137"/>
      <c r="AGJ3230" s="137"/>
      <c r="AGK3230" s="137"/>
      <c r="AGL3230" s="137"/>
      <c r="AGM3230" s="137"/>
      <c r="AGN3230" s="137"/>
      <c r="AGO3230" s="137"/>
      <c r="AGP3230" s="137"/>
      <c r="AGQ3230" s="137"/>
      <c r="AGR3230" s="137"/>
      <c r="AGS3230" s="137"/>
      <c r="AGT3230" s="137"/>
      <c r="AGU3230" s="137"/>
      <c r="AGV3230" s="137"/>
      <c r="AGW3230" s="137"/>
      <c r="AGX3230" s="137"/>
      <c r="AGY3230" s="137"/>
      <c r="AGZ3230" s="137"/>
      <c r="AHA3230" s="137"/>
      <c r="AHB3230" s="137"/>
      <c r="AHC3230" s="137"/>
      <c r="AHD3230" s="137"/>
      <c r="AHE3230" s="137"/>
      <c r="AHF3230" s="137"/>
      <c r="AHG3230" s="137"/>
      <c r="AHH3230" s="137"/>
      <c r="AHI3230" s="137"/>
      <c r="AHJ3230" s="137"/>
      <c r="AHK3230" s="137"/>
      <c r="AHL3230" s="137"/>
      <c r="AHM3230" s="137"/>
      <c r="AHN3230" s="137"/>
      <c r="AHO3230" s="137"/>
      <c r="AHP3230" s="137"/>
      <c r="AHQ3230" s="137"/>
      <c r="AHR3230" s="137"/>
      <c r="AHS3230" s="137"/>
      <c r="AHT3230" s="137"/>
      <c r="AHU3230" s="137"/>
      <c r="AHV3230" s="137"/>
      <c r="AHW3230" s="137"/>
      <c r="AHX3230" s="137"/>
      <c r="AHY3230" s="137"/>
      <c r="AHZ3230" s="137"/>
      <c r="AIA3230" s="137"/>
      <c r="AIB3230" s="137"/>
      <c r="AIC3230" s="137"/>
      <c r="AID3230" s="137"/>
      <c r="AIE3230" s="137"/>
      <c r="AIF3230" s="137"/>
      <c r="AIG3230" s="137"/>
      <c r="AIH3230" s="137"/>
      <c r="AII3230" s="137"/>
      <c r="AIJ3230" s="137"/>
      <c r="AIK3230" s="137"/>
      <c r="AIL3230" s="137"/>
      <c r="AIM3230" s="137"/>
      <c r="AIN3230" s="137"/>
      <c r="AIO3230" s="137"/>
      <c r="AIP3230" s="137"/>
      <c r="AIQ3230" s="137"/>
      <c r="AIR3230" s="137"/>
      <c r="AIS3230" s="137"/>
      <c r="AIT3230" s="137"/>
      <c r="AIU3230" s="137"/>
      <c r="AIV3230" s="137"/>
      <c r="AIW3230" s="137"/>
      <c r="AIX3230" s="137"/>
      <c r="AIY3230" s="137"/>
      <c r="AIZ3230" s="137"/>
      <c r="AJA3230" s="137"/>
      <c r="AJB3230" s="137"/>
      <c r="AJC3230" s="137"/>
      <c r="AJD3230" s="137"/>
      <c r="AJE3230" s="137"/>
      <c r="AJF3230" s="137"/>
      <c r="AJG3230" s="137"/>
      <c r="AJH3230" s="137"/>
      <c r="AJI3230" s="137"/>
      <c r="AJJ3230" s="137"/>
      <c r="AJK3230" s="137"/>
      <c r="AJL3230" s="137"/>
      <c r="AJM3230" s="137"/>
      <c r="AJN3230" s="137"/>
      <c r="AJO3230" s="137"/>
      <c r="AJP3230" s="137"/>
      <c r="AJQ3230" s="137"/>
      <c r="AJR3230" s="137"/>
      <c r="AJS3230" s="137"/>
      <c r="AJT3230" s="137"/>
      <c r="AJU3230" s="137"/>
      <c r="AJV3230" s="137"/>
      <c r="AJW3230" s="137"/>
      <c r="AJX3230" s="137"/>
      <c r="AJY3230" s="137"/>
      <c r="AJZ3230" s="137"/>
      <c r="AKA3230" s="137"/>
      <c r="AKB3230" s="137"/>
      <c r="AKC3230" s="137"/>
      <c r="AKD3230" s="137"/>
      <c r="AKE3230" s="137"/>
      <c r="AKF3230" s="137"/>
      <c r="AKG3230" s="137"/>
      <c r="AKH3230" s="137"/>
      <c r="AKI3230" s="137"/>
      <c r="AKJ3230" s="137"/>
      <c r="AKK3230" s="137"/>
      <c r="AKL3230" s="137"/>
      <c r="AKM3230" s="137"/>
      <c r="AKN3230" s="137"/>
      <c r="AKO3230" s="137"/>
      <c r="AKP3230" s="137"/>
      <c r="AKQ3230" s="137"/>
      <c r="AKR3230" s="137"/>
      <c r="AKS3230" s="137"/>
      <c r="AKT3230" s="137"/>
      <c r="AKU3230" s="137"/>
      <c r="AKV3230" s="137"/>
      <c r="AKW3230" s="137"/>
      <c r="AKX3230" s="137"/>
      <c r="AKY3230" s="137"/>
      <c r="AKZ3230" s="137"/>
      <c r="ALA3230" s="137"/>
      <c r="ALB3230" s="137"/>
      <c r="ALC3230" s="137"/>
      <c r="ALD3230" s="137"/>
      <c r="ALE3230" s="137"/>
      <c r="ALF3230" s="137"/>
      <c r="ALG3230" s="137"/>
      <c r="ALH3230" s="137"/>
      <c r="ALI3230" s="137"/>
      <c r="ALJ3230" s="137"/>
      <c r="ALK3230" s="137"/>
      <c r="ALL3230" s="137"/>
      <c r="ALM3230" s="137"/>
      <c r="ALN3230" s="137"/>
      <c r="ALO3230" s="137"/>
      <c r="ALP3230" s="137"/>
      <c r="ALQ3230" s="137"/>
      <c r="ALR3230" s="137"/>
      <c r="ALS3230" s="137"/>
      <c r="ALT3230" s="137"/>
      <c r="ALU3230" s="137"/>
      <c r="ALV3230" s="137"/>
      <c r="ALW3230" s="137"/>
      <c r="ALX3230" s="137"/>
      <c r="ALY3230" s="137"/>
      <c r="ALZ3230" s="137"/>
      <c r="AMA3230" s="137"/>
      <c r="AMB3230" s="137"/>
      <c r="AMC3230" s="137"/>
      <c r="AMD3230" s="137"/>
      <c r="AME3230" s="137"/>
      <c r="AMF3230" s="137"/>
      <c r="AMG3230" s="137"/>
      <c r="AMH3230" s="137"/>
      <c r="AMI3230" s="137"/>
      <c r="AMJ3230" s="137"/>
      <c r="AMK3230" s="137"/>
      <c r="AML3230" s="137"/>
      <c r="AMM3230" s="137"/>
      <c r="AMN3230" s="137"/>
      <c r="AMO3230" s="137"/>
      <c r="AMP3230" s="137"/>
      <c r="AMQ3230" s="137"/>
      <c r="AMR3230" s="137"/>
      <c r="AMS3230" s="137"/>
      <c r="AMT3230" s="137"/>
      <c r="AMU3230" s="137"/>
      <c r="AMV3230" s="137"/>
      <c r="AMW3230" s="137"/>
      <c r="AMX3230" s="137"/>
      <c r="AMY3230" s="137"/>
      <c r="AMZ3230" s="137"/>
      <c r="ANA3230" s="137"/>
      <c r="ANB3230" s="137"/>
      <c r="ANC3230" s="137"/>
      <c r="AND3230" s="137"/>
      <c r="ANE3230" s="137"/>
      <c r="ANF3230" s="137"/>
      <c r="ANG3230" s="137"/>
      <c r="ANH3230" s="137"/>
      <c r="ANI3230" s="137"/>
      <c r="ANJ3230" s="137"/>
      <c r="ANK3230" s="137"/>
      <c r="ANL3230" s="137"/>
      <c r="ANM3230" s="137"/>
      <c r="ANN3230" s="137"/>
      <c r="ANO3230" s="137"/>
      <c r="ANP3230" s="137"/>
      <c r="ANQ3230" s="137"/>
      <c r="ANR3230" s="137"/>
      <c r="ANS3230" s="137"/>
      <c r="ANT3230" s="137"/>
      <c r="ANU3230" s="137"/>
      <c r="ANV3230" s="137"/>
      <c r="ANW3230" s="137"/>
      <c r="ANX3230" s="137"/>
      <c r="ANY3230" s="137"/>
      <c r="ANZ3230" s="137"/>
      <c r="AOA3230" s="137"/>
      <c r="AOB3230" s="137"/>
      <c r="AOC3230" s="137"/>
      <c r="AOD3230" s="137"/>
      <c r="AOE3230" s="137"/>
      <c r="AOF3230" s="137"/>
      <c r="AOG3230" s="137"/>
      <c r="AOH3230" s="137"/>
      <c r="AOI3230" s="137"/>
      <c r="AOJ3230" s="137"/>
      <c r="AOK3230" s="137"/>
      <c r="AOL3230" s="137"/>
      <c r="AOM3230" s="137"/>
      <c r="AON3230" s="137"/>
      <c r="AOO3230" s="137"/>
      <c r="AOP3230" s="137"/>
      <c r="AOQ3230" s="137"/>
      <c r="AOR3230" s="137"/>
      <c r="AOS3230" s="137"/>
      <c r="AOT3230" s="137"/>
      <c r="AOU3230" s="137"/>
      <c r="AOV3230" s="137"/>
      <c r="AOW3230" s="137"/>
      <c r="AOX3230" s="137"/>
      <c r="AOY3230" s="137"/>
      <c r="AOZ3230" s="137"/>
      <c r="APA3230" s="137"/>
      <c r="APB3230" s="137"/>
      <c r="APC3230" s="137"/>
      <c r="APD3230" s="137"/>
      <c r="APE3230" s="137"/>
      <c r="APF3230" s="137"/>
      <c r="APG3230" s="137"/>
      <c r="APH3230" s="137"/>
      <c r="API3230" s="137"/>
      <c r="APJ3230" s="137"/>
      <c r="APK3230" s="137"/>
      <c r="APL3230" s="137"/>
      <c r="APM3230" s="137"/>
      <c r="APN3230" s="137"/>
      <c r="APO3230" s="137"/>
      <c r="APP3230" s="137"/>
      <c r="APQ3230" s="137"/>
      <c r="APR3230" s="137"/>
      <c r="APS3230" s="137"/>
      <c r="APT3230" s="137"/>
      <c r="APU3230" s="137"/>
      <c r="APV3230" s="137"/>
      <c r="APW3230" s="137"/>
      <c r="APX3230" s="137"/>
      <c r="APY3230" s="137"/>
      <c r="APZ3230" s="137"/>
      <c r="AQA3230" s="137"/>
      <c r="AQB3230" s="137"/>
      <c r="AQC3230" s="137"/>
      <c r="AQD3230" s="137"/>
      <c r="AQE3230" s="137"/>
      <c r="AQF3230" s="137"/>
      <c r="AQG3230" s="137"/>
      <c r="AQH3230" s="137"/>
      <c r="AQI3230" s="137"/>
      <c r="AQJ3230" s="137"/>
      <c r="AQK3230" s="137"/>
      <c r="AQL3230" s="137"/>
      <c r="AQM3230" s="137"/>
      <c r="AQN3230" s="137"/>
      <c r="AQO3230" s="137"/>
      <c r="AQP3230" s="137"/>
      <c r="AQQ3230" s="137"/>
      <c r="AQR3230" s="137"/>
      <c r="AQS3230" s="137"/>
      <c r="AQT3230" s="137"/>
      <c r="AQU3230" s="137"/>
      <c r="AQV3230" s="137"/>
      <c r="AQW3230" s="137"/>
      <c r="AQX3230" s="137"/>
      <c r="AQY3230" s="137"/>
      <c r="AQZ3230" s="137"/>
      <c r="ARA3230" s="137"/>
      <c r="ARB3230" s="137"/>
      <c r="ARC3230" s="137"/>
      <c r="ARD3230" s="137"/>
      <c r="ARE3230" s="137"/>
      <c r="ARF3230" s="137"/>
      <c r="ARG3230" s="137"/>
      <c r="ARH3230" s="137"/>
      <c r="ARI3230" s="137"/>
      <c r="ARJ3230" s="137"/>
      <c r="ARK3230" s="137"/>
      <c r="ARL3230" s="137"/>
      <c r="ARM3230" s="137"/>
      <c r="ARN3230" s="137"/>
      <c r="ARO3230" s="137"/>
      <c r="ARP3230" s="137"/>
      <c r="ARQ3230" s="137"/>
      <c r="ARR3230" s="137"/>
      <c r="ARS3230" s="137"/>
      <c r="ART3230" s="137"/>
      <c r="ARU3230" s="137"/>
      <c r="ARV3230" s="137"/>
      <c r="ARW3230" s="137"/>
      <c r="ARX3230" s="137"/>
      <c r="ARY3230" s="137"/>
      <c r="ARZ3230" s="137"/>
      <c r="ASA3230" s="137"/>
      <c r="ASB3230" s="137"/>
      <c r="ASC3230" s="137"/>
      <c r="ASD3230" s="137"/>
      <c r="ASE3230" s="137"/>
      <c r="ASF3230" s="137"/>
      <c r="ASG3230" s="137"/>
      <c r="ASH3230" s="137"/>
      <c r="ASI3230" s="137"/>
      <c r="ASJ3230" s="137"/>
      <c r="ASK3230" s="137"/>
      <c r="ASL3230" s="137"/>
      <c r="ASM3230" s="137"/>
      <c r="ASN3230" s="137"/>
      <c r="ASO3230" s="137"/>
      <c r="ASP3230" s="137"/>
      <c r="ASQ3230" s="137"/>
      <c r="ASR3230" s="137"/>
      <c r="ASS3230" s="137"/>
      <c r="AST3230" s="137"/>
      <c r="ASU3230" s="137"/>
      <c r="ASV3230" s="137"/>
      <c r="ASW3230" s="137"/>
      <c r="ASX3230" s="137"/>
      <c r="ASY3230" s="137"/>
      <c r="ASZ3230" s="137"/>
      <c r="ATA3230" s="137"/>
      <c r="ATB3230" s="137"/>
      <c r="ATC3230" s="137"/>
      <c r="ATD3230" s="137"/>
      <c r="ATE3230" s="137"/>
      <c r="ATF3230" s="137"/>
      <c r="ATG3230" s="137"/>
      <c r="ATH3230" s="137"/>
      <c r="ATI3230" s="137"/>
      <c r="ATJ3230" s="137"/>
      <c r="ATK3230" s="137"/>
      <c r="ATL3230" s="137"/>
      <c r="ATM3230" s="137"/>
      <c r="ATN3230" s="137"/>
      <c r="ATO3230" s="137"/>
      <c r="ATP3230" s="137"/>
      <c r="ATQ3230" s="137"/>
      <c r="ATR3230" s="137"/>
      <c r="ATS3230" s="137"/>
      <c r="ATT3230" s="137"/>
      <c r="ATU3230" s="137"/>
      <c r="ATV3230" s="137"/>
      <c r="ATW3230" s="137"/>
      <c r="ATX3230" s="137"/>
      <c r="ATY3230" s="137"/>
      <c r="ATZ3230" s="137"/>
      <c r="AUA3230" s="137"/>
      <c r="AUB3230" s="137"/>
      <c r="AUC3230" s="137"/>
      <c r="AUD3230" s="137"/>
      <c r="AUE3230" s="137"/>
      <c r="AUF3230" s="137"/>
      <c r="AUG3230" s="137"/>
      <c r="AUH3230" s="137"/>
      <c r="AUI3230" s="137"/>
      <c r="AUJ3230" s="137"/>
      <c r="AUK3230" s="137"/>
      <c r="AUL3230" s="137"/>
      <c r="AUM3230" s="137"/>
      <c r="AUN3230" s="137"/>
      <c r="AUO3230" s="137"/>
      <c r="AUP3230" s="137"/>
      <c r="AUQ3230" s="137"/>
      <c r="AUR3230" s="137"/>
      <c r="AUS3230" s="137"/>
      <c r="AUT3230" s="137"/>
      <c r="AUU3230" s="137"/>
      <c r="AUV3230" s="137"/>
      <c r="AUW3230" s="137"/>
      <c r="AUX3230" s="137"/>
      <c r="AUY3230" s="137"/>
      <c r="AUZ3230" s="137"/>
      <c r="AVA3230" s="137"/>
      <c r="AVB3230" s="137"/>
      <c r="AVC3230" s="137"/>
      <c r="AVD3230" s="137"/>
      <c r="AVE3230" s="137"/>
      <c r="AVF3230" s="137"/>
      <c r="AVG3230" s="137"/>
      <c r="AVH3230" s="137"/>
      <c r="AVI3230" s="137"/>
      <c r="AVJ3230" s="137"/>
      <c r="AVK3230" s="137"/>
      <c r="AVL3230" s="137"/>
      <c r="AVM3230" s="137"/>
      <c r="AVN3230" s="137"/>
      <c r="AVO3230" s="137"/>
      <c r="AVP3230" s="137"/>
      <c r="AVQ3230" s="137"/>
      <c r="AVR3230" s="137"/>
      <c r="AVS3230" s="137"/>
      <c r="AVT3230" s="137"/>
      <c r="AVU3230" s="137"/>
      <c r="AVV3230" s="137"/>
      <c r="AVW3230" s="137"/>
      <c r="AVX3230" s="137"/>
      <c r="AVY3230" s="137"/>
      <c r="AVZ3230" s="137"/>
      <c r="AWA3230" s="137"/>
      <c r="AWB3230" s="137"/>
      <c r="AWC3230" s="137"/>
      <c r="AWD3230" s="137"/>
      <c r="AWE3230" s="137"/>
      <c r="AWF3230" s="137"/>
      <c r="AWG3230" s="137"/>
      <c r="AWH3230" s="137"/>
      <c r="AWI3230" s="137"/>
      <c r="AWJ3230" s="137"/>
      <c r="AWK3230" s="137"/>
      <c r="AWL3230" s="137"/>
      <c r="AWM3230" s="137"/>
      <c r="AWN3230" s="137"/>
      <c r="AWO3230" s="137"/>
      <c r="AWP3230" s="137"/>
      <c r="AWQ3230" s="137"/>
      <c r="AWR3230" s="137"/>
      <c r="AWS3230" s="137"/>
      <c r="AWT3230" s="137"/>
      <c r="AWU3230" s="137"/>
      <c r="AWV3230" s="137"/>
      <c r="AWW3230" s="137"/>
      <c r="AWX3230" s="137"/>
      <c r="AWY3230" s="137"/>
      <c r="AWZ3230" s="137"/>
      <c r="AXA3230" s="137"/>
      <c r="AXB3230" s="137"/>
      <c r="AXC3230" s="137"/>
      <c r="AXD3230" s="137"/>
      <c r="AXE3230" s="137"/>
      <c r="AXF3230" s="137"/>
      <c r="AXG3230" s="137"/>
      <c r="AXH3230" s="137"/>
      <c r="AXI3230" s="137"/>
      <c r="AXJ3230" s="137"/>
      <c r="AXK3230" s="137"/>
      <c r="AXL3230" s="137"/>
      <c r="AXM3230" s="137"/>
      <c r="AXN3230" s="137"/>
      <c r="AXO3230" s="137"/>
      <c r="AXP3230" s="137"/>
      <c r="AXQ3230" s="137"/>
      <c r="AXR3230" s="137"/>
      <c r="AXS3230" s="137"/>
      <c r="AXT3230" s="137"/>
      <c r="AXU3230" s="137"/>
      <c r="AXV3230" s="137"/>
      <c r="AXW3230" s="137"/>
      <c r="AXX3230" s="137"/>
      <c r="AXY3230" s="137"/>
      <c r="AXZ3230" s="137"/>
      <c r="AYA3230" s="137"/>
      <c r="AYB3230" s="137"/>
      <c r="AYC3230" s="137"/>
      <c r="AYD3230" s="137"/>
      <c r="AYE3230" s="137"/>
      <c r="AYF3230" s="137"/>
      <c r="AYG3230" s="137"/>
      <c r="AYH3230" s="137"/>
      <c r="AYI3230" s="137"/>
      <c r="AYJ3230" s="137"/>
      <c r="AYK3230" s="137"/>
      <c r="AYL3230" s="137"/>
      <c r="AYM3230" s="137"/>
      <c r="AYN3230" s="137"/>
      <c r="AYO3230" s="137"/>
      <c r="AYP3230" s="137"/>
      <c r="AYQ3230" s="137"/>
      <c r="AYR3230" s="137"/>
      <c r="AYS3230" s="137"/>
      <c r="AYT3230" s="137"/>
      <c r="AYU3230" s="137"/>
      <c r="AYV3230" s="137"/>
      <c r="AYW3230" s="137"/>
      <c r="AYX3230" s="137"/>
      <c r="AYY3230" s="137"/>
      <c r="AYZ3230" s="137"/>
      <c r="AZA3230" s="137"/>
      <c r="AZB3230" s="137"/>
      <c r="AZC3230" s="137"/>
      <c r="AZD3230" s="137"/>
      <c r="AZE3230" s="137"/>
      <c r="AZF3230" s="137"/>
      <c r="AZG3230" s="137"/>
      <c r="AZH3230" s="137"/>
      <c r="AZI3230" s="137"/>
      <c r="AZJ3230" s="137"/>
      <c r="AZK3230" s="137"/>
      <c r="AZL3230" s="137"/>
      <c r="AZM3230" s="137"/>
      <c r="AZN3230" s="137"/>
      <c r="AZO3230" s="137"/>
      <c r="AZP3230" s="137"/>
      <c r="AZQ3230" s="137"/>
      <c r="AZR3230" s="137"/>
      <c r="AZS3230" s="137"/>
      <c r="AZT3230" s="137"/>
      <c r="AZU3230" s="137"/>
      <c r="AZV3230" s="137"/>
      <c r="AZW3230" s="137"/>
      <c r="AZX3230" s="137"/>
      <c r="AZY3230" s="137"/>
      <c r="AZZ3230" s="137"/>
      <c r="BAA3230" s="137"/>
      <c r="BAB3230" s="137"/>
      <c r="BAC3230" s="137"/>
      <c r="BAD3230" s="137"/>
      <c r="BAE3230" s="137"/>
      <c r="BAF3230" s="137"/>
      <c r="BAG3230" s="137"/>
      <c r="BAH3230" s="137"/>
      <c r="BAI3230" s="137"/>
      <c r="BAJ3230" s="137"/>
      <c r="BAK3230" s="137"/>
      <c r="BAL3230" s="137"/>
      <c r="BAM3230" s="137"/>
      <c r="BAN3230" s="137"/>
      <c r="BAO3230" s="137"/>
      <c r="BAP3230" s="137"/>
      <c r="BAQ3230" s="137"/>
      <c r="BAR3230" s="137"/>
      <c r="BAS3230" s="137"/>
      <c r="BAT3230" s="137"/>
      <c r="BAU3230" s="137"/>
      <c r="BAV3230" s="137"/>
      <c r="BAW3230" s="137"/>
      <c r="BAX3230" s="137"/>
      <c r="BAY3230" s="137"/>
      <c r="BAZ3230" s="137"/>
      <c r="BBA3230" s="137"/>
      <c r="BBB3230" s="137"/>
      <c r="BBC3230" s="137"/>
      <c r="BBD3230" s="137"/>
      <c r="BBE3230" s="137"/>
      <c r="BBF3230" s="137"/>
      <c r="BBG3230" s="137"/>
      <c r="BBH3230" s="137"/>
      <c r="BBI3230" s="137"/>
      <c r="BBJ3230" s="137"/>
      <c r="BBK3230" s="137"/>
      <c r="BBL3230" s="137"/>
      <c r="BBM3230" s="137"/>
      <c r="BBN3230" s="137"/>
      <c r="BBO3230" s="137"/>
      <c r="BBP3230" s="137"/>
      <c r="BBQ3230" s="137"/>
      <c r="BBR3230" s="137"/>
      <c r="BBS3230" s="137"/>
      <c r="BBT3230" s="137"/>
      <c r="BBU3230" s="137"/>
      <c r="BBV3230" s="137"/>
      <c r="BBW3230" s="137"/>
      <c r="BBX3230" s="137"/>
      <c r="BBY3230" s="137"/>
      <c r="BBZ3230" s="137"/>
      <c r="BCA3230" s="137"/>
      <c r="BCB3230" s="137"/>
      <c r="BCC3230" s="137"/>
      <c r="BCD3230" s="137"/>
      <c r="BCE3230" s="137"/>
      <c r="BCF3230" s="137"/>
      <c r="BCG3230" s="137"/>
      <c r="BCH3230" s="137"/>
      <c r="BCI3230" s="137"/>
      <c r="BCJ3230" s="137"/>
      <c r="BCK3230" s="137"/>
      <c r="BCL3230" s="137"/>
      <c r="BCM3230" s="137"/>
      <c r="BCN3230" s="137"/>
      <c r="BCO3230" s="137"/>
      <c r="BCP3230" s="137"/>
      <c r="BCQ3230" s="137"/>
      <c r="BCR3230" s="137"/>
      <c r="BCS3230" s="137"/>
      <c r="BCT3230" s="137"/>
      <c r="BCU3230" s="137"/>
      <c r="BCV3230" s="137"/>
      <c r="BCW3230" s="137"/>
      <c r="BCX3230" s="137"/>
      <c r="BCY3230" s="137"/>
      <c r="BCZ3230" s="137"/>
      <c r="BDA3230" s="137"/>
      <c r="BDB3230" s="137"/>
      <c r="BDC3230" s="137"/>
      <c r="BDD3230" s="137"/>
      <c r="BDE3230" s="137"/>
      <c r="BDF3230" s="137"/>
      <c r="BDG3230" s="137"/>
      <c r="BDH3230" s="137"/>
      <c r="BDI3230" s="137"/>
      <c r="BDJ3230" s="137"/>
      <c r="BDK3230" s="137"/>
      <c r="BDL3230" s="137"/>
      <c r="BDM3230" s="137"/>
      <c r="BDN3230" s="137"/>
      <c r="BDO3230" s="137"/>
      <c r="BDP3230" s="137"/>
      <c r="BDQ3230" s="137"/>
      <c r="BDR3230" s="137"/>
      <c r="BDS3230" s="137"/>
      <c r="BDT3230" s="137"/>
      <c r="BDU3230" s="137"/>
      <c r="BDV3230" s="137"/>
      <c r="BDW3230" s="137"/>
      <c r="BDX3230" s="137"/>
      <c r="BDY3230" s="137"/>
      <c r="BDZ3230" s="137"/>
      <c r="BEA3230" s="137"/>
      <c r="BEB3230" s="137"/>
      <c r="BEC3230" s="137"/>
      <c r="BED3230" s="137"/>
      <c r="BEE3230" s="137"/>
      <c r="BEF3230" s="137"/>
      <c r="BEG3230" s="137"/>
      <c r="BEH3230" s="137"/>
      <c r="BEI3230" s="137"/>
      <c r="BEJ3230" s="137"/>
      <c r="BEK3230" s="137"/>
      <c r="BEL3230" s="137"/>
      <c r="BEM3230" s="137"/>
      <c r="BEN3230" s="137"/>
      <c r="BEO3230" s="137"/>
      <c r="BEP3230" s="137"/>
      <c r="BEQ3230" s="137"/>
      <c r="BER3230" s="137"/>
      <c r="BES3230" s="137"/>
      <c r="BET3230" s="137"/>
      <c r="BEU3230" s="137"/>
      <c r="BEV3230" s="137"/>
      <c r="BEW3230" s="137"/>
      <c r="BEX3230" s="137"/>
      <c r="BEY3230" s="137"/>
      <c r="BEZ3230" s="137"/>
      <c r="BFA3230" s="137"/>
      <c r="BFB3230" s="137"/>
      <c r="BFC3230" s="137"/>
      <c r="BFD3230" s="137"/>
      <c r="BFE3230" s="137"/>
      <c r="BFF3230" s="137"/>
      <c r="BFG3230" s="137"/>
      <c r="BFH3230" s="137"/>
      <c r="BFI3230" s="137"/>
      <c r="BFJ3230" s="137"/>
      <c r="BFK3230" s="137"/>
      <c r="BFL3230" s="137"/>
      <c r="BFM3230" s="137"/>
      <c r="BFN3230" s="137"/>
      <c r="BFO3230" s="137"/>
      <c r="BFP3230" s="137"/>
      <c r="BFQ3230" s="137"/>
      <c r="BFR3230" s="137"/>
      <c r="BFS3230" s="137"/>
      <c r="BFT3230" s="137"/>
      <c r="BFU3230" s="137"/>
      <c r="BFV3230" s="137"/>
      <c r="BFW3230" s="137"/>
      <c r="BFX3230" s="137"/>
      <c r="BFY3230" s="137"/>
      <c r="BFZ3230" s="137"/>
      <c r="BGA3230" s="137"/>
      <c r="BGB3230" s="137"/>
      <c r="BGC3230" s="137"/>
      <c r="BGD3230" s="137"/>
      <c r="BGE3230" s="137"/>
      <c r="BGF3230" s="137"/>
      <c r="BGG3230" s="137"/>
      <c r="BGH3230" s="137"/>
      <c r="BGI3230" s="137"/>
      <c r="BGJ3230" s="137"/>
      <c r="BGK3230" s="137"/>
      <c r="BGL3230" s="137"/>
      <c r="BGM3230" s="137"/>
      <c r="BGN3230" s="137"/>
      <c r="BGO3230" s="137"/>
      <c r="BGP3230" s="137"/>
      <c r="BGQ3230" s="137"/>
      <c r="BGR3230" s="137"/>
      <c r="BGS3230" s="137"/>
      <c r="BGT3230" s="137"/>
      <c r="BGU3230" s="137"/>
      <c r="BGV3230" s="137"/>
      <c r="BGW3230" s="137"/>
      <c r="BGX3230" s="137"/>
      <c r="BGY3230" s="137"/>
      <c r="BGZ3230" s="137"/>
      <c r="BHA3230" s="137"/>
      <c r="BHB3230" s="137"/>
      <c r="BHC3230" s="137"/>
      <c r="BHD3230" s="137"/>
      <c r="BHE3230" s="137"/>
      <c r="BHF3230" s="137"/>
      <c r="BHG3230" s="137"/>
      <c r="BHH3230" s="137"/>
      <c r="BHI3230" s="137"/>
      <c r="BHJ3230" s="137"/>
      <c r="BHK3230" s="137"/>
      <c r="BHL3230" s="137"/>
      <c r="BHM3230" s="137"/>
      <c r="BHN3230" s="137"/>
      <c r="BHO3230" s="137"/>
      <c r="BHP3230" s="137"/>
      <c r="BHQ3230" s="137"/>
      <c r="BHR3230" s="137"/>
      <c r="BHS3230" s="137"/>
      <c r="BHT3230" s="137"/>
      <c r="BHU3230" s="137"/>
      <c r="BHV3230" s="137"/>
      <c r="BHW3230" s="137"/>
      <c r="BHX3230" s="137"/>
      <c r="BHY3230" s="137"/>
      <c r="BHZ3230" s="137"/>
      <c r="BIA3230" s="137"/>
      <c r="BIB3230" s="137"/>
      <c r="BIC3230" s="137"/>
      <c r="BID3230" s="137"/>
      <c r="BIE3230" s="137"/>
      <c r="BIF3230" s="137"/>
      <c r="BIG3230" s="137"/>
      <c r="BIH3230" s="137"/>
      <c r="BII3230" s="137"/>
      <c r="BIJ3230" s="137"/>
      <c r="BIK3230" s="137"/>
      <c r="BIL3230" s="137"/>
      <c r="BIM3230" s="137"/>
      <c r="BIN3230" s="137"/>
      <c r="BIO3230" s="137"/>
      <c r="BIP3230" s="137"/>
      <c r="BIQ3230" s="137"/>
      <c r="BIR3230" s="137"/>
      <c r="BIS3230" s="137"/>
      <c r="BIT3230" s="137"/>
      <c r="BIU3230" s="137"/>
      <c r="BIV3230" s="137"/>
      <c r="BIW3230" s="137"/>
      <c r="BIX3230" s="137"/>
      <c r="BIY3230" s="137"/>
      <c r="BIZ3230" s="137"/>
      <c r="BJA3230" s="137"/>
      <c r="BJB3230" s="137"/>
      <c r="BJC3230" s="137"/>
      <c r="BJD3230" s="137"/>
      <c r="BJE3230" s="137"/>
      <c r="BJF3230" s="137"/>
      <c r="BJG3230" s="137"/>
      <c r="BJH3230" s="137"/>
      <c r="BJI3230" s="137"/>
      <c r="BJJ3230" s="137"/>
      <c r="BJK3230" s="137"/>
      <c r="BJL3230" s="137"/>
      <c r="BJM3230" s="137"/>
      <c r="BJN3230" s="137"/>
      <c r="BJO3230" s="137"/>
      <c r="BJP3230" s="137"/>
      <c r="BJQ3230" s="137"/>
      <c r="BJR3230" s="137"/>
      <c r="BJS3230" s="137"/>
      <c r="BJT3230" s="137"/>
      <c r="BJU3230" s="137"/>
      <c r="BJV3230" s="137"/>
      <c r="BJW3230" s="137"/>
      <c r="BJX3230" s="137"/>
      <c r="BJY3230" s="137"/>
      <c r="BJZ3230" s="137"/>
      <c r="BKA3230" s="137"/>
      <c r="BKB3230" s="137"/>
      <c r="BKC3230" s="137"/>
      <c r="BKD3230" s="137"/>
      <c r="BKE3230" s="137"/>
      <c r="BKF3230" s="137"/>
      <c r="BKG3230" s="137"/>
      <c r="BKH3230" s="137"/>
      <c r="BKI3230" s="137"/>
      <c r="BKJ3230" s="137"/>
      <c r="BKK3230" s="137"/>
      <c r="BKL3230" s="137"/>
      <c r="BKM3230" s="137"/>
      <c r="BKN3230" s="137"/>
      <c r="BKO3230" s="137"/>
      <c r="BKP3230" s="137"/>
      <c r="BKQ3230" s="137"/>
      <c r="BKR3230" s="137"/>
      <c r="BKS3230" s="137"/>
      <c r="BKT3230" s="137"/>
      <c r="BKU3230" s="137"/>
      <c r="BKV3230" s="137"/>
      <c r="BKW3230" s="137"/>
      <c r="BKX3230" s="137"/>
      <c r="BKY3230" s="137"/>
      <c r="BKZ3230" s="137"/>
      <c r="BLA3230" s="137"/>
      <c r="BLB3230" s="137"/>
      <c r="BLC3230" s="137"/>
      <c r="BLD3230" s="137"/>
      <c r="BLE3230" s="137"/>
      <c r="BLF3230" s="137"/>
      <c r="BLG3230" s="137"/>
      <c r="BLH3230" s="137"/>
      <c r="BLI3230" s="137"/>
      <c r="BLJ3230" s="137"/>
      <c r="BLK3230" s="137"/>
      <c r="BLL3230" s="137"/>
      <c r="BLM3230" s="137"/>
      <c r="BLN3230" s="137"/>
      <c r="BLO3230" s="137"/>
      <c r="BLP3230" s="137"/>
      <c r="BLQ3230" s="137"/>
      <c r="BLR3230" s="137"/>
      <c r="BLS3230" s="137"/>
      <c r="BLT3230" s="137"/>
      <c r="BLU3230" s="137"/>
      <c r="BLV3230" s="137"/>
      <c r="BLW3230" s="137"/>
      <c r="BLX3230" s="137"/>
      <c r="BLY3230" s="137"/>
      <c r="BLZ3230" s="137"/>
      <c r="BMA3230" s="137"/>
      <c r="BMB3230" s="137"/>
      <c r="BMC3230" s="137"/>
      <c r="BMD3230" s="137"/>
      <c r="BME3230" s="137"/>
      <c r="BMF3230" s="137"/>
      <c r="BMG3230" s="137"/>
      <c r="BMH3230" s="137"/>
      <c r="BMI3230" s="137"/>
      <c r="BMJ3230" s="137"/>
      <c r="BMK3230" s="137"/>
      <c r="BML3230" s="137"/>
      <c r="BMM3230" s="137"/>
      <c r="BMN3230" s="137"/>
      <c r="BMO3230" s="137"/>
      <c r="BMP3230" s="137"/>
      <c r="BMQ3230" s="137"/>
      <c r="BMR3230" s="137"/>
      <c r="BMS3230" s="137"/>
      <c r="BMT3230" s="137"/>
      <c r="BMU3230" s="137"/>
      <c r="BMV3230" s="137"/>
      <c r="BMW3230" s="137"/>
      <c r="BMX3230" s="137"/>
      <c r="BMY3230" s="137"/>
      <c r="BMZ3230" s="137"/>
      <c r="BNA3230" s="137"/>
      <c r="BNB3230" s="137"/>
      <c r="BNC3230" s="137"/>
      <c r="BND3230" s="137"/>
      <c r="BNE3230" s="137"/>
      <c r="BNF3230" s="137"/>
      <c r="BNG3230" s="137"/>
      <c r="BNH3230" s="137"/>
      <c r="BNI3230" s="137"/>
      <c r="BNJ3230" s="137"/>
      <c r="BNK3230" s="137"/>
      <c r="BNL3230" s="137"/>
      <c r="BNM3230" s="137"/>
      <c r="BNN3230" s="137"/>
      <c r="BNO3230" s="137"/>
      <c r="BNP3230" s="137"/>
      <c r="BNQ3230" s="137"/>
      <c r="BNR3230" s="137"/>
      <c r="BNS3230" s="137"/>
      <c r="BNT3230" s="137"/>
      <c r="BNU3230" s="137"/>
      <c r="BNV3230" s="137"/>
      <c r="BNW3230" s="137"/>
      <c r="BNX3230" s="137"/>
      <c r="BNY3230" s="137"/>
      <c r="BNZ3230" s="137"/>
      <c r="BOA3230" s="137"/>
      <c r="BOB3230" s="137"/>
      <c r="BOC3230" s="137"/>
      <c r="BOD3230" s="137"/>
      <c r="BOE3230" s="137"/>
      <c r="BOF3230" s="137"/>
      <c r="BOG3230" s="137"/>
      <c r="BOH3230" s="137"/>
      <c r="BOI3230" s="137"/>
      <c r="BOJ3230" s="137"/>
      <c r="BOK3230" s="137"/>
      <c r="BOL3230" s="137"/>
      <c r="BOM3230" s="137"/>
      <c r="BON3230" s="137"/>
      <c r="BOO3230" s="137"/>
      <c r="BOP3230" s="137"/>
      <c r="BOQ3230" s="137"/>
      <c r="BOR3230" s="137"/>
      <c r="BOS3230" s="137"/>
      <c r="BOT3230" s="137"/>
      <c r="BOU3230" s="137"/>
      <c r="BOV3230" s="137"/>
      <c r="BOW3230" s="137"/>
      <c r="BOX3230" s="137"/>
      <c r="BOY3230" s="137"/>
      <c r="BOZ3230" s="137"/>
      <c r="BPA3230" s="137"/>
      <c r="BPB3230" s="137"/>
      <c r="BPC3230" s="137"/>
      <c r="BPD3230" s="137"/>
      <c r="BPE3230" s="137"/>
      <c r="BPF3230" s="137"/>
      <c r="BPG3230" s="137"/>
      <c r="BPH3230" s="137"/>
      <c r="BPI3230" s="137"/>
      <c r="BPJ3230" s="137"/>
      <c r="BPK3230" s="137"/>
      <c r="BPL3230" s="137"/>
      <c r="BPM3230" s="137"/>
      <c r="BPN3230" s="137"/>
      <c r="BPO3230" s="137"/>
      <c r="BPP3230" s="137"/>
      <c r="BPQ3230" s="137"/>
      <c r="BPR3230" s="137"/>
      <c r="BPS3230" s="137"/>
      <c r="BPT3230" s="137"/>
      <c r="BPU3230" s="137"/>
      <c r="BPV3230" s="137"/>
      <c r="BPW3230" s="137"/>
      <c r="BPX3230" s="137"/>
      <c r="BPY3230" s="137"/>
      <c r="BPZ3230" s="137"/>
      <c r="BQA3230" s="137"/>
      <c r="BQB3230" s="137"/>
      <c r="BQC3230" s="137"/>
      <c r="BQD3230" s="137"/>
      <c r="BQE3230" s="137"/>
      <c r="BQF3230" s="137"/>
      <c r="BQG3230" s="137"/>
      <c r="BQH3230" s="137"/>
      <c r="BQI3230" s="137"/>
      <c r="BQJ3230" s="137"/>
      <c r="BQK3230" s="137"/>
      <c r="BQL3230" s="137"/>
      <c r="BQM3230" s="137"/>
      <c r="BQN3230" s="137"/>
      <c r="BQO3230" s="137"/>
      <c r="BQP3230" s="137"/>
      <c r="BQQ3230" s="137"/>
      <c r="BQR3230" s="137"/>
      <c r="BQS3230" s="137"/>
      <c r="BQT3230" s="137"/>
      <c r="BQU3230" s="137"/>
      <c r="BQV3230" s="137"/>
      <c r="BQW3230" s="137"/>
      <c r="BQX3230" s="137"/>
      <c r="BQY3230" s="137"/>
      <c r="BQZ3230" s="137"/>
      <c r="BRA3230" s="137"/>
      <c r="BRB3230" s="137"/>
      <c r="BRC3230" s="137"/>
      <c r="BRD3230" s="137"/>
      <c r="BRE3230" s="137"/>
      <c r="BRF3230" s="137"/>
      <c r="BRG3230" s="137"/>
      <c r="BRH3230" s="137"/>
      <c r="BRI3230" s="137"/>
      <c r="BRJ3230" s="137"/>
      <c r="BRK3230" s="137"/>
      <c r="BRL3230" s="137"/>
      <c r="BRM3230" s="137"/>
      <c r="BRN3230" s="137"/>
      <c r="BRO3230" s="137"/>
      <c r="BRP3230" s="137"/>
      <c r="BRQ3230" s="137"/>
      <c r="BRR3230" s="137"/>
      <c r="BRS3230" s="137"/>
      <c r="BRT3230" s="137"/>
      <c r="BRU3230" s="137"/>
      <c r="BRV3230" s="137"/>
      <c r="BRW3230" s="137"/>
      <c r="BRX3230" s="137"/>
      <c r="BRY3230" s="137"/>
      <c r="BRZ3230" s="137"/>
      <c r="BSA3230" s="137"/>
      <c r="BSB3230" s="137"/>
      <c r="BSC3230" s="137"/>
      <c r="BSD3230" s="137"/>
      <c r="BSE3230" s="137"/>
      <c r="BSF3230" s="137"/>
      <c r="BSG3230" s="137"/>
      <c r="BSH3230" s="137"/>
      <c r="BSI3230" s="137"/>
      <c r="BSJ3230" s="137"/>
      <c r="BSK3230" s="137"/>
      <c r="BSL3230" s="137"/>
      <c r="BSM3230" s="137"/>
      <c r="BSN3230" s="137"/>
      <c r="BSO3230" s="137"/>
      <c r="BSP3230" s="137"/>
      <c r="BSQ3230" s="137"/>
      <c r="BSR3230" s="137"/>
      <c r="BSS3230" s="137"/>
      <c r="BST3230" s="137"/>
      <c r="BSU3230" s="137"/>
      <c r="BSV3230" s="137"/>
      <c r="BSW3230" s="137"/>
      <c r="BSX3230" s="137"/>
      <c r="BSY3230" s="137"/>
      <c r="BSZ3230" s="137"/>
      <c r="BTA3230" s="137"/>
      <c r="BTB3230" s="137"/>
      <c r="BTC3230" s="137"/>
      <c r="BTD3230" s="137"/>
      <c r="BTE3230" s="137"/>
      <c r="BTF3230" s="137"/>
      <c r="BTG3230" s="137"/>
      <c r="BTH3230" s="137"/>
      <c r="BTI3230" s="137"/>
      <c r="BTJ3230" s="137"/>
      <c r="BTK3230" s="137"/>
      <c r="BTL3230" s="137"/>
      <c r="BTM3230" s="137"/>
      <c r="BTN3230" s="137"/>
      <c r="BTO3230" s="137"/>
      <c r="BTP3230" s="137"/>
      <c r="BTQ3230" s="137"/>
      <c r="BTR3230" s="137"/>
      <c r="BTS3230" s="137"/>
      <c r="BTT3230" s="137"/>
      <c r="BTU3230" s="137"/>
      <c r="BTV3230" s="137"/>
      <c r="BTW3230" s="137"/>
      <c r="BTX3230" s="137"/>
      <c r="BTY3230" s="137"/>
      <c r="BTZ3230" s="137"/>
      <c r="BUA3230" s="137"/>
      <c r="BUB3230" s="137"/>
      <c r="BUC3230" s="137"/>
      <c r="BUD3230" s="137"/>
      <c r="BUE3230" s="137"/>
      <c r="BUF3230" s="137"/>
      <c r="BUG3230" s="137"/>
      <c r="BUH3230" s="137"/>
      <c r="BUI3230" s="137"/>
      <c r="BUJ3230" s="137"/>
      <c r="BUK3230" s="137"/>
      <c r="BUL3230" s="137"/>
      <c r="BUM3230" s="137"/>
      <c r="BUN3230" s="137"/>
      <c r="BUO3230" s="137"/>
      <c r="BUP3230" s="137"/>
      <c r="BUQ3230" s="137"/>
      <c r="BUR3230" s="137"/>
      <c r="BUS3230" s="137"/>
      <c r="BUT3230" s="137"/>
      <c r="BUU3230" s="137"/>
      <c r="BUV3230" s="137"/>
      <c r="BUW3230" s="137"/>
      <c r="BUX3230" s="137"/>
      <c r="BUY3230" s="137"/>
      <c r="BUZ3230" s="137"/>
      <c r="BVA3230" s="137"/>
      <c r="BVB3230" s="137"/>
      <c r="BVC3230" s="137"/>
      <c r="BVD3230" s="137"/>
      <c r="BVE3230" s="137"/>
      <c r="BVF3230" s="137"/>
      <c r="BVG3230" s="137"/>
      <c r="BVH3230" s="137"/>
      <c r="BVI3230" s="137"/>
      <c r="BVJ3230" s="137"/>
      <c r="BVK3230" s="137"/>
      <c r="BVL3230" s="137"/>
      <c r="BVM3230" s="137"/>
      <c r="BVN3230" s="137"/>
      <c r="BVO3230" s="137"/>
      <c r="BVP3230" s="137"/>
      <c r="BVQ3230" s="137"/>
      <c r="BVR3230" s="137"/>
      <c r="BVS3230" s="137"/>
      <c r="BVT3230" s="137"/>
      <c r="BVU3230" s="137"/>
      <c r="BVV3230" s="137"/>
      <c r="BVW3230" s="137"/>
      <c r="BVX3230" s="137"/>
      <c r="BVY3230" s="137"/>
      <c r="BVZ3230" s="137"/>
      <c r="BWA3230" s="137"/>
      <c r="BWB3230" s="137"/>
      <c r="BWC3230" s="137"/>
      <c r="BWD3230" s="137"/>
      <c r="BWE3230" s="137"/>
      <c r="BWF3230" s="137"/>
      <c r="BWG3230" s="137"/>
      <c r="BWH3230" s="137"/>
      <c r="BWI3230" s="137"/>
      <c r="BWJ3230" s="137"/>
      <c r="BWK3230" s="137"/>
      <c r="BWL3230" s="137"/>
      <c r="BWM3230" s="137"/>
      <c r="BWN3230" s="137"/>
      <c r="BWO3230" s="137"/>
      <c r="BWP3230" s="137"/>
      <c r="BWQ3230" s="137"/>
      <c r="BWR3230" s="137"/>
      <c r="BWS3230" s="137"/>
      <c r="BWT3230" s="137"/>
      <c r="BWU3230" s="137"/>
      <c r="BWV3230" s="137"/>
      <c r="BWW3230" s="137"/>
      <c r="BWX3230" s="137"/>
      <c r="BWY3230" s="137"/>
      <c r="BWZ3230" s="137"/>
      <c r="BXA3230" s="137"/>
      <c r="BXB3230" s="137"/>
      <c r="BXC3230" s="137"/>
      <c r="BXD3230" s="137"/>
      <c r="BXE3230" s="137"/>
      <c r="BXF3230" s="137"/>
      <c r="BXG3230" s="137"/>
      <c r="BXH3230" s="137"/>
      <c r="BXI3230" s="137"/>
      <c r="BXJ3230" s="137"/>
      <c r="BXK3230" s="137"/>
      <c r="BXL3230" s="137"/>
      <c r="BXM3230" s="137"/>
      <c r="BXN3230" s="137"/>
      <c r="BXO3230" s="137"/>
      <c r="BXP3230" s="137"/>
      <c r="BXQ3230" s="137"/>
      <c r="BXR3230" s="137"/>
      <c r="BXS3230" s="137"/>
      <c r="BXT3230" s="137"/>
      <c r="BXU3230" s="137"/>
      <c r="BXV3230" s="137"/>
      <c r="BXW3230" s="137"/>
      <c r="BXX3230" s="137"/>
      <c r="BXY3230" s="137"/>
      <c r="BXZ3230" s="137"/>
      <c r="BYA3230" s="137"/>
      <c r="BYB3230" s="137"/>
      <c r="BYC3230" s="137"/>
      <c r="BYD3230" s="137"/>
      <c r="BYE3230" s="137"/>
      <c r="BYF3230" s="137"/>
      <c r="BYG3230" s="137"/>
      <c r="BYH3230" s="137"/>
      <c r="BYI3230" s="137"/>
      <c r="BYJ3230" s="137"/>
      <c r="BYK3230" s="137"/>
      <c r="BYL3230" s="137"/>
      <c r="BYM3230" s="137"/>
      <c r="BYN3230" s="137"/>
      <c r="BYO3230" s="137"/>
      <c r="BYP3230" s="137"/>
      <c r="BYQ3230" s="137"/>
      <c r="BYR3230" s="137"/>
      <c r="BYS3230" s="137"/>
      <c r="BYT3230" s="137"/>
      <c r="BYU3230" s="137"/>
      <c r="BYV3230" s="137"/>
      <c r="BYW3230" s="137"/>
      <c r="BYX3230" s="137"/>
      <c r="BYY3230" s="137"/>
      <c r="BYZ3230" s="137"/>
      <c r="BZA3230" s="137"/>
      <c r="BZB3230" s="137"/>
      <c r="BZC3230" s="137"/>
      <c r="BZD3230" s="137"/>
      <c r="BZE3230" s="137"/>
      <c r="BZF3230" s="137"/>
      <c r="BZG3230" s="137"/>
      <c r="BZH3230" s="137"/>
      <c r="BZI3230" s="137"/>
      <c r="BZJ3230" s="137"/>
      <c r="BZK3230" s="137"/>
      <c r="BZL3230" s="137"/>
      <c r="BZM3230" s="137"/>
      <c r="BZN3230" s="137"/>
      <c r="BZO3230" s="137"/>
      <c r="BZP3230" s="137"/>
      <c r="BZQ3230" s="137"/>
      <c r="BZR3230" s="137"/>
      <c r="BZS3230" s="137"/>
      <c r="BZT3230" s="137"/>
      <c r="BZU3230" s="137"/>
      <c r="BZV3230" s="137"/>
      <c r="BZW3230" s="137"/>
      <c r="BZX3230" s="137"/>
      <c r="BZY3230" s="137"/>
      <c r="BZZ3230" s="137"/>
      <c r="CAA3230" s="137"/>
      <c r="CAB3230" s="137"/>
      <c r="CAC3230" s="137"/>
      <c r="CAD3230" s="137"/>
      <c r="CAE3230" s="137"/>
      <c r="CAF3230" s="137"/>
      <c r="CAG3230" s="137"/>
      <c r="CAH3230" s="137"/>
      <c r="CAI3230" s="137"/>
      <c r="CAJ3230" s="137"/>
      <c r="CAK3230" s="137"/>
      <c r="CAL3230" s="137"/>
      <c r="CAM3230" s="137"/>
      <c r="CAN3230" s="137"/>
      <c r="CAO3230" s="137"/>
      <c r="CAP3230" s="137"/>
      <c r="CAQ3230" s="137"/>
      <c r="CAR3230" s="137"/>
      <c r="CAS3230" s="137"/>
      <c r="CAT3230" s="137"/>
      <c r="CAU3230" s="137"/>
      <c r="CAV3230" s="137"/>
      <c r="CAW3230" s="137"/>
      <c r="CAX3230" s="137"/>
      <c r="CAY3230" s="137"/>
      <c r="CAZ3230" s="137"/>
      <c r="CBA3230" s="137"/>
      <c r="CBB3230" s="137"/>
      <c r="CBC3230" s="137"/>
      <c r="CBD3230" s="137"/>
      <c r="CBE3230" s="137"/>
      <c r="CBF3230" s="137"/>
      <c r="CBG3230" s="137"/>
      <c r="CBH3230" s="137"/>
      <c r="CBI3230" s="137"/>
      <c r="CBJ3230" s="137"/>
      <c r="CBK3230" s="137"/>
      <c r="CBL3230" s="137"/>
      <c r="CBM3230" s="137"/>
      <c r="CBN3230" s="137"/>
      <c r="CBO3230" s="137"/>
      <c r="CBP3230" s="137"/>
      <c r="CBQ3230" s="137"/>
      <c r="CBR3230" s="137"/>
      <c r="CBS3230" s="137"/>
      <c r="CBT3230" s="137"/>
      <c r="CBU3230" s="137"/>
      <c r="CBV3230" s="137"/>
      <c r="CBW3230" s="137"/>
      <c r="CBX3230" s="137"/>
      <c r="CBY3230" s="137"/>
      <c r="CBZ3230" s="137"/>
      <c r="CCA3230" s="137"/>
      <c r="CCB3230" s="137"/>
      <c r="CCC3230" s="137"/>
      <c r="CCD3230" s="137"/>
      <c r="CCE3230" s="137"/>
      <c r="CCF3230" s="137"/>
      <c r="CCG3230" s="137"/>
      <c r="CCH3230" s="137"/>
      <c r="CCI3230" s="137"/>
      <c r="CCJ3230" s="137"/>
      <c r="CCK3230" s="137"/>
      <c r="CCL3230" s="137"/>
      <c r="CCM3230" s="137"/>
      <c r="CCN3230" s="137"/>
      <c r="CCO3230" s="137"/>
      <c r="CCP3230" s="137"/>
      <c r="CCQ3230" s="137"/>
      <c r="CCR3230" s="137"/>
      <c r="CCS3230" s="137"/>
      <c r="CCT3230" s="137"/>
      <c r="CCU3230" s="137"/>
      <c r="CCV3230" s="137"/>
      <c r="CCW3230" s="137"/>
      <c r="CCX3230" s="137"/>
      <c r="CCY3230" s="137"/>
      <c r="CCZ3230" s="137"/>
      <c r="CDA3230" s="137"/>
      <c r="CDB3230" s="137"/>
      <c r="CDC3230" s="137"/>
      <c r="CDD3230" s="137"/>
      <c r="CDE3230" s="137"/>
      <c r="CDF3230" s="137"/>
      <c r="CDG3230" s="137"/>
      <c r="CDH3230" s="137"/>
      <c r="CDI3230" s="137"/>
      <c r="CDJ3230" s="137"/>
      <c r="CDK3230" s="137"/>
      <c r="CDL3230" s="137"/>
      <c r="CDM3230" s="137"/>
      <c r="CDN3230" s="137"/>
      <c r="CDO3230" s="137"/>
      <c r="CDP3230" s="137"/>
      <c r="CDQ3230" s="137"/>
      <c r="CDR3230" s="137"/>
      <c r="CDS3230" s="137"/>
      <c r="CDT3230" s="137"/>
      <c r="CDU3230" s="137"/>
      <c r="CDV3230" s="137"/>
      <c r="CDW3230" s="137"/>
      <c r="CDX3230" s="137"/>
      <c r="CDY3230" s="137"/>
      <c r="CDZ3230" s="137"/>
      <c r="CEA3230" s="137"/>
      <c r="CEB3230" s="137"/>
      <c r="CEC3230" s="137"/>
      <c r="CED3230" s="137"/>
      <c r="CEE3230" s="137"/>
      <c r="CEF3230" s="137"/>
      <c r="CEG3230" s="137"/>
      <c r="CEH3230" s="137"/>
      <c r="CEI3230" s="137"/>
      <c r="CEJ3230" s="137"/>
      <c r="CEK3230" s="137"/>
      <c r="CEL3230" s="137"/>
      <c r="CEM3230" s="137"/>
      <c r="CEN3230" s="137"/>
      <c r="CEO3230" s="137"/>
      <c r="CEP3230" s="137"/>
      <c r="CEQ3230" s="137"/>
      <c r="CER3230" s="137"/>
      <c r="CES3230" s="137"/>
      <c r="CET3230" s="137"/>
      <c r="CEU3230" s="137"/>
      <c r="CEV3230" s="137"/>
      <c r="CEW3230" s="137"/>
      <c r="CEX3230" s="137"/>
      <c r="CEY3230" s="137"/>
      <c r="CEZ3230" s="137"/>
      <c r="CFA3230" s="137"/>
      <c r="CFB3230" s="137"/>
      <c r="CFC3230" s="137"/>
      <c r="CFD3230" s="137"/>
      <c r="CFE3230" s="137"/>
      <c r="CFF3230" s="137"/>
      <c r="CFG3230" s="137"/>
      <c r="CFH3230" s="137"/>
      <c r="CFI3230" s="137"/>
      <c r="CFJ3230" s="137"/>
      <c r="CFK3230" s="137"/>
      <c r="CFL3230" s="137"/>
      <c r="CFM3230" s="137"/>
      <c r="CFN3230" s="137"/>
      <c r="CFO3230" s="137"/>
      <c r="CFP3230" s="137"/>
      <c r="CFQ3230" s="137"/>
      <c r="CFR3230" s="137"/>
      <c r="CFS3230" s="137"/>
      <c r="CFT3230" s="137"/>
      <c r="CFU3230" s="137"/>
      <c r="CFV3230" s="137"/>
      <c r="CFW3230" s="137"/>
      <c r="CFX3230" s="137"/>
      <c r="CFY3230" s="137"/>
      <c r="CFZ3230" s="137"/>
      <c r="CGA3230" s="137"/>
      <c r="CGB3230" s="137"/>
      <c r="CGC3230" s="137"/>
      <c r="CGD3230" s="137"/>
      <c r="CGE3230" s="137"/>
      <c r="CGF3230" s="137"/>
      <c r="CGG3230" s="137"/>
      <c r="CGH3230" s="137"/>
      <c r="CGI3230" s="137"/>
      <c r="CGJ3230" s="137"/>
      <c r="CGK3230" s="137"/>
      <c r="CGL3230" s="137"/>
      <c r="CGM3230" s="137"/>
      <c r="CGN3230" s="137"/>
      <c r="CGO3230" s="137"/>
      <c r="CGP3230" s="137"/>
      <c r="CGQ3230" s="137"/>
      <c r="CGR3230" s="137"/>
      <c r="CGS3230" s="137"/>
      <c r="CGT3230" s="137"/>
      <c r="CGU3230" s="137"/>
      <c r="CGV3230" s="137"/>
      <c r="CGW3230" s="137"/>
      <c r="CGX3230" s="137"/>
      <c r="CGY3230" s="137"/>
      <c r="CGZ3230" s="137"/>
      <c r="CHA3230" s="137"/>
      <c r="CHB3230" s="137"/>
      <c r="CHC3230" s="137"/>
      <c r="CHD3230" s="137"/>
      <c r="CHE3230" s="137"/>
      <c r="CHF3230" s="137"/>
      <c r="CHG3230" s="137"/>
      <c r="CHH3230" s="137"/>
      <c r="CHI3230" s="137"/>
      <c r="CHJ3230" s="137"/>
      <c r="CHK3230" s="137"/>
      <c r="CHL3230" s="137"/>
      <c r="CHM3230" s="137"/>
      <c r="CHN3230" s="137"/>
      <c r="CHO3230" s="137"/>
      <c r="CHP3230" s="137"/>
      <c r="CHQ3230" s="137"/>
      <c r="CHR3230" s="137"/>
      <c r="CHS3230" s="137"/>
      <c r="CHT3230" s="137"/>
      <c r="CHU3230" s="137"/>
      <c r="CHV3230" s="137"/>
      <c r="CHW3230" s="137"/>
      <c r="CHX3230" s="137"/>
      <c r="CHY3230" s="137"/>
      <c r="CHZ3230" s="137"/>
      <c r="CIA3230" s="137"/>
      <c r="CIB3230" s="137"/>
      <c r="CIC3230" s="137"/>
      <c r="CID3230" s="137"/>
      <c r="CIE3230" s="137"/>
      <c r="CIF3230" s="137"/>
      <c r="CIG3230" s="137"/>
      <c r="CIH3230" s="137"/>
      <c r="CII3230" s="137"/>
      <c r="CIJ3230" s="137"/>
      <c r="CIK3230" s="137"/>
      <c r="CIL3230" s="137"/>
      <c r="CIM3230" s="137"/>
      <c r="CIN3230" s="137"/>
      <c r="CIO3230" s="137"/>
      <c r="CIP3230" s="137"/>
      <c r="CIQ3230" s="137"/>
      <c r="CIR3230" s="137"/>
      <c r="CIS3230" s="137"/>
      <c r="CIT3230" s="137"/>
      <c r="CIU3230" s="137"/>
      <c r="CIV3230" s="137"/>
      <c r="CIW3230" s="137"/>
      <c r="CIX3230" s="137"/>
      <c r="CIY3230" s="137"/>
      <c r="CIZ3230" s="137"/>
      <c r="CJA3230" s="137"/>
      <c r="CJB3230" s="137"/>
      <c r="CJC3230" s="137"/>
      <c r="CJD3230" s="137"/>
      <c r="CJE3230" s="137"/>
      <c r="CJF3230" s="137"/>
      <c r="CJG3230" s="137"/>
      <c r="CJH3230" s="137"/>
      <c r="CJI3230" s="137"/>
      <c r="CJJ3230" s="137"/>
      <c r="CJK3230" s="137"/>
      <c r="CJL3230" s="137"/>
      <c r="CJM3230" s="137"/>
      <c r="CJN3230" s="137"/>
      <c r="CJO3230" s="137"/>
      <c r="CJP3230" s="137"/>
      <c r="CJQ3230" s="137"/>
      <c r="CJR3230" s="137"/>
      <c r="CJS3230" s="137"/>
      <c r="CJT3230" s="137"/>
      <c r="CJU3230" s="137"/>
      <c r="CJV3230" s="137"/>
      <c r="CJW3230" s="137"/>
      <c r="CJX3230" s="137"/>
      <c r="CJY3230" s="137"/>
      <c r="CJZ3230" s="137"/>
      <c r="CKA3230" s="137"/>
      <c r="CKB3230" s="137"/>
      <c r="CKC3230" s="137"/>
      <c r="CKD3230" s="137"/>
      <c r="CKE3230" s="137"/>
      <c r="CKF3230" s="137"/>
      <c r="CKG3230" s="137"/>
      <c r="CKH3230" s="137"/>
      <c r="CKI3230" s="137"/>
      <c r="CKJ3230" s="137"/>
      <c r="CKK3230" s="137"/>
      <c r="CKL3230" s="137"/>
      <c r="CKM3230" s="137"/>
      <c r="CKN3230" s="137"/>
      <c r="CKO3230" s="137"/>
      <c r="CKP3230" s="137"/>
      <c r="CKQ3230" s="137"/>
      <c r="CKR3230" s="137"/>
      <c r="CKS3230" s="137"/>
      <c r="CKT3230" s="137"/>
      <c r="CKU3230" s="137"/>
      <c r="CKV3230" s="137"/>
      <c r="CKW3230" s="137"/>
      <c r="CKX3230" s="137"/>
      <c r="CKY3230" s="137"/>
      <c r="CKZ3230" s="137"/>
      <c r="CLA3230" s="137"/>
      <c r="CLB3230" s="137"/>
      <c r="CLC3230" s="137"/>
      <c r="CLD3230" s="137"/>
      <c r="CLE3230" s="137"/>
      <c r="CLF3230" s="137"/>
      <c r="CLG3230" s="137"/>
      <c r="CLH3230" s="137"/>
      <c r="CLI3230" s="137"/>
      <c r="CLJ3230" s="137"/>
      <c r="CLK3230" s="137"/>
      <c r="CLL3230" s="137"/>
      <c r="CLM3230" s="137"/>
      <c r="CLN3230" s="137"/>
      <c r="CLO3230" s="137"/>
      <c r="CLP3230" s="137"/>
      <c r="CLQ3230" s="137"/>
      <c r="CLR3230" s="137"/>
      <c r="CLS3230" s="137"/>
      <c r="CLT3230" s="137"/>
      <c r="CLU3230" s="137"/>
      <c r="CLV3230" s="137"/>
      <c r="CLW3230" s="137"/>
      <c r="CLX3230" s="137"/>
      <c r="CLY3230" s="137"/>
      <c r="CLZ3230" s="137"/>
      <c r="CMA3230" s="137"/>
      <c r="CMB3230" s="137"/>
      <c r="CMC3230" s="137"/>
      <c r="CMD3230" s="137"/>
      <c r="CME3230" s="137"/>
      <c r="CMF3230" s="137"/>
      <c r="CMG3230" s="137"/>
      <c r="CMH3230" s="137"/>
      <c r="CMI3230" s="137"/>
      <c r="CMJ3230" s="137"/>
      <c r="CMK3230" s="137"/>
      <c r="CML3230" s="137"/>
      <c r="CMM3230" s="137"/>
      <c r="CMN3230" s="137"/>
      <c r="CMO3230" s="137"/>
      <c r="CMP3230" s="137"/>
      <c r="CMQ3230" s="137"/>
      <c r="CMR3230" s="137"/>
      <c r="CMS3230" s="137"/>
      <c r="CMT3230" s="137"/>
      <c r="CMU3230" s="137"/>
      <c r="CMV3230" s="137"/>
      <c r="CMW3230" s="137"/>
      <c r="CMX3230" s="137"/>
      <c r="CMY3230" s="137"/>
      <c r="CMZ3230" s="137"/>
      <c r="CNA3230" s="137"/>
      <c r="CNB3230" s="137"/>
      <c r="CNC3230" s="137"/>
      <c r="CND3230" s="137"/>
      <c r="CNE3230" s="137"/>
      <c r="CNF3230" s="137"/>
      <c r="CNG3230" s="137"/>
      <c r="CNH3230" s="137"/>
      <c r="CNI3230" s="137"/>
      <c r="CNJ3230" s="137"/>
      <c r="CNK3230" s="137"/>
      <c r="CNL3230" s="137"/>
      <c r="CNM3230" s="137"/>
      <c r="CNN3230" s="137"/>
      <c r="CNO3230" s="137"/>
      <c r="CNP3230" s="137"/>
      <c r="CNQ3230" s="137"/>
      <c r="CNR3230" s="137"/>
      <c r="CNS3230" s="137"/>
      <c r="CNT3230" s="137"/>
      <c r="CNU3230" s="137"/>
      <c r="CNV3230" s="137"/>
      <c r="CNW3230" s="137"/>
      <c r="CNX3230" s="137"/>
      <c r="CNY3230" s="137"/>
      <c r="CNZ3230" s="137"/>
      <c r="COA3230" s="137"/>
      <c r="COB3230" s="137"/>
      <c r="COC3230" s="137"/>
      <c r="COD3230" s="137"/>
      <c r="COE3230" s="137"/>
      <c r="COF3230" s="137"/>
      <c r="COG3230" s="137"/>
      <c r="COH3230" s="137"/>
      <c r="COI3230" s="137"/>
      <c r="COJ3230" s="137"/>
      <c r="COK3230" s="137"/>
      <c r="COL3230" s="137"/>
      <c r="COM3230" s="137"/>
      <c r="CON3230" s="137"/>
      <c r="COO3230" s="137"/>
      <c r="COP3230" s="137"/>
      <c r="COQ3230" s="137"/>
      <c r="COR3230" s="137"/>
      <c r="COS3230" s="137"/>
      <c r="COT3230" s="137"/>
      <c r="COU3230" s="137"/>
      <c r="COV3230" s="137"/>
      <c r="COW3230" s="137"/>
      <c r="COX3230" s="137"/>
      <c r="COY3230" s="137"/>
      <c r="COZ3230" s="137"/>
      <c r="CPA3230" s="137"/>
      <c r="CPB3230" s="137"/>
      <c r="CPC3230" s="137"/>
      <c r="CPD3230" s="137"/>
      <c r="CPE3230" s="137"/>
      <c r="CPF3230" s="137"/>
      <c r="CPG3230" s="137"/>
      <c r="CPH3230" s="137"/>
      <c r="CPI3230" s="137"/>
      <c r="CPJ3230" s="137"/>
      <c r="CPK3230" s="137"/>
      <c r="CPL3230" s="137"/>
      <c r="CPM3230" s="137"/>
      <c r="CPN3230" s="137"/>
      <c r="CPO3230" s="137"/>
      <c r="CPP3230" s="137"/>
      <c r="CPQ3230" s="137"/>
      <c r="CPR3230" s="137"/>
      <c r="CPS3230" s="137"/>
      <c r="CPT3230" s="137"/>
      <c r="CPU3230" s="137"/>
      <c r="CPV3230" s="137"/>
      <c r="CPW3230" s="137"/>
      <c r="CPX3230" s="137"/>
      <c r="CPY3230" s="137"/>
      <c r="CPZ3230" s="137"/>
      <c r="CQA3230" s="137"/>
      <c r="CQB3230" s="137"/>
      <c r="CQC3230" s="137"/>
      <c r="CQD3230" s="137"/>
      <c r="CQE3230" s="137"/>
      <c r="CQF3230" s="137"/>
      <c r="CQG3230" s="137"/>
      <c r="CQH3230" s="137"/>
      <c r="CQI3230" s="137"/>
      <c r="CQJ3230" s="137"/>
      <c r="CQK3230" s="137"/>
      <c r="CQL3230" s="137"/>
      <c r="CQM3230" s="137"/>
      <c r="CQN3230" s="137"/>
      <c r="CQO3230" s="137"/>
      <c r="CQP3230" s="137"/>
      <c r="CQQ3230" s="137"/>
      <c r="CQR3230" s="137"/>
      <c r="CQS3230" s="137"/>
      <c r="CQT3230" s="137"/>
      <c r="CQU3230" s="137"/>
      <c r="CQV3230" s="137"/>
      <c r="CQW3230" s="137"/>
      <c r="CQX3230" s="137"/>
      <c r="CQY3230" s="137"/>
      <c r="CQZ3230" s="137"/>
      <c r="CRA3230" s="137"/>
      <c r="CRB3230" s="137"/>
      <c r="CRC3230" s="137"/>
      <c r="CRD3230" s="137"/>
      <c r="CRE3230" s="137"/>
      <c r="CRF3230" s="137"/>
      <c r="CRG3230" s="137"/>
      <c r="CRH3230" s="137"/>
      <c r="CRI3230" s="137"/>
      <c r="CRJ3230" s="137"/>
      <c r="CRK3230" s="137"/>
      <c r="CRL3230" s="137"/>
      <c r="CRM3230" s="137"/>
      <c r="CRN3230" s="137"/>
      <c r="CRO3230" s="137"/>
      <c r="CRP3230" s="137"/>
      <c r="CRQ3230" s="137"/>
      <c r="CRR3230" s="137"/>
      <c r="CRS3230" s="137"/>
      <c r="CRT3230" s="137"/>
      <c r="CRU3230" s="137"/>
      <c r="CRV3230" s="137"/>
      <c r="CRW3230" s="137"/>
      <c r="CRX3230" s="137"/>
      <c r="CRY3230" s="137"/>
      <c r="CRZ3230" s="137"/>
      <c r="CSA3230" s="137"/>
      <c r="CSB3230" s="137"/>
      <c r="CSC3230" s="137"/>
      <c r="CSD3230" s="137"/>
      <c r="CSE3230" s="137"/>
      <c r="CSF3230" s="137"/>
      <c r="CSG3230" s="137"/>
      <c r="CSH3230" s="137"/>
      <c r="CSI3230" s="137"/>
      <c r="CSJ3230" s="137"/>
      <c r="CSK3230" s="137"/>
      <c r="CSL3230" s="137"/>
      <c r="CSM3230" s="137"/>
      <c r="CSN3230" s="137"/>
      <c r="CSO3230" s="137"/>
      <c r="CSP3230" s="137"/>
      <c r="CSQ3230" s="137"/>
      <c r="CSR3230" s="137"/>
      <c r="CSS3230" s="137"/>
      <c r="CST3230" s="137"/>
      <c r="CSU3230" s="137"/>
      <c r="CSV3230" s="137"/>
      <c r="CSW3230" s="137"/>
      <c r="CSX3230" s="137"/>
      <c r="CSY3230" s="137"/>
      <c r="CSZ3230" s="137"/>
      <c r="CTA3230" s="137"/>
      <c r="CTB3230" s="137"/>
      <c r="CTC3230" s="137"/>
      <c r="CTD3230" s="137"/>
      <c r="CTE3230" s="137"/>
      <c r="CTF3230" s="137"/>
      <c r="CTG3230" s="137"/>
      <c r="CTH3230" s="137"/>
      <c r="CTI3230" s="137"/>
      <c r="CTJ3230" s="137"/>
      <c r="CTK3230" s="137"/>
      <c r="CTL3230" s="137"/>
      <c r="CTM3230" s="137"/>
      <c r="CTN3230" s="137"/>
      <c r="CTO3230" s="137"/>
      <c r="CTP3230" s="137"/>
      <c r="CTQ3230" s="137"/>
      <c r="CTR3230" s="137"/>
      <c r="CTS3230" s="137"/>
      <c r="CTT3230" s="137"/>
      <c r="CTU3230" s="137"/>
      <c r="CTV3230" s="137"/>
      <c r="CTW3230" s="137"/>
      <c r="CTX3230" s="137"/>
      <c r="CTY3230" s="137"/>
      <c r="CTZ3230" s="137"/>
      <c r="CUA3230" s="137"/>
      <c r="CUB3230" s="137"/>
      <c r="CUC3230" s="137"/>
      <c r="CUD3230" s="137"/>
      <c r="CUE3230" s="137"/>
      <c r="CUF3230" s="137"/>
      <c r="CUG3230" s="137"/>
      <c r="CUH3230" s="137"/>
      <c r="CUI3230" s="137"/>
      <c r="CUJ3230" s="137"/>
      <c r="CUK3230" s="137"/>
      <c r="CUL3230" s="137"/>
      <c r="CUM3230" s="137"/>
      <c r="CUN3230" s="137"/>
      <c r="CUO3230" s="137"/>
      <c r="CUP3230" s="137"/>
      <c r="CUQ3230" s="137"/>
      <c r="CUR3230" s="137"/>
      <c r="CUS3230" s="137"/>
      <c r="CUT3230" s="137"/>
      <c r="CUU3230" s="137"/>
      <c r="CUV3230" s="137"/>
      <c r="CUW3230" s="137"/>
      <c r="CUX3230" s="137"/>
      <c r="CUY3230" s="137"/>
      <c r="CUZ3230" s="137"/>
      <c r="CVA3230" s="137"/>
      <c r="CVB3230" s="137"/>
      <c r="CVC3230" s="137"/>
      <c r="CVD3230" s="137"/>
      <c r="CVE3230" s="137"/>
      <c r="CVF3230" s="137"/>
      <c r="CVG3230" s="137"/>
      <c r="CVH3230" s="137"/>
      <c r="CVI3230" s="137"/>
      <c r="CVJ3230" s="137"/>
      <c r="CVK3230" s="137"/>
      <c r="CVL3230" s="137"/>
      <c r="CVM3230" s="137"/>
      <c r="CVN3230" s="137"/>
      <c r="CVO3230" s="137"/>
      <c r="CVP3230" s="137"/>
      <c r="CVQ3230" s="137"/>
      <c r="CVR3230" s="137"/>
      <c r="CVS3230" s="137"/>
      <c r="CVT3230" s="137"/>
      <c r="CVU3230" s="137"/>
      <c r="CVV3230" s="137"/>
      <c r="CVW3230" s="137"/>
      <c r="CVX3230" s="137"/>
      <c r="CVY3230" s="137"/>
      <c r="CVZ3230" s="137"/>
      <c r="CWA3230" s="137"/>
      <c r="CWB3230" s="137"/>
      <c r="CWC3230" s="137"/>
      <c r="CWD3230" s="137"/>
      <c r="CWE3230" s="137"/>
      <c r="CWF3230" s="137"/>
      <c r="CWG3230" s="137"/>
      <c r="CWH3230" s="137"/>
      <c r="CWI3230" s="137"/>
      <c r="CWJ3230" s="137"/>
      <c r="CWK3230" s="137"/>
      <c r="CWL3230" s="137"/>
      <c r="CWM3230" s="137"/>
      <c r="CWN3230" s="137"/>
      <c r="CWO3230" s="137"/>
      <c r="CWP3230" s="137"/>
      <c r="CWQ3230" s="137"/>
      <c r="CWR3230" s="137"/>
      <c r="CWS3230" s="137"/>
      <c r="CWT3230" s="137"/>
      <c r="CWU3230" s="137"/>
      <c r="CWV3230" s="137"/>
      <c r="CWW3230" s="137"/>
      <c r="CWX3230" s="137"/>
      <c r="CWY3230" s="137"/>
      <c r="CWZ3230" s="137"/>
      <c r="CXA3230" s="137"/>
      <c r="CXB3230" s="137"/>
      <c r="CXC3230" s="137"/>
      <c r="CXD3230" s="137"/>
      <c r="CXE3230" s="137"/>
      <c r="CXF3230" s="137"/>
      <c r="CXG3230" s="137"/>
      <c r="CXH3230" s="137"/>
      <c r="CXI3230" s="137"/>
      <c r="CXJ3230" s="137"/>
      <c r="CXK3230" s="137"/>
      <c r="CXL3230" s="137"/>
      <c r="CXM3230" s="137"/>
      <c r="CXN3230" s="137"/>
      <c r="CXO3230" s="137"/>
      <c r="CXP3230" s="137"/>
      <c r="CXQ3230" s="137"/>
      <c r="CXR3230" s="137"/>
      <c r="CXS3230" s="137"/>
      <c r="CXT3230" s="137"/>
      <c r="CXU3230" s="137"/>
      <c r="CXV3230" s="137"/>
      <c r="CXW3230" s="137"/>
      <c r="CXX3230" s="137"/>
      <c r="CXY3230" s="137"/>
      <c r="CXZ3230" s="137"/>
      <c r="CYA3230" s="137"/>
      <c r="CYB3230" s="137"/>
      <c r="CYC3230" s="137"/>
      <c r="CYD3230" s="137"/>
      <c r="CYE3230" s="137"/>
      <c r="CYF3230" s="137"/>
      <c r="CYG3230" s="137"/>
      <c r="CYH3230" s="137"/>
      <c r="CYI3230" s="137"/>
      <c r="CYJ3230" s="137"/>
      <c r="CYK3230" s="137"/>
      <c r="CYL3230" s="137"/>
      <c r="CYM3230" s="137"/>
      <c r="CYN3230" s="137"/>
      <c r="CYO3230" s="137"/>
      <c r="CYP3230" s="137"/>
      <c r="CYQ3230" s="137"/>
      <c r="CYR3230" s="137"/>
      <c r="CYS3230" s="137"/>
      <c r="CYT3230" s="137"/>
      <c r="CYU3230" s="137"/>
      <c r="CYV3230" s="137"/>
      <c r="CYW3230" s="137"/>
      <c r="CYX3230" s="137"/>
      <c r="CYY3230" s="137"/>
      <c r="CYZ3230" s="137"/>
      <c r="CZA3230" s="137"/>
      <c r="CZB3230" s="137"/>
      <c r="CZC3230" s="137"/>
      <c r="CZD3230" s="137"/>
      <c r="CZE3230" s="137"/>
      <c r="CZF3230" s="137"/>
      <c r="CZG3230" s="137"/>
      <c r="CZH3230" s="137"/>
      <c r="CZI3230" s="137"/>
      <c r="CZJ3230" s="137"/>
      <c r="CZK3230" s="137"/>
      <c r="CZL3230" s="137"/>
      <c r="CZM3230" s="137"/>
      <c r="CZN3230" s="137"/>
      <c r="CZO3230" s="137"/>
      <c r="CZP3230" s="137"/>
      <c r="CZQ3230" s="137"/>
      <c r="CZR3230" s="137"/>
      <c r="CZS3230" s="137"/>
      <c r="CZT3230" s="137"/>
      <c r="CZU3230" s="137"/>
      <c r="CZV3230" s="137"/>
      <c r="CZW3230" s="137"/>
      <c r="CZX3230" s="137"/>
      <c r="CZY3230" s="137"/>
      <c r="CZZ3230" s="137"/>
      <c r="DAA3230" s="137"/>
      <c r="DAB3230" s="137"/>
      <c r="DAC3230" s="137"/>
      <c r="DAD3230" s="137"/>
      <c r="DAE3230" s="137"/>
      <c r="DAF3230" s="137"/>
      <c r="DAG3230" s="137"/>
      <c r="DAH3230" s="137"/>
      <c r="DAI3230" s="137"/>
      <c r="DAJ3230" s="137"/>
      <c r="DAK3230" s="137"/>
      <c r="DAL3230" s="137"/>
      <c r="DAM3230" s="137"/>
      <c r="DAN3230" s="137"/>
      <c r="DAO3230" s="137"/>
      <c r="DAP3230" s="137"/>
      <c r="DAQ3230" s="137"/>
      <c r="DAR3230" s="137"/>
      <c r="DAS3230" s="137"/>
      <c r="DAT3230" s="137"/>
      <c r="DAU3230" s="137"/>
      <c r="DAV3230" s="137"/>
      <c r="DAW3230" s="137"/>
      <c r="DAX3230" s="137"/>
      <c r="DAY3230" s="137"/>
      <c r="DAZ3230" s="137"/>
      <c r="DBA3230" s="137"/>
      <c r="DBB3230" s="137"/>
      <c r="DBC3230" s="137"/>
      <c r="DBD3230" s="137"/>
      <c r="DBE3230" s="137"/>
      <c r="DBF3230" s="137"/>
      <c r="DBG3230" s="137"/>
      <c r="DBH3230" s="137"/>
      <c r="DBI3230" s="137"/>
      <c r="DBJ3230" s="137"/>
      <c r="DBK3230" s="137"/>
      <c r="DBL3230" s="137"/>
      <c r="DBM3230" s="137"/>
      <c r="DBN3230" s="137"/>
      <c r="DBO3230" s="137"/>
      <c r="DBP3230" s="137"/>
      <c r="DBQ3230" s="137"/>
      <c r="DBR3230" s="137"/>
      <c r="DBS3230" s="137"/>
      <c r="DBT3230" s="137"/>
      <c r="DBU3230" s="137"/>
      <c r="DBV3230" s="137"/>
      <c r="DBW3230" s="137"/>
      <c r="DBX3230" s="137"/>
      <c r="DBY3230" s="137"/>
      <c r="DBZ3230" s="137"/>
      <c r="DCA3230" s="137"/>
      <c r="DCB3230" s="137"/>
      <c r="DCC3230" s="137"/>
      <c r="DCD3230" s="137"/>
      <c r="DCE3230" s="137"/>
      <c r="DCF3230" s="137"/>
      <c r="DCG3230" s="137"/>
      <c r="DCH3230" s="137"/>
      <c r="DCI3230" s="137"/>
      <c r="DCJ3230" s="137"/>
      <c r="DCK3230" s="137"/>
      <c r="DCL3230" s="137"/>
      <c r="DCM3230" s="137"/>
      <c r="DCN3230" s="137"/>
      <c r="DCO3230" s="137"/>
      <c r="DCP3230" s="137"/>
      <c r="DCQ3230" s="137"/>
      <c r="DCR3230" s="137"/>
      <c r="DCS3230" s="137"/>
      <c r="DCT3230" s="137"/>
      <c r="DCU3230" s="137"/>
      <c r="DCV3230" s="137"/>
      <c r="DCW3230" s="137"/>
      <c r="DCX3230" s="137"/>
      <c r="DCY3230" s="137"/>
      <c r="DCZ3230" s="137"/>
      <c r="DDA3230" s="137"/>
      <c r="DDB3230" s="137"/>
      <c r="DDC3230" s="137"/>
      <c r="DDD3230" s="137"/>
      <c r="DDE3230" s="137"/>
      <c r="DDF3230" s="137"/>
      <c r="DDG3230" s="137"/>
      <c r="DDH3230" s="137"/>
      <c r="DDI3230" s="137"/>
      <c r="DDJ3230" s="137"/>
      <c r="DDK3230" s="137"/>
      <c r="DDL3230" s="137"/>
      <c r="DDM3230" s="137"/>
      <c r="DDN3230" s="137"/>
      <c r="DDO3230" s="137"/>
      <c r="DDP3230" s="137"/>
      <c r="DDQ3230" s="137"/>
      <c r="DDR3230" s="137"/>
      <c r="DDS3230" s="137"/>
      <c r="DDT3230" s="137"/>
      <c r="DDU3230" s="137"/>
      <c r="DDV3230" s="137"/>
      <c r="DDW3230" s="137"/>
      <c r="DDX3230" s="137"/>
      <c r="DDY3230" s="137"/>
      <c r="DDZ3230" s="137"/>
      <c r="DEA3230" s="137"/>
      <c r="DEB3230" s="137"/>
      <c r="DEC3230" s="137"/>
      <c r="DED3230" s="137"/>
      <c r="DEE3230" s="137"/>
      <c r="DEF3230" s="137"/>
      <c r="DEG3230" s="137"/>
      <c r="DEH3230" s="137"/>
      <c r="DEI3230" s="137"/>
      <c r="DEJ3230" s="137"/>
      <c r="DEK3230" s="137"/>
      <c r="DEL3230" s="137"/>
      <c r="DEM3230" s="137"/>
      <c r="DEN3230" s="137"/>
      <c r="DEO3230" s="137"/>
      <c r="DEP3230" s="137"/>
      <c r="DEQ3230" s="137"/>
      <c r="DER3230" s="137"/>
      <c r="DES3230" s="137"/>
      <c r="DET3230" s="137"/>
      <c r="DEU3230" s="137"/>
      <c r="DEV3230" s="137"/>
      <c r="DEW3230" s="137"/>
      <c r="DEX3230" s="137"/>
      <c r="DEY3230" s="137"/>
      <c r="DEZ3230" s="137"/>
      <c r="DFA3230" s="137"/>
      <c r="DFB3230" s="137"/>
      <c r="DFC3230" s="137"/>
      <c r="DFD3230" s="137"/>
      <c r="DFE3230" s="137"/>
      <c r="DFF3230" s="137"/>
      <c r="DFG3230" s="137"/>
      <c r="DFH3230" s="137"/>
      <c r="DFI3230" s="137"/>
      <c r="DFJ3230" s="137"/>
      <c r="DFK3230" s="137"/>
      <c r="DFL3230" s="137"/>
      <c r="DFM3230" s="137"/>
      <c r="DFN3230" s="137"/>
      <c r="DFO3230" s="137"/>
      <c r="DFP3230" s="137"/>
      <c r="DFQ3230" s="137"/>
      <c r="DFR3230" s="137"/>
      <c r="DFS3230" s="137"/>
      <c r="DFT3230" s="137"/>
      <c r="DFU3230" s="137"/>
      <c r="DFV3230" s="137"/>
      <c r="DFW3230" s="137"/>
      <c r="DFX3230" s="137"/>
      <c r="DFY3230" s="137"/>
      <c r="DFZ3230" s="137"/>
      <c r="DGA3230" s="137"/>
      <c r="DGB3230" s="137"/>
      <c r="DGC3230" s="137"/>
      <c r="DGD3230" s="137"/>
      <c r="DGE3230" s="137"/>
      <c r="DGF3230" s="137"/>
      <c r="DGG3230" s="137"/>
      <c r="DGH3230" s="137"/>
      <c r="DGI3230" s="137"/>
      <c r="DGJ3230" s="137"/>
      <c r="DGK3230" s="137"/>
      <c r="DGL3230" s="137"/>
      <c r="DGM3230" s="137"/>
      <c r="DGN3230" s="137"/>
      <c r="DGO3230" s="137"/>
      <c r="DGP3230" s="137"/>
      <c r="DGQ3230" s="137"/>
      <c r="DGR3230" s="137"/>
      <c r="DGS3230" s="137"/>
      <c r="DGT3230" s="137"/>
      <c r="DGU3230" s="137"/>
      <c r="DGV3230" s="137"/>
      <c r="DGW3230" s="137"/>
      <c r="DGX3230" s="137"/>
      <c r="DGY3230" s="137"/>
      <c r="DGZ3230" s="137"/>
      <c r="DHA3230" s="137"/>
      <c r="DHB3230" s="137"/>
      <c r="DHC3230" s="137"/>
      <c r="DHD3230" s="137"/>
      <c r="DHE3230" s="137"/>
      <c r="DHF3230" s="137"/>
      <c r="DHG3230" s="137"/>
      <c r="DHH3230" s="137"/>
      <c r="DHI3230" s="137"/>
      <c r="DHJ3230" s="137"/>
      <c r="DHK3230" s="137"/>
      <c r="DHL3230" s="137"/>
      <c r="DHM3230" s="137"/>
      <c r="DHN3230" s="137"/>
      <c r="DHO3230" s="137"/>
    </row>
    <row r="3231" spans="1:2927" ht="24.65" customHeight="1" outlineLevel="1" x14ac:dyDescent="0.35">
      <c r="A3231" s="83" t="s">
        <v>4473</v>
      </c>
      <c r="B3231" s="84" t="s">
        <v>76</v>
      </c>
      <c r="C3231" s="85"/>
      <c r="D3231" s="86"/>
      <c r="E3231" s="101"/>
      <c r="F3231" s="101"/>
      <c r="G3231" s="101"/>
      <c r="H3231" s="101"/>
      <c r="I3231" s="101">
        <f t="shared" si="199"/>
        <v>0</v>
      </c>
      <c r="J3231" s="101"/>
      <c r="K3231" s="101"/>
      <c r="L3231" s="101"/>
      <c r="M3231" s="101"/>
      <c r="N3231" s="101">
        <f t="shared" si="198"/>
        <v>0</v>
      </c>
      <c r="O3231" s="88">
        <v>46099</v>
      </c>
      <c r="P3231" s="88">
        <v>46106</v>
      </c>
      <c r="Q3231" s="89">
        <v>0.03</v>
      </c>
      <c r="R3231" s="90" t="s">
        <v>33</v>
      </c>
      <c r="S3231" s="91"/>
      <c r="T3231" s="91"/>
      <c r="U3231" s="102"/>
    </row>
    <row r="3232" spans="1:2927" s="148" customFormat="1" ht="24.65" customHeight="1" outlineLevel="1" x14ac:dyDescent="0.35">
      <c r="A3232" s="83" t="s">
        <v>4474</v>
      </c>
      <c r="B3232" s="84" t="s">
        <v>454</v>
      </c>
      <c r="C3232" s="85"/>
      <c r="D3232" s="86"/>
      <c r="E3232" s="101"/>
      <c r="F3232" s="101"/>
      <c r="G3232" s="101"/>
      <c r="H3232" s="101"/>
      <c r="I3232" s="101">
        <f t="shared" si="199"/>
        <v>0</v>
      </c>
      <c r="J3232" s="101"/>
      <c r="K3232" s="101"/>
      <c r="L3232" s="101"/>
      <c r="M3232" s="101"/>
      <c r="N3232" s="101">
        <f t="shared" si="198"/>
        <v>0</v>
      </c>
      <c r="O3232" s="88">
        <v>46113</v>
      </c>
      <c r="P3232" s="88">
        <v>46188</v>
      </c>
      <c r="Q3232" s="89">
        <v>0.5</v>
      </c>
      <c r="R3232" s="90" t="s">
        <v>33</v>
      </c>
      <c r="S3232" s="91"/>
      <c r="T3232" s="91"/>
      <c r="U3232" s="102"/>
      <c r="V3232" s="137"/>
      <c r="W3232" s="137"/>
      <c r="X3232" s="137"/>
      <c r="Y3232" s="137"/>
      <c r="Z3232" s="137"/>
      <c r="AA3232" s="137"/>
      <c r="AB3232" s="137"/>
      <c r="AC3232" s="137"/>
      <c r="AD3232" s="137"/>
      <c r="AE3232" s="137"/>
      <c r="AF3232" s="137"/>
      <c r="AG3232" s="137"/>
      <c r="AH3232" s="137"/>
      <c r="AI3232" s="137"/>
      <c r="AJ3232" s="137"/>
      <c r="AK3232" s="137"/>
      <c r="AL3232" s="137"/>
      <c r="AM3232" s="137"/>
      <c r="AN3232" s="137"/>
      <c r="AO3232" s="137"/>
      <c r="AP3232" s="137"/>
      <c r="AQ3232" s="137"/>
      <c r="AR3232" s="137"/>
      <c r="AS3232" s="137"/>
      <c r="AT3232" s="137"/>
      <c r="AU3232" s="137"/>
      <c r="AV3232" s="137"/>
      <c r="AW3232" s="137"/>
      <c r="AX3232" s="137"/>
      <c r="AY3232" s="137"/>
      <c r="AZ3232" s="137"/>
      <c r="BA3232" s="137"/>
      <c r="BB3232" s="137"/>
      <c r="BC3232" s="137"/>
      <c r="BD3232" s="137"/>
      <c r="BE3232" s="137"/>
      <c r="BF3232" s="137"/>
      <c r="BG3232" s="137"/>
      <c r="BH3232" s="137"/>
      <c r="BI3232" s="137"/>
      <c r="BJ3232" s="137"/>
      <c r="BK3232" s="137"/>
      <c r="BL3232" s="137"/>
      <c r="BM3232" s="137"/>
      <c r="BN3232" s="137"/>
      <c r="BO3232" s="137"/>
      <c r="BP3232" s="137"/>
      <c r="BQ3232" s="137"/>
      <c r="BR3232" s="137"/>
      <c r="BS3232" s="137"/>
      <c r="BT3232" s="137"/>
      <c r="BU3232" s="137"/>
      <c r="BV3232" s="137"/>
      <c r="BW3232" s="137"/>
      <c r="BX3232" s="137"/>
      <c r="BY3232" s="137"/>
      <c r="BZ3232" s="137"/>
      <c r="CA3232" s="137"/>
      <c r="CB3232" s="137"/>
      <c r="CC3232" s="137"/>
      <c r="CD3232" s="137"/>
      <c r="CE3232" s="137"/>
      <c r="CF3232" s="137"/>
      <c r="CG3232" s="137"/>
      <c r="CH3232" s="137"/>
      <c r="CI3232" s="137"/>
      <c r="CJ3232" s="137"/>
      <c r="CK3232" s="137"/>
      <c r="CL3232" s="137"/>
      <c r="CM3232" s="137"/>
      <c r="CN3232" s="137"/>
      <c r="CO3232" s="137"/>
      <c r="CP3232" s="137"/>
      <c r="CQ3232" s="137"/>
      <c r="CR3232" s="137"/>
      <c r="CS3232" s="137"/>
      <c r="CT3232" s="137"/>
      <c r="CU3232" s="137"/>
      <c r="CV3232" s="137"/>
      <c r="CW3232" s="137"/>
      <c r="CX3232" s="137"/>
      <c r="CY3232" s="137"/>
      <c r="CZ3232" s="137"/>
      <c r="DA3232" s="137"/>
      <c r="DB3232" s="137"/>
      <c r="DC3232" s="137"/>
      <c r="DD3232" s="137"/>
      <c r="DE3232" s="137"/>
      <c r="DF3232" s="137"/>
      <c r="DG3232" s="137"/>
      <c r="DH3232" s="137"/>
      <c r="DI3232" s="137"/>
      <c r="DJ3232" s="137"/>
      <c r="DK3232" s="137"/>
      <c r="DL3232" s="137"/>
      <c r="DM3232" s="137"/>
      <c r="DN3232" s="137"/>
      <c r="DO3232" s="137"/>
      <c r="DP3232" s="137"/>
      <c r="DQ3232" s="137"/>
      <c r="DR3232" s="137"/>
      <c r="DS3232" s="137"/>
      <c r="DT3232" s="137"/>
      <c r="DU3232" s="137"/>
      <c r="DV3232" s="137"/>
      <c r="DW3232" s="137"/>
      <c r="DX3232" s="137"/>
      <c r="DY3232" s="137"/>
      <c r="DZ3232" s="137"/>
      <c r="EA3232" s="137"/>
      <c r="EB3232" s="137"/>
      <c r="EC3232" s="137"/>
      <c r="ED3232" s="137"/>
      <c r="EE3232" s="137"/>
      <c r="EF3232" s="137"/>
      <c r="EG3232" s="137"/>
      <c r="EH3232" s="137"/>
      <c r="EI3232" s="137"/>
      <c r="EJ3232" s="137"/>
      <c r="EK3232" s="137"/>
      <c r="EL3232" s="137"/>
      <c r="EM3232" s="137"/>
      <c r="EN3232" s="137"/>
      <c r="EO3232" s="137"/>
      <c r="EP3232" s="137"/>
      <c r="EQ3232" s="137"/>
      <c r="ER3232" s="137"/>
      <c r="ES3232" s="137"/>
      <c r="ET3232" s="137"/>
      <c r="EU3232" s="137"/>
      <c r="EV3232" s="137"/>
      <c r="EW3232" s="137"/>
      <c r="EX3232" s="137"/>
      <c r="EY3232" s="137"/>
      <c r="EZ3232" s="137"/>
      <c r="FA3232" s="137"/>
      <c r="FB3232" s="137"/>
      <c r="FC3232" s="137"/>
      <c r="FD3232" s="137"/>
      <c r="FE3232" s="137"/>
      <c r="FF3232" s="137"/>
      <c r="FG3232" s="137"/>
      <c r="FH3232" s="137"/>
      <c r="FI3232" s="137"/>
      <c r="FJ3232" s="137"/>
      <c r="FK3232" s="137"/>
      <c r="FL3232" s="137"/>
      <c r="FM3232" s="137"/>
      <c r="FN3232" s="137"/>
      <c r="FO3232" s="137"/>
      <c r="FP3232" s="137"/>
      <c r="FQ3232" s="137"/>
      <c r="FR3232" s="137"/>
      <c r="FS3232" s="137"/>
      <c r="FT3232" s="137"/>
      <c r="FU3232" s="137"/>
      <c r="FV3232" s="137"/>
      <c r="FW3232" s="137"/>
      <c r="FX3232" s="137"/>
      <c r="FY3232" s="137"/>
      <c r="FZ3232" s="137"/>
      <c r="GA3232" s="137"/>
      <c r="GB3232" s="137"/>
      <c r="GC3232" s="137"/>
      <c r="GD3232" s="137"/>
      <c r="GE3232" s="137"/>
      <c r="GF3232" s="137"/>
      <c r="GG3232" s="137"/>
      <c r="GH3232" s="137"/>
      <c r="GI3232" s="137"/>
      <c r="GJ3232" s="137"/>
      <c r="GK3232" s="137"/>
      <c r="GL3232" s="137"/>
      <c r="GM3232" s="137"/>
      <c r="GN3232" s="137"/>
      <c r="GO3232" s="137"/>
      <c r="GP3232" s="137"/>
      <c r="GQ3232" s="137"/>
      <c r="GR3232" s="137"/>
      <c r="GS3232" s="137"/>
      <c r="GT3232" s="137"/>
      <c r="GU3232" s="137"/>
      <c r="GV3232" s="137"/>
      <c r="GW3232" s="137"/>
      <c r="GX3232" s="137"/>
      <c r="GY3232" s="137"/>
      <c r="GZ3232" s="137"/>
      <c r="HA3232" s="137"/>
      <c r="HB3232" s="137"/>
      <c r="HC3232" s="137"/>
      <c r="HD3232" s="137"/>
      <c r="HE3232" s="137"/>
      <c r="HF3232" s="137"/>
      <c r="HG3232" s="137"/>
      <c r="HH3232" s="137"/>
      <c r="HI3232" s="137"/>
      <c r="HJ3232" s="137"/>
      <c r="HK3232" s="137"/>
      <c r="HL3232" s="137"/>
      <c r="HM3232" s="137"/>
      <c r="HN3232" s="137"/>
      <c r="HO3232" s="137"/>
      <c r="HP3232" s="137"/>
      <c r="HQ3232" s="137"/>
      <c r="HR3232" s="137"/>
      <c r="HS3232" s="137"/>
      <c r="HT3232" s="137"/>
      <c r="HU3232" s="137"/>
      <c r="HV3232" s="137"/>
      <c r="HW3232" s="137"/>
      <c r="HX3232" s="137"/>
      <c r="HY3232" s="137"/>
      <c r="HZ3232" s="137"/>
      <c r="IA3232" s="137"/>
      <c r="IB3232" s="137"/>
      <c r="IC3232" s="137"/>
      <c r="ID3232" s="137"/>
      <c r="IE3232" s="137"/>
      <c r="IF3232" s="137"/>
      <c r="IG3232" s="137"/>
      <c r="IH3232" s="137"/>
      <c r="II3232" s="137"/>
      <c r="IJ3232" s="137"/>
      <c r="IK3232" s="137"/>
      <c r="IL3232" s="137"/>
      <c r="IM3232" s="137"/>
      <c r="IN3232" s="137"/>
      <c r="IO3232" s="137"/>
      <c r="IP3232" s="137"/>
      <c r="IQ3232" s="137"/>
      <c r="IR3232" s="137"/>
      <c r="IS3232" s="137"/>
      <c r="IT3232" s="137"/>
      <c r="IU3232" s="137"/>
      <c r="IV3232" s="137"/>
      <c r="IW3232" s="137"/>
      <c r="IX3232" s="137"/>
      <c r="IY3232" s="137"/>
      <c r="IZ3232" s="137"/>
      <c r="JA3232" s="137"/>
      <c r="JB3232" s="137"/>
      <c r="JC3232" s="137"/>
      <c r="JD3232" s="137"/>
      <c r="JE3232" s="137"/>
      <c r="JF3232" s="137"/>
      <c r="JG3232" s="137"/>
      <c r="JH3232" s="137"/>
      <c r="JI3232" s="137"/>
      <c r="JJ3232" s="137"/>
      <c r="JK3232" s="137"/>
      <c r="JL3232" s="137"/>
      <c r="JM3232" s="137"/>
      <c r="JN3232" s="137"/>
      <c r="JO3232" s="137"/>
      <c r="JP3232" s="137"/>
      <c r="JQ3232" s="137"/>
      <c r="JR3232" s="137"/>
      <c r="JS3232" s="137"/>
      <c r="JT3232" s="137"/>
      <c r="JU3232" s="137"/>
      <c r="JV3232" s="137"/>
      <c r="JW3232" s="137"/>
      <c r="JX3232" s="137"/>
      <c r="JY3232" s="137"/>
      <c r="JZ3232" s="137"/>
      <c r="KA3232" s="137"/>
      <c r="KB3232" s="137"/>
      <c r="KC3232" s="137"/>
      <c r="KD3232" s="137"/>
      <c r="KE3232" s="137"/>
      <c r="KF3232" s="137"/>
      <c r="KG3232" s="137"/>
      <c r="KH3232" s="137"/>
      <c r="KI3232" s="137"/>
      <c r="KJ3232" s="137"/>
      <c r="KK3232" s="137"/>
      <c r="KL3232" s="137"/>
      <c r="KM3232" s="137"/>
      <c r="KN3232" s="137"/>
      <c r="KO3232" s="137"/>
      <c r="KP3232" s="137"/>
      <c r="KQ3232" s="137"/>
      <c r="KR3232" s="137"/>
      <c r="KS3232" s="137"/>
      <c r="KT3232" s="137"/>
      <c r="KU3232" s="137"/>
      <c r="KV3232" s="137"/>
      <c r="KW3232" s="137"/>
      <c r="KX3232" s="137"/>
      <c r="KY3232" s="137"/>
      <c r="KZ3232" s="137"/>
      <c r="LA3232" s="137"/>
      <c r="LB3232" s="137"/>
      <c r="LC3232" s="137"/>
      <c r="LD3232" s="137"/>
      <c r="LE3232" s="137"/>
      <c r="LF3232" s="137"/>
      <c r="LG3232" s="137"/>
      <c r="LH3232" s="137"/>
      <c r="LI3232" s="137"/>
      <c r="LJ3232" s="137"/>
      <c r="LK3232" s="137"/>
      <c r="LL3232" s="137"/>
      <c r="LM3232" s="137"/>
      <c r="LN3232" s="137"/>
      <c r="LO3232" s="137"/>
      <c r="LP3232" s="137"/>
      <c r="LQ3232" s="137"/>
      <c r="LR3232" s="137"/>
      <c r="LS3232" s="137"/>
      <c r="LT3232" s="137"/>
      <c r="LU3232" s="137"/>
      <c r="LV3232" s="137"/>
      <c r="LW3232" s="137"/>
      <c r="LX3232" s="137"/>
      <c r="LY3232" s="137"/>
      <c r="LZ3232" s="137"/>
      <c r="MA3232" s="137"/>
      <c r="MB3232" s="137"/>
      <c r="MC3232" s="137"/>
      <c r="MD3232" s="137"/>
      <c r="ME3232" s="137"/>
      <c r="MF3232" s="137"/>
      <c r="MG3232" s="137"/>
      <c r="MH3232" s="137"/>
      <c r="MI3232" s="137"/>
      <c r="MJ3232" s="137"/>
      <c r="MK3232" s="137"/>
      <c r="ML3232" s="137"/>
      <c r="MM3232" s="137"/>
      <c r="MN3232" s="137"/>
      <c r="MO3232" s="137"/>
      <c r="MP3232" s="137"/>
      <c r="MQ3232" s="137"/>
      <c r="MR3232" s="137"/>
      <c r="MS3232" s="137"/>
      <c r="MT3232" s="137"/>
      <c r="MU3232" s="137"/>
      <c r="MV3232" s="137"/>
      <c r="MW3232" s="137"/>
      <c r="MX3232" s="137"/>
      <c r="MY3232" s="137"/>
      <c r="MZ3232" s="137"/>
      <c r="NA3232" s="137"/>
      <c r="NB3232" s="137"/>
      <c r="NC3232" s="137"/>
      <c r="ND3232" s="137"/>
      <c r="NE3232" s="137"/>
      <c r="NF3232" s="137"/>
      <c r="NG3232" s="137"/>
      <c r="NH3232" s="137"/>
      <c r="NI3232" s="137"/>
      <c r="NJ3232" s="137"/>
      <c r="NK3232" s="137"/>
      <c r="NL3232" s="137"/>
      <c r="NM3232" s="137"/>
      <c r="NN3232" s="137"/>
      <c r="NO3232" s="137"/>
      <c r="NP3232" s="137"/>
      <c r="NQ3232" s="137"/>
      <c r="NR3232" s="137"/>
      <c r="NS3232" s="137"/>
      <c r="NT3232" s="137"/>
      <c r="NU3232" s="137"/>
      <c r="NV3232" s="137"/>
      <c r="NW3232" s="137"/>
      <c r="NX3232" s="137"/>
      <c r="NY3232" s="137"/>
      <c r="NZ3232" s="137"/>
      <c r="OA3232" s="137"/>
      <c r="OB3232" s="137"/>
      <c r="OC3232" s="137"/>
      <c r="OD3232" s="137"/>
      <c r="OE3232" s="137"/>
      <c r="OF3232" s="137"/>
      <c r="OG3232" s="137"/>
      <c r="OH3232" s="137"/>
      <c r="OI3232" s="137"/>
      <c r="OJ3232" s="137"/>
      <c r="OK3232" s="137"/>
      <c r="OL3232" s="137"/>
      <c r="OM3232" s="137"/>
      <c r="ON3232" s="137"/>
      <c r="OO3232" s="137"/>
      <c r="OP3232" s="137"/>
      <c r="OQ3232" s="137"/>
      <c r="OR3232" s="137"/>
      <c r="OS3232" s="137"/>
      <c r="OT3232" s="137"/>
      <c r="OU3232" s="137"/>
      <c r="OV3232" s="137"/>
      <c r="OW3232" s="137"/>
      <c r="OX3232" s="137"/>
      <c r="OY3232" s="137"/>
      <c r="OZ3232" s="137"/>
      <c r="PA3232" s="137"/>
      <c r="PB3232" s="137"/>
      <c r="PC3232" s="137"/>
      <c r="PD3232" s="137"/>
      <c r="PE3232" s="137"/>
      <c r="PF3232" s="137"/>
      <c r="PG3232" s="137"/>
      <c r="PH3232" s="137"/>
      <c r="PI3232" s="137"/>
      <c r="PJ3232" s="137"/>
      <c r="PK3232" s="137"/>
      <c r="PL3232" s="137"/>
      <c r="PM3232" s="137"/>
      <c r="PN3232" s="137"/>
      <c r="PO3232" s="137"/>
      <c r="PP3232" s="137"/>
      <c r="PQ3232" s="137"/>
      <c r="PR3232" s="137"/>
      <c r="PS3232" s="137"/>
      <c r="PT3232" s="137"/>
      <c r="PU3232" s="137"/>
      <c r="PV3232" s="137"/>
      <c r="PW3232" s="137"/>
      <c r="PX3232" s="137"/>
      <c r="PY3232" s="137"/>
      <c r="PZ3232" s="137"/>
      <c r="QA3232" s="137"/>
      <c r="QB3232" s="137"/>
      <c r="QC3232" s="137"/>
      <c r="QD3232" s="137"/>
      <c r="QE3232" s="137"/>
      <c r="QF3232" s="137"/>
      <c r="QG3232" s="137"/>
      <c r="QH3232" s="137"/>
      <c r="QI3232" s="137"/>
      <c r="QJ3232" s="137"/>
      <c r="QK3232" s="137"/>
      <c r="QL3232" s="137"/>
      <c r="QM3232" s="137"/>
      <c r="QN3232" s="137"/>
      <c r="QO3232" s="137"/>
      <c r="QP3232" s="137"/>
      <c r="QQ3232" s="137"/>
      <c r="QR3232" s="137"/>
      <c r="QS3232" s="137"/>
      <c r="QT3232" s="137"/>
      <c r="QU3232" s="137"/>
      <c r="QV3232" s="137"/>
      <c r="QW3232" s="137"/>
      <c r="QX3232" s="137"/>
      <c r="QY3232" s="137"/>
      <c r="QZ3232" s="137"/>
      <c r="RA3232" s="137"/>
      <c r="RB3232" s="137"/>
      <c r="RC3232" s="137"/>
      <c r="RD3232" s="137"/>
      <c r="RE3232" s="137"/>
      <c r="RF3232" s="137"/>
      <c r="RG3232" s="137"/>
      <c r="RH3232" s="137"/>
      <c r="RI3232" s="137"/>
      <c r="RJ3232" s="137"/>
      <c r="RK3232" s="137"/>
      <c r="RL3232" s="137"/>
      <c r="RM3232" s="137"/>
      <c r="RN3232" s="137"/>
      <c r="RO3232" s="137"/>
      <c r="RP3232" s="137"/>
      <c r="RQ3232" s="137"/>
      <c r="RR3232" s="137"/>
      <c r="RS3232" s="137"/>
      <c r="RT3232" s="137"/>
      <c r="RU3232" s="137"/>
      <c r="RV3232" s="137"/>
      <c r="RW3232" s="137"/>
      <c r="RX3232" s="137"/>
      <c r="RY3232" s="137"/>
      <c r="RZ3232" s="137"/>
      <c r="SA3232" s="137"/>
      <c r="SB3232" s="137"/>
      <c r="SC3232" s="137"/>
      <c r="SD3232" s="137"/>
      <c r="SE3232" s="137"/>
      <c r="SF3232" s="137"/>
      <c r="SG3232" s="137"/>
      <c r="SH3232" s="137"/>
      <c r="SI3232" s="137"/>
      <c r="SJ3232" s="137"/>
      <c r="SK3232" s="137"/>
      <c r="SL3232" s="137"/>
      <c r="SM3232" s="137"/>
      <c r="SN3232" s="137"/>
      <c r="SO3232" s="137"/>
      <c r="SP3232" s="137"/>
      <c r="SQ3232" s="137"/>
      <c r="SR3232" s="137"/>
      <c r="SS3232" s="137"/>
      <c r="ST3232" s="137"/>
      <c r="SU3232" s="137"/>
      <c r="SV3232" s="137"/>
      <c r="SW3232" s="137"/>
      <c r="SX3232" s="137"/>
      <c r="SY3232" s="137"/>
      <c r="SZ3232" s="137"/>
      <c r="TA3232" s="137"/>
      <c r="TB3232" s="137"/>
      <c r="TC3232" s="137"/>
      <c r="TD3232" s="137"/>
      <c r="TE3232" s="137"/>
      <c r="TF3232" s="137"/>
      <c r="TG3232" s="137"/>
      <c r="TH3232" s="137"/>
      <c r="TI3232" s="137"/>
      <c r="TJ3232" s="137"/>
      <c r="TK3232" s="137"/>
      <c r="TL3232" s="137"/>
      <c r="TM3232" s="137"/>
      <c r="TN3232" s="137"/>
      <c r="TO3232" s="137"/>
      <c r="TP3232" s="137"/>
      <c r="TQ3232" s="137"/>
      <c r="TR3232" s="137"/>
      <c r="TS3232" s="137"/>
      <c r="TT3232" s="137"/>
      <c r="TU3232" s="137"/>
      <c r="TV3232" s="137"/>
      <c r="TW3232" s="137"/>
      <c r="TX3232" s="137"/>
      <c r="TY3232" s="137"/>
      <c r="TZ3232" s="137"/>
      <c r="UA3232" s="137"/>
      <c r="UB3232" s="137"/>
      <c r="UC3232" s="137"/>
      <c r="UD3232" s="137"/>
      <c r="UE3232" s="137"/>
      <c r="UF3232" s="137"/>
      <c r="UG3232" s="137"/>
      <c r="UH3232" s="137"/>
      <c r="UI3232" s="137"/>
      <c r="UJ3232" s="137"/>
      <c r="UK3232" s="137"/>
      <c r="UL3232" s="137"/>
      <c r="UM3232" s="137"/>
      <c r="UN3232" s="137"/>
      <c r="UO3232" s="137"/>
      <c r="UP3232" s="137"/>
      <c r="UQ3232" s="137"/>
      <c r="UR3232" s="137"/>
      <c r="US3232" s="137"/>
      <c r="UT3232" s="137"/>
      <c r="UU3232" s="137"/>
      <c r="UV3232" s="137"/>
      <c r="UW3232" s="137"/>
      <c r="UX3232" s="137"/>
      <c r="UY3232" s="137"/>
      <c r="UZ3232" s="137"/>
      <c r="VA3232" s="137"/>
      <c r="VB3232" s="137"/>
      <c r="VC3232" s="137"/>
      <c r="VD3232" s="137"/>
      <c r="VE3232" s="137"/>
      <c r="VF3232" s="137"/>
      <c r="VG3232" s="137"/>
      <c r="VH3232" s="137"/>
      <c r="VI3232" s="137"/>
      <c r="VJ3232" s="137"/>
      <c r="VK3232" s="137"/>
      <c r="VL3232" s="137"/>
      <c r="VM3232" s="137"/>
      <c r="VN3232" s="137"/>
      <c r="VO3232" s="137"/>
      <c r="VP3232" s="137"/>
      <c r="VQ3232" s="137"/>
      <c r="VR3232" s="137"/>
      <c r="VS3232" s="137"/>
      <c r="VT3232" s="137"/>
      <c r="VU3232" s="137"/>
      <c r="VV3232" s="137"/>
      <c r="VW3232" s="137"/>
      <c r="VX3232" s="137"/>
      <c r="VY3232" s="137"/>
      <c r="VZ3232" s="137"/>
      <c r="WA3232" s="137"/>
      <c r="WB3232" s="137"/>
      <c r="WC3232" s="137"/>
      <c r="WD3232" s="137"/>
      <c r="WE3232" s="137"/>
      <c r="WF3232" s="137"/>
      <c r="WG3232" s="137"/>
      <c r="WH3232" s="137"/>
      <c r="WI3232" s="137"/>
      <c r="WJ3232" s="137"/>
      <c r="WK3232" s="137"/>
      <c r="WL3232" s="137"/>
      <c r="WM3232" s="137"/>
      <c r="WN3232" s="137"/>
      <c r="WO3232" s="137"/>
      <c r="WP3232" s="137"/>
      <c r="WQ3232" s="137"/>
      <c r="WR3232" s="137"/>
      <c r="WS3232" s="137"/>
      <c r="WT3232" s="137"/>
      <c r="WU3232" s="137"/>
      <c r="WV3232" s="137"/>
      <c r="WW3232" s="137"/>
      <c r="WX3232" s="137"/>
      <c r="WY3232" s="137"/>
      <c r="WZ3232" s="137"/>
      <c r="XA3232" s="137"/>
      <c r="XB3232" s="137"/>
      <c r="XC3232" s="137"/>
      <c r="XD3232" s="137"/>
      <c r="XE3232" s="137"/>
      <c r="XF3232" s="137"/>
      <c r="XG3232" s="137"/>
      <c r="XH3232" s="137"/>
      <c r="XI3232" s="137"/>
      <c r="XJ3232" s="137"/>
      <c r="XK3232" s="137"/>
      <c r="XL3232" s="137"/>
      <c r="XM3232" s="137"/>
      <c r="XN3232" s="137"/>
      <c r="XO3232" s="137"/>
      <c r="XP3232" s="137"/>
      <c r="XQ3232" s="137"/>
      <c r="XR3232" s="137"/>
      <c r="XS3232" s="137"/>
      <c r="XT3232" s="137"/>
      <c r="XU3232" s="137"/>
      <c r="XV3232" s="137"/>
      <c r="XW3232" s="137"/>
      <c r="XX3232" s="137"/>
      <c r="XY3232" s="137"/>
      <c r="XZ3232" s="137"/>
      <c r="YA3232" s="137"/>
      <c r="YB3232" s="137"/>
      <c r="YC3232" s="137"/>
      <c r="YD3232" s="137"/>
      <c r="YE3232" s="137"/>
      <c r="YF3232" s="137"/>
      <c r="YG3232" s="137"/>
      <c r="YH3232" s="137"/>
      <c r="YI3232" s="137"/>
      <c r="YJ3232" s="137"/>
      <c r="YK3232" s="137"/>
      <c r="YL3232" s="137"/>
      <c r="YM3232" s="137"/>
      <c r="YN3232" s="137"/>
      <c r="YO3232" s="137"/>
      <c r="YP3232" s="137"/>
      <c r="YQ3232" s="137"/>
      <c r="YR3232" s="137"/>
      <c r="YS3232" s="137"/>
      <c r="YT3232" s="137"/>
      <c r="YU3232" s="137"/>
      <c r="YV3232" s="137"/>
      <c r="YW3232" s="137"/>
      <c r="YX3232" s="137"/>
      <c r="YY3232" s="137"/>
      <c r="YZ3232" s="137"/>
      <c r="ZA3232" s="137"/>
      <c r="ZB3232" s="137"/>
      <c r="ZC3232" s="137"/>
      <c r="ZD3232" s="137"/>
      <c r="ZE3232" s="137"/>
      <c r="ZF3232" s="137"/>
      <c r="ZG3232" s="137"/>
      <c r="ZH3232" s="137"/>
      <c r="ZI3232" s="137"/>
      <c r="ZJ3232" s="137"/>
      <c r="ZK3232" s="137"/>
      <c r="ZL3232" s="137"/>
      <c r="ZM3232" s="137"/>
      <c r="ZN3232" s="137"/>
      <c r="ZO3232" s="137"/>
      <c r="ZP3232" s="137"/>
      <c r="ZQ3232" s="137"/>
      <c r="ZR3232" s="137"/>
      <c r="ZS3232" s="137"/>
      <c r="ZT3232" s="137"/>
      <c r="ZU3232" s="137"/>
      <c r="ZV3232" s="137"/>
      <c r="ZW3232" s="137"/>
      <c r="ZX3232" s="137"/>
      <c r="ZY3232" s="137"/>
      <c r="ZZ3232" s="137"/>
      <c r="AAA3232" s="137"/>
      <c r="AAB3232" s="137"/>
      <c r="AAC3232" s="137"/>
      <c r="AAD3232" s="137"/>
      <c r="AAE3232" s="137"/>
      <c r="AAF3232" s="137"/>
      <c r="AAG3232" s="137"/>
      <c r="AAH3232" s="137"/>
      <c r="AAI3232" s="137"/>
      <c r="AAJ3232" s="137"/>
      <c r="AAK3232" s="137"/>
      <c r="AAL3232" s="137"/>
      <c r="AAM3232" s="137"/>
      <c r="AAN3232" s="137"/>
      <c r="AAO3232" s="137"/>
      <c r="AAP3232" s="137"/>
      <c r="AAQ3232" s="137"/>
      <c r="AAR3232" s="137"/>
      <c r="AAS3232" s="137"/>
      <c r="AAT3232" s="137"/>
      <c r="AAU3232" s="137"/>
      <c r="AAV3232" s="137"/>
      <c r="AAW3232" s="137"/>
      <c r="AAX3232" s="137"/>
      <c r="AAY3232" s="137"/>
      <c r="AAZ3232" s="137"/>
      <c r="ABA3232" s="137"/>
      <c r="ABB3232" s="137"/>
      <c r="ABC3232" s="137"/>
      <c r="ABD3232" s="137"/>
      <c r="ABE3232" s="137"/>
      <c r="ABF3232" s="137"/>
      <c r="ABG3232" s="137"/>
      <c r="ABH3232" s="137"/>
      <c r="ABI3232" s="137"/>
      <c r="ABJ3232" s="137"/>
      <c r="ABK3232" s="137"/>
      <c r="ABL3232" s="137"/>
      <c r="ABM3232" s="137"/>
      <c r="ABN3232" s="137"/>
      <c r="ABO3232" s="137"/>
      <c r="ABP3232" s="137"/>
      <c r="ABQ3232" s="137"/>
      <c r="ABR3232" s="137"/>
      <c r="ABS3232" s="137"/>
      <c r="ABT3232" s="137"/>
      <c r="ABU3232" s="137"/>
      <c r="ABV3232" s="137"/>
      <c r="ABW3232" s="137"/>
      <c r="ABX3232" s="137"/>
      <c r="ABY3232" s="137"/>
      <c r="ABZ3232" s="137"/>
      <c r="ACA3232" s="137"/>
      <c r="ACB3232" s="137"/>
      <c r="ACC3232" s="137"/>
      <c r="ACD3232" s="137"/>
      <c r="ACE3232" s="137"/>
      <c r="ACF3232" s="137"/>
      <c r="ACG3232" s="137"/>
      <c r="ACH3232" s="137"/>
      <c r="ACI3232" s="137"/>
      <c r="ACJ3232" s="137"/>
      <c r="ACK3232" s="137"/>
      <c r="ACL3232" s="137"/>
      <c r="ACM3232" s="137"/>
      <c r="ACN3232" s="137"/>
      <c r="ACO3232" s="137"/>
      <c r="ACP3232" s="137"/>
      <c r="ACQ3232" s="137"/>
      <c r="ACR3232" s="137"/>
      <c r="ACS3232" s="137"/>
      <c r="ACT3232" s="137"/>
      <c r="ACU3232" s="137"/>
      <c r="ACV3232" s="137"/>
      <c r="ACW3232" s="137"/>
      <c r="ACX3232" s="137"/>
      <c r="ACY3232" s="137"/>
      <c r="ACZ3232" s="137"/>
      <c r="ADA3232" s="137"/>
      <c r="ADB3232" s="137"/>
      <c r="ADC3232" s="137"/>
      <c r="ADD3232" s="137"/>
      <c r="ADE3232" s="137"/>
      <c r="ADF3232" s="137"/>
      <c r="ADG3232" s="137"/>
      <c r="ADH3232" s="137"/>
      <c r="ADI3232" s="137"/>
      <c r="ADJ3232" s="137"/>
      <c r="ADK3232" s="137"/>
      <c r="ADL3232" s="137"/>
      <c r="ADM3232" s="137"/>
      <c r="ADN3232" s="137"/>
      <c r="ADO3232" s="137"/>
      <c r="ADP3232" s="137"/>
      <c r="ADQ3232" s="137"/>
      <c r="ADR3232" s="137"/>
      <c r="ADS3232" s="137"/>
      <c r="ADT3232" s="137"/>
      <c r="ADU3232" s="137"/>
      <c r="ADV3232" s="137"/>
      <c r="ADW3232" s="137"/>
      <c r="ADX3232" s="137"/>
      <c r="ADY3232" s="137"/>
      <c r="ADZ3232" s="137"/>
      <c r="AEA3232" s="137"/>
      <c r="AEB3232" s="137"/>
      <c r="AEC3232" s="137"/>
      <c r="AED3232" s="137"/>
      <c r="AEE3232" s="137"/>
      <c r="AEF3232" s="137"/>
      <c r="AEG3232" s="137"/>
      <c r="AEH3232" s="137"/>
      <c r="AEI3232" s="137"/>
      <c r="AEJ3232" s="137"/>
      <c r="AEK3232" s="137"/>
      <c r="AEL3232" s="137"/>
      <c r="AEM3232" s="137"/>
      <c r="AEN3232" s="137"/>
      <c r="AEO3232" s="137"/>
      <c r="AEP3232" s="137"/>
      <c r="AEQ3232" s="137"/>
      <c r="AER3232" s="137"/>
      <c r="AES3232" s="137"/>
      <c r="AET3232" s="137"/>
      <c r="AEU3232" s="137"/>
      <c r="AEV3232" s="137"/>
      <c r="AEW3232" s="137"/>
      <c r="AEX3232" s="137"/>
      <c r="AEY3232" s="137"/>
      <c r="AEZ3232" s="137"/>
      <c r="AFA3232" s="137"/>
      <c r="AFB3232" s="137"/>
      <c r="AFC3232" s="137"/>
      <c r="AFD3232" s="137"/>
      <c r="AFE3232" s="137"/>
      <c r="AFF3232" s="137"/>
      <c r="AFG3232" s="137"/>
      <c r="AFH3232" s="137"/>
      <c r="AFI3232" s="137"/>
      <c r="AFJ3232" s="137"/>
      <c r="AFK3232" s="137"/>
      <c r="AFL3232" s="137"/>
      <c r="AFM3232" s="137"/>
      <c r="AFN3232" s="137"/>
      <c r="AFO3232" s="137"/>
      <c r="AFP3232" s="137"/>
      <c r="AFQ3232" s="137"/>
      <c r="AFR3232" s="137"/>
      <c r="AFS3232" s="137"/>
      <c r="AFT3232" s="137"/>
      <c r="AFU3232" s="137"/>
      <c r="AFV3232" s="137"/>
      <c r="AFW3232" s="137"/>
      <c r="AFX3232" s="137"/>
      <c r="AFY3232" s="137"/>
      <c r="AFZ3232" s="137"/>
      <c r="AGA3232" s="137"/>
      <c r="AGB3232" s="137"/>
      <c r="AGC3232" s="137"/>
      <c r="AGD3232" s="137"/>
      <c r="AGE3232" s="137"/>
      <c r="AGF3232" s="137"/>
      <c r="AGG3232" s="137"/>
      <c r="AGH3232" s="137"/>
      <c r="AGI3232" s="137"/>
      <c r="AGJ3232" s="137"/>
      <c r="AGK3232" s="137"/>
      <c r="AGL3232" s="137"/>
      <c r="AGM3232" s="137"/>
      <c r="AGN3232" s="137"/>
      <c r="AGO3232" s="137"/>
      <c r="AGP3232" s="137"/>
      <c r="AGQ3232" s="137"/>
      <c r="AGR3232" s="137"/>
      <c r="AGS3232" s="137"/>
      <c r="AGT3232" s="137"/>
      <c r="AGU3232" s="137"/>
      <c r="AGV3232" s="137"/>
      <c r="AGW3232" s="137"/>
      <c r="AGX3232" s="137"/>
      <c r="AGY3232" s="137"/>
      <c r="AGZ3232" s="137"/>
      <c r="AHA3232" s="137"/>
      <c r="AHB3232" s="137"/>
      <c r="AHC3232" s="137"/>
      <c r="AHD3232" s="137"/>
      <c r="AHE3232" s="137"/>
      <c r="AHF3232" s="137"/>
      <c r="AHG3232" s="137"/>
      <c r="AHH3232" s="137"/>
      <c r="AHI3232" s="137"/>
      <c r="AHJ3232" s="137"/>
      <c r="AHK3232" s="137"/>
      <c r="AHL3232" s="137"/>
      <c r="AHM3232" s="137"/>
      <c r="AHN3232" s="137"/>
      <c r="AHO3232" s="137"/>
      <c r="AHP3232" s="137"/>
      <c r="AHQ3232" s="137"/>
      <c r="AHR3232" s="137"/>
      <c r="AHS3232" s="137"/>
      <c r="AHT3232" s="137"/>
      <c r="AHU3232" s="137"/>
      <c r="AHV3232" s="137"/>
      <c r="AHW3232" s="137"/>
      <c r="AHX3232" s="137"/>
      <c r="AHY3232" s="137"/>
      <c r="AHZ3232" s="137"/>
      <c r="AIA3232" s="137"/>
      <c r="AIB3232" s="137"/>
      <c r="AIC3232" s="137"/>
      <c r="AID3232" s="137"/>
      <c r="AIE3232" s="137"/>
      <c r="AIF3232" s="137"/>
      <c r="AIG3232" s="137"/>
      <c r="AIH3232" s="137"/>
      <c r="AII3232" s="137"/>
      <c r="AIJ3232" s="137"/>
      <c r="AIK3232" s="137"/>
      <c r="AIL3232" s="137"/>
      <c r="AIM3232" s="137"/>
      <c r="AIN3232" s="137"/>
      <c r="AIO3232" s="137"/>
      <c r="AIP3232" s="137"/>
      <c r="AIQ3232" s="137"/>
      <c r="AIR3232" s="137"/>
      <c r="AIS3232" s="137"/>
      <c r="AIT3232" s="137"/>
      <c r="AIU3232" s="137"/>
      <c r="AIV3232" s="137"/>
      <c r="AIW3232" s="137"/>
      <c r="AIX3232" s="137"/>
      <c r="AIY3232" s="137"/>
      <c r="AIZ3232" s="137"/>
      <c r="AJA3232" s="137"/>
      <c r="AJB3232" s="137"/>
      <c r="AJC3232" s="137"/>
      <c r="AJD3232" s="137"/>
      <c r="AJE3232" s="137"/>
      <c r="AJF3232" s="137"/>
      <c r="AJG3232" s="137"/>
      <c r="AJH3232" s="137"/>
      <c r="AJI3232" s="137"/>
      <c r="AJJ3232" s="137"/>
      <c r="AJK3232" s="137"/>
      <c r="AJL3232" s="137"/>
      <c r="AJM3232" s="137"/>
      <c r="AJN3232" s="137"/>
      <c r="AJO3232" s="137"/>
      <c r="AJP3232" s="137"/>
      <c r="AJQ3232" s="137"/>
      <c r="AJR3232" s="137"/>
      <c r="AJS3232" s="137"/>
      <c r="AJT3232" s="137"/>
      <c r="AJU3232" s="137"/>
      <c r="AJV3232" s="137"/>
      <c r="AJW3232" s="137"/>
      <c r="AJX3232" s="137"/>
      <c r="AJY3232" s="137"/>
      <c r="AJZ3232" s="137"/>
      <c r="AKA3232" s="137"/>
      <c r="AKB3232" s="137"/>
      <c r="AKC3232" s="137"/>
      <c r="AKD3232" s="137"/>
      <c r="AKE3232" s="137"/>
      <c r="AKF3232" s="137"/>
      <c r="AKG3232" s="137"/>
      <c r="AKH3232" s="137"/>
      <c r="AKI3232" s="137"/>
      <c r="AKJ3232" s="137"/>
      <c r="AKK3232" s="137"/>
      <c r="AKL3232" s="137"/>
      <c r="AKM3232" s="137"/>
      <c r="AKN3232" s="137"/>
      <c r="AKO3232" s="137"/>
      <c r="AKP3232" s="137"/>
      <c r="AKQ3232" s="137"/>
      <c r="AKR3232" s="137"/>
      <c r="AKS3232" s="137"/>
      <c r="AKT3232" s="137"/>
      <c r="AKU3232" s="137"/>
      <c r="AKV3232" s="137"/>
      <c r="AKW3232" s="137"/>
      <c r="AKX3232" s="137"/>
      <c r="AKY3232" s="137"/>
      <c r="AKZ3232" s="137"/>
      <c r="ALA3232" s="137"/>
      <c r="ALB3232" s="137"/>
      <c r="ALC3232" s="137"/>
      <c r="ALD3232" s="137"/>
      <c r="ALE3232" s="137"/>
      <c r="ALF3232" s="137"/>
      <c r="ALG3232" s="137"/>
      <c r="ALH3232" s="137"/>
      <c r="ALI3232" s="137"/>
      <c r="ALJ3232" s="137"/>
      <c r="ALK3232" s="137"/>
      <c r="ALL3232" s="137"/>
      <c r="ALM3232" s="137"/>
      <c r="ALN3232" s="137"/>
      <c r="ALO3232" s="137"/>
      <c r="ALP3232" s="137"/>
      <c r="ALQ3232" s="137"/>
      <c r="ALR3232" s="137"/>
      <c r="ALS3232" s="137"/>
      <c r="ALT3232" s="137"/>
      <c r="ALU3232" s="137"/>
      <c r="ALV3232" s="137"/>
      <c r="ALW3232" s="137"/>
      <c r="ALX3232" s="137"/>
      <c r="ALY3232" s="137"/>
      <c r="ALZ3232" s="137"/>
      <c r="AMA3232" s="137"/>
      <c r="AMB3232" s="137"/>
      <c r="AMC3232" s="137"/>
      <c r="AMD3232" s="137"/>
      <c r="AME3232" s="137"/>
      <c r="AMF3232" s="137"/>
      <c r="AMG3232" s="137"/>
      <c r="AMH3232" s="137"/>
      <c r="AMI3232" s="137"/>
      <c r="AMJ3232" s="137"/>
      <c r="AMK3232" s="137"/>
      <c r="AML3232" s="137"/>
      <c r="AMM3232" s="137"/>
      <c r="AMN3232" s="137"/>
      <c r="AMO3232" s="137"/>
      <c r="AMP3232" s="137"/>
      <c r="AMQ3232" s="137"/>
      <c r="AMR3232" s="137"/>
      <c r="AMS3232" s="137"/>
      <c r="AMT3232" s="137"/>
      <c r="AMU3232" s="137"/>
      <c r="AMV3232" s="137"/>
      <c r="AMW3232" s="137"/>
      <c r="AMX3232" s="137"/>
      <c r="AMY3232" s="137"/>
      <c r="AMZ3232" s="137"/>
      <c r="ANA3232" s="137"/>
      <c r="ANB3232" s="137"/>
      <c r="ANC3232" s="137"/>
      <c r="AND3232" s="137"/>
      <c r="ANE3232" s="137"/>
      <c r="ANF3232" s="137"/>
      <c r="ANG3232" s="137"/>
      <c r="ANH3232" s="137"/>
      <c r="ANI3232" s="137"/>
      <c r="ANJ3232" s="137"/>
      <c r="ANK3232" s="137"/>
      <c r="ANL3232" s="137"/>
      <c r="ANM3232" s="137"/>
      <c r="ANN3232" s="137"/>
      <c r="ANO3232" s="137"/>
      <c r="ANP3232" s="137"/>
      <c r="ANQ3232" s="137"/>
      <c r="ANR3232" s="137"/>
      <c r="ANS3232" s="137"/>
      <c r="ANT3232" s="137"/>
      <c r="ANU3232" s="137"/>
      <c r="ANV3232" s="137"/>
      <c r="ANW3232" s="137"/>
      <c r="ANX3232" s="137"/>
      <c r="ANY3232" s="137"/>
      <c r="ANZ3232" s="137"/>
      <c r="AOA3232" s="137"/>
      <c r="AOB3232" s="137"/>
      <c r="AOC3232" s="137"/>
      <c r="AOD3232" s="137"/>
      <c r="AOE3232" s="137"/>
      <c r="AOF3232" s="137"/>
      <c r="AOG3232" s="137"/>
      <c r="AOH3232" s="137"/>
      <c r="AOI3232" s="137"/>
      <c r="AOJ3232" s="137"/>
      <c r="AOK3232" s="137"/>
      <c r="AOL3232" s="137"/>
      <c r="AOM3232" s="137"/>
      <c r="AON3232" s="137"/>
      <c r="AOO3232" s="137"/>
      <c r="AOP3232" s="137"/>
      <c r="AOQ3232" s="137"/>
      <c r="AOR3232" s="137"/>
      <c r="AOS3232" s="137"/>
      <c r="AOT3232" s="137"/>
      <c r="AOU3232" s="137"/>
      <c r="AOV3232" s="137"/>
      <c r="AOW3232" s="137"/>
      <c r="AOX3232" s="137"/>
      <c r="AOY3232" s="137"/>
      <c r="AOZ3232" s="137"/>
      <c r="APA3232" s="137"/>
      <c r="APB3232" s="137"/>
      <c r="APC3232" s="137"/>
      <c r="APD3232" s="137"/>
      <c r="APE3232" s="137"/>
      <c r="APF3232" s="137"/>
      <c r="APG3232" s="137"/>
      <c r="APH3232" s="137"/>
      <c r="API3232" s="137"/>
      <c r="APJ3232" s="137"/>
      <c r="APK3232" s="137"/>
      <c r="APL3232" s="137"/>
      <c r="APM3232" s="137"/>
      <c r="APN3232" s="137"/>
      <c r="APO3232" s="137"/>
      <c r="APP3232" s="137"/>
      <c r="APQ3232" s="137"/>
      <c r="APR3232" s="137"/>
      <c r="APS3232" s="137"/>
      <c r="APT3232" s="137"/>
      <c r="APU3232" s="137"/>
      <c r="APV3232" s="137"/>
      <c r="APW3232" s="137"/>
      <c r="APX3232" s="137"/>
      <c r="APY3232" s="137"/>
      <c r="APZ3232" s="137"/>
      <c r="AQA3232" s="137"/>
      <c r="AQB3232" s="137"/>
      <c r="AQC3232" s="137"/>
      <c r="AQD3232" s="137"/>
      <c r="AQE3232" s="137"/>
      <c r="AQF3232" s="137"/>
      <c r="AQG3232" s="137"/>
      <c r="AQH3232" s="137"/>
      <c r="AQI3232" s="137"/>
      <c r="AQJ3232" s="137"/>
      <c r="AQK3232" s="137"/>
      <c r="AQL3232" s="137"/>
      <c r="AQM3232" s="137"/>
      <c r="AQN3232" s="137"/>
      <c r="AQO3232" s="137"/>
      <c r="AQP3232" s="137"/>
      <c r="AQQ3232" s="137"/>
      <c r="AQR3232" s="137"/>
      <c r="AQS3232" s="137"/>
      <c r="AQT3232" s="137"/>
      <c r="AQU3232" s="137"/>
      <c r="AQV3232" s="137"/>
      <c r="AQW3232" s="137"/>
      <c r="AQX3232" s="137"/>
      <c r="AQY3232" s="137"/>
      <c r="AQZ3232" s="137"/>
      <c r="ARA3232" s="137"/>
      <c r="ARB3232" s="137"/>
      <c r="ARC3232" s="137"/>
      <c r="ARD3232" s="137"/>
      <c r="ARE3232" s="137"/>
      <c r="ARF3232" s="137"/>
      <c r="ARG3232" s="137"/>
      <c r="ARH3232" s="137"/>
      <c r="ARI3232" s="137"/>
      <c r="ARJ3232" s="137"/>
      <c r="ARK3232" s="137"/>
      <c r="ARL3232" s="137"/>
      <c r="ARM3232" s="137"/>
      <c r="ARN3232" s="137"/>
      <c r="ARO3232" s="137"/>
      <c r="ARP3232" s="137"/>
      <c r="ARQ3232" s="137"/>
      <c r="ARR3232" s="137"/>
      <c r="ARS3232" s="137"/>
      <c r="ART3232" s="137"/>
      <c r="ARU3232" s="137"/>
      <c r="ARV3232" s="137"/>
      <c r="ARW3232" s="137"/>
      <c r="ARX3232" s="137"/>
      <c r="ARY3232" s="137"/>
      <c r="ARZ3232" s="137"/>
      <c r="ASA3232" s="137"/>
      <c r="ASB3232" s="137"/>
      <c r="ASC3232" s="137"/>
      <c r="ASD3232" s="137"/>
      <c r="ASE3232" s="137"/>
      <c r="ASF3232" s="137"/>
      <c r="ASG3232" s="137"/>
      <c r="ASH3232" s="137"/>
      <c r="ASI3232" s="137"/>
      <c r="ASJ3232" s="137"/>
      <c r="ASK3232" s="137"/>
      <c r="ASL3232" s="137"/>
      <c r="ASM3232" s="137"/>
      <c r="ASN3232" s="137"/>
      <c r="ASO3232" s="137"/>
      <c r="ASP3232" s="137"/>
      <c r="ASQ3232" s="137"/>
      <c r="ASR3232" s="137"/>
      <c r="ASS3232" s="137"/>
      <c r="AST3232" s="137"/>
      <c r="ASU3232" s="137"/>
      <c r="ASV3232" s="137"/>
      <c r="ASW3232" s="137"/>
      <c r="ASX3232" s="137"/>
      <c r="ASY3232" s="137"/>
      <c r="ASZ3232" s="137"/>
      <c r="ATA3232" s="137"/>
      <c r="ATB3232" s="137"/>
      <c r="ATC3232" s="137"/>
      <c r="ATD3232" s="137"/>
      <c r="ATE3232" s="137"/>
      <c r="ATF3232" s="137"/>
      <c r="ATG3232" s="137"/>
      <c r="ATH3232" s="137"/>
      <c r="ATI3232" s="137"/>
      <c r="ATJ3232" s="137"/>
      <c r="ATK3232" s="137"/>
      <c r="ATL3232" s="137"/>
      <c r="ATM3232" s="137"/>
      <c r="ATN3232" s="137"/>
      <c r="ATO3232" s="137"/>
      <c r="ATP3232" s="137"/>
      <c r="ATQ3232" s="137"/>
      <c r="ATR3232" s="137"/>
      <c r="ATS3232" s="137"/>
      <c r="ATT3232" s="137"/>
      <c r="ATU3232" s="137"/>
      <c r="ATV3232" s="137"/>
      <c r="ATW3232" s="137"/>
      <c r="ATX3232" s="137"/>
      <c r="ATY3232" s="137"/>
      <c r="ATZ3232" s="137"/>
      <c r="AUA3232" s="137"/>
      <c r="AUB3232" s="137"/>
      <c r="AUC3232" s="137"/>
      <c r="AUD3232" s="137"/>
      <c r="AUE3232" s="137"/>
      <c r="AUF3232" s="137"/>
      <c r="AUG3232" s="137"/>
      <c r="AUH3232" s="137"/>
      <c r="AUI3232" s="137"/>
      <c r="AUJ3232" s="137"/>
      <c r="AUK3232" s="137"/>
      <c r="AUL3232" s="137"/>
      <c r="AUM3232" s="137"/>
      <c r="AUN3232" s="137"/>
      <c r="AUO3232" s="137"/>
      <c r="AUP3232" s="137"/>
      <c r="AUQ3232" s="137"/>
      <c r="AUR3232" s="137"/>
      <c r="AUS3232" s="137"/>
      <c r="AUT3232" s="137"/>
      <c r="AUU3232" s="137"/>
      <c r="AUV3232" s="137"/>
      <c r="AUW3232" s="137"/>
      <c r="AUX3232" s="137"/>
      <c r="AUY3232" s="137"/>
      <c r="AUZ3232" s="137"/>
      <c r="AVA3232" s="137"/>
      <c r="AVB3232" s="137"/>
      <c r="AVC3232" s="137"/>
      <c r="AVD3232" s="137"/>
      <c r="AVE3232" s="137"/>
      <c r="AVF3232" s="137"/>
      <c r="AVG3232" s="137"/>
      <c r="AVH3232" s="137"/>
      <c r="AVI3232" s="137"/>
      <c r="AVJ3232" s="137"/>
      <c r="AVK3232" s="137"/>
      <c r="AVL3232" s="137"/>
      <c r="AVM3232" s="137"/>
      <c r="AVN3232" s="137"/>
      <c r="AVO3232" s="137"/>
      <c r="AVP3232" s="137"/>
      <c r="AVQ3232" s="137"/>
      <c r="AVR3232" s="137"/>
      <c r="AVS3232" s="137"/>
      <c r="AVT3232" s="137"/>
      <c r="AVU3232" s="137"/>
      <c r="AVV3232" s="137"/>
      <c r="AVW3232" s="137"/>
      <c r="AVX3232" s="137"/>
      <c r="AVY3232" s="137"/>
      <c r="AVZ3232" s="137"/>
      <c r="AWA3232" s="137"/>
      <c r="AWB3232" s="137"/>
      <c r="AWC3232" s="137"/>
      <c r="AWD3232" s="137"/>
      <c r="AWE3232" s="137"/>
      <c r="AWF3232" s="137"/>
      <c r="AWG3232" s="137"/>
      <c r="AWH3232" s="137"/>
      <c r="AWI3232" s="137"/>
      <c r="AWJ3232" s="137"/>
      <c r="AWK3232" s="137"/>
      <c r="AWL3232" s="137"/>
      <c r="AWM3232" s="137"/>
      <c r="AWN3232" s="137"/>
      <c r="AWO3232" s="137"/>
      <c r="AWP3232" s="137"/>
      <c r="AWQ3232" s="137"/>
      <c r="AWR3232" s="137"/>
      <c r="AWS3232" s="137"/>
      <c r="AWT3232" s="137"/>
      <c r="AWU3232" s="137"/>
      <c r="AWV3232" s="137"/>
      <c r="AWW3232" s="137"/>
      <c r="AWX3232" s="137"/>
      <c r="AWY3232" s="137"/>
      <c r="AWZ3232" s="137"/>
      <c r="AXA3232" s="137"/>
      <c r="AXB3232" s="137"/>
      <c r="AXC3232" s="137"/>
      <c r="AXD3232" s="137"/>
      <c r="AXE3232" s="137"/>
      <c r="AXF3232" s="137"/>
      <c r="AXG3232" s="137"/>
      <c r="AXH3232" s="137"/>
      <c r="AXI3232" s="137"/>
      <c r="AXJ3232" s="137"/>
      <c r="AXK3232" s="137"/>
      <c r="AXL3232" s="137"/>
      <c r="AXM3232" s="137"/>
      <c r="AXN3232" s="137"/>
      <c r="AXO3232" s="137"/>
      <c r="AXP3232" s="137"/>
      <c r="AXQ3232" s="137"/>
      <c r="AXR3232" s="137"/>
      <c r="AXS3232" s="137"/>
      <c r="AXT3232" s="137"/>
      <c r="AXU3232" s="137"/>
      <c r="AXV3232" s="137"/>
      <c r="AXW3232" s="137"/>
      <c r="AXX3232" s="137"/>
      <c r="AXY3232" s="137"/>
      <c r="AXZ3232" s="137"/>
      <c r="AYA3232" s="137"/>
      <c r="AYB3232" s="137"/>
      <c r="AYC3232" s="137"/>
      <c r="AYD3232" s="137"/>
      <c r="AYE3232" s="137"/>
      <c r="AYF3232" s="137"/>
      <c r="AYG3232" s="137"/>
      <c r="AYH3232" s="137"/>
      <c r="AYI3232" s="137"/>
      <c r="AYJ3232" s="137"/>
      <c r="AYK3232" s="137"/>
      <c r="AYL3232" s="137"/>
      <c r="AYM3232" s="137"/>
      <c r="AYN3232" s="137"/>
      <c r="AYO3232" s="137"/>
      <c r="AYP3232" s="137"/>
      <c r="AYQ3232" s="137"/>
      <c r="AYR3232" s="137"/>
      <c r="AYS3232" s="137"/>
      <c r="AYT3232" s="137"/>
      <c r="AYU3232" s="137"/>
      <c r="AYV3232" s="137"/>
      <c r="AYW3232" s="137"/>
      <c r="AYX3232" s="137"/>
      <c r="AYY3232" s="137"/>
      <c r="AYZ3232" s="137"/>
      <c r="AZA3232" s="137"/>
      <c r="AZB3232" s="137"/>
      <c r="AZC3232" s="137"/>
      <c r="AZD3232" s="137"/>
      <c r="AZE3232" s="137"/>
      <c r="AZF3232" s="137"/>
      <c r="AZG3232" s="137"/>
      <c r="AZH3232" s="137"/>
      <c r="AZI3232" s="137"/>
      <c r="AZJ3232" s="137"/>
      <c r="AZK3232" s="137"/>
      <c r="AZL3232" s="137"/>
      <c r="AZM3232" s="137"/>
      <c r="AZN3232" s="137"/>
      <c r="AZO3232" s="137"/>
      <c r="AZP3232" s="137"/>
      <c r="AZQ3232" s="137"/>
      <c r="AZR3232" s="137"/>
      <c r="AZS3232" s="137"/>
      <c r="AZT3232" s="137"/>
      <c r="AZU3232" s="137"/>
      <c r="AZV3232" s="137"/>
      <c r="AZW3232" s="137"/>
      <c r="AZX3232" s="137"/>
      <c r="AZY3232" s="137"/>
      <c r="AZZ3232" s="137"/>
      <c r="BAA3232" s="137"/>
      <c r="BAB3232" s="137"/>
      <c r="BAC3232" s="137"/>
      <c r="BAD3232" s="137"/>
      <c r="BAE3232" s="137"/>
      <c r="BAF3232" s="137"/>
      <c r="BAG3232" s="137"/>
      <c r="BAH3232" s="137"/>
      <c r="BAI3232" s="137"/>
      <c r="BAJ3232" s="137"/>
      <c r="BAK3232" s="137"/>
      <c r="BAL3232" s="137"/>
      <c r="BAM3232" s="137"/>
      <c r="BAN3232" s="137"/>
      <c r="BAO3232" s="137"/>
      <c r="BAP3232" s="137"/>
      <c r="BAQ3232" s="137"/>
      <c r="BAR3232" s="137"/>
      <c r="BAS3232" s="137"/>
      <c r="BAT3232" s="137"/>
      <c r="BAU3232" s="137"/>
      <c r="BAV3232" s="137"/>
      <c r="BAW3232" s="137"/>
      <c r="BAX3232" s="137"/>
      <c r="BAY3232" s="137"/>
      <c r="BAZ3232" s="137"/>
      <c r="BBA3232" s="137"/>
      <c r="BBB3232" s="137"/>
      <c r="BBC3232" s="137"/>
      <c r="BBD3232" s="137"/>
      <c r="BBE3232" s="137"/>
      <c r="BBF3232" s="137"/>
      <c r="BBG3232" s="137"/>
      <c r="BBH3232" s="137"/>
      <c r="BBI3232" s="137"/>
      <c r="BBJ3232" s="137"/>
      <c r="BBK3232" s="137"/>
      <c r="BBL3232" s="137"/>
      <c r="BBM3232" s="137"/>
      <c r="BBN3232" s="137"/>
      <c r="BBO3232" s="137"/>
      <c r="BBP3232" s="137"/>
      <c r="BBQ3232" s="137"/>
      <c r="BBR3232" s="137"/>
      <c r="BBS3232" s="137"/>
      <c r="BBT3232" s="137"/>
      <c r="BBU3232" s="137"/>
      <c r="BBV3232" s="137"/>
      <c r="BBW3232" s="137"/>
      <c r="BBX3232" s="137"/>
      <c r="BBY3232" s="137"/>
      <c r="BBZ3232" s="137"/>
      <c r="BCA3232" s="137"/>
      <c r="BCB3232" s="137"/>
      <c r="BCC3232" s="137"/>
      <c r="BCD3232" s="137"/>
      <c r="BCE3232" s="137"/>
      <c r="BCF3232" s="137"/>
      <c r="BCG3232" s="137"/>
      <c r="BCH3232" s="137"/>
      <c r="BCI3232" s="137"/>
      <c r="BCJ3232" s="137"/>
      <c r="BCK3232" s="137"/>
      <c r="BCL3232" s="137"/>
      <c r="BCM3232" s="137"/>
      <c r="BCN3232" s="137"/>
      <c r="BCO3232" s="137"/>
      <c r="BCP3232" s="137"/>
      <c r="BCQ3232" s="137"/>
      <c r="BCR3232" s="137"/>
      <c r="BCS3232" s="137"/>
      <c r="BCT3232" s="137"/>
      <c r="BCU3232" s="137"/>
      <c r="BCV3232" s="137"/>
      <c r="BCW3232" s="137"/>
      <c r="BCX3232" s="137"/>
      <c r="BCY3232" s="137"/>
      <c r="BCZ3232" s="137"/>
      <c r="BDA3232" s="137"/>
      <c r="BDB3232" s="137"/>
      <c r="BDC3232" s="137"/>
      <c r="BDD3232" s="137"/>
      <c r="BDE3232" s="137"/>
      <c r="BDF3232" s="137"/>
      <c r="BDG3232" s="137"/>
      <c r="BDH3232" s="137"/>
      <c r="BDI3232" s="137"/>
      <c r="BDJ3232" s="137"/>
      <c r="BDK3232" s="137"/>
      <c r="BDL3232" s="137"/>
      <c r="BDM3232" s="137"/>
      <c r="BDN3232" s="137"/>
      <c r="BDO3232" s="137"/>
      <c r="BDP3232" s="137"/>
      <c r="BDQ3232" s="137"/>
      <c r="BDR3232" s="137"/>
      <c r="BDS3232" s="137"/>
      <c r="BDT3232" s="137"/>
      <c r="BDU3232" s="137"/>
      <c r="BDV3232" s="137"/>
      <c r="BDW3232" s="137"/>
      <c r="BDX3232" s="137"/>
      <c r="BDY3232" s="137"/>
      <c r="BDZ3232" s="137"/>
      <c r="BEA3232" s="137"/>
      <c r="BEB3232" s="137"/>
      <c r="BEC3232" s="137"/>
      <c r="BED3232" s="137"/>
      <c r="BEE3232" s="137"/>
      <c r="BEF3232" s="137"/>
      <c r="BEG3232" s="137"/>
      <c r="BEH3232" s="137"/>
      <c r="BEI3232" s="137"/>
      <c r="BEJ3232" s="137"/>
      <c r="BEK3232" s="137"/>
      <c r="BEL3232" s="137"/>
      <c r="BEM3232" s="137"/>
      <c r="BEN3232" s="137"/>
      <c r="BEO3232" s="137"/>
      <c r="BEP3232" s="137"/>
      <c r="BEQ3232" s="137"/>
      <c r="BER3232" s="137"/>
      <c r="BES3232" s="137"/>
      <c r="BET3232" s="137"/>
      <c r="BEU3232" s="137"/>
      <c r="BEV3232" s="137"/>
      <c r="BEW3232" s="137"/>
      <c r="BEX3232" s="137"/>
      <c r="BEY3232" s="137"/>
      <c r="BEZ3232" s="137"/>
      <c r="BFA3232" s="137"/>
      <c r="BFB3232" s="137"/>
      <c r="BFC3232" s="137"/>
      <c r="BFD3232" s="137"/>
      <c r="BFE3232" s="137"/>
      <c r="BFF3232" s="137"/>
      <c r="BFG3232" s="137"/>
      <c r="BFH3232" s="137"/>
      <c r="BFI3232" s="137"/>
      <c r="BFJ3232" s="137"/>
      <c r="BFK3232" s="137"/>
      <c r="BFL3232" s="137"/>
      <c r="BFM3232" s="137"/>
      <c r="BFN3232" s="137"/>
      <c r="BFO3232" s="137"/>
      <c r="BFP3232" s="137"/>
      <c r="BFQ3232" s="137"/>
      <c r="BFR3232" s="137"/>
      <c r="BFS3232" s="137"/>
      <c r="BFT3232" s="137"/>
      <c r="BFU3232" s="137"/>
      <c r="BFV3232" s="137"/>
      <c r="BFW3232" s="137"/>
      <c r="BFX3232" s="137"/>
      <c r="BFY3232" s="137"/>
      <c r="BFZ3232" s="137"/>
      <c r="BGA3232" s="137"/>
      <c r="BGB3232" s="137"/>
      <c r="BGC3232" s="137"/>
      <c r="BGD3232" s="137"/>
      <c r="BGE3232" s="137"/>
      <c r="BGF3232" s="137"/>
      <c r="BGG3232" s="137"/>
      <c r="BGH3232" s="137"/>
      <c r="BGI3232" s="137"/>
      <c r="BGJ3232" s="137"/>
      <c r="BGK3232" s="137"/>
      <c r="BGL3232" s="137"/>
      <c r="BGM3232" s="137"/>
      <c r="BGN3232" s="137"/>
      <c r="BGO3232" s="137"/>
      <c r="BGP3232" s="137"/>
      <c r="BGQ3232" s="137"/>
      <c r="BGR3232" s="137"/>
      <c r="BGS3232" s="137"/>
      <c r="BGT3232" s="137"/>
      <c r="BGU3232" s="137"/>
      <c r="BGV3232" s="137"/>
      <c r="BGW3232" s="137"/>
      <c r="BGX3232" s="137"/>
      <c r="BGY3232" s="137"/>
      <c r="BGZ3232" s="137"/>
      <c r="BHA3232" s="137"/>
      <c r="BHB3232" s="137"/>
      <c r="BHC3232" s="137"/>
      <c r="BHD3232" s="137"/>
      <c r="BHE3232" s="137"/>
      <c r="BHF3232" s="137"/>
      <c r="BHG3232" s="137"/>
      <c r="BHH3232" s="137"/>
      <c r="BHI3232" s="137"/>
      <c r="BHJ3232" s="137"/>
      <c r="BHK3232" s="137"/>
      <c r="BHL3232" s="137"/>
      <c r="BHM3232" s="137"/>
      <c r="BHN3232" s="137"/>
      <c r="BHO3232" s="137"/>
      <c r="BHP3232" s="137"/>
      <c r="BHQ3232" s="137"/>
      <c r="BHR3232" s="137"/>
      <c r="BHS3232" s="137"/>
      <c r="BHT3232" s="137"/>
      <c r="BHU3232" s="137"/>
      <c r="BHV3232" s="137"/>
      <c r="BHW3232" s="137"/>
      <c r="BHX3232" s="137"/>
      <c r="BHY3232" s="137"/>
      <c r="BHZ3232" s="137"/>
      <c r="BIA3232" s="137"/>
      <c r="BIB3232" s="137"/>
      <c r="BIC3232" s="137"/>
      <c r="BID3232" s="137"/>
      <c r="BIE3232" s="137"/>
      <c r="BIF3232" s="137"/>
      <c r="BIG3232" s="137"/>
      <c r="BIH3232" s="137"/>
      <c r="BII3232" s="137"/>
      <c r="BIJ3232" s="137"/>
      <c r="BIK3232" s="137"/>
      <c r="BIL3232" s="137"/>
      <c r="BIM3232" s="137"/>
      <c r="BIN3232" s="137"/>
      <c r="BIO3232" s="137"/>
      <c r="BIP3232" s="137"/>
      <c r="BIQ3232" s="137"/>
      <c r="BIR3232" s="137"/>
      <c r="BIS3232" s="137"/>
      <c r="BIT3232" s="137"/>
      <c r="BIU3232" s="137"/>
      <c r="BIV3232" s="137"/>
      <c r="BIW3232" s="137"/>
      <c r="BIX3232" s="137"/>
      <c r="BIY3232" s="137"/>
      <c r="BIZ3232" s="137"/>
      <c r="BJA3232" s="137"/>
      <c r="BJB3232" s="137"/>
      <c r="BJC3232" s="137"/>
      <c r="BJD3232" s="137"/>
      <c r="BJE3232" s="137"/>
      <c r="BJF3232" s="137"/>
      <c r="BJG3232" s="137"/>
      <c r="BJH3232" s="137"/>
      <c r="BJI3232" s="137"/>
      <c r="BJJ3232" s="137"/>
      <c r="BJK3232" s="137"/>
      <c r="BJL3232" s="137"/>
      <c r="BJM3232" s="137"/>
      <c r="BJN3232" s="137"/>
      <c r="BJO3232" s="137"/>
      <c r="BJP3232" s="137"/>
      <c r="BJQ3232" s="137"/>
      <c r="BJR3232" s="137"/>
      <c r="BJS3232" s="137"/>
      <c r="BJT3232" s="137"/>
      <c r="BJU3232" s="137"/>
      <c r="BJV3232" s="137"/>
      <c r="BJW3232" s="137"/>
      <c r="BJX3232" s="137"/>
      <c r="BJY3232" s="137"/>
      <c r="BJZ3232" s="137"/>
      <c r="BKA3232" s="137"/>
      <c r="BKB3232" s="137"/>
      <c r="BKC3232" s="137"/>
      <c r="BKD3232" s="137"/>
      <c r="BKE3232" s="137"/>
      <c r="BKF3232" s="137"/>
      <c r="BKG3232" s="137"/>
      <c r="BKH3232" s="137"/>
      <c r="BKI3232" s="137"/>
      <c r="BKJ3232" s="137"/>
      <c r="BKK3232" s="137"/>
      <c r="BKL3232" s="137"/>
      <c r="BKM3232" s="137"/>
      <c r="BKN3232" s="137"/>
      <c r="BKO3232" s="137"/>
      <c r="BKP3232" s="137"/>
      <c r="BKQ3232" s="137"/>
      <c r="BKR3232" s="137"/>
      <c r="BKS3232" s="137"/>
      <c r="BKT3232" s="137"/>
      <c r="BKU3232" s="137"/>
      <c r="BKV3232" s="137"/>
      <c r="BKW3232" s="137"/>
      <c r="BKX3232" s="137"/>
      <c r="BKY3232" s="137"/>
      <c r="BKZ3232" s="137"/>
      <c r="BLA3232" s="137"/>
      <c r="BLB3232" s="137"/>
      <c r="BLC3232" s="137"/>
      <c r="BLD3232" s="137"/>
      <c r="BLE3232" s="137"/>
      <c r="BLF3232" s="137"/>
      <c r="BLG3232" s="137"/>
      <c r="BLH3232" s="137"/>
      <c r="BLI3232" s="137"/>
      <c r="BLJ3232" s="137"/>
      <c r="BLK3232" s="137"/>
      <c r="BLL3232" s="137"/>
      <c r="BLM3232" s="137"/>
      <c r="BLN3232" s="137"/>
      <c r="BLO3232" s="137"/>
      <c r="BLP3232" s="137"/>
      <c r="BLQ3232" s="137"/>
      <c r="BLR3232" s="137"/>
      <c r="BLS3232" s="137"/>
      <c r="BLT3232" s="137"/>
      <c r="BLU3232" s="137"/>
      <c r="BLV3232" s="137"/>
      <c r="BLW3232" s="137"/>
      <c r="BLX3232" s="137"/>
      <c r="BLY3232" s="137"/>
      <c r="BLZ3232" s="137"/>
      <c r="BMA3232" s="137"/>
      <c r="BMB3232" s="137"/>
      <c r="BMC3232" s="137"/>
      <c r="BMD3232" s="137"/>
      <c r="BME3232" s="137"/>
      <c r="BMF3232" s="137"/>
      <c r="BMG3232" s="137"/>
      <c r="BMH3232" s="137"/>
      <c r="BMI3232" s="137"/>
      <c r="BMJ3232" s="137"/>
      <c r="BMK3232" s="137"/>
      <c r="BML3232" s="137"/>
      <c r="BMM3232" s="137"/>
      <c r="BMN3232" s="137"/>
      <c r="BMO3232" s="137"/>
      <c r="BMP3232" s="137"/>
      <c r="BMQ3232" s="137"/>
      <c r="BMR3232" s="137"/>
      <c r="BMS3232" s="137"/>
      <c r="BMT3232" s="137"/>
      <c r="BMU3232" s="137"/>
      <c r="BMV3232" s="137"/>
      <c r="BMW3232" s="137"/>
      <c r="BMX3232" s="137"/>
      <c r="BMY3232" s="137"/>
      <c r="BMZ3232" s="137"/>
      <c r="BNA3232" s="137"/>
      <c r="BNB3232" s="137"/>
      <c r="BNC3232" s="137"/>
      <c r="BND3232" s="137"/>
      <c r="BNE3232" s="137"/>
      <c r="BNF3232" s="137"/>
      <c r="BNG3232" s="137"/>
      <c r="BNH3232" s="137"/>
      <c r="BNI3232" s="137"/>
      <c r="BNJ3232" s="137"/>
      <c r="BNK3232" s="137"/>
      <c r="BNL3232" s="137"/>
      <c r="BNM3232" s="137"/>
      <c r="BNN3232" s="137"/>
      <c r="BNO3232" s="137"/>
      <c r="BNP3232" s="137"/>
      <c r="BNQ3232" s="137"/>
      <c r="BNR3232" s="137"/>
      <c r="BNS3232" s="137"/>
      <c r="BNT3232" s="137"/>
      <c r="BNU3232" s="137"/>
      <c r="BNV3232" s="137"/>
      <c r="BNW3232" s="137"/>
      <c r="BNX3232" s="137"/>
      <c r="BNY3232" s="137"/>
      <c r="BNZ3232" s="137"/>
      <c r="BOA3232" s="137"/>
      <c r="BOB3232" s="137"/>
      <c r="BOC3232" s="137"/>
      <c r="BOD3232" s="137"/>
      <c r="BOE3232" s="137"/>
      <c r="BOF3232" s="137"/>
      <c r="BOG3232" s="137"/>
      <c r="BOH3232" s="137"/>
      <c r="BOI3232" s="137"/>
      <c r="BOJ3232" s="137"/>
      <c r="BOK3232" s="137"/>
      <c r="BOL3232" s="137"/>
      <c r="BOM3232" s="137"/>
      <c r="BON3232" s="137"/>
      <c r="BOO3232" s="137"/>
      <c r="BOP3232" s="137"/>
      <c r="BOQ3232" s="137"/>
      <c r="BOR3232" s="137"/>
      <c r="BOS3232" s="137"/>
      <c r="BOT3232" s="137"/>
      <c r="BOU3232" s="137"/>
      <c r="BOV3232" s="137"/>
      <c r="BOW3232" s="137"/>
      <c r="BOX3232" s="137"/>
      <c r="BOY3232" s="137"/>
      <c r="BOZ3232" s="137"/>
      <c r="BPA3232" s="137"/>
      <c r="BPB3232" s="137"/>
      <c r="BPC3232" s="137"/>
      <c r="BPD3232" s="137"/>
      <c r="BPE3232" s="137"/>
      <c r="BPF3232" s="137"/>
      <c r="BPG3232" s="137"/>
      <c r="BPH3232" s="137"/>
      <c r="BPI3232" s="137"/>
      <c r="BPJ3232" s="137"/>
      <c r="BPK3232" s="137"/>
      <c r="BPL3232" s="137"/>
      <c r="BPM3232" s="137"/>
      <c r="BPN3232" s="137"/>
      <c r="BPO3232" s="137"/>
      <c r="BPP3232" s="137"/>
      <c r="BPQ3232" s="137"/>
      <c r="BPR3232" s="137"/>
      <c r="BPS3232" s="137"/>
      <c r="BPT3232" s="137"/>
      <c r="BPU3232" s="137"/>
      <c r="BPV3232" s="137"/>
      <c r="BPW3232" s="137"/>
      <c r="BPX3232" s="137"/>
      <c r="BPY3232" s="137"/>
      <c r="BPZ3232" s="137"/>
      <c r="BQA3232" s="137"/>
      <c r="BQB3232" s="137"/>
      <c r="BQC3232" s="137"/>
      <c r="BQD3232" s="137"/>
      <c r="BQE3232" s="137"/>
      <c r="BQF3232" s="137"/>
      <c r="BQG3232" s="137"/>
      <c r="BQH3232" s="137"/>
      <c r="BQI3232" s="137"/>
      <c r="BQJ3232" s="137"/>
      <c r="BQK3232" s="137"/>
      <c r="BQL3232" s="137"/>
      <c r="BQM3232" s="137"/>
      <c r="BQN3232" s="137"/>
      <c r="BQO3232" s="137"/>
      <c r="BQP3232" s="137"/>
      <c r="BQQ3232" s="137"/>
      <c r="BQR3232" s="137"/>
      <c r="BQS3232" s="137"/>
      <c r="BQT3232" s="137"/>
      <c r="BQU3232" s="137"/>
      <c r="BQV3232" s="137"/>
      <c r="BQW3232" s="137"/>
      <c r="BQX3232" s="137"/>
      <c r="BQY3232" s="137"/>
      <c r="BQZ3232" s="137"/>
      <c r="BRA3232" s="137"/>
      <c r="BRB3232" s="137"/>
      <c r="BRC3232" s="137"/>
      <c r="BRD3232" s="137"/>
      <c r="BRE3232" s="137"/>
      <c r="BRF3232" s="137"/>
      <c r="BRG3232" s="137"/>
      <c r="BRH3232" s="137"/>
      <c r="BRI3232" s="137"/>
      <c r="BRJ3232" s="137"/>
      <c r="BRK3232" s="137"/>
      <c r="BRL3232" s="137"/>
      <c r="BRM3232" s="137"/>
      <c r="BRN3232" s="137"/>
      <c r="BRO3232" s="137"/>
      <c r="BRP3232" s="137"/>
      <c r="BRQ3232" s="137"/>
      <c r="BRR3232" s="137"/>
      <c r="BRS3232" s="137"/>
      <c r="BRT3232" s="137"/>
      <c r="BRU3232" s="137"/>
      <c r="BRV3232" s="137"/>
      <c r="BRW3232" s="137"/>
      <c r="BRX3232" s="137"/>
      <c r="BRY3232" s="137"/>
      <c r="BRZ3232" s="137"/>
      <c r="BSA3232" s="137"/>
      <c r="BSB3232" s="137"/>
      <c r="BSC3232" s="137"/>
      <c r="BSD3232" s="137"/>
      <c r="BSE3232" s="137"/>
      <c r="BSF3232" s="137"/>
      <c r="BSG3232" s="137"/>
      <c r="BSH3232" s="137"/>
      <c r="BSI3232" s="137"/>
      <c r="BSJ3232" s="137"/>
      <c r="BSK3232" s="137"/>
      <c r="BSL3232" s="137"/>
      <c r="BSM3232" s="137"/>
      <c r="BSN3232" s="137"/>
      <c r="BSO3232" s="137"/>
      <c r="BSP3232" s="137"/>
      <c r="BSQ3232" s="137"/>
      <c r="BSR3232" s="137"/>
      <c r="BSS3232" s="137"/>
      <c r="BST3232" s="137"/>
      <c r="BSU3232" s="137"/>
      <c r="BSV3232" s="137"/>
      <c r="BSW3232" s="137"/>
      <c r="BSX3232" s="137"/>
      <c r="BSY3232" s="137"/>
      <c r="BSZ3232" s="137"/>
      <c r="BTA3232" s="137"/>
      <c r="BTB3232" s="137"/>
      <c r="BTC3232" s="137"/>
      <c r="BTD3232" s="137"/>
      <c r="BTE3232" s="137"/>
      <c r="BTF3232" s="137"/>
      <c r="BTG3232" s="137"/>
      <c r="BTH3232" s="137"/>
      <c r="BTI3232" s="137"/>
      <c r="BTJ3232" s="137"/>
      <c r="BTK3232" s="137"/>
      <c r="BTL3232" s="137"/>
      <c r="BTM3232" s="137"/>
      <c r="BTN3232" s="137"/>
      <c r="BTO3232" s="137"/>
      <c r="BTP3232" s="137"/>
      <c r="BTQ3232" s="137"/>
      <c r="BTR3232" s="137"/>
      <c r="BTS3232" s="137"/>
      <c r="BTT3232" s="137"/>
      <c r="BTU3232" s="137"/>
      <c r="BTV3232" s="137"/>
      <c r="BTW3232" s="137"/>
      <c r="BTX3232" s="137"/>
      <c r="BTY3232" s="137"/>
      <c r="BTZ3232" s="137"/>
      <c r="BUA3232" s="137"/>
      <c r="BUB3232" s="137"/>
      <c r="BUC3232" s="137"/>
      <c r="BUD3232" s="137"/>
      <c r="BUE3232" s="137"/>
      <c r="BUF3232" s="137"/>
      <c r="BUG3232" s="137"/>
      <c r="BUH3232" s="137"/>
      <c r="BUI3232" s="137"/>
      <c r="BUJ3232" s="137"/>
      <c r="BUK3232" s="137"/>
      <c r="BUL3232" s="137"/>
      <c r="BUM3232" s="137"/>
      <c r="BUN3232" s="137"/>
      <c r="BUO3232" s="137"/>
      <c r="BUP3232" s="137"/>
      <c r="BUQ3232" s="137"/>
      <c r="BUR3232" s="137"/>
      <c r="BUS3232" s="137"/>
      <c r="BUT3232" s="137"/>
      <c r="BUU3232" s="137"/>
      <c r="BUV3232" s="137"/>
      <c r="BUW3232" s="137"/>
      <c r="BUX3232" s="137"/>
      <c r="BUY3232" s="137"/>
      <c r="BUZ3232" s="137"/>
      <c r="BVA3232" s="137"/>
      <c r="BVB3232" s="137"/>
      <c r="BVC3232" s="137"/>
      <c r="BVD3232" s="137"/>
      <c r="BVE3232" s="137"/>
      <c r="BVF3232" s="137"/>
      <c r="BVG3232" s="137"/>
      <c r="BVH3232" s="137"/>
      <c r="BVI3232" s="137"/>
      <c r="BVJ3232" s="137"/>
      <c r="BVK3232" s="137"/>
      <c r="BVL3232" s="137"/>
      <c r="BVM3232" s="137"/>
      <c r="BVN3232" s="137"/>
      <c r="BVO3232" s="137"/>
      <c r="BVP3232" s="137"/>
      <c r="BVQ3232" s="137"/>
      <c r="BVR3232" s="137"/>
      <c r="BVS3232" s="137"/>
      <c r="BVT3232" s="137"/>
      <c r="BVU3232" s="137"/>
      <c r="BVV3232" s="137"/>
      <c r="BVW3232" s="137"/>
      <c r="BVX3232" s="137"/>
      <c r="BVY3232" s="137"/>
      <c r="BVZ3232" s="137"/>
      <c r="BWA3232" s="137"/>
      <c r="BWB3232" s="137"/>
      <c r="BWC3232" s="137"/>
      <c r="BWD3232" s="137"/>
      <c r="BWE3232" s="137"/>
      <c r="BWF3232" s="137"/>
      <c r="BWG3232" s="137"/>
      <c r="BWH3232" s="137"/>
      <c r="BWI3232" s="137"/>
      <c r="BWJ3232" s="137"/>
      <c r="BWK3232" s="137"/>
      <c r="BWL3232" s="137"/>
      <c r="BWM3232" s="137"/>
      <c r="BWN3232" s="137"/>
      <c r="BWO3232" s="137"/>
      <c r="BWP3232" s="137"/>
      <c r="BWQ3232" s="137"/>
      <c r="BWR3232" s="137"/>
      <c r="BWS3232" s="137"/>
      <c r="BWT3232" s="137"/>
      <c r="BWU3232" s="137"/>
      <c r="BWV3232" s="137"/>
      <c r="BWW3232" s="137"/>
      <c r="BWX3232" s="137"/>
      <c r="BWY3232" s="137"/>
      <c r="BWZ3232" s="137"/>
      <c r="BXA3232" s="137"/>
      <c r="BXB3232" s="137"/>
      <c r="BXC3232" s="137"/>
      <c r="BXD3232" s="137"/>
      <c r="BXE3232" s="137"/>
      <c r="BXF3232" s="137"/>
      <c r="BXG3232" s="137"/>
      <c r="BXH3232" s="137"/>
      <c r="BXI3232" s="137"/>
      <c r="BXJ3232" s="137"/>
      <c r="BXK3232" s="137"/>
      <c r="BXL3232" s="137"/>
      <c r="BXM3232" s="137"/>
      <c r="BXN3232" s="137"/>
      <c r="BXO3232" s="137"/>
      <c r="BXP3232" s="137"/>
      <c r="BXQ3232" s="137"/>
      <c r="BXR3232" s="137"/>
      <c r="BXS3232" s="137"/>
      <c r="BXT3232" s="137"/>
      <c r="BXU3232" s="137"/>
      <c r="BXV3232" s="137"/>
      <c r="BXW3232" s="137"/>
      <c r="BXX3232" s="137"/>
      <c r="BXY3232" s="137"/>
      <c r="BXZ3232" s="137"/>
      <c r="BYA3232" s="137"/>
      <c r="BYB3232" s="137"/>
      <c r="BYC3232" s="137"/>
      <c r="BYD3232" s="137"/>
      <c r="BYE3232" s="137"/>
      <c r="BYF3232" s="137"/>
      <c r="BYG3232" s="137"/>
      <c r="BYH3232" s="137"/>
      <c r="BYI3232" s="137"/>
      <c r="BYJ3232" s="137"/>
      <c r="BYK3232" s="137"/>
      <c r="BYL3232" s="137"/>
      <c r="BYM3232" s="137"/>
      <c r="BYN3232" s="137"/>
      <c r="BYO3232" s="137"/>
      <c r="BYP3232" s="137"/>
      <c r="BYQ3232" s="137"/>
      <c r="BYR3232" s="137"/>
      <c r="BYS3232" s="137"/>
      <c r="BYT3232" s="137"/>
      <c r="BYU3232" s="137"/>
      <c r="BYV3232" s="137"/>
      <c r="BYW3232" s="137"/>
      <c r="BYX3232" s="137"/>
      <c r="BYY3232" s="137"/>
      <c r="BYZ3232" s="137"/>
      <c r="BZA3232" s="137"/>
      <c r="BZB3232" s="137"/>
      <c r="BZC3232" s="137"/>
      <c r="BZD3232" s="137"/>
      <c r="BZE3232" s="137"/>
      <c r="BZF3232" s="137"/>
      <c r="BZG3232" s="137"/>
      <c r="BZH3232" s="137"/>
      <c r="BZI3232" s="137"/>
      <c r="BZJ3232" s="137"/>
      <c r="BZK3232" s="137"/>
      <c r="BZL3232" s="137"/>
      <c r="BZM3232" s="137"/>
      <c r="BZN3232" s="137"/>
      <c r="BZO3232" s="137"/>
      <c r="BZP3232" s="137"/>
      <c r="BZQ3232" s="137"/>
      <c r="BZR3232" s="137"/>
      <c r="BZS3232" s="137"/>
      <c r="BZT3232" s="137"/>
      <c r="BZU3232" s="137"/>
      <c r="BZV3232" s="137"/>
      <c r="BZW3232" s="137"/>
      <c r="BZX3232" s="137"/>
      <c r="BZY3232" s="137"/>
      <c r="BZZ3232" s="137"/>
      <c r="CAA3232" s="137"/>
      <c r="CAB3232" s="137"/>
      <c r="CAC3232" s="137"/>
      <c r="CAD3232" s="137"/>
      <c r="CAE3232" s="137"/>
      <c r="CAF3232" s="137"/>
      <c r="CAG3232" s="137"/>
      <c r="CAH3232" s="137"/>
      <c r="CAI3232" s="137"/>
      <c r="CAJ3232" s="137"/>
      <c r="CAK3232" s="137"/>
      <c r="CAL3232" s="137"/>
      <c r="CAM3232" s="137"/>
      <c r="CAN3232" s="137"/>
      <c r="CAO3232" s="137"/>
      <c r="CAP3232" s="137"/>
      <c r="CAQ3232" s="137"/>
      <c r="CAR3232" s="137"/>
      <c r="CAS3232" s="137"/>
      <c r="CAT3232" s="137"/>
      <c r="CAU3232" s="137"/>
      <c r="CAV3232" s="137"/>
      <c r="CAW3232" s="137"/>
      <c r="CAX3232" s="137"/>
      <c r="CAY3232" s="137"/>
      <c r="CAZ3232" s="137"/>
      <c r="CBA3232" s="137"/>
      <c r="CBB3232" s="137"/>
      <c r="CBC3232" s="137"/>
      <c r="CBD3232" s="137"/>
      <c r="CBE3232" s="137"/>
      <c r="CBF3232" s="137"/>
      <c r="CBG3232" s="137"/>
      <c r="CBH3232" s="137"/>
      <c r="CBI3232" s="137"/>
      <c r="CBJ3232" s="137"/>
      <c r="CBK3232" s="137"/>
      <c r="CBL3232" s="137"/>
      <c r="CBM3232" s="137"/>
      <c r="CBN3232" s="137"/>
      <c r="CBO3232" s="137"/>
      <c r="CBP3232" s="137"/>
      <c r="CBQ3232" s="137"/>
      <c r="CBR3232" s="137"/>
      <c r="CBS3232" s="137"/>
      <c r="CBT3232" s="137"/>
      <c r="CBU3232" s="137"/>
      <c r="CBV3232" s="137"/>
      <c r="CBW3232" s="137"/>
      <c r="CBX3232" s="137"/>
      <c r="CBY3232" s="137"/>
      <c r="CBZ3232" s="137"/>
      <c r="CCA3232" s="137"/>
      <c r="CCB3232" s="137"/>
      <c r="CCC3232" s="137"/>
      <c r="CCD3232" s="137"/>
      <c r="CCE3232" s="137"/>
      <c r="CCF3232" s="137"/>
      <c r="CCG3232" s="137"/>
      <c r="CCH3232" s="137"/>
      <c r="CCI3232" s="137"/>
      <c r="CCJ3232" s="137"/>
      <c r="CCK3232" s="137"/>
      <c r="CCL3232" s="137"/>
      <c r="CCM3232" s="137"/>
      <c r="CCN3232" s="137"/>
      <c r="CCO3232" s="137"/>
      <c r="CCP3232" s="137"/>
      <c r="CCQ3232" s="137"/>
      <c r="CCR3232" s="137"/>
      <c r="CCS3232" s="137"/>
      <c r="CCT3232" s="137"/>
      <c r="CCU3232" s="137"/>
      <c r="CCV3232" s="137"/>
      <c r="CCW3232" s="137"/>
      <c r="CCX3232" s="137"/>
      <c r="CCY3232" s="137"/>
      <c r="CCZ3232" s="137"/>
      <c r="CDA3232" s="137"/>
      <c r="CDB3232" s="137"/>
      <c r="CDC3232" s="137"/>
      <c r="CDD3232" s="137"/>
      <c r="CDE3232" s="137"/>
      <c r="CDF3232" s="137"/>
      <c r="CDG3232" s="137"/>
      <c r="CDH3232" s="137"/>
      <c r="CDI3232" s="137"/>
      <c r="CDJ3232" s="137"/>
      <c r="CDK3232" s="137"/>
      <c r="CDL3232" s="137"/>
      <c r="CDM3232" s="137"/>
      <c r="CDN3232" s="137"/>
      <c r="CDO3232" s="137"/>
      <c r="CDP3232" s="137"/>
      <c r="CDQ3232" s="137"/>
      <c r="CDR3232" s="137"/>
      <c r="CDS3232" s="137"/>
      <c r="CDT3232" s="137"/>
      <c r="CDU3232" s="137"/>
      <c r="CDV3232" s="137"/>
      <c r="CDW3232" s="137"/>
      <c r="CDX3232" s="137"/>
      <c r="CDY3232" s="137"/>
      <c r="CDZ3232" s="137"/>
      <c r="CEA3232" s="137"/>
      <c r="CEB3232" s="137"/>
      <c r="CEC3232" s="137"/>
      <c r="CED3232" s="137"/>
      <c r="CEE3232" s="137"/>
      <c r="CEF3232" s="137"/>
      <c r="CEG3232" s="137"/>
      <c r="CEH3232" s="137"/>
      <c r="CEI3232" s="137"/>
      <c r="CEJ3232" s="137"/>
      <c r="CEK3232" s="137"/>
      <c r="CEL3232" s="137"/>
      <c r="CEM3232" s="137"/>
      <c r="CEN3232" s="137"/>
      <c r="CEO3232" s="137"/>
      <c r="CEP3232" s="137"/>
      <c r="CEQ3232" s="137"/>
      <c r="CER3232" s="137"/>
      <c r="CES3232" s="137"/>
      <c r="CET3232" s="137"/>
      <c r="CEU3232" s="137"/>
      <c r="CEV3232" s="137"/>
      <c r="CEW3232" s="137"/>
      <c r="CEX3232" s="137"/>
      <c r="CEY3232" s="137"/>
      <c r="CEZ3232" s="137"/>
      <c r="CFA3232" s="137"/>
      <c r="CFB3232" s="137"/>
      <c r="CFC3232" s="137"/>
      <c r="CFD3232" s="137"/>
      <c r="CFE3232" s="137"/>
      <c r="CFF3232" s="137"/>
      <c r="CFG3232" s="137"/>
      <c r="CFH3232" s="137"/>
      <c r="CFI3232" s="137"/>
      <c r="CFJ3232" s="137"/>
      <c r="CFK3232" s="137"/>
      <c r="CFL3232" s="137"/>
      <c r="CFM3232" s="137"/>
      <c r="CFN3232" s="137"/>
      <c r="CFO3232" s="137"/>
      <c r="CFP3232" s="137"/>
      <c r="CFQ3232" s="137"/>
      <c r="CFR3232" s="137"/>
      <c r="CFS3232" s="137"/>
      <c r="CFT3232" s="137"/>
      <c r="CFU3232" s="137"/>
      <c r="CFV3232" s="137"/>
      <c r="CFW3232" s="137"/>
      <c r="CFX3232" s="137"/>
      <c r="CFY3232" s="137"/>
      <c r="CFZ3232" s="137"/>
      <c r="CGA3232" s="137"/>
      <c r="CGB3232" s="137"/>
      <c r="CGC3232" s="137"/>
      <c r="CGD3232" s="137"/>
      <c r="CGE3232" s="137"/>
      <c r="CGF3232" s="137"/>
      <c r="CGG3232" s="137"/>
      <c r="CGH3232" s="137"/>
      <c r="CGI3232" s="137"/>
      <c r="CGJ3232" s="137"/>
      <c r="CGK3232" s="137"/>
      <c r="CGL3232" s="137"/>
      <c r="CGM3232" s="137"/>
      <c r="CGN3232" s="137"/>
      <c r="CGO3232" s="137"/>
      <c r="CGP3232" s="137"/>
      <c r="CGQ3232" s="137"/>
      <c r="CGR3232" s="137"/>
      <c r="CGS3232" s="137"/>
      <c r="CGT3232" s="137"/>
      <c r="CGU3232" s="137"/>
      <c r="CGV3232" s="137"/>
      <c r="CGW3232" s="137"/>
      <c r="CGX3232" s="137"/>
      <c r="CGY3232" s="137"/>
      <c r="CGZ3232" s="137"/>
      <c r="CHA3232" s="137"/>
      <c r="CHB3232" s="137"/>
      <c r="CHC3232" s="137"/>
      <c r="CHD3232" s="137"/>
      <c r="CHE3232" s="137"/>
      <c r="CHF3232" s="137"/>
      <c r="CHG3232" s="137"/>
      <c r="CHH3232" s="137"/>
      <c r="CHI3232" s="137"/>
      <c r="CHJ3232" s="137"/>
      <c r="CHK3232" s="137"/>
      <c r="CHL3232" s="137"/>
      <c r="CHM3232" s="137"/>
      <c r="CHN3232" s="137"/>
      <c r="CHO3232" s="137"/>
      <c r="CHP3232" s="137"/>
      <c r="CHQ3232" s="137"/>
      <c r="CHR3232" s="137"/>
      <c r="CHS3232" s="137"/>
      <c r="CHT3232" s="137"/>
      <c r="CHU3232" s="137"/>
      <c r="CHV3232" s="137"/>
      <c r="CHW3232" s="137"/>
      <c r="CHX3232" s="137"/>
      <c r="CHY3232" s="137"/>
      <c r="CHZ3232" s="137"/>
      <c r="CIA3232" s="137"/>
      <c r="CIB3232" s="137"/>
      <c r="CIC3232" s="137"/>
      <c r="CID3232" s="137"/>
      <c r="CIE3232" s="137"/>
      <c r="CIF3232" s="137"/>
      <c r="CIG3232" s="137"/>
      <c r="CIH3232" s="137"/>
      <c r="CII3232" s="137"/>
      <c r="CIJ3232" s="137"/>
      <c r="CIK3232" s="137"/>
      <c r="CIL3232" s="137"/>
      <c r="CIM3232" s="137"/>
      <c r="CIN3232" s="137"/>
      <c r="CIO3232" s="137"/>
      <c r="CIP3232" s="137"/>
      <c r="CIQ3232" s="137"/>
      <c r="CIR3232" s="137"/>
      <c r="CIS3232" s="137"/>
      <c r="CIT3232" s="137"/>
      <c r="CIU3232" s="137"/>
      <c r="CIV3232" s="137"/>
      <c r="CIW3232" s="137"/>
      <c r="CIX3232" s="137"/>
      <c r="CIY3232" s="137"/>
      <c r="CIZ3232" s="137"/>
      <c r="CJA3232" s="137"/>
      <c r="CJB3232" s="137"/>
      <c r="CJC3232" s="137"/>
      <c r="CJD3232" s="137"/>
      <c r="CJE3232" s="137"/>
      <c r="CJF3232" s="137"/>
      <c r="CJG3232" s="137"/>
      <c r="CJH3232" s="137"/>
      <c r="CJI3232" s="137"/>
      <c r="CJJ3232" s="137"/>
      <c r="CJK3232" s="137"/>
      <c r="CJL3232" s="137"/>
      <c r="CJM3232" s="137"/>
      <c r="CJN3232" s="137"/>
      <c r="CJO3232" s="137"/>
      <c r="CJP3232" s="137"/>
      <c r="CJQ3232" s="137"/>
      <c r="CJR3232" s="137"/>
      <c r="CJS3232" s="137"/>
      <c r="CJT3232" s="137"/>
      <c r="CJU3232" s="137"/>
      <c r="CJV3232" s="137"/>
      <c r="CJW3232" s="137"/>
      <c r="CJX3232" s="137"/>
      <c r="CJY3232" s="137"/>
      <c r="CJZ3232" s="137"/>
      <c r="CKA3232" s="137"/>
      <c r="CKB3232" s="137"/>
      <c r="CKC3232" s="137"/>
      <c r="CKD3232" s="137"/>
      <c r="CKE3232" s="137"/>
      <c r="CKF3232" s="137"/>
      <c r="CKG3232" s="137"/>
      <c r="CKH3232" s="137"/>
      <c r="CKI3232" s="137"/>
      <c r="CKJ3232" s="137"/>
      <c r="CKK3232" s="137"/>
      <c r="CKL3232" s="137"/>
      <c r="CKM3232" s="137"/>
      <c r="CKN3232" s="137"/>
      <c r="CKO3232" s="137"/>
      <c r="CKP3232" s="137"/>
      <c r="CKQ3232" s="137"/>
      <c r="CKR3232" s="137"/>
      <c r="CKS3232" s="137"/>
      <c r="CKT3232" s="137"/>
      <c r="CKU3232" s="137"/>
      <c r="CKV3232" s="137"/>
      <c r="CKW3232" s="137"/>
      <c r="CKX3232" s="137"/>
      <c r="CKY3232" s="137"/>
      <c r="CKZ3232" s="137"/>
      <c r="CLA3232" s="137"/>
      <c r="CLB3232" s="137"/>
      <c r="CLC3232" s="137"/>
      <c r="CLD3232" s="137"/>
      <c r="CLE3232" s="137"/>
      <c r="CLF3232" s="137"/>
      <c r="CLG3232" s="137"/>
      <c r="CLH3232" s="137"/>
      <c r="CLI3232" s="137"/>
      <c r="CLJ3232" s="137"/>
      <c r="CLK3232" s="137"/>
      <c r="CLL3232" s="137"/>
      <c r="CLM3232" s="137"/>
      <c r="CLN3232" s="137"/>
      <c r="CLO3232" s="137"/>
      <c r="CLP3232" s="137"/>
      <c r="CLQ3232" s="137"/>
      <c r="CLR3232" s="137"/>
      <c r="CLS3232" s="137"/>
      <c r="CLT3232" s="137"/>
      <c r="CLU3232" s="137"/>
      <c r="CLV3232" s="137"/>
      <c r="CLW3232" s="137"/>
      <c r="CLX3232" s="137"/>
      <c r="CLY3232" s="137"/>
      <c r="CLZ3232" s="137"/>
      <c r="CMA3232" s="137"/>
      <c r="CMB3232" s="137"/>
      <c r="CMC3232" s="137"/>
      <c r="CMD3232" s="137"/>
      <c r="CME3232" s="137"/>
      <c r="CMF3232" s="137"/>
      <c r="CMG3232" s="137"/>
      <c r="CMH3232" s="137"/>
      <c r="CMI3232" s="137"/>
      <c r="CMJ3232" s="137"/>
      <c r="CMK3232" s="137"/>
      <c r="CML3232" s="137"/>
      <c r="CMM3232" s="137"/>
      <c r="CMN3232" s="137"/>
      <c r="CMO3232" s="137"/>
      <c r="CMP3232" s="137"/>
      <c r="CMQ3232" s="137"/>
      <c r="CMR3232" s="137"/>
      <c r="CMS3232" s="137"/>
      <c r="CMT3232" s="137"/>
      <c r="CMU3232" s="137"/>
      <c r="CMV3232" s="137"/>
      <c r="CMW3232" s="137"/>
      <c r="CMX3232" s="137"/>
      <c r="CMY3232" s="137"/>
      <c r="CMZ3232" s="137"/>
      <c r="CNA3232" s="137"/>
      <c r="CNB3232" s="137"/>
      <c r="CNC3232" s="137"/>
      <c r="CND3232" s="137"/>
      <c r="CNE3232" s="137"/>
      <c r="CNF3232" s="137"/>
      <c r="CNG3232" s="137"/>
      <c r="CNH3232" s="137"/>
      <c r="CNI3232" s="137"/>
      <c r="CNJ3232" s="137"/>
      <c r="CNK3232" s="137"/>
      <c r="CNL3232" s="137"/>
      <c r="CNM3232" s="137"/>
      <c r="CNN3232" s="137"/>
      <c r="CNO3232" s="137"/>
      <c r="CNP3232" s="137"/>
      <c r="CNQ3232" s="137"/>
      <c r="CNR3232" s="137"/>
      <c r="CNS3232" s="137"/>
      <c r="CNT3232" s="137"/>
      <c r="CNU3232" s="137"/>
      <c r="CNV3232" s="137"/>
      <c r="CNW3232" s="137"/>
      <c r="CNX3232" s="137"/>
      <c r="CNY3232" s="137"/>
      <c r="CNZ3232" s="137"/>
      <c r="COA3232" s="137"/>
      <c r="COB3232" s="137"/>
      <c r="COC3232" s="137"/>
      <c r="COD3232" s="137"/>
      <c r="COE3232" s="137"/>
      <c r="COF3232" s="137"/>
      <c r="COG3232" s="137"/>
      <c r="COH3232" s="137"/>
      <c r="COI3232" s="137"/>
      <c r="COJ3232" s="137"/>
      <c r="COK3232" s="137"/>
      <c r="COL3232" s="137"/>
      <c r="COM3232" s="137"/>
      <c r="CON3232" s="137"/>
      <c r="COO3232" s="137"/>
      <c r="COP3232" s="137"/>
      <c r="COQ3232" s="137"/>
      <c r="COR3232" s="137"/>
      <c r="COS3232" s="137"/>
      <c r="COT3232" s="137"/>
      <c r="COU3232" s="137"/>
      <c r="COV3232" s="137"/>
      <c r="COW3232" s="137"/>
      <c r="COX3232" s="137"/>
      <c r="COY3232" s="137"/>
      <c r="COZ3232" s="137"/>
      <c r="CPA3232" s="137"/>
      <c r="CPB3232" s="137"/>
      <c r="CPC3232" s="137"/>
      <c r="CPD3232" s="137"/>
      <c r="CPE3232" s="137"/>
      <c r="CPF3232" s="137"/>
      <c r="CPG3232" s="137"/>
      <c r="CPH3232" s="137"/>
      <c r="CPI3232" s="137"/>
      <c r="CPJ3232" s="137"/>
      <c r="CPK3232" s="137"/>
      <c r="CPL3232" s="137"/>
      <c r="CPM3232" s="137"/>
      <c r="CPN3232" s="137"/>
      <c r="CPO3232" s="137"/>
      <c r="CPP3232" s="137"/>
      <c r="CPQ3232" s="137"/>
      <c r="CPR3232" s="137"/>
      <c r="CPS3232" s="137"/>
      <c r="CPT3232" s="137"/>
      <c r="CPU3232" s="137"/>
      <c r="CPV3232" s="137"/>
      <c r="CPW3232" s="137"/>
      <c r="CPX3232" s="137"/>
      <c r="CPY3232" s="137"/>
      <c r="CPZ3232" s="137"/>
      <c r="CQA3232" s="137"/>
      <c r="CQB3232" s="137"/>
      <c r="CQC3232" s="137"/>
      <c r="CQD3232" s="137"/>
      <c r="CQE3232" s="137"/>
      <c r="CQF3232" s="137"/>
      <c r="CQG3232" s="137"/>
      <c r="CQH3232" s="137"/>
      <c r="CQI3232" s="137"/>
      <c r="CQJ3232" s="137"/>
      <c r="CQK3232" s="137"/>
      <c r="CQL3232" s="137"/>
      <c r="CQM3232" s="137"/>
      <c r="CQN3232" s="137"/>
      <c r="CQO3232" s="137"/>
      <c r="CQP3232" s="137"/>
      <c r="CQQ3232" s="137"/>
      <c r="CQR3232" s="137"/>
      <c r="CQS3232" s="137"/>
      <c r="CQT3232" s="137"/>
      <c r="CQU3232" s="137"/>
      <c r="CQV3232" s="137"/>
      <c r="CQW3232" s="137"/>
      <c r="CQX3232" s="137"/>
      <c r="CQY3232" s="137"/>
      <c r="CQZ3232" s="137"/>
      <c r="CRA3232" s="137"/>
      <c r="CRB3232" s="137"/>
      <c r="CRC3232" s="137"/>
      <c r="CRD3232" s="137"/>
      <c r="CRE3232" s="137"/>
      <c r="CRF3232" s="137"/>
      <c r="CRG3232" s="137"/>
      <c r="CRH3232" s="137"/>
      <c r="CRI3232" s="137"/>
      <c r="CRJ3232" s="137"/>
      <c r="CRK3232" s="137"/>
      <c r="CRL3232" s="137"/>
      <c r="CRM3232" s="137"/>
      <c r="CRN3232" s="137"/>
      <c r="CRO3232" s="137"/>
      <c r="CRP3232" s="137"/>
      <c r="CRQ3232" s="137"/>
      <c r="CRR3232" s="137"/>
      <c r="CRS3232" s="137"/>
      <c r="CRT3232" s="137"/>
      <c r="CRU3232" s="137"/>
      <c r="CRV3232" s="137"/>
      <c r="CRW3232" s="137"/>
      <c r="CRX3232" s="137"/>
      <c r="CRY3232" s="137"/>
      <c r="CRZ3232" s="137"/>
      <c r="CSA3232" s="137"/>
      <c r="CSB3232" s="137"/>
      <c r="CSC3232" s="137"/>
      <c r="CSD3232" s="137"/>
      <c r="CSE3232" s="137"/>
      <c r="CSF3232" s="137"/>
      <c r="CSG3232" s="137"/>
      <c r="CSH3232" s="137"/>
      <c r="CSI3232" s="137"/>
      <c r="CSJ3232" s="137"/>
      <c r="CSK3232" s="137"/>
      <c r="CSL3232" s="137"/>
      <c r="CSM3232" s="137"/>
      <c r="CSN3232" s="137"/>
      <c r="CSO3232" s="137"/>
      <c r="CSP3232" s="137"/>
      <c r="CSQ3232" s="137"/>
      <c r="CSR3232" s="137"/>
      <c r="CSS3232" s="137"/>
      <c r="CST3232" s="137"/>
      <c r="CSU3232" s="137"/>
      <c r="CSV3232" s="137"/>
      <c r="CSW3232" s="137"/>
      <c r="CSX3232" s="137"/>
      <c r="CSY3232" s="137"/>
      <c r="CSZ3232" s="137"/>
      <c r="CTA3232" s="137"/>
      <c r="CTB3232" s="137"/>
      <c r="CTC3232" s="137"/>
      <c r="CTD3232" s="137"/>
      <c r="CTE3232" s="137"/>
      <c r="CTF3232" s="137"/>
      <c r="CTG3232" s="137"/>
      <c r="CTH3232" s="137"/>
      <c r="CTI3232" s="137"/>
      <c r="CTJ3232" s="137"/>
      <c r="CTK3232" s="137"/>
      <c r="CTL3232" s="137"/>
      <c r="CTM3232" s="137"/>
      <c r="CTN3232" s="137"/>
      <c r="CTO3232" s="137"/>
      <c r="CTP3232" s="137"/>
      <c r="CTQ3232" s="137"/>
      <c r="CTR3232" s="137"/>
      <c r="CTS3232" s="137"/>
      <c r="CTT3232" s="137"/>
      <c r="CTU3232" s="137"/>
      <c r="CTV3232" s="137"/>
      <c r="CTW3232" s="137"/>
      <c r="CTX3232" s="137"/>
      <c r="CTY3232" s="137"/>
      <c r="CTZ3232" s="137"/>
      <c r="CUA3232" s="137"/>
      <c r="CUB3232" s="137"/>
      <c r="CUC3232" s="137"/>
      <c r="CUD3232" s="137"/>
      <c r="CUE3232" s="137"/>
      <c r="CUF3232" s="137"/>
      <c r="CUG3232" s="137"/>
      <c r="CUH3232" s="137"/>
      <c r="CUI3232" s="137"/>
      <c r="CUJ3232" s="137"/>
      <c r="CUK3232" s="137"/>
      <c r="CUL3232" s="137"/>
      <c r="CUM3232" s="137"/>
      <c r="CUN3232" s="137"/>
      <c r="CUO3232" s="137"/>
      <c r="CUP3232" s="137"/>
      <c r="CUQ3232" s="137"/>
      <c r="CUR3232" s="137"/>
      <c r="CUS3232" s="137"/>
      <c r="CUT3232" s="137"/>
      <c r="CUU3232" s="137"/>
      <c r="CUV3232" s="137"/>
      <c r="CUW3232" s="137"/>
      <c r="CUX3232" s="137"/>
      <c r="CUY3232" s="137"/>
      <c r="CUZ3232" s="137"/>
      <c r="CVA3232" s="137"/>
      <c r="CVB3232" s="137"/>
      <c r="CVC3232" s="137"/>
      <c r="CVD3232" s="137"/>
      <c r="CVE3232" s="137"/>
      <c r="CVF3232" s="137"/>
      <c r="CVG3232" s="137"/>
      <c r="CVH3232" s="137"/>
      <c r="CVI3232" s="137"/>
      <c r="CVJ3232" s="137"/>
      <c r="CVK3232" s="137"/>
      <c r="CVL3232" s="137"/>
      <c r="CVM3232" s="137"/>
      <c r="CVN3232" s="137"/>
      <c r="CVO3232" s="137"/>
      <c r="CVP3232" s="137"/>
      <c r="CVQ3232" s="137"/>
      <c r="CVR3232" s="137"/>
      <c r="CVS3232" s="137"/>
      <c r="CVT3232" s="137"/>
      <c r="CVU3232" s="137"/>
      <c r="CVV3232" s="137"/>
      <c r="CVW3232" s="137"/>
      <c r="CVX3232" s="137"/>
      <c r="CVY3232" s="137"/>
      <c r="CVZ3232" s="137"/>
      <c r="CWA3232" s="137"/>
      <c r="CWB3232" s="137"/>
      <c r="CWC3232" s="137"/>
      <c r="CWD3232" s="137"/>
      <c r="CWE3232" s="137"/>
      <c r="CWF3232" s="137"/>
      <c r="CWG3232" s="137"/>
      <c r="CWH3232" s="137"/>
      <c r="CWI3232" s="137"/>
      <c r="CWJ3232" s="137"/>
      <c r="CWK3232" s="137"/>
      <c r="CWL3232" s="137"/>
      <c r="CWM3232" s="137"/>
      <c r="CWN3232" s="137"/>
      <c r="CWO3232" s="137"/>
      <c r="CWP3232" s="137"/>
      <c r="CWQ3232" s="137"/>
      <c r="CWR3232" s="137"/>
      <c r="CWS3232" s="137"/>
      <c r="CWT3232" s="137"/>
      <c r="CWU3232" s="137"/>
      <c r="CWV3232" s="137"/>
      <c r="CWW3232" s="137"/>
      <c r="CWX3232" s="137"/>
      <c r="CWY3232" s="137"/>
      <c r="CWZ3232" s="137"/>
      <c r="CXA3232" s="137"/>
      <c r="CXB3232" s="137"/>
      <c r="CXC3232" s="137"/>
      <c r="CXD3232" s="137"/>
      <c r="CXE3232" s="137"/>
      <c r="CXF3232" s="137"/>
      <c r="CXG3232" s="137"/>
      <c r="CXH3232" s="137"/>
      <c r="CXI3232" s="137"/>
      <c r="CXJ3232" s="137"/>
      <c r="CXK3232" s="137"/>
      <c r="CXL3232" s="137"/>
      <c r="CXM3232" s="137"/>
      <c r="CXN3232" s="137"/>
      <c r="CXO3232" s="137"/>
      <c r="CXP3232" s="137"/>
      <c r="CXQ3232" s="137"/>
      <c r="CXR3232" s="137"/>
      <c r="CXS3232" s="137"/>
      <c r="CXT3232" s="137"/>
      <c r="CXU3232" s="137"/>
      <c r="CXV3232" s="137"/>
      <c r="CXW3232" s="137"/>
      <c r="CXX3232" s="137"/>
      <c r="CXY3232" s="137"/>
      <c r="CXZ3232" s="137"/>
      <c r="CYA3232" s="137"/>
      <c r="CYB3232" s="137"/>
      <c r="CYC3232" s="137"/>
      <c r="CYD3232" s="137"/>
      <c r="CYE3232" s="137"/>
      <c r="CYF3232" s="137"/>
      <c r="CYG3232" s="137"/>
      <c r="CYH3232" s="137"/>
      <c r="CYI3232" s="137"/>
      <c r="CYJ3232" s="137"/>
      <c r="CYK3232" s="137"/>
      <c r="CYL3232" s="137"/>
      <c r="CYM3232" s="137"/>
      <c r="CYN3232" s="137"/>
      <c r="CYO3232" s="137"/>
      <c r="CYP3232" s="137"/>
      <c r="CYQ3232" s="137"/>
      <c r="CYR3232" s="137"/>
      <c r="CYS3232" s="137"/>
      <c r="CYT3232" s="137"/>
      <c r="CYU3232" s="137"/>
      <c r="CYV3232" s="137"/>
      <c r="CYW3232" s="137"/>
      <c r="CYX3232" s="137"/>
      <c r="CYY3232" s="137"/>
      <c r="CYZ3232" s="137"/>
      <c r="CZA3232" s="137"/>
      <c r="CZB3232" s="137"/>
      <c r="CZC3232" s="137"/>
      <c r="CZD3232" s="137"/>
      <c r="CZE3232" s="137"/>
      <c r="CZF3232" s="137"/>
      <c r="CZG3232" s="137"/>
      <c r="CZH3232" s="137"/>
      <c r="CZI3232" s="137"/>
      <c r="CZJ3232" s="137"/>
      <c r="CZK3232" s="137"/>
      <c r="CZL3232" s="137"/>
      <c r="CZM3232" s="137"/>
      <c r="CZN3232" s="137"/>
      <c r="CZO3232" s="137"/>
      <c r="CZP3232" s="137"/>
      <c r="CZQ3232" s="137"/>
      <c r="CZR3232" s="137"/>
      <c r="CZS3232" s="137"/>
      <c r="CZT3232" s="137"/>
      <c r="CZU3232" s="137"/>
      <c r="CZV3232" s="137"/>
      <c r="CZW3232" s="137"/>
      <c r="CZX3232" s="137"/>
      <c r="CZY3232" s="137"/>
      <c r="CZZ3232" s="137"/>
      <c r="DAA3232" s="137"/>
      <c r="DAB3232" s="137"/>
      <c r="DAC3232" s="137"/>
      <c r="DAD3232" s="137"/>
      <c r="DAE3232" s="137"/>
      <c r="DAF3232" s="137"/>
      <c r="DAG3232" s="137"/>
      <c r="DAH3232" s="137"/>
      <c r="DAI3232" s="137"/>
      <c r="DAJ3232" s="137"/>
      <c r="DAK3232" s="137"/>
      <c r="DAL3232" s="137"/>
      <c r="DAM3232" s="137"/>
      <c r="DAN3232" s="137"/>
      <c r="DAO3232" s="137"/>
      <c r="DAP3232" s="137"/>
      <c r="DAQ3232" s="137"/>
      <c r="DAR3232" s="137"/>
      <c r="DAS3232" s="137"/>
      <c r="DAT3232" s="137"/>
      <c r="DAU3232" s="137"/>
      <c r="DAV3232" s="137"/>
      <c r="DAW3232" s="137"/>
      <c r="DAX3232" s="137"/>
      <c r="DAY3232" s="137"/>
      <c r="DAZ3232" s="137"/>
      <c r="DBA3232" s="137"/>
      <c r="DBB3232" s="137"/>
      <c r="DBC3232" s="137"/>
      <c r="DBD3232" s="137"/>
      <c r="DBE3232" s="137"/>
      <c r="DBF3232" s="137"/>
      <c r="DBG3232" s="137"/>
      <c r="DBH3232" s="137"/>
      <c r="DBI3232" s="137"/>
      <c r="DBJ3232" s="137"/>
      <c r="DBK3232" s="137"/>
      <c r="DBL3232" s="137"/>
      <c r="DBM3232" s="137"/>
      <c r="DBN3232" s="137"/>
      <c r="DBO3232" s="137"/>
      <c r="DBP3232" s="137"/>
      <c r="DBQ3232" s="137"/>
      <c r="DBR3232" s="137"/>
      <c r="DBS3232" s="137"/>
      <c r="DBT3232" s="137"/>
      <c r="DBU3232" s="137"/>
      <c r="DBV3232" s="137"/>
      <c r="DBW3232" s="137"/>
      <c r="DBX3232" s="137"/>
      <c r="DBY3232" s="137"/>
      <c r="DBZ3232" s="137"/>
      <c r="DCA3232" s="137"/>
      <c r="DCB3232" s="137"/>
      <c r="DCC3232" s="137"/>
      <c r="DCD3232" s="137"/>
      <c r="DCE3232" s="137"/>
      <c r="DCF3232" s="137"/>
      <c r="DCG3232" s="137"/>
      <c r="DCH3232" s="137"/>
      <c r="DCI3232" s="137"/>
      <c r="DCJ3232" s="137"/>
      <c r="DCK3232" s="137"/>
      <c r="DCL3232" s="137"/>
      <c r="DCM3232" s="137"/>
      <c r="DCN3232" s="137"/>
      <c r="DCO3232" s="137"/>
      <c r="DCP3232" s="137"/>
      <c r="DCQ3232" s="137"/>
      <c r="DCR3232" s="137"/>
      <c r="DCS3232" s="137"/>
      <c r="DCT3232" s="137"/>
      <c r="DCU3232" s="137"/>
      <c r="DCV3232" s="137"/>
      <c r="DCW3232" s="137"/>
      <c r="DCX3232" s="137"/>
      <c r="DCY3232" s="137"/>
      <c r="DCZ3232" s="137"/>
      <c r="DDA3232" s="137"/>
      <c r="DDB3232" s="137"/>
      <c r="DDC3232" s="137"/>
      <c r="DDD3232" s="137"/>
      <c r="DDE3232" s="137"/>
      <c r="DDF3232" s="137"/>
      <c r="DDG3232" s="137"/>
      <c r="DDH3232" s="137"/>
      <c r="DDI3232" s="137"/>
      <c r="DDJ3232" s="137"/>
      <c r="DDK3232" s="137"/>
      <c r="DDL3232" s="137"/>
      <c r="DDM3232" s="137"/>
      <c r="DDN3232" s="137"/>
      <c r="DDO3232" s="137"/>
      <c r="DDP3232" s="137"/>
      <c r="DDQ3232" s="137"/>
      <c r="DDR3232" s="137"/>
      <c r="DDS3232" s="137"/>
      <c r="DDT3232" s="137"/>
      <c r="DDU3232" s="137"/>
      <c r="DDV3232" s="137"/>
      <c r="DDW3232" s="137"/>
      <c r="DDX3232" s="137"/>
      <c r="DDY3232" s="137"/>
      <c r="DDZ3232" s="137"/>
      <c r="DEA3232" s="137"/>
      <c r="DEB3232" s="137"/>
      <c r="DEC3232" s="137"/>
      <c r="DED3232" s="137"/>
      <c r="DEE3232" s="137"/>
      <c r="DEF3232" s="137"/>
      <c r="DEG3232" s="137"/>
      <c r="DEH3232" s="137"/>
      <c r="DEI3232" s="137"/>
      <c r="DEJ3232" s="137"/>
      <c r="DEK3232" s="137"/>
      <c r="DEL3232" s="137"/>
      <c r="DEM3232" s="137"/>
      <c r="DEN3232" s="137"/>
      <c r="DEO3232" s="137"/>
      <c r="DEP3232" s="137"/>
      <c r="DEQ3232" s="137"/>
      <c r="DER3232" s="137"/>
      <c r="DES3232" s="137"/>
      <c r="DET3232" s="137"/>
      <c r="DEU3232" s="137"/>
      <c r="DEV3232" s="137"/>
      <c r="DEW3232" s="137"/>
      <c r="DEX3232" s="137"/>
      <c r="DEY3232" s="137"/>
      <c r="DEZ3232" s="137"/>
      <c r="DFA3232" s="137"/>
      <c r="DFB3232" s="137"/>
      <c r="DFC3232" s="137"/>
      <c r="DFD3232" s="137"/>
      <c r="DFE3232" s="137"/>
      <c r="DFF3232" s="137"/>
      <c r="DFG3232" s="137"/>
      <c r="DFH3232" s="137"/>
      <c r="DFI3232" s="137"/>
      <c r="DFJ3232" s="137"/>
      <c r="DFK3232" s="137"/>
      <c r="DFL3232" s="137"/>
      <c r="DFM3232" s="137"/>
      <c r="DFN3232" s="137"/>
      <c r="DFO3232" s="137"/>
      <c r="DFP3232" s="137"/>
      <c r="DFQ3232" s="137"/>
      <c r="DFR3232" s="137"/>
      <c r="DFS3232" s="137"/>
      <c r="DFT3232" s="137"/>
      <c r="DFU3232" s="137"/>
      <c r="DFV3232" s="137"/>
      <c r="DFW3232" s="137"/>
      <c r="DFX3232" s="137"/>
      <c r="DFY3232" s="137"/>
      <c r="DFZ3232" s="137"/>
      <c r="DGA3232" s="137"/>
      <c r="DGB3232" s="137"/>
      <c r="DGC3232" s="137"/>
      <c r="DGD3232" s="137"/>
      <c r="DGE3232" s="137"/>
      <c r="DGF3232" s="137"/>
      <c r="DGG3232" s="137"/>
      <c r="DGH3232" s="137"/>
      <c r="DGI3232" s="137"/>
      <c r="DGJ3232" s="137"/>
      <c r="DGK3232" s="137"/>
      <c r="DGL3232" s="137"/>
      <c r="DGM3232" s="137"/>
      <c r="DGN3232" s="137"/>
      <c r="DGO3232" s="137"/>
      <c r="DGP3232" s="137"/>
      <c r="DGQ3232" s="137"/>
      <c r="DGR3232" s="137"/>
      <c r="DGS3232" s="137"/>
      <c r="DGT3232" s="137"/>
      <c r="DGU3232" s="137"/>
      <c r="DGV3232" s="137"/>
      <c r="DGW3232" s="137"/>
      <c r="DGX3232" s="137"/>
      <c r="DGY3232" s="137"/>
      <c r="DGZ3232" s="137"/>
      <c r="DHA3232" s="137"/>
      <c r="DHB3232" s="137"/>
      <c r="DHC3232" s="137"/>
      <c r="DHD3232" s="137"/>
      <c r="DHE3232" s="137"/>
      <c r="DHF3232" s="137"/>
      <c r="DHG3232" s="137"/>
      <c r="DHH3232" s="137"/>
      <c r="DHI3232" s="137"/>
      <c r="DHJ3232" s="137"/>
      <c r="DHK3232" s="137"/>
      <c r="DHL3232" s="137"/>
      <c r="DHM3232" s="137"/>
      <c r="DHN3232" s="137"/>
      <c r="DHO3232" s="137"/>
    </row>
    <row r="3233" spans="1:2927" s="148" customFormat="1" ht="24.65" customHeight="1" outlineLevel="1" x14ac:dyDescent="0.35">
      <c r="A3233" s="83" t="s">
        <v>4475</v>
      </c>
      <c r="B3233" s="84" t="s">
        <v>456</v>
      </c>
      <c r="C3233" s="85"/>
      <c r="D3233" s="86"/>
      <c r="E3233" s="101"/>
      <c r="F3233" s="101"/>
      <c r="G3233" s="101"/>
      <c r="H3233" s="101"/>
      <c r="I3233" s="101">
        <f t="shared" si="199"/>
        <v>0</v>
      </c>
      <c r="J3233" s="101"/>
      <c r="K3233" s="101"/>
      <c r="L3233" s="101"/>
      <c r="M3233" s="101"/>
      <c r="N3233" s="101">
        <f t="shared" si="198"/>
        <v>0</v>
      </c>
      <c r="O3233" s="88">
        <v>46188</v>
      </c>
      <c r="P3233" s="88">
        <v>46189</v>
      </c>
      <c r="Q3233" s="89">
        <v>7.0000000000000007E-2</v>
      </c>
      <c r="R3233" s="90" t="s">
        <v>33</v>
      </c>
      <c r="S3233" s="91"/>
      <c r="T3233" s="91"/>
      <c r="U3233" s="102"/>
      <c r="V3233" s="137"/>
      <c r="W3233" s="137"/>
      <c r="X3233" s="137"/>
      <c r="Y3233" s="137"/>
      <c r="Z3233" s="137"/>
      <c r="AA3233" s="137"/>
      <c r="AB3233" s="137"/>
      <c r="AC3233" s="137"/>
      <c r="AD3233" s="137"/>
      <c r="AE3233" s="137"/>
      <c r="AF3233" s="137"/>
      <c r="AG3233" s="137"/>
      <c r="AH3233" s="137"/>
      <c r="AI3233" s="137"/>
      <c r="AJ3233" s="137"/>
      <c r="AK3233" s="137"/>
      <c r="AL3233" s="137"/>
      <c r="AM3233" s="137"/>
      <c r="AN3233" s="137"/>
      <c r="AO3233" s="137"/>
      <c r="AP3233" s="137"/>
      <c r="AQ3233" s="137"/>
      <c r="AR3233" s="137"/>
      <c r="AS3233" s="137"/>
      <c r="AT3233" s="137"/>
      <c r="AU3233" s="137"/>
      <c r="AV3233" s="137"/>
      <c r="AW3233" s="137"/>
      <c r="AX3233" s="137"/>
      <c r="AY3233" s="137"/>
      <c r="AZ3233" s="137"/>
      <c r="BA3233" s="137"/>
      <c r="BB3233" s="137"/>
      <c r="BC3233" s="137"/>
      <c r="BD3233" s="137"/>
      <c r="BE3233" s="137"/>
      <c r="BF3233" s="137"/>
      <c r="BG3233" s="137"/>
      <c r="BH3233" s="137"/>
      <c r="BI3233" s="137"/>
      <c r="BJ3233" s="137"/>
      <c r="BK3233" s="137"/>
      <c r="BL3233" s="137"/>
      <c r="BM3233" s="137"/>
      <c r="BN3233" s="137"/>
      <c r="BO3233" s="137"/>
      <c r="BP3233" s="137"/>
      <c r="BQ3233" s="137"/>
      <c r="BR3233" s="137"/>
      <c r="BS3233" s="137"/>
      <c r="BT3233" s="137"/>
      <c r="BU3233" s="137"/>
      <c r="BV3233" s="137"/>
      <c r="BW3233" s="137"/>
      <c r="BX3233" s="137"/>
      <c r="BY3233" s="137"/>
      <c r="BZ3233" s="137"/>
      <c r="CA3233" s="137"/>
      <c r="CB3233" s="137"/>
      <c r="CC3233" s="137"/>
      <c r="CD3233" s="137"/>
      <c r="CE3233" s="137"/>
      <c r="CF3233" s="137"/>
      <c r="CG3233" s="137"/>
      <c r="CH3233" s="137"/>
      <c r="CI3233" s="137"/>
      <c r="CJ3233" s="137"/>
      <c r="CK3233" s="137"/>
      <c r="CL3233" s="137"/>
      <c r="CM3233" s="137"/>
      <c r="CN3233" s="137"/>
      <c r="CO3233" s="137"/>
      <c r="CP3233" s="137"/>
      <c r="CQ3233" s="137"/>
      <c r="CR3233" s="137"/>
      <c r="CS3233" s="137"/>
      <c r="CT3233" s="137"/>
      <c r="CU3233" s="137"/>
      <c r="CV3233" s="137"/>
      <c r="CW3233" s="137"/>
      <c r="CX3233" s="137"/>
      <c r="CY3233" s="137"/>
      <c r="CZ3233" s="137"/>
      <c r="DA3233" s="137"/>
      <c r="DB3233" s="137"/>
      <c r="DC3233" s="137"/>
      <c r="DD3233" s="137"/>
      <c r="DE3233" s="137"/>
      <c r="DF3233" s="137"/>
      <c r="DG3233" s="137"/>
      <c r="DH3233" s="137"/>
      <c r="DI3233" s="137"/>
      <c r="DJ3233" s="137"/>
      <c r="DK3233" s="137"/>
      <c r="DL3233" s="137"/>
      <c r="DM3233" s="137"/>
      <c r="DN3233" s="137"/>
      <c r="DO3233" s="137"/>
      <c r="DP3233" s="137"/>
      <c r="DQ3233" s="137"/>
      <c r="DR3233" s="137"/>
      <c r="DS3233" s="137"/>
      <c r="DT3233" s="137"/>
      <c r="DU3233" s="137"/>
      <c r="DV3233" s="137"/>
      <c r="DW3233" s="137"/>
      <c r="DX3233" s="137"/>
      <c r="DY3233" s="137"/>
      <c r="DZ3233" s="137"/>
      <c r="EA3233" s="137"/>
      <c r="EB3233" s="137"/>
      <c r="EC3233" s="137"/>
      <c r="ED3233" s="137"/>
      <c r="EE3233" s="137"/>
      <c r="EF3233" s="137"/>
      <c r="EG3233" s="137"/>
      <c r="EH3233" s="137"/>
      <c r="EI3233" s="137"/>
      <c r="EJ3233" s="137"/>
      <c r="EK3233" s="137"/>
      <c r="EL3233" s="137"/>
      <c r="EM3233" s="137"/>
      <c r="EN3233" s="137"/>
      <c r="EO3233" s="137"/>
      <c r="EP3233" s="137"/>
      <c r="EQ3233" s="137"/>
      <c r="ER3233" s="137"/>
      <c r="ES3233" s="137"/>
      <c r="ET3233" s="137"/>
      <c r="EU3233" s="137"/>
      <c r="EV3233" s="137"/>
      <c r="EW3233" s="137"/>
      <c r="EX3233" s="137"/>
      <c r="EY3233" s="137"/>
      <c r="EZ3233" s="137"/>
      <c r="FA3233" s="137"/>
      <c r="FB3233" s="137"/>
      <c r="FC3233" s="137"/>
      <c r="FD3233" s="137"/>
      <c r="FE3233" s="137"/>
      <c r="FF3233" s="137"/>
      <c r="FG3233" s="137"/>
      <c r="FH3233" s="137"/>
      <c r="FI3233" s="137"/>
      <c r="FJ3233" s="137"/>
      <c r="FK3233" s="137"/>
      <c r="FL3233" s="137"/>
      <c r="FM3233" s="137"/>
      <c r="FN3233" s="137"/>
      <c r="FO3233" s="137"/>
      <c r="FP3233" s="137"/>
      <c r="FQ3233" s="137"/>
      <c r="FR3233" s="137"/>
      <c r="FS3233" s="137"/>
      <c r="FT3233" s="137"/>
      <c r="FU3233" s="137"/>
      <c r="FV3233" s="137"/>
      <c r="FW3233" s="137"/>
      <c r="FX3233" s="137"/>
      <c r="FY3233" s="137"/>
      <c r="FZ3233" s="137"/>
      <c r="GA3233" s="137"/>
      <c r="GB3233" s="137"/>
      <c r="GC3233" s="137"/>
      <c r="GD3233" s="137"/>
      <c r="GE3233" s="137"/>
      <c r="GF3233" s="137"/>
      <c r="GG3233" s="137"/>
      <c r="GH3233" s="137"/>
      <c r="GI3233" s="137"/>
      <c r="GJ3233" s="137"/>
      <c r="GK3233" s="137"/>
      <c r="GL3233" s="137"/>
      <c r="GM3233" s="137"/>
      <c r="GN3233" s="137"/>
      <c r="GO3233" s="137"/>
      <c r="GP3233" s="137"/>
      <c r="GQ3233" s="137"/>
      <c r="GR3233" s="137"/>
      <c r="GS3233" s="137"/>
      <c r="GT3233" s="137"/>
      <c r="GU3233" s="137"/>
      <c r="GV3233" s="137"/>
      <c r="GW3233" s="137"/>
      <c r="GX3233" s="137"/>
      <c r="GY3233" s="137"/>
      <c r="GZ3233" s="137"/>
      <c r="HA3233" s="137"/>
      <c r="HB3233" s="137"/>
      <c r="HC3233" s="137"/>
      <c r="HD3233" s="137"/>
      <c r="HE3233" s="137"/>
      <c r="HF3233" s="137"/>
      <c r="HG3233" s="137"/>
      <c r="HH3233" s="137"/>
      <c r="HI3233" s="137"/>
      <c r="HJ3233" s="137"/>
      <c r="HK3233" s="137"/>
      <c r="HL3233" s="137"/>
      <c r="HM3233" s="137"/>
      <c r="HN3233" s="137"/>
      <c r="HO3233" s="137"/>
      <c r="HP3233" s="137"/>
      <c r="HQ3233" s="137"/>
      <c r="HR3233" s="137"/>
      <c r="HS3233" s="137"/>
      <c r="HT3233" s="137"/>
      <c r="HU3233" s="137"/>
      <c r="HV3233" s="137"/>
      <c r="HW3233" s="137"/>
      <c r="HX3233" s="137"/>
      <c r="HY3233" s="137"/>
      <c r="HZ3233" s="137"/>
      <c r="IA3233" s="137"/>
      <c r="IB3233" s="137"/>
      <c r="IC3233" s="137"/>
      <c r="ID3233" s="137"/>
      <c r="IE3233" s="137"/>
      <c r="IF3233" s="137"/>
      <c r="IG3233" s="137"/>
      <c r="IH3233" s="137"/>
      <c r="II3233" s="137"/>
      <c r="IJ3233" s="137"/>
      <c r="IK3233" s="137"/>
      <c r="IL3233" s="137"/>
      <c r="IM3233" s="137"/>
      <c r="IN3233" s="137"/>
      <c r="IO3233" s="137"/>
      <c r="IP3233" s="137"/>
      <c r="IQ3233" s="137"/>
      <c r="IR3233" s="137"/>
      <c r="IS3233" s="137"/>
      <c r="IT3233" s="137"/>
      <c r="IU3233" s="137"/>
      <c r="IV3233" s="137"/>
      <c r="IW3233" s="137"/>
      <c r="IX3233" s="137"/>
      <c r="IY3233" s="137"/>
      <c r="IZ3233" s="137"/>
      <c r="JA3233" s="137"/>
      <c r="JB3233" s="137"/>
      <c r="JC3233" s="137"/>
      <c r="JD3233" s="137"/>
      <c r="JE3233" s="137"/>
      <c r="JF3233" s="137"/>
      <c r="JG3233" s="137"/>
      <c r="JH3233" s="137"/>
      <c r="JI3233" s="137"/>
      <c r="JJ3233" s="137"/>
      <c r="JK3233" s="137"/>
      <c r="JL3233" s="137"/>
      <c r="JM3233" s="137"/>
      <c r="JN3233" s="137"/>
      <c r="JO3233" s="137"/>
      <c r="JP3233" s="137"/>
      <c r="JQ3233" s="137"/>
      <c r="JR3233" s="137"/>
      <c r="JS3233" s="137"/>
      <c r="JT3233" s="137"/>
      <c r="JU3233" s="137"/>
      <c r="JV3233" s="137"/>
      <c r="JW3233" s="137"/>
      <c r="JX3233" s="137"/>
      <c r="JY3233" s="137"/>
      <c r="JZ3233" s="137"/>
      <c r="KA3233" s="137"/>
      <c r="KB3233" s="137"/>
      <c r="KC3233" s="137"/>
      <c r="KD3233" s="137"/>
      <c r="KE3233" s="137"/>
      <c r="KF3233" s="137"/>
      <c r="KG3233" s="137"/>
      <c r="KH3233" s="137"/>
      <c r="KI3233" s="137"/>
      <c r="KJ3233" s="137"/>
      <c r="KK3233" s="137"/>
      <c r="KL3233" s="137"/>
      <c r="KM3233" s="137"/>
      <c r="KN3233" s="137"/>
      <c r="KO3233" s="137"/>
      <c r="KP3233" s="137"/>
      <c r="KQ3233" s="137"/>
      <c r="KR3233" s="137"/>
      <c r="KS3233" s="137"/>
      <c r="KT3233" s="137"/>
      <c r="KU3233" s="137"/>
      <c r="KV3233" s="137"/>
      <c r="KW3233" s="137"/>
      <c r="KX3233" s="137"/>
      <c r="KY3233" s="137"/>
      <c r="KZ3233" s="137"/>
      <c r="LA3233" s="137"/>
      <c r="LB3233" s="137"/>
      <c r="LC3233" s="137"/>
      <c r="LD3233" s="137"/>
      <c r="LE3233" s="137"/>
      <c r="LF3233" s="137"/>
      <c r="LG3233" s="137"/>
      <c r="LH3233" s="137"/>
      <c r="LI3233" s="137"/>
      <c r="LJ3233" s="137"/>
      <c r="LK3233" s="137"/>
      <c r="LL3233" s="137"/>
      <c r="LM3233" s="137"/>
      <c r="LN3233" s="137"/>
      <c r="LO3233" s="137"/>
      <c r="LP3233" s="137"/>
      <c r="LQ3233" s="137"/>
      <c r="LR3233" s="137"/>
      <c r="LS3233" s="137"/>
      <c r="LT3233" s="137"/>
      <c r="LU3233" s="137"/>
      <c r="LV3233" s="137"/>
      <c r="LW3233" s="137"/>
      <c r="LX3233" s="137"/>
      <c r="LY3233" s="137"/>
      <c r="LZ3233" s="137"/>
      <c r="MA3233" s="137"/>
      <c r="MB3233" s="137"/>
      <c r="MC3233" s="137"/>
      <c r="MD3233" s="137"/>
      <c r="ME3233" s="137"/>
      <c r="MF3233" s="137"/>
      <c r="MG3233" s="137"/>
      <c r="MH3233" s="137"/>
      <c r="MI3233" s="137"/>
      <c r="MJ3233" s="137"/>
      <c r="MK3233" s="137"/>
      <c r="ML3233" s="137"/>
      <c r="MM3233" s="137"/>
      <c r="MN3233" s="137"/>
      <c r="MO3233" s="137"/>
      <c r="MP3233" s="137"/>
      <c r="MQ3233" s="137"/>
      <c r="MR3233" s="137"/>
      <c r="MS3233" s="137"/>
      <c r="MT3233" s="137"/>
      <c r="MU3233" s="137"/>
      <c r="MV3233" s="137"/>
      <c r="MW3233" s="137"/>
      <c r="MX3233" s="137"/>
      <c r="MY3233" s="137"/>
      <c r="MZ3233" s="137"/>
      <c r="NA3233" s="137"/>
      <c r="NB3233" s="137"/>
      <c r="NC3233" s="137"/>
      <c r="ND3233" s="137"/>
      <c r="NE3233" s="137"/>
      <c r="NF3233" s="137"/>
      <c r="NG3233" s="137"/>
      <c r="NH3233" s="137"/>
      <c r="NI3233" s="137"/>
      <c r="NJ3233" s="137"/>
      <c r="NK3233" s="137"/>
      <c r="NL3233" s="137"/>
      <c r="NM3233" s="137"/>
      <c r="NN3233" s="137"/>
      <c r="NO3233" s="137"/>
      <c r="NP3233" s="137"/>
      <c r="NQ3233" s="137"/>
      <c r="NR3233" s="137"/>
      <c r="NS3233" s="137"/>
      <c r="NT3233" s="137"/>
      <c r="NU3233" s="137"/>
      <c r="NV3233" s="137"/>
      <c r="NW3233" s="137"/>
      <c r="NX3233" s="137"/>
      <c r="NY3233" s="137"/>
      <c r="NZ3233" s="137"/>
      <c r="OA3233" s="137"/>
      <c r="OB3233" s="137"/>
      <c r="OC3233" s="137"/>
      <c r="OD3233" s="137"/>
      <c r="OE3233" s="137"/>
      <c r="OF3233" s="137"/>
      <c r="OG3233" s="137"/>
      <c r="OH3233" s="137"/>
      <c r="OI3233" s="137"/>
      <c r="OJ3233" s="137"/>
      <c r="OK3233" s="137"/>
      <c r="OL3233" s="137"/>
      <c r="OM3233" s="137"/>
      <c r="ON3233" s="137"/>
      <c r="OO3233" s="137"/>
      <c r="OP3233" s="137"/>
      <c r="OQ3233" s="137"/>
      <c r="OR3233" s="137"/>
      <c r="OS3233" s="137"/>
      <c r="OT3233" s="137"/>
      <c r="OU3233" s="137"/>
      <c r="OV3233" s="137"/>
      <c r="OW3233" s="137"/>
      <c r="OX3233" s="137"/>
      <c r="OY3233" s="137"/>
      <c r="OZ3233" s="137"/>
      <c r="PA3233" s="137"/>
      <c r="PB3233" s="137"/>
      <c r="PC3233" s="137"/>
      <c r="PD3233" s="137"/>
      <c r="PE3233" s="137"/>
      <c r="PF3233" s="137"/>
      <c r="PG3233" s="137"/>
      <c r="PH3233" s="137"/>
      <c r="PI3233" s="137"/>
      <c r="PJ3233" s="137"/>
      <c r="PK3233" s="137"/>
      <c r="PL3233" s="137"/>
      <c r="PM3233" s="137"/>
      <c r="PN3233" s="137"/>
      <c r="PO3233" s="137"/>
      <c r="PP3233" s="137"/>
      <c r="PQ3233" s="137"/>
      <c r="PR3233" s="137"/>
      <c r="PS3233" s="137"/>
      <c r="PT3233" s="137"/>
      <c r="PU3233" s="137"/>
      <c r="PV3233" s="137"/>
      <c r="PW3233" s="137"/>
      <c r="PX3233" s="137"/>
      <c r="PY3233" s="137"/>
      <c r="PZ3233" s="137"/>
      <c r="QA3233" s="137"/>
      <c r="QB3233" s="137"/>
      <c r="QC3233" s="137"/>
      <c r="QD3233" s="137"/>
      <c r="QE3233" s="137"/>
      <c r="QF3233" s="137"/>
      <c r="QG3233" s="137"/>
      <c r="QH3233" s="137"/>
      <c r="QI3233" s="137"/>
      <c r="QJ3233" s="137"/>
      <c r="QK3233" s="137"/>
      <c r="QL3233" s="137"/>
      <c r="QM3233" s="137"/>
      <c r="QN3233" s="137"/>
      <c r="QO3233" s="137"/>
      <c r="QP3233" s="137"/>
      <c r="QQ3233" s="137"/>
      <c r="QR3233" s="137"/>
      <c r="QS3233" s="137"/>
      <c r="QT3233" s="137"/>
      <c r="QU3233" s="137"/>
      <c r="QV3233" s="137"/>
      <c r="QW3233" s="137"/>
      <c r="QX3233" s="137"/>
      <c r="QY3233" s="137"/>
      <c r="QZ3233" s="137"/>
      <c r="RA3233" s="137"/>
      <c r="RB3233" s="137"/>
      <c r="RC3233" s="137"/>
      <c r="RD3233" s="137"/>
      <c r="RE3233" s="137"/>
      <c r="RF3233" s="137"/>
      <c r="RG3233" s="137"/>
      <c r="RH3233" s="137"/>
      <c r="RI3233" s="137"/>
      <c r="RJ3233" s="137"/>
      <c r="RK3233" s="137"/>
      <c r="RL3233" s="137"/>
      <c r="RM3233" s="137"/>
      <c r="RN3233" s="137"/>
      <c r="RO3233" s="137"/>
      <c r="RP3233" s="137"/>
      <c r="RQ3233" s="137"/>
      <c r="RR3233" s="137"/>
      <c r="RS3233" s="137"/>
      <c r="RT3233" s="137"/>
      <c r="RU3233" s="137"/>
      <c r="RV3233" s="137"/>
      <c r="RW3233" s="137"/>
      <c r="RX3233" s="137"/>
      <c r="RY3233" s="137"/>
      <c r="RZ3233" s="137"/>
      <c r="SA3233" s="137"/>
      <c r="SB3233" s="137"/>
      <c r="SC3233" s="137"/>
      <c r="SD3233" s="137"/>
      <c r="SE3233" s="137"/>
      <c r="SF3233" s="137"/>
      <c r="SG3233" s="137"/>
      <c r="SH3233" s="137"/>
      <c r="SI3233" s="137"/>
      <c r="SJ3233" s="137"/>
      <c r="SK3233" s="137"/>
      <c r="SL3233" s="137"/>
      <c r="SM3233" s="137"/>
      <c r="SN3233" s="137"/>
      <c r="SO3233" s="137"/>
      <c r="SP3233" s="137"/>
      <c r="SQ3233" s="137"/>
      <c r="SR3233" s="137"/>
      <c r="SS3233" s="137"/>
      <c r="ST3233" s="137"/>
      <c r="SU3233" s="137"/>
      <c r="SV3233" s="137"/>
      <c r="SW3233" s="137"/>
      <c r="SX3233" s="137"/>
      <c r="SY3233" s="137"/>
      <c r="SZ3233" s="137"/>
      <c r="TA3233" s="137"/>
      <c r="TB3233" s="137"/>
      <c r="TC3233" s="137"/>
      <c r="TD3233" s="137"/>
      <c r="TE3233" s="137"/>
      <c r="TF3233" s="137"/>
      <c r="TG3233" s="137"/>
      <c r="TH3233" s="137"/>
      <c r="TI3233" s="137"/>
      <c r="TJ3233" s="137"/>
      <c r="TK3233" s="137"/>
      <c r="TL3233" s="137"/>
      <c r="TM3233" s="137"/>
      <c r="TN3233" s="137"/>
      <c r="TO3233" s="137"/>
      <c r="TP3233" s="137"/>
      <c r="TQ3233" s="137"/>
      <c r="TR3233" s="137"/>
      <c r="TS3233" s="137"/>
      <c r="TT3233" s="137"/>
      <c r="TU3233" s="137"/>
      <c r="TV3233" s="137"/>
      <c r="TW3233" s="137"/>
      <c r="TX3233" s="137"/>
      <c r="TY3233" s="137"/>
      <c r="TZ3233" s="137"/>
      <c r="UA3233" s="137"/>
      <c r="UB3233" s="137"/>
      <c r="UC3233" s="137"/>
      <c r="UD3233" s="137"/>
      <c r="UE3233" s="137"/>
      <c r="UF3233" s="137"/>
      <c r="UG3233" s="137"/>
      <c r="UH3233" s="137"/>
      <c r="UI3233" s="137"/>
      <c r="UJ3233" s="137"/>
      <c r="UK3233" s="137"/>
      <c r="UL3233" s="137"/>
      <c r="UM3233" s="137"/>
      <c r="UN3233" s="137"/>
      <c r="UO3233" s="137"/>
      <c r="UP3233" s="137"/>
      <c r="UQ3233" s="137"/>
      <c r="UR3233" s="137"/>
      <c r="US3233" s="137"/>
      <c r="UT3233" s="137"/>
      <c r="UU3233" s="137"/>
      <c r="UV3233" s="137"/>
      <c r="UW3233" s="137"/>
      <c r="UX3233" s="137"/>
      <c r="UY3233" s="137"/>
      <c r="UZ3233" s="137"/>
      <c r="VA3233" s="137"/>
      <c r="VB3233" s="137"/>
      <c r="VC3233" s="137"/>
      <c r="VD3233" s="137"/>
      <c r="VE3233" s="137"/>
      <c r="VF3233" s="137"/>
      <c r="VG3233" s="137"/>
      <c r="VH3233" s="137"/>
      <c r="VI3233" s="137"/>
      <c r="VJ3233" s="137"/>
      <c r="VK3233" s="137"/>
      <c r="VL3233" s="137"/>
      <c r="VM3233" s="137"/>
      <c r="VN3233" s="137"/>
      <c r="VO3233" s="137"/>
      <c r="VP3233" s="137"/>
      <c r="VQ3233" s="137"/>
      <c r="VR3233" s="137"/>
      <c r="VS3233" s="137"/>
      <c r="VT3233" s="137"/>
      <c r="VU3233" s="137"/>
      <c r="VV3233" s="137"/>
      <c r="VW3233" s="137"/>
      <c r="VX3233" s="137"/>
      <c r="VY3233" s="137"/>
      <c r="VZ3233" s="137"/>
      <c r="WA3233" s="137"/>
      <c r="WB3233" s="137"/>
      <c r="WC3233" s="137"/>
      <c r="WD3233" s="137"/>
      <c r="WE3233" s="137"/>
      <c r="WF3233" s="137"/>
      <c r="WG3233" s="137"/>
      <c r="WH3233" s="137"/>
      <c r="WI3233" s="137"/>
      <c r="WJ3233" s="137"/>
      <c r="WK3233" s="137"/>
      <c r="WL3233" s="137"/>
      <c r="WM3233" s="137"/>
      <c r="WN3233" s="137"/>
      <c r="WO3233" s="137"/>
      <c r="WP3233" s="137"/>
      <c r="WQ3233" s="137"/>
      <c r="WR3233" s="137"/>
      <c r="WS3233" s="137"/>
      <c r="WT3233" s="137"/>
      <c r="WU3233" s="137"/>
      <c r="WV3233" s="137"/>
      <c r="WW3233" s="137"/>
      <c r="WX3233" s="137"/>
      <c r="WY3233" s="137"/>
      <c r="WZ3233" s="137"/>
      <c r="XA3233" s="137"/>
      <c r="XB3233" s="137"/>
      <c r="XC3233" s="137"/>
      <c r="XD3233" s="137"/>
      <c r="XE3233" s="137"/>
      <c r="XF3233" s="137"/>
      <c r="XG3233" s="137"/>
      <c r="XH3233" s="137"/>
      <c r="XI3233" s="137"/>
      <c r="XJ3233" s="137"/>
      <c r="XK3233" s="137"/>
      <c r="XL3233" s="137"/>
      <c r="XM3233" s="137"/>
      <c r="XN3233" s="137"/>
      <c r="XO3233" s="137"/>
      <c r="XP3233" s="137"/>
      <c r="XQ3233" s="137"/>
      <c r="XR3233" s="137"/>
      <c r="XS3233" s="137"/>
      <c r="XT3233" s="137"/>
      <c r="XU3233" s="137"/>
      <c r="XV3233" s="137"/>
      <c r="XW3233" s="137"/>
      <c r="XX3233" s="137"/>
      <c r="XY3233" s="137"/>
      <c r="XZ3233" s="137"/>
      <c r="YA3233" s="137"/>
      <c r="YB3233" s="137"/>
      <c r="YC3233" s="137"/>
      <c r="YD3233" s="137"/>
      <c r="YE3233" s="137"/>
      <c r="YF3233" s="137"/>
      <c r="YG3233" s="137"/>
      <c r="YH3233" s="137"/>
      <c r="YI3233" s="137"/>
      <c r="YJ3233" s="137"/>
      <c r="YK3233" s="137"/>
      <c r="YL3233" s="137"/>
      <c r="YM3233" s="137"/>
      <c r="YN3233" s="137"/>
      <c r="YO3233" s="137"/>
      <c r="YP3233" s="137"/>
      <c r="YQ3233" s="137"/>
      <c r="YR3233" s="137"/>
      <c r="YS3233" s="137"/>
      <c r="YT3233" s="137"/>
      <c r="YU3233" s="137"/>
      <c r="YV3233" s="137"/>
      <c r="YW3233" s="137"/>
      <c r="YX3233" s="137"/>
      <c r="YY3233" s="137"/>
      <c r="YZ3233" s="137"/>
      <c r="ZA3233" s="137"/>
      <c r="ZB3233" s="137"/>
      <c r="ZC3233" s="137"/>
      <c r="ZD3233" s="137"/>
      <c r="ZE3233" s="137"/>
      <c r="ZF3233" s="137"/>
      <c r="ZG3233" s="137"/>
      <c r="ZH3233" s="137"/>
      <c r="ZI3233" s="137"/>
      <c r="ZJ3233" s="137"/>
      <c r="ZK3233" s="137"/>
      <c r="ZL3233" s="137"/>
      <c r="ZM3233" s="137"/>
      <c r="ZN3233" s="137"/>
      <c r="ZO3233" s="137"/>
      <c r="ZP3233" s="137"/>
      <c r="ZQ3233" s="137"/>
      <c r="ZR3233" s="137"/>
      <c r="ZS3233" s="137"/>
      <c r="ZT3233" s="137"/>
      <c r="ZU3233" s="137"/>
      <c r="ZV3233" s="137"/>
      <c r="ZW3233" s="137"/>
      <c r="ZX3233" s="137"/>
      <c r="ZY3233" s="137"/>
      <c r="ZZ3233" s="137"/>
      <c r="AAA3233" s="137"/>
      <c r="AAB3233" s="137"/>
      <c r="AAC3233" s="137"/>
      <c r="AAD3233" s="137"/>
      <c r="AAE3233" s="137"/>
      <c r="AAF3233" s="137"/>
      <c r="AAG3233" s="137"/>
      <c r="AAH3233" s="137"/>
      <c r="AAI3233" s="137"/>
      <c r="AAJ3233" s="137"/>
      <c r="AAK3233" s="137"/>
      <c r="AAL3233" s="137"/>
      <c r="AAM3233" s="137"/>
      <c r="AAN3233" s="137"/>
      <c r="AAO3233" s="137"/>
      <c r="AAP3233" s="137"/>
      <c r="AAQ3233" s="137"/>
      <c r="AAR3233" s="137"/>
      <c r="AAS3233" s="137"/>
      <c r="AAT3233" s="137"/>
      <c r="AAU3233" s="137"/>
      <c r="AAV3233" s="137"/>
      <c r="AAW3233" s="137"/>
      <c r="AAX3233" s="137"/>
      <c r="AAY3233" s="137"/>
      <c r="AAZ3233" s="137"/>
      <c r="ABA3233" s="137"/>
      <c r="ABB3233" s="137"/>
      <c r="ABC3233" s="137"/>
      <c r="ABD3233" s="137"/>
      <c r="ABE3233" s="137"/>
      <c r="ABF3233" s="137"/>
      <c r="ABG3233" s="137"/>
      <c r="ABH3233" s="137"/>
      <c r="ABI3233" s="137"/>
      <c r="ABJ3233" s="137"/>
      <c r="ABK3233" s="137"/>
      <c r="ABL3233" s="137"/>
      <c r="ABM3233" s="137"/>
      <c r="ABN3233" s="137"/>
      <c r="ABO3233" s="137"/>
      <c r="ABP3233" s="137"/>
      <c r="ABQ3233" s="137"/>
      <c r="ABR3233" s="137"/>
      <c r="ABS3233" s="137"/>
      <c r="ABT3233" s="137"/>
      <c r="ABU3233" s="137"/>
      <c r="ABV3233" s="137"/>
      <c r="ABW3233" s="137"/>
      <c r="ABX3233" s="137"/>
      <c r="ABY3233" s="137"/>
      <c r="ABZ3233" s="137"/>
      <c r="ACA3233" s="137"/>
      <c r="ACB3233" s="137"/>
      <c r="ACC3233" s="137"/>
      <c r="ACD3233" s="137"/>
      <c r="ACE3233" s="137"/>
      <c r="ACF3233" s="137"/>
      <c r="ACG3233" s="137"/>
      <c r="ACH3233" s="137"/>
      <c r="ACI3233" s="137"/>
      <c r="ACJ3233" s="137"/>
      <c r="ACK3233" s="137"/>
      <c r="ACL3233" s="137"/>
      <c r="ACM3233" s="137"/>
      <c r="ACN3233" s="137"/>
      <c r="ACO3233" s="137"/>
      <c r="ACP3233" s="137"/>
      <c r="ACQ3233" s="137"/>
      <c r="ACR3233" s="137"/>
      <c r="ACS3233" s="137"/>
      <c r="ACT3233" s="137"/>
      <c r="ACU3233" s="137"/>
      <c r="ACV3233" s="137"/>
      <c r="ACW3233" s="137"/>
      <c r="ACX3233" s="137"/>
      <c r="ACY3233" s="137"/>
      <c r="ACZ3233" s="137"/>
      <c r="ADA3233" s="137"/>
      <c r="ADB3233" s="137"/>
      <c r="ADC3233" s="137"/>
      <c r="ADD3233" s="137"/>
      <c r="ADE3233" s="137"/>
      <c r="ADF3233" s="137"/>
      <c r="ADG3233" s="137"/>
      <c r="ADH3233" s="137"/>
      <c r="ADI3233" s="137"/>
      <c r="ADJ3233" s="137"/>
      <c r="ADK3233" s="137"/>
      <c r="ADL3233" s="137"/>
      <c r="ADM3233" s="137"/>
      <c r="ADN3233" s="137"/>
      <c r="ADO3233" s="137"/>
      <c r="ADP3233" s="137"/>
      <c r="ADQ3233" s="137"/>
      <c r="ADR3233" s="137"/>
      <c r="ADS3233" s="137"/>
      <c r="ADT3233" s="137"/>
      <c r="ADU3233" s="137"/>
      <c r="ADV3233" s="137"/>
      <c r="ADW3233" s="137"/>
      <c r="ADX3233" s="137"/>
      <c r="ADY3233" s="137"/>
      <c r="ADZ3233" s="137"/>
      <c r="AEA3233" s="137"/>
      <c r="AEB3233" s="137"/>
      <c r="AEC3233" s="137"/>
      <c r="AED3233" s="137"/>
      <c r="AEE3233" s="137"/>
      <c r="AEF3233" s="137"/>
      <c r="AEG3233" s="137"/>
      <c r="AEH3233" s="137"/>
      <c r="AEI3233" s="137"/>
      <c r="AEJ3233" s="137"/>
      <c r="AEK3233" s="137"/>
      <c r="AEL3233" s="137"/>
      <c r="AEM3233" s="137"/>
      <c r="AEN3233" s="137"/>
      <c r="AEO3233" s="137"/>
      <c r="AEP3233" s="137"/>
      <c r="AEQ3233" s="137"/>
      <c r="AER3233" s="137"/>
      <c r="AES3233" s="137"/>
      <c r="AET3233" s="137"/>
      <c r="AEU3233" s="137"/>
      <c r="AEV3233" s="137"/>
      <c r="AEW3233" s="137"/>
      <c r="AEX3233" s="137"/>
      <c r="AEY3233" s="137"/>
      <c r="AEZ3233" s="137"/>
      <c r="AFA3233" s="137"/>
      <c r="AFB3233" s="137"/>
      <c r="AFC3233" s="137"/>
      <c r="AFD3233" s="137"/>
      <c r="AFE3233" s="137"/>
      <c r="AFF3233" s="137"/>
      <c r="AFG3233" s="137"/>
      <c r="AFH3233" s="137"/>
      <c r="AFI3233" s="137"/>
      <c r="AFJ3233" s="137"/>
      <c r="AFK3233" s="137"/>
      <c r="AFL3233" s="137"/>
      <c r="AFM3233" s="137"/>
      <c r="AFN3233" s="137"/>
      <c r="AFO3233" s="137"/>
      <c r="AFP3233" s="137"/>
      <c r="AFQ3233" s="137"/>
      <c r="AFR3233" s="137"/>
      <c r="AFS3233" s="137"/>
      <c r="AFT3233" s="137"/>
      <c r="AFU3233" s="137"/>
      <c r="AFV3233" s="137"/>
      <c r="AFW3233" s="137"/>
      <c r="AFX3233" s="137"/>
      <c r="AFY3233" s="137"/>
      <c r="AFZ3233" s="137"/>
      <c r="AGA3233" s="137"/>
      <c r="AGB3233" s="137"/>
      <c r="AGC3233" s="137"/>
      <c r="AGD3233" s="137"/>
      <c r="AGE3233" s="137"/>
      <c r="AGF3233" s="137"/>
      <c r="AGG3233" s="137"/>
      <c r="AGH3233" s="137"/>
      <c r="AGI3233" s="137"/>
      <c r="AGJ3233" s="137"/>
      <c r="AGK3233" s="137"/>
      <c r="AGL3233" s="137"/>
      <c r="AGM3233" s="137"/>
      <c r="AGN3233" s="137"/>
      <c r="AGO3233" s="137"/>
      <c r="AGP3233" s="137"/>
      <c r="AGQ3233" s="137"/>
      <c r="AGR3233" s="137"/>
      <c r="AGS3233" s="137"/>
      <c r="AGT3233" s="137"/>
      <c r="AGU3233" s="137"/>
      <c r="AGV3233" s="137"/>
      <c r="AGW3233" s="137"/>
      <c r="AGX3233" s="137"/>
      <c r="AGY3233" s="137"/>
      <c r="AGZ3233" s="137"/>
      <c r="AHA3233" s="137"/>
      <c r="AHB3233" s="137"/>
      <c r="AHC3233" s="137"/>
      <c r="AHD3233" s="137"/>
      <c r="AHE3233" s="137"/>
      <c r="AHF3233" s="137"/>
      <c r="AHG3233" s="137"/>
      <c r="AHH3233" s="137"/>
      <c r="AHI3233" s="137"/>
      <c r="AHJ3233" s="137"/>
      <c r="AHK3233" s="137"/>
      <c r="AHL3233" s="137"/>
      <c r="AHM3233" s="137"/>
      <c r="AHN3233" s="137"/>
      <c r="AHO3233" s="137"/>
      <c r="AHP3233" s="137"/>
      <c r="AHQ3233" s="137"/>
      <c r="AHR3233" s="137"/>
      <c r="AHS3233" s="137"/>
      <c r="AHT3233" s="137"/>
      <c r="AHU3233" s="137"/>
      <c r="AHV3233" s="137"/>
      <c r="AHW3233" s="137"/>
      <c r="AHX3233" s="137"/>
      <c r="AHY3233" s="137"/>
      <c r="AHZ3233" s="137"/>
      <c r="AIA3233" s="137"/>
      <c r="AIB3233" s="137"/>
      <c r="AIC3233" s="137"/>
      <c r="AID3233" s="137"/>
      <c r="AIE3233" s="137"/>
      <c r="AIF3233" s="137"/>
      <c r="AIG3233" s="137"/>
      <c r="AIH3233" s="137"/>
      <c r="AII3233" s="137"/>
      <c r="AIJ3233" s="137"/>
      <c r="AIK3233" s="137"/>
      <c r="AIL3233" s="137"/>
      <c r="AIM3233" s="137"/>
      <c r="AIN3233" s="137"/>
      <c r="AIO3233" s="137"/>
      <c r="AIP3233" s="137"/>
      <c r="AIQ3233" s="137"/>
      <c r="AIR3233" s="137"/>
      <c r="AIS3233" s="137"/>
      <c r="AIT3233" s="137"/>
      <c r="AIU3233" s="137"/>
      <c r="AIV3233" s="137"/>
      <c r="AIW3233" s="137"/>
      <c r="AIX3233" s="137"/>
      <c r="AIY3233" s="137"/>
      <c r="AIZ3233" s="137"/>
      <c r="AJA3233" s="137"/>
      <c r="AJB3233" s="137"/>
      <c r="AJC3233" s="137"/>
      <c r="AJD3233" s="137"/>
      <c r="AJE3233" s="137"/>
      <c r="AJF3233" s="137"/>
      <c r="AJG3233" s="137"/>
      <c r="AJH3233" s="137"/>
      <c r="AJI3233" s="137"/>
      <c r="AJJ3233" s="137"/>
      <c r="AJK3233" s="137"/>
      <c r="AJL3233" s="137"/>
      <c r="AJM3233" s="137"/>
      <c r="AJN3233" s="137"/>
      <c r="AJO3233" s="137"/>
      <c r="AJP3233" s="137"/>
      <c r="AJQ3233" s="137"/>
      <c r="AJR3233" s="137"/>
      <c r="AJS3233" s="137"/>
      <c r="AJT3233" s="137"/>
      <c r="AJU3233" s="137"/>
      <c r="AJV3233" s="137"/>
      <c r="AJW3233" s="137"/>
      <c r="AJX3233" s="137"/>
      <c r="AJY3233" s="137"/>
      <c r="AJZ3233" s="137"/>
      <c r="AKA3233" s="137"/>
      <c r="AKB3233" s="137"/>
      <c r="AKC3233" s="137"/>
      <c r="AKD3233" s="137"/>
      <c r="AKE3233" s="137"/>
      <c r="AKF3233" s="137"/>
      <c r="AKG3233" s="137"/>
      <c r="AKH3233" s="137"/>
      <c r="AKI3233" s="137"/>
      <c r="AKJ3233" s="137"/>
      <c r="AKK3233" s="137"/>
      <c r="AKL3233" s="137"/>
      <c r="AKM3233" s="137"/>
      <c r="AKN3233" s="137"/>
      <c r="AKO3233" s="137"/>
      <c r="AKP3233" s="137"/>
      <c r="AKQ3233" s="137"/>
      <c r="AKR3233" s="137"/>
      <c r="AKS3233" s="137"/>
      <c r="AKT3233" s="137"/>
      <c r="AKU3233" s="137"/>
      <c r="AKV3233" s="137"/>
      <c r="AKW3233" s="137"/>
      <c r="AKX3233" s="137"/>
      <c r="AKY3233" s="137"/>
      <c r="AKZ3233" s="137"/>
      <c r="ALA3233" s="137"/>
      <c r="ALB3233" s="137"/>
      <c r="ALC3233" s="137"/>
      <c r="ALD3233" s="137"/>
      <c r="ALE3233" s="137"/>
      <c r="ALF3233" s="137"/>
      <c r="ALG3233" s="137"/>
      <c r="ALH3233" s="137"/>
      <c r="ALI3233" s="137"/>
      <c r="ALJ3233" s="137"/>
      <c r="ALK3233" s="137"/>
      <c r="ALL3233" s="137"/>
      <c r="ALM3233" s="137"/>
      <c r="ALN3233" s="137"/>
      <c r="ALO3233" s="137"/>
      <c r="ALP3233" s="137"/>
      <c r="ALQ3233" s="137"/>
      <c r="ALR3233" s="137"/>
      <c r="ALS3233" s="137"/>
      <c r="ALT3233" s="137"/>
      <c r="ALU3233" s="137"/>
      <c r="ALV3233" s="137"/>
      <c r="ALW3233" s="137"/>
      <c r="ALX3233" s="137"/>
      <c r="ALY3233" s="137"/>
      <c r="ALZ3233" s="137"/>
      <c r="AMA3233" s="137"/>
      <c r="AMB3233" s="137"/>
      <c r="AMC3233" s="137"/>
      <c r="AMD3233" s="137"/>
      <c r="AME3233" s="137"/>
      <c r="AMF3233" s="137"/>
      <c r="AMG3233" s="137"/>
      <c r="AMH3233" s="137"/>
      <c r="AMI3233" s="137"/>
      <c r="AMJ3233" s="137"/>
      <c r="AMK3233" s="137"/>
      <c r="AML3233" s="137"/>
      <c r="AMM3233" s="137"/>
      <c r="AMN3233" s="137"/>
      <c r="AMO3233" s="137"/>
      <c r="AMP3233" s="137"/>
      <c r="AMQ3233" s="137"/>
      <c r="AMR3233" s="137"/>
      <c r="AMS3233" s="137"/>
      <c r="AMT3233" s="137"/>
      <c r="AMU3233" s="137"/>
      <c r="AMV3233" s="137"/>
      <c r="AMW3233" s="137"/>
      <c r="AMX3233" s="137"/>
      <c r="AMY3233" s="137"/>
      <c r="AMZ3233" s="137"/>
      <c r="ANA3233" s="137"/>
      <c r="ANB3233" s="137"/>
      <c r="ANC3233" s="137"/>
      <c r="AND3233" s="137"/>
      <c r="ANE3233" s="137"/>
      <c r="ANF3233" s="137"/>
      <c r="ANG3233" s="137"/>
      <c r="ANH3233" s="137"/>
      <c r="ANI3233" s="137"/>
      <c r="ANJ3233" s="137"/>
      <c r="ANK3233" s="137"/>
      <c r="ANL3233" s="137"/>
      <c r="ANM3233" s="137"/>
      <c r="ANN3233" s="137"/>
      <c r="ANO3233" s="137"/>
      <c r="ANP3233" s="137"/>
      <c r="ANQ3233" s="137"/>
      <c r="ANR3233" s="137"/>
      <c r="ANS3233" s="137"/>
      <c r="ANT3233" s="137"/>
      <c r="ANU3233" s="137"/>
      <c r="ANV3233" s="137"/>
      <c r="ANW3233" s="137"/>
      <c r="ANX3233" s="137"/>
      <c r="ANY3233" s="137"/>
      <c r="ANZ3233" s="137"/>
      <c r="AOA3233" s="137"/>
      <c r="AOB3233" s="137"/>
      <c r="AOC3233" s="137"/>
      <c r="AOD3233" s="137"/>
      <c r="AOE3233" s="137"/>
      <c r="AOF3233" s="137"/>
      <c r="AOG3233" s="137"/>
      <c r="AOH3233" s="137"/>
      <c r="AOI3233" s="137"/>
      <c r="AOJ3233" s="137"/>
      <c r="AOK3233" s="137"/>
      <c r="AOL3233" s="137"/>
      <c r="AOM3233" s="137"/>
      <c r="AON3233" s="137"/>
      <c r="AOO3233" s="137"/>
      <c r="AOP3233" s="137"/>
      <c r="AOQ3233" s="137"/>
      <c r="AOR3233" s="137"/>
      <c r="AOS3233" s="137"/>
      <c r="AOT3233" s="137"/>
      <c r="AOU3233" s="137"/>
      <c r="AOV3233" s="137"/>
      <c r="AOW3233" s="137"/>
      <c r="AOX3233" s="137"/>
      <c r="AOY3233" s="137"/>
      <c r="AOZ3233" s="137"/>
      <c r="APA3233" s="137"/>
      <c r="APB3233" s="137"/>
      <c r="APC3233" s="137"/>
      <c r="APD3233" s="137"/>
      <c r="APE3233" s="137"/>
      <c r="APF3233" s="137"/>
      <c r="APG3233" s="137"/>
      <c r="APH3233" s="137"/>
      <c r="API3233" s="137"/>
      <c r="APJ3233" s="137"/>
      <c r="APK3233" s="137"/>
      <c r="APL3233" s="137"/>
      <c r="APM3233" s="137"/>
      <c r="APN3233" s="137"/>
      <c r="APO3233" s="137"/>
      <c r="APP3233" s="137"/>
      <c r="APQ3233" s="137"/>
      <c r="APR3233" s="137"/>
      <c r="APS3233" s="137"/>
      <c r="APT3233" s="137"/>
      <c r="APU3233" s="137"/>
      <c r="APV3233" s="137"/>
      <c r="APW3233" s="137"/>
      <c r="APX3233" s="137"/>
      <c r="APY3233" s="137"/>
      <c r="APZ3233" s="137"/>
      <c r="AQA3233" s="137"/>
      <c r="AQB3233" s="137"/>
      <c r="AQC3233" s="137"/>
      <c r="AQD3233" s="137"/>
      <c r="AQE3233" s="137"/>
      <c r="AQF3233" s="137"/>
      <c r="AQG3233" s="137"/>
      <c r="AQH3233" s="137"/>
      <c r="AQI3233" s="137"/>
      <c r="AQJ3233" s="137"/>
      <c r="AQK3233" s="137"/>
      <c r="AQL3233" s="137"/>
      <c r="AQM3233" s="137"/>
      <c r="AQN3233" s="137"/>
      <c r="AQO3233" s="137"/>
      <c r="AQP3233" s="137"/>
      <c r="AQQ3233" s="137"/>
      <c r="AQR3233" s="137"/>
      <c r="AQS3233" s="137"/>
      <c r="AQT3233" s="137"/>
      <c r="AQU3233" s="137"/>
      <c r="AQV3233" s="137"/>
      <c r="AQW3233" s="137"/>
      <c r="AQX3233" s="137"/>
      <c r="AQY3233" s="137"/>
      <c r="AQZ3233" s="137"/>
      <c r="ARA3233" s="137"/>
      <c r="ARB3233" s="137"/>
      <c r="ARC3233" s="137"/>
      <c r="ARD3233" s="137"/>
      <c r="ARE3233" s="137"/>
      <c r="ARF3233" s="137"/>
      <c r="ARG3233" s="137"/>
      <c r="ARH3233" s="137"/>
      <c r="ARI3233" s="137"/>
      <c r="ARJ3233" s="137"/>
      <c r="ARK3233" s="137"/>
      <c r="ARL3233" s="137"/>
      <c r="ARM3233" s="137"/>
      <c r="ARN3233" s="137"/>
      <c r="ARO3233" s="137"/>
      <c r="ARP3233" s="137"/>
      <c r="ARQ3233" s="137"/>
      <c r="ARR3233" s="137"/>
      <c r="ARS3233" s="137"/>
      <c r="ART3233" s="137"/>
      <c r="ARU3233" s="137"/>
      <c r="ARV3233" s="137"/>
      <c r="ARW3233" s="137"/>
      <c r="ARX3233" s="137"/>
      <c r="ARY3233" s="137"/>
      <c r="ARZ3233" s="137"/>
      <c r="ASA3233" s="137"/>
      <c r="ASB3233" s="137"/>
      <c r="ASC3233" s="137"/>
      <c r="ASD3233" s="137"/>
      <c r="ASE3233" s="137"/>
      <c r="ASF3233" s="137"/>
      <c r="ASG3233" s="137"/>
      <c r="ASH3233" s="137"/>
      <c r="ASI3233" s="137"/>
      <c r="ASJ3233" s="137"/>
      <c r="ASK3233" s="137"/>
      <c r="ASL3233" s="137"/>
      <c r="ASM3233" s="137"/>
      <c r="ASN3233" s="137"/>
      <c r="ASO3233" s="137"/>
      <c r="ASP3233" s="137"/>
      <c r="ASQ3233" s="137"/>
      <c r="ASR3233" s="137"/>
      <c r="ASS3233" s="137"/>
      <c r="AST3233" s="137"/>
      <c r="ASU3233" s="137"/>
      <c r="ASV3233" s="137"/>
      <c r="ASW3233" s="137"/>
      <c r="ASX3233" s="137"/>
      <c r="ASY3233" s="137"/>
      <c r="ASZ3233" s="137"/>
      <c r="ATA3233" s="137"/>
      <c r="ATB3233" s="137"/>
      <c r="ATC3233" s="137"/>
      <c r="ATD3233" s="137"/>
      <c r="ATE3233" s="137"/>
      <c r="ATF3233" s="137"/>
      <c r="ATG3233" s="137"/>
      <c r="ATH3233" s="137"/>
      <c r="ATI3233" s="137"/>
      <c r="ATJ3233" s="137"/>
      <c r="ATK3233" s="137"/>
      <c r="ATL3233" s="137"/>
      <c r="ATM3233" s="137"/>
      <c r="ATN3233" s="137"/>
      <c r="ATO3233" s="137"/>
      <c r="ATP3233" s="137"/>
      <c r="ATQ3233" s="137"/>
      <c r="ATR3233" s="137"/>
      <c r="ATS3233" s="137"/>
      <c r="ATT3233" s="137"/>
      <c r="ATU3233" s="137"/>
      <c r="ATV3233" s="137"/>
      <c r="ATW3233" s="137"/>
      <c r="ATX3233" s="137"/>
      <c r="ATY3233" s="137"/>
      <c r="ATZ3233" s="137"/>
      <c r="AUA3233" s="137"/>
      <c r="AUB3233" s="137"/>
      <c r="AUC3233" s="137"/>
      <c r="AUD3233" s="137"/>
      <c r="AUE3233" s="137"/>
      <c r="AUF3233" s="137"/>
      <c r="AUG3233" s="137"/>
      <c r="AUH3233" s="137"/>
      <c r="AUI3233" s="137"/>
      <c r="AUJ3233" s="137"/>
      <c r="AUK3233" s="137"/>
      <c r="AUL3233" s="137"/>
      <c r="AUM3233" s="137"/>
      <c r="AUN3233" s="137"/>
      <c r="AUO3233" s="137"/>
      <c r="AUP3233" s="137"/>
      <c r="AUQ3233" s="137"/>
      <c r="AUR3233" s="137"/>
      <c r="AUS3233" s="137"/>
      <c r="AUT3233" s="137"/>
      <c r="AUU3233" s="137"/>
      <c r="AUV3233" s="137"/>
      <c r="AUW3233" s="137"/>
      <c r="AUX3233" s="137"/>
      <c r="AUY3233" s="137"/>
      <c r="AUZ3233" s="137"/>
      <c r="AVA3233" s="137"/>
      <c r="AVB3233" s="137"/>
      <c r="AVC3233" s="137"/>
      <c r="AVD3233" s="137"/>
      <c r="AVE3233" s="137"/>
      <c r="AVF3233" s="137"/>
      <c r="AVG3233" s="137"/>
      <c r="AVH3233" s="137"/>
      <c r="AVI3233" s="137"/>
      <c r="AVJ3233" s="137"/>
      <c r="AVK3233" s="137"/>
      <c r="AVL3233" s="137"/>
      <c r="AVM3233" s="137"/>
      <c r="AVN3233" s="137"/>
      <c r="AVO3233" s="137"/>
      <c r="AVP3233" s="137"/>
      <c r="AVQ3233" s="137"/>
      <c r="AVR3233" s="137"/>
      <c r="AVS3233" s="137"/>
      <c r="AVT3233" s="137"/>
      <c r="AVU3233" s="137"/>
      <c r="AVV3233" s="137"/>
      <c r="AVW3233" s="137"/>
      <c r="AVX3233" s="137"/>
      <c r="AVY3233" s="137"/>
      <c r="AVZ3233" s="137"/>
      <c r="AWA3233" s="137"/>
      <c r="AWB3233" s="137"/>
      <c r="AWC3233" s="137"/>
      <c r="AWD3233" s="137"/>
      <c r="AWE3233" s="137"/>
      <c r="AWF3233" s="137"/>
      <c r="AWG3233" s="137"/>
      <c r="AWH3233" s="137"/>
      <c r="AWI3233" s="137"/>
      <c r="AWJ3233" s="137"/>
      <c r="AWK3233" s="137"/>
      <c r="AWL3233" s="137"/>
      <c r="AWM3233" s="137"/>
      <c r="AWN3233" s="137"/>
      <c r="AWO3233" s="137"/>
      <c r="AWP3233" s="137"/>
      <c r="AWQ3233" s="137"/>
      <c r="AWR3233" s="137"/>
      <c r="AWS3233" s="137"/>
      <c r="AWT3233" s="137"/>
      <c r="AWU3233" s="137"/>
      <c r="AWV3233" s="137"/>
      <c r="AWW3233" s="137"/>
      <c r="AWX3233" s="137"/>
      <c r="AWY3233" s="137"/>
      <c r="AWZ3233" s="137"/>
      <c r="AXA3233" s="137"/>
      <c r="AXB3233" s="137"/>
      <c r="AXC3233" s="137"/>
      <c r="AXD3233" s="137"/>
      <c r="AXE3233" s="137"/>
      <c r="AXF3233" s="137"/>
      <c r="AXG3233" s="137"/>
      <c r="AXH3233" s="137"/>
      <c r="AXI3233" s="137"/>
      <c r="AXJ3233" s="137"/>
      <c r="AXK3233" s="137"/>
      <c r="AXL3233" s="137"/>
      <c r="AXM3233" s="137"/>
      <c r="AXN3233" s="137"/>
      <c r="AXO3233" s="137"/>
      <c r="AXP3233" s="137"/>
      <c r="AXQ3233" s="137"/>
      <c r="AXR3233" s="137"/>
      <c r="AXS3233" s="137"/>
      <c r="AXT3233" s="137"/>
      <c r="AXU3233" s="137"/>
      <c r="AXV3233" s="137"/>
      <c r="AXW3233" s="137"/>
      <c r="AXX3233" s="137"/>
      <c r="AXY3233" s="137"/>
      <c r="AXZ3233" s="137"/>
      <c r="AYA3233" s="137"/>
      <c r="AYB3233" s="137"/>
      <c r="AYC3233" s="137"/>
      <c r="AYD3233" s="137"/>
      <c r="AYE3233" s="137"/>
      <c r="AYF3233" s="137"/>
      <c r="AYG3233" s="137"/>
      <c r="AYH3233" s="137"/>
      <c r="AYI3233" s="137"/>
      <c r="AYJ3233" s="137"/>
      <c r="AYK3233" s="137"/>
      <c r="AYL3233" s="137"/>
      <c r="AYM3233" s="137"/>
      <c r="AYN3233" s="137"/>
      <c r="AYO3233" s="137"/>
      <c r="AYP3233" s="137"/>
      <c r="AYQ3233" s="137"/>
      <c r="AYR3233" s="137"/>
      <c r="AYS3233" s="137"/>
      <c r="AYT3233" s="137"/>
      <c r="AYU3233" s="137"/>
      <c r="AYV3233" s="137"/>
      <c r="AYW3233" s="137"/>
      <c r="AYX3233" s="137"/>
      <c r="AYY3233" s="137"/>
      <c r="AYZ3233" s="137"/>
      <c r="AZA3233" s="137"/>
      <c r="AZB3233" s="137"/>
      <c r="AZC3233" s="137"/>
      <c r="AZD3233" s="137"/>
      <c r="AZE3233" s="137"/>
      <c r="AZF3233" s="137"/>
      <c r="AZG3233" s="137"/>
      <c r="AZH3233" s="137"/>
      <c r="AZI3233" s="137"/>
      <c r="AZJ3233" s="137"/>
      <c r="AZK3233" s="137"/>
      <c r="AZL3233" s="137"/>
      <c r="AZM3233" s="137"/>
      <c r="AZN3233" s="137"/>
      <c r="AZO3233" s="137"/>
      <c r="AZP3233" s="137"/>
      <c r="AZQ3233" s="137"/>
      <c r="AZR3233" s="137"/>
      <c r="AZS3233" s="137"/>
      <c r="AZT3233" s="137"/>
      <c r="AZU3233" s="137"/>
      <c r="AZV3233" s="137"/>
      <c r="AZW3233" s="137"/>
      <c r="AZX3233" s="137"/>
      <c r="AZY3233" s="137"/>
      <c r="AZZ3233" s="137"/>
      <c r="BAA3233" s="137"/>
      <c r="BAB3233" s="137"/>
      <c r="BAC3233" s="137"/>
      <c r="BAD3233" s="137"/>
      <c r="BAE3233" s="137"/>
      <c r="BAF3233" s="137"/>
      <c r="BAG3233" s="137"/>
      <c r="BAH3233" s="137"/>
      <c r="BAI3233" s="137"/>
      <c r="BAJ3233" s="137"/>
      <c r="BAK3233" s="137"/>
      <c r="BAL3233" s="137"/>
      <c r="BAM3233" s="137"/>
      <c r="BAN3233" s="137"/>
      <c r="BAO3233" s="137"/>
      <c r="BAP3233" s="137"/>
      <c r="BAQ3233" s="137"/>
      <c r="BAR3233" s="137"/>
      <c r="BAS3233" s="137"/>
      <c r="BAT3233" s="137"/>
      <c r="BAU3233" s="137"/>
      <c r="BAV3233" s="137"/>
      <c r="BAW3233" s="137"/>
      <c r="BAX3233" s="137"/>
      <c r="BAY3233" s="137"/>
      <c r="BAZ3233" s="137"/>
      <c r="BBA3233" s="137"/>
      <c r="BBB3233" s="137"/>
      <c r="BBC3233" s="137"/>
      <c r="BBD3233" s="137"/>
      <c r="BBE3233" s="137"/>
      <c r="BBF3233" s="137"/>
      <c r="BBG3233" s="137"/>
      <c r="BBH3233" s="137"/>
      <c r="BBI3233" s="137"/>
      <c r="BBJ3233" s="137"/>
      <c r="BBK3233" s="137"/>
      <c r="BBL3233" s="137"/>
      <c r="BBM3233" s="137"/>
      <c r="BBN3233" s="137"/>
      <c r="BBO3233" s="137"/>
      <c r="BBP3233" s="137"/>
      <c r="BBQ3233" s="137"/>
      <c r="BBR3233" s="137"/>
      <c r="BBS3233" s="137"/>
      <c r="BBT3233" s="137"/>
      <c r="BBU3233" s="137"/>
      <c r="BBV3233" s="137"/>
      <c r="BBW3233" s="137"/>
      <c r="BBX3233" s="137"/>
      <c r="BBY3233" s="137"/>
      <c r="BBZ3233" s="137"/>
      <c r="BCA3233" s="137"/>
      <c r="BCB3233" s="137"/>
      <c r="BCC3233" s="137"/>
      <c r="BCD3233" s="137"/>
      <c r="BCE3233" s="137"/>
      <c r="BCF3233" s="137"/>
      <c r="BCG3233" s="137"/>
      <c r="BCH3233" s="137"/>
      <c r="BCI3233" s="137"/>
      <c r="BCJ3233" s="137"/>
      <c r="BCK3233" s="137"/>
      <c r="BCL3233" s="137"/>
      <c r="BCM3233" s="137"/>
      <c r="BCN3233" s="137"/>
      <c r="BCO3233" s="137"/>
      <c r="BCP3233" s="137"/>
      <c r="BCQ3233" s="137"/>
      <c r="BCR3233" s="137"/>
      <c r="BCS3233" s="137"/>
      <c r="BCT3233" s="137"/>
      <c r="BCU3233" s="137"/>
      <c r="BCV3233" s="137"/>
      <c r="BCW3233" s="137"/>
      <c r="BCX3233" s="137"/>
      <c r="BCY3233" s="137"/>
      <c r="BCZ3233" s="137"/>
      <c r="BDA3233" s="137"/>
      <c r="BDB3233" s="137"/>
      <c r="BDC3233" s="137"/>
      <c r="BDD3233" s="137"/>
      <c r="BDE3233" s="137"/>
      <c r="BDF3233" s="137"/>
      <c r="BDG3233" s="137"/>
      <c r="BDH3233" s="137"/>
      <c r="BDI3233" s="137"/>
      <c r="BDJ3233" s="137"/>
      <c r="BDK3233" s="137"/>
      <c r="BDL3233" s="137"/>
      <c r="BDM3233" s="137"/>
      <c r="BDN3233" s="137"/>
      <c r="BDO3233" s="137"/>
      <c r="BDP3233" s="137"/>
      <c r="BDQ3233" s="137"/>
      <c r="BDR3233" s="137"/>
      <c r="BDS3233" s="137"/>
      <c r="BDT3233" s="137"/>
      <c r="BDU3233" s="137"/>
      <c r="BDV3233" s="137"/>
      <c r="BDW3233" s="137"/>
      <c r="BDX3233" s="137"/>
      <c r="BDY3233" s="137"/>
      <c r="BDZ3233" s="137"/>
      <c r="BEA3233" s="137"/>
      <c r="BEB3233" s="137"/>
      <c r="BEC3233" s="137"/>
      <c r="BED3233" s="137"/>
      <c r="BEE3233" s="137"/>
      <c r="BEF3233" s="137"/>
      <c r="BEG3233" s="137"/>
      <c r="BEH3233" s="137"/>
      <c r="BEI3233" s="137"/>
      <c r="BEJ3233" s="137"/>
      <c r="BEK3233" s="137"/>
      <c r="BEL3233" s="137"/>
      <c r="BEM3233" s="137"/>
      <c r="BEN3233" s="137"/>
      <c r="BEO3233" s="137"/>
      <c r="BEP3233" s="137"/>
      <c r="BEQ3233" s="137"/>
      <c r="BER3233" s="137"/>
      <c r="BES3233" s="137"/>
      <c r="BET3233" s="137"/>
      <c r="BEU3233" s="137"/>
      <c r="BEV3233" s="137"/>
      <c r="BEW3233" s="137"/>
      <c r="BEX3233" s="137"/>
      <c r="BEY3233" s="137"/>
      <c r="BEZ3233" s="137"/>
      <c r="BFA3233" s="137"/>
      <c r="BFB3233" s="137"/>
      <c r="BFC3233" s="137"/>
      <c r="BFD3233" s="137"/>
      <c r="BFE3233" s="137"/>
      <c r="BFF3233" s="137"/>
      <c r="BFG3233" s="137"/>
      <c r="BFH3233" s="137"/>
      <c r="BFI3233" s="137"/>
      <c r="BFJ3233" s="137"/>
      <c r="BFK3233" s="137"/>
      <c r="BFL3233" s="137"/>
      <c r="BFM3233" s="137"/>
      <c r="BFN3233" s="137"/>
      <c r="BFO3233" s="137"/>
      <c r="BFP3233" s="137"/>
      <c r="BFQ3233" s="137"/>
      <c r="BFR3233" s="137"/>
      <c r="BFS3233" s="137"/>
      <c r="BFT3233" s="137"/>
      <c r="BFU3233" s="137"/>
      <c r="BFV3233" s="137"/>
      <c r="BFW3233" s="137"/>
      <c r="BFX3233" s="137"/>
      <c r="BFY3233" s="137"/>
      <c r="BFZ3233" s="137"/>
      <c r="BGA3233" s="137"/>
      <c r="BGB3233" s="137"/>
      <c r="BGC3233" s="137"/>
      <c r="BGD3233" s="137"/>
      <c r="BGE3233" s="137"/>
      <c r="BGF3233" s="137"/>
      <c r="BGG3233" s="137"/>
      <c r="BGH3233" s="137"/>
      <c r="BGI3233" s="137"/>
      <c r="BGJ3233" s="137"/>
      <c r="BGK3233" s="137"/>
      <c r="BGL3233" s="137"/>
      <c r="BGM3233" s="137"/>
      <c r="BGN3233" s="137"/>
      <c r="BGO3233" s="137"/>
      <c r="BGP3233" s="137"/>
      <c r="BGQ3233" s="137"/>
      <c r="BGR3233" s="137"/>
      <c r="BGS3233" s="137"/>
      <c r="BGT3233" s="137"/>
      <c r="BGU3233" s="137"/>
      <c r="BGV3233" s="137"/>
      <c r="BGW3233" s="137"/>
      <c r="BGX3233" s="137"/>
      <c r="BGY3233" s="137"/>
      <c r="BGZ3233" s="137"/>
      <c r="BHA3233" s="137"/>
      <c r="BHB3233" s="137"/>
      <c r="BHC3233" s="137"/>
      <c r="BHD3233" s="137"/>
      <c r="BHE3233" s="137"/>
      <c r="BHF3233" s="137"/>
      <c r="BHG3233" s="137"/>
      <c r="BHH3233" s="137"/>
      <c r="BHI3233" s="137"/>
      <c r="BHJ3233" s="137"/>
      <c r="BHK3233" s="137"/>
      <c r="BHL3233" s="137"/>
      <c r="BHM3233" s="137"/>
      <c r="BHN3233" s="137"/>
      <c r="BHO3233" s="137"/>
      <c r="BHP3233" s="137"/>
      <c r="BHQ3233" s="137"/>
      <c r="BHR3233" s="137"/>
      <c r="BHS3233" s="137"/>
      <c r="BHT3233" s="137"/>
      <c r="BHU3233" s="137"/>
      <c r="BHV3233" s="137"/>
      <c r="BHW3233" s="137"/>
      <c r="BHX3233" s="137"/>
      <c r="BHY3233" s="137"/>
      <c r="BHZ3233" s="137"/>
      <c r="BIA3233" s="137"/>
      <c r="BIB3233" s="137"/>
      <c r="BIC3233" s="137"/>
      <c r="BID3233" s="137"/>
      <c r="BIE3233" s="137"/>
      <c r="BIF3233" s="137"/>
      <c r="BIG3233" s="137"/>
      <c r="BIH3233" s="137"/>
      <c r="BII3233" s="137"/>
      <c r="BIJ3233" s="137"/>
      <c r="BIK3233" s="137"/>
      <c r="BIL3233" s="137"/>
      <c r="BIM3233" s="137"/>
      <c r="BIN3233" s="137"/>
      <c r="BIO3233" s="137"/>
      <c r="BIP3233" s="137"/>
      <c r="BIQ3233" s="137"/>
      <c r="BIR3233" s="137"/>
      <c r="BIS3233" s="137"/>
      <c r="BIT3233" s="137"/>
      <c r="BIU3233" s="137"/>
      <c r="BIV3233" s="137"/>
      <c r="BIW3233" s="137"/>
      <c r="BIX3233" s="137"/>
      <c r="BIY3233" s="137"/>
      <c r="BIZ3233" s="137"/>
      <c r="BJA3233" s="137"/>
      <c r="BJB3233" s="137"/>
      <c r="BJC3233" s="137"/>
      <c r="BJD3233" s="137"/>
      <c r="BJE3233" s="137"/>
      <c r="BJF3233" s="137"/>
      <c r="BJG3233" s="137"/>
      <c r="BJH3233" s="137"/>
      <c r="BJI3233" s="137"/>
      <c r="BJJ3233" s="137"/>
      <c r="BJK3233" s="137"/>
      <c r="BJL3233" s="137"/>
      <c r="BJM3233" s="137"/>
      <c r="BJN3233" s="137"/>
      <c r="BJO3233" s="137"/>
      <c r="BJP3233" s="137"/>
      <c r="BJQ3233" s="137"/>
      <c r="BJR3233" s="137"/>
      <c r="BJS3233" s="137"/>
      <c r="BJT3233" s="137"/>
      <c r="BJU3233" s="137"/>
      <c r="BJV3233" s="137"/>
      <c r="BJW3233" s="137"/>
      <c r="BJX3233" s="137"/>
      <c r="BJY3233" s="137"/>
      <c r="BJZ3233" s="137"/>
      <c r="BKA3233" s="137"/>
      <c r="BKB3233" s="137"/>
      <c r="BKC3233" s="137"/>
      <c r="BKD3233" s="137"/>
      <c r="BKE3233" s="137"/>
      <c r="BKF3233" s="137"/>
      <c r="BKG3233" s="137"/>
      <c r="BKH3233" s="137"/>
      <c r="BKI3233" s="137"/>
      <c r="BKJ3233" s="137"/>
      <c r="BKK3233" s="137"/>
      <c r="BKL3233" s="137"/>
      <c r="BKM3233" s="137"/>
      <c r="BKN3233" s="137"/>
      <c r="BKO3233" s="137"/>
      <c r="BKP3233" s="137"/>
      <c r="BKQ3233" s="137"/>
      <c r="BKR3233" s="137"/>
      <c r="BKS3233" s="137"/>
      <c r="BKT3233" s="137"/>
      <c r="BKU3233" s="137"/>
      <c r="BKV3233" s="137"/>
      <c r="BKW3233" s="137"/>
      <c r="BKX3233" s="137"/>
      <c r="BKY3233" s="137"/>
      <c r="BKZ3233" s="137"/>
      <c r="BLA3233" s="137"/>
      <c r="BLB3233" s="137"/>
      <c r="BLC3233" s="137"/>
      <c r="BLD3233" s="137"/>
      <c r="BLE3233" s="137"/>
      <c r="BLF3233" s="137"/>
      <c r="BLG3233" s="137"/>
      <c r="BLH3233" s="137"/>
      <c r="BLI3233" s="137"/>
      <c r="BLJ3233" s="137"/>
      <c r="BLK3233" s="137"/>
      <c r="BLL3233" s="137"/>
      <c r="BLM3233" s="137"/>
      <c r="BLN3233" s="137"/>
      <c r="BLO3233" s="137"/>
      <c r="BLP3233" s="137"/>
      <c r="BLQ3233" s="137"/>
      <c r="BLR3233" s="137"/>
      <c r="BLS3233" s="137"/>
      <c r="BLT3233" s="137"/>
      <c r="BLU3233" s="137"/>
      <c r="BLV3233" s="137"/>
      <c r="BLW3233" s="137"/>
      <c r="BLX3233" s="137"/>
      <c r="BLY3233" s="137"/>
      <c r="BLZ3233" s="137"/>
      <c r="BMA3233" s="137"/>
      <c r="BMB3233" s="137"/>
      <c r="BMC3233" s="137"/>
      <c r="BMD3233" s="137"/>
      <c r="BME3233" s="137"/>
      <c r="BMF3233" s="137"/>
      <c r="BMG3233" s="137"/>
      <c r="BMH3233" s="137"/>
      <c r="BMI3233" s="137"/>
      <c r="BMJ3233" s="137"/>
      <c r="BMK3233" s="137"/>
      <c r="BML3233" s="137"/>
      <c r="BMM3233" s="137"/>
      <c r="BMN3233" s="137"/>
      <c r="BMO3233" s="137"/>
      <c r="BMP3233" s="137"/>
      <c r="BMQ3233" s="137"/>
      <c r="BMR3233" s="137"/>
      <c r="BMS3233" s="137"/>
      <c r="BMT3233" s="137"/>
      <c r="BMU3233" s="137"/>
      <c r="BMV3233" s="137"/>
      <c r="BMW3233" s="137"/>
      <c r="BMX3233" s="137"/>
      <c r="BMY3233" s="137"/>
      <c r="BMZ3233" s="137"/>
      <c r="BNA3233" s="137"/>
      <c r="BNB3233" s="137"/>
      <c r="BNC3233" s="137"/>
      <c r="BND3233" s="137"/>
      <c r="BNE3233" s="137"/>
      <c r="BNF3233" s="137"/>
      <c r="BNG3233" s="137"/>
      <c r="BNH3233" s="137"/>
      <c r="BNI3233" s="137"/>
      <c r="BNJ3233" s="137"/>
      <c r="BNK3233" s="137"/>
      <c r="BNL3233" s="137"/>
      <c r="BNM3233" s="137"/>
      <c r="BNN3233" s="137"/>
      <c r="BNO3233" s="137"/>
      <c r="BNP3233" s="137"/>
      <c r="BNQ3233" s="137"/>
      <c r="BNR3233" s="137"/>
      <c r="BNS3233" s="137"/>
      <c r="BNT3233" s="137"/>
      <c r="BNU3233" s="137"/>
      <c r="BNV3233" s="137"/>
      <c r="BNW3233" s="137"/>
      <c r="BNX3233" s="137"/>
      <c r="BNY3233" s="137"/>
      <c r="BNZ3233" s="137"/>
      <c r="BOA3233" s="137"/>
      <c r="BOB3233" s="137"/>
      <c r="BOC3233" s="137"/>
      <c r="BOD3233" s="137"/>
      <c r="BOE3233" s="137"/>
      <c r="BOF3233" s="137"/>
      <c r="BOG3233" s="137"/>
      <c r="BOH3233" s="137"/>
      <c r="BOI3233" s="137"/>
      <c r="BOJ3233" s="137"/>
      <c r="BOK3233" s="137"/>
      <c r="BOL3233" s="137"/>
      <c r="BOM3233" s="137"/>
      <c r="BON3233" s="137"/>
      <c r="BOO3233" s="137"/>
      <c r="BOP3233" s="137"/>
      <c r="BOQ3233" s="137"/>
      <c r="BOR3233" s="137"/>
      <c r="BOS3233" s="137"/>
      <c r="BOT3233" s="137"/>
      <c r="BOU3233" s="137"/>
      <c r="BOV3233" s="137"/>
      <c r="BOW3233" s="137"/>
      <c r="BOX3233" s="137"/>
      <c r="BOY3233" s="137"/>
      <c r="BOZ3233" s="137"/>
      <c r="BPA3233" s="137"/>
      <c r="BPB3233" s="137"/>
      <c r="BPC3233" s="137"/>
      <c r="BPD3233" s="137"/>
      <c r="BPE3233" s="137"/>
      <c r="BPF3233" s="137"/>
      <c r="BPG3233" s="137"/>
      <c r="BPH3233" s="137"/>
      <c r="BPI3233" s="137"/>
      <c r="BPJ3233" s="137"/>
      <c r="BPK3233" s="137"/>
      <c r="BPL3233" s="137"/>
      <c r="BPM3233" s="137"/>
      <c r="BPN3233" s="137"/>
      <c r="BPO3233" s="137"/>
      <c r="BPP3233" s="137"/>
      <c r="BPQ3233" s="137"/>
      <c r="BPR3233" s="137"/>
      <c r="BPS3233" s="137"/>
      <c r="BPT3233" s="137"/>
      <c r="BPU3233" s="137"/>
      <c r="BPV3233" s="137"/>
      <c r="BPW3233" s="137"/>
      <c r="BPX3233" s="137"/>
      <c r="BPY3233" s="137"/>
      <c r="BPZ3233" s="137"/>
      <c r="BQA3233" s="137"/>
      <c r="BQB3233" s="137"/>
      <c r="BQC3233" s="137"/>
      <c r="BQD3233" s="137"/>
      <c r="BQE3233" s="137"/>
      <c r="BQF3233" s="137"/>
      <c r="BQG3233" s="137"/>
      <c r="BQH3233" s="137"/>
      <c r="BQI3233" s="137"/>
      <c r="BQJ3233" s="137"/>
      <c r="BQK3233" s="137"/>
      <c r="BQL3233" s="137"/>
      <c r="BQM3233" s="137"/>
      <c r="BQN3233" s="137"/>
      <c r="BQO3233" s="137"/>
      <c r="BQP3233" s="137"/>
      <c r="BQQ3233" s="137"/>
      <c r="BQR3233" s="137"/>
      <c r="BQS3233" s="137"/>
      <c r="BQT3233" s="137"/>
      <c r="BQU3233" s="137"/>
      <c r="BQV3233" s="137"/>
      <c r="BQW3233" s="137"/>
      <c r="BQX3233" s="137"/>
      <c r="BQY3233" s="137"/>
      <c r="BQZ3233" s="137"/>
      <c r="BRA3233" s="137"/>
      <c r="BRB3233" s="137"/>
      <c r="BRC3233" s="137"/>
      <c r="BRD3233" s="137"/>
      <c r="BRE3233" s="137"/>
      <c r="BRF3233" s="137"/>
      <c r="BRG3233" s="137"/>
      <c r="BRH3233" s="137"/>
      <c r="BRI3233" s="137"/>
      <c r="BRJ3233" s="137"/>
      <c r="BRK3233" s="137"/>
      <c r="BRL3233" s="137"/>
      <c r="BRM3233" s="137"/>
      <c r="BRN3233" s="137"/>
      <c r="BRO3233" s="137"/>
      <c r="BRP3233" s="137"/>
      <c r="BRQ3233" s="137"/>
      <c r="BRR3233" s="137"/>
      <c r="BRS3233" s="137"/>
      <c r="BRT3233" s="137"/>
      <c r="BRU3233" s="137"/>
      <c r="BRV3233" s="137"/>
      <c r="BRW3233" s="137"/>
      <c r="BRX3233" s="137"/>
      <c r="BRY3233" s="137"/>
      <c r="BRZ3233" s="137"/>
      <c r="BSA3233" s="137"/>
      <c r="BSB3233" s="137"/>
      <c r="BSC3233" s="137"/>
      <c r="BSD3233" s="137"/>
      <c r="BSE3233" s="137"/>
      <c r="BSF3233" s="137"/>
      <c r="BSG3233" s="137"/>
      <c r="BSH3233" s="137"/>
      <c r="BSI3233" s="137"/>
      <c r="BSJ3233" s="137"/>
      <c r="BSK3233" s="137"/>
      <c r="BSL3233" s="137"/>
      <c r="BSM3233" s="137"/>
      <c r="BSN3233" s="137"/>
      <c r="BSO3233" s="137"/>
      <c r="BSP3233" s="137"/>
      <c r="BSQ3233" s="137"/>
      <c r="BSR3233" s="137"/>
      <c r="BSS3233" s="137"/>
      <c r="BST3233" s="137"/>
      <c r="BSU3233" s="137"/>
      <c r="BSV3233" s="137"/>
      <c r="BSW3233" s="137"/>
      <c r="BSX3233" s="137"/>
      <c r="BSY3233" s="137"/>
      <c r="BSZ3233" s="137"/>
      <c r="BTA3233" s="137"/>
      <c r="BTB3233" s="137"/>
      <c r="BTC3233" s="137"/>
      <c r="BTD3233" s="137"/>
      <c r="BTE3233" s="137"/>
      <c r="BTF3233" s="137"/>
      <c r="BTG3233" s="137"/>
      <c r="BTH3233" s="137"/>
      <c r="BTI3233" s="137"/>
      <c r="BTJ3233" s="137"/>
      <c r="BTK3233" s="137"/>
      <c r="BTL3233" s="137"/>
      <c r="BTM3233" s="137"/>
      <c r="BTN3233" s="137"/>
      <c r="BTO3233" s="137"/>
      <c r="BTP3233" s="137"/>
      <c r="BTQ3233" s="137"/>
      <c r="BTR3233" s="137"/>
      <c r="BTS3233" s="137"/>
      <c r="BTT3233" s="137"/>
      <c r="BTU3233" s="137"/>
      <c r="BTV3233" s="137"/>
      <c r="BTW3233" s="137"/>
      <c r="BTX3233" s="137"/>
      <c r="BTY3233" s="137"/>
      <c r="BTZ3233" s="137"/>
      <c r="BUA3233" s="137"/>
      <c r="BUB3233" s="137"/>
      <c r="BUC3233" s="137"/>
      <c r="BUD3233" s="137"/>
      <c r="BUE3233" s="137"/>
      <c r="BUF3233" s="137"/>
      <c r="BUG3233" s="137"/>
      <c r="BUH3233" s="137"/>
      <c r="BUI3233" s="137"/>
      <c r="BUJ3233" s="137"/>
      <c r="BUK3233" s="137"/>
      <c r="BUL3233" s="137"/>
      <c r="BUM3233" s="137"/>
      <c r="BUN3233" s="137"/>
      <c r="BUO3233" s="137"/>
      <c r="BUP3233" s="137"/>
      <c r="BUQ3233" s="137"/>
      <c r="BUR3233" s="137"/>
      <c r="BUS3233" s="137"/>
      <c r="BUT3233" s="137"/>
      <c r="BUU3233" s="137"/>
      <c r="BUV3233" s="137"/>
      <c r="BUW3233" s="137"/>
      <c r="BUX3233" s="137"/>
      <c r="BUY3233" s="137"/>
      <c r="BUZ3233" s="137"/>
      <c r="BVA3233" s="137"/>
      <c r="BVB3233" s="137"/>
      <c r="BVC3233" s="137"/>
      <c r="BVD3233" s="137"/>
      <c r="BVE3233" s="137"/>
      <c r="BVF3233" s="137"/>
      <c r="BVG3233" s="137"/>
      <c r="BVH3233" s="137"/>
      <c r="BVI3233" s="137"/>
      <c r="BVJ3233" s="137"/>
      <c r="BVK3233" s="137"/>
      <c r="BVL3233" s="137"/>
      <c r="BVM3233" s="137"/>
      <c r="BVN3233" s="137"/>
      <c r="BVO3233" s="137"/>
      <c r="BVP3233" s="137"/>
      <c r="BVQ3233" s="137"/>
      <c r="BVR3233" s="137"/>
      <c r="BVS3233" s="137"/>
      <c r="BVT3233" s="137"/>
      <c r="BVU3233" s="137"/>
      <c r="BVV3233" s="137"/>
      <c r="BVW3233" s="137"/>
      <c r="BVX3233" s="137"/>
      <c r="BVY3233" s="137"/>
      <c r="BVZ3233" s="137"/>
      <c r="BWA3233" s="137"/>
      <c r="BWB3233" s="137"/>
      <c r="BWC3233" s="137"/>
      <c r="BWD3233" s="137"/>
      <c r="BWE3233" s="137"/>
      <c r="BWF3233" s="137"/>
      <c r="BWG3233" s="137"/>
      <c r="BWH3233" s="137"/>
      <c r="BWI3233" s="137"/>
      <c r="BWJ3233" s="137"/>
      <c r="BWK3233" s="137"/>
      <c r="BWL3233" s="137"/>
      <c r="BWM3233" s="137"/>
      <c r="BWN3233" s="137"/>
      <c r="BWO3233" s="137"/>
      <c r="BWP3233" s="137"/>
      <c r="BWQ3233" s="137"/>
      <c r="BWR3233" s="137"/>
      <c r="BWS3233" s="137"/>
      <c r="BWT3233" s="137"/>
      <c r="BWU3233" s="137"/>
      <c r="BWV3233" s="137"/>
      <c r="BWW3233" s="137"/>
      <c r="BWX3233" s="137"/>
      <c r="BWY3233" s="137"/>
      <c r="BWZ3233" s="137"/>
      <c r="BXA3233" s="137"/>
      <c r="BXB3233" s="137"/>
      <c r="BXC3233" s="137"/>
      <c r="BXD3233" s="137"/>
      <c r="BXE3233" s="137"/>
      <c r="BXF3233" s="137"/>
      <c r="BXG3233" s="137"/>
      <c r="BXH3233" s="137"/>
      <c r="BXI3233" s="137"/>
      <c r="BXJ3233" s="137"/>
      <c r="BXK3233" s="137"/>
      <c r="BXL3233" s="137"/>
      <c r="BXM3233" s="137"/>
      <c r="BXN3233" s="137"/>
      <c r="BXO3233" s="137"/>
      <c r="BXP3233" s="137"/>
      <c r="BXQ3233" s="137"/>
      <c r="BXR3233" s="137"/>
      <c r="BXS3233" s="137"/>
      <c r="BXT3233" s="137"/>
      <c r="BXU3233" s="137"/>
      <c r="BXV3233" s="137"/>
      <c r="BXW3233" s="137"/>
      <c r="BXX3233" s="137"/>
      <c r="BXY3233" s="137"/>
      <c r="BXZ3233" s="137"/>
      <c r="BYA3233" s="137"/>
      <c r="BYB3233" s="137"/>
      <c r="BYC3233" s="137"/>
      <c r="BYD3233" s="137"/>
      <c r="BYE3233" s="137"/>
      <c r="BYF3233" s="137"/>
      <c r="BYG3233" s="137"/>
      <c r="BYH3233" s="137"/>
      <c r="BYI3233" s="137"/>
      <c r="BYJ3233" s="137"/>
      <c r="BYK3233" s="137"/>
      <c r="BYL3233" s="137"/>
      <c r="BYM3233" s="137"/>
      <c r="BYN3233" s="137"/>
      <c r="BYO3233" s="137"/>
      <c r="BYP3233" s="137"/>
      <c r="BYQ3233" s="137"/>
      <c r="BYR3233" s="137"/>
      <c r="BYS3233" s="137"/>
      <c r="BYT3233" s="137"/>
      <c r="BYU3233" s="137"/>
      <c r="BYV3233" s="137"/>
      <c r="BYW3233" s="137"/>
      <c r="BYX3233" s="137"/>
      <c r="BYY3233" s="137"/>
      <c r="BYZ3233" s="137"/>
      <c r="BZA3233" s="137"/>
      <c r="BZB3233" s="137"/>
      <c r="BZC3233" s="137"/>
      <c r="BZD3233" s="137"/>
      <c r="BZE3233" s="137"/>
      <c r="BZF3233" s="137"/>
      <c r="BZG3233" s="137"/>
      <c r="BZH3233" s="137"/>
      <c r="BZI3233" s="137"/>
      <c r="BZJ3233" s="137"/>
      <c r="BZK3233" s="137"/>
      <c r="BZL3233" s="137"/>
      <c r="BZM3233" s="137"/>
      <c r="BZN3233" s="137"/>
      <c r="BZO3233" s="137"/>
      <c r="BZP3233" s="137"/>
      <c r="BZQ3233" s="137"/>
      <c r="BZR3233" s="137"/>
      <c r="BZS3233" s="137"/>
      <c r="BZT3233" s="137"/>
      <c r="BZU3233" s="137"/>
      <c r="BZV3233" s="137"/>
      <c r="BZW3233" s="137"/>
      <c r="BZX3233" s="137"/>
      <c r="BZY3233" s="137"/>
      <c r="BZZ3233" s="137"/>
      <c r="CAA3233" s="137"/>
      <c r="CAB3233" s="137"/>
      <c r="CAC3233" s="137"/>
      <c r="CAD3233" s="137"/>
      <c r="CAE3233" s="137"/>
      <c r="CAF3233" s="137"/>
      <c r="CAG3233" s="137"/>
      <c r="CAH3233" s="137"/>
      <c r="CAI3233" s="137"/>
      <c r="CAJ3233" s="137"/>
      <c r="CAK3233" s="137"/>
      <c r="CAL3233" s="137"/>
      <c r="CAM3233" s="137"/>
      <c r="CAN3233" s="137"/>
      <c r="CAO3233" s="137"/>
      <c r="CAP3233" s="137"/>
      <c r="CAQ3233" s="137"/>
      <c r="CAR3233" s="137"/>
      <c r="CAS3233" s="137"/>
      <c r="CAT3233" s="137"/>
      <c r="CAU3233" s="137"/>
      <c r="CAV3233" s="137"/>
      <c r="CAW3233" s="137"/>
      <c r="CAX3233" s="137"/>
      <c r="CAY3233" s="137"/>
      <c r="CAZ3233" s="137"/>
      <c r="CBA3233" s="137"/>
      <c r="CBB3233" s="137"/>
      <c r="CBC3233" s="137"/>
      <c r="CBD3233" s="137"/>
      <c r="CBE3233" s="137"/>
      <c r="CBF3233" s="137"/>
      <c r="CBG3233" s="137"/>
      <c r="CBH3233" s="137"/>
      <c r="CBI3233" s="137"/>
      <c r="CBJ3233" s="137"/>
      <c r="CBK3233" s="137"/>
      <c r="CBL3233" s="137"/>
      <c r="CBM3233" s="137"/>
      <c r="CBN3233" s="137"/>
      <c r="CBO3233" s="137"/>
      <c r="CBP3233" s="137"/>
      <c r="CBQ3233" s="137"/>
      <c r="CBR3233" s="137"/>
      <c r="CBS3233" s="137"/>
      <c r="CBT3233" s="137"/>
      <c r="CBU3233" s="137"/>
      <c r="CBV3233" s="137"/>
      <c r="CBW3233" s="137"/>
      <c r="CBX3233" s="137"/>
      <c r="CBY3233" s="137"/>
      <c r="CBZ3233" s="137"/>
      <c r="CCA3233" s="137"/>
      <c r="CCB3233" s="137"/>
      <c r="CCC3233" s="137"/>
      <c r="CCD3233" s="137"/>
      <c r="CCE3233" s="137"/>
      <c r="CCF3233" s="137"/>
      <c r="CCG3233" s="137"/>
      <c r="CCH3233" s="137"/>
      <c r="CCI3233" s="137"/>
      <c r="CCJ3233" s="137"/>
      <c r="CCK3233" s="137"/>
      <c r="CCL3233" s="137"/>
      <c r="CCM3233" s="137"/>
      <c r="CCN3233" s="137"/>
      <c r="CCO3233" s="137"/>
      <c r="CCP3233" s="137"/>
      <c r="CCQ3233" s="137"/>
      <c r="CCR3233" s="137"/>
      <c r="CCS3233" s="137"/>
      <c r="CCT3233" s="137"/>
      <c r="CCU3233" s="137"/>
      <c r="CCV3233" s="137"/>
      <c r="CCW3233" s="137"/>
      <c r="CCX3233" s="137"/>
      <c r="CCY3233" s="137"/>
      <c r="CCZ3233" s="137"/>
      <c r="CDA3233" s="137"/>
      <c r="CDB3233" s="137"/>
      <c r="CDC3233" s="137"/>
      <c r="CDD3233" s="137"/>
      <c r="CDE3233" s="137"/>
      <c r="CDF3233" s="137"/>
      <c r="CDG3233" s="137"/>
      <c r="CDH3233" s="137"/>
      <c r="CDI3233" s="137"/>
      <c r="CDJ3233" s="137"/>
      <c r="CDK3233" s="137"/>
      <c r="CDL3233" s="137"/>
      <c r="CDM3233" s="137"/>
      <c r="CDN3233" s="137"/>
      <c r="CDO3233" s="137"/>
      <c r="CDP3233" s="137"/>
      <c r="CDQ3233" s="137"/>
      <c r="CDR3233" s="137"/>
      <c r="CDS3233" s="137"/>
      <c r="CDT3233" s="137"/>
      <c r="CDU3233" s="137"/>
      <c r="CDV3233" s="137"/>
      <c r="CDW3233" s="137"/>
      <c r="CDX3233" s="137"/>
      <c r="CDY3233" s="137"/>
      <c r="CDZ3233" s="137"/>
      <c r="CEA3233" s="137"/>
      <c r="CEB3233" s="137"/>
      <c r="CEC3233" s="137"/>
      <c r="CED3233" s="137"/>
      <c r="CEE3233" s="137"/>
      <c r="CEF3233" s="137"/>
      <c r="CEG3233" s="137"/>
      <c r="CEH3233" s="137"/>
      <c r="CEI3233" s="137"/>
      <c r="CEJ3233" s="137"/>
      <c r="CEK3233" s="137"/>
      <c r="CEL3233" s="137"/>
      <c r="CEM3233" s="137"/>
      <c r="CEN3233" s="137"/>
      <c r="CEO3233" s="137"/>
      <c r="CEP3233" s="137"/>
      <c r="CEQ3233" s="137"/>
      <c r="CER3233" s="137"/>
      <c r="CES3233" s="137"/>
      <c r="CET3233" s="137"/>
      <c r="CEU3233" s="137"/>
      <c r="CEV3233" s="137"/>
      <c r="CEW3233" s="137"/>
      <c r="CEX3233" s="137"/>
      <c r="CEY3233" s="137"/>
      <c r="CEZ3233" s="137"/>
      <c r="CFA3233" s="137"/>
      <c r="CFB3233" s="137"/>
      <c r="CFC3233" s="137"/>
      <c r="CFD3233" s="137"/>
      <c r="CFE3233" s="137"/>
      <c r="CFF3233" s="137"/>
      <c r="CFG3233" s="137"/>
      <c r="CFH3233" s="137"/>
      <c r="CFI3233" s="137"/>
      <c r="CFJ3233" s="137"/>
      <c r="CFK3233" s="137"/>
      <c r="CFL3233" s="137"/>
      <c r="CFM3233" s="137"/>
      <c r="CFN3233" s="137"/>
      <c r="CFO3233" s="137"/>
      <c r="CFP3233" s="137"/>
      <c r="CFQ3233" s="137"/>
      <c r="CFR3233" s="137"/>
      <c r="CFS3233" s="137"/>
      <c r="CFT3233" s="137"/>
      <c r="CFU3233" s="137"/>
      <c r="CFV3233" s="137"/>
      <c r="CFW3233" s="137"/>
      <c r="CFX3233" s="137"/>
      <c r="CFY3233" s="137"/>
      <c r="CFZ3233" s="137"/>
      <c r="CGA3233" s="137"/>
      <c r="CGB3233" s="137"/>
      <c r="CGC3233" s="137"/>
      <c r="CGD3233" s="137"/>
      <c r="CGE3233" s="137"/>
      <c r="CGF3233" s="137"/>
      <c r="CGG3233" s="137"/>
      <c r="CGH3233" s="137"/>
      <c r="CGI3233" s="137"/>
      <c r="CGJ3233" s="137"/>
      <c r="CGK3233" s="137"/>
      <c r="CGL3233" s="137"/>
      <c r="CGM3233" s="137"/>
      <c r="CGN3233" s="137"/>
      <c r="CGO3233" s="137"/>
      <c r="CGP3233" s="137"/>
      <c r="CGQ3233" s="137"/>
      <c r="CGR3233" s="137"/>
      <c r="CGS3233" s="137"/>
      <c r="CGT3233" s="137"/>
      <c r="CGU3233" s="137"/>
      <c r="CGV3233" s="137"/>
      <c r="CGW3233" s="137"/>
      <c r="CGX3233" s="137"/>
      <c r="CGY3233" s="137"/>
      <c r="CGZ3233" s="137"/>
      <c r="CHA3233" s="137"/>
      <c r="CHB3233" s="137"/>
      <c r="CHC3233" s="137"/>
      <c r="CHD3233" s="137"/>
      <c r="CHE3233" s="137"/>
      <c r="CHF3233" s="137"/>
      <c r="CHG3233" s="137"/>
      <c r="CHH3233" s="137"/>
      <c r="CHI3233" s="137"/>
      <c r="CHJ3233" s="137"/>
      <c r="CHK3233" s="137"/>
      <c r="CHL3233" s="137"/>
      <c r="CHM3233" s="137"/>
      <c r="CHN3233" s="137"/>
      <c r="CHO3233" s="137"/>
      <c r="CHP3233" s="137"/>
      <c r="CHQ3233" s="137"/>
      <c r="CHR3233" s="137"/>
      <c r="CHS3233" s="137"/>
      <c r="CHT3233" s="137"/>
      <c r="CHU3233" s="137"/>
      <c r="CHV3233" s="137"/>
      <c r="CHW3233" s="137"/>
      <c r="CHX3233" s="137"/>
      <c r="CHY3233" s="137"/>
      <c r="CHZ3233" s="137"/>
      <c r="CIA3233" s="137"/>
      <c r="CIB3233" s="137"/>
      <c r="CIC3233" s="137"/>
      <c r="CID3233" s="137"/>
      <c r="CIE3233" s="137"/>
      <c r="CIF3233" s="137"/>
      <c r="CIG3233" s="137"/>
      <c r="CIH3233" s="137"/>
      <c r="CII3233" s="137"/>
      <c r="CIJ3233" s="137"/>
      <c r="CIK3233" s="137"/>
      <c r="CIL3233" s="137"/>
      <c r="CIM3233" s="137"/>
      <c r="CIN3233" s="137"/>
      <c r="CIO3233" s="137"/>
      <c r="CIP3233" s="137"/>
      <c r="CIQ3233" s="137"/>
      <c r="CIR3233" s="137"/>
      <c r="CIS3233" s="137"/>
      <c r="CIT3233" s="137"/>
      <c r="CIU3233" s="137"/>
      <c r="CIV3233" s="137"/>
      <c r="CIW3233" s="137"/>
      <c r="CIX3233" s="137"/>
      <c r="CIY3233" s="137"/>
      <c r="CIZ3233" s="137"/>
      <c r="CJA3233" s="137"/>
      <c r="CJB3233" s="137"/>
      <c r="CJC3233" s="137"/>
      <c r="CJD3233" s="137"/>
      <c r="CJE3233" s="137"/>
      <c r="CJF3233" s="137"/>
      <c r="CJG3233" s="137"/>
      <c r="CJH3233" s="137"/>
      <c r="CJI3233" s="137"/>
      <c r="CJJ3233" s="137"/>
      <c r="CJK3233" s="137"/>
      <c r="CJL3233" s="137"/>
      <c r="CJM3233" s="137"/>
      <c r="CJN3233" s="137"/>
      <c r="CJO3233" s="137"/>
      <c r="CJP3233" s="137"/>
      <c r="CJQ3233" s="137"/>
      <c r="CJR3233" s="137"/>
      <c r="CJS3233" s="137"/>
      <c r="CJT3233" s="137"/>
      <c r="CJU3233" s="137"/>
      <c r="CJV3233" s="137"/>
      <c r="CJW3233" s="137"/>
      <c r="CJX3233" s="137"/>
      <c r="CJY3233" s="137"/>
      <c r="CJZ3233" s="137"/>
      <c r="CKA3233" s="137"/>
      <c r="CKB3233" s="137"/>
      <c r="CKC3233" s="137"/>
      <c r="CKD3233" s="137"/>
      <c r="CKE3233" s="137"/>
      <c r="CKF3233" s="137"/>
      <c r="CKG3233" s="137"/>
      <c r="CKH3233" s="137"/>
      <c r="CKI3233" s="137"/>
      <c r="CKJ3233" s="137"/>
      <c r="CKK3233" s="137"/>
      <c r="CKL3233" s="137"/>
      <c r="CKM3233" s="137"/>
      <c r="CKN3233" s="137"/>
      <c r="CKO3233" s="137"/>
      <c r="CKP3233" s="137"/>
      <c r="CKQ3233" s="137"/>
      <c r="CKR3233" s="137"/>
      <c r="CKS3233" s="137"/>
      <c r="CKT3233" s="137"/>
      <c r="CKU3233" s="137"/>
      <c r="CKV3233" s="137"/>
      <c r="CKW3233" s="137"/>
      <c r="CKX3233" s="137"/>
      <c r="CKY3233" s="137"/>
      <c r="CKZ3233" s="137"/>
      <c r="CLA3233" s="137"/>
      <c r="CLB3233" s="137"/>
      <c r="CLC3233" s="137"/>
      <c r="CLD3233" s="137"/>
      <c r="CLE3233" s="137"/>
      <c r="CLF3233" s="137"/>
      <c r="CLG3233" s="137"/>
      <c r="CLH3233" s="137"/>
      <c r="CLI3233" s="137"/>
      <c r="CLJ3233" s="137"/>
      <c r="CLK3233" s="137"/>
      <c r="CLL3233" s="137"/>
      <c r="CLM3233" s="137"/>
      <c r="CLN3233" s="137"/>
      <c r="CLO3233" s="137"/>
      <c r="CLP3233" s="137"/>
      <c r="CLQ3233" s="137"/>
      <c r="CLR3233" s="137"/>
      <c r="CLS3233" s="137"/>
      <c r="CLT3233" s="137"/>
      <c r="CLU3233" s="137"/>
      <c r="CLV3233" s="137"/>
      <c r="CLW3233" s="137"/>
      <c r="CLX3233" s="137"/>
      <c r="CLY3233" s="137"/>
      <c r="CLZ3233" s="137"/>
      <c r="CMA3233" s="137"/>
      <c r="CMB3233" s="137"/>
      <c r="CMC3233" s="137"/>
      <c r="CMD3233" s="137"/>
      <c r="CME3233" s="137"/>
      <c r="CMF3233" s="137"/>
      <c r="CMG3233" s="137"/>
      <c r="CMH3233" s="137"/>
      <c r="CMI3233" s="137"/>
      <c r="CMJ3233" s="137"/>
      <c r="CMK3233" s="137"/>
      <c r="CML3233" s="137"/>
      <c r="CMM3233" s="137"/>
      <c r="CMN3233" s="137"/>
      <c r="CMO3233" s="137"/>
      <c r="CMP3233" s="137"/>
      <c r="CMQ3233" s="137"/>
      <c r="CMR3233" s="137"/>
      <c r="CMS3233" s="137"/>
      <c r="CMT3233" s="137"/>
      <c r="CMU3233" s="137"/>
      <c r="CMV3233" s="137"/>
      <c r="CMW3233" s="137"/>
      <c r="CMX3233" s="137"/>
      <c r="CMY3233" s="137"/>
      <c r="CMZ3233" s="137"/>
      <c r="CNA3233" s="137"/>
      <c r="CNB3233" s="137"/>
      <c r="CNC3233" s="137"/>
      <c r="CND3233" s="137"/>
      <c r="CNE3233" s="137"/>
      <c r="CNF3233" s="137"/>
      <c r="CNG3233" s="137"/>
      <c r="CNH3233" s="137"/>
      <c r="CNI3233" s="137"/>
      <c r="CNJ3233" s="137"/>
      <c r="CNK3233" s="137"/>
      <c r="CNL3233" s="137"/>
      <c r="CNM3233" s="137"/>
      <c r="CNN3233" s="137"/>
      <c r="CNO3233" s="137"/>
      <c r="CNP3233" s="137"/>
      <c r="CNQ3233" s="137"/>
      <c r="CNR3233" s="137"/>
      <c r="CNS3233" s="137"/>
      <c r="CNT3233" s="137"/>
      <c r="CNU3233" s="137"/>
      <c r="CNV3233" s="137"/>
      <c r="CNW3233" s="137"/>
      <c r="CNX3233" s="137"/>
      <c r="CNY3233" s="137"/>
      <c r="CNZ3233" s="137"/>
      <c r="COA3233" s="137"/>
      <c r="COB3233" s="137"/>
      <c r="COC3233" s="137"/>
      <c r="COD3233" s="137"/>
      <c r="COE3233" s="137"/>
      <c r="COF3233" s="137"/>
      <c r="COG3233" s="137"/>
      <c r="COH3233" s="137"/>
      <c r="COI3233" s="137"/>
      <c r="COJ3233" s="137"/>
      <c r="COK3233" s="137"/>
      <c r="COL3233" s="137"/>
      <c r="COM3233" s="137"/>
      <c r="CON3233" s="137"/>
      <c r="COO3233" s="137"/>
      <c r="COP3233" s="137"/>
      <c r="COQ3233" s="137"/>
      <c r="COR3233" s="137"/>
      <c r="COS3233" s="137"/>
      <c r="COT3233" s="137"/>
      <c r="COU3233" s="137"/>
      <c r="COV3233" s="137"/>
      <c r="COW3233" s="137"/>
      <c r="COX3233" s="137"/>
      <c r="COY3233" s="137"/>
      <c r="COZ3233" s="137"/>
      <c r="CPA3233" s="137"/>
      <c r="CPB3233" s="137"/>
      <c r="CPC3233" s="137"/>
      <c r="CPD3233" s="137"/>
      <c r="CPE3233" s="137"/>
      <c r="CPF3233" s="137"/>
      <c r="CPG3233" s="137"/>
      <c r="CPH3233" s="137"/>
      <c r="CPI3233" s="137"/>
      <c r="CPJ3233" s="137"/>
      <c r="CPK3233" s="137"/>
      <c r="CPL3233" s="137"/>
      <c r="CPM3233" s="137"/>
      <c r="CPN3233" s="137"/>
      <c r="CPO3233" s="137"/>
      <c r="CPP3233" s="137"/>
      <c r="CPQ3233" s="137"/>
      <c r="CPR3233" s="137"/>
      <c r="CPS3233" s="137"/>
      <c r="CPT3233" s="137"/>
      <c r="CPU3233" s="137"/>
      <c r="CPV3233" s="137"/>
      <c r="CPW3233" s="137"/>
      <c r="CPX3233" s="137"/>
      <c r="CPY3233" s="137"/>
      <c r="CPZ3233" s="137"/>
      <c r="CQA3233" s="137"/>
      <c r="CQB3233" s="137"/>
      <c r="CQC3233" s="137"/>
      <c r="CQD3233" s="137"/>
      <c r="CQE3233" s="137"/>
      <c r="CQF3233" s="137"/>
      <c r="CQG3233" s="137"/>
      <c r="CQH3233" s="137"/>
      <c r="CQI3233" s="137"/>
      <c r="CQJ3233" s="137"/>
      <c r="CQK3233" s="137"/>
      <c r="CQL3233" s="137"/>
      <c r="CQM3233" s="137"/>
      <c r="CQN3233" s="137"/>
      <c r="CQO3233" s="137"/>
      <c r="CQP3233" s="137"/>
      <c r="CQQ3233" s="137"/>
      <c r="CQR3233" s="137"/>
      <c r="CQS3233" s="137"/>
      <c r="CQT3233" s="137"/>
      <c r="CQU3233" s="137"/>
      <c r="CQV3233" s="137"/>
      <c r="CQW3233" s="137"/>
      <c r="CQX3233" s="137"/>
      <c r="CQY3233" s="137"/>
      <c r="CQZ3233" s="137"/>
      <c r="CRA3233" s="137"/>
      <c r="CRB3233" s="137"/>
      <c r="CRC3233" s="137"/>
      <c r="CRD3233" s="137"/>
      <c r="CRE3233" s="137"/>
      <c r="CRF3233" s="137"/>
      <c r="CRG3233" s="137"/>
      <c r="CRH3233" s="137"/>
      <c r="CRI3233" s="137"/>
      <c r="CRJ3233" s="137"/>
      <c r="CRK3233" s="137"/>
      <c r="CRL3233" s="137"/>
      <c r="CRM3233" s="137"/>
      <c r="CRN3233" s="137"/>
      <c r="CRO3233" s="137"/>
      <c r="CRP3233" s="137"/>
      <c r="CRQ3233" s="137"/>
      <c r="CRR3233" s="137"/>
      <c r="CRS3233" s="137"/>
      <c r="CRT3233" s="137"/>
      <c r="CRU3233" s="137"/>
      <c r="CRV3233" s="137"/>
      <c r="CRW3233" s="137"/>
      <c r="CRX3233" s="137"/>
      <c r="CRY3233" s="137"/>
      <c r="CRZ3233" s="137"/>
      <c r="CSA3233" s="137"/>
      <c r="CSB3233" s="137"/>
      <c r="CSC3233" s="137"/>
      <c r="CSD3233" s="137"/>
      <c r="CSE3233" s="137"/>
      <c r="CSF3233" s="137"/>
      <c r="CSG3233" s="137"/>
      <c r="CSH3233" s="137"/>
      <c r="CSI3233" s="137"/>
      <c r="CSJ3233" s="137"/>
      <c r="CSK3233" s="137"/>
      <c r="CSL3233" s="137"/>
      <c r="CSM3233" s="137"/>
      <c r="CSN3233" s="137"/>
      <c r="CSO3233" s="137"/>
      <c r="CSP3233" s="137"/>
      <c r="CSQ3233" s="137"/>
      <c r="CSR3233" s="137"/>
      <c r="CSS3233" s="137"/>
      <c r="CST3233" s="137"/>
      <c r="CSU3233" s="137"/>
      <c r="CSV3233" s="137"/>
      <c r="CSW3233" s="137"/>
      <c r="CSX3233" s="137"/>
      <c r="CSY3233" s="137"/>
      <c r="CSZ3233" s="137"/>
      <c r="CTA3233" s="137"/>
      <c r="CTB3233" s="137"/>
      <c r="CTC3233" s="137"/>
      <c r="CTD3233" s="137"/>
      <c r="CTE3233" s="137"/>
      <c r="CTF3233" s="137"/>
      <c r="CTG3233" s="137"/>
      <c r="CTH3233" s="137"/>
      <c r="CTI3233" s="137"/>
      <c r="CTJ3233" s="137"/>
      <c r="CTK3233" s="137"/>
      <c r="CTL3233" s="137"/>
      <c r="CTM3233" s="137"/>
      <c r="CTN3233" s="137"/>
      <c r="CTO3233" s="137"/>
      <c r="CTP3233" s="137"/>
      <c r="CTQ3233" s="137"/>
      <c r="CTR3233" s="137"/>
      <c r="CTS3233" s="137"/>
      <c r="CTT3233" s="137"/>
      <c r="CTU3233" s="137"/>
      <c r="CTV3233" s="137"/>
      <c r="CTW3233" s="137"/>
      <c r="CTX3233" s="137"/>
      <c r="CTY3233" s="137"/>
      <c r="CTZ3233" s="137"/>
      <c r="CUA3233" s="137"/>
      <c r="CUB3233" s="137"/>
      <c r="CUC3233" s="137"/>
      <c r="CUD3233" s="137"/>
      <c r="CUE3233" s="137"/>
      <c r="CUF3233" s="137"/>
      <c r="CUG3233" s="137"/>
      <c r="CUH3233" s="137"/>
      <c r="CUI3233" s="137"/>
      <c r="CUJ3233" s="137"/>
      <c r="CUK3233" s="137"/>
      <c r="CUL3233" s="137"/>
      <c r="CUM3233" s="137"/>
      <c r="CUN3233" s="137"/>
      <c r="CUO3233" s="137"/>
      <c r="CUP3233" s="137"/>
      <c r="CUQ3233" s="137"/>
      <c r="CUR3233" s="137"/>
      <c r="CUS3233" s="137"/>
      <c r="CUT3233" s="137"/>
      <c r="CUU3233" s="137"/>
      <c r="CUV3233" s="137"/>
      <c r="CUW3233" s="137"/>
      <c r="CUX3233" s="137"/>
      <c r="CUY3233" s="137"/>
      <c r="CUZ3233" s="137"/>
      <c r="CVA3233" s="137"/>
      <c r="CVB3233" s="137"/>
      <c r="CVC3233" s="137"/>
      <c r="CVD3233" s="137"/>
      <c r="CVE3233" s="137"/>
      <c r="CVF3233" s="137"/>
      <c r="CVG3233" s="137"/>
      <c r="CVH3233" s="137"/>
      <c r="CVI3233" s="137"/>
      <c r="CVJ3233" s="137"/>
      <c r="CVK3233" s="137"/>
      <c r="CVL3233" s="137"/>
      <c r="CVM3233" s="137"/>
      <c r="CVN3233" s="137"/>
      <c r="CVO3233" s="137"/>
      <c r="CVP3233" s="137"/>
      <c r="CVQ3233" s="137"/>
      <c r="CVR3233" s="137"/>
      <c r="CVS3233" s="137"/>
      <c r="CVT3233" s="137"/>
      <c r="CVU3233" s="137"/>
      <c r="CVV3233" s="137"/>
      <c r="CVW3233" s="137"/>
      <c r="CVX3233" s="137"/>
      <c r="CVY3233" s="137"/>
      <c r="CVZ3233" s="137"/>
      <c r="CWA3233" s="137"/>
      <c r="CWB3233" s="137"/>
      <c r="CWC3233" s="137"/>
      <c r="CWD3233" s="137"/>
      <c r="CWE3233" s="137"/>
      <c r="CWF3233" s="137"/>
      <c r="CWG3233" s="137"/>
      <c r="CWH3233" s="137"/>
      <c r="CWI3233" s="137"/>
      <c r="CWJ3233" s="137"/>
      <c r="CWK3233" s="137"/>
      <c r="CWL3233" s="137"/>
      <c r="CWM3233" s="137"/>
      <c r="CWN3233" s="137"/>
      <c r="CWO3233" s="137"/>
      <c r="CWP3233" s="137"/>
      <c r="CWQ3233" s="137"/>
      <c r="CWR3233" s="137"/>
      <c r="CWS3233" s="137"/>
      <c r="CWT3233" s="137"/>
      <c r="CWU3233" s="137"/>
      <c r="CWV3233" s="137"/>
      <c r="CWW3233" s="137"/>
      <c r="CWX3233" s="137"/>
      <c r="CWY3233" s="137"/>
      <c r="CWZ3233" s="137"/>
      <c r="CXA3233" s="137"/>
      <c r="CXB3233" s="137"/>
      <c r="CXC3233" s="137"/>
      <c r="CXD3233" s="137"/>
      <c r="CXE3233" s="137"/>
      <c r="CXF3233" s="137"/>
      <c r="CXG3233" s="137"/>
      <c r="CXH3233" s="137"/>
      <c r="CXI3233" s="137"/>
      <c r="CXJ3233" s="137"/>
      <c r="CXK3233" s="137"/>
      <c r="CXL3233" s="137"/>
      <c r="CXM3233" s="137"/>
      <c r="CXN3233" s="137"/>
      <c r="CXO3233" s="137"/>
      <c r="CXP3233" s="137"/>
      <c r="CXQ3233" s="137"/>
      <c r="CXR3233" s="137"/>
      <c r="CXS3233" s="137"/>
      <c r="CXT3233" s="137"/>
      <c r="CXU3233" s="137"/>
      <c r="CXV3233" s="137"/>
      <c r="CXW3233" s="137"/>
      <c r="CXX3233" s="137"/>
      <c r="CXY3233" s="137"/>
      <c r="CXZ3233" s="137"/>
      <c r="CYA3233" s="137"/>
      <c r="CYB3233" s="137"/>
      <c r="CYC3233" s="137"/>
      <c r="CYD3233" s="137"/>
      <c r="CYE3233" s="137"/>
      <c r="CYF3233" s="137"/>
      <c r="CYG3233" s="137"/>
      <c r="CYH3233" s="137"/>
      <c r="CYI3233" s="137"/>
      <c r="CYJ3233" s="137"/>
      <c r="CYK3233" s="137"/>
      <c r="CYL3233" s="137"/>
      <c r="CYM3233" s="137"/>
      <c r="CYN3233" s="137"/>
      <c r="CYO3233" s="137"/>
      <c r="CYP3233" s="137"/>
      <c r="CYQ3233" s="137"/>
      <c r="CYR3233" s="137"/>
      <c r="CYS3233" s="137"/>
      <c r="CYT3233" s="137"/>
      <c r="CYU3233" s="137"/>
      <c r="CYV3233" s="137"/>
      <c r="CYW3233" s="137"/>
      <c r="CYX3233" s="137"/>
      <c r="CYY3233" s="137"/>
      <c r="CYZ3233" s="137"/>
      <c r="CZA3233" s="137"/>
      <c r="CZB3233" s="137"/>
      <c r="CZC3233" s="137"/>
      <c r="CZD3233" s="137"/>
      <c r="CZE3233" s="137"/>
      <c r="CZF3233" s="137"/>
      <c r="CZG3233" s="137"/>
      <c r="CZH3233" s="137"/>
      <c r="CZI3233" s="137"/>
      <c r="CZJ3233" s="137"/>
      <c r="CZK3233" s="137"/>
      <c r="CZL3233" s="137"/>
      <c r="CZM3233" s="137"/>
      <c r="CZN3233" s="137"/>
      <c r="CZO3233" s="137"/>
      <c r="CZP3233" s="137"/>
      <c r="CZQ3233" s="137"/>
      <c r="CZR3233" s="137"/>
      <c r="CZS3233" s="137"/>
      <c r="CZT3233" s="137"/>
      <c r="CZU3233" s="137"/>
      <c r="CZV3233" s="137"/>
      <c r="CZW3233" s="137"/>
      <c r="CZX3233" s="137"/>
      <c r="CZY3233" s="137"/>
      <c r="CZZ3233" s="137"/>
      <c r="DAA3233" s="137"/>
      <c r="DAB3233" s="137"/>
      <c r="DAC3233" s="137"/>
      <c r="DAD3233" s="137"/>
      <c r="DAE3233" s="137"/>
      <c r="DAF3233" s="137"/>
      <c r="DAG3233" s="137"/>
      <c r="DAH3233" s="137"/>
      <c r="DAI3233" s="137"/>
      <c r="DAJ3233" s="137"/>
      <c r="DAK3233" s="137"/>
      <c r="DAL3233" s="137"/>
      <c r="DAM3233" s="137"/>
      <c r="DAN3233" s="137"/>
      <c r="DAO3233" s="137"/>
      <c r="DAP3233" s="137"/>
      <c r="DAQ3233" s="137"/>
      <c r="DAR3233" s="137"/>
      <c r="DAS3233" s="137"/>
      <c r="DAT3233" s="137"/>
      <c r="DAU3233" s="137"/>
      <c r="DAV3233" s="137"/>
      <c r="DAW3233" s="137"/>
      <c r="DAX3233" s="137"/>
      <c r="DAY3233" s="137"/>
      <c r="DAZ3233" s="137"/>
      <c r="DBA3233" s="137"/>
      <c r="DBB3233" s="137"/>
      <c r="DBC3233" s="137"/>
      <c r="DBD3233" s="137"/>
      <c r="DBE3233" s="137"/>
      <c r="DBF3233" s="137"/>
      <c r="DBG3233" s="137"/>
      <c r="DBH3233" s="137"/>
      <c r="DBI3233" s="137"/>
      <c r="DBJ3233" s="137"/>
      <c r="DBK3233" s="137"/>
      <c r="DBL3233" s="137"/>
      <c r="DBM3233" s="137"/>
      <c r="DBN3233" s="137"/>
      <c r="DBO3233" s="137"/>
      <c r="DBP3233" s="137"/>
      <c r="DBQ3233" s="137"/>
      <c r="DBR3233" s="137"/>
      <c r="DBS3233" s="137"/>
      <c r="DBT3233" s="137"/>
      <c r="DBU3233" s="137"/>
      <c r="DBV3233" s="137"/>
      <c r="DBW3233" s="137"/>
      <c r="DBX3233" s="137"/>
      <c r="DBY3233" s="137"/>
      <c r="DBZ3233" s="137"/>
      <c r="DCA3233" s="137"/>
      <c r="DCB3233" s="137"/>
      <c r="DCC3233" s="137"/>
      <c r="DCD3233" s="137"/>
      <c r="DCE3233" s="137"/>
      <c r="DCF3233" s="137"/>
      <c r="DCG3233" s="137"/>
      <c r="DCH3233" s="137"/>
      <c r="DCI3233" s="137"/>
      <c r="DCJ3233" s="137"/>
      <c r="DCK3233" s="137"/>
      <c r="DCL3233" s="137"/>
      <c r="DCM3233" s="137"/>
      <c r="DCN3233" s="137"/>
      <c r="DCO3233" s="137"/>
      <c r="DCP3233" s="137"/>
      <c r="DCQ3233" s="137"/>
      <c r="DCR3233" s="137"/>
      <c r="DCS3233" s="137"/>
      <c r="DCT3233" s="137"/>
      <c r="DCU3233" s="137"/>
      <c r="DCV3233" s="137"/>
      <c r="DCW3233" s="137"/>
      <c r="DCX3233" s="137"/>
      <c r="DCY3233" s="137"/>
      <c r="DCZ3233" s="137"/>
      <c r="DDA3233" s="137"/>
      <c r="DDB3233" s="137"/>
      <c r="DDC3233" s="137"/>
      <c r="DDD3233" s="137"/>
      <c r="DDE3233" s="137"/>
      <c r="DDF3233" s="137"/>
      <c r="DDG3233" s="137"/>
      <c r="DDH3233" s="137"/>
      <c r="DDI3233" s="137"/>
      <c r="DDJ3233" s="137"/>
      <c r="DDK3233" s="137"/>
      <c r="DDL3233" s="137"/>
      <c r="DDM3233" s="137"/>
      <c r="DDN3233" s="137"/>
      <c r="DDO3233" s="137"/>
      <c r="DDP3233" s="137"/>
      <c r="DDQ3233" s="137"/>
      <c r="DDR3233" s="137"/>
      <c r="DDS3233" s="137"/>
      <c r="DDT3233" s="137"/>
      <c r="DDU3233" s="137"/>
      <c r="DDV3233" s="137"/>
      <c r="DDW3233" s="137"/>
      <c r="DDX3233" s="137"/>
      <c r="DDY3233" s="137"/>
      <c r="DDZ3233" s="137"/>
      <c r="DEA3233" s="137"/>
      <c r="DEB3233" s="137"/>
      <c r="DEC3233" s="137"/>
      <c r="DED3233" s="137"/>
      <c r="DEE3233" s="137"/>
      <c r="DEF3233" s="137"/>
      <c r="DEG3233" s="137"/>
      <c r="DEH3233" s="137"/>
      <c r="DEI3233" s="137"/>
      <c r="DEJ3233" s="137"/>
      <c r="DEK3233" s="137"/>
      <c r="DEL3233" s="137"/>
      <c r="DEM3233" s="137"/>
      <c r="DEN3233" s="137"/>
      <c r="DEO3233" s="137"/>
      <c r="DEP3233" s="137"/>
      <c r="DEQ3233" s="137"/>
      <c r="DER3233" s="137"/>
      <c r="DES3233" s="137"/>
      <c r="DET3233" s="137"/>
      <c r="DEU3233" s="137"/>
      <c r="DEV3233" s="137"/>
      <c r="DEW3233" s="137"/>
      <c r="DEX3233" s="137"/>
      <c r="DEY3233" s="137"/>
      <c r="DEZ3233" s="137"/>
      <c r="DFA3233" s="137"/>
      <c r="DFB3233" s="137"/>
      <c r="DFC3233" s="137"/>
      <c r="DFD3233" s="137"/>
      <c r="DFE3233" s="137"/>
      <c r="DFF3233" s="137"/>
      <c r="DFG3233" s="137"/>
      <c r="DFH3233" s="137"/>
      <c r="DFI3233" s="137"/>
      <c r="DFJ3233" s="137"/>
      <c r="DFK3233" s="137"/>
      <c r="DFL3233" s="137"/>
      <c r="DFM3233" s="137"/>
      <c r="DFN3233" s="137"/>
      <c r="DFO3233" s="137"/>
      <c r="DFP3233" s="137"/>
      <c r="DFQ3233" s="137"/>
      <c r="DFR3233" s="137"/>
      <c r="DFS3233" s="137"/>
      <c r="DFT3233" s="137"/>
      <c r="DFU3233" s="137"/>
      <c r="DFV3233" s="137"/>
      <c r="DFW3233" s="137"/>
      <c r="DFX3233" s="137"/>
      <c r="DFY3233" s="137"/>
      <c r="DFZ3233" s="137"/>
      <c r="DGA3233" s="137"/>
      <c r="DGB3233" s="137"/>
      <c r="DGC3233" s="137"/>
      <c r="DGD3233" s="137"/>
      <c r="DGE3233" s="137"/>
      <c r="DGF3233" s="137"/>
      <c r="DGG3233" s="137"/>
      <c r="DGH3233" s="137"/>
      <c r="DGI3233" s="137"/>
      <c r="DGJ3233" s="137"/>
      <c r="DGK3233" s="137"/>
      <c r="DGL3233" s="137"/>
      <c r="DGM3233" s="137"/>
      <c r="DGN3233" s="137"/>
      <c r="DGO3233" s="137"/>
      <c r="DGP3233" s="137"/>
      <c r="DGQ3233" s="137"/>
      <c r="DGR3233" s="137"/>
      <c r="DGS3233" s="137"/>
      <c r="DGT3233" s="137"/>
      <c r="DGU3233" s="137"/>
      <c r="DGV3233" s="137"/>
      <c r="DGW3233" s="137"/>
      <c r="DGX3233" s="137"/>
      <c r="DGY3233" s="137"/>
      <c r="DGZ3233" s="137"/>
      <c r="DHA3233" s="137"/>
      <c r="DHB3233" s="137"/>
      <c r="DHC3233" s="137"/>
      <c r="DHD3233" s="137"/>
      <c r="DHE3233" s="137"/>
      <c r="DHF3233" s="137"/>
      <c r="DHG3233" s="137"/>
      <c r="DHH3233" s="137"/>
      <c r="DHI3233" s="137"/>
      <c r="DHJ3233" s="137"/>
      <c r="DHK3233" s="137"/>
      <c r="DHL3233" s="137"/>
      <c r="DHM3233" s="137"/>
      <c r="DHN3233" s="137"/>
      <c r="DHO3233" s="137"/>
    </row>
    <row r="3234" spans="1:2927" s="148" customFormat="1" ht="24.65" customHeight="1" outlineLevel="1" x14ac:dyDescent="0.35">
      <c r="A3234" s="83" t="s">
        <v>4476</v>
      </c>
      <c r="B3234" s="84" t="s">
        <v>44</v>
      </c>
      <c r="C3234" s="109"/>
      <c r="D3234" s="109"/>
      <c r="E3234" s="101">
        <v>20000000</v>
      </c>
      <c r="F3234" s="114"/>
      <c r="G3234" s="114"/>
      <c r="H3234" s="114"/>
      <c r="I3234" s="101">
        <f t="shared" si="199"/>
        <v>20000000</v>
      </c>
      <c r="J3234" s="101">
        <v>20000000</v>
      </c>
      <c r="K3234" s="114"/>
      <c r="L3234" s="114"/>
      <c r="M3234" s="114"/>
      <c r="N3234" s="101">
        <f t="shared" si="198"/>
        <v>20000000</v>
      </c>
      <c r="O3234" s="88">
        <v>46189</v>
      </c>
      <c r="P3234" s="88">
        <v>46203</v>
      </c>
      <c r="Q3234" s="118">
        <v>7.0000000000000007E-2</v>
      </c>
      <c r="R3234" s="90" t="s">
        <v>33</v>
      </c>
      <c r="S3234" s="91" t="s">
        <v>45</v>
      </c>
      <c r="T3234" s="91"/>
      <c r="U3234" s="102"/>
      <c r="V3234" s="137"/>
      <c r="W3234" s="137"/>
      <c r="X3234" s="137"/>
      <c r="Y3234" s="137"/>
      <c r="Z3234" s="137"/>
      <c r="AA3234" s="137"/>
      <c r="AB3234" s="137"/>
      <c r="AC3234" s="137"/>
      <c r="AD3234" s="137"/>
      <c r="AE3234" s="137"/>
      <c r="AF3234" s="137"/>
      <c r="AG3234" s="137"/>
      <c r="AH3234" s="137"/>
      <c r="AI3234" s="137"/>
      <c r="AJ3234" s="137"/>
      <c r="AK3234" s="137"/>
      <c r="AL3234" s="137"/>
      <c r="AM3234" s="137"/>
      <c r="AN3234" s="137"/>
      <c r="AO3234" s="137"/>
      <c r="AP3234" s="137"/>
      <c r="AQ3234" s="137"/>
      <c r="AR3234" s="137"/>
      <c r="AS3234" s="137"/>
      <c r="AT3234" s="137"/>
      <c r="AU3234" s="137"/>
      <c r="AV3234" s="137"/>
      <c r="AW3234" s="137"/>
      <c r="AX3234" s="137"/>
      <c r="AY3234" s="137"/>
      <c r="AZ3234" s="137"/>
      <c r="BA3234" s="137"/>
      <c r="BB3234" s="137"/>
      <c r="BC3234" s="137"/>
      <c r="BD3234" s="137"/>
      <c r="BE3234" s="137"/>
      <c r="BF3234" s="137"/>
      <c r="BG3234" s="137"/>
      <c r="BH3234" s="137"/>
      <c r="BI3234" s="137"/>
      <c r="BJ3234" s="137"/>
      <c r="BK3234" s="137"/>
      <c r="BL3234" s="137"/>
      <c r="BM3234" s="137"/>
      <c r="BN3234" s="137"/>
      <c r="BO3234" s="137"/>
      <c r="BP3234" s="137"/>
      <c r="BQ3234" s="137"/>
      <c r="BR3234" s="137"/>
      <c r="BS3234" s="137"/>
      <c r="BT3234" s="137"/>
      <c r="BU3234" s="137"/>
      <c r="BV3234" s="137"/>
      <c r="BW3234" s="137"/>
      <c r="BX3234" s="137"/>
      <c r="BY3234" s="137"/>
      <c r="BZ3234" s="137"/>
      <c r="CA3234" s="137"/>
      <c r="CB3234" s="137"/>
      <c r="CC3234" s="137"/>
      <c r="CD3234" s="137"/>
      <c r="CE3234" s="137"/>
      <c r="CF3234" s="137"/>
      <c r="CG3234" s="137"/>
      <c r="CH3234" s="137"/>
      <c r="CI3234" s="137"/>
      <c r="CJ3234" s="137"/>
      <c r="CK3234" s="137"/>
      <c r="CL3234" s="137"/>
      <c r="CM3234" s="137"/>
      <c r="CN3234" s="137"/>
      <c r="CO3234" s="137"/>
      <c r="CP3234" s="137"/>
      <c r="CQ3234" s="137"/>
      <c r="CR3234" s="137"/>
      <c r="CS3234" s="137"/>
      <c r="CT3234" s="137"/>
      <c r="CU3234" s="137"/>
      <c r="CV3234" s="137"/>
      <c r="CW3234" s="137"/>
      <c r="CX3234" s="137"/>
      <c r="CY3234" s="137"/>
      <c r="CZ3234" s="137"/>
      <c r="DA3234" s="137"/>
      <c r="DB3234" s="137"/>
      <c r="DC3234" s="137"/>
      <c r="DD3234" s="137"/>
      <c r="DE3234" s="137"/>
      <c r="DF3234" s="137"/>
      <c r="DG3234" s="137"/>
      <c r="DH3234" s="137"/>
      <c r="DI3234" s="137"/>
      <c r="DJ3234" s="137"/>
      <c r="DK3234" s="137"/>
      <c r="DL3234" s="137"/>
      <c r="DM3234" s="137"/>
      <c r="DN3234" s="137"/>
      <c r="DO3234" s="137"/>
      <c r="DP3234" s="137"/>
      <c r="DQ3234" s="137"/>
      <c r="DR3234" s="137"/>
      <c r="DS3234" s="137"/>
      <c r="DT3234" s="137"/>
      <c r="DU3234" s="137"/>
      <c r="DV3234" s="137"/>
      <c r="DW3234" s="137"/>
      <c r="DX3234" s="137"/>
      <c r="DY3234" s="137"/>
      <c r="DZ3234" s="137"/>
      <c r="EA3234" s="137"/>
      <c r="EB3234" s="137"/>
      <c r="EC3234" s="137"/>
      <c r="ED3234" s="137"/>
      <c r="EE3234" s="137"/>
      <c r="EF3234" s="137"/>
      <c r="EG3234" s="137"/>
      <c r="EH3234" s="137"/>
      <c r="EI3234" s="137"/>
      <c r="EJ3234" s="137"/>
      <c r="EK3234" s="137"/>
      <c r="EL3234" s="137"/>
      <c r="EM3234" s="137"/>
      <c r="EN3234" s="137"/>
      <c r="EO3234" s="137"/>
      <c r="EP3234" s="137"/>
      <c r="EQ3234" s="137"/>
      <c r="ER3234" s="137"/>
      <c r="ES3234" s="137"/>
      <c r="ET3234" s="137"/>
      <c r="EU3234" s="137"/>
      <c r="EV3234" s="137"/>
      <c r="EW3234" s="137"/>
      <c r="EX3234" s="137"/>
      <c r="EY3234" s="137"/>
      <c r="EZ3234" s="137"/>
      <c r="FA3234" s="137"/>
      <c r="FB3234" s="137"/>
      <c r="FC3234" s="137"/>
      <c r="FD3234" s="137"/>
      <c r="FE3234" s="137"/>
      <c r="FF3234" s="137"/>
      <c r="FG3234" s="137"/>
      <c r="FH3234" s="137"/>
      <c r="FI3234" s="137"/>
      <c r="FJ3234" s="137"/>
      <c r="FK3234" s="137"/>
      <c r="FL3234" s="137"/>
      <c r="FM3234" s="137"/>
      <c r="FN3234" s="137"/>
      <c r="FO3234" s="137"/>
      <c r="FP3234" s="137"/>
      <c r="FQ3234" s="137"/>
      <c r="FR3234" s="137"/>
      <c r="FS3234" s="137"/>
      <c r="FT3234" s="137"/>
      <c r="FU3234" s="137"/>
      <c r="FV3234" s="137"/>
      <c r="FW3234" s="137"/>
      <c r="FX3234" s="137"/>
      <c r="FY3234" s="137"/>
      <c r="FZ3234" s="137"/>
      <c r="GA3234" s="137"/>
      <c r="GB3234" s="137"/>
      <c r="GC3234" s="137"/>
      <c r="GD3234" s="137"/>
      <c r="GE3234" s="137"/>
      <c r="GF3234" s="137"/>
      <c r="GG3234" s="137"/>
      <c r="GH3234" s="137"/>
      <c r="GI3234" s="137"/>
      <c r="GJ3234" s="137"/>
      <c r="GK3234" s="137"/>
      <c r="GL3234" s="137"/>
      <c r="GM3234" s="137"/>
      <c r="GN3234" s="137"/>
      <c r="GO3234" s="137"/>
      <c r="GP3234" s="137"/>
      <c r="GQ3234" s="137"/>
      <c r="GR3234" s="137"/>
      <c r="GS3234" s="137"/>
      <c r="GT3234" s="137"/>
      <c r="GU3234" s="137"/>
      <c r="GV3234" s="137"/>
      <c r="GW3234" s="137"/>
      <c r="GX3234" s="137"/>
      <c r="GY3234" s="137"/>
      <c r="GZ3234" s="137"/>
      <c r="HA3234" s="137"/>
      <c r="HB3234" s="137"/>
      <c r="HC3234" s="137"/>
      <c r="HD3234" s="137"/>
      <c r="HE3234" s="137"/>
      <c r="HF3234" s="137"/>
      <c r="HG3234" s="137"/>
      <c r="HH3234" s="137"/>
      <c r="HI3234" s="137"/>
      <c r="HJ3234" s="137"/>
      <c r="HK3234" s="137"/>
      <c r="HL3234" s="137"/>
      <c r="HM3234" s="137"/>
      <c r="HN3234" s="137"/>
      <c r="HO3234" s="137"/>
      <c r="HP3234" s="137"/>
      <c r="HQ3234" s="137"/>
      <c r="HR3234" s="137"/>
      <c r="HS3234" s="137"/>
      <c r="HT3234" s="137"/>
      <c r="HU3234" s="137"/>
      <c r="HV3234" s="137"/>
      <c r="HW3234" s="137"/>
      <c r="HX3234" s="137"/>
      <c r="HY3234" s="137"/>
      <c r="HZ3234" s="137"/>
      <c r="IA3234" s="137"/>
      <c r="IB3234" s="137"/>
      <c r="IC3234" s="137"/>
      <c r="ID3234" s="137"/>
      <c r="IE3234" s="137"/>
      <c r="IF3234" s="137"/>
      <c r="IG3234" s="137"/>
      <c r="IH3234" s="137"/>
      <c r="II3234" s="137"/>
      <c r="IJ3234" s="137"/>
      <c r="IK3234" s="137"/>
      <c r="IL3234" s="137"/>
      <c r="IM3234" s="137"/>
      <c r="IN3234" s="137"/>
      <c r="IO3234" s="137"/>
      <c r="IP3234" s="137"/>
      <c r="IQ3234" s="137"/>
      <c r="IR3234" s="137"/>
      <c r="IS3234" s="137"/>
      <c r="IT3234" s="137"/>
      <c r="IU3234" s="137"/>
      <c r="IV3234" s="137"/>
      <c r="IW3234" s="137"/>
      <c r="IX3234" s="137"/>
      <c r="IY3234" s="137"/>
      <c r="IZ3234" s="137"/>
      <c r="JA3234" s="137"/>
      <c r="JB3234" s="137"/>
      <c r="JC3234" s="137"/>
      <c r="JD3234" s="137"/>
      <c r="JE3234" s="137"/>
      <c r="JF3234" s="137"/>
      <c r="JG3234" s="137"/>
      <c r="JH3234" s="137"/>
      <c r="JI3234" s="137"/>
      <c r="JJ3234" s="137"/>
      <c r="JK3234" s="137"/>
      <c r="JL3234" s="137"/>
      <c r="JM3234" s="137"/>
      <c r="JN3234" s="137"/>
      <c r="JO3234" s="137"/>
      <c r="JP3234" s="137"/>
      <c r="JQ3234" s="137"/>
      <c r="JR3234" s="137"/>
      <c r="JS3234" s="137"/>
      <c r="JT3234" s="137"/>
      <c r="JU3234" s="137"/>
      <c r="JV3234" s="137"/>
      <c r="JW3234" s="137"/>
      <c r="JX3234" s="137"/>
      <c r="JY3234" s="137"/>
      <c r="JZ3234" s="137"/>
      <c r="KA3234" s="137"/>
      <c r="KB3234" s="137"/>
      <c r="KC3234" s="137"/>
      <c r="KD3234" s="137"/>
      <c r="KE3234" s="137"/>
      <c r="KF3234" s="137"/>
      <c r="KG3234" s="137"/>
      <c r="KH3234" s="137"/>
      <c r="KI3234" s="137"/>
      <c r="KJ3234" s="137"/>
      <c r="KK3234" s="137"/>
      <c r="KL3234" s="137"/>
      <c r="KM3234" s="137"/>
      <c r="KN3234" s="137"/>
      <c r="KO3234" s="137"/>
      <c r="KP3234" s="137"/>
      <c r="KQ3234" s="137"/>
      <c r="KR3234" s="137"/>
      <c r="KS3234" s="137"/>
      <c r="KT3234" s="137"/>
      <c r="KU3234" s="137"/>
      <c r="KV3234" s="137"/>
      <c r="KW3234" s="137"/>
      <c r="KX3234" s="137"/>
      <c r="KY3234" s="137"/>
      <c r="KZ3234" s="137"/>
      <c r="LA3234" s="137"/>
      <c r="LB3234" s="137"/>
      <c r="LC3234" s="137"/>
      <c r="LD3234" s="137"/>
      <c r="LE3234" s="137"/>
      <c r="LF3234" s="137"/>
      <c r="LG3234" s="137"/>
      <c r="LH3234" s="137"/>
      <c r="LI3234" s="137"/>
      <c r="LJ3234" s="137"/>
      <c r="LK3234" s="137"/>
      <c r="LL3234" s="137"/>
      <c r="LM3234" s="137"/>
      <c r="LN3234" s="137"/>
      <c r="LO3234" s="137"/>
      <c r="LP3234" s="137"/>
      <c r="LQ3234" s="137"/>
      <c r="LR3234" s="137"/>
      <c r="LS3234" s="137"/>
      <c r="LT3234" s="137"/>
      <c r="LU3234" s="137"/>
      <c r="LV3234" s="137"/>
      <c r="LW3234" s="137"/>
      <c r="LX3234" s="137"/>
      <c r="LY3234" s="137"/>
      <c r="LZ3234" s="137"/>
      <c r="MA3234" s="137"/>
      <c r="MB3234" s="137"/>
      <c r="MC3234" s="137"/>
      <c r="MD3234" s="137"/>
      <c r="ME3234" s="137"/>
      <c r="MF3234" s="137"/>
      <c r="MG3234" s="137"/>
      <c r="MH3234" s="137"/>
      <c r="MI3234" s="137"/>
      <c r="MJ3234" s="137"/>
      <c r="MK3234" s="137"/>
      <c r="ML3234" s="137"/>
      <c r="MM3234" s="137"/>
      <c r="MN3234" s="137"/>
      <c r="MO3234" s="137"/>
      <c r="MP3234" s="137"/>
      <c r="MQ3234" s="137"/>
      <c r="MR3234" s="137"/>
      <c r="MS3234" s="137"/>
      <c r="MT3234" s="137"/>
      <c r="MU3234" s="137"/>
      <c r="MV3234" s="137"/>
      <c r="MW3234" s="137"/>
      <c r="MX3234" s="137"/>
      <c r="MY3234" s="137"/>
      <c r="MZ3234" s="137"/>
      <c r="NA3234" s="137"/>
      <c r="NB3234" s="137"/>
      <c r="NC3234" s="137"/>
      <c r="ND3234" s="137"/>
      <c r="NE3234" s="137"/>
      <c r="NF3234" s="137"/>
      <c r="NG3234" s="137"/>
      <c r="NH3234" s="137"/>
      <c r="NI3234" s="137"/>
      <c r="NJ3234" s="137"/>
      <c r="NK3234" s="137"/>
      <c r="NL3234" s="137"/>
      <c r="NM3234" s="137"/>
      <c r="NN3234" s="137"/>
      <c r="NO3234" s="137"/>
      <c r="NP3234" s="137"/>
      <c r="NQ3234" s="137"/>
      <c r="NR3234" s="137"/>
      <c r="NS3234" s="137"/>
      <c r="NT3234" s="137"/>
      <c r="NU3234" s="137"/>
      <c r="NV3234" s="137"/>
      <c r="NW3234" s="137"/>
      <c r="NX3234" s="137"/>
      <c r="NY3234" s="137"/>
      <c r="NZ3234" s="137"/>
      <c r="OA3234" s="137"/>
      <c r="OB3234" s="137"/>
      <c r="OC3234" s="137"/>
      <c r="OD3234" s="137"/>
      <c r="OE3234" s="137"/>
      <c r="OF3234" s="137"/>
      <c r="OG3234" s="137"/>
      <c r="OH3234" s="137"/>
      <c r="OI3234" s="137"/>
      <c r="OJ3234" s="137"/>
      <c r="OK3234" s="137"/>
      <c r="OL3234" s="137"/>
      <c r="OM3234" s="137"/>
      <c r="ON3234" s="137"/>
      <c r="OO3234" s="137"/>
      <c r="OP3234" s="137"/>
      <c r="OQ3234" s="137"/>
      <c r="OR3234" s="137"/>
      <c r="OS3234" s="137"/>
      <c r="OT3234" s="137"/>
      <c r="OU3234" s="137"/>
      <c r="OV3234" s="137"/>
      <c r="OW3234" s="137"/>
      <c r="OX3234" s="137"/>
      <c r="OY3234" s="137"/>
      <c r="OZ3234" s="137"/>
      <c r="PA3234" s="137"/>
      <c r="PB3234" s="137"/>
      <c r="PC3234" s="137"/>
      <c r="PD3234" s="137"/>
      <c r="PE3234" s="137"/>
      <c r="PF3234" s="137"/>
      <c r="PG3234" s="137"/>
      <c r="PH3234" s="137"/>
      <c r="PI3234" s="137"/>
      <c r="PJ3234" s="137"/>
      <c r="PK3234" s="137"/>
      <c r="PL3234" s="137"/>
      <c r="PM3234" s="137"/>
      <c r="PN3234" s="137"/>
      <c r="PO3234" s="137"/>
      <c r="PP3234" s="137"/>
      <c r="PQ3234" s="137"/>
      <c r="PR3234" s="137"/>
      <c r="PS3234" s="137"/>
      <c r="PT3234" s="137"/>
      <c r="PU3234" s="137"/>
      <c r="PV3234" s="137"/>
      <c r="PW3234" s="137"/>
      <c r="PX3234" s="137"/>
      <c r="PY3234" s="137"/>
      <c r="PZ3234" s="137"/>
      <c r="QA3234" s="137"/>
      <c r="QB3234" s="137"/>
      <c r="QC3234" s="137"/>
      <c r="QD3234" s="137"/>
      <c r="QE3234" s="137"/>
      <c r="QF3234" s="137"/>
      <c r="QG3234" s="137"/>
      <c r="QH3234" s="137"/>
      <c r="QI3234" s="137"/>
      <c r="QJ3234" s="137"/>
      <c r="QK3234" s="137"/>
      <c r="QL3234" s="137"/>
      <c r="QM3234" s="137"/>
      <c r="QN3234" s="137"/>
      <c r="QO3234" s="137"/>
      <c r="QP3234" s="137"/>
      <c r="QQ3234" s="137"/>
      <c r="QR3234" s="137"/>
      <c r="QS3234" s="137"/>
      <c r="QT3234" s="137"/>
      <c r="QU3234" s="137"/>
      <c r="QV3234" s="137"/>
      <c r="QW3234" s="137"/>
      <c r="QX3234" s="137"/>
      <c r="QY3234" s="137"/>
      <c r="QZ3234" s="137"/>
      <c r="RA3234" s="137"/>
      <c r="RB3234" s="137"/>
      <c r="RC3234" s="137"/>
      <c r="RD3234" s="137"/>
      <c r="RE3234" s="137"/>
      <c r="RF3234" s="137"/>
      <c r="RG3234" s="137"/>
      <c r="RH3234" s="137"/>
      <c r="RI3234" s="137"/>
      <c r="RJ3234" s="137"/>
      <c r="RK3234" s="137"/>
      <c r="RL3234" s="137"/>
      <c r="RM3234" s="137"/>
      <c r="RN3234" s="137"/>
      <c r="RO3234" s="137"/>
      <c r="RP3234" s="137"/>
      <c r="RQ3234" s="137"/>
      <c r="RR3234" s="137"/>
      <c r="RS3234" s="137"/>
      <c r="RT3234" s="137"/>
      <c r="RU3234" s="137"/>
      <c r="RV3234" s="137"/>
      <c r="RW3234" s="137"/>
      <c r="RX3234" s="137"/>
      <c r="RY3234" s="137"/>
      <c r="RZ3234" s="137"/>
      <c r="SA3234" s="137"/>
      <c r="SB3234" s="137"/>
      <c r="SC3234" s="137"/>
      <c r="SD3234" s="137"/>
      <c r="SE3234" s="137"/>
      <c r="SF3234" s="137"/>
      <c r="SG3234" s="137"/>
      <c r="SH3234" s="137"/>
      <c r="SI3234" s="137"/>
      <c r="SJ3234" s="137"/>
      <c r="SK3234" s="137"/>
      <c r="SL3234" s="137"/>
      <c r="SM3234" s="137"/>
      <c r="SN3234" s="137"/>
      <c r="SO3234" s="137"/>
      <c r="SP3234" s="137"/>
      <c r="SQ3234" s="137"/>
      <c r="SR3234" s="137"/>
      <c r="SS3234" s="137"/>
      <c r="ST3234" s="137"/>
      <c r="SU3234" s="137"/>
      <c r="SV3234" s="137"/>
      <c r="SW3234" s="137"/>
      <c r="SX3234" s="137"/>
      <c r="SY3234" s="137"/>
      <c r="SZ3234" s="137"/>
      <c r="TA3234" s="137"/>
      <c r="TB3234" s="137"/>
      <c r="TC3234" s="137"/>
      <c r="TD3234" s="137"/>
      <c r="TE3234" s="137"/>
      <c r="TF3234" s="137"/>
      <c r="TG3234" s="137"/>
      <c r="TH3234" s="137"/>
      <c r="TI3234" s="137"/>
      <c r="TJ3234" s="137"/>
      <c r="TK3234" s="137"/>
      <c r="TL3234" s="137"/>
      <c r="TM3234" s="137"/>
      <c r="TN3234" s="137"/>
      <c r="TO3234" s="137"/>
      <c r="TP3234" s="137"/>
      <c r="TQ3234" s="137"/>
      <c r="TR3234" s="137"/>
      <c r="TS3234" s="137"/>
      <c r="TT3234" s="137"/>
      <c r="TU3234" s="137"/>
      <c r="TV3234" s="137"/>
      <c r="TW3234" s="137"/>
      <c r="TX3234" s="137"/>
      <c r="TY3234" s="137"/>
      <c r="TZ3234" s="137"/>
      <c r="UA3234" s="137"/>
      <c r="UB3234" s="137"/>
      <c r="UC3234" s="137"/>
      <c r="UD3234" s="137"/>
      <c r="UE3234" s="137"/>
      <c r="UF3234" s="137"/>
      <c r="UG3234" s="137"/>
      <c r="UH3234" s="137"/>
      <c r="UI3234" s="137"/>
      <c r="UJ3234" s="137"/>
      <c r="UK3234" s="137"/>
      <c r="UL3234" s="137"/>
      <c r="UM3234" s="137"/>
      <c r="UN3234" s="137"/>
      <c r="UO3234" s="137"/>
      <c r="UP3234" s="137"/>
      <c r="UQ3234" s="137"/>
      <c r="UR3234" s="137"/>
      <c r="US3234" s="137"/>
      <c r="UT3234" s="137"/>
      <c r="UU3234" s="137"/>
      <c r="UV3234" s="137"/>
      <c r="UW3234" s="137"/>
      <c r="UX3234" s="137"/>
      <c r="UY3234" s="137"/>
      <c r="UZ3234" s="137"/>
      <c r="VA3234" s="137"/>
      <c r="VB3234" s="137"/>
      <c r="VC3234" s="137"/>
      <c r="VD3234" s="137"/>
      <c r="VE3234" s="137"/>
      <c r="VF3234" s="137"/>
      <c r="VG3234" s="137"/>
      <c r="VH3234" s="137"/>
      <c r="VI3234" s="137"/>
      <c r="VJ3234" s="137"/>
      <c r="VK3234" s="137"/>
      <c r="VL3234" s="137"/>
      <c r="VM3234" s="137"/>
      <c r="VN3234" s="137"/>
      <c r="VO3234" s="137"/>
      <c r="VP3234" s="137"/>
      <c r="VQ3234" s="137"/>
      <c r="VR3234" s="137"/>
      <c r="VS3234" s="137"/>
      <c r="VT3234" s="137"/>
      <c r="VU3234" s="137"/>
      <c r="VV3234" s="137"/>
      <c r="VW3234" s="137"/>
      <c r="VX3234" s="137"/>
      <c r="VY3234" s="137"/>
      <c r="VZ3234" s="137"/>
      <c r="WA3234" s="137"/>
      <c r="WB3234" s="137"/>
      <c r="WC3234" s="137"/>
      <c r="WD3234" s="137"/>
      <c r="WE3234" s="137"/>
      <c r="WF3234" s="137"/>
      <c r="WG3234" s="137"/>
      <c r="WH3234" s="137"/>
      <c r="WI3234" s="137"/>
      <c r="WJ3234" s="137"/>
      <c r="WK3234" s="137"/>
      <c r="WL3234" s="137"/>
      <c r="WM3234" s="137"/>
      <c r="WN3234" s="137"/>
      <c r="WO3234" s="137"/>
      <c r="WP3234" s="137"/>
      <c r="WQ3234" s="137"/>
      <c r="WR3234" s="137"/>
      <c r="WS3234" s="137"/>
      <c r="WT3234" s="137"/>
      <c r="WU3234" s="137"/>
      <c r="WV3234" s="137"/>
      <c r="WW3234" s="137"/>
      <c r="WX3234" s="137"/>
      <c r="WY3234" s="137"/>
      <c r="WZ3234" s="137"/>
      <c r="XA3234" s="137"/>
      <c r="XB3234" s="137"/>
      <c r="XC3234" s="137"/>
      <c r="XD3234" s="137"/>
      <c r="XE3234" s="137"/>
      <c r="XF3234" s="137"/>
      <c r="XG3234" s="137"/>
      <c r="XH3234" s="137"/>
      <c r="XI3234" s="137"/>
      <c r="XJ3234" s="137"/>
      <c r="XK3234" s="137"/>
      <c r="XL3234" s="137"/>
      <c r="XM3234" s="137"/>
      <c r="XN3234" s="137"/>
      <c r="XO3234" s="137"/>
      <c r="XP3234" s="137"/>
      <c r="XQ3234" s="137"/>
      <c r="XR3234" s="137"/>
      <c r="XS3234" s="137"/>
      <c r="XT3234" s="137"/>
      <c r="XU3234" s="137"/>
      <c r="XV3234" s="137"/>
      <c r="XW3234" s="137"/>
      <c r="XX3234" s="137"/>
      <c r="XY3234" s="137"/>
      <c r="XZ3234" s="137"/>
      <c r="YA3234" s="137"/>
      <c r="YB3234" s="137"/>
      <c r="YC3234" s="137"/>
      <c r="YD3234" s="137"/>
      <c r="YE3234" s="137"/>
      <c r="YF3234" s="137"/>
      <c r="YG3234" s="137"/>
      <c r="YH3234" s="137"/>
      <c r="YI3234" s="137"/>
      <c r="YJ3234" s="137"/>
      <c r="YK3234" s="137"/>
      <c r="YL3234" s="137"/>
      <c r="YM3234" s="137"/>
      <c r="YN3234" s="137"/>
      <c r="YO3234" s="137"/>
      <c r="YP3234" s="137"/>
      <c r="YQ3234" s="137"/>
      <c r="YR3234" s="137"/>
      <c r="YS3234" s="137"/>
      <c r="YT3234" s="137"/>
      <c r="YU3234" s="137"/>
      <c r="YV3234" s="137"/>
      <c r="YW3234" s="137"/>
      <c r="YX3234" s="137"/>
      <c r="YY3234" s="137"/>
      <c r="YZ3234" s="137"/>
      <c r="ZA3234" s="137"/>
      <c r="ZB3234" s="137"/>
      <c r="ZC3234" s="137"/>
      <c r="ZD3234" s="137"/>
      <c r="ZE3234" s="137"/>
      <c r="ZF3234" s="137"/>
      <c r="ZG3234" s="137"/>
      <c r="ZH3234" s="137"/>
      <c r="ZI3234" s="137"/>
      <c r="ZJ3234" s="137"/>
      <c r="ZK3234" s="137"/>
      <c r="ZL3234" s="137"/>
      <c r="ZM3234" s="137"/>
      <c r="ZN3234" s="137"/>
      <c r="ZO3234" s="137"/>
      <c r="ZP3234" s="137"/>
      <c r="ZQ3234" s="137"/>
      <c r="ZR3234" s="137"/>
      <c r="ZS3234" s="137"/>
      <c r="ZT3234" s="137"/>
      <c r="ZU3234" s="137"/>
      <c r="ZV3234" s="137"/>
      <c r="ZW3234" s="137"/>
      <c r="ZX3234" s="137"/>
      <c r="ZY3234" s="137"/>
      <c r="ZZ3234" s="137"/>
      <c r="AAA3234" s="137"/>
      <c r="AAB3234" s="137"/>
      <c r="AAC3234" s="137"/>
      <c r="AAD3234" s="137"/>
      <c r="AAE3234" s="137"/>
      <c r="AAF3234" s="137"/>
      <c r="AAG3234" s="137"/>
      <c r="AAH3234" s="137"/>
      <c r="AAI3234" s="137"/>
      <c r="AAJ3234" s="137"/>
      <c r="AAK3234" s="137"/>
      <c r="AAL3234" s="137"/>
      <c r="AAM3234" s="137"/>
      <c r="AAN3234" s="137"/>
      <c r="AAO3234" s="137"/>
      <c r="AAP3234" s="137"/>
      <c r="AAQ3234" s="137"/>
      <c r="AAR3234" s="137"/>
      <c r="AAS3234" s="137"/>
      <c r="AAT3234" s="137"/>
      <c r="AAU3234" s="137"/>
      <c r="AAV3234" s="137"/>
      <c r="AAW3234" s="137"/>
      <c r="AAX3234" s="137"/>
      <c r="AAY3234" s="137"/>
      <c r="AAZ3234" s="137"/>
      <c r="ABA3234" s="137"/>
      <c r="ABB3234" s="137"/>
      <c r="ABC3234" s="137"/>
      <c r="ABD3234" s="137"/>
      <c r="ABE3234" s="137"/>
      <c r="ABF3234" s="137"/>
      <c r="ABG3234" s="137"/>
      <c r="ABH3234" s="137"/>
      <c r="ABI3234" s="137"/>
      <c r="ABJ3234" s="137"/>
      <c r="ABK3234" s="137"/>
      <c r="ABL3234" s="137"/>
      <c r="ABM3234" s="137"/>
      <c r="ABN3234" s="137"/>
      <c r="ABO3234" s="137"/>
      <c r="ABP3234" s="137"/>
      <c r="ABQ3234" s="137"/>
      <c r="ABR3234" s="137"/>
      <c r="ABS3234" s="137"/>
      <c r="ABT3234" s="137"/>
      <c r="ABU3234" s="137"/>
      <c r="ABV3234" s="137"/>
      <c r="ABW3234" s="137"/>
      <c r="ABX3234" s="137"/>
      <c r="ABY3234" s="137"/>
      <c r="ABZ3234" s="137"/>
      <c r="ACA3234" s="137"/>
      <c r="ACB3234" s="137"/>
      <c r="ACC3234" s="137"/>
      <c r="ACD3234" s="137"/>
      <c r="ACE3234" s="137"/>
      <c r="ACF3234" s="137"/>
      <c r="ACG3234" s="137"/>
      <c r="ACH3234" s="137"/>
      <c r="ACI3234" s="137"/>
      <c r="ACJ3234" s="137"/>
      <c r="ACK3234" s="137"/>
      <c r="ACL3234" s="137"/>
      <c r="ACM3234" s="137"/>
      <c r="ACN3234" s="137"/>
      <c r="ACO3234" s="137"/>
      <c r="ACP3234" s="137"/>
      <c r="ACQ3234" s="137"/>
      <c r="ACR3234" s="137"/>
      <c r="ACS3234" s="137"/>
      <c r="ACT3234" s="137"/>
      <c r="ACU3234" s="137"/>
      <c r="ACV3234" s="137"/>
      <c r="ACW3234" s="137"/>
      <c r="ACX3234" s="137"/>
      <c r="ACY3234" s="137"/>
      <c r="ACZ3234" s="137"/>
      <c r="ADA3234" s="137"/>
      <c r="ADB3234" s="137"/>
      <c r="ADC3234" s="137"/>
      <c r="ADD3234" s="137"/>
      <c r="ADE3234" s="137"/>
      <c r="ADF3234" s="137"/>
      <c r="ADG3234" s="137"/>
      <c r="ADH3234" s="137"/>
      <c r="ADI3234" s="137"/>
      <c r="ADJ3234" s="137"/>
      <c r="ADK3234" s="137"/>
      <c r="ADL3234" s="137"/>
      <c r="ADM3234" s="137"/>
      <c r="ADN3234" s="137"/>
      <c r="ADO3234" s="137"/>
      <c r="ADP3234" s="137"/>
      <c r="ADQ3234" s="137"/>
      <c r="ADR3234" s="137"/>
      <c r="ADS3234" s="137"/>
      <c r="ADT3234" s="137"/>
      <c r="ADU3234" s="137"/>
      <c r="ADV3234" s="137"/>
      <c r="ADW3234" s="137"/>
      <c r="ADX3234" s="137"/>
      <c r="ADY3234" s="137"/>
      <c r="ADZ3234" s="137"/>
      <c r="AEA3234" s="137"/>
      <c r="AEB3234" s="137"/>
      <c r="AEC3234" s="137"/>
      <c r="AED3234" s="137"/>
      <c r="AEE3234" s="137"/>
      <c r="AEF3234" s="137"/>
      <c r="AEG3234" s="137"/>
      <c r="AEH3234" s="137"/>
      <c r="AEI3234" s="137"/>
      <c r="AEJ3234" s="137"/>
      <c r="AEK3234" s="137"/>
      <c r="AEL3234" s="137"/>
      <c r="AEM3234" s="137"/>
      <c r="AEN3234" s="137"/>
      <c r="AEO3234" s="137"/>
      <c r="AEP3234" s="137"/>
      <c r="AEQ3234" s="137"/>
      <c r="AER3234" s="137"/>
      <c r="AES3234" s="137"/>
      <c r="AET3234" s="137"/>
      <c r="AEU3234" s="137"/>
      <c r="AEV3234" s="137"/>
      <c r="AEW3234" s="137"/>
      <c r="AEX3234" s="137"/>
      <c r="AEY3234" s="137"/>
      <c r="AEZ3234" s="137"/>
      <c r="AFA3234" s="137"/>
      <c r="AFB3234" s="137"/>
      <c r="AFC3234" s="137"/>
      <c r="AFD3234" s="137"/>
      <c r="AFE3234" s="137"/>
      <c r="AFF3234" s="137"/>
      <c r="AFG3234" s="137"/>
      <c r="AFH3234" s="137"/>
      <c r="AFI3234" s="137"/>
      <c r="AFJ3234" s="137"/>
      <c r="AFK3234" s="137"/>
      <c r="AFL3234" s="137"/>
      <c r="AFM3234" s="137"/>
      <c r="AFN3234" s="137"/>
      <c r="AFO3234" s="137"/>
      <c r="AFP3234" s="137"/>
      <c r="AFQ3234" s="137"/>
      <c r="AFR3234" s="137"/>
      <c r="AFS3234" s="137"/>
      <c r="AFT3234" s="137"/>
      <c r="AFU3234" s="137"/>
      <c r="AFV3234" s="137"/>
      <c r="AFW3234" s="137"/>
      <c r="AFX3234" s="137"/>
      <c r="AFY3234" s="137"/>
      <c r="AFZ3234" s="137"/>
      <c r="AGA3234" s="137"/>
      <c r="AGB3234" s="137"/>
      <c r="AGC3234" s="137"/>
      <c r="AGD3234" s="137"/>
      <c r="AGE3234" s="137"/>
      <c r="AGF3234" s="137"/>
      <c r="AGG3234" s="137"/>
      <c r="AGH3234" s="137"/>
      <c r="AGI3234" s="137"/>
      <c r="AGJ3234" s="137"/>
      <c r="AGK3234" s="137"/>
      <c r="AGL3234" s="137"/>
      <c r="AGM3234" s="137"/>
      <c r="AGN3234" s="137"/>
      <c r="AGO3234" s="137"/>
      <c r="AGP3234" s="137"/>
      <c r="AGQ3234" s="137"/>
      <c r="AGR3234" s="137"/>
      <c r="AGS3234" s="137"/>
      <c r="AGT3234" s="137"/>
      <c r="AGU3234" s="137"/>
      <c r="AGV3234" s="137"/>
      <c r="AGW3234" s="137"/>
      <c r="AGX3234" s="137"/>
      <c r="AGY3234" s="137"/>
      <c r="AGZ3234" s="137"/>
      <c r="AHA3234" s="137"/>
      <c r="AHB3234" s="137"/>
      <c r="AHC3234" s="137"/>
      <c r="AHD3234" s="137"/>
      <c r="AHE3234" s="137"/>
      <c r="AHF3234" s="137"/>
      <c r="AHG3234" s="137"/>
      <c r="AHH3234" s="137"/>
      <c r="AHI3234" s="137"/>
      <c r="AHJ3234" s="137"/>
      <c r="AHK3234" s="137"/>
      <c r="AHL3234" s="137"/>
      <c r="AHM3234" s="137"/>
      <c r="AHN3234" s="137"/>
      <c r="AHO3234" s="137"/>
      <c r="AHP3234" s="137"/>
      <c r="AHQ3234" s="137"/>
      <c r="AHR3234" s="137"/>
      <c r="AHS3234" s="137"/>
      <c r="AHT3234" s="137"/>
      <c r="AHU3234" s="137"/>
      <c r="AHV3234" s="137"/>
      <c r="AHW3234" s="137"/>
      <c r="AHX3234" s="137"/>
      <c r="AHY3234" s="137"/>
      <c r="AHZ3234" s="137"/>
      <c r="AIA3234" s="137"/>
      <c r="AIB3234" s="137"/>
      <c r="AIC3234" s="137"/>
      <c r="AID3234" s="137"/>
      <c r="AIE3234" s="137"/>
      <c r="AIF3234" s="137"/>
      <c r="AIG3234" s="137"/>
      <c r="AIH3234" s="137"/>
      <c r="AII3234" s="137"/>
      <c r="AIJ3234" s="137"/>
      <c r="AIK3234" s="137"/>
      <c r="AIL3234" s="137"/>
      <c r="AIM3234" s="137"/>
      <c r="AIN3234" s="137"/>
      <c r="AIO3234" s="137"/>
      <c r="AIP3234" s="137"/>
      <c r="AIQ3234" s="137"/>
      <c r="AIR3234" s="137"/>
      <c r="AIS3234" s="137"/>
      <c r="AIT3234" s="137"/>
      <c r="AIU3234" s="137"/>
      <c r="AIV3234" s="137"/>
      <c r="AIW3234" s="137"/>
      <c r="AIX3234" s="137"/>
      <c r="AIY3234" s="137"/>
      <c r="AIZ3234" s="137"/>
      <c r="AJA3234" s="137"/>
      <c r="AJB3234" s="137"/>
      <c r="AJC3234" s="137"/>
      <c r="AJD3234" s="137"/>
      <c r="AJE3234" s="137"/>
      <c r="AJF3234" s="137"/>
      <c r="AJG3234" s="137"/>
      <c r="AJH3234" s="137"/>
      <c r="AJI3234" s="137"/>
      <c r="AJJ3234" s="137"/>
      <c r="AJK3234" s="137"/>
      <c r="AJL3234" s="137"/>
      <c r="AJM3234" s="137"/>
      <c r="AJN3234" s="137"/>
      <c r="AJO3234" s="137"/>
      <c r="AJP3234" s="137"/>
      <c r="AJQ3234" s="137"/>
      <c r="AJR3234" s="137"/>
      <c r="AJS3234" s="137"/>
      <c r="AJT3234" s="137"/>
      <c r="AJU3234" s="137"/>
      <c r="AJV3234" s="137"/>
      <c r="AJW3234" s="137"/>
      <c r="AJX3234" s="137"/>
      <c r="AJY3234" s="137"/>
      <c r="AJZ3234" s="137"/>
      <c r="AKA3234" s="137"/>
      <c r="AKB3234" s="137"/>
      <c r="AKC3234" s="137"/>
      <c r="AKD3234" s="137"/>
      <c r="AKE3234" s="137"/>
      <c r="AKF3234" s="137"/>
      <c r="AKG3234" s="137"/>
      <c r="AKH3234" s="137"/>
      <c r="AKI3234" s="137"/>
      <c r="AKJ3234" s="137"/>
      <c r="AKK3234" s="137"/>
      <c r="AKL3234" s="137"/>
      <c r="AKM3234" s="137"/>
      <c r="AKN3234" s="137"/>
      <c r="AKO3234" s="137"/>
      <c r="AKP3234" s="137"/>
      <c r="AKQ3234" s="137"/>
      <c r="AKR3234" s="137"/>
      <c r="AKS3234" s="137"/>
      <c r="AKT3234" s="137"/>
      <c r="AKU3234" s="137"/>
      <c r="AKV3234" s="137"/>
      <c r="AKW3234" s="137"/>
      <c r="AKX3234" s="137"/>
      <c r="AKY3234" s="137"/>
      <c r="AKZ3234" s="137"/>
      <c r="ALA3234" s="137"/>
      <c r="ALB3234" s="137"/>
      <c r="ALC3234" s="137"/>
      <c r="ALD3234" s="137"/>
      <c r="ALE3234" s="137"/>
      <c r="ALF3234" s="137"/>
      <c r="ALG3234" s="137"/>
      <c r="ALH3234" s="137"/>
      <c r="ALI3234" s="137"/>
      <c r="ALJ3234" s="137"/>
      <c r="ALK3234" s="137"/>
      <c r="ALL3234" s="137"/>
      <c r="ALM3234" s="137"/>
      <c r="ALN3234" s="137"/>
      <c r="ALO3234" s="137"/>
      <c r="ALP3234" s="137"/>
      <c r="ALQ3234" s="137"/>
      <c r="ALR3234" s="137"/>
      <c r="ALS3234" s="137"/>
      <c r="ALT3234" s="137"/>
      <c r="ALU3234" s="137"/>
      <c r="ALV3234" s="137"/>
      <c r="ALW3234" s="137"/>
      <c r="ALX3234" s="137"/>
      <c r="ALY3234" s="137"/>
      <c r="ALZ3234" s="137"/>
      <c r="AMA3234" s="137"/>
      <c r="AMB3234" s="137"/>
      <c r="AMC3234" s="137"/>
      <c r="AMD3234" s="137"/>
      <c r="AME3234" s="137"/>
      <c r="AMF3234" s="137"/>
      <c r="AMG3234" s="137"/>
      <c r="AMH3234" s="137"/>
      <c r="AMI3234" s="137"/>
      <c r="AMJ3234" s="137"/>
      <c r="AMK3234" s="137"/>
      <c r="AML3234" s="137"/>
      <c r="AMM3234" s="137"/>
      <c r="AMN3234" s="137"/>
      <c r="AMO3234" s="137"/>
      <c r="AMP3234" s="137"/>
      <c r="AMQ3234" s="137"/>
      <c r="AMR3234" s="137"/>
      <c r="AMS3234" s="137"/>
      <c r="AMT3234" s="137"/>
      <c r="AMU3234" s="137"/>
      <c r="AMV3234" s="137"/>
      <c r="AMW3234" s="137"/>
      <c r="AMX3234" s="137"/>
      <c r="AMY3234" s="137"/>
      <c r="AMZ3234" s="137"/>
      <c r="ANA3234" s="137"/>
      <c r="ANB3234" s="137"/>
      <c r="ANC3234" s="137"/>
      <c r="AND3234" s="137"/>
      <c r="ANE3234" s="137"/>
      <c r="ANF3234" s="137"/>
      <c r="ANG3234" s="137"/>
      <c r="ANH3234" s="137"/>
      <c r="ANI3234" s="137"/>
      <c r="ANJ3234" s="137"/>
      <c r="ANK3234" s="137"/>
      <c r="ANL3234" s="137"/>
      <c r="ANM3234" s="137"/>
      <c r="ANN3234" s="137"/>
      <c r="ANO3234" s="137"/>
      <c r="ANP3234" s="137"/>
      <c r="ANQ3234" s="137"/>
      <c r="ANR3234" s="137"/>
      <c r="ANS3234" s="137"/>
      <c r="ANT3234" s="137"/>
      <c r="ANU3234" s="137"/>
      <c r="ANV3234" s="137"/>
      <c r="ANW3234" s="137"/>
      <c r="ANX3234" s="137"/>
      <c r="ANY3234" s="137"/>
      <c r="ANZ3234" s="137"/>
      <c r="AOA3234" s="137"/>
      <c r="AOB3234" s="137"/>
      <c r="AOC3234" s="137"/>
      <c r="AOD3234" s="137"/>
      <c r="AOE3234" s="137"/>
      <c r="AOF3234" s="137"/>
      <c r="AOG3234" s="137"/>
      <c r="AOH3234" s="137"/>
      <c r="AOI3234" s="137"/>
      <c r="AOJ3234" s="137"/>
      <c r="AOK3234" s="137"/>
      <c r="AOL3234" s="137"/>
      <c r="AOM3234" s="137"/>
      <c r="AON3234" s="137"/>
      <c r="AOO3234" s="137"/>
      <c r="AOP3234" s="137"/>
      <c r="AOQ3234" s="137"/>
      <c r="AOR3234" s="137"/>
      <c r="AOS3234" s="137"/>
      <c r="AOT3234" s="137"/>
      <c r="AOU3234" s="137"/>
      <c r="AOV3234" s="137"/>
      <c r="AOW3234" s="137"/>
      <c r="AOX3234" s="137"/>
      <c r="AOY3234" s="137"/>
      <c r="AOZ3234" s="137"/>
      <c r="APA3234" s="137"/>
      <c r="APB3234" s="137"/>
      <c r="APC3234" s="137"/>
      <c r="APD3234" s="137"/>
      <c r="APE3234" s="137"/>
      <c r="APF3234" s="137"/>
      <c r="APG3234" s="137"/>
      <c r="APH3234" s="137"/>
      <c r="API3234" s="137"/>
      <c r="APJ3234" s="137"/>
      <c r="APK3234" s="137"/>
      <c r="APL3234" s="137"/>
      <c r="APM3234" s="137"/>
      <c r="APN3234" s="137"/>
      <c r="APO3234" s="137"/>
      <c r="APP3234" s="137"/>
      <c r="APQ3234" s="137"/>
      <c r="APR3234" s="137"/>
      <c r="APS3234" s="137"/>
      <c r="APT3234" s="137"/>
      <c r="APU3234" s="137"/>
      <c r="APV3234" s="137"/>
      <c r="APW3234" s="137"/>
      <c r="APX3234" s="137"/>
      <c r="APY3234" s="137"/>
      <c r="APZ3234" s="137"/>
      <c r="AQA3234" s="137"/>
      <c r="AQB3234" s="137"/>
      <c r="AQC3234" s="137"/>
      <c r="AQD3234" s="137"/>
      <c r="AQE3234" s="137"/>
      <c r="AQF3234" s="137"/>
      <c r="AQG3234" s="137"/>
      <c r="AQH3234" s="137"/>
      <c r="AQI3234" s="137"/>
      <c r="AQJ3234" s="137"/>
      <c r="AQK3234" s="137"/>
      <c r="AQL3234" s="137"/>
      <c r="AQM3234" s="137"/>
      <c r="AQN3234" s="137"/>
      <c r="AQO3234" s="137"/>
      <c r="AQP3234" s="137"/>
      <c r="AQQ3234" s="137"/>
      <c r="AQR3234" s="137"/>
      <c r="AQS3234" s="137"/>
      <c r="AQT3234" s="137"/>
      <c r="AQU3234" s="137"/>
      <c r="AQV3234" s="137"/>
      <c r="AQW3234" s="137"/>
      <c r="AQX3234" s="137"/>
      <c r="AQY3234" s="137"/>
      <c r="AQZ3234" s="137"/>
      <c r="ARA3234" s="137"/>
      <c r="ARB3234" s="137"/>
      <c r="ARC3234" s="137"/>
      <c r="ARD3234" s="137"/>
      <c r="ARE3234" s="137"/>
      <c r="ARF3234" s="137"/>
      <c r="ARG3234" s="137"/>
      <c r="ARH3234" s="137"/>
      <c r="ARI3234" s="137"/>
      <c r="ARJ3234" s="137"/>
      <c r="ARK3234" s="137"/>
      <c r="ARL3234" s="137"/>
      <c r="ARM3234" s="137"/>
      <c r="ARN3234" s="137"/>
      <c r="ARO3234" s="137"/>
      <c r="ARP3234" s="137"/>
      <c r="ARQ3234" s="137"/>
      <c r="ARR3234" s="137"/>
      <c r="ARS3234" s="137"/>
      <c r="ART3234" s="137"/>
      <c r="ARU3234" s="137"/>
      <c r="ARV3234" s="137"/>
      <c r="ARW3234" s="137"/>
      <c r="ARX3234" s="137"/>
      <c r="ARY3234" s="137"/>
      <c r="ARZ3234" s="137"/>
      <c r="ASA3234" s="137"/>
      <c r="ASB3234" s="137"/>
      <c r="ASC3234" s="137"/>
      <c r="ASD3234" s="137"/>
      <c r="ASE3234" s="137"/>
      <c r="ASF3234" s="137"/>
      <c r="ASG3234" s="137"/>
      <c r="ASH3234" s="137"/>
      <c r="ASI3234" s="137"/>
      <c r="ASJ3234" s="137"/>
      <c r="ASK3234" s="137"/>
      <c r="ASL3234" s="137"/>
      <c r="ASM3234" s="137"/>
      <c r="ASN3234" s="137"/>
      <c r="ASO3234" s="137"/>
      <c r="ASP3234" s="137"/>
      <c r="ASQ3234" s="137"/>
      <c r="ASR3234" s="137"/>
      <c r="ASS3234" s="137"/>
      <c r="AST3234" s="137"/>
      <c r="ASU3234" s="137"/>
      <c r="ASV3234" s="137"/>
      <c r="ASW3234" s="137"/>
      <c r="ASX3234" s="137"/>
      <c r="ASY3234" s="137"/>
      <c r="ASZ3234" s="137"/>
      <c r="ATA3234" s="137"/>
      <c r="ATB3234" s="137"/>
      <c r="ATC3234" s="137"/>
      <c r="ATD3234" s="137"/>
      <c r="ATE3234" s="137"/>
      <c r="ATF3234" s="137"/>
      <c r="ATG3234" s="137"/>
      <c r="ATH3234" s="137"/>
      <c r="ATI3234" s="137"/>
      <c r="ATJ3234" s="137"/>
      <c r="ATK3234" s="137"/>
      <c r="ATL3234" s="137"/>
      <c r="ATM3234" s="137"/>
      <c r="ATN3234" s="137"/>
      <c r="ATO3234" s="137"/>
      <c r="ATP3234" s="137"/>
      <c r="ATQ3234" s="137"/>
      <c r="ATR3234" s="137"/>
      <c r="ATS3234" s="137"/>
      <c r="ATT3234" s="137"/>
      <c r="ATU3234" s="137"/>
      <c r="ATV3234" s="137"/>
      <c r="ATW3234" s="137"/>
      <c r="ATX3234" s="137"/>
      <c r="ATY3234" s="137"/>
      <c r="ATZ3234" s="137"/>
      <c r="AUA3234" s="137"/>
      <c r="AUB3234" s="137"/>
      <c r="AUC3234" s="137"/>
      <c r="AUD3234" s="137"/>
      <c r="AUE3234" s="137"/>
      <c r="AUF3234" s="137"/>
      <c r="AUG3234" s="137"/>
      <c r="AUH3234" s="137"/>
      <c r="AUI3234" s="137"/>
      <c r="AUJ3234" s="137"/>
      <c r="AUK3234" s="137"/>
      <c r="AUL3234" s="137"/>
      <c r="AUM3234" s="137"/>
      <c r="AUN3234" s="137"/>
      <c r="AUO3234" s="137"/>
      <c r="AUP3234" s="137"/>
      <c r="AUQ3234" s="137"/>
      <c r="AUR3234" s="137"/>
      <c r="AUS3234" s="137"/>
      <c r="AUT3234" s="137"/>
      <c r="AUU3234" s="137"/>
      <c r="AUV3234" s="137"/>
      <c r="AUW3234" s="137"/>
      <c r="AUX3234" s="137"/>
      <c r="AUY3234" s="137"/>
      <c r="AUZ3234" s="137"/>
      <c r="AVA3234" s="137"/>
      <c r="AVB3234" s="137"/>
      <c r="AVC3234" s="137"/>
      <c r="AVD3234" s="137"/>
      <c r="AVE3234" s="137"/>
      <c r="AVF3234" s="137"/>
      <c r="AVG3234" s="137"/>
      <c r="AVH3234" s="137"/>
      <c r="AVI3234" s="137"/>
      <c r="AVJ3234" s="137"/>
      <c r="AVK3234" s="137"/>
      <c r="AVL3234" s="137"/>
      <c r="AVM3234" s="137"/>
      <c r="AVN3234" s="137"/>
      <c r="AVO3234" s="137"/>
      <c r="AVP3234" s="137"/>
      <c r="AVQ3234" s="137"/>
      <c r="AVR3234" s="137"/>
      <c r="AVS3234" s="137"/>
      <c r="AVT3234" s="137"/>
      <c r="AVU3234" s="137"/>
      <c r="AVV3234" s="137"/>
      <c r="AVW3234" s="137"/>
      <c r="AVX3234" s="137"/>
      <c r="AVY3234" s="137"/>
      <c r="AVZ3234" s="137"/>
      <c r="AWA3234" s="137"/>
      <c r="AWB3234" s="137"/>
      <c r="AWC3234" s="137"/>
      <c r="AWD3234" s="137"/>
      <c r="AWE3234" s="137"/>
      <c r="AWF3234" s="137"/>
      <c r="AWG3234" s="137"/>
      <c r="AWH3234" s="137"/>
      <c r="AWI3234" s="137"/>
      <c r="AWJ3234" s="137"/>
      <c r="AWK3234" s="137"/>
      <c r="AWL3234" s="137"/>
      <c r="AWM3234" s="137"/>
      <c r="AWN3234" s="137"/>
      <c r="AWO3234" s="137"/>
      <c r="AWP3234" s="137"/>
      <c r="AWQ3234" s="137"/>
      <c r="AWR3234" s="137"/>
      <c r="AWS3234" s="137"/>
      <c r="AWT3234" s="137"/>
      <c r="AWU3234" s="137"/>
      <c r="AWV3234" s="137"/>
      <c r="AWW3234" s="137"/>
      <c r="AWX3234" s="137"/>
      <c r="AWY3234" s="137"/>
      <c r="AWZ3234" s="137"/>
      <c r="AXA3234" s="137"/>
      <c r="AXB3234" s="137"/>
      <c r="AXC3234" s="137"/>
      <c r="AXD3234" s="137"/>
      <c r="AXE3234" s="137"/>
      <c r="AXF3234" s="137"/>
      <c r="AXG3234" s="137"/>
      <c r="AXH3234" s="137"/>
      <c r="AXI3234" s="137"/>
      <c r="AXJ3234" s="137"/>
      <c r="AXK3234" s="137"/>
      <c r="AXL3234" s="137"/>
      <c r="AXM3234" s="137"/>
      <c r="AXN3234" s="137"/>
      <c r="AXO3234" s="137"/>
      <c r="AXP3234" s="137"/>
      <c r="AXQ3234" s="137"/>
      <c r="AXR3234" s="137"/>
      <c r="AXS3234" s="137"/>
      <c r="AXT3234" s="137"/>
      <c r="AXU3234" s="137"/>
      <c r="AXV3234" s="137"/>
      <c r="AXW3234" s="137"/>
      <c r="AXX3234" s="137"/>
      <c r="AXY3234" s="137"/>
      <c r="AXZ3234" s="137"/>
      <c r="AYA3234" s="137"/>
      <c r="AYB3234" s="137"/>
      <c r="AYC3234" s="137"/>
      <c r="AYD3234" s="137"/>
      <c r="AYE3234" s="137"/>
      <c r="AYF3234" s="137"/>
      <c r="AYG3234" s="137"/>
      <c r="AYH3234" s="137"/>
      <c r="AYI3234" s="137"/>
      <c r="AYJ3234" s="137"/>
      <c r="AYK3234" s="137"/>
      <c r="AYL3234" s="137"/>
      <c r="AYM3234" s="137"/>
      <c r="AYN3234" s="137"/>
      <c r="AYO3234" s="137"/>
      <c r="AYP3234" s="137"/>
      <c r="AYQ3234" s="137"/>
      <c r="AYR3234" s="137"/>
      <c r="AYS3234" s="137"/>
      <c r="AYT3234" s="137"/>
      <c r="AYU3234" s="137"/>
      <c r="AYV3234" s="137"/>
      <c r="AYW3234" s="137"/>
      <c r="AYX3234" s="137"/>
      <c r="AYY3234" s="137"/>
      <c r="AYZ3234" s="137"/>
      <c r="AZA3234" s="137"/>
      <c r="AZB3234" s="137"/>
      <c r="AZC3234" s="137"/>
      <c r="AZD3234" s="137"/>
      <c r="AZE3234" s="137"/>
      <c r="AZF3234" s="137"/>
      <c r="AZG3234" s="137"/>
      <c r="AZH3234" s="137"/>
      <c r="AZI3234" s="137"/>
      <c r="AZJ3234" s="137"/>
      <c r="AZK3234" s="137"/>
      <c r="AZL3234" s="137"/>
      <c r="AZM3234" s="137"/>
      <c r="AZN3234" s="137"/>
      <c r="AZO3234" s="137"/>
      <c r="AZP3234" s="137"/>
      <c r="AZQ3234" s="137"/>
      <c r="AZR3234" s="137"/>
      <c r="AZS3234" s="137"/>
      <c r="AZT3234" s="137"/>
      <c r="AZU3234" s="137"/>
      <c r="AZV3234" s="137"/>
      <c r="AZW3234" s="137"/>
      <c r="AZX3234" s="137"/>
      <c r="AZY3234" s="137"/>
      <c r="AZZ3234" s="137"/>
      <c r="BAA3234" s="137"/>
      <c r="BAB3234" s="137"/>
      <c r="BAC3234" s="137"/>
      <c r="BAD3234" s="137"/>
      <c r="BAE3234" s="137"/>
      <c r="BAF3234" s="137"/>
      <c r="BAG3234" s="137"/>
      <c r="BAH3234" s="137"/>
      <c r="BAI3234" s="137"/>
      <c r="BAJ3234" s="137"/>
      <c r="BAK3234" s="137"/>
      <c r="BAL3234" s="137"/>
      <c r="BAM3234" s="137"/>
      <c r="BAN3234" s="137"/>
      <c r="BAO3234" s="137"/>
      <c r="BAP3234" s="137"/>
      <c r="BAQ3234" s="137"/>
      <c r="BAR3234" s="137"/>
      <c r="BAS3234" s="137"/>
      <c r="BAT3234" s="137"/>
      <c r="BAU3234" s="137"/>
      <c r="BAV3234" s="137"/>
      <c r="BAW3234" s="137"/>
      <c r="BAX3234" s="137"/>
      <c r="BAY3234" s="137"/>
      <c r="BAZ3234" s="137"/>
      <c r="BBA3234" s="137"/>
      <c r="BBB3234" s="137"/>
      <c r="BBC3234" s="137"/>
      <c r="BBD3234" s="137"/>
      <c r="BBE3234" s="137"/>
      <c r="BBF3234" s="137"/>
      <c r="BBG3234" s="137"/>
      <c r="BBH3234" s="137"/>
      <c r="BBI3234" s="137"/>
      <c r="BBJ3234" s="137"/>
      <c r="BBK3234" s="137"/>
      <c r="BBL3234" s="137"/>
      <c r="BBM3234" s="137"/>
      <c r="BBN3234" s="137"/>
      <c r="BBO3234" s="137"/>
      <c r="BBP3234" s="137"/>
      <c r="BBQ3234" s="137"/>
      <c r="BBR3234" s="137"/>
      <c r="BBS3234" s="137"/>
      <c r="BBT3234" s="137"/>
      <c r="BBU3234" s="137"/>
      <c r="BBV3234" s="137"/>
      <c r="BBW3234" s="137"/>
      <c r="BBX3234" s="137"/>
      <c r="BBY3234" s="137"/>
      <c r="BBZ3234" s="137"/>
      <c r="BCA3234" s="137"/>
      <c r="BCB3234" s="137"/>
      <c r="BCC3234" s="137"/>
      <c r="BCD3234" s="137"/>
      <c r="BCE3234" s="137"/>
      <c r="BCF3234" s="137"/>
      <c r="BCG3234" s="137"/>
      <c r="BCH3234" s="137"/>
      <c r="BCI3234" s="137"/>
      <c r="BCJ3234" s="137"/>
      <c r="BCK3234" s="137"/>
      <c r="BCL3234" s="137"/>
      <c r="BCM3234" s="137"/>
      <c r="BCN3234" s="137"/>
      <c r="BCO3234" s="137"/>
      <c r="BCP3234" s="137"/>
      <c r="BCQ3234" s="137"/>
      <c r="BCR3234" s="137"/>
      <c r="BCS3234" s="137"/>
      <c r="BCT3234" s="137"/>
      <c r="BCU3234" s="137"/>
      <c r="BCV3234" s="137"/>
      <c r="BCW3234" s="137"/>
      <c r="BCX3234" s="137"/>
      <c r="BCY3234" s="137"/>
      <c r="BCZ3234" s="137"/>
      <c r="BDA3234" s="137"/>
      <c r="BDB3234" s="137"/>
      <c r="BDC3234" s="137"/>
      <c r="BDD3234" s="137"/>
      <c r="BDE3234" s="137"/>
      <c r="BDF3234" s="137"/>
      <c r="BDG3234" s="137"/>
      <c r="BDH3234" s="137"/>
      <c r="BDI3234" s="137"/>
      <c r="BDJ3234" s="137"/>
      <c r="BDK3234" s="137"/>
      <c r="BDL3234" s="137"/>
      <c r="BDM3234" s="137"/>
      <c r="BDN3234" s="137"/>
      <c r="BDO3234" s="137"/>
      <c r="BDP3234" s="137"/>
      <c r="BDQ3234" s="137"/>
      <c r="BDR3234" s="137"/>
      <c r="BDS3234" s="137"/>
      <c r="BDT3234" s="137"/>
      <c r="BDU3234" s="137"/>
      <c r="BDV3234" s="137"/>
      <c r="BDW3234" s="137"/>
      <c r="BDX3234" s="137"/>
      <c r="BDY3234" s="137"/>
      <c r="BDZ3234" s="137"/>
      <c r="BEA3234" s="137"/>
      <c r="BEB3234" s="137"/>
      <c r="BEC3234" s="137"/>
      <c r="BED3234" s="137"/>
      <c r="BEE3234" s="137"/>
      <c r="BEF3234" s="137"/>
      <c r="BEG3234" s="137"/>
      <c r="BEH3234" s="137"/>
      <c r="BEI3234" s="137"/>
      <c r="BEJ3234" s="137"/>
      <c r="BEK3234" s="137"/>
      <c r="BEL3234" s="137"/>
      <c r="BEM3234" s="137"/>
      <c r="BEN3234" s="137"/>
      <c r="BEO3234" s="137"/>
      <c r="BEP3234" s="137"/>
      <c r="BEQ3234" s="137"/>
      <c r="BER3234" s="137"/>
      <c r="BES3234" s="137"/>
      <c r="BET3234" s="137"/>
      <c r="BEU3234" s="137"/>
      <c r="BEV3234" s="137"/>
      <c r="BEW3234" s="137"/>
      <c r="BEX3234" s="137"/>
      <c r="BEY3234" s="137"/>
      <c r="BEZ3234" s="137"/>
      <c r="BFA3234" s="137"/>
      <c r="BFB3234" s="137"/>
      <c r="BFC3234" s="137"/>
      <c r="BFD3234" s="137"/>
      <c r="BFE3234" s="137"/>
      <c r="BFF3234" s="137"/>
      <c r="BFG3234" s="137"/>
      <c r="BFH3234" s="137"/>
      <c r="BFI3234" s="137"/>
      <c r="BFJ3234" s="137"/>
      <c r="BFK3234" s="137"/>
      <c r="BFL3234" s="137"/>
      <c r="BFM3234" s="137"/>
      <c r="BFN3234" s="137"/>
      <c r="BFO3234" s="137"/>
      <c r="BFP3234" s="137"/>
      <c r="BFQ3234" s="137"/>
      <c r="BFR3234" s="137"/>
      <c r="BFS3234" s="137"/>
      <c r="BFT3234" s="137"/>
      <c r="BFU3234" s="137"/>
      <c r="BFV3234" s="137"/>
      <c r="BFW3234" s="137"/>
      <c r="BFX3234" s="137"/>
      <c r="BFY3234" s="137"/>
      <c r="BFZ3234" s="137"/>
      <c r="BGA3234" s="137"/>
      <c r="BGB3234" s="137"/>
      <c r="BGC3234" s="137"/>
      <c r="BGD3234" s="137"/>
      <c r="BGE3234" s="137"/>
      <c r="BGF3234" s="137"/>
      <c r="BGG3234" s="137"/>
      <c r="BGH3234" s="137"/>
      <c r="BGI3234" s="137"/>
      <c r="BGJ3234" s="137"/>
      <c r="BGK3234" s="137"/>
      <c r="BGL3234" s="137"/>
      <c r="BGM3234" s="137"/>
      <c r="BGN3234" s="137"/>
      <c r="BGO3234" s="137"/>
      <c r="BGP3234" s="137"/>
      <c r="BGQ3234" s="137"/>
      <c r="BGR3234" s="137"/>
      <c r="BGS3234" s="137"/>
      <c r="BGT3234" s="137"/>
      <c r="BGU3234" s="137"/>
      <c r="BGV3234" s="137"/>
      <c r="BGW3234" s="137"/>
      <c r="BGX3234" s="137"/>
      <c r="BGY3234" s="137"/>
      <c r="BGZ3234" s="137"/>
      <c r="BHA3234" s="137"/>
      <c r="BHB3234" s="137"/>
      <c r="BHC3234" s="137"/>
      <c r="BHD3234" s="137"/>
      <c r="BHE3234" s="137"/>
      <c r="BHF3234" s="137"/>
      <c r="BHG3234" s="137"/>
      <c r="BHH3234" s="137"/>
      <c r="BHI3234" s="137"/>
      <c r="BHJ3234" s="137"/>
      <c r="BHK3234" s="137"/>
      <c r="BHL3234" s="137"/>
      <c r="BHM3234" s="137"/>
      <c r="BHN3234" s="137"/>
      <c r="BHO3234" s="137"/>
      <c r="BHP3234" s="137"/>
      <c r="BHQ3234" s="137"/>
      <c r="BHR3234" s="137"/>
      <c r="BHS3234" s="137"/>
      <c r="BHT3234" s="137"/>
      <c r="BHU3234" s="137"/>
      <c r="BHV3234" s="137"/>
      <c r="BHW3234" s="137"/>
      <c r="BHX3234" s="137"/>
      <c r="BHY3234" s="137"/>
      <c r="BHZ3234" s="137"/>
      <c r="BIA3234" s="137"/>
      <c r="BIB3234" s="137"/>
      <c r="BIC3234" s="137"/>
      <c r="BID3234" s="137"/>
      <c r="BIE3234" s="137"/>
      <c r="BIF3234" s="137"/>
      <c r="BIG3234" s="137"/>
      <c r="BIH3234" s="137"/>
      <c r="BII3234" s="137"/>
      <c r="BIJ3234" s="137"/>
      <c r="BIK3234" s="137"/>
      <c r="BIL3234" s="137"/>
      <c r="BIM3234" s="137"/>
      <c r="BIN3234" s="137"/>
      <c r="BIO3234" s="137"/>
      <c r="BIP3234" s="137"/>
      <c r="BIQ3234" s="137"/>
      <c r="BIR3234" s="137"/>
      <c r="BIS3234" s="137"/>
      <c r="BIT3234" s="137"/>
      <c r="BIU3234" s="137"/>
      <c r="BIV3234" s="137"/>
      <c r="BIW3234" s="137"/>
      <c r="BIX3234" s="137"/>
      <c r="BIY3234" s="137"/>
      <c r="BIZ3234" s="137"/>
      <c r="BJA3234" s="137"/>
      <c r="BJB3234" s="137"/>
      <c r="BJC3234" s="137"/>
      <c r="BJD3234" s="137"/>
      <c r="BJE3234" s="137"/>
      <c r="BJF3234" s="137"/>
      <c r="BJG3234" s="137"/>
      <c r="BJH3234" s="137"/>
      <c r="BJI3234" s="137"/>
      <c r="BJJ3234" s="137"/>
      <c r="BJK3234" s="137"/>
      <c r="BJL3234" s="137"/>
      <c r="BJM3234" s="137"/>
      <c r="BJN3234" s="137"/>
      <c r="BJO3234" s="137"/>
      <c r="BJP3234" s="137"/>
      <c r="BJQ3234" s="137"/>
      <c r="BJR3234" s="137"/>
      <c r="BJS3234" s="137"/>
      <c r="BJT3234" s="137"/>
      <c r="BJU3234" s="137"/>
      <c r="BJV3234" s="137"/>
      <c r="BJW3234" s="137"/>
      <c r="BJX3234" s="137"/>
      <c r="BJY3234" s="137"/>
      <c r="BJZ3234" s="137"/>
      <c r="BKA3234" s="137"/>
      <c r="BKB3234" s="137"/>
      <c r="BKC3234" s="137"/>
      <c r="BKD3234" s="137"/>
      <c r="BKE3234" s="137"/>
      <c r="BKF3234" s="137"/>
      <c r="BKG3234" s="137"/>
      <c r="BKH3234" s="137"/>
      <c r="BKI3234" s="137"/>
      <c r="BKJ3234" s="137"/>
      <c r="BKK3234" s="137"/>
      <c r="BKL3234" s="137"/>
      <c r="BKM3234" s="137"/>
      <c r="BKN3234" s="137"/>
      <c r="BKO3234" s="137"/>
      <c r="BKP3234" s="137"/>
      <c r="BKQ3234" s="137"/>
      <c r="BKR3234" s="137"/>
      <c r="BKS3234" s="137"/>
      <c r="BKT3234" s="137"/>
      <c r="BKU3234" s="137"/>
      <c r="BKV3234" s="137"/>
      <c r="BKW3234" s="137"/>
      <c r="BKX3234" s="137"/>
      <c r="BKY3234" s="137"/>
      <c r="BKZ3234" s="137"/>
      <c r="BLA3234" s="137"/>
      <c r="BLB3234" s="137"/>
      <c r="BLC3234" s="137"/>
      <c r="BLD3234" s="137"/>
      <c r="BLE3234" s="137"/>
      <c r="BLF3234" s="137"/>
      <c r="BLG3234" s="137"/>
      <c r="BLH3234" s="137"/>
      <c r="BLI3234" s="137"/>
      <c r="BLJ3234" s="137"/>
      <c r="BLK3234" s="137"/>
      <c r="BLL3234" s="137"/>
      <c r="BLM3234" s="137"/>
      <c r="BLN3234" s="137"/>
      <c r="BLO3234" s="137"/>
      <c r="BLP3234" s="137"/>
      <c r="BLQ3234" s="137"/>
      <c r="BLR3234" s="137"/>
      <c r="BLS3234" s="137"/>
      <c r="BLT3234" s="137"/>
      <c r="BLU3234" s="137"/>
      <c r="BLV3234" s="137"/>
      <c r="BLW3234" s="137"/>
      <c r="BLX3234" s="137"/>
      <c r="BLY3234" s="137"/>
      <c r="BLZ3234" s="137"/>
      <c r="BMA3234" s="137"/>
      <c r="BMB3234" s="137"/>
      <c r="BMC3234" s="137"/>
      <c r="BMD3234" s="137"/>
      <c r="BME3234" s="137"/>
      <c r="BMF3234" s="137"/>
      <c r="BMG3234" s="137"/>
      <c r="BMH3234" s="137"/>
      <c r="BMI3234" s="137"/>
      <c r="BMJ3234" s="137"/>
      <c r="BMK3234" s="137"/>
      <c r="BML3234" s="137"/>
      <c r="BMM3234" s="137"/>
      <c r="BMN3234" s="137"/>
      <c r="BMO3234" s="137"/>
      <c r="BMP3234" s="137"/>
      <c r="BMQ3234" s="137"/>
      <c r="BMR3234" s="137"/>
      <c r="BMS3234" s="137"/>
      <c r="BMT3234" s="137"/>
      <c r="BMU3234" s="137"/>
      <c r="BMV3234" s="137"/>
      <c r="BMW3234" s="137"/>
      <c r="BMX3234" s="137"/>
      <c r="BMY3234" s="137"/>
      <c r="BMZ3234" s="137"/>
      <c r="BNA3234" s="137"/>
      <c r="BNB3234" s="137"/>
      <c r="BNC3234" s="137"/>
      <c r="BND3234" s="137"/>
      <c r="BNE3234" s="137"/>
      <c r="BNF3234" s="137"/>
      <c r="BNG3234" s="137"/>
      <c r="BNH3234" s="137"/>
      <c r="BNI3234" s="137"/>
      <c r="BNJ3234" s="137"/>
      <c r="BNK3234" s="137"/>
      <c r="BNL3234" s="137"/>
      <c r="BNM3234" s="137"/>
      <c r="BNN3234" s="137"/>
      <c r="BNO3234" s="137"/>
      <c r="BNP3234" s="137"/>
      <c r="BNQ3234" s="137"/>
      <c r="BNR3234" s="137"/>
      <c r="BNS3234" s="137"/>
      <c r="BNT3234" s="137"/>
      <c r="BNU3234" s="137"/>
      <c r="BNV3234" s="137"/>
      <c r="BNW3234" s="137"/>
      <c r="BNX3234" s="137"/>
      <c r="BNY3234" s="137"/>
      <c r="BNZ3234" s="137"/>
      <c r="BOA3234" s="137"/>
      <c r="BOB3234" s="137"/>
      <c r="BOC3234" s="137"/>
      <c r="BOD3234" s="137"/>
      <c r="BOE3234" s="137"/>
      <c r="BOF3234" s="137"/>
      <c r="BOG3234" s="137"/>
      <c r="BOH3234" s="137"/>
      <c r="BOI3234" s="137"/>
      <c r="BOJ3234" s="137"/>
      <c r="BOK3234" s="137"/>
      <c r="BOL3234" s="137"/>
      <c r="BOM3234" s="137"/>
      <c r="BON3234" s="137"/>
      <c r="BOO3234" s="137"/>
      <c r="BOP3234" s="137"/>
      <c r="BOQ3234" s="137"/>
      <c r="BOR3234" s="137"/>
      <c r="BOS3234" s="137"/>
      <c r="BOT3234" s="137"/>
      <c r="BOU3234" s="137"/>
      <c r="BOV3234" s="137"/>
      <c r="BOW3234" s="137"/>
      <c r="BOX3234" s="137"/>
      <c r="BOY3234" s="137"/>
      <c r="BOZ3234" s="137"/>
      <c r="BPA3234" s="137"/>
      <c r="BPB3234" s="137"/>
      <c r="BPC3234" s="137"/>
      <c r="BPD3234" s="137"/>
      <c r="BPE3234" s="137"/>
      <c r="BPF3234" s="137"/>
      <c r="BPG3234" s="137"/>
      <c r="BPH3234" s="137"/>
      <c r="BPI3234" s="137"/>
      <c r="BPJ3234" s="137"/>
      <c r="BPK3234" s="137"/>
      <c r="BPL3234" s="137"/>
      <c r="BPM3234" s="137"/>
      <c r="BPN3234" s="137"/>
      <c r="BPO3234" s="137"/>
      <c r="BPP3234" s="137"/>
      <c r="BPQ3234" s="137"/>
      <c r="BPR3234" s="137"/>
      <c r="BPS3234" s="137"/>
      <c r="BPT3234" s="137"/>
      <c r="BPU3234" s="137"/>
      <c r="BPV3234" s="137"/>
      <c r="BPW3234" s="137"/>
      <c r="BPX3234" s="137"/>
      <c r="BPY3234" s="137"/>
      <c r="BPZ3234" s="137"/>
      <c r="BQA3234" s="137"/>
      <c r="BQB3234" s="137"/>
      <c r="BQC3234" s="137"/>
      <c r="BQD3234" s="137"/>
      <c r="BQE3234" s="137"/>
      <c r="BQF3234" s="137"/>
      <c r="BQG3234" s="137"/>
      <c r="BQH3234" s="137"/>
      <c r="BQI3234" s="137"/>
      <c r="BQJ3234" s="137"/>
      <c r="BQK3234" s="137"/>
      <c r="BQL3234" s="137"/>
      <c r="BQM3234" s="137"/>
      <c r="BQN3234" s="137"/>
      <c r="BQO3234" s="137"/>
      <c r="BQP3234" s="137"/>
      <c r="BQQ3234" s="137"/>
      <c r="BQR3234" s="137"/>
      <c r="BQS3234" s="137"/>
      <c r="BQT3234" s="137"/>
      <c r="BQU3234" s="137"/>
      <c r="BQV3234" s="137"/>
      <c r="BQW3234" s="137"/>
      <c r="BQX3234" s="137"/>
      <c r="BQY3234" s="137"/>
      <c r="BQZ3234" s="137"/>
      <c r="BRA3234" s="137"/>
      <c r="BRB3234" s="137"/>
      <c r="BRC3234" s="137"/>
      <c r="BRD3234" s="137"/>
      <c r="BRE3234" s="137"/>
      <c r="BRF3234" s="137"/>
      <c r="BRG3234" s="137"/>
      <c r="BRH3234" s="137"/>
      <c r="BRI3234" s="137"/>
      <c r="BRJ3234" s="137"/>
      <c r="BRK3234" s="137"/>
      <c r="BRL3234" s="137"/>
      <c r="BRM3234" s="137"/>
      <c r="BRN3234" s="137"/>
      <c r="BRO3234" s="137"/>
      <c r="BRP3234" s="137"/>
      <c r="BRQ3234" s="137"/>
      <c r="BRR3234" s="137"/>
      <c r="BRS3234" s="137"/>
      <c r="BRT3234" s="137"/>
      <c r="BRU3234" s="137"/>
      <c r="BRV3234" s="137"/>
      <c r="BRW3234" s="137"/>
      <c r="BRX3234" s="137"/>
      <c r="BRY3234" s="137"/>
      <c r="BRZ3234" s="137"/>
      <c r="BSA3234" s="137"/>
      <c r="BSB3234" s="137"/>
      <c r="BSC3234" s="137"/>
      <c r="BSD3234" s="137"/>
      <c r="BSE3234" s="137"/>
      <c r="BSF3234" s="137"/>
      <c r="BSG3234" s="137"/>
      <c r="BSH3234" s="137"/>
      <c r="BSI3234" s="137"/>
      <c r="BSJ3234" s="137"/>
      <c r="BSK3234" s="137"/>
      <c r="BSL3234" s="137"/>
      <c r="BSM3234" s="137"/>
      <c r="BSN3234" s="137"/>
      <c r="BSO3234" s="137"/>
      <c r="BSP3234" s="137"/>
      <c r="BSQ3234" s="137"/>
      <c r="BSR3234" s="137"/>
      <c r="BSS3234" s="137"/>
      <c r="BST3234" s="137"/>
      <c r="BSU3234" s="137"/>
      <c r="BSV3234" s="137"/>
      <c r="BSW3234" s="137"/>
      <c r="BSX3234" s="137"/>
      <c r="BSY3234" s="137"/>
      <c r="BSZ3234" s="137"/>
      <c r="BTA3234" s="137"/>
      <c r="BTB3234" s="137"/>
      <c r="BTC3234" s="137"/>
      <c r="BTD3234" s="137"/>
      <c r="BTE3234" s="137"/>
      <c r="BTF3234" s="137"/>
      <c r="BTG3234" s="137"/>
      <c r="BTH3234" s="137"/>
      <c r="BTI3234" s="137"/>
      <c r="BTJ3234" s="137"/>
      <c r="BTK3234" s="137"/>
      <c r="BTL3234" s="137"/>
      <c r="BTM3234" s="137"/>
      <c r="BTN3234" s="137"/>
      <c r="BTO3234" s="137"/>
      <c r="BTP3234" s="137"/>
      <c r="BTQ3234" s="137"/>
      <c r="BTR3234" s="137"/>
      <c r="BTS3234" s="137"/>
      <c r="BTT3234" s="137"/>
      <c r="BTU3234" s="137"/>
      <c r="BTV3234" s="137"/>
      <c r="BTW3234" s="137"/>
      <c r="BTX3234" s="137"/>
      <c r="BTY3234" s="137"/>
      <c r="BTZ3234" s="137"/>
      <c r="BUA3234" s="137"/>
      <c r="BUB3234" s="137"/>
      <c r="BUC3234" s="137"/>
      <c r="BUD3234" s="137"/>
      <c r="BUE3234" s="137"/>
      <c r="BUF3234" s="137"/>
      <c r="BUG3234" s="137"/>
      <c r="BUH3234" s="137"/>
      <c r="BUI3234" s="137"/>
      <c r="BUJ3234" s="137"/>
      <c r="BUK3234" s="137"/>
      <c r="BUL3234" s="137"/>
      <c r="BUM3234" s="137"/>
      <c r="BUN3234" s="137"/>
      <c r="BUO3234" s="137"/>
      <c r="BUP3234" s="137"/>
      <c r="BUQ3234" s="137"/>
      <c r="BUR3234" s="137"/>
      <c r="BUS3234" s="137"/>
      <c r="BUT3234" s="137"/>
      <c r="BUU3234" s="137"/>
      <c r="BUV3234" s="137"/>
      <c r="BUW3234" s="137"/>
      <c r="BUX3234" s="137"/>
      <c r="BUY3234" s="137"/>
      <c r="BUZ3234" s="137"/>
      <c r="BVA3234" s="137"/>
      <c r="BVB3234" s="137"/>
      <c r="BVC3234" s="137"/>
      <c r="BVD3234" s="137"/>
      <c r="BVE3234" s="137"/>
      <c r="BVF3234" s="137"/>
      <c r="BVG3234" s="137"/>
      <c r="BVH3234" s="137"/>
      <c r="BVI3234" s="137"/>
      <c r="BVJ3234" s="137"/>
      <c r="BVK3234" s="137"/>
      <c r="BVL3234" s="137"/>
      <c r="BVM3234" s="137"/>
      <c r="BVN3234" s="137"/>
      <c r="BVO3234" s="137"/>
      <c r="BVP3234" s="137"/>
      <c r="BVQ3234" s="137"/>
      <c r="BVR3234" s="137"/>
      <c r="BVS3234" s="137"/>
      <c r="BVT3234" s="137"/>
      <c r="BVU3234" s="137"/>
      <c r="BVV3234" s="137"/>
      <c r="BVW3234" s="137"/>
      <c r="BVX3234" s="137"/>
      <c r="BVY3234" s="137"/>
      <c r="BVZ3234" s="137"/>
      <c r="BWA3234" s="137"/>
      <c r="BWB3234" s="137"/>
      <c r="BWC3234" s="137"/>
      <c r="BWD3234" s="137"/>
      <c r="BWE3234" s="137"/>
      <c r="BWF3234" s="137"/>
      <c r="BWG3234" s="137"/>
      <c r="BWH3234" s="137"/>
      <c r="BWI3234" s="137"/>
      <c r="BWJ3234" s="137"/>
      <c r="BWK3234" s="137"/>
      <c r="BWL3234" s="137"/>
      <c r="BWM3234" s="137"/>
      <c r="BWN3234" s="137"/>
      <c r="BWO3234" s="137"/>
      <c r="BWP3234" s="137"/>
      <c r="BWQ3234" s="137"/>
      <c r="BWR3234" s="137"/>
      <c r="BWS3234" s="137"/>
      <c r="BWT3234" s="137"/>
      <c r="BWU3234" s="137"/>
      <c r="BWV3234" s="137"/>
      <c r="BWW3234" s="137"/>
      <c r="BWX3234" s="137"/>
      <c r="BWY3234" s="137"/>
      <c r="BWZ3234" s="137"/>
      <c r="BXA3234" s="137"/>
      <c r="BXB3234" s="137"/>
      <c r="BXC3234" s="137"/>
      <c r="BXD3234" s="137"/>
      <c r="BXE3234" s="137"/>
      <c r="BXF3234" s="137"/>
      <c r="BXG3234" s="137"/>
      <c r="BXH3234" s="137"/>
      <c r="BXI3234" s="137"/>
      <c r="BXJ3234" s="137"/>
      <c r="BXK3234" s="137"/>
      <c r="BXL3234" s="137"/>
      <c r="BXM3234" s="137"/>
      <c r="BXN3234" s="137"/>
      <c r="BXO3234" s="137"/>
      <c r="BXP3234" s="137"/>
      <c r="BXQ3234" s="137"/>
      <c r="BXR3234" s="137"/>
      <c r="BXS3234" s="137"/>
      <c r="BXT3234" s="137"/>
      <c r="BXU3234" s="137"/>
      <c r="BXV3234" s="137"/>
      <c r="BXW3234" s="137"/>
      <c r="BXX3234" s="137"/>
      <c r="BXY3234" s="137"/>
      <c r="BXZ3234" s="137"/>
      <c r="BYA3234" s="137"/>
      <c r="BYB3234" s="137"/>
      <c r="BYC3234" s="137"/>
      <c r="BYD3234" s="137"/>
      <c r="BYE3234" s="137"/>
      <c r="BYF3234" s="137"/>
      <c r="BYG3234" s="137"/>
      <c r="BYH3234" s="137"/>
      <c r="BYI3234" s="137"/>
      <c r="BYJ3234" s="137"/>
      <c r="BYK3234" s="137"/>
      <c r="BYL3234" s="137"/>
      <c r="BYM3234" s="137"/>
      <c r="BYN3234" s="137"/>
      <c r="BYO3234" s="137"/>
      <c r="BYP3234" s="137"/>
      <c r="BYQ3234" s="137"/>
      <c r="BYR3234" s="137"/>
      <c r="BYS3234" s="137"/>
      <c r="BYT3234" s="137"/>
      <c r="BYU3234" s="137"/>
      <c r="BYV3234" s="137"/>
      <c r="BYW3234" s="137"/>
      <c r="BYX3234" s="137"/>
      <c r="BYY3234" s="137"/>
      <c r="BYZ3234" s="137"/>
      <c r="BZA3234" s="137"/>
      <c r="BZB3234" s="137"/>
      <c r="BZC3234" s="137"/>
      <c r="BZD3234" s="137"/>
      <c r="BZE3234" s="137"/>
      <c r="BZF3234" s="137"/>
      <c r="BZG3234" s="137"/>
      <c r="BZH3234" s="137"/>
      <c r="BZI3234" s="137"/>
      <c r="BZJ3234" s="137"/>
      <c r="BZK3234" s="137"/>
      <c r="BZL3234" s="137"/>
      <c r="BZM3234" s="137"/>
      <c r="BZN3234" s="137"/>
      <c r="BZO3234" s="137"/>
      <c r="BZP3234" s="137"/>
      <c r="BZQ3234" s="137"/>
      <c r="BZR3234" s="137"/>
      <c r="BZS3234" s="137"/>
      <c r="BZT3234" s="137"/>
      <c r="BZU3234" s="137"/>
      <c r="BZV3234" s="137"/>
      <c r="BZW3234" s="137"/>
      <c r="BZX3234" s="137"/>
      <c r="BZY3234" s="137"/>
      <c r="BZZ3234" s="137"/>
      <c r="CAA3234" s="137"/>
      <c r="CAB3234" s="137"/>
      <c r="CAC3234" s="137"/>
      <c r="CAD3234" s="137"/>
      <c r="CAE3234" s="137"/>
      <c r="CAF3234" s="137"/>
      <c r="CAG3234" s="137"/>
      <c r="CAH3234" s="137"/>
      <c r="CAI3234" s="137"/>
      <c r="CAJ3234" s="137"/>
      <c r="CAK3234" s="137"/>
      <c r="CAL3234" s="137"/>
      <c r="CAM3234" s="137"/>
      <c r="CAN3234" s="137"/>
      <c r="CAO3234" s="137"/>
      <c r="CAP3234" s="137"/>
      <c r="CAQ3234" s="137"/>
      <c r="CAR3234" s="137"/>
      <c r="CAS3234" s="137"/>
      <c r="CAT3234" s="137"/>
      <c r="CAU3234" s="137"/>
      <c r="CAV3234" s="137"/>
      <c r="CAW3234" s="137"/>
      <c r="CAX3234" s="137"/>
      <c r="CAY3234" s="137"/>
      <c r="CAZ3234" s="137"/>
      <c r="CBA3234" s="137"/>
      <c r="CBB3234" s="137"/>
      <c r="CBC3234" s="137"/>
      <c r="CBD3234" s="137"/>
      <c r="CBE3234" s="137"/>
      <c r="CBF3234" s="137"/>
      <c r="CBG3234" s="137"/>
      <c r="CBH3234" s="137"/>
      <c r="CBI3234" s="137"/>
      <c r="CBJ3234" s="137"/>
      <c r="CBK3234" s="137"/>
      <c r="CBL3234" s="137"/>
      <c r="CBM3234" s="137"/>
      <c r="CBN3234" s="137"/>
      <c r="CBO3234" s="137"/>
      <c r="CBP3234" s="137"/>
      <c r="CBQ3234" s="137"/>
      <c r="CBR3234" s="137"/>
      <c r="CBS3234" s="137"/>
      <c r="CBT3234" s="137"/>
      <c r="CBU3234" s="137"/>
      <c r="CBV3234" s="137"/>
      <c r="CBW3234" s="137"/>
      <c r="CBX3234" s="137"/>
      <c r="CBY3234" s="137"/>
      <c r="CBZ3234" s="137"/>
      <c r="CCA3234" s="137"/>
      <c r="CCB3234" s="137"/>
      <c r="CCC3234" s="137"/>
      <c r="CCD3234" s="137"/>
      <c r="CCE3234" s="137"/>
      <c r="CCF3234" s="137"/>
      <c r="CCG3234" s="137"/>
      <c r="CCH3234" s="137"/>
      <c r="CCI3234" s="137"/>
      <c r="CCJ3234" s="137"/>
      <c r="CCK3234" s="137"/>
      <c r="CCL3234" s="137"/>
      <c r="CCM3234" s="137"/>
      <c r="CCN3234" s="137"/>
      <c r="CCO3234" s="137"/>
      <c r="CCP3234" s="137"/>
      <c r="CCQ3234" s="137"/>
      <c r="CCR3234" s="137"/>
      <c r="CCS3234" s="137"/>
      <c r="CCT3234" s="137"/>
      <c r="CCU3234" s="137"/>
      <c r="CCV3234" s="137"/>
      <c r="CCW3234" s="137"/>
      <c r="CCX3234" s="137"/>
      <c r="CCY3234" s="137"/>
      <c r="CCZ3234" s="137"/>
      <c r="CDA3234" s="137"/>
      <c r="CDB3234" s="137"/>
      <c r="CDC3234" s="137"/>
      <c r="CDD3234" s="137"/>
      <c r="CDE3234" s="137"/>
      <c r="CDF3234" s="137"/>
      <c r="CDG3234" s="137"/>
      <c r="CDH3234" s="137"/>
      <c r="CDI3234" s="137"/>
      <c r="CDJ3234" s="137"/>
      <c r="CDK3234" s="137"/>
      <c r="CDL3234" s="137"/>
      <c r="CDM3234" s="137"/>
      <c r="CDN3234" s="137"/>
      <c r="CDO3234" s="137"/>
      <c r="CDP3234" s="137"/>
      <c r="CDQ3234" s="137"/>
      <c r="CDR3234" s="137"/>
      <c r="CDS3234" s="137"/>
      <c r="CDT3234" s="137"/>
      <c r="CDU3234" s="137"/>
      <c r="CDV3234" s="137"/>
      <c r="CDW3234" s="137"/>
      <c r="CDX3234" s="137"/>
      <c r="CDY3234" s="137"/>
      <c r="CDZ3234" s="137"/>
      <c r="CEA3234" s="137"/>
      <c r="CEB3234" s="137"/>
      <c r="CEC3234" s="137"/>
      <c r="CED3234" s="137"/>
      <c r="CEE3234" s="137"/>
      <c r="CEF3234" s="137"/>
      <c r="CEG3234" s="137"/>
      <c r="CEH3234" s="137"/>
      <c r="CEI3234" s="137"/>
      <c r="CEJ3234" s="137"/>
      <c r="CEK3234" s="137"/>
      <c r="CEL3234" s="137"/>
      <c r="CEM3234" s="137"/>
      <c r="CEN3234" s="137"/>
      <c r="CEO3234" s="137"/>
      <c r="CEP3234" s="137"/>
      <c r="CEQ3234" s="137"/>
      <c r="CER3234" s="137"/>
      <c r="CES3234" s="137"/>
      <c r="CET3234" s="137"/>
      <c r="CEU3234" s="137"/>
      <c r="CEV3234" s="137"/>
      <c r="CEW3234" s="137"/>
      <c r="CEX3234" s="137"/>
      <c r="CEY3234" s="137"/>
      <c r="CEZ3234" s="137"/>
      <c r="CFA3234" s="137"/>
      <c r="CFB3234" s="137"/>
      <c r="CFC3234" s="137"/>
      <c r="CFD3234" s="137"/>
      <c r="CFE3234" s="137"/>
      <c r="CFF3234" s="137"/>
      <c r="CFG3234" s="137"/>
      <c r="CFH3234" s="137"/>
      <c r="CFI3234" s="137"/>
      <c r="CFJ3234" s="137"/>
      <c r="CFK3234" s="137"/>
      <c r="CFL3234" s="137"/>
      <c r="CFM3234" s="137"/>
      <c r="CFN3234" s="137"/>
      <c r="CFO3234" s="137"/>
      <c r="CFP3234" s="137"/>
      <c r="CFQ3234" s="137"/>
      <c r="CFR3234" s="137"/>
      <c r="CFS3234" s="137"/>
      <c r="CFT3234" s="137"/>
      <c r="CFU3234" s="137"/>
      <c r="CFV3234" s="137"/>
      <c r="CFW3234" s="137"/>
      <c r="CFX3234" s="137"/>
      <c r="CFY3234" s="137"/>
      <c r="CFZ3234" s="137"/>
      <c r="CGA3234" s="137"/>
      <c r="CGB3234" s="137"/>
      <c r="CGC3234" s="137"/>
      <c r="CGD3234" s="137"/>
      <c r="CGE3234" s="137"/>
      <c r="CGF3234" s="137"/>
      <c r="CGG3234" s="137"/>
      <c r="CGH3234" s="137"/>
      <c r="CGI3234" s="137"/>
      <c r="CGJ3234" s="137"/>
      <c r="CGK3234" s="137"/>
      <c r="CGL3234" s="137"/>
      <c r="CGM3234" s="137"/>
      <c r="CGN3234" s="137"/>
      <c r="CGO3234" s="137"/>
      <c r="CGP3234" s="137"/>
      <c r="CGQ3234" s="137"/>
      <c r="CGR3234" s="137"/>
      <c r="CGS3234" s="137"/>
      <c r="CGT3234" s="137"/>
      <c r="CGU3234" s="137"/>
      <c r="CGV3234" s="137"/>
      <c r="CGW3234" s="137"/>
      <c r="CGX3234" s="137"/>
      <c r="CGY3234" s="137"/>
      <c r="CGZ3234" s="137"/>
      <c r="CHA3234" s="137"/>
      <c r="CHB3234" s="137"/>
      <c r="CHC3234" s="137"/>
      <c r="CHD3234" s="137"/>
      <c r="CHE3234" s="137"/>
      <c r="CHF3234" s="137"/>
      <c r="CHG3234" s="137"/>
      <c r="CHH3234" s="137"/>
      <c r="CHI3234" s="137"/>
      <c r="CHJ3234" s="137"/>
      <c r="CHK3234" s="137"/>
      <c r="CHL3234" s="137"/>
      <c r="CHM3234" s="137"/>
      <c r="CHN3234" s="137"/>
      <c r="CHO3234" s="137"/>
      <c r="CHP3234" s="137"/>
      <c r="CHQ3234" s="137"/>
      <c r="CHR3234" s="137"/>
      <c r="CHS3234" s="137"/>
      <c r="CHT3234" s="137"/>
      <c r="CHU3234" s="137"/>
      <c r="CHV3234" s="137"/>
      <c r="CHW3234" s="137"/>
      <c r="CHX3234" s="137"/>
      <c r="CHY3234" s="137"/>
      <c r="CHZ3234" s="137"/>
      <c r="CIA3234" s="137"/>
      <c r="CIB3234" s="137"/>
      <c r="CIC3234" s="137"/>
      <c r="CID3234" s="137"/>
      <c r="CIE3234" s="137"/>
      <c r="CIF3234" s="137"/>
      <c r="CIG3234" s="137"/>
      <c r="CIH3234" s="137"/>
      <c r="CII3234" s="137"/>
      <c r="CIJ3234" s="137"/>
      <c r="CIK3234" s="137"/>
      <c r="CIL3234" s="137"/>
      <c r="CIM3234" s="137"/>
      <c r="CIN3234" s="137"/>
      <c r="CIO3234" s="137"/>
      <c r="CIP3234" s="137"/>
      <c r="CIQ3234" s="137"/>
      <c r="CIR3234" s="137"/>
      <c r="CIS3234" s="137"/>
      <c r="CIT3234" s="137"/>
      <c r="CIU3234" s="137"/>
      <c r="CIV3234" s="137"/>
      <c r="CIW3234" s="137"/>
      <c r="CIX3234" s="137"/>
      <c r="CIY3234" s="137"/>
      <c r="CIZ3234" s="137"/>
      <c r="CJA3234" s="137"/>
      <c r="CJB3234" s="137"/>
      <c r="CJC3234" s="137"/>
      <c r="CJD3234" s="137"/>
      <c r="CJE3234" s="137"/>
      <c r="CJF3234" s="137"/>
      <c r="CJG3234" s="137"/>
      <c r="CJH3234" s="137"/>
      <c r="CJI3234" s="137"/>
      <c r="CJJ3234" s="137"/>
      <c r="CJK3234" s="137"/>
      <c r="CJL3234" s="137"/>
      <c r="CJM3234" s="137"/>
      <c r="CJN3234" s="137"/>
      <c r="CJO3234" s="137"/>
      <c r="CJP3234" s="137"/>
      <c r="CJQ3234" s="137"/>
      <c r="CJR3234" s="137"/>
      <c r="CJS3234" s="137"/>
      <c r="CJT3234" s="137"/>
      <c r="CJU3234" s="137"/>
      <c r="CJV3234" s="137"/>
      <c r="CJW3234" s="137"/>
      <c r="CJX3234" s="137"/>
      <c r="CJY3234" s="137"/>
      <c r="CJZ3234" s="137"/>
      <c r="CKA3234" s="137"/>
      <c r="CKB3234" s="137"/>
      <c r="CKC3234" s="137"/>
      <c r="CKD3234" s="137"/>
      <c r="CKE3234" s="137"/>
      <c r="CKF3234" s="137"/>
      <c r="CKG3234" s="137"/>
      <c r="CKH3234" s="137"/>
      <c r="CKI3234" s="137"/>
      <c r="CKJ3234" s="137"/>
      <c r="CKK3234" s="137"/>
      <c r="CKL3234" s="137"/>
      <c r="CKM3234" s="137"/>
      <c r="CKN3234" s="137"/>
      <c r="CKO3234" s="137"/>
      <c r="CKP3234" s="137"/>
      <c r="CKQ3234" s="137"/>
      <c r="CKR3234" s="137"/>
      <c r="CKS3234" s="137"/>
      <c r="CKT3234" s="137"/>
      <c r="CKU3234" s="137"/>
      <c r="CKV3234" s="137"/>
      <c r="CKW3234" s="137"/>
      <c r="CKX3234" s="137"/>
      <c r="CKY3234" s="137"/>
      <c r="CKZ3234" s="137"/>
      <c r="CLA3234" s="137"/>
      <c r="CLB3234" s="137"/>
      <c r="CLC3234" s="137"/>
      <c r="CLD3234" s="137"/>
      <c r="CLE3234" s="137"/>
      <c r="CLF3234" s="137"/>
      <c r="CLG3234" s="137"/>
      <c r="CLH3234" s="137"/>
      <c r="CLI3234" s="137"/>
      <c r="CLJ3234" s="137"/>
      <c r="CLK3234" s="137"/>
      <c r="CLL3234" s="137"/>
      <c r="CLM3234" s="137"/>
      <c r="CLN3234" s="137"/>
      <c r="CLO3234" s="137"/>
      <c r="CLP3234" s="137"/>
      <c r="CLQ3234" s="137"/>
      <c r="CLR3234" s="137"/>
      <c r="CLS3234" s="137"/>
      <c r="CLT3234" s="137"/>
      <c r="CLU3234" s="137"/>
      <c r="CLV3234" s="137"/>
      <c r="CLW3234" s="137"/>
      <c r="CLX3234" s="137"/>
      <c r="CLY3234" s="137"/>
      <c r="CLZ3234" s="137"/>
      <c r="CMA3234" s="137"/>
      <c r="CMB3234" s="137"/>
      <c r="CMC3234" s="137"/>
      <c r="CMD3234" s="137"/>
      <c r="CME3234" s="137"/>
      <c r="CMF3234" s="137"/>
      <c r="CMG3234" s="137"/>
      <c r="CMH3234" s="137"/>
      <c r="CMI3234" s="137"/>
      <c r="CMJ3234" s="137"/>
      <c r="CMK3234" s="137"/>
      <c r="CML3234" s="137"/>
      <c r="CMM3234" s="137"/>
      <c r="CMN3234" s="137"/>
      <c r="CMO3234" s="137"/>
      <c r="CMP3234" s="137"/>
      <c r="CMQ3234" s="137"/>
      <c r="CMR3234" s="137"/>
      <c r="CMS3234" s="137"/>
      <c r="CMT3234" s="137"/>
      <c r="CMU3234" s="137"/>
      <c r="CMV3234" s="137"/>
      <c r="CMW3234" s="137"/>
      <c r="CMX3234" s="137"/>
      <c r="CMY3234" s="137"/>
      <c r="CMZ3234" s="137"/>
      <c r="CNA3234" s="137"/>
      <c r="CNB3234" s="137"/>
      <c r="CNC3234" s="137"/>
      <c r="CND3234" s="137"/>
      <c r="CNE3234" s="137"/>
      <c r="CNF3234" s="137"/>
      <c r="CNG3234" s="137"/>
      <c r="CNH3234" s="137"/>
      <c r="CNI3234" s="137"/>
      <c r="CNJ3234" s="137"/>
      <c r="CNK3234" s="137"/>
      <c r="CNL3234" s="137"/>
      <c r="CNM3234" s="137"/>
      <c r="CNN3234" s="137"/>
      <c r="CNO3234" s="137"/>
      <c r="CNP3234" s="137"/>
      <c r="CNQ3234" s="137"/>
      <c r="CNR3234" s="137"/>
      <c r="CNS3234" s="137"/>
      <c r="CNT3234" s="137"/>
      <c r="CNU3234" s="137"/>
      <c r="CNV3234" s="137"/>
      <c r="CNW3234" s="137"/>
      <c r="CNX3234" s="137"/>
      <c r="CNY3234" s="137"/>
      <c r="CNZ3234" s="137"/>
      <c r="COA3234" s="137"/>
      <c r="COB3234" s="137"/>
      <c r="COC3234" s="137"/>
      <c r="COD3234" s="137"/>
      <c r="COE3234" s="137"/>
      <c r="COF3234" s="137"/>
      <c r="COG3234" s="137"/>
      <c r="COH3234" s="137"/>
      <c r="COI3234" s="137"/>
      <c r="COJ3234" s="137"/>
      <c r="COK3234" s="137"/>
      <c r="COL3234" s="137"/>
      <c r="COM3234" s="137"/>
      <c r="CON3234" s="137"/>
      <c r="COO3234" s="137"/>
      <c r="COP3234" s="137"/>
      <c r="COQ3234" s="137"/>
      <c r="COR3234" s="137"/>
      <c r="COS3234" s="137"/>
      <c r="COT3234" s="137"/>
      <c r="COU3234" s="137"/>
      <c r="COV3234" s="137"/>
      <c r="COW3234" s="137"/>
      <c r="COX3234" s="137"/>
      <c r="COY3234" s="137"/>
      <c r="COZ3234" s="137"/>
      <c r="CPA3234" s="137"/>
      <c r="CPB3234" s="137"/>
      <c r="CPC3234" s="137"/>
      <c r="CPD3234" s="137"/>
      <c r="CPE3234" s="137"/>
      <c r="CPF3234" s="137"/>
      <c r="CPG3234" s="137"/>
      <c r="CPH3234" s="137"/>
      <c r="CPI3234" s="137"/>
      <c r="CPJ3234" s="137"/>
      <c r="CPK3234" s="137"/>
      <c r="CPL3234" s="137"/>
      <c r="CPM3234" s="137"/>
      <c r="CPN3234" s="137"/>
      <c r="CPO3234" s="137"/>
      <c r="CPP3234" s="137"/>
      <c r="CPQ3234" s="137"/>
      <c r="CPR3234" s="137"/>
      <c r="CPS3234" s="137"/>
      <c r="CPT3234" s="137"/>
      <c r="CPU3234" s="137"/>
      <c r="CPV3234" s="137"/>
      <c r="CPW3234" s="137"/>
      <c r="CPX3234" s="137"/>
      <c r="CPY3234" s="137"/>
      <c r="CPZ3234" s="137"/>
      <c r="CQA3234" s="137"/>
      <c r="CQB3234" s="137"/>
      <c r="CQC3234" s="137"/>
      <c r="CQD3234" s="137"/>
      <c r="CQE3234" s="137"/>
      <c r="CQF3234" s="137"/>
      <c r="CQG3234" s="137"/>
      <c r="CQH3234" s="137"/>
      <c r="CQI3234" s="137"/>
      <c r="CQJ3234" s="137"/>
      <c r="CQK3234" s="137"/>
      <c r="CQL3234" s="137"/>
      <c r="CQM3234" s="137"/>
      <c r="CQN3234" s="137"/>
      <c r="CQO3234" s="137"/>
      <c r="CQP3234" s="137"/>
      <c r="CQQ3234" s="137"/>
      <c r="CQR3234" s="137"/>
      <c r="CQS3234" s="137"/>
      <c r="CQT3234" s="137"/>
      <c r="CQU3234" s="137"/>
      <c r="CQV3234" s="137"/>
      <c r="CQW3234" s="137"/>
      <c r="CQX3234" s="137"/>
      <c r="CQY3234" s="137"/>
      <c r="CQZ3234" s="137"/>
      <c r="CRA3234" s="137"/>
      <c r="CRB3234" s="137"/>
      <c r="CRC3234" s="137"/>
      <c r="CRD3234" s="137"/>
      <c r="CRE3234" s="137"/>
      <c r="CRF3234" s="137"/>
      <c r="CRG3234" s="137"/>
      <c r="CRH3234" s="137"/>
      <c r="CRI3234" s="137"/>
      <c r="CRJ3234" s="137"/>
      <c r="CRK3234" s="137"/>
      <c r="CRL3234" s="137"/>
      <c r="CRM3234" s="137"/>
      <c r="CRN3234" s="137"/>
      <c r="CRO3234" s="137"/>
      <c r="CRP3234" s="137"/>
      <c r="CRQ3234" s="137"/>
      <c r="CRR3234" s="137"/>
      <c r="CRS3234" s="137"/>
      <c r="CRT3234" s="137"/>
      <c r="CRU3234" s="137"/>
      <c r="CRV3234" s="137"/>
      <c r="CRW3234" s="137"/>
      <c r="CRX3234" s="137"/>
      <c r="CRY3234" s="137"/>
      <c r="CRZ3234" s="137"/>
      <c r="CSA3234" s="137"/>
      <c r="CSB3234" s="137"/>
      <c r="CSC3234" s="137"/>
      <c r="CSD3234" s="137"/>
      <c r="CSE3234" s="137"/>
      <c r="CSF3234" s="137"/>
      <c r="CSG3234" s="137"/>
      <c r="CSH3234" s="137"/>
      <c r="CSI3234" s="137"/>
      <c r="CSJ3234" s="137"/>
      <c r="CSK3234" s="137"/>
      <c r="CSL3234" s="137"/>
      <c r="CSM3234" s="137"/>
      <c r="CSN3234" s="137"/>
      <c r="CSO3234" s="137"/>
      <c r="CSP3234" s="137"/>
      <c r="CSQ3234" s="137"/>
      <c r="CSR3234" s="137"/>
      <c r="CSS3234" s="137"/>
      <c r="CST3234" s="137"/>
      <c r="CSU3234" s="137"/>
      <c r="CSV3234" s="137"/>
      <c r="CSW3234" s="137"/>
      <c r="CSX3234" s="137"/>
      <c r="CSY3234" s="137"/>
      <c r="CSZ3234" s="137"/>
      <c r="CTA3234" s="137"/>
      <c r="CTB3234" s="137"/>
      <c r="CTC3234" s="137"/>
      <c r="CTD3234" s="137"/>
      <c r="CTE3234" s="137"/>
      <c r="CTF3234" s="137"/>
      <c r="CTG3234" s="137"/>
      <c r="CTH3234" s="137"/>
      <c r="CTI3234" s="137"/>
      <c r="CTJ3234" s="137"/>
      <c r="CTK3234" s="137"/>
      <c r="CTL3234" s="137"/>
      <c r="CTM3234" s="137"/>
      <c r="CTN3234" s="137"/>
      <c r="CTO3234" s="137"/>
      <c r="CTP3234" s="137"/>
      <c r="CTQ3234" s="137"/>
      <c r="CTR3234" s="137"/>
      <c r="CTS3234" s="137"/>
      <c r="CTT3234" s="137"/>
      <c r="CTU3234" s="137"/>
      <c r="CTV3234" s="137"/>
      <c r="CTW3234" s="137"/>
      <c r="CTX3234" s="137"/>
      <c r="CTY3234" s="137"/>
      <c r="CTZ3234" s="137"/>
      <c r="CUA3234" s="137"/>
      <c r="CUB3234" s="137"/>
      <c r="CUC3234" s="137"/>
      <c r="CUD3234" s="137"/>
      <c r="CUE3234" s="137"/>
      <c r="CUF3234" s="137"/>
      <c r="CUG3234" s="137"/>
      <c r="CUH3234" s="137"/>
      <c r="CUI3234" s="137"/>
      <c r="CUJ3234" s="137"/>
      <c r="CUK3234" s="137"/>
      <c r="CUL3234" s="137"/>
      <c r="CUM3234" s="137"/>
      <c r="CUN3234" s="137"/>
      <c r="CUO3234" s="137"/>
      <c r="CUP3234" s="137"/>
      <c r="CUQ3234" s="137"/>
      <c r="CUR3234" s="137"/>
      <c r="CUS3234" s="137"/>
      <c r="CUT3234" s="137"/>
      <c r="CUU3234" s="137"/>
      <c r="CUV3234" s="137"/>
      <c r="CUW3234" s="137"/>
      <c r="CUX3234" s="137"/>
      <c r="CUY3234" s="137"/>
      <c r="CUZ3234" s="137"/>
      <c r="CVA3234" s="137"/>
      <c r="CVB3234" s="137"/>
      <c r="CVC3234" s="137"/>
      <c r="CVD3234" s="137"/>
      <c r="CVE3234" s="137"/>
      <c r="CVF3234" s="137"/>
      <c r="CVG3234" s="137"/>
      <c r="CVH3234" s="137"/>
      <c r="CVI3234" s="137"/>
      <c r="CVJ3234" s="137"/>
      <c r="CVK3234" s="137"/>
      <c r="CVL3234" s="137"/>
      <c r="CVM3234" s="137"/>
      <c r="CVN3234" s="137"/>
      <c r="CVO3234" s="137"/>
      <c r="CVP3234" s="137"/>
      <c r="CVQ3234" s="137"/>
      <c r="CVR3234" s="137"/>
      <c r="CVS3234" s="137"/>
      <c r="CVT3234" s="137"/>
      <c r="CVU3234" s="137"/>
      <c r="CVV3234" s="137"/>
      <c r="CVW3234" s="137"/>
      <c r="CVX3234" s="137"/>
      <c r="CVY3234" s="137"/>
      <c r="CVZ3234" s="137"/>
      <c r="CWA3234" s="137"/>
      <c r="CWB3234" s="137"/>
      <c r="CWC3234" s="137"/>
      <c r="CWD3234" s="137"/>
      <c r="CWE3234" s="137"/>
      <c r="CWF3234" s="137"/>
      <c r="CWG3234" s="137"/>
      <c r="CWH3234" s="137"/>
      <c r="CWI3234" s="137"/>
      <c r="CWJ3234" s="137"/>
      <c r="CWK3234" s="137"/>
      <c r="CWL3234" s="137"/>
      <c r="CWM3234" s="137"/>
      <c r="CWN3234" s="137"/>
      <c r="CWO3234" s="137"/>
      <c r="CWP3234" s="137"/>
      <c r="CWQ3234" s="137"/>
      <c r="CWR3234" s="137"/>
      <c r="CWS3234" s="137"/>
      <c r="CWT3234" s="137"/>
      <c r="CWU3234" s="137"/>
      <c r="CWV3234" s="137"/>
      <c r="CWW3234" s="137"/>
      <c r="CWX3234" s="137"/>
      <c r="CWY3234" s="137"/>
      <c r="CWZ3234" s="137"/>
      <c r="CXA3234" s="137"/>
      <c r="CXB3234" s="137"/>
      <c r="CXC3234" s="137"/>
      <c r="CXD3234" s="137"/>
      <c r="CXE3234" s="137"/>
      <c r="CXF3234" s="137"/>
      <c r="CXG3234" s="137"/>
      <c r="CXH3234" s="137"/>
      <c r="CXI3234" s="137"/>
      <c r="CXJ3234" s="137"/>
      <c r="CXK3234" s="137"/>
      <c r="CXL3234" s="137"/>
      <c r="CXM3234" s="137"/>
      <c r="CXN3234" s="137"/>
      <c r="CXO3234" s="137"/>
      <c r="CXP3234" s="137"/>
      <c r="CXQ3234" s="137"/>
      <c r="CXR3234" s="137"/>
      <c r="CXS3234" s="137"/>
      <c r="CXT3234" s="137"/>
      <c r="CXU3234" s="137"/>
      <c r="CXV3234" s="137"/>
      <c r="CXW3234" s="137"/>
      <c r="CXX3234" s="137"/>
      <c r="CXY3234" s="137"/>
      <c r="CXZ3234" s="137"/>
      <c r="CYA3234" s="137"/>
      <c r="CYB3234" s="137"/>
      <c r="CYC3234" s="137"/>
      <c r="CYD3234" s="137"/>
      <c r="CYE3234" s="137"/>
      <c r="CYF3234" s="137"/>
      <c r="CYG3234" s="137"/>
      <c r="CYH3234" s="137"/>
      <c r="CYI3234" s="137"/>
      <c r="CYJ3234" s="137"/>
      <c r="CYK3234" s="137"/>
      <c r="CYL3234" s="137"/>
      <c r="CYM3234" s="137"/>
      <c r="CYN3234" s="137"/>
      <c r="CYO3234" s="137"/>
      <c r="CYP3234" s="137"/>
      <c r="CYQ3234" s="137"/>
      <c r="CYR3234" s="137"/>
      <c r="CYS3234" s="137"/>
      <c r="CYT3234" s="137"/>
      <c r="CYU3234" s="137"/>
      <c r="CYV3234" s="137"/>
      <c r="CYW3234" s="137"/>
      <c r="CYX3234" s="137"/>
      <c r="CYY3234" s="137"/>
      <c r="CYZ3234" s="137"/>
      <c r="CZA3234" s="137"/>
      <c r="CZB3234" s="137"/>
      <c r="CZC3234" s="137"/>
      <c r="CZD3234" s="137"/>
      <c r="CZE3234" s="137"/>
      <c r="CZF3234" s="137"/>
      <c r="CZG3234" s="137"/>
      <c r="CZH3234" s="137"/>
      <c r="CZI3234" s="137"/>
      <c r="CZJ3234" s="137"/>
      <c r="CZK3234" s="137"/>
      <c r="CZL3234" s="137"/>
      <c r="CZM3234" s="137"/>
      <c r="CZN3234" s="137"/>
      <c r="CZO3234" s="137"/>
      <c r="CZP3234" s="137"/>
      <c r="CZQ3234" s="137"/>
      <c r="CZR3234" s="137"/>
      <c r="CZS3234" s="137"/>
      <c r="CZT3234" s="137"/>
      <c r="CZU3234" s="137"/>
      <c r="CZV3234" s="137"/>
      <c r="CZW3234" s="137"/>
      <c r="CZX3234" s="137"/>
      <c r="CZY3234" s="137"/>
      <c r="CZZ3234" s="137"/>
      <c r="DAA3234" s="137"/>
      <c r="DAB3234" s="137"/>
      <c r="DAC3234" s="137"/>
      <c r="DAD3234" s="137"/>
      <c r="DAE3234" s="137"/>
      <c r="DAF3234" s="137"/>
      <c r="DAG3234" s="137"/>
      <c r="DAH3234" s="137"/>
      <c r="DAI3234" s="137"/>
      <c r="DAJ3234" s="137"/>
      <c r="DAK3234" s="137"/>
      <c r="DAL3234" s="137"/>
      <c r="DAM3234" s="137"/>
      <c r="DAN3234" s="137"/>
      <c r="DAO3234" s="137"/>
      <c r="DAP3234" s="137"/>
      <c r="DAQ3234" s="137"/>
      <c r="DAR3234" s="137"/>
      <c r="DAS3234" s="137"/>
      <c r="DAT3234" s="137"/>
      <c r="DAU3234" s="137"/>
      <c r="DAV3234" s="137"/>
      <c r="DAW3234" s="137"/>
      <c r="DAX3234" s="137"/>
      <c r="DAY3234" s="137"/>
      <c r="DAZ3234" s="137"/>
      <c r="DBA3234" s="137"/>
      <c r="DBB3234" s="137"/>
      <c r="DBC3234" s="137"/>
      <c r="DBD3234" s="137"/>
      <c r="DBE3234" s="137"/>
      <c r="DBF3234" s="137"/>
      <c r="DBG3234" s="137"/>
      <c r="DBH3234" s="137"/>
      <c r="DBI3234" s="137"/>
      <c r="DBJ3234" s="137"/>
      <c r="DBK3234" s="137"/>
      <c r="DBL3234" s="137"/>
      <c r="DBM3234" s="137"/>
      <c r="DBN3234" s="137"/>
      <c r="DBO3234" s="137"/>
      <c r="DBP3234" s="137"/>
      <c r="DBQ3234" s="137"/>
      <c r="DBR3234" s="137"/>
      <c r="DBS3234" s="137"/>
      <c r="DBT3234" s="137"/>
      <c r="DBU3234" s="137"/>
      <c r="DBV3234" s="137"/>
      <c r="DBW3234" s="137"/>
      <c r="DBX3234" s="137"/>
      <c r="DBY3234" s="137"/>
      <c r="DBZ3234" s="137"/>
      <c r="DCA3234" s="137"/>
      <c r="DCB3234" s="137"/>
      <c r="DCC3234" s="137"/>
      <c r="DCD3234" s="137"/>
      <c r="DCE3234" s="137"/>
      <c r="DCF3234" s="137"/>
      <c r="DCG3234" s="137"/>
      <c r="DCH3234" s="137"/>
      <c r="DCI3234" s="137"/>
      <c r="DCJ3234" s="137"/>
      <c r="DCK3234" s="137"/>
      <c r="DCL3234" s="137"/>
      <c r="DCM3234" s="137"/>
      <c r="DCN3234" s="137"/>
      <c r="DCO3234" s="137"/>
      <c r="DCP3234" s="137"/>
      <c r="DCQ3234" s="137"/>
      <c r="DCR3234" s="137"/>
      <c r="DCS3234" s="137"/>
      <c r="DCT3234" s="137"/>
      <c r="DCU3234" s="137"/>
      <c r="DCV3234" s="137"/>
      <c r="DCW3234" s="137"/>
      <c r="DCX3234" s="137"/>
      <c r="DCY3234" s="137"/>
      <c r="DCZ3234" s="137"/>
      <c r="DDA3234" s="137"/>
      <c r="DDB3234" s="137"/>
      <c r="DDC3234" s="137"/>
      <c r="DDD3234" s="137"/>
      <c r="DDE3234" s="137"/>
      <c r="DDF3234" s="137"/>
      <c r="DDG3234" s="137"/>
      <c r="DDH3234" s="137"/>
      <c r="DDI3234" s="137"/>
      <c r="DDJ3234" s="137"/>
      <c r="DDK3234" s="137"/>
      <c r="DDL3234" s="137"/>
      <c r="DDM3234" s="137"/>
      <c r="DDN3234" s="137"/>
      <c r="DDO3234" s="137"/>
      <c r="DDP3234" s="137"/>
      <c r="DDQ3234" s="137"/>
      <c r="DDR3234" s="137"/>
      <c r="DDS3234" s="137"/>
      <c r="DDT3234" s="137"/>
      <c r="DDU3234" s="137"/>
      <c r="DDV3234" s="137"/>
      <c r="DDW3234" s="137"/>
      <c r="DDX3234" s="137"/>
      <c r="DDY3234" s="137"/>
      <c r="DDZ3234" s="137"/>
      <c r="DEA3234" s="137"/>
      <c r="DEB3234" s="137"/>
      <c r="DEC3234" s="137"/>
      <c r="DED3234" s="137"/>
      <c r="DEE3234" s="137"/>
      <c r="DEF3234" s="137"/>
      <c r="DEG3234" s="137"/>
      <c r="DEH3234" s="137"/>
      <c r="DEI3234" s="137"/>
      <c r="DEJ3234" s="137"/>
      <c r="DEK3234" s="137"/>
      <c r="DEL3234" s="137"/>
      <c r="DEM3234" s="137"/>
      <c r="DEN3234" s="137"/>
      <c r="DEO3234" s="137"/>
      <c r="DEP3234" s="137"/>
      <c r="DEQ3234" s="137"/>
      <c r="DER3234" s="137"/>
      <c r="DES3234" s="137"/>
      <c r="DET3234" s="137"/>
      <c r="DEU3234" s="137"/>
      <c r="DEV3234" s="137"/>
      <c r="DEW3234" s="137"/>
      <c r="DEX3234" s="137"/>
      <c r="DEY3234" s="137"/>
      <c r="DEZ3234" s="137"/>
      <c r="DFA3234" s="137"/>
      <c r="DFB3234" s="137"/>
      <c r="DFC3234" s="137"/>
      <c r="DFD3234" s="137"/>
      <c r="DFE3234" s="137"/>
      <c r="DFF3234" s="137"/>
      <c r="DFG3234" s="137"/>
      <c r="DFH3234" s="137"/>
      <c r="DFI3234" s="137"/>
      <c r="DFJ3234" s="137"/>
      <c r="DFK3234" s="137"/>
      <c r="DFL3234" s="137"/>
      <c r="DFM3234" s="137"/>
      <c r="DFN3234" s="137"/>
      <c r="DFO3234" s="137"/>
      <c r="DFP3234" s="137"/>
      <c r="DFQ3234" s="137"/>
      <c r="DFR3234" s="137"/>
      <c r="DFS3234" s="137"/>
      <c r="DFT3234" s="137"/>
      <c r="DFU3234" s="137"/>
      <c r="DFV3234" s="137"/>
      <c r="DFW3234" s="137"/>
      <c r="DFX3234" s="137"/>
      <c r="DFY3234" s="137"/>
      <c r="DFZ3234" s="137"/>
      <c r="DGA3234" s="137"/>
      <c r="DGB3234" s="137"/>
      <c r="DGC3234" s="137"/>
      <c r="DGD3234" s="137"/>
      <c r="DGE3234" s="137"/>
      <c r="DGF3234" s="137"/>
      <c r="DGG3234" s="137"/>
      <c r="DGH3234" s="137"/>
      <c r="DGI3234" s="137"/>
      <c r="DGJ3234" s="137"/>
      <c r="DGK3234" s="137"/>
      <c r="DGL3234" s="137"/>
      <c r="DGM3234" s="137"/>
      <c r="DGN3234" s="137"/>
      <c r="DGO3234" s="137"/>
      <c r="DGP3234" s="137"/>
      <c r="DGQ3234" s="137"/>
      <c r="DGR3234" s="137"/>
      <c r="DGS3234" s="137"/>
      <c r="DGT3234" s="137"/>
      <c r="DGU3234" s="137"/>
      <c r="DGV3234" s="137"/>
      <c r="DGW3234" s="137"/>
      <c r="DGX3234" s="137"/>
      <c r="DGY3234" s="137"/>
      <c r="DGZ3234" s="137"/>
      <c r="DHA3234" s="137"/>
      <c r="DHB3234" s="137"/>
      <c r="DHC3234" s="137"/>
      <c r="DHD3234" s="137"/>
      <c r="DHE3234" s="137"/>
      <c r="DHF3234" s="137"/>
      <c r="DHG3234" s="137"/>
      <c r="DHH3234" s="137"/>
      <c r="DHI3234" s="137"/>
      <c r="DHJ3234" s="137"/>
      <c r="DHK3234" s="137"/>
      <c r="DHL3234" s="137"/>
      <c r="DHM3234" s="137"/>
      <c r="DHN3234" s="137"/>
      <c r="DHO3234" s="137"/>
    </row>
    <row r="3235" spans="1:2927" s="148" customFormat="1" ht="24.65" customHeight="1" outlineLevel="1" x14ac:dyDescent="0.35">
      <c r="A3235" s="161" t="s">
        <v>4477</v>
      </c>
      <c r="B3235" s="163" t="s">
        <v>4478</v>
      </c>
      <c r="C3235" s="64"/>
      <c r="D3235" s="404">
        <v>2131</v>
      </c>
      <c r="E3235" s="66">
        <f>E3244</f>
        <v>20340000</v>
      </c>
      <c r="F3235" s="65"/>
      <c r="G3235" s="65"/>
      <c r="H3235" s="65"/>
      <c r="I3235" s="66">
        <f t="shared" si="199"/>
        <v>20340000</v>
      </c>
      <c r="J3235" s="66">
        <f>J3244</f>
        <v>20340000</v>
      </c>
      <c r="K3235" s="65"/>
      <c r="L3235" s="65"/>
      <c r="M3235" s="65"/>
      <c r="N3235" s="66">
        <f t="shared" si="198"/>
        <v>20340000</v>
      </c>
      <c r="O3235" s="67">
        <f>O3236</f>
        <v>46055</v>
      </c>
      <c r="P3235" s="67">
        <f>P3244</f>
        <v>46203</v>
      </c>
      <c r="Q3235" s="68"/>
      <c r="R3235" s="71" t="s">
        <v>33</v>
      </c>
      <c r="S3235" s="71"/>
      <c r="T3235" s="71" t="s">
        <v>414</v>
      </c>
      <c r="U3235" s="147"/>
      <c r="V3235" s="137"/>
      <c r="W3235" s="137"/>
      <c r="X3235" s="137"/>
      <c r="Y3235" s="137"/>
      <c r="Z3235" s="137"/>
      <c r="AA3235" s="137"/>
      <c r="AB3235" s="137"/>
      <c r="AC3235" s="137"/>
      <c r="AD3235" s="137"/>
      <c r="AE3235" s="137"/>
      <c r="AF3235" s="137"/>
      <c r="AG3235" s="137"/>
      <c r="AH3235" s="137"/>
      <c r="AI3235" s="137"/>
      <c r="AJ3235" s="137"/>
      <c r="AK3235" s="137"/>
      <c r="AL3235" s="137"/>
      <c r="AM3235" s="137"/>
      <c r="AN3235" s="137"/>
      <c r="AO3235" s="137"/>
      <c r="AP3235" s="137"/>
      <c r="AQ3235" s="137"/>
      <c r="AR3235" s="137"/>
      <c r="AS3235" s="137"/>
      <c r="AT3235" s="137"/>
      <c r="AU3235" s="137"/>
      <c r="AV3235" s="137"/>
      <c r="AW3235" s="137"/>
      <c r="AX3235" s="137"/>
      <c r="AY3235" s="137"/>
      <c r="AZ3235" s="137"/>
      <c r="BA3235" s="137"/>
      <c r="BB3235" s="137"/>
      <c r="BC3235" s="137"/>
      <c r="BD3235" s="137"/>
      <c r="BE3235" s="137"/>
      <c r="BF3235" s="137"/>
      <c r="BG3235" s="137"/>
      <c r="BH3235" s="137"/>
      <c r="BI3235" s="137"/>
      <c r="BJ3235" s="137"/>
      <c r="BK3235" s="137"/>
      <c r="BL3235" s="137"/>
      <c r="BM3235" s="137"/>
      <c r="BN3235" s="137"/>
      <c r="BO3235" s="137"/>
      <c r="BP3235" s="137"/>
      <c r="BQ3235" s="137"/>
      <c r="BR3235" s="137"/>
      <c r="BS3235" s="137"/>
      <c r="BT3235" s="137"/>
      <c r="BU3235" s="137"/>
      <c r="BV3235" s="137"/>
      <c r="BW3235" s="137"/>
      <c r="BX3235" s="137"/>
      <c r="BY3235" s="137"/>
      <c r="BZ3235" s="137"/>
      <c r="CA3235" s="137"/>
      <c r="CB3235" s="137"/>
      <c r="CC3235" s="137"/>
      <c r="CD3235" s="137"/>
      <c r="CE3235" s="137"/>
      <c r="CF3235" s="137"/>
      <c r="CG3235" s="137"/>
      <c r="CH3235" s="137"/>
      <c r="CI3235" s="137"/>
      <c r="CJ3235" s="137"/>
      <c r="CK3235" s="137"/>
      <c r="CL3235" s="137"/>
      <c r="CM3235" s="137"/>
      <c r="CN3235" s="137"/>
      <c r="CO3235" s="137"/>
      <c r="CP3235" s="137"/>
      <c r="CQ3235" s="137"/>
      <c r="CR3235" s="137"/>
      <c r="CS3235" s="137"/>
      <c r="CT3235" s="137"/>
      <c r="CU3235" s="137"/>
      <c r="CV3235" s="137"/>
      <c r="CW3235" s="137"/>
      <c r="CX3235" s="137"/>
      <c r="CY3235" s="137"/>
      <c r="CZ3235" s="137"/>
      <c r="DA3235" s="137"/>
      <c r="DB3235" s="137"/>
      <c r="DC3235" s="137"/>
      <c r="DD3235" s="137"/>
      <c r="DE3235" s="137"/>
      <c r="DF3235" s="137"/>
      <c r="DG3235" s="137"/>
      <c r="DH3235" s="137"/>
      <c r="DI3235" s="137"/>
      <c r="DJ3235" s="137"/>
      <c r="DK3235" s="137"/>
      <c r="DL3235" s="137"/>
      <c r="DM3235" s="137"/>
      <c r="DN3235" s="137"/>
      <c r="DO3235" s="137"/>
      <c r="DP3235" s="137"/>
      <c r="DQ3235" s="137"/>
      <c r="DR3235" s="137"/>
      <c r="DS3235" s="137"/>
      <c r="DT3235" s="137"/>
      <c r="DU3235" s="137"/>
      <c r="DV3235" s="137"/>
      <c r="DW3235" s="137"/>
      <c r="DX3235" s="137"/>
      <c r="DY3235" s="137"/>
      <c r="DZ3235" s="137"/>
      <c r="EA3235" s="137"/>
      <c r="EB3235" s="137"/>
      <c r="EC3235" s="137"/>
      <c r="ED3235" s="137"/>
      <c r="EE3235" s="137"/>
      <c r="EF3235" s="137"/>
      <c r="EG3235" s="137"/>
      <c r="EH3235" s="137"/>
      <c r="EI3235" s="137"/>
      <c r="EJ3235" s="137"/>
      <c r="EK3235" s="137"/>
      <c r="EL3235" s="137"/>
      <c r="EM3235" s="137"/>
      <c r="EN3235" s="137"/>
      <c r="EO3235" s="137"/>
      <c r="EP3235" s="137"/>
      <c r="EQ3235" s="137"/>
      <c r="ER3235" s="137"/>
      <c r="ES3235" s="137"/>
      <c r="ET3235" s="137"/>
      <c r="EU3235" s="137"/>
      <c r="EV3235" s="137"/>
      <c r="EW3235" s="137"/>
      <c r="EX3235" s="137"/>
      <c r="EY3235" s="137"/>
      <c r="EZ3235" s="137"/>
      <c r="FA3235" s="137"/>
      <c r="FB3235" s="137"/>
      <c r="FC3235" s="137"/>
      <c r="FD3235" s="137"/>
      <c r="FE3235" s="137"/>
      <c r="FF3235" s="137"/>
      <c r="FG3235" s="137"/>
      <c r="FH3235" s="137"/>
      <c r="FI3235" s="137"/>
      <c r="FJ3235" s="137"/>
      <c r="FK3235" s="137"/>
      <c r="FL3235" s="137"/>
      <c r="FM3235" s="137"/>
      <c r="FN3235" s="137"/>
      <c r="FO3235" s="137"/>
      <c r="FP3235" s="137"/>
      <c r="FQ3235" s="137"/>
      <c r="FR3235" s="137"/>
      <c r="FS3235" s="137"/>
      <c r="FT3235" s="137"/>
      <c r="FU3235" s="137"/>
      <c r="FV3235" s="137"/>
      <c r="FW3235" s="137"/>
      <c r="FX3235" s="137"/>
      <c r="FY3235" s="137"/>
      <c r="FZ3235" s="137"/>
      <c r="GA3235" s="137"/>
      <c r="GB3235" s="137"/>
      <c r="GC3235" s="137"/>
      <c r="GD3235" s="137"/>
      <c r="GE3235" s="137"/>
      <c r="GF3235" s="137"/>
      <c r="GG3235" s="137"/>
      <c r="GH3235" s="137"/>
      <c r="GI3235" s="137"/>
      <c r="GJ3235" s="137"/>
      <c r="GK3235" s="137"/>
      <c r="GL3235" s="137"/>
      <c r="GM3235" s="137"/>
      <c r="GN3235" s="137"/>
      <c r="GO3235" s="137"/>
      <c r="GP3235" s="137"/>
      <c r="GQ3235" s="137"/>
      <c r="GR3235" s="137"/>
      <c r="GS3235" s="137"/>
      <c r="GT3235" s="137"/>
      <c r="GU3235" s="137"/>
      <c r="GV3235" s="137"/>
      <c r="GW3235" s="137"/>
      <c r="GX3235" s="137"/>
      <c r="GY3235" s="137"/>
      <c r="GZ3235" s="137"/>
      <c r="HA3235" s="137"/>
      <c r="HB3235" s="137"/>
      <c r="HC3235" s="137"/>
      <c r="HD3235" s="137"/>
      <c r="HE3235" s="137"/>
      <c r="HF3235" s="137"/>
      <c r="HG3235" s="137"/>
      <c r="HH3235" s="137"/>
      <c r="HI3235" s="137"/>
      <c r="HJ3235" s="137"/>
      <c r="HK3235" s="137"/>
      <c r="HL3235" s="137"/>
      <c r="HM3235" s="137"/>
      <c r="HN3235" s="137"/>
      <c r="HO3235" s="137"/>
      <c r="HP3235" s="137"/>
      <c r="HQ3235" s="137"/>
      <c r="HR3235" s="137"/>
      <c r="HS3235" s="137"/>
      <c r="HT3235" s="137"/>
      <c r="HU3235" s="137"/>
      <c r="HV3235" s="137"/>
      <c r="HW3235" s="137"/>
      <c r="HX3235" s="137"/>
      <c r="HY3235" s="137"/>
      <c r="HZ3235" s="137"/>
      <c r="IA3235" s="137"/>
      <c r="IB3235" s="137"/>
      <c r="IC3235" s="137"/>
      <c r="ID3235" s="137"/>
      <c r="IE3235" s="137"/>
      <c r="IF3235" s="137"/>
      <c r="IG3235" s="137"/>
      <c r="IH3235" s="137"/>
      <c r="II3235" s="137"/>
      <c r="IJ3235" s="137"/>
      <c r="IK3235" s="137"/>
      <c r="IL3235" s="137"/>
      <c r="IM3235" s="137"/>
      <c r="IN3235" s="137"/>
      <c r="IO3235" s="137"/>
      <c r="IP3235" s="137"/>
      <c r="IQ3235" s="137"/>
      <c r="IR3235" s="137"/>
      <c r="IS3235" s="137"/>
      <c r="IT3235" s="137"/>
      <c r="IU3235" s="137"/>
      <c r="IV3235" s="137"/>
      <c r="IW3235" s="137"/>
      <c r="IX3235" s="137"/>
      <c r="IY3235" s="137"/>
      <c r="IZ3235" s="137"/>
      <c r="JA3235" s="137"/>
      <c r="JB3235" s="137"/>
      <c r="JC3235" s="137"/>
      <c r="JD3235" s="137"/>
      <c r="JE3235" s="137"/>
      <c r="JF3235" s="137"/>
      <c r="JG3235" s="137"/>
      <c r="JH3235" s="137"/>
      <c r="JI3235" s="137"/>
      <c r="JJ3235" s="137"/>
      <c r="JK3235" s="137"/>
      <c r="JL3235" s="137"/>
      <c r="JM3235" s="137"/>
      <c r="JN3235" s="137"/>
      <c r="JO3235" s="137"/>
      <c r="JP3235" s="137"/>
      <c r="JQ3235" s="137"/>
      <c r="JR3235" s="137"/>
      <c r="JS3235" s="137"/>
      <c r="JT3235" s="137"/>
      <c r="JU3235" s="137"/>
      <c r="JV3235" s="137"/>
      <c r="JW3235" s="137"/>
      <c r="JX3235" s="137"/>
      <c r="JY3235" s="137"/>
      <c r="JZ3235" s="137"/>
      <c r="KA3235" s="137"/>
      <c r="KB3235" s="137"/>
      <c r="KC3235" s="137"/>
      <c r="KD3235" s="137"/>
      <c r="KE3235" s="137"/>
      <c r="KF3235" s="137"/>
      <c r="KG3235" s="137"/>
      <c r="KH3235" s="137"/>
      <c r="KI3235" s="137"/>
      <c r="KJ3235" s="137"/>
      <c r="KK3235" s="137"/>
      <c r="KL3235" s="137"/>
      <c r="KM3235" s="137"/>
      <c r="KN3235" s="137"/>
      <c r="KO3235" s="137"/>
      <c r="KP3235" s="137"/>
      <c r="KQ3235" s="137"/>
      <c r="KR3235" s="137"/>
      <c r="KS3235" s="137"/>
      <c r="KT3235" s="137"/>
      <c r="KU3235" s="137"/>
      <c r="KV3235" s="137"/>
      <c r="KW3235" s="137"/>
      <c r="KX3235" s="137"/>
      <c r="KY3235" s="137"/>
      <c r="KZ3235" s="137"/>
      <c r="LA3235" s="137"/>
      <c r="LB3235" s="137"/>
      <c r="LC3235" s="137"/>
      <c r="LD3235" s="137"/>
      <c r="LE3235" s="137"/>
      <c r="LF3235" s="137"/>
      <c r="LG3235" s="137"/>
      <c r="LH3235" s="137"/>
      <c r="LI3235" s="137"/>
      <c r="LJ3235" s="137"/>
      <c r="LK3235" s="137"/>
      <c r="LL3235" s="137"/>
      <c r="LM3235" s="137"/>
      <c r="LN3235" s="137"/>
      <c r="LO3235" s="137"/>
      <c r="LP3235" s="137"/>
      <c r="LQ3235" s="137"/>
      <c r="LR3235" s="137"/>
      <c r="LS3235" s="137"/>
      <c r="LT3235" s="137"/>
      <c r="LU3235" s="137"/>
      <c r="LV3235" s="137"/>
      <c r="LW3235" s="137"/>
      <c r="LX3235" s="137"/>
      <c r="LY3235" s="137"/>
      <c r="LZ3235" s="137"/>
      <c r="MA3235" s="137"/>
      <c r="MB3235" s="137"/>
      <c r="MC3235" s="137"/>
      <c r="MD3235" s="137"/>
      <c r="ME3235" s="137"/>
      <c r="MF3235" s="137"/>
      <c r="MG3235" s="137"/>
      <c r="MH3235" s="137"/>
      <c r="MI3235" s="137"/>
      <c r="MJ3235" s="137"/>
      <c r="MK3235" s="137"/>
      <c r="ML3235" s="137"/>
      <c r="MM3235" s="137"/>
      <c r="MN3235" s="137"/>
      <c r="MO3235" s="137"/>
      <c r="MP3235" s="137"/>
      <c r="MQ3235" s="137"/>
      <c r="MR3235" s="137"/>
      <c r="MS3235" s="137"/>
      <c r="MT3235" s="137"/>
      <c r="MU3235" s="137"/>
      <c r="MV3235" s="137"/>
      <c r="MW3235" s="137"/>
      <c r="MX3235" s="137"/>
      <c r="MY3235" s="137"/>
      <c r="MZ3235" s="137"/>
      <c r="NA3235" s="137"/>
      <c r="NB3235" s="137"/>
      <c r="NC3235" s="137"/>
      <c r="ND3235" s="137"/>
      <c r="NE3235" s="137"/>
      <c r="NF3235" s="137"/>
      <c r="NG3235" s="137"/>
      <c r="NH3235" s="137"/>
      <c r="NI3235" s="137"/>
      <c r="NJ3235" s="137"/>
      <c r="NK3235" s="137"/>
      <c r="NL3235" s="137"/>
      <c r="NM3235" s="137"/>
      <c r="NN3235" s="137"/>
      <c r="NO3235" s="137"/>
      <c r="NP3235" s="137"/>
      <c r="NQ3235" s="137"/>
      <c r="NR3235" s="137"/>
      <c r="NS3235" s="137"/>
      <c r="NT3235" s="137"/>
      <c r="NU3235" s="137"/>
      <c r="NV3235" s="137"/>
      <c r="NW3235" s="137"/>
      <c r="NX3235" s="137"/>
      <c r="NY3235" s="137"/>
      <c r="NZ3235" s="137"/>
      <c r="OA3235" s="137"/>
      <c r="OB3235" s="137"/>
      <c r="OC3235" s="137"/>
      <c r="OD3235" s="137"/>
      <c r="OE3235" s="137"/>
      <c r="OF3235" s="137"/>
      <c r="OG3235" s="137"/>
      <c r="OH3235" s="137"/>
      <c r="OI3235" s="137"/>
      <c r="OJ3235" s="137"/>
      <c r="OK3235" s="137"/>
      <c r="OL3235" s="137"/>
      <c r="OM3235" s="137"/>
      <c r="ON3235" s="137"/>
      <c r="OO3235" s="137"/>
      <c r="OP3235" s="137"/>
      <c r="OQ3235" s="137"/>
      <c r="OR3235" s="137"/>
      <c r="OS3235" s="137"/>
      <c r="OT3235" s="137"/>
      <c r="OU3235" s="137"/>
      <c r="OV3235" s="137"/>
      <c r="OW3235" s="137"/>
      <c r="OX3235" s="137"/>
      <c r="OY3235" s="137"/>
      <c r="OZ3235" s="137"/>
      <c r="PA3235" s="137"/>
      <c r="PB3235" s="137"/>
      <c r="PC3235" s="137"/>
      <c r="PD3235" s="137"/>
      <c r="PE3235" s="137"/>
      <c r="PF3235" s="137"/>
      <c r="PG3235" s="137"/>
      <c r="PH3235" s="137"/>
      <c r="PI3235" s="137"/>
      <c r="PJ3235" s="137"/>
      <c r="PK3235" s="137"/>
      <c r="PL3235" s="137"/>
      <c r="PM3235" s="137"/>
      <c r="PN3235" s="137"/>
      <c r="PO3235" s="137"/>
      <c r="PP3235" s="137"/>
      <c r="PQ3235" s="137"/>
      <c r="PR3235" s="137"/>
      <c r="PS3235" s="137"/>
      <c r="PT3235" s="137"/>
      <c r="PU3235" s="137"/>
      <c r="PV3235" s="137"/>
      <c r="PW3235" s="137"/>
      <c r="PX3235" s="137"/>
      <c r="PY3235" s="137"/>
      <c r="PZ3235" s="137"/>
      <c r="QA3235" s="137"/>
      <c r="QB3235" s="137"/>
      <c r="QC3235" s="137"/>
      <c r="QD3235" s="137"/>
      <c r="QE3235" s="137"/>
      <c r="QF3235" s="137"/>
      <c r="QG3235" s="137"/>
      <c r="QH3235" s="137"/>
      <c r="QI3235" s="137"/>
      <c r="QJ3235" s="137"/>
      <c r="QK3235" s="137"/>
      <c r="QL3235" s="137"/>
      <c r="QM3235" s="137"/>
      <c r="QN3235" s="137"/>
      <c r="QO3235" s="137"/>
      <c r="QP3235" s="137"/>
      <c r="QQ3235" s="137"/>
      <c r="QR3235" s="137"/>
      <c r="QS3235" s="137"/>
      <c r="QT3235" s="137"/>
      <c r="QU3235" s="137"/>
      <c r="QV3235" s="137"/>
      <c r="QW3235" s="137"/>
      <c r="QX3235" s="137"/>
      <c r="QY3235" s="137"/>
      <c r="QZ3235" s="137"/>
      <c r="RA3235" s="137"/>
      <c r="RB3235" s="137"/>
      <c r="RC3235" s="137"/>
      <c r="RD3235" s="137"/>
      <c r="RE3235" s="137"/>
      <c r="RF3235" s="137"/>
      <c r="RG3235" s="137"/>
      <c r="RH3235" s="137"/>
      <c r="RI3235" s="137"/>
      <c r="RJ3235" s="137"/>
      <c r="RK3235" s="137"/>
      <c r="RL3235" s="137"/>
      <c r="RM3235" s="137"/>
      <c r="RN3235" s="137"/>
      <c r="RO3235" s="137"/>
      <c r="RP3235" s="137"/>
      <c r="RQ3235" s="137"/>
      <c r="RR3235" s="137"/>
      <c r="RS3235" s="137"/>
      <c r="RT3235" s="137"/>
      <c r="RU3235" s="137"/>
      <c r="RV3235" s="137"/>
      <c r="RW3235" s="137"/>
      <c r="RX3235" s="137"/>
      <c r="RY3235" s="137"/>
      <c r="RZ3235" s="137"/>
      <c r="SA3235" s="137"/>
      <c r="SB3235" s="137"/>
      <c r="SC3235" s="137"/>
      <c r="SD3235" s="137"/>
      <c r="SE3235" s="137"/>
      <c r="SF3235" s="137"/>
      <c r="SG3235" s="137"/>
      <c r="SH3235" s="137"/>
      <c r="SI3235" s="137"/>
      <c r="SJ3235" s="137"/>
      <c r="SK3235" s="137"/>
      <c r="SL3235" s="137"/>
      <c r="SM3235" s="137"/>
      <c r="SN3235" s="137"/>
      <c r="SO3235" s="137"/>
      <c r="SP3235" s="137"/>
      <c r="SQ3235" s="137"/>
      <c r="SR3235" s="137"/>
      <c r="SS3235" s="137"/>
      <c r="ST3235" s="137"/>
      <c r="SU3235" s="137"/>
      <c r="SV3235" s="137"/>
      <c r="SW3235" s="137"/>
      <c r="SX3235" s="137"/>
      <c r="SY3235" s="137"/>
      <c r="SZ3235" s="137"/>
      <c r="TA3235" s="137"/>
      <c r="TB3235" s="137"/>
      <c r="TC3235" s="137"/>
      <c r="TD3235" s="137"/>
      <c r="TE3235" s="137"/>
      <c r="TF3235" s="137"/>
      <c r="TG3235" s="137"/>
      <c r="TH3235" s="137"/>
      <c r="TI3235" s="137"/>
      <c r="TJ3235" s="137"/>
      <c r="TK3235" s="137"/>
      <c r="TL3235" s="137"/>
      <c r="TM3235" s="137"/>
      <c r="TN3235" s="137"/>
      <c r="TO3235" s="137"/>
      <c r="TP3235" s="137"/>
      <c r="TQ3235" s="137"/>
      <c r="TR3235" s="137"/>
      <c r="TS3235" s="137"/>
      <c r="TT3235" s="137"/>
      <c r="TU3235" s="137"/>
      <c r="TV3235" s="137"/>
      <c r="TW3235" s="137"/>
      <c r="TX3235" s="137"/>
      <c r="TY3235" s="137"/>
      <c r="TZ3235" s="137"/>
      <c r="UA3235" s="137"/>
      <c r="UB3235" s="137"/>
      <c r="UC3235" s="137"/>
      <c r="UD3235" s="137"/>
      <c r="UE3235" s="137"/>
      <c r="UF3235" s="137"/>
      <c r="UG3235" s="137"/>
      <c r="UH3235" s="137"/>
      <c r="UI3235" s="137"/>
      <c r="UJ3235" s="137"/>
      <c r="UK3235" s="137"/>
      <c r="UL3235" s="137"/>
      <c r="UM3235" s="137"/>
      <c r="UN3235" s="137"/>
      <c r="UO3235" s="137"/>
      <c r="UP3235" s="137"/>
      <c r="UQ3235" s="137"/>
      <c r="UR3235" s="137"/>
      <c r="US3235" s="137"/>
      <c r="UT3235" s="137"/>
      <c r="UU3235" s="137"/>
      <c r="UV3235" s="137"/>
      <c r="UW3235" s="137"/>
      <c r="UX3235" s="137"/>
      <c r="UY3235" s="137"/>
      <c r="UZ3235" s="137"/>
      <c r="VA3235" s="137"/>
      <c r="VB3235" s="137"/>
      <c r="VC3235" s="137"/>
      <c r="VD3235" s="137"/>
      <c r="VE3235" s="137"/>
      <c r="VF3235" s="137"/>
      <c r="VG3235" s="137"/>
      <c r="VH3235" s="137"/>
      <c r="VI3235" s="137"/>
      <c r="VJ3235" s="137"/>
      <c r="VK3235" s="137"/>
      <c r="VL3235" s="137"/>
      <c r="VM3235" s="137"/>
      <c r="VN3235" s="137"/>
      <c r="VO3235" s="137"/>
      <c r="VP3235" s="137"/>
      <c r="VQ3235" s="137"/>
      <c r="VR3235" s="137"/>
      <c r="VS3235" s="137"/>
      <c r="VT3235" s="137"/>
      <c r="VU3235" s="137"/>
      <c r="VV3235" s="137"/>
      <c r="VW3235" s="137"/>
      <c r="VX3235" s="137"/>
      <c r="VY3235" s="137"/>
      <c r="VZ3235" s="137"/>
      <c r="WA3235" s="137"/>
      <c r="WB3235" s="137"/>
      <c r="WC3235" s="137"/>
      <c r="WD3235" s="137"/>
      <c r="WE3235" s="137"/>
      <c r="WF3235" s="137"/>
      <c r="WG3235" s="137"/>
      <c r="WH3235" s="137"/>
      <c r="WI3235" s="137"/>
      <c r="WJ3235" s="137"/>
      <c r="WK3235" s="137"/>
      <c r="WL3235" s="137"/>
      <c r="WM3235" s="137"/>
      <c r="WN3235" s="137"/>
      <c r="WO3235" s="137"/>
      <c r="WP3235" s="137"/>
      <c r="WQ3235" s="137"/>
      <c r="WR3235" s="137"/>
      <c r="WS3235" s="137"/>
      <c r="WT3235" s="137"/>
      <c r="WU3235" s="137"/>
      <c r="WV3235" s="137"/>
      <c r="WW3235" s="137"/>
      <c r="WX3235" s="137"/>
      <c r="WY3235" s="137"/>
      <c r="WZ3235" s="137"/>
      <c r="XA3235" s="137"/>
      <c r="XB3235" s="137"/>
      <c r="XC3235" s="137"/>
      <c r="XD3235" s="137"/>
      <c r="XE3235" s="137"/>
      <c r="XF3235" s="137"/>
      <c r="XG3235" s="137"/>
      <c r="XH3235" s="137"/>
      <c r="XI3235" s="137"/>
      <c r="XJ3235" s="137"/>
      <c r="XK3235" s="137"/>
      <c r="XL3235" s="137"/>
      <c r="XM3235" s="137"/>
      <c r="XN3235" s="137"/>
      <c r="XO3235" s="137"/>
      <c r="XP3235" s="137"/>
      <c r="XQ3235" s="137"/>
      <c r="XR3235" s="137"/>
      <c r="XS3235" s="137"/>
      <c r="XT3235" s="137"/>
      <c r="XU3235" s="137"/>
      <c r="XV3235" s="137"/>
      <c r="XW3235" s="137"/>
      <c r="XX3235" s="137"/>
      <c r="XY3235" s="137"/>
      <c r="XZ3235" s="137"/>
      <c r="YA3235" s="137"/>
      <c r="YB3235" s="137"/>
      <c r="YC3235" s="137"/>
      <c r="YD3235" s="137"/>
      <c r="YE3235" s="137"/>
      <c r="YF3235" s="137"/>
      <c r="YG3235" s="137"/>
      <c r="YH3235" s="137"/>
      <c r="YI3235" s="137"/>
      <c r="YJ3235" s="137"/>
      <c r="YK3235" s="137"/>
      <c r="YL3235" s="137"/>
      <c r="YM3235" s="137"/>
      <c r="YN3235" s="137"/>
      <c r="YO3235" s="137"/>
      <c r="YP3235" s="137"/>
      <c r="YQ3235" s="137"/>
      <c r="YR3235" s="137"/>
      <c r="YS3235" s="137"/>
      <c r="YT3235" s="137"/>
      <c r="YU3235" s="137"/>
      <c r="YV3235" s="137"/>
      <c r="YW3235" s="137"/>
      <c r="YX3235" s="137"/>
      <c r="YY3235" s="137"/>
      <c r="YZ3235" s="137"/>
      <c r="ZA3235" s="137"/>
      <c r="ZB3235" s="137"/>
      <c r="ZC3235" s="137"/>
      <c r="ZD3235" s="137"/>
      <c r="ZE3235" s="137"/>
      <c r="ZF3235" s="137"/>
      <c r="ZG3235" s="137"/>
      <c r="ZH3235" s="137"/>
      <c r="ZI3235" s="137"/>
      <c r="ZJ3235" s="137"/>
      <c r="ZK3235" s="137"/>
      <c r="ZL3235" s="137"/>
      <c r="ZM3235" s="137"/>
      <c r="ZN3235" s="137"/>
      <c r="ZO3235" s="137"/>
      <c r="ZP3235" s="137"/>
      <c r="ZQ3235" s="137"/>
      <c r="ZR3235" s="137"/>
      <c r="ZS3235" s="137"/>
      <c r="ZT3235" s="137"/>
      <c r="ZU3235" s="137"/>
      <c r="ZV3235" s="137"/>
      <c r="ZW3235" s="137"/>
      <c r="ZX3235" s="137"/>
      <c r="ZY3235" s="137"/>
      <c r="ZZ3235" s="137"/>
      <c r="AAA3235" s="137"/>
      <c r="AAB3235" s="137"/>
      <c r="AAC3235" s="137"/>
      <c r="AAD3235" s="137"/>
      <c r="AAE3235" s="137"/>
      <c r="AAF3235" s="137"/>
      <c r="AAG3235" s="137"/>
      <c r="AAH3235" s="137"/>
      <c r="AAI3235" s="137"/>
      <c r="AAJ3235" s="137"/>
      <c r="AAK3235" s="137"/>
      <c r="AAL3235" s="137"/>
      <c r="AAM3235" s="137"/>
      <c r="AAN3235" s="137"/>
      <c r="AAO3235" s="137"/>
      <c r="AAP3235" s="137"/>
      <c r="AAQ3235" s="137"/>
      <c r="AAR3235" s="137"/>
      <c r="AAS3235" s="137"/>
      <c r="AAT3235" s="137"/>
      <c r="AAU3235" s="137"/>
      <c r="AAV3235" s="137"/>
      <c r="AAW3235" s="137"/>
      <c r="AAX3235" s="137"/>
      <c r="AAY3235" s="137"/>
      <c r="AAZ3235" s="137"/>
      <c r="ABA3235" s="137"/>
      <c r="ABB3235" s="137"/>
      <c r="ABC3235" s="137"/>
      <c r="ABD3235" s="137"/>
      <c r="ABE3235" s="137"/>
      <c r="ABF3235" s="137"/>
      <c r="ABG3235" s="137"/>
      <c r="ABH3235" s="137"/>
      <c r="ABI3235" s="137"/>
      <c r="ABJ3235" s="137"/>
      <c r="ABK3235" s="137"/>
      <c r="ABL3235" s="137"/>
      <c r="ABM3235" s="137"/>
      <c r="ABN3235" s="137"/>
      <c r="ABO3235" s="137"/>
      <c r="ABP3235" s="137"/>
      <c r="ABQ3235" s="137"/>
      <c r="ABR3235" s="137"/>
      <c r="ABS3235" s="137"/>
      <c r="ABT3235" s="137"/>
      <c r="ABU3235" s="137"/>
      <c r="ABV3235" s="137"/>
      <c r="ABW3235" s="137"/>
      <c r="ABX3235" s="137"/>
      <c r="ABY3235" s="137"/>
      <c r="ABZ3235" s="137"/>
      <c r="ACA3235" s="137"/>
      <c r="ACB3235" s="137"/>
      <c r="ACC3235" s="137"/>
      <c r="ACD3235" s="137"/>
      <c r="ACE3235" s="137"/>
      <c r="ACF3235" s="137"/>
      <c r="ACG3235" s="137"/>
      <c r="ACH3235" s="137"/>
      <c r="ACI3235" s="137"/>
      <c r="ACJ3235" s="137"/>
      <c r="ACK3235" s="137"/>
      <c r="ACL3235" s="137"/>
      <c r="ACM3235" s="137"/>
      <c r="ACN3235" s="137"/>
      <c r="ACO3235" s="137"/>
      <c r="ACP3235" s="137"/>
      <c r="ACQ3235" s="137"/>
      <c r="ACR3235" s="137"/>
      <c r="ACS3235" s="137"/>
      <c r="ACT3235" s="137"/>
      <c r="ACU3235" s="137"/>
      <c r="ACV3235" s="137"/>
      <c r="ACW3235" s="137"/>
      <c r="ACX3235" s="137"/>
      <c r="ACY3235" s="137"/>
      <c r="ACZ3235" s="137"/>
      <c r="ADA3235" s="137"/>
      <c r="ADB3235" s="137"/>
      <c r="ADC3235" s="137"/>
      <c r="ADD3235" s="137"/>
      <c r="ADE3235" s="137"/>
      <c r="ADF3235" s="137"/>
      <c r="ADG3235" s="137"/>
      <c r="ADH3235" s="137"/>
      <c r="ADI3235" s="137"/>
      <c r="ADJ3235" s="137"/>
      <c r="ADK3235" s="137"/>
      <c r="ADL3235" s="137"/>
      <c r="ADM3235" s="137"/>
      <c r="ADN3235" s="137"/>
      <c r="ADO3235" s="137"/>
      <c r="ADP3235" s="137"/>
      <c r="ADQ3235" s="137"/>
      <c r="ADR3235" s="137"/>
      <c r="ADS3235" s="137"/>
      <c r="ADT3235" s="137"/>
      <c r="ADU3235" s="137"/>
      <c r="ADV3235" s="137"/>
      <c r="ADW3235" s="137"/>
      <c r="ADX3235" s="137"/>
      <c r="ADY3235" s="137"/>
      <c r="ADZ3235" s="137"/>
      <c r="AEA3235" s="137"/>
      <c r="AEB3235" s="137"/>
      <c r="AEC3235" s="137"/>
      <c r="AED3235" s="137"/>
      <c r="AEE3235" s="137"/>
      <c r="AEF3235" s="137"/>
      <c r="AEG3235" s="137"/>
      <c r="AEH3235" s="137"/>
      <c r="AEI3235" s="137"/>
      <c r="AEJ3235" s="137"/>
      <c r="AEK3235" s="137"/>
      <c r="AEL3235" s="137"/>
      <c r="AEM3235" s="137"/>
      <c r="AEN3235" s="137"/>
      <c r="AEO3235" s="137"/>
      <c r="AEP3235" s="137"/>
      <c r="AEQ3235" s="137"/>
      <c r="AER3235" s="137"/>
      <c r="AES3235" s="137"/>
      <c r="AET3235" s="137"/>
      <c r="AEU3235" s="137"/>
      <c r="AEV3235" s="137"/>
      <c r="AEW3235" s="137"/>
      <c r="AEX3235" s="137"/>
      <c r="AEY3235" s="137"/>
      <c r="AEZ3235" s="137"/>
      <c r="AFA3235" s="137"/>
      <c r="AFB3235" s="137"/>
      <c r="AFC3235" s="137"/>
      <c r="AFD3235" s="137"/>
      <c r="AFE3235" s="137"/>
      <c r="AFF3235" s="137"/>
      <c r="AFG3235" s="137"/>
      <c r="AFH3235" s="137"/>
      <c r="AFI3235" s="137"/>
      <c r="AFJ3235" s="137"/>
      <c r="AFK3235" s="137"/>
      <c r="AFL3235" s="137"/>
      <c r="AFM3235" s="137"/>
      <c r="AFN3235" s="137"/>
      <c r="AFO3235" s="137"/>
      <c r="AFP3235" s="137"/>
      <c r="AFQ3235" s="137"/>
      <c r="AFR3235" s="137"/>
      <c r="AFS3235" s="137"/>
      <c r="AFT3235" s="137"/>
      <c r="AFU3235" s="137"/>
      <c r="AFV3235" s="137"/>
      <c r="AFW3235" s="137"/>
      <c r="AFX3235" s="137"/>
      <c r="AFY3235" s="137"/>
      <c r="AFZ3235" s="137"/>
      <c r="AGA3235" s="137"/>
      <c r="AGB3235" s="137"/>
      <c r="AGC3235" s="137"/>
      <c r="AGD3235" s="137"/>
      <c r="AGE3235" s="137"/>
      <c r="AGF3235" s="137"/>
      <c r="AGG3235" s="137"/>
      <c r="AGH3235" s="137"/>
      <c r="AGI3235" s="137"/>
      <c r="AGJ3235" s="137"/>
      <c r="AGK3235" s="137"/>
      <c r="AGL3235" s="137"/>
      <c r="AGM3235" s="137"/>
      <c r="AGN3235" s="137"/>
      <c r="AGO3235" s="137"/>
      <c r="AGP3235" s="137"/>
      <c r="AGQ3235" s="137"/>
      <c r="AGR3235" s="137"/>
      <c r="AGS3235" s="137"/>
      <c r="AGT3235" s="137"/>
      <c r="AGU3235" s="137"/>
      <c r="AGV3235" s="137"/>
      <c r="AGW3235" s="137"/>
      <c r="AGX3235" s="137"/>
      <c r="AGY3235" s="137"/>
      <c r="AGZ3235" s="137"/>
      <c r="AHA3235" s="137"/>
      <c r="AHB3235" s="137"/>
      <c r="AHC3235" s="137"/>
      <c r="AHD3235" s="137"/>
      <c r="AHE3235" s="137"/>
      <c r="AHF3235" s="137"/>
      <c r="AHG3235" s="137"/>
      <c r="AHH3235" s="137"/>
      <c r="AHI3235" s="137"/>
      <c r="AHJ3235" s="137"/>
      <c r="AHK3235" s="137"/>
      <c r="AHL3235" s="137"/>
      <c r="AHM3235" s="137"/>
      <c r="AHN3235" s="137"/>
      <c r="AHO3235" s="137"/>
      <c r="AHP3235" s="137"/>
      <c r="AHQ3235" s="137"/>
      <c r="AHR3235" s="137"/>
      <c r="AHS3235" s="137"/>
      <c r="AHT3235" s="137"/>
      <c r="AHU3235" s="137"/>
      <c r="AHV3235" s="137"/>
      <c r="AHW3235" s="137"/>
      <c r="AHX3235" s="137"/>
      <c r="AHY3235" s="137"/>
      <c r="AHZ3235" s="137"/>
      <c r="AIA3235" s="137"/>
      <c r="AIB3235" s="137"/>
      <c r="AIC3235" s="137"/>
      <c r="AID3235" s="137"/>
      <c r="AIE3235" s="137"/>
      <c r="AIF3235" s="137"/>
      <c r="AIG3235" s="137"/>
      <c r="AIH3235" s="137"/>
      <c r="AII3235" s="137"/>
      <c r="AIJ3235" s="137"/>
      <c r="AIK3235" s="137"/>
      <c r="AIL3235" s="137"/>
      <c r="AIM3235" s="137"/>
      <c r="AIN3235" s="137"/>
      <c r="AIO3235" s="137"/>
      <c r="AIP3235" s="137"/>
      <c r="AIQ3235" s="137"/>
      <c r="AIR3235" s="137"/>
      <c r="AIS3235" s="137"/>
      <c r="AIT3235" s="137"/>
      <c r="AIU3235" s="137"/>
      <c r="AIV3235" s="137"/>
      <c r="AIW3235" s="137"/>
      <c r="AIX3235" s="137"/>
      <c r="AIY3235" s="137"/>
      <c r="AIZ3235" s="137"/>
      <c r="AJA3235" s="137"/>
      <c r="AJB3235" s="137"/>
      <c r="AJC3235" s="137"/>
      <c r="AJD3235" s="137"/>
      <c r="AJE3235" s="137"/>
      <c r="AJF3235" s="137"/>
      <c r="AJG3235" s="137"/>
      <c r="AJH3235" s="137"/>
      <c r="AJI3235" s="137"/>
      <c r="AJJ3235" s="137"/>
      <c r="AJK3235" s="137"/>
      <c r="AJL3235" s="137"/>
      <c r="AJM3235" s="137"/>
      <c r="AJN3235" s="137"/>
      <c r="AJO3235" s="137"/>
      <c r="AJP3235" s="137"/>
      <c r="AJQ3235" s="137"/>
      <c r="AJR3235" s="137"/>
      <c r="AJS3235" s="137"/>
      <c r="AJT3235" s="137"/>
      <c r="AJU3235" s="137"/>
      <c r="AJV3235" s="137"/>
      <c r="AJW3235" s="137"/>
      <c r="AJX3235" s="137"/>
      <c r="AJY3235" s="137"/>
      <c r="AJZ3235" s="137"/>
      <c r="AKA3235" s="137"/>
      <c r="AKB3235" s="137"/>
      <c r="AKC3235" s="137"/>
      <c r="AKD3235" s="137"/>
      <c r="AKE3235" s="137"/>
      <c r="AKF3235" s="137"/>
      <c r="AKG3235" s="137"/>
      <c r="AKH3235" s="137"/>
      <c r="AKI3235" s="137"/>
      <c r="AKJ3235" s="137"/>
      <c r="AKK3235" s="137"/>
      <c r="AKL3235" s="137"/>
      <c r="AKM3235" s="137"/>
      <c r="AKN3235" s="137"/>
      <c r="AKO3235" s="137"/>
      <c r="AKP3235" s="137"/>
      <c r="AKQ3235" s="137"/>
      <c r="AKR3235" s="137"/>
      <c r="AKS3235" s="137"/>
      <c r="AKT3235" s="137"/>
      <c r="AKU3235" s="137"/>
      <c r="AKV3235" s="137"/>
      <c r="AKW3235" s="137"/>
      <c r="AKX3235" s="137"/>
      <c r="AKY3235" s="137"/>
      <c r="AKZ3235" s="137"/>
      <c r="ALA3235" s="137"/>
      <c r="ALB3235" s="137"/>
      <c r="ALC3235" s="137"/>
      <c r="ALD3235" s="137"/>
      <c r="ALE3235" s="137"/>
      <c r="ALF3235" s="137"/>
      <c r="ALG3235" s="137"/>
      <c r="ALH3235" s="137"/>
      <c r="ALI3235" s="137"/>
      <c r="ALJ3235" s="137"/>
      <c r="ALK3235" s="137"/>
      <c r="ALL3235" s="137"/>
      <c r="ALM3235" s="137"/>
      <c r="ALN3235" s="137"/>
      <c r="ALO3235" s="137"/>
      <c r="ALP3235" s="137"/>
      <c r="ALQ3235" s="137"/>
      <c r="ALR3235" s="137"/>
      <c r="ALS3235" s="137"/>
      <c r="ALT3235" s="137"/>
      <c r="ALU3235" s="137"/>
      <c r="ALV3235" s="137"/>
      <c r="ALW3235" s="137"/>
      <c r="ALX3235" s="137"/>
      <c r="ALY3235" s="137"/>
      <c r="ALZ3235" s="137"/>
      <c r="AMA3235" s="137"/>
      <c r="AMB3235" s="137"/>
      <c r="AMC3235" s="137"/>
      <c r="AMD3235" s="137"/>
      <c r="AME3235" s="137"/>
      <c r="AMF3235" s="137"/>
      <c r="AMG3235" s="137"/>
      <c r="AMH3235" s="137"/>
      <c r="AMI3235" s="137"/>
      <c r="AMJ3235" s="137"/>
      <c r="AMK3235" s="137"/>
      <c r="AML3235" s="137"/>
      <c r="AMM3235" s="137"/>
      <c r="AMN3235" s="137"/>
      <c r="AMO3235" s="137"/>
      <c r="AMP3235" s="137"/>
      <c r="AMQ3235" s="137"/>
      <c r="AMR3235" s="137"/>
      <c r="AMS3235" s="137"/>
      <c r="AMT3235" s="137"/>
      <c r="AMU3235" s="137"/>
      <c r="AMV3235" s="137"/>
      <c r="AMW3235" s="137"/>
      <c r="AMX3235" s="137"/>
      <c r="AMY3235" s="137"/>
      <c r="AMZ3235" s="137"/>
      <c r="ANA3235" s="137"/>
      <c r="ANB3235" s="137"/>
      <c r="ANC3235" s="137"/>
      <c r="AND3235" s="137"/>
      <c r="ANE3235" s="137"/>
      <c r="ANF3235" s="137"/>
      <c r="ANG3235" s="137"/>
      <c r="ANH3235" s="137"/>
      <c r="ANI3235" s="137"/>
      <c r="ANJ3235" s="137"/>
      <c r="ANK3235" s="137"/>
      <c r="ANL3235" s="137"/>
      <c r="ANM3235" s="137"/>
      <c r="ANN3235" s="137"/>
      <c r="ANO3235" s="137"/>
      <c r="ANP3235" s="137"/>
      <c r="ANQ3235" s="137"/>
      <c r="ANR3235" s="137"/>
      <c r="ANS3235" s="137"/>
      <c r="ANT3235" s="137"/>
      <c r="ANU3235" s="137"/>
      <c r="ANV3235" s="137"/>
      <c r="ANW3235" s="137"/>
      <c r="ANX3235" s="137"/>
      <c r="ANY3235" s="137"/>
      <c r="ANZ3235" s="137"/>
      <c r="AOA3235" s="137"/>
      <c r="AOB3235" s="137"/>
      <c r="AOC3235" s="137"/>
      <c r="AOD3235" s="137"/>
      <c r="AOE3235" s="137"/>
      <c r="AOF3235" s="137"/>
      <c r="AOG3235" s="137"/>
      <c r="AOH3235" s="137"/>
      <c r="AOI3235" s="137"/>
      <c r="AOJ3235" s="137"/>
      <c r="AOK3235" s="137"/>
      <c r="AOL3235" s="137"/>
      <c r="AOM3235" s="137"/>
      <c r="AON3235" s="137"/>
      <c r="AOO3235" s="137"/>
      <c r="AOP3235" s="137"/>
      <c r="AOQ3235" s="137"/>
      <c r="AOR3235" s="137"/>
      <c r="AOS3235" s="137"/>
      <c r="AOT3235" s="137"/>
      <c r="AOU3235" s="137"/>
      <c r="AOV3235" s="137"/>
      <c r="AOW3235" s="137"/>
      <c r="AOX3235" s="137"/>
      <c r="AOY3235" s="137"/>
      <c r="AOZ3235" s="137"/>
      <c r="APA3235" s="137"/>
      <c r="APB3235" s="137"/>
      <c r="APC3235" s="137"/>
      <c r="APD3235" s="137"/>
      <c r="APE3235" s="137"/>
      <c r="APF3235" s="137"/>
      <c r="APG3235" s="137"/>
      <c r="APH3235" s="137"/>
      <c r="API3235" s="137"/>
      <c r="APJ3235" s="137"/>
      <c r="APK3235" s="137"/>
      <c r="APL3235" s="137"/>
      <c r="APM3235" s="137"/>
      <c r="APN3235" s="137"/>
      <c r="APO3235" s="137"/>
      <c r="APP3235" s="137"/>
      <c r="APQ3235" s="137"/>
      <c r="APR3235" s="137"/>
      <c r="APS3235" s="137"/>
      <c r="APT3235" s="137"/>
      <c r="APU3235" s="137"/>
      <c r="APV3235" s="137"/>
      <c r="APW3235" s="137"/>
      <c r="APX3235" s="137"/>
      <c r="APY3235" s="137"/>
      <c r="APZ3235" s="137"/>
      <c r="AQA3235" s="137"/>
      <c r="AQB3235" s="137"/>
      <c r="AQC3235" s="137"/>
      <c r="AQD3235" s="137"/>
      <c r="AQE3235" s="137"/>
      <c r="AQF3235" s="137"/>
      <c r="AQG3235" s="137"/>
      <c r="AQH3235" s="137"/>
      <c r="AQI3235" s="137"/>
      <c r="AQJ3235" s="137"/>
      <c r="AQK3235" s="137"/>
      <c r="AQL3235" s="137"/>
      <c r="AQM3235" s="137"/>
      <c r="AQN3235" s="137"/>
      <c r="AQO3235" s="137"/>
      <c r="AQP3235" s="137"/>
      <c r="AQQ3235" s="137"/>
      <c r="AQR3235" s="137"/>
      <c r="AQS3235" s="137"/>
      <c r="AQT3235" s="137"/>
      <c r="AQU3235" s="137"/>
      <c r="AQV3235" s="137"/>
      <c r="AQW3235" s="137"/>
      <c r="AQX3235" s="137"/>
      <c r="AQY3235" s="137"/>
      <c r="AQZ3235" s="137"/>
      <c r="ARA3235" s="137"/>
      <c r="ARB3235" s="137"/>
      <c r="ARC3235" s="137"/>
      <c r="ARD3235" s="137"/>
      <c r="ARE3235" s="137"/>
      <c r="ARF3235" s="137"/>
      <c r="ARG3235" s="137"/>
      <c r="ARH3235" s="137"/>
      <c r="ARI3235" s="137"/>
      <c r="ARJ3235" s="137"/>
      <c r="ARK3235" s="137"/>
      <c r="ARL3235" s="137"/>
      <c r="ARM3235" s="137"/>
      <c r="ARN3235" s="137"/>
      <c r="ARO3235" s="137"/>
      <c r="ARP3235" s="137"/>
      <c r="ARQ3235" s="137"/>
      <c r="ARR3235" s="137"/>
      <c r="ARS3235" s="137"/>
      <c r="ART3235" s="137"/>
      <c r="ARU3235" s="137"/>
      <c r="ARV3235" s="137"/>
      <c r="ARW3235" s="137"/>
      <c r="ARX3235" s="137"/>
      <c r="ARY3235" s="137"/>
      <c r="ARZ3235" s="137"/>
      <c r="ASA3235" s="137"/>
      <c r="ASB3235" s="137"/>
      <c r="ASC3235" s="137"/>
      <c r="ASD3235" s="137"/>
      <c r="ASE3235" s="137"/>
      <c r="ASF3235" s="137"/>
      <c r="ASG3235" s="137"/>
      <c r="ASH3235" s="137"/>
      <c r="ASI3235" s="137"/>
      <c r="ASJ3235" s="137"/>
      <c r="ASK3235" s="137"/>
      <c r="ASL3235" s="137"/>
      <c r="ASM3235" s="137"/>
      <c r="ASN3235" s="137"/>
      <c r="ASO3235" s="137"/>
      <c r="ASP3235" s="137"/>
      <c r="ASQ3235" s="137"/>
      <c r="ASR3235" s="137"/>
      <c r="ASS3235" s="137"/>
      <c r="AST3235" s="137"/>
      <c r="ASU3235" s="137"/>
      <c r="ASV3235" s="137"/>
      <c r="ASW3235" s="137"/>
      <c r="ASX3235" s="137"/>
      <c r="ASY3235" s="137"/>
      <c r="ASZ3235" s="137"/>
      <c r="ATA3235" s="137"/>
      <c r="ATB3235" s="137"/>
      <c r="ATC3235" s="137"/>
      <c r="ATD3235" s="137"/>
      <c r="ATE3235" s="137"/>
      <c r="ATF3235" s="137"/>
      <c r="ATG3235" s="137"/>
      <c r="ATH3235" s="137"/>
      <c r="ATI3235" s="137"/>
      <c r="ATJ3235" s="137"/>
      <c r="ATK3235" s="137"/>
      <c r="ATL3235" s="137"/>
      <c r="ATM3235" s="137"/>
      <c r="ATN3235" s="137"/>
      <c r="ATO3235" s="137"/>
      <c r="ATP3235" s="137"/>
      <c r="ATQ3235" s="137"/>
      <c r="ATR3235" s="137"/>
      <c r="ATS3235" s="137"/>
      <c r="ATT3235" s="137"/>
      <c r="ATU3235" s="137"/>
      <c r="ATV3235" s="137"/>
      <c r="ATW3235" s="137"/>
      <c r="ATX3235" s="137"/>
      <c r="ATY3235" s="137"/>
      <c r="ATZ3235" s="137"/>
      <c r="AUA3235" s="137"/>
      <c r="AUB3235" s="137"/>
      <c r="AUC3235" s="137"/>
      <c r="AUD3235" s="137"/>
      <c r="AUE3235" s="137"/>
      <c r="AUF3235" s="137"/>
      <c r="AUG3235" s="137"/>
      <c r="AUH3235" s="137"/>
      <c r="AUI3235" s="137"/>
      <c r="AUJ3235" s="137"/>
      <c r="AUK3235" s="137"/>
      <c r="AUL3235" s="137"/>
      <c r="AUM3235" s="137"/>
      <c r="AUN3235" s="137"/>
      <c r="AUO3235" s="137"/>
      <c r="AUP3235" s="137"/>
      <c r="AUQ3235" s="137"/>
      <c r="AUR3235" s="137"/>
      <c r="AUS3235" s="137"/>
      <c r="AUT3235" s="137"/>
      <c r="AUU3235" s="137"/>
      <c r="AUV3235" s="137"/>
      <c r="AUW3235" s="137"/>
      <c r="AUX3235" s="137"/>
      <c r="AUY3235" s="137"/>
      <c r="AUZ3235" s="137"/>
      <c r="AVA3235" s="137"/>
      <c r="AVB3235" s="137"/>
      <c r="AVC3235" s="137"/>
      <c r="AVD3235" s="137"/>
      <c r="AVE3235" s="137"/>
      <c r="AVF3235" s="137"/>
      <c r="AVG3235" s="137"/>
      <c r="AVH3235" s="137"/>
      <c r="AVI3235" s="137"/>
      <c r="AVJ3235" s="137"/>
      <c r="AVK3235" s="137"/>
      <c r="AVL3235" s="137"/>
      <c r="AVM3235" s="137"/>
      <c r="AVN3235" s="137"/>
      <c r="AVO3235" s="137"/>
      <c r="AVP3235" s="137"/>
      <c r="AVQ3235" s="137"/>
      <c r="AVR3235" s="137"/>
      <c r="AVS3235" s="137"/>
      <c r="AVT3235" s="137"/>
      <c r="AVU3235" s="137"/>
      <c r="AVV3235" s="137"/>
      <c r="AVW3235" s="137"/>
      <c r="AVX3235" s="137"/>
      <c r="AVY3235" s="137"/>
      <c r="AVZ3235" s="137"/>
      <c r="AWA3235" s="137"/>
      <c r="AWB3235" s="137"/>
      <c r="AWC3235" s="137"/>
      <c r="AWD3235" s="137"/>
      <c r="AWE3235" s="137"/>
      <c r="AWF3235" s="137"/>
      <c r="AWG3235" s="137"/>
      <c r="AWH3235" s="137"/>
      <c r="AWI3235" s="137"/>
      <c r="AWJ3235" s="137"/>
      <c r="AWK3235" s="137"/>
      <c r="AWL3235" s="137"/>
      <c r="AWM3235" s="137"/>
      <c r="AWN3235" s="137"/>
      <c r="AWO3235" s="137"/>
      <c r="AWP3235" s="137"/>
      <c r="AWQ3235" s="137"/>
      <c r="AWR3235" s="137"/>
      <c r="AWS3235" s="137"/>
      <c r="AWT3235" s="137"/>
      <c r="AWU3235" s="137"/>
      <c r="AWV3235" s="137"/>
      <c r="AWW3235" s="137"/>
      <c r="AWX3235" s="137"/>
      <c r="AWY3235" s="137"/>
      <c r="AWZ3235" s="137"/>
      <c r="AXA3235" s="137"/>
      <c r="AXB3235" s="137"/>
      <c r="AXC3235" s="137"/>
      <c r="AXD3235" s="137"/>
      <c r="AXE3235" s="137"/>
      <c r="AXF3235" s="137"/>
      <c r="AXG3235" s="137"/>
      <c r="AXH3235" s="137"/>
      <c r="AXI3235" s="137"/>
      <c r="AXJ3235" s="137"/>
      <c r="AXK3235" s="137"/>
      <c r="AXL3235" s="137"/>
      <c r="AXM3235" s="137"/>
      <c r="AXN3235" s="137"/>
      <c r="AXO3235" s="137"/>
      <c r="AXP3235" s="137"/>
      <c r="AXQ3235" s="137"/>
      <c r="AXR3235" s="137"/>
      <c r="AXS3235" s="137"/>
      <c r="AXT3235" s="137"/>
      <c r="AXU3235" s="137"/>
      <c r="AXV3235" s="137"/>
      <c r="AXW3235" s="137"/>
      <c r="AXX3235" s="137"/>
      <c r="AXY3235" s="137"/>
      <c r="AXZ3235" s="137"/>
      <c r="AYA3235" s="137"/>
      <c r="AYB3235" s="137"/>
      <c r="AYC3235" s="137"/>
      <c r="AYD3235" s="137"/>
      <c r="AYE3235" s="137"/>
      <c r="AYF3235" s="137"/>
      <c r="AYG3235" s="137"/>
      <c r="AYH3235" s="137"/>
      <c r="AYI3235" s="137"/>
      <c r="AYJ3235" s="137"/>
      <c r="AYK3235" s="137"/>
      <c r="AYL3235" s="137"/>
      <c r="AYM3235" s="137"/>
      <c r="AYN3235" s="137"/>
      <c r="AYO3235" s="137"/>
      <c r="AYP3235" s="137"/>
      <c r="AYQ3235" s="137"/>
      <c r="AYR3235" s="137"/>
      <c r="AYS3235" s="137"/>
      <c r="AYT3235" s="137"/>
      <c r="AYU3235" s="137"/>
      <c r="AYV3235" s="137"/>
      <c r="AYW3235" s="137"/>
      <c r="AYX3235" s="137"/>
      <c r="AYY3235" s="137"/>
      <c r="AYZ3235" s="137"/>
      <c r="AZA3235" s="137"/>
      <c r="AZB3235" s="137"/>
      <c r="AZC3235" s="137"/>
      <c r="AZD3235" s="137"/>
      <c r="AZE3235" s="137"/>
      <c r="AZF3235" s="137"/>
      <c r="AZG3235" s="137"/>
      <c r="AZH3235" s="137"/>
      <c r="AZI3235" s="137"/>
      <c r="AZJ3235" s="137"/>
      <c r="AZK3235" s="137"/>
      <c r="AZL3235" s="137"/>
      <c r="AZM3235" s="137"/>
      <c r="AZN3235" s="137"/>
      <c r="AZO3235" s="137"/>
      <c r="AZP3235" s="137"/>
      <c r="AZQ3235" s="137"/>
      <c r="AZR3235" s="137"/>
      <c r="AZS3235" s="137"/>
      <c r="AZT3235" s="137"/>
      <c r="AZU3235" s="137"/>
      <c r="AZV3235" s="137"/>
      <c r="AZW3235" s="137"/>
      <c r="AZX3235" s="137"/>
      <c r="AZY3235" s="137"/>
      <c r="AZZ3235" s="137"/>
      <c r="BAA3235" s="137"/>
      <c r="BAB3235" s="137"/>
      <c r="BAC3235" s="137"/>
      <c r="BAD3235" s="137"/>
      <c r="BAE3235" s="137"/>
      <c r="BAF3235" s="137"/>
      <c r="BAG3235" s="137"/>
      <c r="BAH3235" s="137"/>
      <c r="BAI3235" s="137"/>
      <c r="BAJ3235" s="137"/>
      <c r="BAK3235" s="137"/>
      <c r="BAL3235" s="137"/>
      <c r="BAM3235" s="137"/>
      <c r="BAN3235" s="137"/>
      <c r="BAO3235" s="137"/>
      <c r="BAP3235" s="137"/>
      <c r="BAQ3235" s="137"/>
      <c r="BAR3235" s="137"/>
      <c r="BAS3235" s="137"/>
      <c r="BAT3235" s="137"/>
      <c r="BAU3235" s="137"/>
      <c r="BAV3235" s="137"/>
      <c r="BAW3235" s="137"/>
      <c r="BAX3235" s="137"/>
      <c r="BAY3235" s="137"/>
      <c r="BAZ3235" s="137"/>
      <c r="BBA3235" s="137"/>
      <c r="BBB3235" s="137"/>
      <c r="BBC3235" s="137"/>
      <c r="BBD3235" s="137"/>
      <c r="BBE3235" s="137"/>
      <c r="BBF3235" s="137"/>
      <c r="BBG3235" s="137"/>
      <c r="BBH3235" s="137"/>
      <c r="BBI3235" s="137"/>
      <c r="BBJ3235" s="137"/>
      <c r="BBK3235" s="137"/>
      <c r="BBL3235" s="137"/>
      <c r="BBM3235" s="137"/>
      <c r="BBN3235" s="137"/>
      <c r="BBO3235" s="137"/>
      <c r="BBP3235" s="137"/>
      <c r="BBQ3235" s="137"/>
      <c r="BBR3235" s="137"/>
      <c r="BBS3235" s="137"/>
      <c r="BBT3235" s="137"/>
      <c r="BBU3235" s="137"/>
      <c r="BBV3235" s="137"/>
      <c r="BBW3235" s="137"/>
      <c r="BBX3235" s="137"/>
      <c r="BBY3235" s="137"/>
      <c r="BBZ3235" s="137"/>
      <c r="BCA3235" s="137"/>
      <c r="BCB3235" s="137"/>
      <c r="BCC3235" s="137"/>
      <c r="BCD3235" s="137"/>
      <c r="BCE3235" s="137"/>
      <c r="BCF3235" s="137"/>
      <c r="BCG3235" s="137"/>
      <c r="BCH3235" s="137"/>
      <c r="BCI3235" s="137"/>
      <c r="BCJ3235" s="137"/>
      <c r="BCK3235" s="137"/>
      <c r="BCL3235" s="137"/>
      <c r="BCM3235" s="137"/>
      <c r="BCN3235" s="137"/>
      <c r="BCO3235" s="137"/>
      <c r="BCP3235" s="137"/>
      <c r="BCQ3235" s="137"/>
      <c r="BCR3235" s="137"/>
      <c r="BCS3235" s="137"/>
      <c r="BCT3235" s="137"/>
      <c r="BCU3235" s="137"/>
      <c r="BCV3235" s="137"/>
      <c r="BCW3235" s="137"/>
      <c r="BCX3235" s="137"/>
      <c r="BCY3235" s="137"/>
      <c r="BCZ3235" s="137"/>
      <c r="BDA3235" s="137"/>
      <c r="BDB3235" s="137"/>
      <c r="BDC3235" s="137"/>
      <c r="BDD3235" s="137"/>
      <c r="BDE3235" s="137"/>
      <c r="BDF3235" s="137"/>
      <c r="BDG3235" s="137"/>
      <c r="BDH3235" s="137"/>
      <c r="BDI3235" s="137"/>
      <c r="BDJ3235" s="137"/>
      <c r="BDK3235" s="137"/>
      <c r="BDL3235" s="137"/>
      <c r="BDM3235" s="137"/>
      <c r="BDN3235" s="137"/>
      <c r="BDO3235" s="137"/>
      <c r="BDP3235" s="137"/>
      <c r="BDQ3235" s="137"/>
      <c r="BDR3235" s="137"/>
      <c r="BDS3235" s="137"/>
      <c r="BDT3235" s="137"/>
      <c r="BDU3235" s="137"/>
      <c r="BDV3235" s="137"/>
      <c r="BDW3235" s="137"/>
      <c r="BDX3235" s="137"/>
      <c r="BDY3235" s="137"/>
      <c r="BDZ3235" s="137"/>
      <c r="BEA3235" s="137"/>
      <c r="BEB3235" s="137"/>
      <c r="BEC3235" s="137"/>
      <c r="BED3235" s="137"/>
      <c r="BEE3235" s="137"/>
      <c r="BEF3235" s="137"/>
      <c r="BEG3235" s="137"/>
      <c r="BEH3235" s="137"/>
      <c r="BEI3235" s="137"/>
      <c r="BEJ3235" s="137"/>
      <c r="BEK3235" s="137"/>
      <c r="BEL3235" s="137"/>
      <c r="BEM3235" s="137"/>
      <c r="BEN3235" s="137"/>
      <c r="BEO3235" s="137"/>
      <c r="BEP3235" s="137"/>
      <c r="BEQ3235" s="137"/>
      <c r="BER3235" s="137"/>
      <c r="BES3235" s="137"/>
      <c r="BET3235" s="137"/>
      <c r="BEU3235" s="137"/>
      <c r="BEV3235" s="137"/>
      <c r="BEW3235" s="137"/>
      <c r="BEX3235" s="137"/>
      <c r="BEY3235" s="137"/>
      <c r="BEZ3235" s="137"/>
      <c r="BFA3235" s="137"/>
      <c r="BFB3235" s="137"/>
      <c r="BFC3235" s="137"/>
      <c r="BFD3235" s="137"/>
      <c r="BFE3235" s="137"/>
      <c r="BFF3235" s="137"/>
      <c r="BFG3235" s="137"/>
      <c r="BFH3235" s="137"/>
      <c r="BFI3235" s="137"/>
      <c r="BFJ3235" s="137"/>
      <c r="BFK3235" s="137"/>
      <c r="BFL3235" s="137"/>
      <c r="BFM3235" s="137"/>
      <c r="BFN3235" s="137"/>
      <c r="BFO3235" s="137"/>
      <c r="BFP3235" s="137"/>
      <c r="BFQ3235" s="137"/>
      <c r="BFR3235" s="137"/>
      <c r="BFS3235" s="137"/>
      <c r="BFT3235" s="137"/>
      <c r="BFU3235" s="137"/>
      <c r="BFV3235" s="137"/>
      <c r="BFW3235" s="137"/>
      <c r="BFX3235" s="137"/>
      <c r="BFY3235" s="137"/>
      <c r="BFZ3235" s="137"/>
      <c r="BGA3235" s="137"/>
      <c r="BGB3235" s="137"/>
      <c r="BGC3235" s="137"/>
      <c r="BGD3235" s="137"/>
      <c r="BGE3235" s="137"/>
      <c r="BGF3235" s="137"/>
      <c r="BGG3235" s="137"/>
      <c r="BGH3235" s="137"/>
      <c r="BGI3235" s="137"/>
      <c r="BGJ3235" s="137"/>
      <c r="BGK3235" s="137"/>
      <c r="BGL3235" s="137"/>
      <c r="BGM3235" s="137"/>
      <c r="BGN3235" s="137"/>
      <c r="BGO3235" s="137"/>
      <c r="BGP3235" s="137"/>
      <c r="BGQ3235" s="137"/>
      <c r="BGR3235" s="137"/>
      <c r="BGS3235" s="137"/>
      <c r="BGT3235" s="137"/>
      <c r="BGU3235" s="137"/>
      <c r="BGV3235" s="137"/>
      <c r="BGW3235" s="137"/>
      <c r="BGX3235" s="137"/>
      <c r="BGY3235" s="137"/>
      <c r="BGZ3235" s="137"/>
      <c r="BHA3235" s="137"/>
      <c r="BHB3235" s="137"/>
      <c r="BHC3235" s="137"/>
      <c r="BHD3235" s="137"/>
      <c r="BHE3235" s="137"/>
      <c r="BHF3235" s="137"/>
      <c r="BHG3235" s="137"/>
      <c r="BHH3235" s="137"/>
      <c r="BHI3235" s="137"/>
      <c r="BHJ3235" s="137"/>
      <c r="BHK3235" s="137"/>
      <c r="BHL3235" s="137"/>
      <c r="BHM3235" s="137"/>
      <c r="BHN3235" s="137"/>
      <c r="BHO3235" s="137"/>
      <c r="BHP3235" s="137"/>
      <c r="BHQ3235" s="137"/>
      <c r="BHR3235" s="137"/>
      <c r="BHS3235" s="137"/>
      <c r="BHT3235" s="137"/>
      <c r="BHU3235" s="137"/>
      <c r="BHV3235" s="137"/>
      <c r="BHW3235" s="137"/>
      <c r="BHX3235" s="137"/>
      <c r="BHY3235" s="137"/>
      <c r="BHZ3235" s="137"/>
      <c r="BIA3235" s="137"/>
      <c r="BIB3235" s="137"/>
      <c r="BIC3235" s="137"/>
      <c r="BID3235" s="137"/>
      <c r="BIE3235" s="137"/>
      <c r="BIF3235" s="137"/>
      <c r="BIG3235" s="137"/>
      <c r="BIH3235" s="137"/>
      <c r="BII3235" s="137"/>
      <c r="BIJ3235" s="137"/>
      <c r="BIK3235" s="137"/>
      <c r="BIL3235" s="137"/>
      <c r="BIM3235" s="137"/>
      <c r="BIN3235" s="137"/>
      <c r="BIO3235" s="137"/>
      <c r="BIP3235" s="137"/>
      <c r="BIQ3235" s="137"/>
      <c r="BIR3235" s="137"/>
      <c r="BIS3235" s="137"/>
      <c r="BIT3235" s="137"/>
      <c r="BIU3235" s="137"/>
      <c r="BIV3235" s="137"/>
      <c r="BIW3235" s="137"/>
      <c r="BIX3235" s="137"/>
      <c r="BIY3235" s="137"/>
      <c r="BIZ3235" s="137"/>
      <c r="BJA3235" s="137"/>
      <c r="BJB3235" s="137"/>
      <c r="BJC3235" s="137"/>
      <c r="BJD3235" s="137"/>
      <c r="BJE3235" s="137"/>
      <c r="BJF3235" s="137"/>
      <c r="BJG3235" s="137"/>
      <c r="BJH3235" s="137"/>
      <c r="BJI3235" s="137"/>
      <c r="BJJ3235" s="137"/>
      <c r="BJK3235" s="137"/>
      <c r="BJL3235" s="137"/>
      <c r="BJM3235" s="137"/>
      <c r="BJN3235" s="137"/>
      <c r="BJO3235" s="137"/>
      <c r="BJP3235" s="137"/>
      <c r="BJQ3235" s="137"/>
      <c r="BJR3235" s="137"/>
      <c r="BJS3235" s="137"/>
      <c r="BJT3235" s="137"/>
      <c r="BJU3235" s="137"/>
      <c r="BJV3235" s="137"/>
      <c r="BJW3235" s="137"/>
      <c r="BJX3235" s="137"/>
      <c r="BJY3235" s="137"/>
      <c r="BJZ3235" s="137"/>
      <c r="BKA3235" s="137"/>
      <c r="BKB3235" s="137"/>
      <c r="BKC3235" s="137"/>
      <c r="BKD3235" s="137"/>
      <c r="BKE3235" s="137"/>
      <c r="BKF3235" s="137"/>
      <c r="BKG3235" s="137"/>
      <c r="BKH3235" s="137"/>
      <c r="BKI3235" s="137"/>
      <c r="BKJ3235" s="137"/>
      <c r="BKK3235" s="137"/>
      <c r="BKL3235" s="137"/>
      <c r="BKM3235" s="137"/>
      <c r="BKN3235" s="137"/>
      <c r="BKO3235" s="137"/>
      <c r="BKP3235" s="137"/>
      <c r="BKQ3235" s="137"/>
      <c r="BKR3235" s="137"/>
      <c r="BKS3235" s="137"/>
      <c r="BKT3235" s="137"/>
      <c r="BKU3235" s="137"/>
      <c r="BKV3235" s="137"/>
      <c r="BKW3235" s="137"/>
      <c r="BKX3235" s="137"/>
      <c r="BKY3235" s="137"/>
      <c r="BKZ3235" s="137"/>
      <c r="BLA3235" s="137"/>
      <c r="BLB3235" s="137"/>
      <c r="BLC3235" s="137"/>
      <c r="BLD3235" s="137"/>
      <c r="BLE3235" s="137"/>
      <c r="BLF3235" s="137"/>
      <c r="BLG3235" s="137"/>
      <c r="BLH3235" s="137"/>
      <c r="BLI3235" s="137"/>
      <c r="BLJ3235" s="137"/>
      <c r="BLK3235" s="137"/>
      <c r="BLL3235" s="137"/>
      <c r="BLM3235" s="137"/>
      <c r="BLN3235" s="137"/>
      <c r="BLO3235" s="137"/>
      <c r="BLP3235" s="137"/>
      <c r="BLQ3235" s="137"/>
      <c r="BLR3235" s="137"/>
      <c r="BLS3235" s="137"/>
      <c r="BLT3235" s="137"/>
      <c r="BLU3235" s="137"/>
      <c r="BLV3235" s="137"/>
      <c r="BLW3235" s="137"/>
      <c r="BLX3235" s="137"/>
      <c r="BLY3235" s="137"/>
      <c r="BLZ3235" s="137"/>
      <c r="BMA3235" s="137"/>
      <c r="BMB3235" s="137"/>
      <c r="BMC3235" s="137"/>
      <c r="BMD3235" s="137"/>
      <c r="BME3235" s="137"/>
      <c r="BMF3235" s="137"/>
      <c r="BMG3235" s="137"/>
      <c r="BMH3235" s="137"/>
      <c r="BMI3235" s="137"/>
      <c r="BMJ3235" s="137"/>
      <c r="BMK3235" s="137"/>
      <c r="BML3235" s="137"/>
      <c r="BMM3235" s="137"/>
      <c r="BMN3235" s="137"/>
      <c r="BMO3235" s="137"/>
      <c r="BMP3235" s="137"/>
      <c r="BMQ3235" s="137"/>
      <c r="BMR3235" s="137"/>
      <c r="BMS3235" s="137"/>
      <c r="BMT3235" s="137"/>
      <c r="BMU3235" s="137"/>
      <c r="BMV3235" s="137"/>
      <c r="BMW3235" s="137"/>
      <c r="BMX3235" s="137"/>
      <c r="BMY3235" s="137"/>
      <c r="BMZ3235" s="137"/>
      <c r="BNA3235" s="137"/>
      <c r="BNB3235" s="137"/>
      <c r="BNC3235" s="137"/>
      <c r="BND3235" s="137"/>
      <c r="BNE3235" s="137"/>
      <c r="BNF3235" s="137"/>
      <c r="BNG3235" s="137"/>
      <c r="BNH3235" s="137"/>
      <c r="BNI3235" s="137"/>
      <c r="BNJ3235" s="137"/>
      <c r="BNK3235" s="137"/>
      <c r="BNL3235" s="137"/>
      <c r="BNM3235" s="137"/>
      <c r="BNN3235" s="137"/>
      <c r="BNO3235" s="137"/>
      <c r="BNP3235" s="137"/>
      <c r="BNQ3235" s="137"/>
      <c r="BNR3235" s="137"/>
      <c r="BNS3235" s="137"/>
      <c r="BNT3235" s="137"/>
      <c r="BNU3235" s="137"/>
      <c r="BNV3235" s="137"/>
      <c r="BNW3235" s="137"/>
      <c r="BNX3235" s="137"/>
      <c r="BNY3235" s="137"/>
      <c r="BNZ3235" s="137"/>
      <c r="BOA3235" s="137"/>
      <c r="BOB3235" s="137"/>
      <c r="BOC3235" s="137"/>
      <c r="BOD3235" s="137"/>
      <c r="BOE3235" s="137"/>
      <c r="BOF3235" s="137"/>
      <c r="BOG3235" s="137"/>
      <c r="BOH3235" s="137"/>
      <c r="BOI3235" s="137"/>
      <c r="BOJ3235" s="137"/>
      <c r="BOK3235" s="137"/>
      <c r="BOL3235" s="137"/>
      <c r="BOM3235" s="137"/>
      <c r="BON3235" s="137"/>
      <c r="BOO3235" s="137"/>
      <c r="BOP3235" s="137"/>
      <c r="BOQ3235" s="137"/>
      <c r="BOR3235" s="137"/>
      <c r="BOS3235" s="137"/>
      <c r="BOT3235" s="137"/>
      <c r="BOU3235" s="137"/>
      <c r="BOV3235" s="137"/>
      <c r="BOW3235" s="137"/>
      <c r="BOX3235" s="137"/>
      <c r="BOY3235" s="137"/>
      <c r="BOZ3235" s="137"/>
      <c r="BPA3235" s="137"/>
      <c r="BPB3235" s="137"/>
      <c r="BPC3235" s="137"/>
      <c r="BPD3235" s="137"/>
      <c r="BPE3235" s="137"/>
      <c r="BPF3235" s="137"/>
      <c r="BPG3235" s="137"/>
      <c r="BPH3235" s="137"/>
      <c r="BPI3235" s="137"/>
      <c r="BPJ3235" s="137"/>
      <c r="BPK3235" s="137"/>
      <c r="BPL3235" s="137"/>
      <c r="BPM3235" s="137"/>
      <c r="BPN3235" s="137"/>
      <c r="BPO3235" s="137"/>
      <c r="BPP3235" s="137"/>
      <c r="BPQ3235" s="137"/>
      <c r="BPR3235" s="137"/>
      <c r="BPS3235" s="137"/>
      <c r="BPT3235" s="137"/>
      <c r="BPU3235" s="137"/>
      <c r="BPV3235" s="137"/>
      <c r="BPW3235" s="137"/>
      <c r="BPX3235" s="137"/>
      <c r="BPY3235" s="137"/>
      <c r="BPZ3235" s="137"/>
      <c r="BQA3235" s="137"/>
      <c r="BQB3235" s="137"/>
      <c r="BQC3235" s="137"/>
      <c r="BQD3235" s="137"/>
      <c r="BQE3235" s="137"/>
      <c r="BQF3235" s="137"/>
      <c r="BQG3235" s="137"/>
      <c r="BQH3235" s="137"/>
      <c r="BQI3235" s="137"/>
      <c r="BQJ3235" s="137"/>
      <c r="BQK3235" s="137"/>
      <c r="BQL3235" s="137"/>
      <c r="BQM3235" s="137"/>
      <c r="BQN3235" s="137"/>
      <c r="BQO3235" s="137"/>
      <c r="BQP3235" s="137"/>
      <c r="BQQ3235" s="137"/>
      <c r="BQR3235" s="137"/>
      <c r="BQS3235" s="137"/>
      <c r="BQT3235" s="137"/>
      <c r="BQU3235" s="137"/>
      <c r="BQV3235" s="137"/>
      <c r="BQW3235" s="137"/>
      <c r="BQX3235" s="137"/>
      <c r="BQY3235" s="137"/>
      <c r="BQZ3235" s="137"/>
      <c r="BRA3235" s="137"/>
      <c r="BRB3235" s="137"/>
      <c r="BRC3235" s="137"/>
      <c r="BRD3235" s="137"/>
      <c r="BRE3235" s="137"/>
      <c r="BRF3235" s="137"/>
      <c r="BRG3235" s="137"/>
      <c r="BRH3235" s="137"/>
      <c r="BRI3235" s="137"/>
      <c r="BRJ3235" s="137"/>
      <c r="BRK3235" s="137"/>
      <c r="BRL3235" s="137"/>
      <c r="BRM3235" s="137"/>
      <c r="BRN3235" s="137"/>
      <c r="BRO3235" s="137"/>
      <c r="BRP3235" s="137"/>
      <c r="BRQ3235" s="137"/>
      <c r="BRR3235" s="137"/>
      <c r="BRS3235" s="137"/>
      <c r="BRT3235" s="137"/>
      <c r="BRU3235" s="137"/>
      <c r="BRV3235" s="137"/>
      <c r="BRW3235" s="137"/>
      <c r="BRX3235" s="137"/>
      <c r="BRY3235" s="137"/>
      <c r="BRZ3235" s="137"/>
      <c r="BSA3235" s="137"/>
      <c r="BSB3235" s="137"/>
      <c r="BSC3235" s="137"/>
      <c r="BSD3235" s="137"/>
      <c r="BSE3235" s="137"/>
      <c r="BSF3235" s="137"/>
      <c r="BSG3235" s="137"/>
      <c r="BSH3235" s="137"/>
      <c r="BSI3235" s="137"/>
      <c r="BSJ3235" s="137"/>
      <c r="BSK3235" s="137"/>
      <c r="BSL3235" s="137"/>
      <c r="BSM3235" s="137"/>
      <c r="BSN3235" s="137"/>
      <c r="BSO3235" s="137"/>
      <c r="BSP3235" s="137"/>
      <c r="BSQ3235" s="137"/>
      <c r="BSR3235" s="137"/>
      <c r="BSS3235" s="137"/>
      <c r="BST3235" s="137"/>
      <c r="BSU3235" s="137"/>
      <c r="BSV3235" s="137"/>
      <c r="BSW3235" s="137"/>
      <c r="BSX3235" s="137"/>
      <c r="BSY3235" s="137"/>
      <c r="BSZ3235" s="137"/>
      <c r="BTA3235" s="137"/>
      <c r="BTB3235" s="137"/>
      <c r="BTC3235" s="137"/>
      <c r="BTD3235" s="137"/>
      <c r="BTE3235" s="137"/>
      <c r="BTF3235" s="137"/>
      <c r="BTG3235" s="137"/>
      <c r="BTH3235" s="137"/>
      <c r="BTI3235" s="137"/>
      <c r="BTJ3235" s="137"/>
      <c r="BTK3235" s="137"/>
      <c r="BTL3235" s="137"/>
      <c r="BTM3235" s="137"/>
      <c r="BTN3235" s="137"/>
      <c r="BTO3235" s="137"/>
      <c r="BTP3235" s="137"/>
      <c r="BTQ3235" s="137"/>
      <c r="BTR3235" s="137"/>
      <c r="BTS3235" s="137"/>
      <c r="BTT3235" s="137"/>
      <c r="BTU3235" s="137"/>
      <c r="BTV3235" s="137"/>
      <c r="BTW3235" s="137"/>
      <c r="BTX3235" s="137"/>
      <c r="BTY3235" s="137"/>
      <c r="BTZ3235" s="137"/>
      <c r="BUA3235" s="137"/>
      <c r="BUB3235" s="137"/>
      <c r="BUC3235" s="137"/>
      <c r="BUD3235" s="137"/>
      <c r="BUE3235" s="137"/>
      <c r="BUF3235" s="137"/>
      <c r="BUG3235" s="137"/>
      <c r="BUH3235" s="137"/>
      <c r="BUI3235" s="137"/>
      <c r="BUJ3235" s="137"/>
      <c r="BUK3235" s="137"/>
      <c r="BUL3235" s="137"/>
      <c r="BUM3235" s="137"/>
      <c r="BUN3235" s="137"/>
      <c r="BUO3235" s="137"/>
      <c r="BUP3235" s="137"/>
      <c r="BUQ3235" s="137"/>
      <c r="BUR3235" s="137"/>
      <c r="BUS3235" s="137"/>
      <c r="BUT3235" s="137"/>
      <c r="BUU3235" s="137"/>
      <c r="BUV3235" s="137"/>
      <c r="BUW3235" s="137"/>
      <c r="BUX3235" s="137"/>
      <c r="BUY3235" s="137"/>
      <c r="BUZ3235" s="137"/>
      <c r="BVA3235" s="137"/>
      <c r="BVB3235" s="137"/>
      <c r="BVC3235" s="137"/>
      <c r="BVD3235" s="137"/>
      <c r="BVE3235" s="137"/>
      <c r="BVF3235" s="137"/>
      <c r="BVG3235" s="137"/>
      <c r="BVH3235" s="137"/>
      <c r="BVI3235" s="137"/>
      <c r="BVJ3235" s="137"/>
      <c r="BVK3235" s="137"/>
      <c r="BVL3235" s="137"/>
      <c r="BVM3235" s="137"/>
      <c r="BVN3235" s="137"/>
      <c r="BVO3235" s="137"/>
      <c r="BVP3235" s="137"/>
      <c r="BVQ3235" s="137"/>
      <c r="BVR3235" s="137"/>
      <c r="BVS3235" s="137"/>
      <c r="BVT3235" s="137"/>
      <c r="BVU3235" s="137"/>
      <c r="BVV3235" s="137"/>
      <c r="BVW3235" s="137"/>
      <c r="BVX3235" s="137"/>
      <c r="BVY3235" s="137"/>
      <c r="BVZ3235" s="137"/>
      <c r="BWA3235" s="137"/>
      <c r="BWB3235" s="137"/>
      <c r="BWC3235" s="137"/>
      <c r="BWD3235" s="137"/>
      <c r="BWE3235" s="137"/>
      <c r="BWF3235" s="137"/>
      <c r="BWG3235" s="137"/>
      <c r="BWH3235" s="137"/>
      <c r="BWI3235" s="137"/>
      <c r="BWJ3235" s="137"/>
      <c r="BWK3235" s="137"/>
      <c r="BWL3235" s="137"/>
      <c r="BWM3235" s="137"/>
      <c r="BWN3235" s="137"/>
      <c r="BWO3235" s="137"/>
      <c r="BWP3235" s="137"/>
      <c r="BWQ3235" s="137"/>
      <c r="BWR3235" s="137"/>
      <c r="BWS3235" s="137"/>
      <c r="BWT3235" s="137"/>
      <c r="BWU3235" s="137"/>
      <c r="BWV3235" s="137"/>
      <c r="BWW3235" s="137"/>
      <c r="BWX3235" s="137"/>
      <c r="BWY3235" s="137"/>
      <c r="BWZ3235" s="137"/>
      <c r="BXA3235" s="137"/>
      <c r="BXB3235" s="137"/>
      <c r="BXC3235" s="137"/>
      <c r="BXD3235" s="137"/>
      <c r="BXE3235" s="137"/>
      <c r="BXF3235" s="137"/>
      <c r="BXG3235" s="137"/>
      <c r="BXH3235" s="137"/>
      <c r="BXI3235" s="137"/>
      <c r="BXJ3235" s="137"/>
      <c r="BXK3235" s="137"/>
      <c r="BXL3235" s="137"/>
      <c r="BXM3235" s="137"/>
      <c r="BXN3235" s="137"/>
      <c r="BXO3235" s="137"/>
      <c r="BXP3235" s="137"/>
      <c r="BXQ3235" s="137"/>
      <c r="BXR3235" s="137"/>
      <c r="BXS3235" s="137"/>
      <c r="BXT3235" s="137"/>
      <c r="BXU3235" s="137"/>
      <c r="BXV3235" s="137"/>
      <c r="BXW3235" s="137"/>
      <c r="BXX3235" s="137"/>
      <c r="BXY3235" s="137"/>
      <c r="BXZ3235" s="137"/>
      <c r="BYA3235" s="137"/>
      <c r="BYB3235" s="137"/>
      <c r="BYC3235" s="137"/>
      <c r="BYD3235" s="137"/>
      <c r="BYE3235" s="137"/>
      <c r="BYF3235" s="137"/>
      <c r="BYG3235" s="137"/>
      <c r="BYH3235" s="137"/>
      <c r="BYI3235" s="137"/>
      <c r="BYJ3235" s="137"/>
      <c r="BYK3235" s="137"/>
      <c r="BYL3235" s="137"/>
      <c r="BYM3235" s="137"/>
      <c r="BYN3235" s="137"/>
      <c r="BYO3235" s="137"/>
      <c r="BYP3235" s="137"/>
      <c r="BYQ3235" s="137"/>
      <c r="BYR3235" s="137"/>
      <c r="BYS3235" s="137"/>
      <c r="BYT3235" s="137"/>
      <c r="BYU3235" s="137"/>
      <c r="BYV3235" s="137"/>
      <c r="BYW3235" s="137"/>
      <c r="BYX3235" s="137"/>
      <c r="BYY3235" s="137"/>
      <c r="BYZ3235" s="137"/>
      <c r="BZA3235" s="137"/>
      <c r="BZB3235" s="137"/>
      <c r="BZC3235" s="137"/>
      <c r="BZD3235" s="137"/>
      <c r="BZE3235" s="137"/>
      <c r="BZF3235" s="137"/>
      <c r="BZG3235" s="137"/>
      <c r="BZH3235" s="137"/>
      <c r="BZI3235" s="137"/>
      <c r="BZJ3235" s="137"/>
      <c r="BZK3235" s="137"/>
      <c r="BZL3235" s="137"/>
      <c r="BZM3235" s="137"/>
      <c r="BZN3235" s="137"/>
      <c r="BZO3235" s="137"/>
      <c r="BZP3235" s="137"/>
      <c r="BZQ3235" s="137"/>
      <c r="BZR3235" s="137"/>
      <c r="BZS3235" s="137"/>
      <c r="BZT3235" s="137"/>
      <c r="BZU3235" s="137"/>
      <c r="BZV3235" s="137"/>
      <c r="BZW3235" s="137"/>
      <c r="BZX3235" s="137"/>
      <c r="BZY3235" s="137"/>
      <c r="BZZ3235" s="137"/>
      <c r="CAA3235" s="137"/>
      <c r="CAB3235" s="137"/>
      <c r="CAC3235" s="137"/>
      <c r="CAD3235" s="137"/>
      <c r="CAE3235" s="137"/>
      <c r="CAF3235" s="137"/>
      <c r="CAG3235" s="137"/>
      <c r="CAH3235" s="137"/>
      <c r="CAI3235" s="137"/>
      <c r="CAJ3235" s="137"/>
      <c r="CAK3235" s="137"/>
      <c r="CAL3235" s="137"/>
      <c r="CAM3235" s="137"/>
      <c r="CAN3235" s="137"/>
      <c r="CAO3235" s="137"/>
      <c r="CAP3235" s="137"/>
      <c r="CAQ3235" s="137"/>
      <c r="CAR3235" s="137"/>
      <c r="CAS3235" s="137"/>
      <c r="CAT3235" s="137"/>
      <c r="CAU3235" s="137"/>
      <c r="CAV3235" s="137"/>
      <c r="CAW3235" s="137"/>
      <c r="CAX3235" s="137"/>
      <c r="CAY3235" s="137"/>
      <c r="CAZ3235" s="137"/>
      <c r="CBA3235" s="137"/>
      <c r="CBB3235" s="137"/>
      <c r="CBC3235" s="137"/>
      <c r="CBD3235" s="137"/>
      <c r="CBE3235" s="137"/>
      <c r="CBF3235" s="137"/>
      <c r="CBG3235" s="137"/>
      <c r="CBH3235" s="137"/>
      <c r="CBI3235" s="137"/>
      <c r="CBJ3235" s="137"/>
      <c r="CBK3235" s="137"/>
      <c r="CBL3235" s="137"/>
      <c r="CBM3235" s="137"/>
      <c r="CBN3235" s="137"/>
      <c r="CBO3235" s="137"/>
      <c r="CBP3235" s="137"/>
      <c r="CBQ3235" s="137"/>
      <c r="CBR3235" s="137"/>
      <c r="CBS3235" s="137"/>
      <c r="CBT3235" s="137"/>
      <c r="CBU3235" s="137"/>
      <c r="CBV3235" s="137"/>
      <c r="CBW3235" s="137"/>
      <c r="CBX3235" s="137"/>
      <c r="CBY3235" s="137"/>
      <c r="CBZ3235" s="137"/>
      <c r="CCA3235" s="137"/>
      <c r="CCB3235" s="137"/>
      <c r="CCC3235" s="137"/>
      <c r="CCD3235" s="137"/>
      <c r="CCE3235" s="137"/>
      <c r="CCF3235" s="137"/>
      <c r="CCG3235" s="137"/>
      <c r="CCH3235" s="137"/>
      <c r="CCI3235" s="137"/>
      <c r="CCJ3235" s="137"/>
      <c r="CCK3235" s="137"/>
      <c r="CCL3235" s="137"/>
      <c r="CCM3235" s="137"/>
      <c r="CCN3235" s="137"/>
      <c r="CCO3235" s="137"/>
      <c r="CCP3235" s="137"/>
      <c r="CCQ3235" s="137"/>
      <c r="CCR3235" s="137"/>
      <c r="CCS3235" s="137"/>
      <c r="CCT3235" s="137"/>
      <c r="CCU3235" s="137"/>
      <c r="CCV3235" s="137"/>
      <c r="CCW3235" s="137"/>
      <c r="CCX3235" s="137"/>
      <c r="CCY3235" s="137"/>
      <c r="CCZ3235" s="137"/>
      <c r="CDA3235" s="137"/>
      <c r="CDB3235" s="137"/>
      <c r="CDC3235" s="137"/>
      <c r="CDD3235" s="137"/>
      <c r="CDE3235" s="137"/>
      <c r="CDF3235" s="137"/>
      <c r="CDG3235" s="137"/>
      <c r="CDH3235" s="137"/>
      <c r="CDI3235" s="137"/>
      <c r="CDJ3235" s="137"/>
      <c r="CDK3235" s="137"/>
      <c r="CDL3235" s="137"/>
      <c r="CDM3235" s="137"/>
      <c r="CDN3235" s="137"/>
      <c r="CDO3235" s="137"/>
      <c r="CDP3235" s="137"/>
      <c r="CDQ3235" s="137"/>
      <c r="CDR3235" s="137"/>
      <c r="CDS3235" s="137"/>
      <c r="CDT3235" s="137"/>
      <c r="CDU3235" s="137"/>
      <c r="CDV3235" s="137"/>
      <c r="CDW3235" s="137"/>
      <c r="CDX3235" s="137"/>
      <c r="CDY3235" s="137"/>
      <c r="CDZ3235" s="137"/>
      <c r="CEA3235" s="137"/>
      <c r="CEB3235" s="137"/>
      <c r="CEC3235" s="137"/>
      <c r="CED3235" s="137"/>
      <c r="CEE3235" s="137"/>
      <c r="CEF3235" s="137"/>
      <c r="CEG3235" s="137"/>
      <c r="CEH3235" s="137"/>
      <c r="CEI3235" s="137"/>
      <c r="CEJ3235" s="137"/>
      <c r="CEK3235" s="137"/>
      <c r="CEL3235" s="137"/>
      <c r="CEM3235" s="137"/>
      <c r="CEN3235" s="137"/>
      <c r="CEO3235" s="137"/>
      <c r="CEP3235" s="137"/>
      <c r="CEQ3235" s="137"/>
      <c r="CER3235" s="137"/>
      <c r="CES3235" s="137"/>
      <c r="CET3235" s="137"/>
      <c r="CEU3235" s="137"/>
      <c r="CEV3235" s="137"/>
      <c r="CEW3235" s="137"/>
      <c r="CEX3235" s="137"/>
      <c r="CEY3235" s="137"/>
      <c r="CEZ3235" s="137"/>
      <c r="CFA3235" s="137"/>
      <c r="CFB3235" s="137"/>
      <c r="CFC3235" s="137"/>
      <c r="CFD3235" s="137"/>
      <c r="CFE3235" s="137"/>
      <c r="CFF3235" s="137"/>
      <c r="CFG3235" s="137"/>
      <c r="CFH3235" s="137"/>
      <c r="CFI3235" s="137"/>
      <c r="CFJ3235" s="137"/>
      <c r="CFK3235" s="137"/>
      <c r="CFL3235" s="137"/>
      <c r="CFM3235" s="137"/>
      <c r="CFN3235" s="137"/>
      <c r="CFO3235" s="137"/>
      <c r="CFP3235" s="137"/>
      <c r="CFQ3235" s="137"/>
      <c r="CFR3235" s="137"/>
      <c r="CFS3235" s="137"/>
      <c r="CFT3235" s="137"/>
      <c r="CFU3235" s="137"/>
      <c r="CFV3235" s="137"/>
      <c r="CFW3235" s="137"/>
      <c r="CFX3235" s="137"/>
      <c r="CFY3235" s="137"/>
      <c r="CFZ3235" s="137"/>
      <c r="CGA3235" s="137"/>
      <c r="CGB3235" s="137"/>
      <c r="CGC3235" s="137"/>
      <c r="CGD3235" s="137"/>
      <c r="CGE3235" s="137"/>
      <c r="CGF3235" s="137"/>
      <c r="CGG3235" s="137"/>
      <c r="CGH3235" s="137"/>
      <c r="CGI3235" s="137"/>
      <c r="CGJ3235" s="137"/>
      <c r="CGK3235" s="137"/>
      <c r="CGL3235" s="137"/>
      <c r="CGM3235" s="137"/>
      <c r="CGN3235" s="137"/>
      <c r="CGO3235" s="137"/>
      <c r="CGP3235" s="137"/>
      <c r="CGQ3235" s="137"/>
      <c r="CGR3235" s="137"/>
      <c r="CGS3235" s="137"/>
      <c r="CGT3235" s="137"/>
      <c r="CGU3235" s="137"/>
      <c r="CGV3235" s="137"/>
      <c r="CGW3235" s="137"/>
      <c r="CGX3235" s="137"/>
      <c r="CGY3235" s="137"/>
      <c r="CGZ3235" s="137"/>
      <c r="CHA3235" s="137"/>
      <c r="CHB3235" s="137"/>
      <c r="CHC3235" s="137"/>
      <c r="CHD3235" s="137"/>
      <c r="CHE3235" s="137"/>
      <c r="CHF3235" s="137"/>
      <c r="CHG3235" s="137"/>
      <c r="CHH3235" s="137"/>
      <c r="CHI3235" s="137"/>
      <c r="CHJ3235" s="137"/>
      <c r="CHK3235" s="137"/>
      <c r="CHL3235" s="137"/>
      <c r="CHM3235" s="137"/>
      <c r="CHN3235" s="137"/>
      <c r="CHO3235" s="137"/>
      <c r="CHP3235" s="137"/>
      <c r="CHQ3235" s="137"/>
      <c r="CHR3235" s="137"/>
      <c r="CHS3235" s="137"/>
      <c r="CHT3235" s="137"/>
      <c r="CHU3235" s="137"/>
      <c r="CHV3235" s="137"/>
      <c r="CHW3235" s="137"/>
      <c r="CHX3235" s="137"/>
      <c r="CHY3235" s="137"/>
      <c r="CHZ3235" s="137"/>
      <c r="CIA3235" s="137"/>
      <c r="CIB3235" s="137"/>
      <c r="CIC3235" s="137"/>
      <c r="CID3235" s="137"/>
      <c r="CIE3235" s="137"/>
      <c r="CIF3235" s="137"/>
      <c r="CIG3235" s="137"/>
      <c r="CIH3235" s="137"/>
      <c r="CII3235" s="137"/>
      <c r="CIJ3235" s="137"/>
      <c r="CIK3235" s="137"/>
      <c r="CIL3235" s="137"/>
      <c r="CIM3235" s="137"/>
      <c r="CIN3235" s="137"/>
      <c r="CIO3235" s="137"/>
      <c r="CIP3235" s="137"/>
      <c r="CIQ3235" s="137"/>
      <c r="CIR3235" s="137"/>
      <c r="CIS3235" s="137"/>
      <c r="CIT3235" s="137"/>
      <c r="CIU3235" s="137"/>
      <c r="CIV3235" s="137"/>
      <c r="CIW3235" s="137"/>
      <c r="CIX3235" s="137"/>
      <c r="CIY3235" s="137"/>
      <c r="CIZ3235" s="137"/>
      <c r="CJA3235" s="137"/>
      <c r="CJB3235" s="137"/>
      <c r="CJC3235" s="137"/>
      <c r="CJD3235" s="137"/>
      <c r="CJE3235" s="137"/>
      <c r="CJF3235" s="137"/>
      <c r="CJG3235" s="137"/>
      <c r="CJH3235" s="137"/>
      <c r="CJI3235" s="137"/>
      <c r="CJJ3235" s="137"/>
      <c r="CJK3235" s="137"/>
      <c r="CJL3235" s="137"/>
      <c r="CJM3235" s="137"/>
      <c r="CJN3235" s="137"/>
      <c r="CJO3235" s="137"/>
      <c r="CJP3235" s="137"/>
      <c r="CJQ3235" s="137"/>
      <c r="CJR3235" s="137"/>
      <c r="CJS3235" s="137"/>
      <c r="CJT3235" s="137"/>
      <c r="CJU3235" s="137"/>
      <c r="CJV3235" s="137"/>
      <c r="CJW3235" s="137"/>
      <c r="CJX3235" s="137"/>
      <c r="CJY3235" s="137"/>
      <c r="CJZ3235" s="137"/>
      <c r="CKA3235" s="137"/>
      <c r="CKB3235" s="137"/>
      <c r="CKC3235" s="137"/>
      <c r="CKD3235" s="137"/>
      <c r="CKE3235" s="137"/>
      <c r="CKF3235" s="137"/>
      <c r="CKG3235" s="137"/>
      <c r="CKH3235" s="137"/>
      <c r="CKI3235" s="137"/>
      <c r="CKJ3235" s="137"/>
      <c r="CKK3235" s="137"/>
      <c r="CKL3235" s="137"/>
      <c r="CKM3235" s="137"/>
      <c r="CKN3235" s="137"/>
      <c r="CKO3235" s="137"/>
      <c r="CKP3235" s="137"/>
      <c r="CKQ3235" s="137"/>
      <c r="CKR3235" s="137"/>
      <c r="CKS3235" s="137"/>
      <c r="CKT3235" s="137"/>
      <c r="CKU3235" s="137"/>
      <c r="CKV3235" s="137"/>
      <c r="CKW3235" s="137"/>
      <c r="CKX3235" s="137"/>
      <c r="CKY3235" s="137"/>
      <c r="CKZ3235" s="137"/>
      <c r="CLA3235" s="137"/>
      <c r="CLB3235" s="137"/>
      <c r="CLC3235" s="137"/>
      <c r="CLD3235" s="137"/>
      <c r="CLE3235" s="137"/>
      <c r="CLF3235" s="137"/>
      <c r="CLG3235" s="137"/>
      <c r="CLH3235" s="137"/>
      <c r="CLI3235" s="137"/>
      <c r="CLJ3235" s="137"/>
      <c r="CLK3235" s="137"/>
      <c r="CLL3235" s="137"/>
      <c r="CLM3235" s="137"/>
      <c r="CLN3235" s="137"/>
      <c r="CLO3235" s="137"/>
      <c r="CLP3235" s="137"/>
      <c r="CLQ3235" s="137"/>
      <c r="CLR3235" s="137"/>
      <c r="CLS3235" s="137"/>
      <c r="CLT3235" s="137"/>
      <c r="CLU3235" s="137"/>
      <c r="CLV3235" s="137"/>
      <c r="CLW3235" s="137"/>
      <c r="CLX3235" s="137"/>
      <c r="CLY3235" s="137"/>
      <c r="CLZ3235" s="137"/>
      <c r="CMA3235" s="137"/>
      <c r="CMB3235" s="137"/>
      <c r="CMC3235" s="137"/>
      <c r="CMD3235" s="137"/>
      <c r="CME3235" s="137"/>
      <c r="CMF3235" s="137"/>
      <c r="CMG3235" s="137"/>
      <c r="CMH3235" s="137"/>
      <c r="CMI3235" s="137"/>
      <c r="CMJ3235" s="137"/>
      <c r="CMK3235" s="137"/>
      <c r="CML3235" s="137"/>
      <c r="CMM3235" s="137"/>
      <c r="CMN3235" s="137"/>
      <c r="CMO3235" s="137"/>
      <c r="CMP3235" s="137"/>
      <c r="CMQ3235" s="137"/>
      <c r="CMR3235" s="137"/>
      <c r="CMS3235" s="137"/>
      <c r="CMT3235" s="137"/>
      <c r="CMU3235" s="137"/>
      <c r="CMV3235" s="137"/>
      <c r="CMW3235" s="137"/>
      <c r="CMX3235" s="137"/>
      <c r="CMY3235" s="137"/>
      <c r="CMZ3235" s="137"/>
      <c r="CNA3235" s="137"/>
      <c r="CNB3235" s="137"/>
      <c r="CNC3235" s="137"/>
      <c r="CND3235" s="137"/>
      <c r="CNE3235" s="137"/>
      <c r="CNF3235" s="137"/>
      <c r="CNG3235" s="137"/>
      <c r="CNH3235" s="137"/>
      <c r="CNI3235" s="137"/>
      <c r="CNJ3235" s="137"/>
      <c r="CNK3235" s="137"/>
      <c r="CNL3235" s="137"/>
      <c r="CNM3235" s="137"/>
      <c r="CNN3235" s="137"/>
      <c r="CNO3235" s="137"/>
      <c r="CNP3235" s="137"/>
      <c r="CNQ3235" s="137"/>
      <c r="CNR3235" s="137"/>
      <c r="CNS3235" s="137"/>
      <c r="CNT3235" s="137"/>
      <c r="CNU3235" s="137"/>
      <c r="CNV3235" s="137"/>
      <c r="CNW3235" s="137"/>
      <c r="CNX3235" s="137"/>
      <c r="CNY3235" s="137"/>
      <c r="CNZ3235" s="137"/>
      <c r="COA3235" s="137"/>
      <c r="COB3235" s="137"/>
      <c r="COC3235" s="137"/>
      <c r="COD3235" s="137"/>
      <c r="COE3235" s="137"/>
      <c r="COF3235" s="137"/>
      <c r="COG3235" s="137"/>
      <c r="COH3235" s="137"/>
      <c r="COI3235" s="137"/>
      <c r="COJ3235" s="137"/>
      <c r="COK3235" s="137"/>
      <c r="COL3235" s="137"/>
      <c r="COM3235" s="137"/>
      <c r="CON3235" s="137"/>
      <c r="COO3235" s="137"/>
      <c r="COP3235" s="137"/>
      <c r="COQ3235" s="137"/>
      <c r="COR3235" s="137"/>
      <c r="COS3235" s="137"/>
      <c r="COT3235" s="137"/>
      <c r="COU3235" s="137"/>
      <c r="COV3235" s="137"/>
      <c r="COW3235" s="137"/>
      <c r="COX3235" s="137"/>
      <c r="COY3235" s="137"/>
      <c r="COZ3235" s="137"/>
      <c r="CPA3235" s="137"/>
      <c r="CPB3235" s="137"/>
      <c r="CPC3235" s="137"/>
      <c r="CPD3235" s="137"/>
      <c r="CPE3235" s="137"/>
      <c r="CPF3235" s="137"/>
      <c r="CPG3235" s="137"/>
      <c r="CPH3235" s="137"/>
      <c r="CPI3235" s="137"/>
      <c r="CPJ3235" s="137"/>
      <c r="CPK3235" s="137"/>
      <c r="CPL3235" s="137"/>
      <c r="CPM3235" s="137"/>
      <c r="CPN3235" s="137"/>
      <c r="CPO3235" s="137"/>
      <c r="CPP3235" s="137"/>
      <c r="CPQ3235" s="137"/>
      <c r="CPR3235" s="137"/>
      <c r="CPS3235" s="137"/>
      <c r="CPT3235" s="137"/>
      <c r="CPU3235" s="137"/>
      <c r="CPV3235" s="137"/>
      <c r="CPW3235" s="137"/>
      <c r="CPX3235" s="137"/>
      <c r="CPY3235" s="137"/>
      <c r="CPZ3235" s="137"/>
      <c r="CQA3235" s="137"/>
      <c r="CQB3235" s="137"/>
      <c r="CQC3235" s="137"/>
      <c r="CQD3235" s="137"/>
      <c r="CQE3235" s="137"/>
      <c r="CQF3235" s="137"/>
      <c r="CQG3235" s="137"/>
      <c r="CQH3235" s="137"/>
      <c r="CQI3235" s="137"/>
      <c r="CQJ3235" s="137"/>
      <c r="CQK3235" s="137"/>
      <c r="CQL3235" s="137"/>
      <c r="CQM3235" s="137"/>
      <c r="CQN3235" s="137"/>
      <c r="CQO3235" s="137"/>
      <c r="CQP3235" s="137"/>
      <c r="CQQ3235" s="137"/>
      <c r="CQR3235" s="137"/>
      <c r="CQS3235" s="137"/>
      <c r="CQT3235" s="137"/>
      <c r="CQU3235" s="137"/>
      <c r="CQV3235" s="137"/>
      <c r="CQW3235" s="137"/>
      <c r="CQX3235" s="137"/>
      <c r="CQY3235" s="137"/>
      <c r="CQZ3235" s="137"/>
      <c r="CRA3235" s="137"/>
      <c r="CRB3235" s="137"/>
      <c r="CRC3235" s="137"/>
      <c r="CRD3235" s="137"/>
      <c r="CRE3235" s="137"/>
      <c r="CRF3235" s="137"/>
      <c r="CRG3235" s="137"/>
      <c r="CRH3235" s="137"/>
      <c r="CRI3235" s="137"/>
      <c r="CRJ3235" s="137"/>
      <c r="CRK3235" s="137"/>
      <c r="CRL3235" s="137"/>
      <c r="CRM3235" s="137"/>
      <c r="CRN3235" s="137"/>
      <c r="CRO3235" s="137"/>
      <c r="CRP3235" s="137"/>
      <c r="CRQ3235" s="137"/>
      <c r="CRR3235" s="137"/>
      <c r="CRS3235" s="137"/>
      <c r="CRT3235" s="137"/>
      <c r="CRU3235" s="137"/>
      <c r="CRV3235" s="137"/>
      <c r="CRW3235" s="137"/>
      <c r="CRX3235" s="137"/>
      <c r="CRY3235" s="137"/>
      <c r="CRZ3235" s="137"/>
      <c r="CSA3235" s="137"/>
      <c r="CSB3235" s="137"/>
      <c r="CSC3235" s="137"/>
      <c r="CSD3235" s="137"/>
      <c r="CSE3235" s="137"/>
      <c r="CSF3235" s="137"/>
      <c r="CSG3235" s="137"/>
      <c r="CSH3235" s="137"/>
      <c r="CSI3235" s="137"/>
      <c r="CSJ3235" s="137"/>
      <c r="CSK3235" s="137"/>
      <c r="CSL3235" s="137"/>
      <c r="CSM3235" s="137"/>
      <c r="CSN3235" s="137"/>
      <c r="CSO3235" s="137"/>
      <c r="CSP3235" s="137"/>
      <c r="CSQ3235" s="137"/>
      <c r="CSR3235" s="137"/>
      <c r="CSS3235" s="137"/>
      <c r="CST3235" s="137"/>
      <c r="CSU3235" s="137"/>
      <c r="CSV3235" s="137"/>
      <c r="CSW3235" s="137"/>
      <c r="CSX3235" s="137"/>
      <c r="CSY3235" s="137"/>
      <c r="CSZ3235" s="137"/>
      <c r="CTA3235" s="137"/>
      <c r="CTB3235" s="137"/>
      <c r="CTC3235" s="137"/>
      <c r="CTD3235" s="137"/>
      <c r="CTE3235" s="137"/>
      <c r="CTF3235" s="137"/>
      <c r="CTG3235" s="137"/>
      <c r="CTH3235" s="137"/>
      <c r="CTI3235" s="137"/>
      <c r="CTJ3235" s="137"/>
      <c r="CTK3235" s="137"/>
      <c r="CTL3235" s="137"/>
      <c r="CTM3235" s="137"/>
      <c r="CTN3235" s="137"/>
      <c r="CTO3235" s="137"/>
      <c r="CTP3235" s="137"/>
      <c r="CTQ3235" s="137"/>
      <c r="CTR3235" s="137"/>
      <c r="CTS3235" s="137"/>
      <c r="CTT3235" s="137"/>
      <c r="CTU3235" s="137"/>
      <c r="CTV3235" s="137"/>
      <c r="CTW3235" s="137"/>
      <c r="CTX3235" s="137"/>
      <c r="CTY3235" s="137"/>
      <c r="CTZ3235" s="137"/>
      <c r="CUA3235" s="137"/>
      <c r="CUB3235" s="137"/>
      <c r="CUC3235" s="137"/>
      <c r="CUD3235" s="137"/>
      <c r="CUE3235" s="137"/>
      <c r="CUF3235" s="137"/>
      <c r="CUG3235" s="137"/>
      <c r="CUH3235" s="137"/>
      <c r="CUI3235" s="137"/>
      <c r="CUJ3235" s="137"/>
      <c r="CUK3235" s="137"/>
      <c r="CUL3235" s="137"/>
      <c r="CUM3235" s="137"/>
      <c r="CUN3235" s="137"/>
      <c r="CUO3235" s="137"/>
      <c r="CUP3235" s="137"/>
      <c r="CUQ3235" s="137"/>
      <c r="CUR3235" s="137"/>
      <c r="CUS3235" s="137"/>
      <c r="CUT3235" s="137"/>
      <c r="CUU3235" s="137"/>
      <c r="CUV3235" s="137"/>
      <c r="CUW3235" s="137"/>
      <c r="CUX3235" s="137"/>
      <c r="CUY3235" s="137"/>
      <c r="CUZ3235" s="137"/>
      <c r="CVA3235" s="137"/>
      <c r="CVB3235" s="137"/>
      <c r="CVC3235" s="137"/>
      <c r="CVD3235" s="137"/>
      <c r="CVE3235" s="137"/>
      <c r="CVF3235" s="137"/>
      <c r="CVG3235" s="137"/>
      <c r="CVH3235" s="137"/>
      <c r="CVI3235" s="137"/>
      <c r="CVJ3235" s="137"/>
      <c r="CVK3235" s="137"/>
      <c r="CVL3235" s="137"/>
      <c r="CVM3235" s="137"/>
      <c r="CVN3235" s="137"/>
      <c r="CVO3235" s="137"/>
      <c r="CVP3235" s="137"/>
      <c r="CVQ3235" s="137"/>
      <c r="CVR3235" s="137"/>
      <c r="CVS3235" s="137"/>
      <c r="CVT3235" s="137"/>
      <c r="CVU3235" s="137"/>
      <c r="CVV3235" s="137"/>
      <c r="CVW3235" s="137"/>
      <c r="CVX3235" s="137"/>
      <c r="CVY3235" s="137"/>
      <c r="CVZ3235" s="137"/>
      <c r="CWA3235" s="137"/>
      <c r="CWB3235" s="137"/>
      <c r="CWC3235" s="137"/>
      <c r="CWD3235" s="137"/>
      <c r="CWE3235" s="137"/>
      <c r="CWF3235" s="137"/>
      <c r="CWG3235" s="137"/>
      <c r="CWH3235" s="137"/>
      <c r="CWI3235" s="137"/>
      <c r="CWJ3235" s="137"/>
      <c r="CWK3235" s="137"/>
      <c r="CWL3235" s="137"/>
      <c r="CWM3235" s="137"/>
      <c r="CWN3235" s="137"/>
      <c r="CWO3235" s="137"/>
      <c r="CWP3235" s="137"/>
      <c r="CWQ3235" s="137"/>
      <c r="CWR3235" s="137"/>
      <c r="CWS3235" s="137"/>
      <c r="CWT3235" s="137"/>
      <c r="CWU3235" s="137"/>
      <c r="CWV3235" s="137"/>
      <c r="CWW3235" s="137"/>
      <c r="CWX3235" s="137"/>
      <c r="CWY3235" s="137"/>
      <c r="CWZ3235" s="137"/>
      <c r="CXA3235" s="137"/>
      <c r="CXB3235" s="137"/>
      <c r="CXC3235" s="137"/>
      <c r="CXD3235" s="137"/>
      <c r="CXE3235" s="137"/>
      <c r="CXF3235" s="137"/>
      <c r="CXG3235" s="137"/>
      <c r="CXH3235" s="137"/>
      <c r="CXI3235" s="137"/>
      <c r="CXJ3235" s="137"/>
      <c r="CXK3235" s="137"/>
      <c r="CXL3235" s="137"/>
      <c r="CXM3235" s="137"/>
      <c r="CXN3235" s="137"/>
      <c r="CXO3235" s="137"/>
      <c r="CXP3235" s="137"/>
      <c r="CXQ3235" s="137"/>
      <c r="CXR3235" s="137"/>
      <c r="CXS3235" s="137"/>
      <c r="CXT3235" s="137"/>
      <c r="CXU3235" s="137"/>
      <c r="CXV3235" s="137"/>
      <c r="CXW3235" s="137"/>
      <c r="CXX3235" s="137"/>
      <c r="CXY3235" s="137"/>
      <c r="CXZ3235" s="137"/>
      <c r="CYA3235" s="137"/>
      <c r="CYB3235" s="137"/>
      <c r="CYC3235" s="137"/>
      <c r="CYD3235" s="137"/>
      <c r="CYE3235" s="137"/>
      <c r="CYF3235" s="137"/>
      <c r="CYG3235" s="137"/>
      <c r="CYH3235" s="137"/>
      <c r="CYI3235" s="137"/>
      <c r="CYJ3235" s="137"/>
      <c r="CYK3235" s="137"/>
      <c r="CYL3235" s="137"/>
      <c r="CYM3235" s="137"/>
      <c r="CYN3235" s="137"/>
      <c r="CYO3235" s="137"/>
      <c r="CYP3235" s="137"/>
      <c r="CYQ3235" s="137"/>
      <c r="CYR3235" s="137"/>
      <c r="CYS3235" s="137"/>
      <c r="CYT3235" s="137"/>
      <c r="CYU3235" s="137"/>
      <c r="CYV3235" s="137"/>
      <c r="CYW3235" s="137"/>
      <c r="CYX3235" s="137"/>
      <c r="CYY3235" s="137"/>
      <c r="CYZ3235" s="137"/>
      <c r="CZA3235" s="137"/>
      <c r="CZB3235" s="137"/>
      <c r="CZC3235" s="137"/>
      <c r="CZD3235" s="137"/>
      <c r="CZE3235" s="137"/>
      <c r="CZF3235" s="137"/>
      <c r="CZG3235" s="137"/>
      <c r="CZH3235" s="137"/>
      <c r="CZI3235" s="137"/>
      <c r="CZJ3235" s="137"/>
      <c r="CZK3235" s="137"/>
      <c r="CZL3235" s="137"/>
      <c r="CZM3235" s="137"/>
      <c r="CZN3235" s="137"/>
      <c r="CZO3235" s="137"/>
      <c r="CZP3235" s="137"/>
      <c r="CZQ3235" s="137"/>
      <c r="CZR3235" s="137"/>
      <c r="CZS3235" s="137"/>
      <c r="CZT3235" s="137"/>
      <c r="CZU3235" s="137"/>
      <c r="CZV3235" s="137"/>
      <c r="CZW3235" s="137"/>
      <c r="CZX3235" s="137"/>
      <c r="CZY3235" s="137"/>
      <c r="CZZ3235" s="137"/>
      <c r="DAA3235" s="137"/>
      <c r="DAB3235" s="137"/>
      <c r="DAC3235" s="137"/>
      <c r="DAD3235" s="137"/>
      <c r="DAE3235" s="137"/>
      <c r="DAF3235" s="137"/>
      <c r="DAG3235" s="137"/>
      <c r="DAH3235" s="137"/>
      <c r="DAI3235" s="137"/>
      <c r="DAJ3235" s="137"/>
      <c r="DAK3235" s="137"/>
      <c r="DAL3235" s="137"/>
      <c r="DAM3235" s="137"/>
      <c r="DAN3235" s="137"/>
      <c r="DAO3235" s="137"/>
      <c r="DAP3235" s="137"/>
      <c r="DAQ3235" s="137"/>
      <c r="DAR3235" s="137"/>
      <c r="DAS3235" s="137"/>
      <c r="DAT3235" s="137"/>
      <c r="DAU3235" s="137"/>
      <c r="DAV3235" s="137"/>
      <c r="DAW3235" s="137"/>
      <c r="DAX3235" s="137"/>
      <c r="DAY3235" s="137"/>
      <c r="DAZ3235" s="137"/>
      <c r="DBA3235" s="137"/>
      <c r="DBB3235" s="137"/>
      <c r="DBC3235" s="137"/>
      <c r="DBD3235" s="137"/>
      <c r="DBE3235" s="137"/>
      <c r="DBF3235" s="137"/>
      <c r="DBG3235" s="137"/>
      <c r="DBH3235" s="137"/>
      <c r="DBI3235" s="137"/>
      <c r="DBJ3235" s="137"/>
      <c r="DBK3235" s="137"/>
      <c r="DBL3235" s="137"/>
      <c r="DBM3235" s="137"/>
      <c r="DBN3235" s="137"/>
      <c r="DBO3235" s="137"/>
      <c r="DBP3235" s="137"/>
      <c r="DBQ3235" s="137"/>
      <c r="DBR3235" s="137"/>
      <c r="DBS3235" s="137"/>
      <c r="DBT3235" s="137"/>
      <c r="DBU3235" s="137"/>
      <c r="DBV3235" s="137"/>
      <c r="DBW3235" s="137"/>
      <c r="DBX3235" s="137"/>
      <c r="DBY3235" s="137"/>
      <c r="DBZ3235" s="137"/>
      <c r="DCA3235" s="137"/>
      <c r="DCB3235" s="137"/>
      <c r="DCC3235" s="137"/>
      <c r="DCD3235" s="137"/>
      <c r="DCE3235" s="137"/>
      <c r="DCF3235" s="137"/>
      <c r="DCG3235" s="137"/>
      <c r="DCH3235" s="137"/>
      <c r="DCI3235" s="137"/>
      <c r="DCJ3235" s="137"/>
      <c r="DCK3235" s="137"/>
      <c r="DCL3235" s="137"/>
      <c r="DCM3235" s="137"/>
      <c r="DCN3235" s="137"/>
      <c r="DCO3235" s="137"/>
      <c r="DCP3235" s="137"/>
      <c r="DCQ3235" s="137"/>
      <c r="DCR3235" s="137"/>
      <c r="DCS3235" s="137"/>
      <c r="DCT3235" s="137"/>
      <c r="DCU3235" s="137"/>
      <c r="DCV3235" s="137"/>
      <c r="DCW3235" s="137"/>
      <c r="DCX3235" s="137"/>
      <c r="DCY3235" s="137"/>
      <c r="DCZ3235" s="137"/>
      <c r="DDA3235" s="137"/>
      <c r="DDB3235" s="137"/>
      <c r="DDC3235" s="137"/>
      <c r="DDD3235" s="137"/>
      <c r="DDE3235" s="137"/>
      <c r="DDF3235" s="137"/>
      <c r="DDG3235" s="137"/>
      <c r="DDH3235" s="137"/>
      <c r="DDI3235" s="137"/>
      <c r="DDJ3235" s="137"/>
      <c r="DDK3235" s="137"/>
      <c r="DDL3235" s="137"/>
      <c r="DDM3235" s="137"/>
      <c r="DDN3235" s="137"/>
      <c r="DDO3235" s="137"/>
      <c r="DDP3235" s="137"/>
      <c r="DDQ3235" s="137"/>
      <c r="DDR3235" s="137"/>
      <c r="DDS3235" s="137"/>
      <c r="DDT3235" s="137"/>
      <c r="DDU3235" s="137"/>
      <c r="DDV3235" s="137"/>
      <c r="DDW3235" s="137"/>
      <c r="DDX3235" s="137"/>
      <c r="DDY3235" s="137"/>
      <c r="DDZ3235" s="137"/>
      <c r="DEA3235" s="137"/>
      <c r="DEB3235" s="137"/>
      <c r="DEC3235" s="137"/>
      <c r="DED3235" s="137"/>
      <c r="DEE3235" s="137"/>
      <c r="DEF3235" s="137"/>
      <c r="DEG3235" s="137"/>
      <c r="DEH3235" s="137"/>
      <c r="DEI3235" s="137"/>
      <c r="DEJ3235" s="137"/>
      <c r="DEK3235" s="137"/>
      <c r="DEL3235" s="137"/>
      <c r="DEM3235" s="137"/>
      <c r="DEN3235" s="137"/>
      <c r="DEO3235" s="137"/>
      <c r="DEP3235" s="137"/>
      <c r="DEQ3235" s="137"/>
      <c r="DER3235" s="137"/>
      <c r="DES3235" s="137"/>
      <c r="DET3235" s="137"/>
      <c r="DEU3235" s="137"/>
      <c r="DEV3235" s="137"/>
      <c r="DEW3235" s="137"/>
      <c r="DEX3235" s="137"/>
      <c r="DEY3235" s="137"/>
      <c r="DEZ3235" s="137"/>
      <c r="DFA3235" s="137"/>
      <c r="DFB3235" s="137"/>
      <c r="DFC3235" s="137"/>
      <c r="DFD3235" s="137"/>
      <c r="DFE3235" s="137"/>
      <c r="DFF3235" s="137"/>
      <c r="DFG3235" s="137"/>
      <c r="DFH3235" s="137"/>
      <c r="DFI3235" s="137"/>
      <c r="DFJ3235" s="137"/>
      <c r="DFK3235" s="137"/>
      <c r="DFL3235" s="137"/>
      <c r="DFM3235" s="137"/>
      <c r="DFN3235" s="137"/>
      <c r="DFO3235" s="137"/>
      <c r="DFP3235" s="137"/>
      <c r="DFQ3235" s="137"/>
      <c r="DFR3235" s="137"/>
      <c r="DFS3235" s="137"/>
      <c r="DFT3235" s="137"/>
      <c r="DFU3235" s="137"/>
      <c r="DFV3235" s="137"/>
      <c r="DFW3235" s="137"/>
      <c r="DFX3235" s="137"/>
      <c r="DFY3235" s="137"/>
      <c r="DFZ3235" s="137"/>
      <c r="DGA3235" s="137"/>
      <c r="DGB3235" s="137"/>
      <c r="DGC3235" s="137"/>
      <c r="DGD3235" s="137"/>
      <c r="DGE3235" s="137"/>
      <c r="DGF3235" s="137"/>
      <c r="DGG3235" s="137"/>
      <c r="DGH3235" s="137"/>
      <c r="DGI3235" s="137"/>
      <c r="DGJ3235" s="137"/>
      <c r="DGK3235" s="137"/>
      <c r="DGL3235" s="137"/>
      <c r="DGM3235" s="137"/>
      <c r="DGN3235" s="137"/>
      <c r="DGO3235" s="137"/>
      <c r="DGP3235" s="137"/>
      <c r="DGQ3235" s="137"/>
      <c r="DGR3235" s="137"/>
      <c r="DGS3235" s="137"/>
      <c r="DGT3235" s="137"/>
      <c r="DGU3235" s="137"/>
      <c r="DGV3235" s="137"/>
      <c r="DGW3235" s="137"/>
      <c r="DGX3235" s="137"/>
      <c r="DGY3235" s="137"/>
      <c r="DGZ3235" s="137"/>
      <c r="DHA3235" s="137"/>
      <c r="DHB3235" s="137"/>
      <c r="DHC3235" s="137"/>
      <c r="DHD3235" s="137"/>
      <c r="DHE3235" s="137"/>
      <c r="DHF3235" s="137"/>
      <c r="DHG3235" s="137"/>
      <c r="DHH3235" s="137"/>
      <c r="DHI3235" s="137"/>
      <c r="DHJ3235" s="137"/>
      <c r="DHK3235" s="137"/>
      <c r="DHL3235" s="137"/>
      <c r="DHM3235" s="137"/>
      <c r="DHN3235" s="137"/>
      <c r="DHO3235" s="137"/>
    </row>
    <row r="3236" spans="1:2927" s="112" customFormat="1" ht="24.65" customHeight="1" outlineLevel="1" x14ac:dyDescent="0.35">
      <c r="A3236" s="83" t="s">
        <v>4479</v>
      </c>
      <c r="B3236" s="84" t="s">
        <v>61</v>
      </c>
      <c r="C3236" s="85"/>
      <c r="D3236" s="86"/>
      <c r="E3236" s="101"/>
      <c r="F3236" s="101"/>
      <c r="G3236" s="101"/>
      <c r="H3236" s="101"/>
      <c r="I3236" s="101">
        <f t="shared" si="199"/>
        <v>0</v>
      </c>
      <c r="J3236" s="101"/>
      <c r="K3236" s="101"/>
      <c r="L3236" s="101"/>
      <c r="M3236" s="101"/>
      <c r="N3236" s="101">
        <f t="shared" si="198"/>
        <v>0</v>
      </c>
      <c r="O3236" s="88">
        <v>46055</v>
      </c>
      <c r="P3236" s="88">
        <v>46062</v>
      </c>
      <c r="Q3236" s="89">
        <v>0.16</v>
      </c>
      <c r="R3236" s="90" t="s">
        <v>33</v>
      </c>
      <c r="S3236" s="91"/>
      <c r="T3236" s="91"/>
      <c r="U3236" s="102"/>
      <c r="V3236" s="137"/>
      <c r="W3236" s="137"/>
      <c r="X3236" s="137"/>
      <c r="Y3236" s="137"/>
      <c r="Z3236" s="137"/>
      <c r="AA3236" s="137"/>
      <c r="AB3236" s="137"/>
      <c r="AC3236" s="137"/>
      <c r="AD3236" s="137"/>
      <c r="AE3236" s="137"/>
      <c r="AF3236" s="137"/>
      <c r="AG3236" s="137"/>
      <c r="AH3236" s="137"/>
      <c r="AI3236" s="137"/>
      <c r="AJ3236" s="137"/>
      <c r="AK3236" s="137"/>
      <c r="AL3236" s="137"/>
      <c r="AM3236" s="137"/>
      <c r="AN3236" s="137"/>
      <c r="AO3236" s="137"/>
      <c r="AP3236" s="137"/>
      <c r="AQ3236" s="137"/>
      <c r="AR3236" s="137"/>
      <c r="AS3236" s="137"/>
      <c r="AT3236" s="137"/>
      <c r="AU3236" s="137"/>
      <c r="AV3236" s="137"/>
      <c r="AW3236" s="137"/>
      <c r="AX3236" s="137"/>
      <c r="AY3236" s="137"/>
      <c r="AZ3236" s="137"/>
      <c r="BA3236" s="137"/>
      <c r="BB3236" s="137"/>
      <c r="BC3236" s="137"/>
      <c r="BD3236" s="137"/>
      <c r="BE3236" s="137"/>
      <c r="BF3236" s="137"/>
      <c r="BG3236" s="137"/>
      <c r="BH3236" s="137"/>
      <c r="BI3236" s="137"/>
      <c r="BJ3236" s="137"/>
      <c r="BK3236" s="137"/>
      <c r="BL3236" s="137"/>
      <c r="BM3236" s="137"/>
      <c r="BN3236" s="137"/>
      <c r="BO3236" s="137"/>
      <c r="BP3236" s="137"/>
      <c r="BQ3236" s="137"/>
      <c r="BR3236" s="137"/>
      <c r="BS3236" s="137"/>
      <c r="BT3236" s="137"/>
      <c r="BU3236" s="137"/>
      <c r="BV3236" s="137"/>
      <c r="BW3236" s="137"/>
      <c r="BX3236" s="137"/>
      <c r="BY3236" s="137"/>
      <c r="BZ3236" s="137"/>
      <c r="CA3236" s="137"/>
      <c r="CB3236" s="137"/>
      <c r="CC3236" s="137"/>
      <c r="CD3236" s="137"/>
      <c r="CE3236" s="137"/>
      <c r="CF3236" s="137"/>
      <c r="CG3236" s="137"/>
      <c r="CH3236" s="137"/>
      <c r="CI3236" s="137"/>
      <c r="CJ3236" s="137"/>
      <c r="CK3236" s="137"/>
      <c r="CL3236" s="137"/>
      <c r="CM3236" s="137"/>
      <c r="CN3236" s="137"/>
      <c r="CO3236" s="137"/>
      <c r="CP3236" s="137"/>
      <c r="CQ3236" s="137"/>
      <c r="CR3236" s="137"/>
      <c r="CS3236" s="137"/>
      <c r="CT3236" s="137"/>
      <c r="CU3236" s="137"/>
      <c r="CV3236" s="137"/>
      <c r="CW3236" s="137"/>
      <c r="CX3236" s="137"/>
      <c r="CY3236" s="137"/>
      <c r="CZ3236" s="137"/>
      <c r="DA3236" s="137"/>
      <c r="DB3236" s="137"/>
      <c r="DC3236" s="137"/>
      <c r="DD3236" s="137"/>
      <c r="DE3236" s="137"/>
      <c r="DF3236" s="137"/>
      <c r="DG3236" s="137"/>
      <c r="DH3236" s="137"/>
      <c r="DI3236" s="137"/>
      <c r="DJ3236" s="170"/>
    </row>
    <row r="3237" spans="1:2927" s="148" customFormat="1" ht="24.65" customHeight="1" outlineLevel="1" x14ac:dyDescent="0.35">
      <c r="A3237" s="83" t="s">
        <v>4480</v>
      </c>
      <c r="B3237" s="84" t="s">
        <v>63</v>
      </c>
      <c r="C3237" s="85"/>
      <c r="D3237" s="86"/>
      <c r="E3237" s="101"/>
      <c r="F3237" s="101"/>
      <c r="G3237" s="101"/>
      <c r="H3237" s="101"/>
      <c r="I3237" s="101">
        <f t="shared" si="199"/>
        <v>0</v>
      </c>
      <c r="J3237" s="101"/>
      <c r="K3237" s="101"/>
      <c r="L3237" s="101"/>
      <c r="M3237" s="101"/>
      <c r="N3237" s="101">
        <f t="shared" si="198"/>
        <v>0</v>
      </c>
      <c r="O3237" s="88">
        <v>46062</v>
      </c>
      <c r="P3237" s="88">
        <v>46064</v>
      </c>
      <c r="Q3237" s="89">
        <v>0.03</v>
      </c>
      <c r="R3237" s="90" t="s">
        <v>33</v>
      </c>
      <c r="S3237" s="91"/>
      <c r="T3237" s="91"/>
      <c r="U3237" s="102"/>
      <c r="V3237" s="137"/>
      <c r="W3237" s="137"/>
      <c r="X3237" s="137"/>
      <c r="Y3237" s="137"/>
      <c r="Z3237" s="137"/>
      <c r="AA3237" s="137"/>
      <c r="AB3237" s="137"/>
      <c r="AC3237" s="137"/>
      <c r="AD3237" s="137"/>
      <c r="AE3237" s="137"/>
      <c r="AF3237" s="137"/>
      <c r="AG3237" s="137"/>
      <c r="AH3237" s="137"/>
      <c r="AI3237" s="137"/>
      <c r="AJ3237" s="137"/>
      <c r="AK3237" s="137"/>
      <c r="AL3237" s="137"/>
      <c r="AM3237" s="137"/>
      <c r="AN3237" s="137"/>
      <c r="AO3237" s="137"/>
      <c r="AP3237" s="137"/>
      <c r="AQ3237" s="137"/>
      <c r="AR3237" s="137"/>
      <c r="AS3237" s="137"/>
      <c r="AT3237" s="137"/>
      <c r="AU3237" s="137"/>
      <c r="AV3237" s="137"/>
      <c r="AW3237" s="137"/>
      <c r="AX3237" s="137"/>
      <c r="AY3237" s="137"/>
      <c r="AZ3237" s="137"/>
      <c r="BA3237" s="137"/>
      <c r="BB3237" s="137"/>
      <c r="BC3237" s="137"/>
      <c r="BD3237" s="137"/>
      <c r="BE3237" s="137"/>
      <c r="BF3237" s="137"/>
      <c r="BG3237" s="137"/>
      <c r="BH3237" s="137"/>
      <c r="BI3237" s="137"/>
      <c r="BJ3237" s="137"/>
      <c r="BK3237" s="137"/>
      <c r="BL3237" s="137"/>
      <c r="BM3237" s="137"/>
      <c r="BN3237" s="137"/>
      <c r="BO3237" s="137"/>
      <c r="BP3237" s="137"/>
      <c r="BQ3237" s="137"/>
      <c r="BR3237" s="137"/>
      <c r="BS3237" s="137"/>
      <c r="BT3237" s="137"/>
      <c r="BU3237" s="137"/>
      <c r="BV3237" s="137"/>
      <c r="BW3237" s="137"/>
      <c r="BX3237" s="137"/>
      <c r="BY3237" s="137"/>
      <c r="BZ3237" s="137"/>
      <c r="CA3237" s="137"/>
      <c r="CB3237" s="137"/>
      <c r="CC3237" s="137"/>
      <c r="CD3237" s="137"/>
      <c r="CE3237" s="137"/>
      <c r="CF3237" s="137"/>
      <c r="CG3237" s="137"/>
      <c r="CH3237" s="137"/>
      <c r="CI3237" s="137"/>
      <c r="CJ3237" s="137"/>
      <c r="CK3237" s="137"/>
      <c r="CL3237" s="137"/>
      <c r="CM3237" s="137"/>
      <c r="CN3237" s="137"/>
      <c r="CO3237" s="137"/>
      <c r="CP3237" s="137"/>
      <c r="CQ3237" s="137"/>
      <c r="CR3237" s="137"/>
      <c r="CS3237" s="137"/>
      <c r="CT3237" s="137"/>
      <c r="CU3237" s="137"/>
      <c r="CV3237" s="137"/>
      <c r="CW3237" s="137"/>
      <c r="CX3237" s="137"/>
      <c r="CY3237" s="137"/>
      <c r="CZ3237" s="137"/>
      <c r="DA3237" s="137"/>
      <c r="DB3237" s="137"/>
      <c r="DC3237" s="137"/>
      <c r="DD3237" s="137"/>
      <c r="DE3237" s="137"/>
      <c r="DF3237" s="137"/>
      <c r="DG3237" s="137"/>
      <c r="DH3237" s="137"/>
      <c r="DI3237" s="137"/>
      <c r="DJ3237" s="137"/>
      <c r="DK3237" s="137"/>
      <c r="DL3237" s="137"/>
      <c r="DM3237" s="137"/>
      <c r="DN3237" s="137"/>
      <c r="DO3237" s="137"/>
      <c r="DP3237" s="137"/>
      <c r="DQ3237" s="137"/>
      <c r="DR3237" s="137"/>
      <c r="DS3237" s="137"/>
      <c r="DT3237" s="137"/>
      <c r="DU3237" s="137"/>
      <c r="DV3237" s="137"/>
      <c r="DW3237" s="137"/>
      <c r="DX3237" s="137"/>
      <c r="DY3237" s="137"/>
      <c r="DZ3237" s="137"/>
      <c r="EA3237" s="137"/>
      <c r="EB3237" s="137"/>
      <c r="EC3237" s="137"/>
      <c r="ED3237" s="137"/>
      <c r="EE3237" s="137"/>
      <c r="EF3237" s="137"/>
      <c r="EG3237" s="137"/>
      <c r="EH3237" s="137"/>
      <c r="EI3237" s="137"/>
      <c r="EJ3237" s="137"/>
      <c r="EK3237" s="137"/>
      <c r="EL3237" s="137"/>
      <c r="EM3237" s="137"/>
      <c r="EN3237" s="137"/>
      <c r="EO3237" s="137"/>
      <c r="EP3237" s="137"/>
      <c r="EQ3237" s="137"/>
      <c r="ER3237" s="137"/>
      <c r="ES3237" s="137"/>
      <c r="ET3237" s="137"/>
      <c r="EU3237" s="137"/>
      <c r="EV3237" s="137"/>
      <c r="EW3237" s="137"/>
      <c r="EX3237" s="137"/>
      <c r="EY3237" s="137"/>
      <c r="EZ3237" s="137"/>
      <c r="FA3237" s="137"/>
      <c r="FB3237" s="137"/>
      <c r="FC3237" s="137"/>
      <c r="FD3237" s="137"/>
      <c r="FE3237" s="137"/>
      <c r="FF3237" s="137"/>
      <c r="FG3237" s="137"/>
      <c r="FH3237" s="137"/>
      <c r="FI3237" s="137"/>
      <c r="FJ3237" s="137"/>
      <c r="FK3237" s="137"/>
      <c r="FL3237" s="137"/>
      <c r="FM3237" s="137"/>
      <c r="FN3237" s="137"/>
      <c r="FO3237" s="137"/>
      <c r="FP3237" s="137"/>
      <c r="FQ3237" s="137"/>
      <c r="FR3237" s="137"/>
      <c r="FS3237" s="137"/>
      <c r="FT3237" s="137"/>
      <c r="FU3237" s="137"/>
      <c r="FV3237" s="137"/>
      <c r="FW3237" s="137"/>
      <c r="FX3237" s="137"/>
      <c r="FY3237" s="137"/>
      <c r="FZ3237" s="137"/>
      <c r="GA3237" s="137"/>
      <c r="GB3237" s="137"/>
      <c r="GC3237" s="137"/>
      <c r="GD3237" s="137"/>
      <c r="GE3237" s="137"/>
      <c r="GF3237" s="137"/>
      <c r="GG3237" s="137"/>
      <c r="GH3237" s="137"/>
      <c r="GI3237" s="137"/>
      <c r="GJ3237" s="137"/>
      <c r="GK3237" s="137"/>
      <c r="GL3237" s="137"/>
      <c r="GM3237" s="137"/>
      <c r="GN3237" s="137"/>
      <c r="GO3237" s="137"/>
      <c r="GP3237" s="137"/>
      <c r="GQ3237" s="137"/>
      <c r="GR3237" s="137"/>
      <c r="GS3237" s="137"/>
      <c r="GT3237" s="137"/>
      <c r="GU3237" s="137"/>
      <c r="GV3237" s="137"/>
      <c r="GW3237" s="137"/>
      <c r="GX3237" s="137"/>
      <c r="GY3237" s="137"/>
      <c r="GZ3237" s="137"/>
      <c r="HA3237" s="137"/>
      <c r="HB3237" s="137"/>
      <c r="HC3237" s="137"/>
      <c r="HD3237" s="137"/>
      <c r="HE3237" s="137"/>
      <c r="HF3237" s="137"/>
      <c r="HG3237" s="137"/>
      <c r="HH3237" s="137"/>
      <c r="HI3237" s="137"/>
      <c r="HJ3237" s="137"/>
      <c r="HK3237" s="137"/>
      <c r="HL3237" s="137"/>
      <c r="HM3237" s="137"/>
      <c r="HN3237" s="137"/>
      <c r="HO3237" s="137"/>
      <c r="HP3237" s="137"/>
      <c r="HQ3237" s="137"/>
      <c r="HR3237" s="137"/>
      <c r="HS3237" s="137"/>
      <c r="HT3237" s="137"/>
      <c r="HU3237" s="137"/>
      <c r="HV3237" s="137"/>
      <c r="HW3237" s="137"/>
      <c r="HX3237" s="137"/>
      <c r="HY3237" s="137"/>
      <c r="HZ3237" s="137"/>
      <c r="IA3237" s="137"/>
      <c r="IB3237" s="137"/>
      <c r="IC3237" s="137"/>
      <c r="ID3237" s="137"/>
      <c r="IE3237" s="137"/>
      <c r="IF3237" s="137"/>
      <c r="IG3237" s="137"/>
      <c r="IH3237" s="137"/>
      <c r="II3237" s="137"/>
      <c r="IJ3237" s="137"/>
      <c r="IK3237" s="137"/>
      <c r="IL3237" s="137"/>
      <c r="IM3237" s="137"/>
      <c r="IN3237" s="137"/>
      <c r="IO3237" s="137"/>
      <c r="IP3237" s="137"/>
      <c r="IQ3237" s="137"/>
      <c r="IR3237" s="137"/>
      <c r="IS3237" s="137"/>
      <c r="IT3237" s="137"/>
      <c r="IU3237" s="137"/>
      <c r="IV3237" s="137"/>
      <c r="IW3237" s="137"/>
      <c r="IX3237" s="137"/>
      <c r="IY3237" s="137"/>
      <c r="IZ3237" s="137"/>
      <c r="JA3237" s="137"/>
      <c r="JB3237" s="137"/>
      <c r="JC3237" s="137"/>
      <c r="JD3237" s="137"/>
      <c r="JE3237" s="137"/>
      <c r="JF3237" s="137"/>
      <c r="JG3237" s="137"/>
      <c r="JH3237" s="137"/>
      <c r="JI3237" s="137"/>
      <c r="JJ3237" s="137"/>
      <c r="JK3237" s="137"/>
      <c r="JL3237" s="137"/>
      <c r="JM3237" s="137"/>
      <c r="JN3237" s="137"/>
      <c r="JO3237" s="137"/>
      <c r="JP3237" s="137"/>
      <c r="JQ3237" s="137"/>
      <c r="JR3237" s="137"/>
      <c r="JS3237" s="137"/>
      <c r="JT3237" s="137"/>
      <c r="JU3237" s="137"/>
      <c r="JV3237" s="137"/>
      <c r="JW3237" s="137"/>
      <c r="JX3237" s="137"/>
      <c r="JY3237" s="137"/>
      <c r="JZ3237" s="137"/>
      <c r="KA3237" s="137"/>
      <c r="KB3237" s="137"/>
      <c r="KC3237" s="137"/>
      <c r="KD3237" s="137"/>
      <c r="KE3237" s="137"/>
      <c r="KF3237" s="137"/>
      <c r="KG3237" s="137"/>
      <c r="KH3237" s="137"/>
      <c r="KI3237" s="137"/>
      <c r="KJ3237" s="137"/>
      <c r="KK3237" s="137"/>
      <c r="KL3237" s="137"/>
      <c r="KM3237" s="137"/>
      <c r="KN3237" s="137"/>
      <c r="KO3237" s="137"/>
      <c r="KP3237" s="137"/>
      <c r="KQ3237" s="137"/>
      <c r="KR3237" s="137"/>
      <c r="KS3237" s="137"/>
      <c r="KT3237" s="137"/>
      <c r="KU3237" s="137"/>
      <c r="KV3237" s="137"/>
      <c r="KW3237" s="137"/>
      <c r="KX3237" s="137"/>
      <c r="KY3237" s="137"/>
      <c r="KZ3237" s="137"/>
      <c r="LA3237" s="137"/>
      <c r="LB3237" s="137"/>
      <c r="LC3237" s="137"/>
      <c r="LD3237" s="137"/>
      <c r="LE3237" s="137"/>
      <c r="LF3237" s="137"/>
      <c r="LG3237" s="137"/>
      <c r="LH3237" s="137"/>
      <c r="LI3237" s="137"/>
      <c r="LJ3237" s="137"/>
      <c r="LK3237" s="137"/>
      <c r="LL3237" s="137"/>
      <c r="LM3237" s="137"/>
      <c r="LN3237" s="137"/>
      <c r="LO3237" s="137"/>
      <c r="LP3237" s="137"/>
      <c r="LQ3237" s="137"/>
      <c r="LR3237" s="137"/>
      <c r="LS3237" s="137"/>
      <c r="LT3237" s="137"/>
      <c r="LU3237" s="137"/>
      <c r="LV3237" s="137"/>
      <c r="LW3237" s="137"/>
      <c r="LX3237" s="137"/>
      <c r="LY3237" s="137"/>
      <c r="LZ3237" s="137"/>
      <c r="MA3237" s="137"/>
      <c r="MB3237" s="137"/>
      <c r="MC3237" s="137"/>
      <c r="MD3237" s="137"/>
      <c r="ME3237" s="137"/>
      <c r="MF3237" s="137"/>
      <c r="MG3237" s="137"/>
      <c r="MH3237" s="137"/>
      <c r="MI3237" s="137"/>
      <c r="MJ3237" s="137"/>
      <c r="MK3237" s="137"/>
      <c r="ML3237" s="137"/>
      <c r="MM3237" s="137"/>
      <c r="MN3237" s="137"/>
      <c r="MO3237" s="137"/>
      <c r="MP3237" s="137"/>
      <c r="MQ3237" s="137"/>
      <c r="MR3237" s="137"/>
      <c r="MS3237" s="137"/>
      <c r="MT3237" s="137"/>
      <c r="MU3237" s="137"/>
      <c r="MV3237" s="137"/>
      <c r="MW3237" s="137"/>
      <c r="MX3237" s="137"/>
      <c r="MY3237" s="137"/>
      <c r="MZ3237" s="137"/>
      <c r="NA3237" s="137"/>
      <c r="NB3237" s="137"/>
      <c r="NC3237" s="137"/>
      <c r="ND3237" s="137"/>
      <c r="NE3237" s="137"/>
      <c r="NF3237" s="137"/>
      <c r="NG3237" s="137"/>
      <c r="NH3237" s="137"/>
      <c r="NI3237" s="137"/>
      <c r="NJ3237" s="137"/>
      <c r="NK3237" s="137"/>
      <c r="NL3237" s="137"/>
      <c r="NM3237" s="137"/>
      <c r="NN3237" s="137"/>
      <c r="NO3237" s="137"/>
      <c r="NP3237" s="137"/>
      <c r="NQ3237" s="137"/>
      <c r="NR3237" s="137"/>
      <c r="NS3237" s="137"/>
      <c r="NT3237" s="137"/>
      <c r="NU3237" s="137"/>
      <c r="NV3237" s="137"/>
      <c r="NW3237" s="137"/>
      <c r="NX3237" s="137"/>
      <c r="NY3237" s="137"/>
      <c r="NZ3237" s="137"/>
      <c r="OA3237" s="137"/>
      <c r="OB3237" s="137"/>
      <c r="OC3237" s="137"/>
      <c r="OD3237" s="137"/>
      <c r="OE3237" s="137"/>
      <c r="OF3237" s="137"/>
      <c r="OG3237" s="137"/>
      <c r="OH3237" s="137"/>
      <c r="OI3237" s="137"/>
      <c r="OJ3237" s="137"/>
      <c r="OK3237" s="137"/>
      <c r="OL3237" s="137"/>
      <c r="OM3237" s="137"/>
      <c r="ON3237" s="137"/>
      <c r="OO3237" s="137"/>
      <c r="OP3237" s="137"/>
      <c r="OQ3237" s="137"/>
      <c r="OR3237" s="137"/>
      <c r="OS3237" s="137"/>
      <c r="OT3237" s="137"/>
      <c r="OU3237" s="137"/>
      <c r="OV3237" s="137"/>
      <c r="OW3237" s="137"/>
      <c r="OX3237" s="137"/>
      <c r="OY3237" s="137"/>
      <c r="OZ3237" s="137"/>
      <c r="PA3237" s="137"/>
      <c r="PB3237" s="137"/>
      <c r="PC3237" s="137"/>
      <c r="PD3237" s="137"/>
      <c r="PE3237" s="137"/>
      <c r="PF3237" s="137"/>
      <c r="PG3237" s="137"/>
      <c r="PH3237" s="137"/>
      <c r="PI3237" s="137"/>
      <c r="PJ3237" s="137"/>
      <c r="PK3237" s="137"/>
      <c r="PL3237" s="137"/>
      <c r="PM3237" s="137"/>
      <c r="PN3237" s="137"/>
      <c r="PO3237" s="137"/>
      <c r="PP3237" s="137"/>
      <c r="PQ3237" s="137"/>
      <c r="PR3237" s="137"/>
      <c r="PS3237" s="137"/>
      <c r="PT3237" s="137"/>
      <c r="PU3237" s="137"/>
      <c r="PV3237" s="137"/>
      <c r="PW3237" s="137"/>
      <c r="PX3237" s="137"/>
      <c r="PY3237" s="137"/>
      <c r="PZ3237" s="137"/>
      <c r="QA3237" s="137"/>
      <c r="QB3237" s="137"/>
      <c r="QC3237" s="137"/>
      <c r="QD3237" s="137"/>
      <c r="QE3237" s="137"/>
      <c r="QF3237" s="137"/>
      <c r="QG3237" s="137"/>
      <c r="QH3237" s="137"/>
      <c r="QI3237" s="137"/>
      <c r="QJ3237" s="137"/>
      <c r="QK3237" s="137"/>
      <c r="QL3237" s="137"/>
      <c r="QM3237" s="137"/>
      <c r="QN3237" s="137"/>
      <c r="QO3237" s="137"/>
      <c r="QP3237" s="137"/>
      <c r="QQ3237" s="137"/>
      <c r="QR3237" s="137"/>
      <c r="QS3237" s="137"/>
      <c r="QT3237" s="137"/>
      <c r="QU3237" s="137"/>
      <c r="QV3237" s="137"/>
      <c r="QW3237" s="137"/>
      <c r="QX3237" s="137"/>
      <c r="QY3237" s="137"/>
      <c r="QZ3237" s="137"/>
      <c r="RA3237" s="137"/>
      <c r="RB3237" s="137"/>
      <c r="RC3237" s="137"/>
      <c r="RD3237" s="137"/>
      <c r="RE3237" s="137"/>
      <c r="RF3237" s="137"/>
      <c r="RG3237" s="137"/>
      <c r="RH3237" s="137"/>
      <c r="RI3237" s="137"/>
      <c r="RJ3237" s="137"/>
      <c r="RK3237" s="137"/>
      <c r="RL3237" s="137"/>
      <c r="RM3237" s="137"/>
      <c r="RN3237" s="137"/>
      <c r="RO3237" s="137"/>
      <c r="RP3237" s="137"/>
      <c r="RQ3237" s="137"/>
      <c r="RR3237" s="137"/>
      <c r="RS3237" s="137"/>
      <c r="RT3237" s="137"/>
      <c r="RU3237" s="137"/>
      <c r="RV3237" s="137"/>
      <c r="RW3237" s="137"/>
      <c r="RX3237" s="137"/>
      <c r="RY3237" s="137"/>
      <c r="RZ3237" s="137"/>
      <c r="SA3237" s="137"/>
      <c r="SB3237" s="137"/>
      <c r="SC3237" s="137"/>
      <c r="SD3237" s="137"/>
      <c r="SE3237" s="137"/>
      <c r="SF3237" s="137"/>
      <c r="SG3237" s="137"/>
      <c r="SH3237" s="137"/>
      <c r="SI3237" s="137"/>
      <c r="SJ3237" s="137"/>
      <c r="SK3237" s="137"/>
      <c r="SL3237" s="137"/>
      <c r="SM3237" s="137"/>
      <c r="SN3237" s="137"/>
      <c r="SO3237" s="137"/>
      <c r="SP3237" s="137"/>
      <c r="SQ3237" s="137"/>
      <c r="SR3237" s="137"/>
      <c r="SS3237" s="137"/>
      <c r="ST3237" s="137"/>
      <c r="SU3237" s="137"/>
      <c r="SV3237" s="137"/>
      <c r="SW3237" s="137"/>
      <c r="SX3237" s="137"/>
      <c r="SY3237" s="137"/>
      <c r="SZ3237" s="137"/>
      <c r="TA3237" s="137"/>
      <c r="TB3237" s="137"/>
      <c r="TC3237" s="137"/>
      <c r="TD3237" s="137"/>
      <c r="TE3237" s="137"/>
      <c r="TF3237" s="137"/>
      <c r="TG3237" s="137"/>
      <c r="TH3237" s="137"/>
      <c r="TI3237" s="137"/>
      <c r="TJ3237" s="137"/>
      <c r="TK3237" s="137"/>
      <c r="TL3237" s="137"/>
      <c r="TM3237" s="137"/>
      <c r="TN3237" s="137"/>
      <c r="TO3237" s="137"/>
      <c r="TP3237" s="137"/>
      <c r="TQ3237" s="137"/>
      <c r="TR3237" s="137"/>
      <c r="TS3237" s="137"/>
      <c r="TT3237" s="137"/>
      <c r="TU3237" s="137"/>
      <c r="TV3237" s="137"/>
      <c r="TW3237" s="137"/>
      <c r="TX3237" s="137"/>
      <c r="TY3237" s="137"/>
      <c r="TZ3237" s="137"/>
      <c r="UA3237" s="137"/>
      <c r="UB3237" s="137"/>
      <c r="UC3237" s="137"/>
      <c r="UD3237" s="137"/>
      <c r="UE3237" s="137"/>
      <c r="UF3237" s="137"/>
      <c r="UG3237" s="137"/>
      <c r="UH3237" s="137"/>
      <c r="UI3237" s="137"/>
      <c r="UJ3237" s="137"/>
      <c r="UK3237" s="137"/>
      <c r="UL3237" s="137"/>
      <c r="UM3237" s="137"/>
      <c r="UN3237" s="137"/>
      <c r="UO3237" s="137"/>
      <c r="UP3237" s="137"/>
      <c r="UQ3237" s="137"/>
      <c r="UR3237" s="137"/>
      <c r="US3237" s="137"/>
      <c r="UT3237" s="137"/>
      <c r="UU3237" s="137"/>
      <c r="UV3237" s="137"/>
      <c r="UW3237" s="137"/>
      <c r="UX3237" s="137"/>
      <c r="UY3237" s="137"/>
      <c r="UZ3237" s="137"/>
      <c r="VA3237" s="137"/>
      <c r="VB3237" s="137"/>
      <c r="VC3237" s="137"/>
      <c r="VD3237" s="137"/>
      <c r="VE3237" s="137"/>
      <c r="VF3237" s="137"/>
      <c r="VG3237" s="137"/>
      <c r="VH3237" s="137"/>
      <c r="VI3237" s="137"/>
      <c r="VJ3237" s="137"/>
      <c r="VK3237" s="137"/>
      <c r="VL3237" s="137"/>
      <c r="VM3237" s="137"/>
      <c r="VN3237" s="137"/>
      <c r="VO3237" s="137"/>
      <c r="VP3237" s="137"/>
      <c r="VQ3237" s="137"/>
      <c r="VR3237" s="137"/>
      <c r="VS3237" s="137"/>
      <c r="VT3237" s="137"/>
      <c r="VU3237" s="137"/>
      <c r="VV3237" s="137"/>
      <c r="VW3237" s="137"/>
      <c r="VX3237" s="137"/>
      <c r="VY3237" s="137"/>
      <c r="VZ3237" s="137"/>
      <c r="WA3237" s="137"/>
      <c r="WB3237" s="137"/>
      <c r="WC3237" s="137"/>
      <c r="WD3237" s="137"/>
      <c r="WE3237" s="137"/>
      <c r="WF3237" s="137"/>
      <c r="WG3237" s="137"/>
      <c r="WH3237" s="137"/>
      <c r="WI3237" s="137"/>
      <c r="WJ3237" s="137"/>
      <c r="WK3237" s="137"/>
      <c r="WL3237" s="137"/>
      <c r="WM3237" s="137"/>
      <c r="WN3237" s="137"/>
      <c r="WO3237" s="137"/>
      <c r="WP3237" s="137"/>
      <c r="WQ3237" s="137"/>
      <c r="WR3237" s="137"/>
      <c r="WS3237" s="137"/>
      <c r="WT3237" s="137"/>
      <c r="WU3237" s="137"/>
      <c r="WV3237" s="137"/>
      <c r="WW3237" s="137"/>
      <c r="WX3237" s="137"/>
      <c r="WY3237" s="137"/>
      <c r="WZ3237" s="137"/>
      <c r="XA3237" s="137"/>
      <c r="XB3237" s="137"/>
      <c r="XC3237" s="137"/>
      <c r="XD3237" s="137"/>
      <c r="XE3237" s="137"/>
      <c r="XF3237" s="137"/>
      <c r="XG3237" s="137"/>
      <c r="XH3237" s="137"/>
      <c r="XI3237" s="137"/>
      <c r="XJ3237" s="137"/>
      <c r="XK3237" s="137"/>
      <c r="XL3237" s="137"/>
      <c r="XM3237" s="137"/>
      <c r="XN3237" s="137"/>
      <c r="XO3237" s="137"/>
      <c r="XP3237" s="137"/>
      <c r="XQ3237" s="137"/>
      <c r="XR3237" s="137"/>
      <c r="XS3237" s="137"/>
      <c r="XT3237" s="137"/>
      <c r="XU3237" s="137"/>
      <c r="XV3237" s="137"/>
      <c r="XW3237" s="137"/>
      <c r="XX3237" s="137"/>
      <c r="XY3237" s="137"/>
      <c r="XZ3237" s="137"/>
      <c r="YA3237" s="137"/>
      <c r="YB3237" s="137"/>
      <c r="YC3237" s="137"/>
      <c r="YD3237" s="137"/>
      <c r="YE3237" s="137"/>
      <c r="YF3237" s="137"/>
      <c r="YG3237" s="137"/>
      <c r="YH3237" s="137"/>
      <c r="YI3237" s="137"/>
      <c r="YJ3237" s="137"/>
      <c r="YK3237" s="137"/>
      <c r="YL3237" s="137"/>
      <c r="YM3237" s="137"/>
      <c r="YN3237" s="137"/>
      <c r="YO3237" s="137"/>
      <c r="YP3237" s="137"/>
      <c r="YQ3237" s="137"/>
      <c r="YR3237" s="137"/>
      <c r="YS3237" s="137"/>
      <c r="YT3237" s="137"/>
      <c r="YU3237" s="137"/>
      <c r="YV3237" s="137"/>
      <c r="YW3237" s="137"/>
      <c r="YX3237" s="137"/>
      <c r="YY3237" s="137"/>
      <c r="YZ3237" s="137"/>
      <c r="ZA3237" s="137"/>
      <c r="ZB3237" s="137"/>
      <c r="ZC3237" s="137"/>
      <c r="ZD3237" s="137"/>
      <c r="ZE3237" s="137"/>
      <c r="ZF3237" s="137"/>
      <c r="ZG3237" s="137"/>
      <c r="ZH3237" s="137"/>
      <c r="ZI3237" s="137"/>
      <c r="ZJ3237" s="137"/>
      <c r="ZK3237" s="137"/>
      <c r="ZL3237" s="137"/>
      <c r="ZM3237" s="137"/>
      <c r="ZN3237" s="137"/>
      <c r="ZO3237" s="137"/>
      <c r="ZP3237" s="137"/>
      <c r="ZQ3237" s="137"/>
      <c r="ZR3237" s="137"/>
      <c r="ZS3237" s="137"/>
      <c r="ZT3237" s="137"/>
      <c r="ZU3237" s="137"/>
      <c r="ZV3237" s="137"/>
      <c r="ZW3237" s="137"/>
      <c r="ZX3237" s="137"/>
      <c r="ZY3237" s="137"/>
      <c r="ZZ3237" s="137"/>
      <c r="AAA3237" s="137"/>
      <c r="AAB3237" s="137"/>
      <c r="AAC3237" s="137"/>
      <c r="AAD3237" s="137"/>
      <c r="AAE3237" s="137"/>
      <c r="AAF3237" s="137"/>
      <c r="AAG3237" s="137"/>
      <c r="AAH3237" s="137"/>
      <c r="AAI3237" s="137"/>
      <c r="AAJ3237" s="137"/>
      <c r="AAK3237" s="137"/>
      <c r="AAL3237" s="137"/>
      <c r="AAM3237" s="137"/>
      <c r="AAN3237" s="137"/>
      <c r="AAO3237" s="137"/>
      <c r="AAP3237" s="137"/>
      <c r="AAQ3237" s="137"/>
      <c r="AAR3237" s="137"/>
      <c r="AAS3237" s="137"/>
      <c r="AAT3237" s="137"/>
      <c r="AAU3237" s="137"/>
      <c r="AAV3237" s="137"/>
      <c r="AAW3237" s="137"/>
      <c r="AAX3237" s="137"/>
      <c r="AAY3237" s="137"/>
      <c r="AAZ3237" s="137"/>
      <c r="ABA3237" s="137"/>
      <c r="ABB3237" s="137"/>
      <c r="ABC3237" s="137"/>
      <c r="ABD3237" s="137"/>
      <c r="ABE3237" s="137"/>
      <c r="ABF3237" s="137"/>
      <c r="ABG3237" s="137"/>
      <c r="ABH3237" s="137"/>
      <c r="ABI3237" s="137"/>
      <c r="ABJ3237" s="137"/>
      <c r="ABK3237" s="137"/>
      <c r="ABL3237" s="137"/>
      <c r="ABM3237" s="137"/>
      <c r="ABN3237" s="137"/>
      <c r="ABO3237" s="137"/>
      <c r="ABP3237" s="137"/>
      <c r="ABQ3237" s="137"/>
      <c r="ABR3237" s="137"/>
      <c r="ABS3237" s="137"/>
      <c r="ABT3237" s="137"/>
      <c r="ABU3237" s="137"/>
      <c r="ABV3237" s="137"/>
      <c r="ABW3237" s="137"/>
      <c r="ABX3237" s="137"/>
      <c r="ABY3237" s="137"/>
      <c r="ABZ3237" s="137"/>
      <c r="ACA3237" s="137"/>
      <c r="ACB3237" s="137"/>
      <c r="ACC3237" s="137"/>
      <c r="ACD3237" s="137"/>
      <c r="ACE3237" s="137"/>
      <c r="ACF3237" s="137"/>
      <c r="ACG3237" s="137"/>
      <c r="ACH3237" s="137"/>
      <c r="ACI3237" s="137"/>
      <c r="ACJ3237" s="137"/>
      <c r="ACK3237" s="137"/>
      <c r="ACL3237" s="137"/>
      <c r="ACM3237" s="137"/>
      <c r="ACN3237" s="137"/>
      <c r="ACO3237" s="137"/>
      <c r="ACP3237" s="137"/>
      <c r="ACQ3237" s="137"/>
      <c r="ACR3237" s="137"/>
      <c r="ACS3237" s="137"/>
      <c r="ACT3237" s="137"/>
      <c r="ACU3237" s="137"/>
      <c r="ACV3237" s="137"/>
      <c r="ACW3237" s="137"/>
      <c r="ACX3237" s="137"/>
      <c r="ACY3237" s="137"/>
      <c r="ACZ3237" s="137"/>
      <c r="ADA3237" s="137"/>
      <c r="ADB3237" s="137"/>
      <c r="ADC3237" s="137"/>
      <c r="ADD3237" s="137"/>
      <c r="ADE3237" s="137"/>
      <c r="ADF3237" s="137"/>
      <c r="ADG3237" s="137"/>
      <c r="ADH3237" s="137"/>
      <c r="ADI3237" s="137"/>
      <c r="ADJ3237" s="137"/>
      <c r="ADK3237" s="137"/>
      <c r="ADL3237" s="137"/>
      <c r="ADM3237" s="137"/>
      <c r="ADN3237" s="137"/>
      <c r="ADO3237" s="137"/>
      <c r="ADP3237" s="137"/>
      <c r="ADQ3237" s="137"/>
      <c r="ADR3237" s="137"/>
      <c r="ADS3237" s="137"/>
      <c r="ADT3237" s="137"/>
      <c r="ADU3237" s="137"/>
      <c r="ADV3237" s="137"/>
      <c r="ADW3237" s="137"/>
      <c r="ADX3237" s="137"/>
      <c r="ADY3237" s="137"/>
      <c r="ADZ3237" s="137"/>
      <c r="AEA3237" s="137"/>
      <c r="AEB3237" s="137"/>
      <c r="AEC3237" s="137"/>
      <c r="AED3237" s="137"/>
      <c r="AEE3237" s="137"/>
      <c r="AEF3237" s="137"/>
      <c r="AEG3237" s="137"/>
      <c r="AEH3237" s="137"/>
      <c r="AEI3237" s="137"/>
      <c r="AEJ3237" s="137"/>
      <c r="AEK3237" s="137"/>
      <c r="AEL3237" s="137"/>
      <c r="AEM3237" s="137"/>
      <c r="AEN3237" s="137"/>
      <c r="AEO3237" s="137"/>
      <c r="AEP3237" s="137"/>
      <c r="AEQ3237" s="137"/>
      <c r="AER3237" s="137"/>
      <c r="AES3237" s="137"/>
      <c r="AET3237" s="137"/>
      <c r="AEU3237" s="137"/>
      <c r="AEV3237" s="137"/>
      <c r="AEW3237" s="137"/>
      <c r="AEX3237" s="137"/>
      <c r="AEY3237" s="137"/>
      <c r="AEZ3237" s="137"/>
      <c r="AFA3237" s="137"/>
      <c r="AFB3237" s="137"/>
      <c r="AFC3237" s="137"/>
      <c r="AFD3237" s="137"/>
      <c r="AFE3237" s="137"/>
      <c r="AFF3237" s="137"/>
      <c r="AFG3237" s="137"/>
      <c r="AFH3237" s="137"/>
      <c r="AFI3237" s="137"/>
      <c r="AFJ3237" s="137"/>
      <c r="AFK3237" s="137"/>
      <c r="AFL3237" s="137"/>
      <c r="AFM3237" s="137"/>
      <c r="AFN3237" s="137"/>
      <c r="AFO3237" s="137"/>
      <c r="AFP3237" s="137"/>
      <c r="AFQ3237" s="137"/>
      <c r="AFR3237" s="137"/>
      <c r="AFS3237" s="137"/>
      <c r="AFT3237" s="137"/>
      <c r="AFU3237" s="137"/>
      <c r="AFV3237" s="137"/>
      <c r="AFW3237" s="137"/>
      <c r="AFX3237" s="137"/>
      <c r="AFY3237" s="137"/>
      <c r="AFZ3237" s="137"/>
      <c r="AGA3237" s="137"/>
      <c r="AGB3237" s="137"/>
      <c r="AGC3237" s="137"/>
      <c r="AGD3237" s="137"/>
      <c r="AGE3237" s="137"/>
      <c r="AGF3237" s="137"/>
      <c r="AGG3237" s="137"/>
      <c r="AGH3237" s="137"/>
      <c r="AGI3237" s="137"/>
      <c r="AGJ3237" s="137"/>
      <c r="AGK3237" s="137"/>
      <c r="AGL3237" s="137"/>
      <c r="AGM3237" s="137"/>
      <c r="AGN3237" s="137"/>
      <c r="AGO3237" s="137"/>
      <c r="AGP3237" s="137"/>
      <c r="AGQ3237" s="137"/>
      <c r="AGR3237" s="137"/>
      <c r="AGS3237" s="137"/>
      <c r="AGT3237" s="137"/>
      <c r="AGU3237" s="137"/>
      <c r="AGV3237" s="137"/>
      <c r="AGW3237" s="137"/>
      <c r="AGX3237" s="137"/>
      <c r="AGY3237" s="137"/>
      <c r="AGZ3237" s="137"/>
      <c r="AHA3237" s="137"/>
      <c r="AHB3237" s="137"/>
      <c r="AHC3237" s="137"/>
      <c r="AHD3237" s="137"/>
      <c r="AHE3237" s="137"/>
      <c r="AHF3237" s="137"/>
      <c r="AHG3237" s="137"/>
      <c r="AHH3237" s="137"/>
      <c r="AHI3237" s="137"/>
      <c r="AHJ3237" s="137"/>
      <c r="AHK3237" s="137"/>
      <c r="AHL3237" s="137"/>
      <c r="AHM3237" s="137"/>
      <c r="AHN3237" s="137"/>
      <c r="AHO3237" s="137"/>
      <c r="AHP3237" s="137"/>
      <c r="AHQ3237" s="137"/>
      <c r="AHR3237" s="137"/>
      <c r="AHS3237" s="137"/>
      <c r="AHT3237" s="137"/>
      <c r="AHU3237" s="137"/>
      <c r="AHV3237" s="137"/>
      <c r="AHW3237" s="137"/>
      <c r="AHX3237" s="137"/>
      <c r="AHY3237" s="137"/>
      <c r="AHZ3237" s="137"/>
      <c r="AIA3237" s="137"/>
      <c r="AIB3237" s="137"/>
      <c r="AIC3237" s="137"/>
      <c r="AID3237" s="137"/>
      <c r="AIE3237" s="137"/>
      <c r="AIF3237" s="137"/>
      <c r="AIG3237" s="137"/>
      <c r="AIH3237" s="137"/>
      <c r="AII3237" s="137"/>
      <c r="AIJ3237" s="137"/>
      <c r="AIK3237" s="137"/>
      <c r="AIL3237" s="137"/>
      <c r="AIM3237" s="137"/>
      <c r="AIN3237" s="137"/>
      <c r="AIO3237" s="137"/>
      <c r="AIP3237" s="137"/>
      <c r="AIQ3237" s="137"/>
      <c r="AIR3237" s="137"/>
      <c r="AIS3237" s="137"/>
      <c r="AIT3237" s="137"/>
      <c r="AIU3237" s="137"/>
      <c r="AIV3237" s="137"/>
      <c r="AIW3237" s="137"/>
      <c r="AIX3237" s="137"/>
      <c r="AIY3237" s="137"/>
      <c r="AIZ3237" s="137"/>
      <c r="AJA3237" s="137"/>
      <c r="AJB3237" s="137"/>
      <c r="AJC3237" s="137"/>
      <c r="AJD3237" s="137"/>
      <c r="AJE3237" s="137"/>
      <c r="AJF3237" s="137"/>
      <c r="AJG3237" s="137"/>
      <c r="AJH3237" s="137"/>
      <c r="AJI3237" s="137"/>
      <c r="AJJ3237" s="137"/>
      <c r="AJK3237" s="137"/>
      <c r="AJL3237" s="137"/>
      <c r="AJM3237" s="137"/>
      <c r="AJN3237" s="137"/>
      <c r="AJO3237" s="137"/>
      <c r="AJP3237" s="137"/>
      <c r="AJQ3237" s="137"/>
      <c r="AJR3237" s="137"/>
      <c r="AJS3237" s="137"/>
      <c r="AJT3237" s="137"/>
      <c r="AJU3237" s="137"/>
      <c r="AJV3237" s="137"/>
      <c r="AJW3237" s="137"/>
      <c r="AJX3237" s="137"/>
      <c r="AJY3237" s="137"/>
      <c r="AJZ3237" s="137"/>
      <c r="AKA3237" s="137"/>
      <c r="AKB3237" s="137"/>
      <c r="AKC3237" s="137"/>
      <c r="AKD3237" s="137"/>
      <c r="AKE3237" s="137"/>
      <c r="AKF3237" s="137"/>
      <c r="AKG3237" s="137"/>
      <c r="AKH3237" s="137"/>
      <c r="AKI3237" s="137"/>
      <c r="AKJ3237" s="137"/>
      <c r="AKK3237" s="137"/>
      <c r="AKL3237" s="137"/>
      <c r="AKM3237" s="137"/>
      <c r="AKN3237" s="137"/>
      <c r="AKO3237" s="137"/>
      <c r="AKP3237" s="137"/>
      <c r="AKQ3237" s="137"/>
      <c r="AKR3237" s="137"/>
      <c r="AKS3237" s="137"/>
      <c r="AKT3237" s="137"/>
      <c r="AKU3237" s="137"/>
      <c r="AKV3237" s="137"/>
      <c r="AKW3237" s="137"/>
      <c r="AKX3237" s="137"/>
      <c r="AKY3237" s="137"/>
      <c r="AKZ3237" s="137"/>
      <c r="ALA3237" s="137"/>
      <c r="ALB3237" s="137"/>
      <c r="ALC3237" s="137"/>
      <c r="ALD3237" s="137"/>
      <c r="ALE3237" s="137"/>
      <c r="ALF3237" s="137"/>
      <c r="ALG3237" s="137"/>
      <c r="ALH3237" s="137"/>
      <c r="ALI3237" s="137"/>
      <c r="ALJ3237" s="137"/>
      <c r="ALK3237" s="137"/>
      <c r="ALL3237" s="137"/>
      <c r="ALM3237" s="137"/>
      <c r="ALN3237" s="137"/>
      <c r="ALO3237" s="137"/>
      <c r="ALP3237" s="137"/>
      <c r="ALQ3237" s="137"/>
      <c r="ALR3237" s="137"/>
      <c r="ALS3237" s="137"/>
      <c r="ALT3237" s="137"/>
      <c r="ALU3237" s="137"/>
      <c r="ALV3237" s="137"/>
      <c r="ALW3237" s="137"/>
      <c r="ALX3237" s="137"/>
      <c r="ALY3237" s="137"/>
      <c r="ALZ3237" s="137"/>
      <c r="AMA3237" s="137"/>
      <c r="AMB3237" s="137"/>
      <c r="AMC3237" s="137"/>
      <c r="AMD3237" s="137"/>
      <c r="AME3237" s="137"/>
      <c r="AMF3237" s="137"/>
      <c r="AMG3237" s="137"/>
      <c r="AMH3237" s="137"/>
      <c r="AMI3237" s="137"/>
      <c r="AMJ3237" s="137"/>
      <c r="AMK3237" s="137"/>
      <c r="AML3237" s="137"/>
      <c r="AMM3237" s="137"/>
      <c r="AMN3237" s="137"/>
      <c r="AMO3237" s="137"/>
      <c r="AMP3237" s="137"/>
      <c r="AMQ3237" s="137"/>
      <c r="AMR3237" s="137"/>
      <c r="AMS3237" s="137"/>
      <c r="AMT3237" s="137"/>
      <c r="AMU3237" s="137"/>
      <c r="AMV3237" s="137"/>
      <c r="AMW3237" s="137"/>
      <c r="AMX3237" s="137"/>
      <c r="AMY3237" s="137"/>
      <c r="AMZ3237" s="137"/>
      <c r="ANA3237" s="137"/>
      <c r="ANB3237" s="137"/>
      <c r="ANC3237" s="137"/>
      <c r="AND3237" s="137"/>
      <c r="ANE3237" s="137"/>
      <c r="ANF3237" s="137"/>
      <c r="ANG3237" s="137"/>
      <c r="ANH3237" s="137"/>
      <c r="ANI3237" s="137"/>
      <c r="ANJ3237" s="137"/>
      <c r="ANK3237" s="137"/>
      <c r="ANL3237" s="137"/>
      <c r="ANM3237" s="137"/>
      <c r="ANN3237" s="137"/>
      <c r="ANO3237" s="137"/>
      <c r="ANP3237" s="137"/>
      <c r="ANQ3237" s="137"/>
      <c r="ANR3237" s="137"/>
      <c r="ANS3237" s="137"/>
      <c r="ANT3237" s="137"/>
      <c r="ANU3237" s="137"/>
      <c r="ANV3237" s="137"/>
      <c r="ANW3237" s="137"/>
      <c r="ANX3237" s="137"/>
      <c r="ANY3237" s="137"/>
      <c r="ANZ3237" s="137"/>
      <c r="AOA3237" s="137"/>
      <c r="AOB3237" s="137"/>
      <c r="AOC3237" s="137"/>
      <c r="AOD3237" s="137"/>
      <c r="AOE3237" s="137"/>
      <c r="AOF3237" s="137"/>
      <c r="AOG3237" s="137"/>
      <c r="AOH3237" s="137"/>
      <c r="AOI3237" s="137"/>
      <c r="AOJ3237" s="137"/>
      <c r="AOK3237" s="137"/>
      <c r="AOL3237" s="137"/>
      <c r="AOM3237" s="137"/>
      <c r="AON3237" s="137"/>
      <c r="AOO3237" s="137"/>
      <c r="AOP3237" s="137"/>
      <c r="AOQ3237" s="137"/>
      <c r="AOR3237" s="137"/>
      <c r="AOS3237" s="137"/>
      <c r="AOT3237" s="137"/>
      <c r="AOU3237" s="137"/>
      <c r="AOV3237" s="137"/>
      <c r="AOW3237" s="137"/>
      <c r="AOX3237" s="137"/>
      <c r="AOY3237" s="137"/>
      <c r="AOZ3237" s="137"/>
      <c r="APA3237" s="137"/>
      <c r="APB3237" s="137"/>
      <c r="APC3237" s="137"/>
      <c r="APD3237" s="137"/>
      <c r="APE3237" s="137"/>
      <c r="APF3237" s="137"/>
      <c r="APG3237" s="137"/>
      <c r="APH3237" s="137"/>
      <c r="API3237" s="137"/>
      <c r="APJ3237" s="137"/>
      <c r="APK3237" s="137"/>
      <c r="APL3237" s="137"/>
      <c r="APM3237" s="137"/>
      <c r="APN3237" s="137"/>
      <c r="APO3237" s="137"/>
      <c r="APP3237" s="137"/>
      <c r="APQ3237" s="137"/>
      <c r="APR3237" s="137"/>
      <c r="APS3237" s="137"/>
      <c r="APT3237" s="137"/>
      <c r="APU3237" s="137"/>
      <c r="APV3237" s="137"/>
      <c r="APW3237" s="137"/>
      <c r="APX3237" s="137"/>
      <c r="APY3237" s="137"/>
      <c r="APZ3237" s="137"/>
      <c r="AQA3237" s="137"/>
      <c r="AQB3237" s="137"/>
      <c r="AQC3237" s="137"/>
      <c r="AQD3237" s="137"/>
      <c r="AQE3237" s="137"/>
      <c r="AQF3237" s="137"/>
      <c r="AQG3237" s="137"/>
      <c r="AQH3237" s="137"/>
      <c r="AQI3237" s="137"/>
      <c r="AQJ3237" s="137"/>
      <c r="AQK3237" s="137"/>
      <c r="AQL3237" s="137"/>
      <c r="AQM3237" s="137"/>
      <c r="AQN3237" s="137"/>
      <c r="AQO3237" s="137"/>
      <c r="AQP3237" s="137"/>
      <c r="AQQ3237" s="137"/>
      <c r="AQR3237" s="137"/>
      <c r="AQS3237" s="137"/>
      <c r="AQT3237" s="137"/>
      <c r="AQU3237" s="137"/>
      <c r="AQV3237" s="137"/>
      <c r="AQW3237" s="137"/>
      <c r="AQX3237" s="137"/>
      <c r="AQY3237" s="137"/>
      <c r="AQZ3237" s="137"/>
      <c r="ARA3237" s="137"/>
      <c r="ARB3237" s="137"/>
      <c r="ARC3237" s="137"/>
      <c r="ARD3237" s="137"/>
      <c r="ARE3237" s="137"/>
      <c r="ARF3237" s="137"/>
      <c r="ARG3237" s="137"/>
      <c r="ARH3237" s="137"/>
      <c r="ARI3237" s="137"/>
      <c r="ARJ3237" s="137"/>
      <c r="ARK3237" s="137"/>
      <c r="ARL3237" s="137"/>
      <c r="ARM3237" s="137"/>
      <c r="ARN3237" s="137"/>
      <c r="ARO3237" s="137"/>
      <c r="ARP3237" s="137"/>
      <c r="ARQ3237" s="137"/>
      <c r="ARR3237" s="137"/>
      <c r="ARS3237" s="137"/>
      <c r="ART3237" s="137"/>
      <c r="ARU3237" s="137"/>
      <c r="ARV3237" s="137"/>
      <c r="ARW3237" s="137"/>
      <c r="ARX3237" s="137"/>
      <c r="ARY3237" s="137"/>
      <c r="ARZ3237" s="137"/>
      <c r="ASA3237" s="137"/>
      <c r="ASB3237" s="137"/>
      <c r="ASC3237" s="137"/>
      <c r="ASD3237" s="137"/>
      <c r="ASE3237" s="137"/>
      <c r="ASF3237" s="137"/>
      <c r="ASG3237" s="137"/>
      <c r="ASH3237" s="137"/>
      <c r="ASI3237" s="137"/>
      <c r="ASJ3237" s="137"/>
      <c r="ASK3237" s="137"/>
      <c r="ASL3237" s="137"/>
      <c r="ASM3237" s="137"/>
      <c r="ASN3237" s="137"/>
      <c r="ASO3237" s="137"/>
      <c r="ASP3237" s="137"/>
      <c r="ASQ3237" s="137"/>
      <c r="ASR3237" s="137"/>
      <c r="ASS3237" s="137"/>
      <c r="AST3237" s="137"/>
      <c r="ASU3237" s="137"/>
      <c r="ASV3237" s="137"/>
      <c r="ASW3237" s="137"/>
      <c r="ASX3237" s="137"/>
      <c r="ASY3237" s="137"/>
      <c r="ASZ3237" s="137"/>
      <c r="ATA3237" s="137"/>
      <c r="ATB3237" s="137"/>
      <c r="ATC3237" s="137"/>
      <c r="ATD3237" s="137"/>
      <c r="ATE3237" s="137"/>
      <c r="ATF3237" s="137"/>
      <c r="ATG3237" s="137"/>
      <c r="ATH3237" s="137"/>
      <c r="ATI3237" s="137"/>
      <c r="ATJ3237" s="137"/>
      <c r="ATK3237" s="137"/>
      <c r="ATL3237" s="137"/>
      <c r="ATM3237" s="137"/>
      <c r="ATN3237" s="137"/>
      <c r="ATO3237" s="137"/>
      <c r="ATP3237" s="137"/>
      <c r="ATQ3237" s="137"/>
      <c r="ATR3237" s="137"/>
      <c r="ATS3237" s="137"/>
      <c r="ATT3237" s="137"/>
      <c r="ATU3237" s="137"/>
      <c r="ATV3237" s="137"/>
      <c r="ATW3237" s="137"/>
      <c r="ATX3237" s="137"/>
      <c r="ATY3237" s="137"/>
      <c r="ATZ3237" s="137"/>
      <c r="AUA3237" s="137"/>
      <c r="AUB3237" s="137"/>
      <c r="AUC3237" s="137"/>
      <c r="AUD3237" s="137"/>
      <c r="AUE3237" s="137"/>
      <c r="AUF3237" s="137"/>
      <c r="AUG3237" s="137"/>
      <c r="AUH3237" s="137"/>
      <c r="AUI3237" s="137"/>
      <c r="AUJ3237" s="137"/>
      <c r="AUK3237" s="137"/>
      <c r="AUL3237" s="137"/>
      <c r="AUM3237" s="137"/>
      <c r="AUN3237" s="137"/>
      <c r="AUO3237" s="137"/>
      <c r="AUP3237" s="137"/>
      <c r="AUQ3237" s="137"/>
      <c r="AUR3237" s="137"/>
      <c r="AUS3237" s="137"/>
      <c r="AUT3237" s="137"/>
      <c r="AUU3237" s="137"/>
      <c r="AUV3237" s="137"/>
      <c r="AUW3237" s="137"/>
      <c r="AUX3237" s="137"/>
      <c r="AUY3237" s="137"/>
      <c r="AUZ3237" s="137"/>
      <c r="AVA3237" s="137"/>
      <c r="AVB3237" s="137"/>
      <c r="AVC3237" s="137"/>
      <c r="AVD3237" s="137"/>
      <c r="AVE3237" s="137"/>
      <c r="AVF3237" s="137"/>
      <c r="AVG3237" s="137"/>
      <c r="AVH3237" s="137"/>
      <c r="AVI3237" s="137"/>
      <c r="AVJ3237" s="137"/>
      <c r="AVK3237" s="137"/>
      <c r="AVL3237" s="137"/>
      <c r="AVM3237" s="137"/>
      <c r="AVN3237" s="137"/>
      <c r="AVO3237" s="137"/>
      <c r="AVP3237" s="137"/>
      <c r="AVQ3237" s="137"/>
      <c r="AVR3237" s="137"/>
      <c r="AVS3237" s="137"/>
      <c r="AVT3237" s="137"/>
      <c r="AVU3237" s="137"/>
      <c r="AVV3237" s="137"/>
      <c r="AVW3237" s="137"/>
      <c r="AVX3237" s="137"/>
      <c r="AVY3237" s="137"/>
      <c r="AVZ3237" s="137"/>
      <c r="AWA3237" s="137"/>
      <c r="AWB3237" s="137"/>
      <c r="AWC3237" s="137"/>
      <c r="AWD3237" s="137"/>
      <c r="AWE3237" s="137"/>
      <c r="AWF3237" s="137"/>
      <c r="AWG3237" s="137"/>
      <c r="AWH3237" s="137"/>
      <c r="AWI3237" s="137"/>
      <c r="AWJ3237" s="137"/>
      <c r="AWK3237" s="137"/>
      <c r="AWL3237" s="137"/>
      <c r="AWM3237" s="137"/>
      <c r="AWN3237" s="137"/>
      <c r="AWO3237" s="137"/>
      <c r="AWP3237" s="137"/>
      <c r="AWQ3237" s="137"/>
      <c r="AWR3237" s="137"/>
      <c r="AWS3237" s="137"/>
      <c r="AWT3237" s="137"/>
      <c r="AWU3237" s="137"/>
      <c r="AWV3237" s="137"/>
      <c r="AWW3237" s="137"/>
      <c r="AWX3237" s="137"/>
      <c r="AWY3237" s="137"/>
      <c r="AWZ3237" s="137"/>
      <c r="AXA3237" s="137"/>
      <c r="AXB3237" s="137"/>
      <c r="AXC3237" s="137"/>
      <c r="AXD3237" s="137"/>
      <c r="AXE3237" s="137"/>
      <c r="AXF3237" s="137"/>
      <c r="AXG3237" s="137"/>
      <c r="AXH3237" s="137"/>
      <c r="AXI3237" s="137"/>
      <c r="AXJ3237" s="137"/>
      <c r="AXK3237" s="137"/>
      <c r="AXL3237" s="137"/>
      <c r="AXM3237" s="137"/>
      <c r="AXN3237" s="137"/>
      <c r="AXO3237" s="137"/>
      <c r="AXP3237" s="137"/>
      <c r="AXQ3237" s="137"/>
      <c r="AXR3237" s="137"/>
      <c r="AXS3237" s="137"/>
      <c r="AXT3237" s="137"/>
      <c r="AXU3237" s="137"/>
      <c r="AXV3237" s="137"/>
      <c r="AXW3237" s="137"/>
      <c r="AXX3237" s="137"/>
      <c r="AXY3237" s="137"/>
      <c r="AXZ3237" s="137"/>
      <c r="AYA3237" s="137"/>
      <c r="AYB3237" s="137"/>
      <c r="AYC3237" s="137"/>
      <c r="AYD3237" s="137"/>
      <c r="AYE3237" s="137"/>
      <c r="AYF3237" s="137"/>
      <c r="AYG3237" s="137"/>
      <c r="AYH3237" s="137"/>
      <c r="AYI3237" s="137"/>
      <c r="AYJ3237" s="137"/>
      <c r="AYK3237" s="137"/>
      <c r="AYL3237" s="137"/>
      <c r="AYM3237" s="137"/>
      <c r="AYN3237" s="137"/>
      <c r="AYO3237" s="137"/>
      <c r="AYP3237" s="137"/>
      <c r="AYQ3237" s="137"/>
      <c r="AYR3237" s="137"/>
      <c r="AYS3237" s="137"/>
      <c r="AYT3237" s="137"/>
      <c r="AYU3237" s="137"/>
      <c r="AYV3237" s="137"/>
      <c r="AYW3237" s="137"/>
      <c r="AYX3237" s="137"/>
      <c r="AYY3237" s="137"/>
      <c r="AYZ3237" s="137"/>
      <c r="AZA3237" s="137"/>
      <c r="AZB3237" s="137"/>
      <c r="AZC3237" s="137"/>
      <c r="AZD3237" s="137"/>
      <c r="AZE3237" s="137"/>
      <c r="AZF3237" s="137"/>
      <c r="AZG3237" s="137"/>
      <c r="AZH3237" s="137"/>
      <c r="AZI3237" s="137"/>
      <c r="AZJ3237" s="137"/>
      <c r="AZK3237" s="137"/>
      <c r="AZL3237" s="137"/>
      <c r="AZM3237" s="137"/>
      <c r="AZN3237" s="137"/>
      <c r="AZO3237" s="137"/>
      <c r="AZP3237" s="137"/>
      <c r="AZQ3237" s="137"/>
      <c r="AZR3237" s="137"/>
      <c r="AZS3237" s="137"/>
      <c r="AZT3237" s="137"/>
      <c r="AZU3237" s="137"/>
      <c r="AZV3237" s="137"/>
      <c r="AZW3237" s="137"/>
      <c r="AZX3237" s="137"/>
      <c r="AZY3237" s="137"/>
      <c r="AZZ3237" s="137"/>
      <c r="BAA3237" s="137"/>
      <c r="BAB3237" s="137"/>
      <c r="BAC3237" s="137"/>
      <c r="BAD3237" s="137"/>
      <c r="BAE3237" s="137"/>
      <c r="BAF3237" s="137"/>
      <c r="BAG3237" s="137"/>
      <c r="BAH3237" s="137"/>
      <c r="BAI3237" s="137"/>
      <c r="BAJ3237" s="137"/>
      <c r="BAK3237" s="137"/>
      <c r="BAL3237" s="137"/>
      <c r="BAM3237" s="137"/>
      <c r="BAN3237" s="137"/>
      <c r="BAO3237" s="137"/>
      <c r="BAP3237" s="137"/>
      <c r="BAQ3237" s="137"/>
      <c r="BAR3237" s="137"/>
      <c r="BAS3237" s="137"/>
      <c r="BAT3237" s="137"/>
      <c r="BAU3237" s="137"/>
      <c r="BAV3237" s="137"/>
      <c r="BAW3237" s="137"/>
      <c r="BAX3237" s="137"/>
      <c r="BAY3237" s="137"/>
      <c r="BAZ3237" s="137"/>
      <c r="BBA3237" s="137"/>
      <c r="BBB3237" s="137"/>
      <c r="BBC3237" s="137"/>
      <c r="BBD3237" s="137"/>
      <c r="BBE3237" s="137"/>
      <c r="BBF3237" s="137"/>
      <c r="BBG3237" s="137"/>
      <c r="BBH3237" s="137"/>
      <c r="BBI3237" s="137"/>
      <c r="BBJ3237" s="137"/>
      <c r="BBK3237" s="137"/>
      <c r="BBL3237" s="137"/>
      <c r="BBM3237" s="137"/>
      <c r="BBN3237" s="137"/>
      <c r="BBO3237" s="137"/>
      <c r="BBP3237" s="137"/>
      <c r="BBQ3237" s="137"/>
      <c r="BBR3237" s="137"/>
      <c r="BBS3237" s="137"/>
      <c r="BBT3237" s="137"/>
      <c r="BBU3237" s="137"/>
      <c r="BBV3237" s="137"/>
      <c r="BBW3237" s="137"/>
      <c r="BBX3237" s="137"/>
      <c r="BBY3237" s="137"/>
      <c r="BBZ3237" s="137"/>
      <c r="BCA3237" s="137"/>
      <c r="BCB3237" s="137"/>
      <c r="BCC3237" s="137"/>
      <c r="BCD3237" s="137"/>
      <c r="BCE3237" s="137"/>
      <c r="BCF3237" s="137"/>
      <c r="BCG3237" s="137"/>
      <c r="BCH3237" s="137"/>
      <c r="BCI3237" s="137"/>
      <c r="BCJ3237" s="137"/>
      <c r="BCK3237" s="137"/>
      <c r="BCL3237" s="137"/>
      <c r="BCM3237" s="137"/>
      <c r="BCN3237" s="137"/>
      <c r="BCO3237" s="137"/>
      <c r="BCP3237" s="137"/>
      <c r="BCQ3237" s="137"/>
      <c r="BCR3237" s="137"/>
      <c r="BCS3237" s="137"/>
      <c r="BCT3237" s="137"/>
      <c r="BCU3237" s="137"/>
      <c r="BCV3237" s="137"/>
      <c r="BCW3237" s="137"/>
      <c r="BCX3237" s="137"/>
      <c r="BCY3237" s="137"/>
      <c r="BCZ3237" s="137"/>
      <c r="BDA3237" s="137"/>
      <c r="BDB3237" s="137"/>
      <c r="BDC3237" s="137"/>
      <c r="BDD3237" s="137"/>
      <c r="BDE3237" s="137"/>
      <c r="BDF3237" s="137"/>
      <c r="BDG3237" s="137"/>
      <c r="BDH3237" s="137"/>
      <c r="BDI3237" s="137"/>
      <c r="BDJ3237" s="137"/>
      <c r="BDK3237" s="137"/>
      <c r="BDL3237" s="137"/>
      <c r="BDM3237" s="137"/>
      <c r="BDN3237" s="137"/>
      <c r="BDO3237" s="137"/>
      <c r="BDP3237" s="137"/>
      <c r="BDQ3237" s="137"/>
      <c r="BDR3237" s="137"/>
      <c r="BDS3237" s="137"/>
      <c r="BDT3237" s="137"/>
      <c r="BDU3237" s="137"/>
      <c r="BDV3237" s="137"/>
      <c r="BDW3237" s="137"/>
      <c r="BDX3237" s="137"/>
      <c r="BDY3237" s="137"/>
      <c r="BDZ3237" s="137"/>
      <c r="BEA3237" s="137"/>
      <c r="BEB3237" s="137"/>
      <c r="BEC3237" s="137"/>
      <c r="BED3237" s="137"/>
      <c r="BEE3237" s="137"/>
      <c r="BEF3237" s="137"/>
      <c r="BEG3237" s="137"/>
      <c r="BEH3237" s="137"/>
      <c r="BEI3237" s="137"/>
      <c r="BEJ3237" s="137"/>
      <c r="BEK3237" s="137"/>
      <c r="BEL3237" s="137"/>
      <c r="BEM3237" s="137"/>
      <c r="BEN3237" s="137"/>
      <c r="BEO3237" s="137"/>
      <c r="BEP3237" s="137"/>
      <c r="BEQ3237" s="137"/>
      <c r="BER3237" s="137"/>
      <c r="BES3237" s="137"/>
      <c r="BET3237" s="137"/>
      <c r="BEU3237" s="137"/>
      <c r="BEV3237" s="137"/>
      <c r="BEW3237" s="137"/>
      <c r="BEX3237" s="137"/>
      <c r="BEY3237" s="137"/>
      <c r="BEZ3237" s="137"/>
      <c r="BFA3237" s="137"/>
      <c r="BFB3237" s="137"/>
      <c r="BFC3237" s="137"/>
      <c r="BFD3237" s="137"/>
      <c r="BFE3237" s="137"/>
      <c r="BFF3237" s="137"/>
      <c r="BFG3237" s="137"/>
      <c r="BFH3237" s="137"/>
      <c r="BFI3237" s="137"/>
      <c r="BFJ3237" s="137"/>
      <c r="BFK3237" s="137"/>
      <c r="BFL3237" s="137"/>
      <c r="BFM3237" s="137"/>
      <c r="BFN3237" s="137"/>
      <c r="BFO3237" s="137"/>
      <c r="BFP3237" s="137"/>
      <c r="BFQ3237" s="137"/>
      <c r="BFR3237" s="137"/>
      <c r="BFS3237" s="137"/>
      <c r="BFT3237" s="137"/>
      <c r="BFU3237" s="137"/>
      <c r="BFV3237" s="137"/>
      <c r="BFW3237" s="137"/>
      <c r="BFX3237" s="137"/>
      <c r="BFY3237" s="137"/>
      <c r="BFZ3237" s="137"/>
      <c r="BGA3237" s="137"/>
      <c r="BGB3237" s="137"/>
      <c r="BGC3237" s="137"/>
      <c r="BGD3237" s="137"/>
      <c r="BGE3237" s="137"/>
      <c r="BGF3237" s="137"/>
      <c r="BGG3237" s="137"/>
      <c r="BGH3237" s="137"/>
      <c r="BGI3237" s="137"/>
      <c r="BGJ3237" s="137"/>
      <c r="BGK3237" s="137"/>
      <c r="BGL3237" s="137"/>
      <c r="BGM3237" s="137"/>
      <c r="BGN3237" s="137"/>
      <c r="BGO3237" s="137"/>
      <c r="BGP3237" s="137"/>
      <c r="BGQ3237" s="137"/>
      <c r="BGR3237" s="137"/>
      <c r="BGS3237" s="137"/>
      <c r="BGT3237" s="137"/>
      <c r="BGU3237" s="137"/>
      <c r="BGV3237" s="137"/>
      <c r="BGW3237" s="137"/>
      <c r="BGX3237" s="137"/>
      <c r="BGY3237" s="137"/>
      <c r="BGZ3237" s="137"/>
      <c r="BHA3237" s="137"/>
      <c r="BHB3237" s="137"/>
      <c r="BHC3237" s="137"/>
      <c r="BHD3237" s="137"/>
      <c r="BHE3237" s="137"/>
      <c r="BHF3237" s="137"/>
      <c r="BHG3237" s="137"/>
      <c r="BHH3237" s="137"/>
      <c r="BHI3237" s="137"/>
      <c r="BHJ3237" s="137"/>
      <c r="BHK3237" s="137"/>
      <c r="BHL3237" s="137"/>
      <c r="BHM3237" s="137"/>
      <c r="BHN3237" s="137"/>
      <c r="BHO3237" s="137"/>
      <c r="BHP3237" s="137"/>
      <c r="BHQ3237" s="137"/>
      <c r="BHR3237" s="137"/>
      <c r="BHS3237" s="137"/>
      <c r="BHT3237" s="137"/>
      <c r="BHU3237" s="137"/>
      <c r="BHV3237" s="137"/>
      <c r="BHW3237" s="137"/>
      <c r="BHX3237" s="137"/>
      <c r="BHY3237" s="137"/>
      <c r="BHZ3237" s="137"/>
      <c r="BIA3237" s="137"/>
      <c r="BIB3237" s="137"/>
      <c r="BIC3237" s="137"/>
      <c r="BID3237" s="137"/>
      <c r="BIE3237" s="137"/>
      <c r="BIF3237" s="137"/>
      <c r="BIG3237" s="137"/>
      <c r="BIH3237" s="137"/>
      <c r="BII3237" s="137"/>
      <c r="BIJ3237" s="137"/>
      <c r="BIK3237" s="137"/>
      <c r="BIL3237" s="137"/>
      <c r="BIM3237" s="137"/>
      <c r="BIN3237" s="137"/>
      <c r="BIO3237" s="137"/>
      <c r="BIP3237" s="137"/>
      <c r="BIQ3237" s="137"/>
      <c r="BIR3237" s="137"/>
      <c r="BIS3237" s="137"/>
      <c r="BIT3237" s="137"/>
      <c r="BIU3237" s="137"/>
      <c r="BIV3237" s="137"/>
      <c r="BIW3237" s="137"/>
      <c r="BIX3237" s="137"/>
      <c r="BIY3237" s="137"/>
      <c r="BIZ3237" s="137"/>
      <c r="BJA3237" s="137"/>
      <c r="BJB3237" s="137"/>
      <c r="BJC3237" s="137"/>
      <c r="BJD3237" s="137"/>
      <c r="BJE3237" s="137"/>
      <c r="BJF3237" s="137"/>
      <c r="BJG3237" s="137"/>
      <c r="BJH3237" s="137"/>
      <c r="BJI3237" s="137"/>
      <c r="BJJ3237" s="137"/>
      <c r="BJK3237" s="137"/>
      <c r="BJL3237" s="137"/>
      <c r="BJM3237" s="137"/>
      <c r="BJN3237" s="137"/>
      <c r="BJO3237" s="137"/>
      <c r="BJP3237" s="137"/>
      <c r="BJQ3237" s="137"/>
      <c r="BJR3237" s="137"/>
      <c r="BJS3237" s="137"/>
      <c r="BJT3237" s="137"/>
      <c r="BJU3237" s="137"/>
      <c r="BJV3237" s="137"/>
      <c r="BJW3237" s="137"/>
      <c r="BJX3237" s="137"/>
      <c r="BJY3237" s="137"/>
      <c r="BJZ3237" s="137"/>
      <c r="BKA3237" s="137"/>
      <c r="BKB3237" s="137"/>
      <c r="BKC3237" s="137"/>
      <c r="BKD3237" s="137"/>
      <c r="BKE3237" s="137"/>
      <c r="BKF3237" s="137"/>
      <c r="BKG3237" s="137"/>
      <c r="BKH3237" s="137"/>
      <c r="BKI3237" s="137"/>
      <c r="BKJ3237" s="137"/>
      <c r="BKK3237" s="137"/>
      <c r="BKL3237" s="137"/>
      <c r="BKM3237" s="137"/>
      <c r="BKN3237" s="137"/>
      <c r="BKO3237" s="137"/>
      <c r="BKP3237" s="137"/>
      <c r="BKQ3237" s="137"/>
      <c r="BKR3237" s="137"/>
      <c r="BKS3237" s="137"/>
      <c r="BKT3237" s="137"/>
      <c r="BKU3237" s="137"/>
      <c r="BKV3237" s="137"/>
      <c r="BKW3237" s="137"/>
      <c r="BKX3237" s="137"/>
      <c r="BKY3237" s="137"/>
      <c r="BKZ3237" s="137"/>
      <c r="BLA3237" s="137"/>
      <c r="BLB3237" s="137"/>
      <c r="BLC3237" s="137"/>
      <c r="BLD3237" s="137"/>
      <c r="BLE3237" s="137"/>
      <c r="BLF3237" s="137"/>
      <c r="BLG3237" s="137"/>
      <c r="BLH3237" s="137"/>
      <c r="BLI3237" s="137"/>
      <c r="BLJ3237" s="137"/>
      <c r="BLK3237" s="137"/>
      <c r="BLL3237" s="137"/>
      <c r="BLM3237" s="137"/>
      <c r="BLN3237" s="137"/>
      <c r="BLO3237" s="137"/>
      <c r="BLP3237" s="137"/>
      <c r="BLQ3237" s="137"/>
      <c r="BLR3237" s="137"/>
      <c r="BLS3237" s="137"/>
      <c r="BLT3237" s="137"/>
      <c r="BLU3237" s="137"/>
      <c r="BLV3237" s="137"/>
      <c r="BLW3237" s="137"/>
      <c r="BLX3237" s="137"/>
      <c r="BLY3237" s="137"/>
      <c r="BLZ3237" s="137"/>
      <c r="BMA3237" s="137"/>
      <c r="BMB3237" s="137"/>
      <c r="BMC3237" s="137"/>
      <c r="BMD3237" s="137"/>
      <c r="BME3237" s="137"/>
      <c r="BMF3237" s="137"/>
      <c r="BMG3237" s="137"/>
      <c r="BMH3237" s="137"/>
      <c r="BMI3237" s="137"/>
      <c r="BMJ3237" s="137"/>
      <c r="BMK3237" s="137"/>
      <c r="BML3237" s="137"/>
      <c r="BMM3237" s="137"/>
      <c r="BMN3237" s="137"/>
      <c r="BMO3237" s="137"/>
      <c r="BMP3237" s="137"/>
      <c r="BMQ3237" s="137"/>
      <c r="BMR3237" s="137"/>
      <c r="BMS3237" s="137"/>
      <c r="BMT3237" s="137"/>
      <c r="BMU3237" s="137"/>
      <c r="BMV3237" s="137"/>
      <c r="BMW3237" s="137"/>
      <c r="BMX3237" s="137"/>
      <c r="BMY3237" s="137"/>
      <c r="BMZ3237" s="137"/>
      <c r="BNA3237" s="137"/>
      <c r="BNB3237" s="137"/>
      <c r="BNC3237" s="137"/>
      <c r="BND3237" s="137"/>
      <c r="BNE3237" s="137"/>
      <c r="BNF3237" s="137"/>
      <c r="BNG3237" s="137"/>
      <c r="BNH3237" s="137"/>
      <c r="BNI3237" s="137"/>
      <c r="BNJ3237" s="137"/>
      <c r="BNK3237" s="137"/>
      <c r="BNL3237" s="137"/>
      <c r="BNM3237" s="137"/>
      <c r="BNN3237" s="137"/>
      <c r="BNO3237" s="137"/>
      <c r="BNP3237" s="137"/>
      <c r="BNQ3237" s="137"/>
      <c r="BNR3237" s="137"/>
      <c r="BNS3237" s="137"/>
      <c r="BNT3237" s="137"/>
      <c r="BNU3237" s="137"/>
      <c r="BNV3237" s="137"/>
      <c r="BNW3237" s="137"/>
      <c r="BNX3237" s="137"/>
      <c r="BNY3237" s="137"/>
      <c r="BNZ3237" s="137"/>
      <c r="BOA3237" s="137"/>
      <c r="BOB3237" s="137"/>
      <c r="BOC3237" s="137"/>
      <c r="BOD3237" s="137"/>
      <c r="BOE3237" s="137"/>
      <c r="BOF3237" s="137"/>
      <c r="BOG3237" s="137"/>
      <c r="BOH3237" s="137"/>
      <c r="BOI3237" s="137"/>
      <c r="BOJ3237" s="137"/>
      <c r="BOK3237" s="137"/>
      <c r="BOL3237" s="137"/>
      <c r="BOM3237" s="137"/>
      <c r="BON3237" s="137"/>
      <c r="BOO3237" s="137"/>
      <c r="BOP3237" s="137"/>
      <c r="BOQ3237" s="137"/>
      <c r="BOR3237" s="137"/>
      <c r="BOS3237" s="137"/>
      <c r="BOT3237" s="137"/>
      <c r="BOU3237" s="137"/>
      <c r="BOV3237" s="137"/>
      <c r="BOW3237" s="137"/>
      <c r="BOX3237" s="137"/>
      <c r="BOY3237" s="137"/>
      <c r="BOZ3237" s="137"/>
      <c r="BPA3237" s="137"/>
      <c r="BPB3237" s="137"/>
      <c r="BPC3237" s="137"/>
      <c r="BPD3237" s="137"/>
      <c r="BPE3237" s="137"/>
      <c r="BPF3237" s="137"/>
      <c r="BPG3237" s="137"/>
      <c r="BPH3237" s="137"/>
      <c r="BPI3237" s="137"/>
      <c r="BPJ3237" s="137"/>
      <c r="BPK3237" s="137"/>
      <c r="BPL3237" s="137"/>
      <c r="BPM3237" s="137"/>
      <c r="BPN3237" s="137"/>
      <c r="BPO3237" s="137"/>
      <c r="BPP3237" s="137"/>
      <c r="BPQ3237" s="137"/>
      <c r="BPR3237" s="137"/>
      <c r="BPS3237" s="137"/>
      <c r="BPT3237" s="137"/>
      <c r="BPU3237" s="137"/>
      <c r="BPV3237" s="137"/>
      <c r="BPW3237" s="137"/>
      <c r="BPX3237" s="137"/>
      <c r="BPY3237" s="137"/>
      <c r="BPZ3237" s="137"/>
      <c r="BQA3237" s="137"/>
      <c r="BQB3237" s="137"/>
      <c r="BQC3237" s="137"/>
      <c r="BQD3237" s="137"/>
      <c r="BQE3237" s="137"/>
      <c r="BQF3237" s="137"/>
      <c r="BQG3237" s="137"/>
      <c r="BQH3237" s="137"/>
      <c r="BQI3237" s="137"/>
      <c r="BQJ3237" s="137"/>
      <c r="BQK3237" s="137"/>
      <c r="BQL3237" s="137"/>
      <c r="BQM3237" s="137"/>
      <c r="BQN3237" s="137"/>
      <c r="BQO3237" s="137"/>
      <c r="BQP3237" s="137"/>
      <c r="BQQ3237" s="137"/>
      <c r="BQR3237" s="137"/>
      <c r="BQS3237" s="137"/>
      <c r="BQT3237" s="137"/>
      <c r="BQU3237" s="137"/>
      <c r="BQV3237" s="137"/>
      <c r="BQW3237" s="137"/>
      <c r="BQX3237" s="137"/>
      <c r="BQY3237" s="137"/>
      <c r="BQZ3237" s="137"/>
      <c r="BRA3237" s="137"/>
      <c r="BRB3237" s="137"/>
      <c r="BRC3237" s="137"/>
      <c r="BRD3237" s="137"/>
      <c r="BRE3237" s="137"/>
      <c r="BRF3237" s="137"/>
      <c r="BRG3237" s="137"/>
      <c r="BRH3237" s="137"/>
      <c r="BRI3237" s="137"/>
      <c r="BRJ3237" s="137"/>
      <c r="BRK3237" s="137"/>
      <c r="BRL3237" s="137"/>
      <c r="BRM3237" s="137"/>
      <c r="BRN3237" s="137"/>
      <c r="BRO3237" s="137"/>
      <c r="BRP3237" s="137"/>
      <c r="BRQ3237" s="137"/>
      <c r="BRR3237" s="137"/>
      <c r="BRS3237" s="137"/>
      <c r="BRT3237" s="137"/>
      <c r="BRU3237" s="137"/>
      <c r="BRV3237" s="137"/>
      <c r="BRW3237" s="137"/>
      <c r="BRX3237" s="137"/>
      <c r="BRY3237" s="137"/>
      <c r="BRZ3237" s="137"/>
      <c r="BSA3237" s="137"/>
      <c r="BSB3237" s="137"/>
      <c r="BSC3237" s="137"/>
      <c r="BSD3237" s="137"/>
      <c r="BSE3237" s="137"/>
      <c r="BSF3237" s="137"/>
      <c r="BSG3237" s="137"/>
      <c r="BSH3237" s="137"/>
      <c r="BSI3237" s="137"/>
      <c r="BSJ3237" s="137"/>
      <c r="BSK3237" s="137"/>
      <c r="BSL3237" s="137"/>
      <c r="BSM3237" s="137"/>
      <c r="BSN3237" s="137"/>
      <c r="BSO3237" s="137"/>
      <c r="BSP3237" s="137"/>
      <c r="BSQ3237" s="137"/>
      <c r="BSR3237" s="137"/>
      <c r="BSS3237" s="137"/>
      <c r="BST3237" s="137"/>
      <c r="BSU3237" s="137"/>
      <c r="BSV3237" s="137"/>
      <c r="BSW3237" s="137"/>
      <c r="BSX3237" s="137"/>
      <c r="BSY3237" s="137"/>
      <c r="BSZ3237" s="137"/>
      <c r="BTA3237" s="137"/>
      <c r="BTB3237" s="137"/>
      <c r="BTC3237" s="137"/>
      <c r="BTD3237" s="137"/>
      <c r="BTE3237" s="137"/>
      <c r="BTF3237" s="137"/>
      <c r="BTG3237" s="137"/>
      <c r="BTH3237" s="137"/>
      <c r="BTI3237" s="137"/>
      <c r="BTJ3237" s="137"/>
      <c r="BTK3237" s="137"/>
      <c r="BTL3237" s="137"/>
      <c r="BTM3237" s="137"/>
      <c r="BTN3237" s="137"/>
      <c r="BTO3237" s="137"/>
      <c r="BTP3237" s="137"/>
      <c r="BTQ3237" s="137"/>
      <c r="BTR3237" s="137"/>
      <c r="BTS3237" s="137"/>
      <c r="BTT3237" s="137"/>
      <c r="BTU3237" s="137"/>
      <c r="BTV3237" s="137"/>
      <c r="BTW3237" s="137"/>
      <c r="BTX3237" s="137"/>
      <c r="BTY3237" s="137"/>
      <c r="BTZ3237" s="137"/>
      <c r="BUA3237" s="137"/>
      <c r="BUB3237" s="137"/>
      <c r="BUC3237" s="137"/>
      <c r="BUD3237" s="137"/>
      <c r="BUE3237" s="137"/>
      <c r="BUF3237" s="137"/>
      <c r="BUG3237" s="137"/>
      <c r="BUH3237" s="137"/>
      <c r="BUI3237" s="137"/>
      <c r="BUJ3237" s="137"/>
      <c r="BUK3237" s="137"/>
      <c r="BUL3237" s="137"/>
      <c r="BUM3237" s="137"/>
      <c r="BUN3237" s="137"/>
      <c r="BUO3237" s="137"/>
      <c r="BUP3237" s="137"/>
      <c r="BUQ3237" s="137"/>
      <c r="BUR3237" s="137"/>
      <c r="BUS3237" s="137"/>
      <c r="BUT3237" s="137"/>
      <c r="BUU3237" s="137"/>
      <c r="BUV3237" s="137"/>
      <c r="BUW3237" s="137"/>
      <c r="BUX3237" s="137"/>
      <c r="BUY3237" s="137"/>
      <c r="BUZ3237" s="137"/>
      <c r="BVA3237" s="137"/>
      <c r="BVB3237" s="137"/>
      <c r="BVC3237" s="137"/>
      <c r="BVD3237" s="137"/>
      <c r="BVE3237" s="137"/>
      <c r="BVF3237" s="137"/>
      <c r="BVG3237" s="137"/>
      <c r="BVH3237" s="137"/>
      <c r="BVI3237" s="137"/>
      <c r="BVJ3237" s="137"/>
      <c r="BVK3237" s="137"/>
      <c r="BVL3237" s="137"/>
      <c r="BVM3237" s="137"/>
      <c r="BVN3237" s="137"/>
      <c r="BVO3237" s="137"/>
      <c r="BVP3237" s="137"/>
      <c r="BVQ3237" s="137"/>
      <c r="BVR3237" s="137"/>
      <c r="BVS3237" s="137"/>
      <c r="BVT3237" s="137"/>
      <c r="BVU3237" s="137"/>
      <c r="BVV3237" s="137"/>
      <c r="BVW3237" s="137"/>
      <c r="BVX3237" s="137"/>
      <c r="BVY3237" s="137"/>
      <c r="BVZ3237" s="137"/>
      <c r="BWA3237" s="137"/>
      <c r="BWB3237" s="137"/>
      <c r="BWC3237" s="137"/>
      <c r="BWD3237" s="137"/>
      <c r="BWE3237" s="137"/>
      <c r="BWF3237" s="137"/>
      <c r="BWG3237" s="137"/>
      <c r="BWH3237" s="137"/>
      <c r="BWI3237" s="137"/>
      <c r="BWJ3237" s="137"/>
      <c r="BWK3237" s="137"/>
      <c r="BWL3237" s="137"/>
      <c r="BWM3237" s="137"/>
      <c r="BWN3237" s="137"/>
      <c r="BWO3237" s="137"/>
      <c r="BWP3237" s="137"/>
      <c r="BWQ3237" s="137"/>
      <c r="BWR3237" s="137"/>
      <c r="BWS3237" s="137"/>
      <c r="BWT3237" s="137"/>
      <c r="BWU3237" s="137"/>
      <c r="BWV3237" s="137"/>
      <c r="BWW3237" s="137"/>
      <c r="BWX3237" s="137"/>
      <c r="BWY3237" s="137"/>
      <c r="BWZ3237" s="137"/>
      <c r="BXA3237" s="137"/>
      <c r="BXB3237" s="137"/>
      <c r="BXC3237" s="137"/>
      <c r="BXD3237" s="137"/>
      <c r="BXE3237" s="137"/>
      <c r="BXF3237" s="137"/>
      <c r="BXG3237" s="137"/>
      <c r="BXH3237" s="137"/>
      <c r="BXI3237" s="137"/>
      <c r="BXJ3237" s="137"/>
      <c r="BXK3237" s="137"/>
      <c r="BXL3237" s="137"/>
      <c r="BXM3237" s="137"/>
      <c r="BXN3237" s="137"/>
      <c r="BXO3237" s="137"/>
      <c r="BXP3237" s="137"/>
      <c r="BXQ3237" s="137"/>
      <c r="BXR3237" s="137"/>
      <c r="BXS3237" s="137"/>
      <c r="BXT3237" s="137"/>
      <c r="BXU3237" s="137"/>
      <c r="BXV3237" s="137"/>
      <c r="BXW3237" s="137"/>
      <c r="BXX3237" s="137"/>
      <c r="BXY3237" s="137"/>
      <c r="BXZ3237" s="137"/>
      <c r="BYA3237" s="137"/>
      <c r="BYB3237" s="137"/>
      <c r="BYC3237" s="137"/>
      <c r="BYD3237" s="137"/>
      <c r="BYE3237" s="137"/>
      <c r="BYF3237" s="137"/>
      <c r="BYG3237" s="137"/>
      <c r="BYH3237" s="137"/>
      <c r="BYI3237" s="137"/>
      <c r="BYJ3237" s="137"/>
      <c r="BYK3237" s="137"/>
      <c r="BYL3237" s="137"/>
      <c r="BYM3237" s="137"/>
      <c r="BYN3237" s="137"/>
      <c r="BYO3237" s="137"/>
      <c r="BYP3237" s="137"/>
      <c r="BYQ3237" s="137"/>
      <c r="BYR3237" s="137"/>
      <c r="BYS3237" s="137"/>
      <c r="BYT3237" s="137"/>
      <c r="BYU3237" s="137"/>
      <c r="BYV3237" s="137"/>
      <c r="BYW3237" s="137"/>
      <c r="BYX3237" s="137"/>
      <c r="BYY3237" s="137"/>
      <c r="BYZ3237" s="137"/>
      <c r="BZA3237" s="137"/>
      <c r="BZB3237" s="137"/>
      <c r="BZC3237" s="137"/>
      <c r="BZD3237" s="137"/>
      <c r="BZE3237" s="137"/>
      <c r="BZF3237" s="137"/>
      <c r="BZG3237" s="137"/>
      <c r="BZH3237" s="137"/>
      <c r="BZI3237" s="137"/>
      <c r="BZJ3237" s="137"/>
      <c r="BZK3237" s="137"/>
      <c r="BZL3237" s="137"/>
      <c r="BZM3237" s="137"/>
      <c r="BZN3237" s="137"/>
      <c r="BZO3237" s="137"/>
      <c r="BZP3237" s="137"/>
      <c r="BZQ3237" s="137"/>
      <c r="BZR3237" s="137"/>
      <c r="BZS3237" s="137"/>
      <c r="BZT3237" s="137"/>
      <c r="BZU3237" s="137"/>
      <c r="BZV3237" s="137"/>
      <c r="BZW3237" s="137"/>
      <c r="BZX3237" s="137"/>
      <c r="BZY3237" s="137"/>
      <c r="BZZ3237" s="137"/>
      <c r="CAA3237" s="137"/>
      <c r="CAB3237" s="137"/>
      <c r="CAC3237" s="137"/>
      <c r="CAD3237" s="137"/>
      <c r="CAE3237" s="137"/>
      <c r="CAF3237" s="137"/>
      <c r="CAG3237" s="137"/>
      <c r="CAH3237" s="137"/>
      <c r="CAI3237" s="137"/>
      <c r="CAJ3237" s="137"/>
      <c r="CAK3237" s="137"/>
      <c r="CAL3237" s="137"/>
      <c r="CAM3237" s="137"/>
      <c r="CAN3237" s="137"/>
      <c r="CAO3237" s="137"/>
      <c r="CAP3237" s="137"/>
      <c r="CAQ3237" s="137"/>
      <c r="CAR3237" s="137"/>
      <c r="CAS3237" s="137"/>
      <c r="CAT3237" s="137"/>
      <c r="CAU3237" s="137"/>
      <c r="CAV3237" s="137"/>
      <c r="CAW3237" s="137"/>
      <c r="CAX3237" s="137"/>
      <c r="CAY3237" s="137"/>
      <c r="CAZ3237" s="137"/>
      <c r="CBA3237" s="137"/>
      <c r="CBB3237" s="137"/>
      <c r="CBC3237" s="137"/>
      <c r="CBD3237" s="137"/>
      <c r="CBE3237" s="137"/>
      <c r="CBF3237" s="137"/>
      <c r="CBG3237" s="137"/>
      <c r="CBH3237" s="137"/>
      <c r="CBI3237" s="137"/>
      <c r="CBJ3237" s="137"/>
      <c r="CBK3237" s="137"/>
      <c r="CBL3237" s="137"/>
      <c r="CBM3237" s="137"/>
      <c r="CBN3237" s="137"/>
      <c r="CBO3237" s="137"/>
      <c r="CBP3237" s="137"/>
      <c r="CBQ3237" s="137"/>
      <c r="CBR3237" s="137"/>
      <c r="CBS3237" s="137"/>
      <c r="CBT3237" s="137"/>
      <c r="CBU3237" s="137"/>
      <c r="CBV3237" s="137"/>
      <c r="CBW3237" s="137"/>
      <c r="CBX3237" s="137"/>
      <c r="CBY3237" s="137"/>
      <c r="CBZ3237" s="137"/>
      <c r="CCA3237" s="137"/>
      <c r="CCB3237" s="137"/>
      <c r="CCC3237" s="137"/>
      <c r="CCD3237" s="137"/>
      <c r="CCE3237" s="137"/>
      <c r="CCF3237" s="137"/>
      <c r="CCG3237" s="137"/>
      <c r="CCH3237" s="137"/>
      <c r="CCI3237" s="137"/>
      <c r="CCJ3237" s="137"/>
      <c r="CCK3237" s="137"/>
      <c r="CCL3237" s="137"/>
      <c r="CCM3237" s="137"/>
      <c r="CCN3237" s="137"/>
      <c r="CCO3237" s="137"/>
      <c r="CCP3237" s="137"/>
      <c r="CCQ3237" s="137"/>
      <c r="CCR3237" s="137"/>
      <c r="CCS3237" s="137"/>
      <c r="CCT3237" s="137"/>
      <c r="CCU3237" s="137"/>
      <c r="CCV3237" s="137"/>
      <c r="CCW3237" s="137"/>
      <c r="CCX3237" s="137"/>
      <c r="CCY3237" s="137"/>
      <c r="CCZ3237" s="137"/>
      <c r="CDA3237" s="137"/>
      <c r="CDB3237" s="137"/>
      <c r="CDC3237" s="137"/>
      <c r="CDD3237" s="137"/>
      <c r="CDE3237" s="137"/>
      <c r="CDF3237" s="137"/>
      <c r="CDG3237" s="137"/>
      <c r="CDH3237" s="137"/>
      <c r="CDI3237" s="137"/>
      <c r="CDJ3237" s="137"/>
      <c r="CDK3237" s="137"/>
      <c r="CDL3237" s="137"/>
      <c r="CDM3237" s="137"/>
      <c r="CDN3237" s="137"/>
      <c r="CDO3237" s="137"/>
      <c r="CDP3237" s="137"/>
      <c r="CDQ3237" s="137"/>
      <c r="CDR3237" s="137"/>
      <c r="CDS3237" s="137"/>
      <c r="CDT3237" s="137"/>
      <c r="CDU3237" s="137"/>
      <c r="CDV3237" s="137"/>
      <c r="CDW3237" s="137"/>
      <c r="CDX3237" s="137"/>
      <c r="CDY3237" s="137"/>
      <c r="CDZ3237" s="137"/>
      <c r="CEA3237" s="137"/>
      <c r="CEB3237" s="137"/>
      <c r="CEC3237" s="137"/>
      <c r="CED3237" s="137"/>
      <c r="CEE3237" s="137"/>
      <c r="CEF3237" s="137"/>
      <c r="CEG3237" s="137"/>
      <c r="CEH3237" s="137"/>
      <c r="CEI3237" s="137"/>
      <c r="CEJ3237" s="137"/>
      <c r="CEK3237" s="137"/>
      <c r="CEL3237" s="137"/>
      <c r="CEM3237" s="137"/>
      <c r="CEN3237" s="137"/>
      <c r="CEO3237" s="137"/>
      <c r="CEP3237" s="137"/>
      <c r="CEQ3237" s="137"/>
      <c r="CER3237" s="137"/>
      <c r="CES3237" s="137"/>
      <c r="CET3237" s="137"/>
      <c r="CEU3237" s="137"/>
      <c r="CEV3237" s="137"/>
      <c r="CEW3237" s="137"/>
      <c r="CEX3237" s="137"/>
      <c r="CEY3237" s="137"/>
      <c r="CEZ3237" s="137"/>
      <c r="CFA3237" s="137"/>
      <c r="CFB3237" s="137"/>
      <c r="CFC3237" s="137"/>
      <c r="CFD3237" s="137"/>
      <c r="CFE3237" s="137"/>
      <c r="CFF3237" s="137"/>
      <c r="CFG3237" s="137"/>
      <c r="CFH3237" s="137"/>
      <c r="CFI3237" s="137"/>
      <c r="CFJ3237" s="137"/>
      <c r="CFK3237" s="137"/>
      <c r="CFL3237" s="137"/>
      <c r="CFM3237" s="137"/>
      <c r="CFN3237" s="137"/>
      <c r="CFO3237" s="137"/>
      <c r="CFP3237" s="137"/>
      <c r="CFQ3237" s="137"/>
      <c r="CFR3237" s="137"/>
      <c r="CFS3237" s="137"/>
      <c r="CFT3237" s="137"/>
      <c r="CFU3237" s="137"/>
      <c r="CFV3237" s="137"/>
      <c r="CFW3237" s="137"/>
      <c r="CFX3237" s="137"/>
      <c r="CFY3237" s="137"/>
      <c r="CFZ3237" s="137"/>
      <c r="CGA3237" s="137"/>
      <c r="CGB3237" s="137"/>
      <c r="CGC3237" s="137"/>
      <c r="CGD3237" s="137"/>
      <c r="CGE3237" s="137"/>
      <c r="CGF3237" s="137"/>
      <c r="CGG3237" s="137"/>
      <c r="CGH3237" s="137"/>
      <c r="CGI3237" s="137"/>
      <c r="CGJ3237" s="137"/>
      <c r="CGK3237" s="137"/>
      <c r="CGL3237" s="137"/>
      <c r="CGM3237" s="137"/>
      <c r="CGN3237" s="137"/>
      <c r="CGO3237" s="137"/>
      <c r="CGP3237" s="137"/>
      <c r="CGQ3237" s="137"/>
      <c r="CGR3237" s="137"/>
      <c r="CGS3237" s="137"/>
      <c r="CGT3237" s="137"/>
      <c r="CGU3237" s="137"/>
      <c r="CGV3237" s="137"/>
      <c r="CGW3237" s="137"/>
      <c r="CGX3237" s="137"/>
      <c r="CGY3237" s="137"/>
      <c r="CGZ3237" s="137"/>
      <c r="CHA3237" s="137"/>
      <c r="CHB3237" s="137"/>
      <c r="CHC3237" s="137"/>
      <c r="CHD3237" s="137"/>
      <c r="CHE3237" s="137"/>
      <c r="CHF3237" s="137"/>
      <c r="CHG3237" s="137"/>
      <c r="CHH3237" s="137"/>
      <c r="CHI3237" s="137"/>
      <c r="CHJ3237" s="137"/>
      <c r="CHK3237" s="137"/>
      <c r="CHL3237" s="137"/>
      <c r="CHM3237" s="137"/>
      <c r="CHN3237" s="137"/>
      <c r="CHO3237" s="137"/>
      <c r="CHP3237" s="137"/>
      <c r="CHQ3237" s="137"/>
      <c r="CHR3237" s="137"/>
      <c r="CHS3237" s="137"/>
      <c r="CHT3237" s="137"/>
      <c r="CHU3237" s="137"/>
      <c r="CHV3237" s="137"/>
      <c r="CHW3237" s="137"/>
      <c r="CHX3237" s="137"/>
      <c r="CHY3237" s="137"/>
      <c r="CHZ3237" s="137"/>
      <c r="CIA3237" s="137"/>
      <c r="CIB3237" s="137"/>
      <c r="CIC3237" s="137"/>
      <c r="CID3237" s="137"/>
      <c r="CIE3237" s="137"/>
      <c r="CIF3237" s="137"/>
      <c r="CIG3237" s="137"/>
      <c r="CIH3237" s="137"/>
      <c r="CII3237" s="137"/>
      <c r="CIJ3237" s="137"/>
      <c r="CIK3237" s="137"/>
      <c r="CIL3237" s="137"/>
      <c r="CIM3237" s="137"/>
      <c r="CIN3237" s="137"/>
      <c r="CIO3237" s="137"/>
      <c r="CIP3237" s="137"/>
      <c r="CIQ3237" s="137"/>
      <c r="CIR3237" s="137"/>
      <c r="CIS3237" s="137"/>
      <c r="CIT3237" s="137"/>
      <c r="CIU3237" s="137"/>
      <c r="CIV3237" s="137"/>
      <c r="CIW3237" s="137"/>
      <c r="CIX3237" s="137"/>
      <c r="CIY3237" s="137"/>
      <c r="CIZ3237" s="137"/>
      <c r="CJA3237" s="137"/>
      <c r="CJB3237" s="137"/>
      <c r="CJC3237" s="137"/>
      <c r="CJD3237" s="137"/>
      <c r="CJE3237" s="137"/>
      <c r="CJF3237" s="137"/>
      <c r="CJG3237" s="137"/>
      <c r="CJH3237" s="137"/>
      <c r="CJI3237" s="137"/>
      <c r="CJJ3237" s="137"/>
      <c r="CJK3237" s="137"/>
      <c r="CJL3237" s="137"/>
      <c r="CJM3237" s="137"/>
      <c r="CJN3237" s="137"/>
      <c r="CJO3237" s="137"/>
      <c r="CJP3237" s="137"/>
      <c r="CJQ3237" s="137"/>
      <c r="CJR3237" s="137"/>
      <c r="CJS3237" s="137"/>
      <c r="CJT3237" s="137"/>
      <c r="CJU3237" s="137"/>
      <c r="CJV3237" s="137"/>
      <c r="CJW3237" s="137"/>
      <c r="CJX3237" s="137"/>
      <c r="CJY3237" s="137"/>
      <c r="CJZ3237" s="137"/>
      <c r="CKA3237" s="137"/>
      <c r="CKB3237" s="137"/>
      <c r="CKC3237" s="137"/>
      <c r="CKD3237" s="137"/>
      <c r="CKE3237" s="137"/>
      <c r="CKF3237" s="137"/>
      <c r="CKG3237" s="137"/>
      <c r="CKH3237" s="137"/>
      <c r="CKI3237" s="137"/>
      <c r="CKJ3237" s="137"/>
      <c r="CKK3237" s="137"/>
      <c r="CKL3237" s="137"/>
      <c r="CKM3237" s="137"/>
      <c r="CKN3237" s="137"/>
      <c r="CKO3237" s="137"/>
      <c r="CKP3237" s="137"/>
      <c r="CKQ3237" s="137"/>
      <c r="CKR3237" s="137"/>
      <c r="CKS3237" s="137"/>
      <c r="CKT3237" s="137"/>
      <c r="CKU3237" s="137"/>
      <c r="CKV3237" s="137"/>
      <c r="CKW3237" s="137"/>
      <c r="CKX3237" s="137"/>
      <c r="CKY3237" s="137"/>
      <c r="CKZ3237" s="137"/>
      <c r="CLA3237" s="137"/>
      <c r="CLB3237" s="137"/>
      <c r="CLC3237" s="137"/>
      <c r="CLD3237" s="137"/>
      <c r="CLE3237" s="137"/>
      <c r="CLF3237" s="137"/>
      <c r="CLG3237" s="137"/>
      <c r="CLH3237" s="137"/>
      <c r="CLI3237" s="137"/>
      <c r="CLJ3237" s="137"/>
      <c r="CLK3237" s="137"/>
      <c r="CLL3237" s="137"/>
      <c r="CLM3237" s="137"/>
      <c r="CLN3237" s="137"/>
      <c r="CLO3237" s="137"/>
      <c r="CLP3237" s="137"/>
      <c r="CLQ3237" s="137"/>
      <c r="CLR3237" s="137"/>
      <c r="CLS3237" s="137"/>
      <c r="CLT3237" s="137"/>
      <c r="CLU3237" s="137"/>
      <c r="CLV3237" s="137"/>
      <c r="CLW3237" s="137"/>
      <c r="CLX3237" s="137"/>
      <c r="CLY3237" s="137"/>
      <c r="CLZ3237" s="137"/>
      <c r="CMA3237" s="137"/>
      <c r="CMB3237" s="137"/>
      <c r="CMC3237" s="137"/>
      <c r="CMD3237" s="137"/>
      <c r="CME3237" s="137"/>
      <c r="CMF3237" s="137"/>
      <c r="CMG3237" s="137"/>
      <c r="CMH3237" s="137"/>
      <c r="CMI3237" s="137"/>
      <c r="CMJ3237" s="137"/>
      <c r="CMK3237" s="137"/>
      <c r="CML3237" s="137"/>
      <c r="CMM3237" s="137"/>
      <c r="CMN3237" s="137"/>
      <c r="CMO3237" s="137"/>
      <c r="CMP3237" s="137"/>
      <c r="CMQ3237" s="137"/>
      <c r="CMR3237" s="137"/>
      <c r="CMS3237" s="137"/>
      <c r="CMT3237" s="137"/>
      <c r="CMU3237" s="137"/>
      <c r="CMV3237" s="137"/>
      <c r="CMW3237" s="137"/>
      <c r="CMX3237" s="137"/>
      <c r="CMY3237" s="137"/>
      <c r="CMZ3237" s="137"/>
      <c r="CNA3237" s="137"/>
      <c r="CNB3237" s="137"/>
      <c r="CNC3237" s="137"/>
      <c r="CND3237" s="137"/>
      <c r="CNE3237" s="137"/>
      <c r="CNF3237" s="137"/>
      <c r="CNG3237" s="137"/>
      <c r="CNH3237" s="137"/>
      <c r="CNI3237" s="137"/>
      <c r="CNJ3237" s="137"/>
      <c r="CNK3237" s="137"/>
      <c r="CNL3237" s="137"/>
      <c r="CNM3237" s="137"/>
      <c r="CNN3237" s="137"/>
      <c r="CNO3237" s="137"/>
      <c r="CNP3237" s="137"/>
      <c r="CNQ3237" s="137"/>
      <c r="CNR3237" s="137"/>
      <c r="CNS3237" s="137"/>
      <c r="CNT3237" s="137"/>
      <c r="CNU3237" s="137"/>
      <c r="CNV3237" s="137"/>
      <c r="CNW3237" s="137"/>
      <c r="CNX3237" s="137"/>
      <c r="CNY3237" s="137"/>
      <c r="CNZ3237" s="137"/>
      <c r="COA3237" s="137"/>
      <c r="COB3237" s="137"/>
      <c r="COC3237" s="137"/>
      <c r="COD3237" s="137"/>
      <c r="COE3237" s="137"/>
      <c r="COF3237" s="137"/>
      <c r="COG3237" s="137"/>
      <c r="COH3237" s="137"/>
      <c r="COI3237" s="137"/>
      <c r="COJ3237" s="137"/>
      <c r="COK3237" s="137"/>
      <c r="COL3237" s="137"/>
      <c r="COM3237" s="137"/>
      <c r="CON3237" s="137"/>
      <c r="COO3237" s="137"/>
      <c r="COP3237" s="137"/>
      <c r="COQ3237" s="137"/>
      <c r="COR3237" s="137"/>
      <c r="COS3237" s="137"/>
      <c r="COT3237" s="137"/>
      <c r="COU3237" s="137"/>
      <c r="COV3237" s="137"/>
      <c r="COW3237" s="137"/>
      <c r="COX3237" s="137"/>
      <c r="COY3237" s="137"/>
      <c r="COZ3237" s="137"/>
      <c r="CPA3237" s="137"/>
      <c r="CPB3237" s="137"/>
      <c r="CPC3237" s="137"/>
      <c r="CPD3237" s="137"/>
      <c r="CPE3237" s="137"/>
      <c r="CPF3237" s="137"/>
      <c r="CPG3237" s="137"/>
      <c r="CPH3237" s="137"/>
      <c r="CPI3237" s="137"/>
      <c r="CPJ3237" s="137"/>
      <c r="CPK3237" s="137"/>
      <c r="CPL3237" s="137"/>
      <c r="CPM3237" s="137"/>
      <c r="CPN3237" s="137"/>
      <c r="CPO3237" s="137"/>
      <c r="CPP3237" s="137"/>
      <c r="CPQ3237" s="137"/>
      <c r="CPR3237" s="137"/>
      <c r="CPS3237" s="137"/>
      <c r="CPT3237" s="137"/>
      <c r="CPU3237" s="137"/>
      <c r="CPV3237" s="137"/>
      <c r="CPW3237" s="137"/>
      <c r="CPX3237" s="137"/>
      <c r="CPY3237" s="137"/>
      <c r="CPZ3237" s="137"/>
      <c r="CQA3237" s="137"/>
      <c r="CQB3237" s="137"/>
      <c r="CQC3237" s="137"/>
      <c r="CQD3237" s="137"/>
      <c r="CQE3237" s="137"/>
      <c r="CQF3237" s="137"/>
      <c r="CQG3237" s="137"/>
      <c r="CQH3237" s="137"/>
      <c r="CQI3237" s="137"/>
      <c r="CQJ3237" s="137"/>
      <c r="CQK3237" s="137"/>
      <c r="CQL3237" s="137"/>
      <c r="CQM3237" s="137"/>
      <c r="CQN3237" s="137"/>
      <c r="CQO3237" s="137"/>
      <c r="CQP3237" s="137"/>
      <c r="CQQ3237" s="137"/>
      <c r="CQR3237" s="137"/>
      <c r="CQS3237" s="137"/>
      <c r="CQT3237" s="137"/>
      <c r="CQU3237" s="137"/>
      <c r="CQV3237" s="137"/>
      <c r="CQW3237" s="137"/>
      <c r="CQX3237" s="137"/>
      <c r="CQY3237" s="137"/>
      <c r="CQZ3237" s="137"/>
      <c r="CRA3237" s="137"/>
      <c r="CRB3237" s="137"/>
      <c r="CRC3237" s="137"/>
      <c r="CRD3237" s="137"/>
      <c r="CRE3237" s="137"/>
      <c r="CRF3237" s="137"/>
      <c r="CRG3237" s="137"/>
      <c r="CRH3237" s="137"/>
      <c r="CRI3237" s="137"/>
      <c r="CRJ3237" s="137"/>
      <c r="CRK3237" s="137"/>
      <c r="CRL3237" s="137"/>
      <c r="CRM3237" s="137"/>
      <c r="CRN3237" s="137"/>
      <c r="CRO3237" s="137"/>
      <c r="CRP3237" s="137"/>
      <c r="CRQ3237" s="137"/>
      <c r="CRR3237" s="137"/>
      <c r="CRS3237" s="137"/>
      <c r="CRT3237" s="137"/>
      <c r="CRU3237" s="137"/>
      <c r="CRV3237" s="137"/>
      <c r="CRW3237" s="137"/>
      <c r="CRX3237" s="137"/>
      <c r="CRY3237" s="137"/>
      <c r="CRZ3237" s="137"/>
      <c r="CSA3237" s="137"/>
      <c r="CSB3237" s="137"/>
      <c r="CSC3237" s="137"/>
      <c r="CSD3237" s="137"/>
      <c r="CSE3237" s="137"/>
      <c r="CSF3237" s="137"/>
      <c r="CSG3237" s="137"/>
      <c r="CSH3237" s="137"/>
      <c r="CSI3237" s="137"/>
      <c r="CSJ3237" s="137"/>
      <c r="CSK3237" s="137"/>
      <c r="CSL3237" s="137"/>
      <c r="CSM3237" s="137"/>
      <c r="CSN3237" s="137"/>
      <c r="CSO3237" s="137"/>
      <c r="CSP3237" s="137"/>
      <c r="CSQ3237" s="137"/>
      <c r="CSR3237" s="137"/>
      <c r="CSS3237" s="137"/>
      <c r="CST3237" s="137"/>
      <c r="CSU3237" s="137"/>
      <c r="CSV3237" s="137"/>
      <c r="CSW3237" s="137"/>
      <c r="CSX3237" s="137"/>
      <c r="CSY3237" s="137"/>
      <c r="CSZ3237" s="137"/>
      <c r="CTA3237" s="137"/>
      <c r="CTB3237" s="137"/>
      <c r="CTC3237" s="137"/>
      <c r="CTD3237" s="137"/>
      <c r="CTE3237" s="137"/>
      <c r="CTF3237" s="137"/>
      <c r="CTG3237" s="137"/>
      <c r="CTH3237" s="137"/>
      <c r="CTI3237" s="137"/>
      <c r="CTJ3237" s="137"/>
      <c r="CTK3237" s="137"/>
      <c r="CTL3237" s="137"/>
      <c r="CTM3237" s="137"/>
      <c r="CTN3237" s="137"/>
      <c r="CTO3237" s="137"/>
      <c r="CTP3237" s="137"/>
      <c r="CTQ3237" s="137"/>
      <c r="CTR3237" s="137"/>
      <c r="CTS3237" s="137"/>
      <c r="CTT3237" s="137"/>
      <c r="CTU3237" s="137"/>
      <c r="CTV3237" s="137"/>
      <c r="CTW3237" s="137"/>
      <c r="CTX3237" s="137"/>
      <c r="CTY3237" s="137"/>
      <c r="CTZ3237" s="137"/>
      <c r="CUA3237" s="137"/>
      <c r="CUB3237" s="137"/>
      <c r="CUC3237" s="137"/>
      <c r="CUD3237" s="137"/>
      <c r="CUE3237" s="137"/>
      <c r="CUF3237" s="137"/>
      <c r="CUG3237" s="137"/>
      <c r="CUH3237" s="137"/>
      <c r="CUI3237" s="137"/>
      <c r="CUJ3237" s="137"/>
      <c r="CUK3237" s="137"/>
      <c r="CUL3237" s="137"/>
      <c r="CUM3237" s="137"/>
      <c r="CUN3237" s="137"/>
      <c r="CUO3237" s="137"/>
      <c r="CUP3237" s="137"/>
      <c r="CUQ3237" s="137"/>
      <c r="CUR3237" s="137"/>
      <c r="CUS3237" s="137"/>
      <c r="CUT3237" s="137"/>
      <c r="CUU3237" s="137"/>
      <c r="CUV3237" s="137"/>
      <c r="CUW3237" s="137"/>
      <c r="CUX3237" s="137"/>
      <c r="CUY3237" s="137"/>
      <c r="CUZ3237" s="137"/>
      <c r="CVA3237" s="137"/>
      <c r="CVB3237" s="137"/>
      <c r="CVC3237" s="137"/>
      <c r="CVD3237" s="137"/>
      <c r="CVE3237" s="137"/>
      <c r="CVF3237" s="137"/>
      <c r="CVG3237" s="137"/>
      <c r="CVH3237" s="137"/>
      <c r="CVI3237" s="137"/>
      <c r="CVJ3237" s="137"/>
      <c r="CVK3237" s="137"/>
      <c r="CVL3237" s="137"/>
      <c r="CVM3237" s="137"/>
      <c r="CVN3237" s="137"/>
      <c r="CVO3237" s="137"/>
      <c r="CVP3237" s="137"/>
      <c r="CVQ3237" s="137"/>
      <c r="CVR3237" s="137"/>
      <c r="CVS3237" s="137"/>
      <c r="CVT3237" s="137"/>
      <c r="CVU3237" s="137"/>
      <c r="CVV3237" s="137"/>
      <c r="CVW3237" s="137"/>
      <c r="CVX3237" s="137"/>
      <c r="CVY3237" s="137"/>
      <c r="CVZ3237" s="137"/>
      <c r="CWA3237" s="137"/>
      <c r="CWB3237" s="137"/>
      <c r="CWC3237" s="137"/>
      <c r="CWD3237" s="137"/>
      <c r="CWE3237" s="137"/>
      <c r="CWF3237" s="137"/>
      <c r="CWG3237" s="137"/>
      <c r="CWH3237" s="137"/>
      <c r="CWI3237" s="137"/>
      <c r="CWJ3237" s="137"/>
      <c r="CWK3237" s="137"/>
      <c r="CWL3237" s="137"/>
      <c r="CWM3237" s="137"/>
      <c r="CWN3237" s="137"/>
      <c r="CWO3237" s="137"/>
      <c r="CWP3237" s="137"/>
      <c r="CWQ3237" s="137"/>
      <c r="CWR3237" s="137"/>
      <c r="CWS3237" s="137"/>
      <c r="CWT3237" s="137"/>
      <c r="CWU3237" s="137"/>
      <c r="CWV3237" s="137"/>
      <c r="CWW3237" s="137"/>
      <c r="CWX3237" s="137"/>
      <c r="CWY3237" s="137"/>
      <c r="CWZ3237" s="137"/>
      <c r="CXA3237" s="137"/>
      <c r="CXB3237" s="137"/>
      <c r="CXC3237" s="137"/>
      <c r="CXD3237" s="137"/>
      <c r="CXE3237" s="137"/>
      <c r="CXF3237" s="137"/>
      <c r="CXG3237" s="137"/>
      <c r="CXH3237" s="137"/>
      <c r="CXI3237" s="137"/>
      <c r="CXJ3237" s="137"/>
      <c r="CXK3237" s="137"/>
      <c r="CXL3237" s="137"/>
      <c r="CXM3237" s="137"/>
      <c r="CXN3237" s="137"/>
      <c r="CXO3237" s="137"/>
      <c r="CXP3237" s="137"/>
      <c r="CXQ3237" s="137"/>
      <c r="CXR3237" s="137"/>
      <c r="CXS3237" s="137"/>
      <c r="CXT3237" s="137"/>
      <c r="CXU3237" s="137"/>
      <c r="CXV3237" s="137"/>
      <c r="CXW3237" s="137"/>
      <c r="CXX3237" s="137"/>
      <c r="CXY3237" s="137"/>
      <c r="CXZ3237" s="137"/>
      <c r="CYA3237" s="137"/>
      <c r="CYB3237" s="137"/>
      <c r="CYC3237" s="137"/>
      <c r="CYD3237" s="137"/>
      <c r="CYE3237" s="137"/>
      <c r="CYF3237" s="137"/>
      <c r="CYG3237" s="137"/>
      <c r="CYH3237" s="137"/>
      <c r="CYI3237" s="137"/>
      <c r="CYJ3237" s="137"/>
      <c r="CYK3237" s="137"/>
      <c r="CYL3237" s="137"/>
      <c r="CYM3237" s="137"/>
      <c r="CYN3237" s="137"/>
      <c r="CYO3237" s="137"/>
      <c r="CYP3237" s="137"/>
      <c r="CYQ3237" s="137"/>
      <c r="CYR3237" s="137"/>
      <c r="CYS3237" s="137"/>
      <c r="CYT3237" s="137"/>
      <c r="CYU3237" s="137"/>
      <c r="CYV3237" s="137"/>
      <c r="CYW3237" s="137"/>
      <c r="CYX3237" s="137"/>
      <c r="CYY3237" s="137"/>
      <c r="CYZ3237" s="137"/>
      <c r="CZA3237" s="137"/>
      <c r="CZB3237" s="137"/>
      <c r="CZC3237" s="137"/>
      <c r="CZD3237" s="137"/>
      <c r="CZE3237" s="137"/>
      <c r="CZF3237" s="137"/>
      <c r="CZG3237" s="137"/>
      <c r="CZH3237" s="137"/>
      <c r="CZI3237" s="137"/>
      <c r="CZJ3237" s="137"/>
      <c r="CZK3237" s="137"/>
      <c r="CZL3237" s="137"/>
      <c r="CZM3237" s="137"/>
      <c r="CZN3237" s="137"/>
      <c r="CZO3237" s="137"/>
      <c r="CZP3237" s="137"/>
      <c r="CZQ3237" s="137"/>
      <c r="CZR3237" s="137"/>
      <c r="CZS3237" s="137"/>
      <c r="CZT3237" s="137"/>
      <c r="CZU3237" s="137"/>
      <c r="CZV3237" s="137"/>
      <c r="CZW3237" s="137"/>
      <c r="CZX3237" s="137"/>
      <c r="CZY3237" s="137"/>
      <c r="CZZ3237" s="137"/>
      <c r="DAA3237" s="137"/>
      <c r="DAB3237" s="137"/>
      <c r="DAC3237" s="137"/>
      <c r="DAD3237" s="137"/>
      <c r="DAE3237" s="137"/>
      <c r="DAF3237" s="137"/>
      <c r="DAG3237" s="137"/>
      <c r="DAH3237" s="137"/>
      <c r="DAI3237" s="137"/>
      <c r="DAJ3237" s="137"/>
      <c r="DAK3237" s="137"/>
      <c r="DAL3237" s="137"/>
      <c r="DAM3237" s="137"/>
      <c r="DAN3237" s="137"/>
      <c r="DAO3237" s="137"/>
      <c r="DAP3237" s="137"/>
      <c r="DAQ3237" s="137"/>
      <c r="DAR3237" s="137"/>
      <c r="DAS3237" s="137"/>
      <c r="DAT3237" s="137"/>
      <c r="DAU3237" s="137"/>
      <c r="DAV3237" s="137"/>
      <c r="DAW3237" s="137"/>
      <c r="DAX3237" s="137"/>
      <c r="DAY3237" s="137"/>
      <c r="DAZ3237" s="137"/>
      <c r="DBA3237" s="137"/>
      <c r="DBB3237" s="137"/>
      <c r="DBC3237" s="137"/>
      <c r="DBD3237" s="137"/>
      <c r="DBE3237" s="137"/>
      <c r="DBF3237" s="137"/>
      <c r="DBG3237" s="137"/>
      <c r="DBH3237" s="137"/>
      <c r="DBI3237" s="137"/>
      <c r="DBJ3237" s="137"/>
      <c r="DBK3237" s="137"/>
      <c r="DBL3237" s="137"/>
      <c r="DBM3237" s="137"/>
      <c r="DBN3237" s="137"/>
      <c r="DBO3237" s="137"/>
      <c r="DBP3237" s="137"/>
      <c r="DBQ3237" s="137"/>
      <c r="DBR3237" s="137"/>
      <c r="DBS3237" s="137"/>
      <c r="DBT3237" s="137"/>
      <c r="DBU3237" s="137"/>
      <c r="DBV3237" s="137"/>
      <c r="DBW3237" s="137"/>
      <c r="DBX3237" s="137"/>
      <c r="DBY3237" s="137"/>
      <c r="DBZ3237" s="137"/>
      <c r="DCA3237" s="137"/>
      <c r="DCB3237" s="137"/>
      <c r="DCC3237" s="137"/>
      <c r="DCD3237" s="137"/>
      <c r="DCE3237" s="137"/>
      <c r="DCF3237" s="137"/>
      <c r="DCG3237" s="137"/>
      <c r="DCH3237" s="137"/>
      <c r="DCI3237" s="137"/>
      <c r="DCJ3237" s="137"/>
      <c r="DCK3237" s="137"/>
      <c r="DCL3237" s="137"/>
      <c r="DCM3237" s="137"/>
      <c r="DCN3237" s="137"/>
      <c r="DCO3237" s="137"/>
      <c r="DCP3237" s="137"/>
      <c r="DCQ3237" s="137"/>
      <c r="DCR3237" s="137"/>
      <c r="DCS3237" s="137"/>
      <c r="DCT3237" s="137"/>
      <c r="DCU3237" s="137"/>
      <c r="DCV3237" s="137"/>
      <c r="DCW3237" s="137"/>
      <c r="DCX3237" s="137"/>
      <c r="DCY3237" s="137"/>
      <c r="DCZ3237" s="137"/>
      <c r="DDA3237" s="137"/>
      <c r="DDB3237" s="137"/>
      <c r="DDC3237" s="137"/>
      <c r="DDD3237" s="137"/>
      <c r="DDE3237" s="137"/>
      <c r="DDF3237" s="137"/>
      <c r="DDG3237" s="137"/>
      <c r="DDH3237" s="137"/>
      <c r="DDI3237" s="137"/>
      <c r="DDJ3237" s="137"/>
      <c r="DDK3237" s="137"/>
      <c r="DDL3237" s="137"/>
      <c r="DDM3237" s="137"/>
      <c r="DDN3237" s="137"/>
      <c r="DDO3237" s="137"/>
      <c r="DDP3237" s="137"/>
      <c r="DDQ3237" s="137"/>
      <c r="DDR3237" s="137"/>
      <c r="DDS3237" s="137"/>
      <c r="DDT3237" s="137"/>
      <c r="DDU3237" s="137"/>
      <c r="DDV3237" s="137"/>
      <c r="DDW3237" s="137"/>
      <c r="DDX3237" s="137"/>
      <c r="DDY3237" s="137"/>
      <c r="DDZ3237" s="137"/>
      <c r="DEA3237" s="137"/>
      <c r="DEB3237" s="137"/>
      <c r="DEC3237" s="137"/>
      <c r="DED3237" s="137"/>
      <c r="DEE3237" s="137"/>
      <c r="DEF3237" s="137"/>
      <c r="DEG3237" s="137"/>
      <c r="DEH3237" s="137"/>
      <c r="DEI3237" s="137"/>
      <c r="DEJ3237" s="137"/>
      <c r="DEK3237" s="137"/>
      <c r="DEL3237" s="137"/>
      <c r="DEM3237" s="137"/>
      <c r="DEN3237" s="137"/>
      <c r="DEO3237" s="137"/>
      <c r="DEP3237" s="137"/>
      <c r="DEQ3237" s="137"/>
      <c r="DER3237" s="137"/>
      <c r="DES3237" s="137"/>
      <c r="DET3237" s="137"/>
      <c r="DEU3237" s="137"/>
      <c r="DEV3237" s="137"/>
      <c r="DEW3237" s="137"/>
      <c r="DEX3237" s="137"/>
      <c r="DEY3237" s="137"/>
      <c r="DEZ3237" s="137"/>
      <c r="DFA3237" s="137"/>
      <c r="DFB3237" s="137"/>
      <c r="DFC3237" s="137"/>
      <c r="DFD3237" s="137"/>
      <c r="DFE3237" s="137"/>
      <c r="DFF3237" s="137"/>
      <c r="DFG3237" s="137"/>
      <c r="DFH3237" s="137"/>
      <c r="DFI3237" s="137"/>
      <c r="DFJ3237" s="137"/>
      <c r="DFK3237" s="137"/>
      <c r="DFL3237" s="137"/>
      <c r="DFM3237" s="137"/>
      <c r="DFN3237" s="137"/>
      <c r="DFO3237" s="137"/>
      <c r="DFP3237" s="137"/>
      <c r="DFQ3237" s="137"/>
      <c r="DFR3237" s="137"/>
      <c r="DFS3237" s="137"/>
      <c r="DFT3237" s="137"/>
      <c r="DFU3237" s="137"/>
      <c r="DFV3237" s="137"/>
      <c r="DFW3237" s="137"/>
      <c r="DFX3237" s="137"/>
      <c r="DFY3237" s="137"/>
      <c r="DFZ3237" s="137"/>
      <c r="DGA3237" s="137"/>
      <c r="DGB3237" s="137"/>
      <c r="DGC3237" s="137"/>
      <c r="DGD3237" s="137"/>
      <c r="DGE3237" s="137"/>
      <c r="DGF3237" s="137"/>
      <c r="DGG3237" s="137"/>
      <c r="DGH3237" s="137"/>
      <c r="DGI3237" s="137"/>
      <c r="DGJ3237" s="137"/>
      <c r="DGK3237" s="137"/>
      <c r="DGL3237" s="137"/>
      <c r="DGM3237" s="137"/>
      <c r="DGN3237" s="137"/>
      <c r="DGO3237" s="137"/>
      <c r="DGP3237" s="137"/>
      <c r="DGQ3237" s="137"/>
      <c r="DGR3237" s="137"/>
      <c r="DGS3237" s="137"/>
      <c r="DGT3237" s="137"/>
      <c r="DGU3237" s="137"/>
      <c r="DGV3237" s="137"/>
      <c r="DGW3237" s="137"/>
      <c r="DGX3237" s="137"/>
      <c r="DGY3237" s="137"/>
      <c r="DGZ3237" s="137"/>
      <c r="DHA3237" s="137"/>
      <c r="DHB3237" s="137"/>
      <c r="DHC3237" s="137"/>
      <c r="DHD3237" s="137"/>
      <c r="DHE3237" s="137"/>
      <c r="DHF3237" s="137"/>
      <c r="DHG3237" s="137"/>
      <c r="DHH3237" s="137"/>
      <c r="DHI3237" s="137"/>
      <c r="DHJ3237" s="137"/>
      <c r="DHK3237" s="137"/>
      <c r="DHL3237" s="137"/>
      <c r="DHM3237" s="137"/>
      <c r="DHN3237" s="137"/>
      <c r="DHO3237" s="137"/>
    </row>
    <row r="3238" spans="1:2927" s="148" customFormat="1" ht="14.5" outlineLevel="1" x14ac:dyDescent="0.35">
      <c r="A3238" s="83" t="s">
        <v>4481</v>
      </c>
      <c r="B3238" s="84" t="s">
        <v>507</v>
      </c>
      <c r="C3238" s="85"/>
      <c r="D3238" s="86"/>
      <c r="E3238" s="101"/>
      <c r="F3238" s="101"/>
      <c r="G3238" s="101"/>
      <c r="H3238" s="101"/>
      <c r="I3238" s="101">
        <f t="shared" si="199"/>
        <v>0</v>
      </c>
      <c r="J3238" s="101"/>
      <c r="K3238" s="101"/>
      <c r="L3238" s="101"/>
      <c r="M3238" s="101"/>
      <c r="N3238" s="101">
        <f t="shared" si="198"/>
        <v>0</v>
      </c>
      <c r="O3238" s="88">
        <v>46064</v>
      </c>
      <c r="P3238" s="88">
        <v>46071</v>
      </c>
      <c r="Q3238" s="89">
        <v>0.05</v>
      </c>
      <c r="R3238" s="90" t="s">
        <v>33</v>
      </c>
      <c r="S3238" s="91"/>
      <c r="T3238" s="91"/>
      <c r="U3238" s="102"/>
      <c r="V3238" s="137"/>
      <c r="W3238" s="137"/>
      <c r="X3238" s="137"/>
      <c r="Y3238" s="137"/>
      <c r="Z3238" s="137"/>
      <c r="AA3238" s="137"/>
      <c r="AB3238" s="137"/>
      <c r="AC3238" s="137"/>
      <c r="AD3238" s="137"/>
      <c r="AE3238" s="137"/>
      <c r="AF3238" s="137"/>
      <c r="AG3238" s="137"/>
      <c r="AH3238" s="137"/>
      <c r="AI3238" s="137"/>
      <c r="AJ3238" s="137"/>
      <c r="AK3238" s="137"/>
      <c r="AL3238" s="137"/>
      <c r="AM3238" s="137"/>
      <c r="AN3238" s="137"/>
      <c r="AO3238" s="137"/>
      <c r="AP3238" s="137"/>
      <c r="AQ3238" s="137"/>
      <c r="AR3238" s="137"/>
      <c r="AS3238" s="137"/>
      <c r="AT3238" s="137"/>
      <c r="AU3238" s="137"/>
      <c r="AV3238" s="137"/>
      <c r="AW3238" s="137"/>
      <c r="AX3238" s="137"/>
      <c r="AY3238" s="137"/>
      <c r="AZ3238" s="137"/>
      <c r="BA3238" s="137"/>
      <c r="BB3238" s="137"/>
      <c r="BC3238" s="137"/>
      <c r="BD3238" s="137"/>
      <c r="BE3238" s="137"/>
      <c r="BF3238" s="137"/>
      <c r="BG3238" s="137"/>
      <c r="BH3238" s="137"/>
      <c r="BI3238" s="137"/>
      <c r="BJ3238" s="137"/>
      <c r="BK3238" s="137"/>
      <c r="BL3238" s="137"/>
      <c r="BM3238" s="137"/>
      <c r="BN3238" s="137"/>
      <c r="BO3238" s="137"/>
      <c r="BP3238" s="137"/>
      <c r="BQ3238" s="137"/>
      <c r="BR3238" s="137"/>
      <c r="BS3238" s="137"/>
      <c r="BT3238" s="137"/>
      <c r="BU3238" s="137"/>
      <c r="BV3238" s="137"/>
      <c r="BW3238" s="137"/>
      <c r="BX3238" s="137"/>
      <c r="BY3238" s="137"/>
      <c r="BZ3238" s="137"/>
      <c r="CA3238" s="137"/>
      <c r="CB3238" s="137"/>
      <c r="CC3238" s="137"/>
      <c r="CD3238" s="137"/>
      <c r="CE3238" s="137"/>
      <c r="CF3238" s="137"/>
      <c r="CG3238" s="137"/>
      <c r="CH3238" s="137"/>
      <c r="CI3238" s="137"/>
      <c r="CJ3238" s="137"/>
      <c r="CK3238" s="137"/>
      <c r="CL3238" s="137"/>
      <c r="CM3238" s="137"/>
      <c r="CN3238" s="137"/>
      <c r="CO3238" s="137"/>
      <c r="CP3238" s="137"/>
      <c r="CQ3238" s="137"/>
      <c r="CR3238" s="137"/>
      <c r="CS3238" s="137"/>
      <c r="CT3238" s="137"/>
      <c r="CU3238" s="137"/>
      <c r="CV3238" s="137"/>
      <c r="CW3238" s="137"/>
      <c r="CX3238" s="137"/>
      <c r="CY3238" s="137"/>
      <c r="CZ3238" s="137"/>
      <c r="DA3238" s="137"/>
      <c r="DB3238" s="137"/>
      <c r="DC3238" s="137"/>
      <c r="DD3238" s="137"/>
      <c r="DE3238" s="137"/>
      <c r="DF3238" s="137"/>
      <c r="DG3238" s="137"/>
      <c r="DH3238" s="137"/>
      <c r="DI3238" s="137"/>
      <c r="DJ3238" s="137"/>
      <c r="DK3238" s="137"/>
      <c r="DL3238" s="137"/>
      <c r="DM3238" s="137"/>
      <c r="DN3238" s="137"/>
      <c r="DO3238" s="137"/>
      <c r="DP3238" s="137"/>
      <c r="DQ3238" s="137"/>
      <c r="DR3238" s="137"/>
      <c r="DS3238" s="137"/>
      <c r="DT3238" s="137"/>
      <c r="DU3238" s="137"/>
      <c r="DV3238" s="137"/>
      <c r="DW3238" s="137"/>
      <c r="DX3238" s="137"/>
      <c r="DY3238" s="137"/>
      <c r="DZ3238" s="137"/>
      <c r="EA3238" s="137"/>
      <c r="EB3238" s="137"/>
      <c r="EC3238" s="137"/>
      <c r="ED3238" s="137"/>
      <c r="EE3238" s="137"/>
      <c r="EF3238" s="137"/>
      <c r="EG3238" s="137"/>
      <c r="EH3238" s="137"/>
      <c r="EI3238" s="137"/>
      <c r="EJ3238" s="137"/>
      <c r="EK3238" s="137"/>
      <c r="EL3238" s="137"/>
      <c r="EM3238" s="137"/>
      <c r="EN3238" s="137"/>
      <c r="EO3238" s="137"/>
      <c r="EP3238" s="137"/>
      <c r="EQ3238" s="137"/>
      <c r="ER3238" s="137"/>
      <c r="ES3238" s="137"/>
      <c r="ET3238" s="137"/>
      <c r="EU3238" s="137"/>
      <c r="EV3238" s="137"/>
      <c r="EW3238" s="137"/>
      <c r="EX3238" s="137"/>
      <c r="EY3238" s="137"/>
      <c r="EZ3238" s="137"/>
      <c r="FA3238" s="137"/>
      <c r="FB3238" s="137"/>
      <c r="FC3238" s="137"/>
      <c r="FD3238" s="137"/>
      <c r="FE3238" s="137"/>
      <c r="FF3238" s="137"/>
      <c r="FG3238" s="137"/>
      <c r="FH3238" s="137"/>
      <c r="FI3238" s="137"/>
      <c r="FJ3238" s="137"/>
      <c r="FK3238" s="137"/>
      <c r="FL3238" s="137"/>
      <c r="FM3238" s="137"/>
      <c r="FN3238" s="137"/>
      <c r="FO3238" s="137"/>
      <c r="FP3238" s="137"/>
      <c r="FQ3238" s="137"/>
      <c r="FR3238" s="137"/>
      <c r="FS3238" s="137"/>
      <c r="FT3238" s="137"/>
      <c r="FU3238" s="137"/>
      <c r="FV3238" s="137"/>
      <c r="FW3238" s="137"/>
      <c r="FX3238" s="137"/>
      <c r="FY3238" s="137"/>
      <c r="FZ3238" s="137"/>
      <c r="GA3238" s="137"/>
      <c r="GB3238" s="137"/>
      <c r="GC3238" s="137"/>
      <c r="GD3238" s="137"/>
      <c r="GE3238" s="137"/>
      <c r="GF3238" s="137"/>
      <c r="GG3238" s="137"/>
      <c r="GH3238" s="137"/>
      <c r="GI3238" s="137"/>
      <c r="GJ3238" s="137"/>
      <c r="GK3238" s="137"/>
      <c r="GL3238" s="137"/>
      <c r="GM3238" s="137"/>
      <c r="GN3238" s="137"/>
      <c r="GO3238" s="137"/>
      <c r="GP3238" s="137"/>
      <c r="GQ3238" s="137"/>
      <c r="GR3238" s="137"/>
      <c r="GS3238" s="137"/>
      <c r="GT3238" s="137"/>
      <c r="GU3238" s="137"/>
      <c r="GV3238" s="137"/>
      <c r="GW3238" s="137"/>
      <c r="GX3238" s="137"/>
      <c r="GY3238" s="137"/>
      <c r="GZ3238" s="137"/>
      <c r="HA3238" s="137"/>
      <c r="HB3238" s="137"/>
      <c r="HC3238" s="137"/>
      <c r="HD3238" s="137"/>
      <c r="HE3238" s="137"/>
      <c r="HF3238" s="137"/>
      <c r="HG3238" s="137"/>
      <c r="HH3238" s="137"/>
      <c r="HI3238" s="137"/>
      <c r="HJ3238" s="137"/>
      <c r="HK3238" s="137"/>
      <c r="HL3238" s="137"/>
      <c r="HM3238" s="137"/>
      <c r="HN3238" s="137"/>
      <c r="HO3238" s="137"/>
      <c r="HP3238" s="137"/>
      <c r="HQ3238" s="137"/>
      <c r="HR3238" s="137"/>
      <c r="HS3238" s="137"/>
      <c r="HT3238" s="137"/>
      <c r="HU3238" s="137"/>
      <c r="HV3238" s="137"/>
      <c r="HW3238" s="137"/>
      <c r="HX3238" s="137"/>
      <c r="HY3238" s="137"/>
      <c r="HZ3238" s="137"/>
      <c r="IA3238" s="137"/>
      <c r="IB3238" s="137"/>
      <c r="IC3238" s="137"/>
      <c r="ID3238" s="137"/>
      <c r="IE3238" s="137"/>
      <c r="IF3238" s="137"/>
      <c r="IG3238" s="137"/>
      <c r="IH3238" s="137"/>
      <c r="II3238" s="137"/>
      <c r="IJ3238" s="137"/>
      <c r="IK3238" s="137"/>
      <c r="IL3238" s="137"/>
      <c r="IM3238" s="137"/>
      <c r="IN3238" s="137"/>
      <c r="IO3238" s="137"/>
      <c r="IP3238" s="137"/>
      <c r="IQ3238" s="137"/>
      <c r="IR3238" s="137"/>
      <c r="IS3238" s="137"/>
      <c r="IT3238" s="137"/>
      <c r="IU3238" s="137"/>
      <c r="IV3238" s="137"/>
      <c r="IW3238" s="137"/>
      <c r="IX3238" s="137"/>
      <c r="IY3238" s="137"/>
      <c r="IZ3238" s="137"/>
      <c r="JA3238" s="137"/>
      <c r="JB3238" s="137"/>
      <c r="JC3238" s="137"/>
      <c r="JD3238" s="137"/>
      <c r="JE3238" s="137"/>
      <c r="JF3238" s="137"/>
      <c r="JG3238" s="137"/>
      <c r="JH3238" s="137"/>
      <c r="JI3238" s="137"/>
      <c r="JJ3238" s="137"/>
      <c r="JK3238" s="137"/>
      <c r="JL3238" s="137"/>
      <c r="JM3238" s="137"/>
      <c r="JN3238" s="137"/>
      <c r="JO3238" s="137"/>
      <c r="JP3238" s="137"/>
      <c r="JQ3238" s="137"/>
      <c r="JR3238" s="137"/>
      <c r="JS3238" s="137"/>
      <c r="JT3238" s="137"/>
      <c r="JU3238" s="137"/>
      <c r="JV3238" s="137"/>
      <c r="JW3238" s="137"/>
      <c r="JX3238" s="137"/>
      <c r="JY3238" s="137"/>
      <c r="JZ3238" s="137"/>
      <c r="KA3238" s="137"/>
      <c r="KB3238" s="137"/>
      <c r="KC3238" s="137"/>
      <c r="KD3238" s="137"/>
      <c r="KE3238" s="137"/>
      <c r="KF3238" s="137"/>
      <c r="KG3238" s="137"/>
      <c r="KH3238" s="137"/>
      <c r="KI3238" s="137"/>
      <c r="KJ3238" s="137"/>
      <c r="KK3238" s="137"/>
      <c r="KL3238" s="137"/>
      <c r="KM3238" s="137"/>
      <c r="KN3238" s="137"/>
      <c r="KO3238" s="137"/>
      <c r="KP3238" s="137"/>
      <c r="KQ3238" s="137"/>
      <c r="KR3238" s="137"/>
      <c r="KS3238" s="137"/>
      <c r="KT3238" s="137"/>
      <c r="KU3238" s="137"/>
      <c r="KV3238" s="137"/>
      <c r="KW3238" s="137"/>
      <c r="KX3238" s="137"/>
      <c r="KY3238" s="137"/>
      <c r="KZ3238" s="137"/>
      <c r="LA3238" s="137"/>
      <c r="LB3238" s="137"/>
      <c r="LC3238" s="137"/>
      <c r="LD3238" s="137"/>
      <c r="LE3238" s="137"/>
      <c r="LF3238" s="137"/>
      <c r="LG3238" s="137"/>
      <c r="LH3238" s="137"/>
      <c r="LI3238" s="137"/>
      <c r="LJ3238" s="137"/>
      <c r="LK3238" s="137"/>
      <c r="LL3238" s="137"/>
      <c r="LM3238" s="137"/>
      <c r="LN3238" s="137"/>
      <c r="LO3238" s="137"/>
      <c r="LP3238" s="137"/>
      <c r="LQ3238" s="137"/>
      <c r="LR3238" s="137"/>
      <c r="LS3238" s="137"/>
      <c r="LT3238" s="137"/>
      <c r="LU3238" s="137"/>
      <c r="LV3238" s="137"/>
      <c r="LW3238" s="137"/>
      <c r="LX3238" s="137"/>
      <c r="LY3238" s="137"/>
      <c r="LZ3238" s="137"/>
      <c r="MA3238" s="137"/>
      <c r="MB3238" s="137"/>
      <c r="MC3238" s="137"/>
      <c r="MD3238" s="137"/>
      <c r="ME3238" s="137"/>
      <c r="MF3238" s="137"/>
      <c r="MG3238" s="137"/>
      <c r="MH3238" s="137"/>
      <c r="MI3238" s="137"/>
      <c r="MJ3238" s="137"/>
      <c r="MK3238" s="137"/>
      <c r="ML3238" s="137"/>
      <c r="MM3238" s="137"/>
      <c r="MN3238" s="137"/>
      <c r="MO3238" s="137"/>
      <c r="MP3238" s="137"/>
      <c r="MQ3238" s="137"/>
      <c r="MR3238" s="137"/>
      <c r="MS3238" s="137"/>
      <c r="MT3238" s="137"/>
      <c r="MU3238" s="137"/>
      <c r="MV3238" s="137"/>
      <c r="MW3238" s="137"/>
      <c r="MX3238" s="137"/>
      <c r="MY3238" s="137"/>
      <c r="MZ3238" s="137"/>
      <c r="NA3238" s="137"/>
      <c r="NB3238" s="137"/>
      <c r="NC3238" s="137"/>
      <c r="ND3238" s="137"/>
      <c r="NE3238" s="137"/>
      <c r="NF3238" s="137"/>
      <c r="NG3238" s="137"/>
      <c r="NH3238" s="137"/>
      <c r="NI3238" s="137"/>
      <c r="NJ3238" s="137"/>
      <c r="NK3238" s="137"/>
      <c r="NL3238" s="137"/>
      <c r="NM3238" s="137"/>
      <c r="NN3238" s="137"/>
      <c r="NO3238" s="137"/>
      <c r="NP3238" s="137"/>
      <c r="NQ3238" s="137"/>
      <c r="NR3238" s="137"/>
      <c r="NS3238" s="137"/>
      <c r="NT3238" s="137"/>
      <c r="NU3238" s="137"/>
      <c r="NV3238" s="137"/>
      <c r="NW3238" s="137"/>
      <c r="NX3238" s="137"/>
      <c r="NY3238" s="137"/>
      <c r="NZ3238" s="137"/>
      <c r="OA3238" s="137"/>
      <c r="OB3238" s="137"/>
      <c r="OC3238" s="137"/>
      <c r="OD3238" s="137"/>
      <c r="OE3238" s="137"/>
      <c r="OF3238" s="137"/>
      <c r="OG3238" s="137"/>
      <c r="OH3238" s="137"/>
      <c r="OI3238" s="137"/>
      <c r="OJ3238" s="137"/>
      <c r="OK3238" s="137"/>
      <c r="OL3238" s="137"/>
      <c r="OM3238" s="137"/>
      <c r="ON3238" s="137"/>
      <c r="OO3238" s="137"/>
      <c r="OP3238" s="137"/>
      <c r="OQ3238" s="137"/>
      <c r="OR3238" s="137"/>
      <c r="OS3238" s="137"/>
      <c r="OT3238" s="137"/>
      <c r="OU3238" s="137"/>
      <c r="OV3238" s="137"/>
      <c r="OW3238" s="137"/>
      <c r="OX3238" s="137"/>
      <c r="OY3238" s="137"/>
      <c r="OZ3238" s="137"/>
      <c r="PA3238" s="137"/>
      <c r="PB3238" s="137"/>
      <c r="PC3238" s="137"/>
      <c r="PD3238" s="137"/>
      <c r="PE3238" s="137"/>
      <c r="PF3238" s="137"/>
      <c r="PG3238" s="137"/>
      <c r="PH3238" s="137"/>
      <c r="PI3238" s="137"/>
      <c r="PJ3238" s="137"/>
      <c r="PK3238" s="137"/>
      <c r="PL3238" s="137"/>
      <c r="PM3238" s="137"/>
      <c r="PN3238" s="137"/>
      <c r="PO3238" s="137"/>
      <c r="PP3238" s="137"/>
      <c r="PQ3238" s="137"/>
      <c r="PR3238" s="137"/>
      <c r="PS3238" s="137"/>
      <c r="PT3238" s="137"/>
      <c r="PU3238" s="137"/>
      <c r="PV3238" s="137"/>
      <c r="PW3238" s="137"/>
      <c r="PX3238" s="137"/>
      <c r="PY3238" s="137"/>
      <c r="PZ3238" s="137"/>
      <c r="QA3238" s="137"/>
      <c r="QB3238" s="137"/>
      <c r="QC3238" s="137"/>
      <c r="QD3238" s="137"/>
      <c r="QE3238" s="137"/>
      <c r="QF3238" s="137"/>
      <c r="QG3238" s="137"/>
      <c r="QH3238" s="137"/>
      <c r="QI3238" s="137"/>
      <c r="QJ3238" s="137"/>
      <c r="QK3238" s="137"/>
      <c r="QL3238" s="137"/>
      <c r="QM3238" s="137"/>
      <c r="QN3238" s="137"/>
      <c r="QO3238" s="137"/>
      <c r="QP3238" s="137"/>
      <c r="QQ3238" s="137"/>
      <c r="QR3238" s="137"/>
      <c r="QS3238" s="137"/>
      <c r="QT3238" s="137"/>
      <c r="QU3238" s="137"/>
      <c r="QV3238" s="137"/>
      <c r="QW3238" s="137"/>
      <c r="QX3238" s="137"/>
      <c r="QY3238" s="137"/>
      <c r="QZ3238" s="137"/>
      <c r="RA3238" s="137"/>
      <c r="RB3238" s="137"/>
      <c r="RC3238" s="137"/>
      <c r="RD3238" s="137"/>
      <c r="RE3238" s="137"/>
      <c r="RF3238" s="137"/>
      <c r="RG3238" s="137"/>
      <c r="RH3238" s="137"/>
      <c r="RI3238" s="137"/>
      <c r="RJ3238" s="137"/>
      <c r="RK3238" s="137"/>
      <c r="RL3238" s="137"/>
      <c r="RM3238" s="137"/>
      <c r="RN3238" s="137"/>
      <c r="RO3238" s="137"/>
      <c r="RP3238" s="137"/>
      <c r="RQ3238" s="137"/>
      <c r="RR3238" s="137"/>
      <c r="RS3238" s="137"/>
      <c r="RT3238" s="137"/>
      <c r="RU3238" s="137"/>
      <c r="RV3238" s="137"/>
      <c r="RW3238" s="137"/>
      <c r="RX3238" s="137"/>
      <c r="RY3238" s="137"/>
      <c r="RZ3238" s="137"/>
      <c r="SA3238" s="137"/>
      <c r="SB3238" s="137"/>
      <c r="SC3238" s="137"/>
      <c r="SD3238" s="137"/>
      <c r="SE3238" s="137"/>
      <c r="SF3238" s="137"/>
      <c r="SG3238" s="137"/>
      <c r="SH3238" s="137"/>
      <c r="SI3238" s="137"/>
      <c r="SJ3238" s="137"/>
      <c r="SK3238" s="137"/>
      <c r="SL3238" s="137"/>
      <c r="SM3238" s="137"/>
      <c r="SN3238" s="137"/>
      <c r="SO3238" s="137"/>
      <c r="SP3238" s="137"/>
      <c r="SQ3238" s="137"/>
      <c r="SR3238" s="137"/>
      <c r="SS3238" s="137"/>
      <c r="ST3238" s="137"/>
      <c r="SU3238" s="137"/>
      <c r="SV3238" s="137"/>
      <c r="SW3238" s="137"/>
      <c r="SX3238" s="137"/>
      <c r="SY3238" s="137"/>
      <c r="SZ3238" s="137"/>
      <c r="TA3238" s="137"/>
      <c r="TB3238" s="137"/>
      <c r="TC3238" s="137"/>
      <c r="TD3238" s="137"/>
      <c r="TE3238" s="137"/>
      <c r="TF3238" s="137"/>
      <c r="TG3238" s="137"/>
      <c r="TH3238" s="137"/>
      <c r="TI3238" s="137"/>
      <c r="TJ3238" s="137"/>
      <c r="TK3238" s="137"/>
      <c r="TL3238" s="137"/>
      <c r="TM3238" s="137"/>
      <c r="TN3238" s="137"/>
      <c r="TO3238" s="137"/>
      <c r="TP3238" s="137"/>
      <c r="TQ3238" s="137"/>
      <c r="TR3238" s="137"/>
      <c r="TS3238" s="137"/>
      <c r="TT3238" s="137"/>
      <c r="TU3238" s="137"/>
      <c r="TV3238" s="137"/>
      <c r="TW3238" s="137"/>
      <c r="TX3238" s="137"/>
      <c r="TY3238" s="137"/>
      <c r="TZ3238" s="137"/>
      <c r="UA3238" s="137"/>
      <c r="UB3238" s="137"/>
      <c r="UC3238" s="137"/>
      <c r="UD3238" s="137"/>
      <c r="UE3238" s="137"/>
      <c r="UF3238" s="137"/>
      <c r="UG3238" s="137"/>
      <c r="UH3238" s="137"/>
      <c r="UI3238" s="137"/>
      <c r="UJ3238" s="137"/>
      <c r="UK3238" s="137"/>
      <c r="UL3238" s="137"/>
      <c r="UM3238" s="137"/>
      <c r="UN3238" s="137"/>
      <c r="UO3238" s="137"/>
      <c r="UP3238" s="137"/>
      <c r="UQ3238" s="137"/>
      <c r="UR3238" s="137"/>
      <c r="US3238" s="137"/>
      <c r="UT3238" s="137"/>
      <c r="UU3238" s="137"/>
      <c r="UV3238" s="137"/>
      <c r="UW3238" s="137"/>
      <c r="UX3238" s="137"/>
      <c r="UY3238" s="137"/>
      <c r="UZ3238" s="137"/>
      <c r="VA3238" s="137"/>
      <c r="VB3238" s="137"/>
      <c r="VC3238" s="137"/>
      <c r="VD3238" s="137"/>
      <c r="VE3238" s="137"/>
      <c r="VF3238" s="137"/>
      <c r="VG3238" s="137"/>
      <c r="VH3238" s="137"/>
      <c r="VI3238" s="137"/>
      <c r="VJ3238" s="137"/>
      <c r="VK3238" s="137"/>
      <c r="VL3238" s="137"/>
      <c r="VM3238" s="137"/>
      <c r="VN3238" s="137"/>
      <c r="VO3238" s="137"/>
      <c r="VP3238" s="137"/>
      <c r="VQ3238" s="137"/>
      <c r="VR3238" s="137"/>
      <c r="VS3238" s="137"/>
      <c r="VT3238" s="137"/>
      <c r="VU3238" s="137"/>
      <c r="VV3238" s="137"/>
      <c r="VW3238" s="137"/>
      <c r="VX3238" s="137"/>
      <c r="VY3238" s="137"/>
      <c r="VZ3238" s="137"/>
      <c r="WA3238" s="137"/>
      <c r="WB3238" s="137"/>
      <c r="WC3238" s="137"/>
      <c r="WD3238" s="137"/>
      <c r="WE3238" s="137"/>
      <c r="WF3238" s="137"/>
      <c r="WG3238" s="137"/>
      <c r="WH3238" s="137"/>
      <c r="WI3238" s="137"/>
      <c r="WJ3238" s="137"/>
      <c r="WK3238" s="137"/>
      <c r="WL3238" s="137"/>
      <c r="WM3238" s="137"/>
      <c r="WN3238" s="137"/>
      <c r="WO3238" s="137"/>
      <c r="WP3238" s="137"/>
      <c r="WQ3238" s="137"/>
      <c r="WR3238" s="137"/>
      <c r="WS3238" s="137"/>
      <c r="WT3238" s="137"/>
      <c r="WU3238" s="137"/>
      <c r="WV3238" s="137"/>
      <c r="WW3238" s="137"/>
      <c r="WX3238" s="137"/>
      <c r="WY3238" s="137"/>
      <c r="WZ3238" s="137"/>
      <c r="XA3238" s="137"/>
      <c r="XB3238" s="137"/>
      <c r="XC3238" s="137"/>
      <c r="XD3238" s="137"/>
      <c r="XE3238" s="137"/>
      <c r="XF3238" s="137"/>
      <c r="XG3238" s="137"/>
      <c r="XH3238" s="137"/>
      <c r="XI3238" s="137"/>
      <c r="XJ3238" s="137"/>
      <c r="XK3238" s="137"/>
      <c r="XL3238" s="137"/>
      <c r="XM3238" s="137"/>
      <c r="XN3238" s="137"/>
      <c r="XO3238" s="137"/>
      <c r="XP3238" s="137"/>
      <c r="XQ3238" s="137"/>
      <c r="XR3238" s="137"/>
      <c r="XS3238" s="137"/>
      <c r="XT3238" s="137"/>
      <c r="XU3238" s="137"/>
      <c r="XV3238" s="137"/>
      <c r="XW3238" s="137"/>
      <c r="XX3238" s="137"/>
      <c r="XY3238" s="137"/>
      <c r="XZ3238" s="137"/>
      <c r="YA3238" s="137"/>
      <c r="YB3238" s="137"/>
      <c r="YC3238" s="137"/>
      <c r="YD3238" s="137"/>
      <c r="YE3238" s="137"/>
      <c r="YF3238" s="137"/>
      <c r="YG3238" s="137"/>
      <c r="YH3238" s="137"/>
      <c r="YI3238" s="137"/>
      <c r="YJ3238" s="137"/>
      <c r="YK3238" s="137"/>
      <c r="YL3238" s="137"/>
      <c r="YM3238" s="137"/>
      <c r="YN3238" s="137"/>
      <c r="YO3238" s="137"/>
      <c r="YP3238" s="137"/>
      <c r="YQ3238" s="137"/>
      <c r="YR3238" s="137"/>
      <c r="YS3238" s="137"/>
      <c r="YT3238" s="137"/>
      <c r="YU3238" s="137"/>
      <c r="YV3238" s="137"/>
      <c r="YW3238" s="137"/>
      <c r="YX3238" s="137"/>
      <c r="YY3238" s="137"/>
      <c r="YZ3238" s="137"/>
      <c r="ZA3238" s="137"/>
      <c r="ZB3238" s="137"/>
      <c r="ZC3238" s="137"/>
      <c r="ZD3238" s="137"/>
      <c r="ZE3238" s="137"/>
      <c r="ZF3238" s="137"/>
      <c r="ZG3238" s="137"/>
      <c r="ZH3238" s="137"/>
      <c r="ZI3238" s="137"/>
      <c r="ZJ3238" s="137"/>
      <c r="ZK3238" s="137"/>
      <c r="ZL3238" s="137"/>
      <c r="ZM3238" s="137"/>
      <c r="ZN3238" s="137"/>
      <c r="ZO3238" s="137"/>
      <c r="ZP3238" s="137"/>
      <c r="ZQ3238" s="137"/>
      <c r="ZR3238" s="137"/>
      <c r="ZS3238" s="137"/>
      <c r="ZT3238" s="137"/>
      <c r="ZU3238" s="137"/>
      <c r="ZV3238" s="137"/>
      <c r="ZW3238" s="137"/>
      <c r="ZX3238" s="137"/>
      <c r="ZY3238" s="137"/>
      <c r="ZZ3238" s="137"/>
      <c r="AAA3238" s="137"/>
      <c r="AAB3238" s="137"/>
      <c r="AAC3238" s="137"/>
      <c r="AAD3238" s="137"/>
      <c r="AAE3238" s="137"/>
      <c r="AAF3238" s="137"/>
      <c r="AAG3238" s="137"/>
      <c r="AAH3238" s="137"/>
      <c r="AAI3238" s="137"/>
      <c r="AAJ3238" s="137"/>
      <c r="AAK3238" s="137"/>
      <c r="AAL3238" s="137"/>
      <c r="AAM3238" s="137"/>
      <c r="AAN3238" s="137"/>
      <c r="AAO3238" s="137"/>
      <c r="AAP3238" s="137"/>
      <c r="AAQ3238" s="137"/>
      <c r="AAR3238" s="137"/>
      <c r="AAS3238" s="137"/>
      <c r="AAT3238" s="137"/>
      <c r="AAU3238" s="137"/>
      <c r="AAV3238" s="137"/>
      <c r="AAW3238" s="137"/>
      <c r="AAX3238" s="137"/>
      <c r="AAY3238" s="137"/>
      <c r="AAZ3238" s="137"/>
      <c r="ABA3238" s="137"/>
      <c r="ABB3238" s="137"/>
      <c r="ABC3238" s="137"/>
      <c r="ABD3238" s="137"/>
      <c r="ABE3238" s="137"/>
      <c r="ABF3238" s="137"/>
      <c r="ABG3238" s="137"/>
      <c r="ABH3238" s="137"/>
      <c r="ABI3238" s="137"/>
      <c r="ABJ3238" s="137"/>
      <c r="ABK3238" s="137"/>
      <c r="ABL3238" s="137"/>
      <c r="ABM3238" s="137"/>
      <c r="ABN3238" s="137"/>
      <c r="ABO3238" s="137"/>
      <c r="ABP3238" s="137"/>
      <c r="ABQ3238" s="137"/>
      <c r="ABR3238" s="137"/>
      <c r="ABS3238" s="137"/>
      <c r="ABT3238" s="137"/>
      <c r="ABU3238" s="137"/>
      <c r="ABV3238" s="137"/>
      <c r="ABW3238" s="137"/>
      <c r="ABX3238" s="137"/>
      <c r="ABY3238" s="137"/>
      <c r="ABZ3238" s="137"/>
      <c r="ACA3238" s="137"/>
      <c r="ACB3238" s="137"/>
      <c r="ACC3238" s="137"/>
      <c r="ACD3238" s="137"/>
      <c r="ACE3238" s="137"/>
      <c r="ACF3238" s="137"/>
      <c r="ACG3238" s="137"/>
      <c r="ACH3238" s="137"/>
      <c r="ACI3238" s="137"/>
      <c r="ACJ3238" s="137"/>
      <c r="ACK3238" s="137"/>
      <c r="ACL3238" s="137"/>
      <c r="ACM3238" s="137"/>
      <c r="ACN3238" s="137"/>
      <c r="ACO3238" s="137"/>
      <c r="ACP3238" s="137"/>
      <c r="ACQ3238" s="137"/>
      <c r="ACR3238" s="137"/>
      <c r="ACS3238" s="137"/>
      <c r="ACT3238" s="137"/>
      <c r="ACU3238" s="137"/>
      <c r="ACV3238" s="137"/>
      <c r="ACW3238" s="137"/>
      <c r="ACX3238" s="137"/>
      <c r="ACY3238" s="137"/>
      <c r="ACZ3238" s="137"/>
      <c r="ADA3238" s="137"/>
      <c r="ADB3238" s="137"/>
      <c r="ADC3238" s="137"/>
      <c r="ADD3238" s="137"/>
      <c r="ADE3238" s="137"/>
      <c r="ADF3238" s="137"/>
      <c r="ADG3238" s="137"/>
      <c r="ADH3238" s="137"/>
      <c r="ADI3238" s="137"/>
      <c r="ADJ3238" s="137"/>
      <c r="ADK3238" s="137"/>
      <c r="ADL3238" s="137"/>
      <c r="ADM3238" s="137"/>
      <c r="ADN3238" s="137"/>
      <c r="ADO3238" s="137"/>
      <c r="ADP3238" s="137"/>
      <c r="ADQ3238" s="137"/>
      <c r="ADR3238" s="137"/>
      <c r="ADS3238" s="137"/>
      <c r="ADT3238" s="137"/>
      <c r="ADU3238" s="137"/>
      <c r="ADV3238" s="137"/>
      <c r="ADW3238" s="137"/>
      <c r="ADX3238" s="137"/>
      <c r="ADY3238" s="137"/>
      <c r="ADZ3238" s="137"/>
      <c r="AEA3238" s="137"/>
      <c r="AEB3238" s="137"/>
      <c r="AEC3238" s="137"/>
      <c r="AED3238" s="137"/>
      <c r="AEE3238" s="137"/>
      <c r="AEF3238" s="137"/>
      <c r="AEG3238" s="137"/>
      <c r="AEH3238" s="137"/>
      <c r="AEI3238" s="137"/>
      <c r="AEJ3238" s="137"/>
      <c r="AEK3238" s="137"/>
      <c r="AEL3238" s="137"/>
      <c r="AEM3238" s="137"/>
      <c r="AEN3238" s="137"/>
      <c r="AEO3238" s="137"/>
      <c r="AEP3238" s="137"/>
      <c r="AEQ3238" s="137"/>
      <c r="AER3238" s="137"/>
      <c r="AES3238" s="137"/>
      <c r="AET3238" s="137"/>
      <c r="AEU3238" s="137"/>
      <c r="AEV3238" s="137"/>
      <c r="AEW3238" s="137"/>
      <c r="AEX3238" s="137"/>
      <c r="AEY3238" s="137"/>
      <c r="AEZ3238" s="137"/>
      <c r="AFA3238" s="137"/>
      <c r="AFB3238" s="137"/>
      <c r="AFC3238" s="137"/>
      <c r="AFD3238" s="137"/>
      <c r="AFE3238" s="137"/>
      <c r="AFF3238" s="137"/>
      <c r="AFG3238" s="137"/>
      <c r="AFH3238" s="137"/>
      <c r="AFI3238" s="137"/>
      <c r="AFJ3238" s="137"/>
      <c r="AFK3238" s="137"/>
      <c r="AFL3238" s="137"/>
      <c r="AFM3238" s="137"/>
      <c r="AFN3238" s="137"/>
      <c r="AFO3238" s="137"/>
      <c r="AFP3238" s="137"/>
      <c r="AFQ3238" s="137"/>
      <c r="AFR3238" s="137"/>
      <c r="AFS3238" s="137"/>
      <c r="AFT3238" s="137"/>
      <c r="AFU3238" s="137"/>
      <c r="AFV3238" s="137"/>
      <c r="AFW3238" s="137"/>
      <c r="AFX3238" s="137"/>
      <c r="AFY3238" s="137"/>
      <c r="AFZ3238" s="137"/>
      <c r="AGA3238" s="137"/>
      <c r="AGB3238" s="137"/>
      <c r="AGC3238" s="137"/>
      <c r="AGD3238" s="137"/>
      <c r="AGE3238" s="137"/>
      <c r="AGF3238" s="137"/>
      <c r="AGG3238" s="137"/>
      <c r="AGH3238" s="137"/>
      <c r="AGI3238" s="137"/>
      <c r="AGJ3238" s="137"/>
      <c r="AGK3238" s="137"/>
      <c r="AGL3238" s="137"/>
      <c r="AGM3238" s="137"/>
      <c r="AGN3238" s="137"/>
      <c r="AGO3238" s="137"/>
      <c r="AGP3238" s="137"/>
      <c r="AGQ3238" s="137"/>
      <c r="AGR3238" s="137"/>
      <c r="AGS3238" s="137"/>
      <c r="AGT3238" s="137"/>
      <c r="AGU3238" s="137"/>
      <c r="AGV3238" s="137"/>
      <c r="AGW3238" s="137"/>
      <c r="AGX3238" s="137"/>
      <c r="AGY3238" s="137"/>
      <c r="AGZ3238" s="137"/>
      <c r="AHA3238" s="137"/>
      <c r="AHB3238" s="137"/>
      <c r="AHC3238" s="137"/>
      <c r="AHD3238" s="137"/>
      <c r="AHE3238" s="137"/>
      <c r="AHF3238" s="137"/>
      <c r="AHG3238" s="137"/>
      <c r="AHH3238" s="137"/>
      <c r="AHI3238" s="137"/>
      <c r="AHJ3238" s="137"/>
      <c r="AHK3238" s="137"/>
      <c r="AHL3238" s="137"/>
      <c r="AHM3238" s="137"/>
      <c r="AHN3238" s="137"/>
      <c r="AHO3238" s="137"/>
      <c r="AHP3238" s="137"/>
      <c r="AHQ3238" s="137"/>
      <c r="AHR3238" s="137"/>
      <c r="AHS3238" s="137"/>
      <c r="AHT3238" s="137"/>
      <c r="AHU3238" s="137"/>
      <c r="AHV3238" s="137"/>
      <c r="AHW3238" s="137"/>
      <c r="AHX3238" s="137"/>
      <c r="AHY3238" s="137"/>
      <c r="AHZ3238" s="137"/>
      <c r="AIA3238" s="137"/>
      <c r="AIB3238" s="137"/>
      <c r="AIC3238" s="137"/>
      <c r="AID3238" s="137"/>
      <c r="AIE3238" s="137"/>
      <c r="AIF3238" s="137"/>
      <c r="AIG3238" s="137"/>
      <c r="AIH3238" s="137"/>
      <c r="AII3238" s="137"/>
      <c r="AIJ3238" s="137"/>
      <c r="AIK3238" s="137"/>
      <c r="AIL3238" s="137"/>
      <c r="AIM3238" s="137"/>
      <c r="AIN3238" s="137"/>
      <c r="AIO3238" s="137"/>
      <c r="AIP3238" s="137"/>
      <c r="AIQ3238" s="137"/>
      <c r="AIR3238" s="137"/>
      <c r="AIS3238" s="137"/>
      <c r="AIT3238" s="137"/>
      <c r="AIU3238" s="137"/>
      <c r="AIV3238" s="137"/>
      <c r="AIW3238" s="137"/>
      <c r="AIX3238" s="137"/>
      <c r="AIY3238" s="137"/>
      <c r="AIZ3238" s="137"/>
      <c r="AJA3238" s="137"/>
      <c r="AJB3238" s="137"/>
      <c r="AJC3238" s="137"/>
      <c r="AJD3238" s="137"/>
      <c r="AJE3238" s="137"/>
      <c r="AJF3238" s="137"/>
      <c r="AJG3238" s="137"/>
      <c r="AJH3238" s="137"/>
      <c r="AJI3238" s="137"/>
      <c r="AJJ3238" s="137"/>
      <c r="AJK3238" s="137"/>
      <c r="AJL3238" s="137"/>
      <c r="AJM3238" s="137"/>
      <c r="AJN3238" s="137"/>
      <c r="AJO3238" s="137"/>
      <c r="AJP3238" s="137"/>
      <c r="AJQ3238" s="137"/>
      <c r="AJR3238" s="137"/>
      <c r="AJS3238" s="137"/>
      <c r="AJT3238" s="137"/>
      <c r="AJU3238" s="137"/>
      <c r="AJV3238" s="137"/>
      <c r="AJW3238" s="137"/>
      <c r="AJX3238" s="137"/>
      <c r="AJY3238" s="137"/>
      <c r="AJZ3238" s="137"/>
      <c r="AKA3238" s="137"/>
      <c r="AKB3238" s="137"/>
      <c r="AKC3238" s="137"/>
      <c r="AKD3238" s="137"/>
      <c r="AKE3238" s="137"/>
      <c r="AKF3238" s="137"/>
      <c r="AKG3238" s="137"/>
      <c r="AKH3238" s="137"/>
      <c r="AKI3238" s="137"/>
      <c r="AKJ3238" s="137"/>
      <c r="AKK3238" s="137"/>
      <c r="AKL3238" s="137"/>
      <c r="AKM3238" s="137"/>
      <c r="AKN3238" s="137"/>
      <c r="AKO3238" s="137"/>
      <c r="AKP3238" s="137"/>
      <c r="AKQ3238" s="137"/>
      <c r="AKR3238" s="137"/>
      <c r="AKS3238" s="137"/>
      <c r="AKT3238" s="137"/>
      <c r="AKU3238" s="137"/>
      <c r="AKV3238" s="137"/>
      <c r="AKW3238" s="137"/>
      <c r="AKX3238" s="137"/>
      <c r="AKY3238" s="137"/>
      <c r="AKZ3238" s="137"/>
      <c r="ALA3238" s="137"/>
      <c r="ALB3238" s="137"/>
      <c r="ALC3238" s="137"/>
      <c r="ALD3238" s="137"/>
      <c r="ALE3238" s="137"/>
      <c r="ALF3238" s="137"/>
      <c r="ALG3238" s="137"/>
      <c r="ALH3238" s="137"/>
      <c r="ALI3238" s="137"/>
      <c r="ALJ3238" s="137"/>
      <c r="ALK3238" s="137"/>
      <c r="ALL3238" s="137"/>
      <c r="ALM3238" s="137"/>
      <c r="ALN3238" s="137"/>
      <c r="ALO3238" s="137"/>
      <c r="ALP3238" s="137"/>
      <c r="ALQ3238" s="137"/>
      <c r="ALR3238" s="137"/>
      <c r="ALS3238" s="137"/>
      <c r="ALT3238" s="137"/>
      <c r="ALU3238" s="137"/>
      <c r="ALV3238" s="137"/>
      <c r="ALW3238" s="137"/>
      <c r="ALX3238" s="137"/>
      <c r="ALY3238" s="137"/>
      <c r="ALZ3238" s="137"/>
      <c r="AMA3238" s="137"/>
      <c r="AMB3238" s="137"/>
      <c r="AMC3238" s="137"/>
      <c r="AMD3238" s="137"/>
      <c r="AME3238" s="137"/>
      <c r="AMF3238" s="137"/>
      <c r="AMG3238" s="137"/>
      <c r="AMH3238" s="137"/>
      <c r="AMI3238" s="137"/>
      <c r="AMJ3238" s="137"/>
      <c r="AMK3238" s="137"/>
      <c r="AML3238" s="137"/>
      <c r="AMM3238" s="137"/>
      <c r="AMN3238" s="137"/>
      <c r="AMO3238" s="137"/>
      <c r="AMP3238" s="137"/>
      <c r="AMQ3238" s="137"/>
      <c r="AMR3238" s="137"/>
      <c r="AMS3238" s="137"/>
      <c r="AMT3238" s="137"/>
      <c r="AMU3238" s="137"/>
      <c r="AMV3238" s="137"/>
      <c r="AMW3238" s="137"/>
      <c r="AMX3238" s="137"/>
      <c r="AMY3238" s="137"/>
      <c r="AMZ3238" s="137"/>
      <c r="ANA3238" s="137"/>
      <c r="ANB3238" s="137"/>
      <c r="ANC3238" s="137"/>
      <c r="AND3238" s="137"/>
      <c r="ANE3238" s="137"/>
      <c r="ANF3238" s="137"/>
      <c r="ANG3238" s="137"/>
      <c r="ANH3238" s="137"/>
      <c r="ANI3238" s="137"/>
      <c r="ANJ3238" s="137"/>
      <c r="ANK3238" s="137"/>
      <c r="ANL3238" s="137"/>
      <c r="ANM3238" s="137"/>
      <c r="ANN3238" s="137"/>
      <c r="ANO3238" s="137"/>
      <c r="ANP3238" s="137"/>
      <c r="ANQ3238" s="137"/>
      <c r="ANR3238" s="137"/>
      <c r="ANS3238" s="137"/>
      <c r="ANT3238" s="137"/>
      <c r="ANU3238" s="137"/>
      <c r="ANV3238" s="137"/>
      <c r="ANW3238" s="137"/>
      <c r="ANX3238" s="137"/>
      <c r="ANY3238" s="137"/>
      <c r="ANZ3238" s="137"/>
      <c r="AOA3238" s="137"/>
      <c r="AOB3238" s="137"/>
      <c r="AOC3238" s="137"/>
      <c r="AOD3238" s="137"/>
      <c r="AOE3238" s="137"/>
      <c r="AOF3238" s="137"/>
      <c r="AOG3238" s="137"/>
      <c r="AOH3238" s="137"/>
      <c r="AOI3238" s="137"/>
      <c r="AOJ3238" s="137"/>
      <c r="AOK3238" s="137"/>
      <c r="AOL3238" s="137"/>
      <c r="AOM3238" s="137"/>
      <c r="AON3238" s="137"/>
      <c r="AOO3238" s="137"/>
      <c r="AOP3238" s="137"/>
      <c r="AOQ3238" s="137"/>
      <c r="AOR3238" s="137"/>
      <c r="AOS3238" s="137"/>
      <c r="AOT3238" s="137"/>
      <c r="AOU3238" s="137"/>
      <c r="AOV3238" s="137"/>
      <c r="AOW3238" s="137"/>
      <c r="AOX3238" s="137"/>
      <c r="AOY3238" s="137"/>
      <c r="AOZ3238" s="137"/>
      <c r="APA3238" s="137"/>
      <c r="APB3238" s="137"/>
      <c r="APC3238" s="137"/>
      <c r="APD3238" s="137"/>
      <c r="APE3238" s="137"/>
      <c r="APF3238" s="137"/>
      <c r="APG3238" s="137"/>
      <c r="APH3238" s="137"/>
      <c r="API3238" s="137"/>
      <c r="APJ3238" s="137"/>
      <c r="APK3238" s="137"/>
      <c r="APL3238" s="137"/>
      <c r="APM3238" s="137"/>
      <c r="APN3238" s="137"/>
      <c r="APO3238" s="137"/>
      <c r="APP3238" s="137"/>
      <c r="APQ3238" s="137"/>
      <c r="APR3238" s="137"/>
      <c r="APS3238" s="137"/>
      <c r="APT3238" s="137"/>
      <c r="APU3238" s="137"/>
      <c r="APV3238" s="137"/>
      <c r="APW3238" s="137"/>
      <c r="APX3238" s="137"/>
      <c r="APY3238" s="137"/>
      <c r="APZ3238" s="137"/>
      <c r="AQA3238" s="137"/>
      <c r="AQB3238" s="137"/>
      <c r="AQC3238" s="137"/>
      <c r="AQD3238" s="137"/>
      <c r="AQE3238" s="137"/>
      <c r="AQF3238" s="137"/>
      <c r="AQG3238" s="137"/>
      <c r="AQH3238" s="137"/>
      <c r="AQI3238" s="137"/>
      <c r="AQJ3238" s="137"/>
      <c r="AQK3238" s="137"/>
      <c r="AQL3238" s="137"/>
      <c r="AQM3238" s="137"/>
      <c r="AQN3238" s="137"/>
      <c r="AQO3238" s="137"/>
      <c r="AQP3238" s="137"/>
      <c r="AQQ3238" s="137"/>
      <c r="AQR3238" s="137"/>
      <c r="AQS3238" s="137"/>
      <c r="AQT3238" s="137"/>
      <c r="AQU3238" s="137"/>
      <c r="AQV3238" s="137"/>
      <c r="AQW3238" s="137"/>
      <c r="AQX3238" s="137"/>
      <c r="AQY3238" s="137"/>
      <c r="AQZ3238" s="137"/>
      <c r="ARA3238" s="137"/>
      <c r="ARB3238" s="137"/>
      <c r="ARC3238" s="137"/>
      <c r="ARD3238" s="137"/>
      <c r="ARE3238" s="137"/>
      <c r="ARF3238" s="137"/>
      <c r="ARG3238" s="137"/>
      <c r="ARH3238" s="137"/>
      <c r="ARI3238" s="137"/>
      <c r="ARJ3238" s="137"/>
      <c r="ARK3238" s="137"/>
      <c r="ARL3238" s="137"/>
      <c r="ARM3238" s="137"/>
      <c r="ARN3238" s="137"/>
      <c r="ARO3238" s="137"/>
      <c r="ARP3238" s="137"/>
      <c r="ARQ3238" s="137"/>
      <c r="ARR3238" s="137"/>
      <c r="ARS3238" s="137"/>
      <c r="ART3238" s="137"/>
      <c r="ARU3238" s="137"/>
      <c r="ARV3238" s="137"/>
      <c r="ARW3238" s="137"/>
      <c r="ARX3238" s="137"/>
      <c r="ARY3238" s="137"/>
      <c r="ARZ3238" s="137"/>
      <c r="ASA3238" s="137"/>
      <c r="ASB3238" s="137"/>
      <c r="ASC3238" s="137"/>
      <c r="ASD3238" s="137"/>
      <c r="ASE3238" s="137"/>
      <c r="ASF3238" s="137"/>
      <c r="ASG3238" s="137"/>
      <c r="ASH3238" s="137"/>
      <c r="ASI3238" s="137"/>
      <c r="ASJ3238" s="137"/>
      <c r="ASK3238" s="137"/>
      <c r="ASL3238" s="137"/>
      <c r="ASM3238" s="137"/>
      <c r="ASN3238" s="137"/>
      <c r="ASO3238" s="137"/>
      <c r="ASP3238" s="137"/>
      <c r="ASQ3238" s="137"/>
      <c r="ASR3238" s="137"/>
      <c r="ASS3238" s="137"/>
      <c r="AST3238" s="137"/>
      <c r="ASU3238" s="137"/>
      <c r="ASV3238" s="137"/>
      <c r="ASW3238" s="137"/>
      <c r="ASX3238" s="137"/>
      <c r="ASY3238" s="137"/>
      <c r="ASZ3238" s="137"/>
      <c r="ATA3238" s="137"/>
      <c r="ATB3238" s="137"/>
      <c r="ATC3238" s="137"/>
      <c r="ATD3238" s="137"/>
      <c r="ATE3238" s="137"/>
      <c r="ATF3238" s="137"/>
      <c r="ATG3238" s="137"/>
      <c r="ATH3238" s="137"/>
      <c r="ATI3238" s="137"/>
      <c r="ATJ3238" s="137"/>
      <c r="ATK3238" s="137"/>
      <c r="ATL3238" s="137"/>
      <c r="ATM3238" s="137"/>
      <c r="ATN3238" s="137"/>
      <c r="ATO3238" s="137"/>
      <c r="ATP3238" s="137"/>
      <c r="ATQ3238" s="137"/>
      <c r="ATR3238" s="137"/>
      <c r="ATS3238" s="137"/>
      <c r="ATT3238" s="137"/>
      <c r="ATU3238" s="137"/>
      <c r="ATV3238" s="137"/>
      <c r="ATW3238" s="137"/>
      <c r="ATX3238" s="137"/>
      <c r="ATY3238" s="137"/>
      <c r="ATZ3238" s="137"/>
      <c r="AUA3238" s="137"/>
      <c r="AUB3238" s="137"/>
      <c r="AUC3238" s="137"/>
      <c r="AUD3238" s="137"/>
      <c r="AUE3238" s="137"/>
      <c r="AUF3238" s="137"/>
      <c r="AUG3238" s="137"/>
      <c r="AUH3238" s="137"/>
      <c r="AUI3238" s="137"/>
      <c r="AUJ3238" s="137"/>
      <c r="AUK3238" s="137"/>
      <c r="AUL3238" s="137"/>
      <c r="AUM3238" s="137"/>
      <c r="AUN3238" s="137"/>
      <c r="AUO3238" s="137"/>
      <c r="AUP3238" s="137"/>
      <c r="AUQ3238" s="137"/>
      <c r="AUR3238" s="137"/>
      <c r="AUS3238" s="137"/>
      <c r="AUT3238" s="137"/>
      <c r="AUU3238" s="137"/>
      <c r="AUV3238" s="137"/>
      <c r="AUW3238" s="137"/>
      <c r="AUX3238" s="137"/>
      <c r="AUY3238" s="137"/>
      <c r="AUZ3238" s="137"/>
      <c r="AVA3238" s="137"/>
      <c r="AVB3238" s="137"/>
      <c r="AVC3238" s="137"/>
      <c r="AVD3238" s="137"/>
      <c r="AVE3238" s="137"/>
      <c r="AVF3238" s="137"/>
      <c r="AVG3238" s="137"/>
      <c r="AVH3238" s="137"/>
      <c r="AVI3238" s="137"/>
      <c r="AVJ3238" s="137"/>
      <c r="AVK3238" s="137"/>
      <c r="AVL3238" s="137"/>
      <c r="AVM3238" s="137"/>
      <c r="AVN3238" s="137"/>
      <c r="AVO3238" s="137"/>
      <c r="AVP3238" s="137"/>
      <c r="AVQ3238" s="137"/>
      <c r="AVR3238" s="137"/>
      <c r="AVS3238" s="137"/>
      <c r="AVT3238" s="137"/>
      <c r="AVU3238" s="137"/>
      <c r="AVV3238" s="137"/>
      <c r="AVW3238" s="137"/>
      <c r="AVX3238" s="137"/>
      <c r="AVY3238" s="137"/>
      <c r="AVZ3238" s="137"/>
      <c r="AWA3238" s="137"/>
      <c r="AWB3238" s="137"/>
      <c r="AWC3238" s="137"/>
      <c r="AWD3238" s="137"/>
      <c r="AWE3238" s="137"/>
      <c r="AWF3238" s="137"/>
      <c r="AWG3238" s="137"/>
      <c r="AWH3238" s="137"/>
      <c r="AWI3238" s="137"/>
      <c r="AWJ3238" s="137"/>
      <c r="AWK3238" s="137"/>
      <c r="AWL3238" s="137"/>
      <c r="AWM3238" s="137"/>
      <c r="AWN3238" s="137"/>
      <c r="AWO3238" s="137"/>
      <c r="AWP3238" s="137"/>
      <c r="AWQ3238" s="137"/>
      <c r="AWR3238" s="137"/>
      <c r="AWS3238" s="137"/>
      <c r="AWT3238" s="137"/>
      <c r="AWU3238" s="137"/>
      <c r="AWV3238" s="137"/>
      <c r="AWW3238" s="137"/>
      <c r="AWX3238" s="137"/>
      <c r="AWY3238" s="137"/>
      <c r="AWZ3238" s="137"/>
      <c r="AXA3238" s="137"/>
      <c r="AXB3238" s="137"/>
      <c r="AXC3238" s="137"/>
      <c r="AXD3238" s="137"/>
      <c r="AXE3238" s="137"/>
      <c r="AXF3238" s="137"/>
      <c r="AXG3238" s="137"/>
      <c r="AXH3238" s="137"/>
      <c r="AXI3238" s="137"/>
      <c r="AXJ3238" s="137"/>
      <c r="AXK3238" s="137"/>
      <c r="AXL3238" s="137"/>
      <c r="AXM3238" s="137"/>
      <c r="AXN3238" s="137"/>
      <c r="AXO3238" s="137"/>
      <c r="AXP3238" s="137"/>
      <c r="AXQ3238" s="137"/>
      <c r="AXR3238" s="137"/>
      <c r="AXS3238" s="137"/>
      <c r="AXT3238" s="137"/>
      <c r="AXU3238" s="137"/>
      <c r="AXV3238" s="137"/>
      <c r="AXW3238" s="137"/>
      <c r="AXX3238" s="137"/>
      <c r="AXY3238" s="137"/>
      <c r="AXZ3238" s="137"/>
      <c r="AYA3238" s="137"/>
      <c r="AYB3238" s="137"/>
      <c r="AYC3238" s="137"/>
      <c r="AYD3238" s="137"/>
      <c r="AYE3238" s="137"/>
      <c r="AYF3238" s="137"/>
      <c r="AYG3238" s="137"/>
      <c r="AYH3238" s="137"/>
      <c r="AYI3238" s="137"/>
      <c r="AYJ3238" s="137"/>
      <c r="AYK3238" s="137"/>
      <c r="AYL3238" s="137"/>
      <c r="AYM3238" s="137"/>
      <c r="AYN3238" s="137"/>
      <c r="AYO3238" s="137"/>
      <c r="AYP3238" s="137"/>
      <c r="AYQ3238" s="137"/>
      <c r="AYR3238" s="137"/>
      <c r="AYS3238" s="137"/>
      <c r="AYT3238" s="137"/>
      <c r="AYU3238" s="137"/>
      <c r="AYV3238" s="137"/>
      <c r="AYW3238" s="137"/>
      <c r="AYX3238" s="137"/>
      <c r="AYY3238" s="137"/>
      <c r="AYZ3238" s="137"/>
      <c r="AZA3238" s="137"/>
      <c r="AZB3238" s="137"/>
      <c r="AZC3238" s="137"/>
      <c r="AZD3238" s="137"/>
      <c r="AZE3238" s="137"/>
      <c r="AZF3238" s="137"/>
      <c r="AZG3238" s="137"/>
      <c r="AZH3238" s="137"/>
      <c r="AZI3238" s="137"/>
      <c r="AZJ3238" s="137"/>
      <c r="AZK3238" s="137"/>
      <c r="AZL3238" s="137"/>
      <c r="AZM3238" s="137"/>
      <c r="AZN3238" s="137"/>
      <c r="AZO3238" s="137"/>
      <c r="AZP3238" s="137"/>
      <c r="AZQ3238" s="137"/>
      <c r="AZR3238" s="137"/>
      <c r="AZS3238" s="137"/>
      <c r="AZT3238" s="137"/>
      <c r="AZU3238" s="137"/>
      <c r="AZV3238" s="137"/>
      <c r="AZW3238" s="137"/>
      <c r="AZX3238" s="137"/>
      <c r="AZY3238" s="137"/>
      <c r="AZZ3238" s="137"/>
      <c r="BAA3238" s="137"/>
      <c r="BAB3238" s="137"/>
      <c r="BAC3238" s="137"/>
      <c r="BAD3238" s="137"/>
      <c r="BAE3238" s="137"/>
      <c r="BAF3238" s="137"/>
      <c r="BAG3238" s="137"/>
      <c r="BAH3238" s="137"/>
      <c r="BAI3238" s="137"/>
      <c r="BAJ3238" s="137"/>
      <c r="BAK3238" s="137"/>
      <c r="BAL3238" s="137"/>
      <c r="BAM3238" s="137"/>
      <c r="BAN3238" s="137"/>
      <c r="BAO3238" s="137"/>
      <c r="BAP3238" s="137"/>
      <c r="BAQ3238" s="137"/>
      <c r="BAR3238" s="137"/>
      <c r="BAS3238" s="137"/>
      <c r="BAT3238" s="137"/>
      <c r="BAU3238" s="137"/>
      <c r="BAV3238" s="137"/>
      <c r="BAW3238" s="137"/>
      <c r="BAX3238" s="137"/>
      <c r="BAY3238" s="137"/>
      <c r="BAZ3238" s="137"/>
      <c r="BBA3238" s="137"/>
      <c r="BBB3238" s="137"/>
      <c r="BBC3238" s="137"/>
      <c r="BBD3238" s="137"/>
      <c r="BBE3238" s="137"/>
      <c r="BBF3238" s="137"/>
      <c r="BBG3238" s="137"/>
      <c r="BBH3238" s="137"/>
      <c r="BBI3238" s="137"/>
      <c r="BBJ3238" s="137"/>
      <c r="BBK3238" s="137"/>
      <c r="BBL3238" s="137"/>
      <c r="BBM3238" s="137"/>
      <c r="BBN3238" s="137"/>
      <c r="BBO3238" s="137"/>
      <c r="BBP3238" s="137"/>
      <c r="BBQ3238" s="137"/>
      <c r="BBR3238" s="137"/>
      <c r="BBS3238" s="137"/>
      <c r="BBT3238" s="137"/>
      <c r="BBU3238" s="137"/>
      <c r="BBV3238" s="137"/>
      <c r="BBW3238" s="137"/>
      <c r="BBX3238" s="137"/>
      <c r="BBY3238" s="137"/>
      <c r="BBZ3238" s="137"/>
      <c r="BCA3238" s="137"/>
      <c r="BCB3238" s="137"/>
      <c r="BCC3238" s="137"/>
      <c r="BCD3238" s="137"/>
      <c r="BCE3238" s="137"/>
      <c r="BCF3238" s="137"/>
      <c r="BCG3238" s="137"/>
      <c r="BCH3238" s="137"/>
      <c r="BCI3238" s="137"/>
      <c r="BCJ3238" s="137"/>
      <c r="BCK3238" s="137"/>
      <c r="BCL3238" s="137"/>
      <c r="BCM3238" s="137"/>
      <c r="BCN3238" s="137"/>
      <c r="BCO3238" s="137"/>
      <c r="BCP3238" s="137"/>
      <c r="BCQ3238" s="137"/>
      <c r="BCR3238" s="137"/>
      <c r="BCS3238" s="137"/>
      <c r="BCT3238" s="137"/>
      <c r="BCU3238" s="137"/>
      <c r="BCV3238" s="137"/>
      <c r="BCW3238" s="137"/>
      <c r="BCX3238" s="137"/>
      <c r="BCY3238" s="137"/>
      <c r="BCZ3238" s="137"/>
      <c r="BDA3238" s="137"/>
      <c r="BDB3238" s="137"/>
      <c r="BDC3238" s="137"/>
      <c r="BDD3238" s="137"/>
      <c r="BDE3238" s="137"/>
      <c r="BDF3238" s="137"/>
      <c r="BDG3238" s="137"/>
      <c r="BDH3238" s="137"/>
      <c r="BDI3238" s="137"/>
      <c r="BDJ3238" s="137"/>
      <c r="BDK3238" s="137"/>
      <c r="BDL3238" s="137"/>
      <c r="BDM3238" s="137"/>
      <c r="BDN3238" s="137"/>
      <c r="BDO3238" s="137"/>
      <c r="BDP3238" s="137"/>
      <c r="BDQ3238" s="137"/>
      <c r="BDR3238" s="137"/>
      <c r="BDS3238" s="137"/>
      <c r="BDT3238" s="137"/>
      <c r="BDU3238" s="137"/>
      <c r="BDV3238" s="137"/>
      <c r="BDW3238" s="137"/>
      <c r="BDX3238" s="137"/>
      <c r="BDY3238" s="137"/>
      <c r="BDZ3238" s="137"/>
      <c r="BEA3238" s="137"/>
      <c r="BEB3238" s="137"/>
      <c r="BEC3238" s="137"/>
      <c r="BED3238" s="137"/>
      <c r="BEE3238" s="137"/>
      <c r="BEF3238" s="137"/>
      <c r="BEG3238" s="137"/>
      <c r="BEH3238" s="137"/>
      <c r="BEI3238" s="137"/>
      <c r="BEJ3238" s="137"/>
      <c r="BEK3238" s="137"/>
      <c r="BEL3238" s="137"/>
      <c r="BEM3238" s="137"/>
      <c r="BEN3238" s="137"/>
      <c r="BEO3238" s="137"/>
      <c r="BEP3238" s="137"/>
      <c r="BEQ3238" s="137"/>
      <c r="BER3238" s="137"/>
      <c r="BES3238" s="137"/>
      <c r="BET3238" s="137"/>
      <c r="BEU3238" s="137"/>
      <c r="BEV3238" s="137"/>
      <c r="BEW3238" s="137"/>
      <c r="BEX3238" s="137"/>
      <c r="BEY3238" s="137"/>
      <c r="BEZ3238" s="137"/>
      <c r="BFA3238" s="137"/>
      <c r="BFB3238" s="137"/>
      <c r="BFC3238" s="137"/>
      <c r="BFD3238" s="137"/>
      <c r="BFE3238" s="137"/>
      <c r="BFF3238" s="137"/>
      <c r="BFG3238" s="137"/>
      <c r="BFH3238" s="137"/>
      <c r="BFI3238" s="137"/>
      <c r="BFJ3238" s="137"/>
      <c r="BFK3238" s="137"/>
      <c r="BFL3238" s="137"/>
      <c r="BFM3238" s="137"/>
      <c r="BFN3238" s="137"/>
      <c r="BFO3238" s="137"/>
      <c r="BFP3238" s="137"/>
      <c r="BFQ3238" s="137"/>
      <c r="BFR3238" s="137"/>
      <c r="BFS3238" s="137"/>
      <c r="BFT3238" s="137"/>
      <c r="BFU3238" s="137"/>
      <c r="BFV3238" s="137"/>
      <c r="BFW3238" s="137"/>
      <c r="BFX3238" s="137"/>
      <c r="BFY3238" s="137"/>
      <c r="BFZ3238" s="137"/>
      <c r="BGA3238" s="137"/>
      <c r="BGB3238" s="137"/>
      <c r="BGC3238" s="137"/>
      <c r="BGD3238" s="137"/>
      <c r="BGE3238" s="137"/>
      <c r="BGF3238" s="137"/>
      <c r="BGG3238" s="137"/>
      <c r="BGH3238" s="137"/>
      <c r="BGI3238" s="137"/>
      <c r="BGJ3238" s="137"/>
      <c r="BGK3238" s="137"/>
      <c r="BGL3238" s="137"/>
      <c r="BGM3238" s="137"/>
      <c r="BGN3238" s="137"/>
      <c r="BGO3238" s="137"/>
      <c r="BGP3238" s="137"/>
      <c r="BGQ3238" s="137"/>
      <c r="BGR3238" s="137"/>
      <c r="BGS3238" s="137"/>
      <c r="BGT3238" s="137"/>
      <c r="BGU3238" s="137"/>
      <c r="BGV3238" s="137"/>
      <c r="BGW3238" s="137"/>
      <c r="BGX3238" s="137"/>
      <c r="BGY3238" s="137"/>
      <c r="BGZ3238" s="137"/>
      <c r="BHA3238" s="137"/>
      <c r="BHB3238" s="137"/>
      <c r="BHC3238" s="137"/>
      <c r="BHD3238" s="137"/>
      <c r="BHE3238" s="137"/>
      <c r="BHF3238" s="137"/>
      <c r="BHG3238" s="137"/>
      <c r="BHH3238" s="137"/>
      <c r="BHI3238" s="137"/>
      <c r="BHJ3238" s="137"/>
      <c r="BHK3238" s="137"/>
      <c r="BHL3238" s="137"/>
      <c r="BHM3238" s="137"/>
      <c r="BHN3238" s="137"/>
      <c r="BHO3238" s="137"/>
      <c r="BHP3238" s="137"/>
      <c r="BHQ3238" s="137"/>
      <c r="BHR3238" s="137"/>
      <c r="BHS3238" s="137"/>
      <c r="BHT3238" s="137"/>
      <c r="BHU3238" s="137"/>
      <c r="BHV3238" s="137"/>
      <c r="BHW3238" s="137"/>
      <c r="BHX3238" s="137"/>
      <c r="BHY3238" s="137"/>
      <c r="BHZ3238" s="137"/>
      <c r="BIA3238" s="137"/>
      <c r="BIB3238" s="137"/>
      <c r="BIC3238" s="137"/>
      <c r="BID3238" s="137"/>
      <c r="BIE3238" s="137"/>
      <c r="BIF3238" s="137"/>
      <c r="BIG3238" s="137"/>
      <c r="BIH3238" s="137"/>
      <c r="BII3238" s="137"/>
      <c r="BIJ3238" s="137"/>
      <c r="BIK3238" s="137"/>
      <c r="BIL3238" s="137"/>
      <c r="BIM3238" s="137"/>
      <c r="BIN3238" s="137"/>
      <c r="BIO3238" s="137"/>
      <c r="BIP3238" s="137"/>
      <c r="BIQ3238" s="137"/>
      <c r="BIR3238" s="137"/>
      <c r="BIS3238" s="137"/>
      <c r="BIT3238" s="137"/>
      <c r="BIU3238" s="137"/>
      <c r="BIV3238" s="137"/>
      <c r="BIW3238" s="137"/>
      <c r="BIX3238" s="137"/>
      <c r="BIY3238" s="137"/>
      <c r="BIZ3238" s="137"/>
      <c r="BJA3238" s="137"/>
      <c r="BJB3238" s="137"/>
      <c r="BJC3238" s="137"/>
      <c r="BJD3238" s="137"/>
      <c r="BJE3238" s="137"/>
      <c r="BJF3238" s="137"/>
      <c r="BJG3238" s="137"/>
      <c r="BJH3238" s="137"/>
      <c r="BJI3238" s="137"/>
      <c r="BJJ3238" s="137"/>
      <c r="BJK3238" s="137"/>
      <c r="BJL3238" s="137"/>
      <c r="BJM3238" s="137"/>
      <c r="BJN3238" s="137"/>
      <c r="BJO3238" s="137"/>
      <c r="BJP3238" s="137"/>
      <c r="BJQ3238" s="137"/>
      <c r="BJR3238" s="137"/>
      <c r="BJS3238" s="137"/>
      <c r="BJT3238" s="137"/>
      <c r="BJU3238" s="137"/>
      <c r="BJV3238" s="137"/>
      <c r="BJW3238" s="137"/>
      <c r="BJX3238" s="137"/>
      <c r="BJY3238" s="137"/>
      <c r="BJZ3238" s="137"/>
      <c r="BKA3238" s="137"/>
      <c r="BKB3238" s="137"/>
      <c r="BKC3238" s="137"/>
      <c r="BKD3238" s="137"/>
      <c r="BKE3238" s="137"/>
      <c r="BKF3238" s="137"/>
      <c r="BKG3238" s="137"/>
      <c r="BKH3238" s="137"/>
      <c r="BKI3238" s="137"/>
      <c r="BKJ3238" s="137"/>
      <c r="BKK3238" s="137"/>
      <c r="BKL3238" s="137"/>
      <c r="BKM3238" s="137"/>
      <c r="BKN3238" s="137"/>
      <c r="BKO3238" s="137"/>
      <c r="BKP3238" s="137"/>
      <c r="BKQ3238" s="137"/>
      <c r="BKR3238" s="137"/>
      <c r="BKS3238" s="137"/>
      <c r="BKT3238" s="137"/>
      <c r="BKU3238" s="137"/>
      <c r="BKV3238" s="137"/>
      <c r="BKW3238" s="137"/>
      <c r="BKX3238" s="137"/>
      <c r="BKY3238" s="137"/>
      <c r="BKZ3238" s="137"/>
      <c r="BLA3238" s="137"/>
      <c r="BLB3238" s="137"/>
      <c r="BLC3238" s="137"/>
      <c r="BLD3238" s="137"/>
      <c r="BLE3238" s="137"/>
      <c r="BLF3238" s="137"/>
      <c r="BLG3238" s="137"/>
      <c r="BLH3238" s="137"/>
      <c r="BLI3238" s="137"/>
      <c r="BLJ3238" s="137"/>
      <c r="BLK3238" s="137"/>
      <c r="BLL3238" s="137"/>
      <c r="BLM3238" s="137"/>
      <c r="BLN3238" s="137"/>
      <c r="BLO3238" s="137"/>
      <c r="BLP3238" s="137"/>
      <c r="BLQ3238" s="137"/>
      <c r="BLR3238" s="137"/>
      <c r="BLS3238" s="137"/>
      <c r="BLT3238" s="137"/>
      <c r="BLU3238" s="137"/>
      <c r="BLV3238" s="137"/>
      <c r="BLW3238" s="137"/>
      <c r="BLX3238" s="137"/>
      <c r="BLY3238" s="137"/>
      <c r="BLZ3238" s="137"/>
      <c r="BMA3238" s="137"/>
      <c r="BMB3238" s="137"/>
      <c r="BMC3238" s="137"/>
      <c r="BMD3238" s="137"/>
      <c r="BME3238" s="137"/>
      <c r="BMF3238" s="137"/>
      <c r="BMG3238" s="137"/>
      <c r="BMH3238" s="137"/>
      <c r="BMI3238" s="137"/>
      <c r="BMJ3238" s="137"/>
      <c r="BMK3238" s="137"/>
      <c r="BML3238" s="137"/>
      <c r="BMM3238" s="137"/>
      <c r="BMN3238" s="137"/>
      <c r="BMO3238" s="137"/>
      <c r="BMP3238" s="137"/>
      <c r="BMQ3238" s="137"/>
      <c r="BMR3238" s="137"/>
      <c r="BMS3238" s="137"/>
      <c r="BMT3238" s="137"/>
      <c r="BMU3238" s="137"/>
      <c r="BMV3238" s="137"/>
      <c r="BMW3238" s="137"/>
      <c r="BMX3238" s="137"/>
      <c r="BMY3238" s="137"/>
      <c r="BMZ3238" s="137"/>
      <c r="BNA3238" s="137"/>
      <c r="BNB3238" s="137"/>
      <c r="BNC3238" s="137"/>
      <c r="BND3238" s="137"/>
      <c r="BNE3238" s="137"/>
      <c r="BNF3238" s="137"/>
      <c r="BNG3238" s="137"/>
      <c r="BNH3238" s="137"/>
      <c r="BNI3238" s="137"/>
      <c r="BNJ3238" s="137"/>
      <c r="BNK3238" s="137"/>
      <c r="BNL3238" s="137"/>
      <c r="BNM3238" s="137"/>
      <c r="BNN3238" s="137"/>
      <c r="BNO3238" s="137"/>
      <c r="BNP3238" s="137"/>
      <c r="BNQ3238" s="137"/>
      <c r="BNR3238" s="137"/>
      <c r="BNS3238" s="137"/>
      <c r="BNT3238" s="137"/>
      <c r="BNU3238" s="137"/>
      <c r="BNV3238" s="137"/>
      <c r="BNW3238" s="137"/>
      <c r="BNX3238" s="137"/>
      <c r="BNY3238" s="137"/>
      <c r="BNZ3238" s="137"/>
      <c r="BOA3238" s="137"/>
      <c r="BOB3238" s="137"/>
      <c r="BOC3238" s="137"/>
      <c r="BOD3238" s="137"/>
      <c r="BOE3238" s="137"/>
      <c r="BOF3238" s="137"/>
      <c r="BOG3238" s="137"/>
      <c r="BOH3238" s="137"/>
      <c r="BOI3238" s="137"/>
      <c r="BOJ3238" s="137"/>
      <c r="BOK3238" s="137"/>
      <c r="BOL3238" s="137"/>
      <c r="BOM3238" s="137"/>
      <c r="BON3238" s="137"/>
      <c r="BOO3238" s="137"/>
      <c r="BOP3238" s="137"/>
      <c r="BOQ3238" s="137"/>
      <c r="BOR3238" s="137"/>
      <c r="BOS3238" s="137"/>
      <c r="BOT3238" s="137"/>
      <c r="BOU3238" s="137"/>
      <c r="BOV3238" s="137"/>
      <c r="BOW3238" s="137"/>
      <c r="BOX3238" s="137"/>
      <c r="BOY3238" s="137"/>
      <c r="BOZ3238" s="137"/>
      <c r="BPA3238" s="137"/>
      <c r="BPB3238" s="137"/>
      <c r="BPC3238" s="137"/>
      <c r="BPD3238" s="137"/>
      <c r="BPE3238" s="137"/>
      <c r="BPF3238" s="137"/>
      <c r="BPG3238" s="137"/>
      <c r="BPH3238" s="137"/>
      <c r="BPI3238" s="137"/>
      <c r="BPJ3238" s="137"/>
      <c r="BPK3238" s="137"/>
      <c r="BPL3238" s="137"/>
      <c r="BPM3238" s="137"/>
      <c r="BPN3238" s="137"/>
      <c r="BPO3238" s="137"/>
      <c r="BPP3238" s="137"/>
      <c r="BPQ3238" s="137"/>
      <c r="BPR3238" s="137"/>
      <c r="BPS3238" s="137"/>
      <c r="BPT3238" s="137"/>
      <c r="BPU3238" s="137"/>
      <c r="BPV3238" s="137"/>
      <c r="BPW3238" s="137"/>
      <c r="BPX3238" s="137"/>
      <c r="BPY3238" s="137"/>
      <c r="BPZ3238" s="137"/>
      <c r="BQA3238" s="137"/>
      <c r="BQB3238" s="137"/>
      <c r="BQC3238" s="137"/>
      <c r="BQD3238" s="137"/>
      <c r="BQE3238" s="137"/>
      <c r="BQF3238" s="137"/>
      <c r="BQG3238" s="137"/>
      <c r="BQH3238" s="137"/>
      <c r="BQI3238" s="137"/>
      <c r="BQJ3238" s="137"/>
      <c r="BQK3238" s="137"/>
      <c r="BQL3238" s="137"/>
      <c r="BQM3238" s="137"/>
      <c r="BQN3238" s="137"/>
      <c r="BQO3238" s="137"/>
      <c r="BQP3238" s="137"/>
      <c r="BQQ3238" s="137"/>
      <c r="BQR3238" s="137"/>
      <c r="BQS3238" s="137"/>
      <c r="BQT3238" s="137"/>
      <c r="BQU3238" s="137"/>
      <c r="BQV3238" s="137"/>
      <c r="BQW3238" s="137"/>
      <c r="BQX3238" s="137"/>
      <c r="BQY3238" s="137"/>
      <c r="BQZ3238" s="137"/>
      <c r="BRA3238" s="137"/>
      <c r="BRB3238" s="137"/>
      <c r="BRC3238" s="137"/>
      <c r="BRD3238" s="137"/>
      <c r="BRE3238" s="137"/>
      <c r="BRF3238" s="137"/>
      <c r="BRG3238" s="137"/>
      <c r="BRH3238" s="137"/>
      <c r="BRI3238" s="137"/>
      <c r="BRJ3238" s="137"/>
      <c r="BRK3238" s="137"/>
      <c r="BRL3238" s="137"/>
      <c r="BRM3238" s="137"/>
      <c r="BRN3238" s="137"/>
      <c r="BRO3238" s="137"/>
      <c r="BRP3238" s="137"/>
      <c r="BRQ3238" s="137"/>
      <c r="BRR3238" s="137"/>
      <c r="BRS3238" s="137"/>
      <c r="BRT3238" s="137"/>
      <c r="BRU3238" s="137"/>
      <c r="BRV3238" s="137"/>
      <c r="BRW3238" s="137"/>
      <c r="BRX3238" s="137"/>
      <c r="BRY3238" s="137"/>
      <c r="BRZ3238" s="137"/>
      <c r="BSA3238" s="137"/>
      <c r="BSB3238" s="137"/>
      <c r="BSC3238" s="137"/>
      <c r="BSD3238" s="137"/>
      <c r="BSE3238" s="137"/>
      <c r="BSF3238" s="137"/>
      <c r="BSG3238" s="137"/>
      <c r="BSH3238" s="137"/>
      <c r="BSI3238" s="137"/>
      <c r="BSJ3238" s="137"/>
      <c r="BSK3238" s="137"/>
      <c r="BSL3238" s="137"/>
      <c r="BSM3238" s="137"/>
      <c r="BSN3238" s="137"/>
      <c r="BSO3238" s="137"/>
      <c r="BSP3238" s="137"/>
      <c r="BSQ3238" s="137"/>
      <c r="BSR3238" s="137"/>
      <c r="BSS3238" s="137"/>
      <c r="BST3238" s="137"/>
      <c r="BSU3238" s="137"/>
      <c r="BSV3238" s="137"/>
      <c r="BSW3238" s="137"/>
      <c r="BSX3238" s="137"/>
      <c r="BSY3238" s="137"/>
      <c r="BSZ3238" s="137"/>
      <c r="BTA3238" s="137"/>
      <c r="BTB3238" s="137"/>
      <c r="BTC3238" s="137"/>
      <c r="BTD3238" s="137"/>
      <c r="BTE3238" s="137"/>
      <c r="BTF3238" s="137"/>
      <c r="BTG3238" s="137"/>
      <c r="BTH3238" s="137"/>
      <c r="BTI3238" s="137"/>
      <c r="BTJ3238" s="137"/>
      <c r="BTK3238" s="137"/>
      <c r="BTL3238" s="137"/>
      <c r="BTM3238" s="137"/>
      <c r="BTN3238" s="137"/>
      <c r="BTO3238" s="137"/>
      <c r="BTP3238" s="137"/>
      <c r="BTQ3238" s="137"/>
      <c r="BTR3238" s="137"/>
      <c r="BTS3238" s="137"/>
      <c r="BTT3238" s="137"/>
      <c r="BTU3238" s="137"/>
      <c r="BTV3238" s="137"/>
      <c r="BTW3238" s="137"/>
      <c r="BTX3238" s="137"/>
      <c r="BTY3238" s="137"/>
      <c r="BTZ3238" s="137"/>
      <c r="BUA3238" s="137"/>
      <c r="BUB3238" s="137"/>
      <c r="BUC3238" s="137"/>
      <c r="BUD3238" s="137"/>
      <c r="BUE3238" s="137"/>
      <c r="BUF3238" s="137"/>
      <c r="BUG3238" s="137"/>
      <c r="BUH3238" s="137"/>
      <c r="BUI3238" s="137"/>
      <c r="BUJ3238" s="137"/>
      <c r="BUK3238" s="137"/>
      <c r="BUL3238" s="137"/>
      <c r="BUM3238" s="137"/>
      <c r="BUN3238" s="137"/>
      <c r="BUO3238" s="137"/>
      <c r="BUP3238" s="137"/>
      <c r="BUQ3238" s="137"/>
      <c r="BUR3238" s="137"/>
      <c r="BUS3238" s="137"/>
      <c r="BUT3238" s="137"/>
      <c r="BUU3238" s="137"/>
      <c r="BUV3238" s="137"/>
      <c r="BUW3238" s="137"/>
      <c r="BUX3238" s="137"/>
      <c r="BUY3238" s="137"/>
      <c r="BUZ3238" s="137"/>
      <c r="BVA3238" s="137"/>
      <c r="BVB3238" s="137"/>
      <c r="BVC3238" s="137"/>
      <c r="BVD3238" s="137"/>
      <c r="BVE3238" s="137"/>
      <c r="BVF3238" s="137"/>
      <c r="BVG3238" s="137"/>
      <c r="BVH3238" s="137"/>
      <c r="BVI3238" s="137"/>
      <c r="BVJ3238" s="137"/>
      <c r="BVK3238" s="137"/>
      <c r="BVL3238" s="137"/>
      <c r="BVM3238" s="137"/>
      <c r="BVN3238" s="137"/>
      <c r="BVO3238" s="137"/>
      <c r="BVP3238" s="137"/>
      <c r="BVQ3238" s="137"/>
      <c r="BVR3238" s="137"/>
      <c r="BVS3238" s="137"/>
      <c r="BVT3238" s="137"/>
      <c r="BVU3238" s="137"/>
      <c r="BVV3238" s="137"/>
      <c r="BVW3238" s="137"/>
      <c r="BVX3238" s="137"/>
      <c r="BVY3238" s="137"/>
      <c r="BVZ3238" s="137"/>
      <c r="BWA3238" s="137"/>
      <c r="BWB3238" s="137"/>
      <c r="BWC3238" s="137"/>
      <c r="BWD3238" s="137"/>
      <c r="BWE3238" s="137"/>
      <c r="BWF3238" s="137"/>
      <c r="BWG3238" s="137"/>
      <c r="BWH3238" s="137"/>
      <c r="BWI3238" s="137"/>
      <c r="BWJ3238" s="137"/>
      <c r="BWK3238" s="137"/>
      <c r="BWL3238" s="137"/>
      <c r="BWM3238" s="137"/>
      <c r="BWN3238" s="137"/>
      <c r="BWO3238" s="137"/>
      <c r="BWP3238" s="137"/>
      <c r="BWQ3238" s="137"/>
      <c r="BWR3238" s="137"/>
      <c r="BWS3238" s="137"/>
      <c r="BWT3238" s="137"/>
      <c r="BWU3238" s="137"/>
      <c r="BWV3238" s="137"/>
      <c r="BWW3238" s="137"/>
      <c r="BWX3238" s="137"/>
      <c r="BWY3238" s="137"/>
      <c r="BWZ3238" s="137"/>
      <c r="BXA3238" s="137"/>
      <c r="BXB3238" s="137"/>
      <c r="BXC3238" s="137"/>
      <c r="BXD3238" s="137"/>
      <c r="BXE3238" s="137"/>
      <c r="BXF3238" s="137"/>
      <c r="BXG3238" s="137"/>
      <c r="BXH3238" s="137"/>
      <c r="BXI3238" s="137"/>
      <c r="BXJ3238" s="137"/>
      <c r="BXK3238" s="137"/>
      <c r="BXL3238" s="137"/>
      <c r="BXM3238" s="137"/>
      <c r="BXN3238" s="137"/>
      <c r="BXO3238" s="137"/>
      <c r="BXP3238" s="137"/>
      <c r="BXQ3238" s="137"/>
      <c r="BXR3238" s="137"/>
      <c r="BXS3238" s="137"/>
      <c r="BXT3238" s="137"/>
      <c r="BXU3238" s="137"/>
      <c r="BXV3238" s="137"/>
      <c r="BXW3238" s="137"/>
      <c r="BXX3238" s="137"/>
      <c r="BXY3238" s="137"/>
      <c r="BXZ3238" s="137"/>
      <c r="BYA3238" s="137"/>
      <c r="BYB3238" s="137"/>
      <c r="BYC3238" s="137"/>
      <c r="BYD3238" s="137"/>
      <c r="BYE3238" s="137"/>
      <c r="BYF3238" s="137"/>
      <c r="BYG3238" s="137"/>
      <c r="BYH3238" s="137"/>
      <c r="BYI3238" s="137"/>
      <c r="BYJ3238" s="137"/>
      <c r="BYK3238" s="137"/>
      <c r="BYL3238" s="137"/>
      <c r="BYM3238" s="137"/>
      <c r="BYN3238" s="137"/>
      <c r="BYO3238" s="137"/>
      <c r="BYP3238" s="137"/>
      <c r="BYQ3238" s="137"/>
      <c r="BYR3238" s="137"/>
      <c r="BYS3238" s="137"/>
      <c r="BYT3238" s="137"/>
      <c r="BYU3238" s="137"/>
      <c r="BYV3238" s="137"/>
      <c r="BYW3238" s="137"/>
      <c r="BYX3238" s="137"/>
      <c r="BYY3238" s="137"/>
      <c r="BYZ3238" s="137"/>
      <c r="BZA3238" s="137"/>
      <c r="BZB3238" s="137"/>
      <c r="BZC3238" s="137"/>
      <c r="BZD3238" s="137"/>
      <c r="BZE3238" s="137"/>
      <c r="BZF3238" s="137"/>
      <c r="BZG3238" s="137"/>
      <c r="BZH3238" s="137"/>
      <c r="BZI3238" s="137"/>
      <c r="BZJ3238" s="137"/>
      <c r="BZK3238" s="137"/>
      <c r="BZL3238" s="137"/>
      <c r="BZM3238" s="137"/>
      <c r="BZN3238" s="137"/>
      <c r="BZO3238" s="137"/>
      <c r="BZP3238" s="137"/>
      <c r="BZQ3238" s="137"/>
      <c r="BZR3238" s="137"/>
      <c r="BZS3238" s="137"/>
      <c r="BZT3238" s="137"/>
      <c r="BZU3238" s="137"/>
      <c r="BZV3238" s="137"/>
      <c r="BZW3238" s="137"/>
      <c r="BZX3238" s="137"/>
      <c r="BZY3238" s="137"/>
      <c r="BZZ3238" s="137"/>
      <c r="CAA3238" s="137"/>
      <c r="CAB3238" s="137"/>
      <c r="CAC3238" s="137"/>
      <c r="CAD3238" s="137"/>
      <c r="CAE3238" s="137"/>
      <c r="CAF3238" s="137"/>
      <c r="CAG3238" s="137"/>
      <c r="CAH3238" s="137"/>
      <c r="CAI3238" s="137"/>
      <c r="CAJ3238" s="137"/>
      <c r="CAK3238" s="137"/>
      <c r="CAL3238" s="137"/>
      <c r="CAM3238" s="137"/>
      <c r="CAN3238" s="137"/>
      <c r="CAO3238" s="137"/>
      <c r="CAP3238" s="137"/>
      <c r="CAQ3238" s="137"/>
      <c r="CAR3238" s="137"/>
      <c r="CAS3238" s="137"/>
      <c r="CAT3238" s="137"/>
      <c r="CAU3238" s="137"/>
      <c r="CAV3238" s="137"/>
      <c r="CAW3238" s="137"/>
      <c r="CAX3238" s="137"/>
      <c r="CAY3238" s="137"/>
      <c r="CAZ3238" s="137"/>
      <c r="CBA3238" s="137"/>
      <c r="CBB3238" s="137"/>
      <c r="CBC3238" s="137"/>
      <c r="CBD3238" s="137"/>
      <c r="CBE3238" s="137"/>
      <c r="CBF3238" s="137"/>
      <c r="CBG3238" s="137"/>
      <c r="CBH3238" s="137"/>
      <c r="CBI3238" s="137"/>
      <c r="CBJ3238" s="137"/>
      <c r="CBK3238" s="137"/>
      <c r="CBL3238" s="137"/>
      <c r="CBM3238" s="137"/>
      <c r="CBN3238" s="137"/>
      <c r="CBO3238" s="137"/>
      <c r="CBP3238" s="137"/>
      <c r="CBQ3238" s="137"/>
      <c r="CBR3238" s="137"/>
      <c r="CBS3238" s="137"/>
      <c r="CBT3238" s="137"/>
      <c r="CBU3238" s="137"/>
      <c r="CBV3238" s="137"/>
      <c r="CBW3238" s="137"/>
      <c r="CBX3238" s="137"/>
      <c r="CBY3238" s="137"/>
      <c r="CBZ3238" s="137"/>
      <c r="CCA3238" s="137"/>
      <c r="CCB3238" s="137"/>
      <c r="CCC3238" s="137"/>
      <c r="CCD3238" s="137"/>
      <c r="CCE3238" s="137"/>
      <c r="CCF3238" s="137"/>
      <c r="CCG3238" s="137"/>
      <c r="CCH3238" s="137"/>
      <c r="CCI3238" s="137"/>
      <c r="CCJ3238" s="137"/>
      <c r="CCK3238" s="137"/>
      <c r="CCL3238" s="137"/>
      <c r="CCM3238" s="137"/>
      <c r="CCN3238" s="137"/>
      <c r="CCO3238" s="137"/>
      <c r="CCP3238" s="137"/>
      <c r="CCQ3238" s="137"/>
      <c r="CCR3238" s="137"/>
      <c r="CCS3238" s="137"/>
      <c r="CCT3238" s="137"/>
      <c r="CCU3238" s="137"/>
      <c r="CCV3238" s="137"/>
      <c r="CCW3238" s="137"/>
      <c r="CCX3238" s="137"/>
      <c r="CCY3238" s="137"/>
      <c r="CCZ3238" s="137"/>
      <c r="CDA3238" s="137"/>
      <c r="CDB3238" s="137"/>
      <c r="CDC3238" s="137"/>
      <c r="CDD3238" s="137"/>
      <c r="CDE3238" s="137"/>
      <c r="CDF3238" s="137"/>
      <c r="CDG3238" s="137"/>
      <c r="CDH3238" s="137"/>
      <c r="CDI3238" s="137"/>
      <c r="CDJ3238" s="137"/>
      <c r="CDK3238" s="137"/>
      <c r="CDL3238" s="137"/>
      <c r="CDM3238" s="137"/>
      <c r="CDN3238" s="137"/>
      <c r="CDO3238" s="137"/>
      <c r="CDP3238" s="137"/>
      <c r="CDQ3238" s="137"/>
      <c r="CDR3238" s="137"/>
      <c r="CDS3238" s="137"/>
      <c r="CDT3238" s="137"/>
      <c r="CDU3238" s="137"/>
      <c r="CDV3238" s="137"/>
      <c r="CDW3238" s="137"/>
      <c r="CDX3238" s="137"/>
      <c r="CDY3238" s="137"/>
      <c r="CDZ3238" s="137"/>
      <c r="CEA3238" s="137"/>
      <c r="CEB3238" s="137"/>
      <c r="CEC3238" s="137"/>
      <c r="CED3238" s="137"/>
      <c r="CEE3238" s="137"/>
      <c r="CEF3238" s="137"/>
      <c r="CEG3238" s="137"/>
      <c r="CEH3238" s="137"/>
      <c r="CEI3238" s="137"/>
      <c r="CEJ3238" s="137"/>
      <c r="CEK3238" s="137"/>
      <c r="CEL3238" s="137"/>
      <c r="CEM3238" s="137"/>
      <c r="CEN3238" s="137"/>
      <c r="CEO3238" s="137"/>
      <c r="CEP3238" s="137"/>
      <c r="CEQ3238" s="137"/>
      <c r="CER3238" s="137"/>
      <c r="CES3238" s="137"/>
      <c r="CET3238" s="137"/>
      <c r="CEU3238" s="137"/>
      <c r="CEV3238" s="137"/>
      <c r="CEW3238" s="137"/>
      <c r="CEX3238" s="137"/>
      <c r="CEY3238" s="137"/>
      <c r="CEZ3238" s="137"/>
      <c r="CFA3238" s="137"/>
      <c r="CFB3238" s="137"/>
      <c r="CFC3238" s="137"/>
      <c r="CFD3238" s="137"/>
      <c r="CFE3238" s="137"/>
      <c r="CFF3238" s="137"/>
      <c r="CFG3238" s="137"/>
      <c r="CFH3238" s="137"/>
      <c r="CFI3238" s="137"/>
      <c r="CFJ3238" s="137"/>
      <c r="CFK3238" s="137"/>
      <c r="CFL3238" s="137"/>
      <c r="CFM3238" s="137"/>
      <c r="CFN3238" s="137"/>
      <c r="CFO3238" s="137"/>
      <c r="CFP3238" s="137"/>
      <c r="CFQ3238" s="137"/>
      <c r="CFR3238" s="137"/>
      <c r="CFS3238" s="137"/>
      <c r="CFT3238" s="137"/>
      <c r="CFU3238" s="137"/>
      <c r="CFV3238" s="137"/>
      <c r="CFW3238" s="137"/>
      <c r="CFX3238" s="137"/>
      <c r="CFY3238" s="137"/>
      <c r="CFZ3238" s="137"/>
      <c r="CGA3238" s="137"/>
      <c r="CGB3238" s="137"/>
      <c r="CGC3238" s="137"/>
      <c r="CGD3238" s="137"/>
      <c r="CGE3238" s="137"/>
      <c r="CGF3238" s="137"/>
      <c r="CGG3238" s="137"/>
      <c r="CGH3238" s="137"/>
      <c r="CGI3238" s="137"/>
      <c r="CGJ3238" s="137"/>
      <c r="CGK3238" s="137"/>
      <c r="CGL3238" s="137"/>
      <c r="CGM3238" s="137"/>
      <c r="CGN3238" s="137"/>
      <c r="CGO3238" s="137"/>
      <c r="CGP3238" s="137"/>
      <c r="CGQ3238" s="137"/>
      <c r="CGR3238" s="137"/>
      <c r="CGS3238" s="137"/>
      <c r="CGT3238" s="137"/>
      <c r="CGU3238" s="137"/>
      <c r="CGV3238" s="137"/>
      <c r="CGW3238" s="137"/>
      <c r="CGX3238" s="137"/>
      <c r="CGY3238" s="137"/>
      <c r="CGZ3238" s="137"/>
      <c r="CHA3238" s="137"/>
      <c r="CHB3238" s="137"/>
      <c r="CHC3238" s="137"/>
      <c r="CHD3238" s="137"/>
      <c r="CHE3238" s="137"/>
      <c r="CHF3238" s="137"/>
      <c r="CHG3238" s="137"/>
      <c r="CHH3238" s="137"/>
      <c r="CHI3238" s="137"/>
      <c r="CHJ3238" s="137"/>
      <c r="CHK3238" s="137"/>
      <c r="CHL3238" s="137"/>
      <c r="CHM3238" s="137"/>
      <c r="CHN3238" s="137"/>
      <c r="CHO3238" s="137"/>
      <c r="CHP3238" s="137"/>
      <c r="CHQ3238" s="137"/>
      <c r="CHR3238" s="137"/>
      <c r="CHS3238" s="137"/>
      <c r="CHT3238" s="137"/>
      <c r="CHU3238" s="137"/>
      <c r="CHV3238" s="137"/>
      <c r="CHW3238" s="137"/>
      <c r="CHX3238" s="137"/>
      <c r="CHY3238" s="137"/>
      <c r="CHZ3238" s="137"/>
      <c r="CIA3238" s="137"/>
      <c r="CIB3238" s="137"/>
      <c r="CIC3238" s="137"/>
      <c r="CID3238" s="137"/>
      <c r="CIE3238" s="137"/>
      <c r="CIF3238" s="137"/>
      <c r="CIG3238" s="137"/>
      <c r="CIH3238" s="137"/>
      <c r="CII3238" s="137"/>
      <c r="CIJ3238" s="137"/>
      <c r="CIK3238" s="137"/>
      <c r="CIL3238" s="137"/>
      <c r="CIM3238" s="137"/>
      <c r="CIN3238" s="137"/>
      <c r="CIO3238" s="137"/>
      <c r="CIP3238" s="137"/>
      <c r="CIQ3238" s="137"/>
      <c r="CIR3238" s="137"/>
      <c r="CIS3238" s="137"/>
      <c r="CIT3238" s="137"/>
      <c r="CIU3238" s="137"/>
      <c r="CIV3238" s="137"/>
      <c r="CIW3238" s="137"/>
      <c r="CIX3238" s="137"/>
      <c r="CIY3238" s="137"/>
      <c r="CIZ3238" s="137"/>
      <c r="CJA3238" s="137"/>
      <c r="CJB3238" s="137"/>
      <c r="CJC3238" s="137"/>
      <c r="CJD3238" s="137"/>
      <c r="CJE3238" s="137"/>
      <c r="CJF3238" s="137"/>
      <c r="CJG3238" s="137"/>
      <c r="CJH3238" s="137"/>
      <c r="CJI3238" s="137"/>
      <c r="CJJ3238" s="137"/>
      <c r="CJK3238" s="137"/>
      <c r="CJL3238" s="137"/>
      <c r="CJM3238" s="137"/>
      <c r="CJN3238" s="137"/>
      <c r="CJO3238" s="137"/>
      <c r="CJP3238" s="137"/>
      <c r="CJQ3238" s="137"/>
      <c r="CJR3238" s="137"/>
      <c r="CJS3238" s="137"/>
      <c r="CJT3238" s="137"/>
      <c r="CJU3238" s="137"/>
      <c r="CJV3238" s="137"/>
      <c r="CJW3238" s="137"/>
      <c r="CJX3238" s="137"/>
      <c r="CJY3238" s="137"/>
      <c r="CJZ3238" s="137"/>
      <c r="CKA3238" s="137"/>
      <c r="CKB3238" s="137"/>
      <c r="CKC3238" s="137"/>
      <c r="CKD3238" s="137"/>
      <c r="CKE3238" s="137"/>
      <c r="CKF3238" s="137"/>
      <c r="CKG3238" s="137"/>
      <c r="CKH3238" s="137"/>
      <c r="CKI3238" s="137"/>
      <c r="CKJ3238" s="137"/>
      <c r="CKK3238" s="137"/>
      <c r="CKL3238" s="137"/>
      <c r="CKM3238" s="137"/>
      <c r="CKN3238" s="137"/>
      <c r="CKO3238" s="137"/>
      <c r="CKP3238" s="137"/>
      <c r="CKQ3238" s="137"/>
      <c r="CKR3238" s="137"/>
      <c r="CKS3238" s="137"/>
      <c r="CKT3238" s="137"/>
      <c r="CKU3238" s="137"/>
      <c r="CKV3238" s="137"/>
      <c r="CKW3238" s="137"/>
      <c r="CKX3238" s="137"/>
      <c r="CKY3238" s="137"/>
      <c r="CKZ3238" s="137"/>
      <c r="CLA3238" s="137"/>
      <c r="CLB3238" s="137"/>
      <c r="CLC3238" s="137"/>
      <c r="CLD3238" s="137"/>
      <c r="CLE3238" s="137"/>
      <c r="CLF3238" s="137"/>
      <c r="CLG3238" s="137"/>
      <c r="CLH3238" s="137"/>
      <c r="CLI3238" s="137"/>
      <c r="CLJ3238" s="137"/>
      <c r="CLK3238" s="137"/>
      <c r="CLL3238" s="137"/>
      <c r="CLM3238" s="137"/>
      <c r="CLN3238" s="137"/>
      <c r="CLO3238" s="137"/>
      <c r="CLP3238" s="137"/>
      <c r="CLQ3238" s="137"/>
      <c r="CLR3238" s="137"/>
      <c r="CLS3238" s="137"/>
      <c r="CLT3238" s="137"/>
      <c r="CLU3238" s="137"/>
      <c r="CLV3238" s="137"/>
      <c r="CLW3238" s="137"/>
      <c r="CLX3238" s="137"/>
      <c r="CLY3238" s="137"/>
      <c r="CLZ3238" s="137"/>
      <c r="CMA3238" s="137"/>
      <c r="CMB3238" s="137"/>
      <c r="CMC3238" s="137"/>
      <c r="CMD3238" s="137"/>
      <c r="CME3238" s="137"/>
      <c r="CMF3238" s="137"/>
      <c r="CMG3238" s="137"/>
      <c r="CMH3238" s="137"/>
      <c r="CMI3238" s="137"/>
      <c r="CMJ3238" s="137"/>
      <c r="CMK3238" s="137"/>
      <c r="CML3238" s="137"/>
      <c r="CMM3238" s="137"/>
      <c r="CMN3238" s="137"/>
      <c r="CMO3238" s="137"/>
      <c r="CMP3238" s="137"/>
      <c r="CMQ3238" s="137"/>
      <c r="CMR3238" s="137"/>
      <c r="CMS3238" s="137"/>
      <c r="CMT3238" s="137"/>
      <c r="CMU3238" s="137"/>
      <c r="CMV3238" s="137"/>
      <c r="CMW3238" s="137"/>
      <c r="CMX3238" s="137"/>
      <c r="CMY3238" s="137"/>
      <c r="CMZ3238" s="137"/>
      <c r="CNA3238" s="137"/>
      <c r="CNB3238" s="137"/>
      <c r="CNC3238" s="137"/>
      <c r="CND3238" s="137"/>
      <c r="CNE3238" s="137"/>
      <c r="CNF3238" s="137"/>
      <c r="CNG3238" s="137"/>
      <c r="CNH3238" s="137"/>
      <c r="CNI3238" s="137"/>
      <c r="CNJ3238" s="137"/>
      <c r="CNK3238" s="137"/>
      <c r="CNL3238" s="137"/>
      <c r="CNM3238" s="137"/>
      <c r="CNN3238" s="137"/>
      <c r="CNO3238" s="137"/>
      <c r="CNP3238" s="137"/>
      <c r="CNQ3238" s="137"/>
      <c r="CNR3238" s="137"/>
      <c r="CNS3238" s="137"/>
      <c r="CNT3238" s="137"/>
      <c r="CNU3238" s="137"/>
      <c r="CNV3238" s="137"/>
      <c r="CNW3238" s="137"/>
      <c r="CNX3238" s="137"/>
      <c r="CNY3238" s="137"/>
      <c r="CNZ3238" s="137"/>
      <c r="COA3238" s="137"/>
      <c r="COB3238" s="137"/>
      <c r="COC3238" s="137"/>
      <c r="COD3238" s="137"/>
      <c r="COE3238" s="137"/>
      <c r="COF3238" s="137"/>
      <c r="COG3238" s="137"/>
      <c r="COH3238" s="137"/>
      <c r="COI3238" s="137"/>
      <c r="COJ3238" s="137"/>
      <c r="COK3238" s="137"/>
      <c r="COL3238" s="137"/>
      <c r="COM3238" s="137"/>
      <c r="CON3238" s="137"/>
      <c r="COO3238" s="137"/>
      <c r="COP3238" s="137"/>
      <c r="COQ3238" s="137"/>
      <c r="COR3238" s="137"/>
      <c r="COS3238" s="137"/>
      <c r="COT3238" s="137"/>
      <c r="COU3238" s="137"/>
      <c r="COV3238" s="137"/>
      <c r="COW3238" s="137"/>
      <c r="COX3238" s="137"/>
      <c r="COY3238" s="137"/>
      <c r="COZ3238" s="137"/>
      <c r="CPA3238" s="137"/>
      <c r="CPB3238" s="137"/>
      <c r="CPC3238" s="137"/>
      <c r="CPD3238" s="137"/>
      <c r="CPE3238" s="137"/>
      <c r="CPF3238" s="137"/>
      <c r="CPG3238" s="137"/>
      <c r="CPH3238" s="137"/>
      <c r="CPI3238" s="137"/>
      <c r="CPJ3238" s="137"/>
      <c r="CPK3238" s="137"/>
      <c r="CPL3238" s="137"/>
      <c r="CPM3238" s="137"/>
      <c r="CPN3238" s="137"/>
      <c r="CPO3238" s="137"/>
      <c r="CPP3238" s="137"/>
      <c r="CPQ3238" s="137"/>
      <c r="CPR3238" s="137"/>
      <c r="CPS3238" s="137"/>
      <c r="CPT3238" s="137"/>
      <c r="CPU3238" s="137"/>
      <c r="CPV3238" s="137"/>
      <c r="CPW3238" s="137"/>
      <c r="CPX3238" s="137"/>
      <c r="CPY3238" s="137"/>
      <c r="CPZ3238" s="137"/>
      <c r="CQA3238" s="137"/>
      <c r="CQB3238" s="137"/>
      <c r="CQC3238" s="137"/>
      <c r="CQD3238" s="137"/>
      <c r="CQE3238" s="137"/>
      <c r="CQF3238" s="137"/>
      <c r="CQG3238" s="137"/>
      <c r="CQH3238" s="137"/>
      <c r="CQI3238" s="137"/>
      <c r="CQJ3238" s="137"/>
      <c r="CQK3238" s="137"/>
      <c r="CQL3238" s="137"/>
      <c r="CQM3238" s="137"/>
      <c r="CQN3238" s="137"/>
      <c r="CQO3238" s="137"/>
      <c r="CQP3238" s="137"/>
      <c r="CQQ3238" s="137"/>
      <c r="CQR3238" s="137"/>
      <c r="CQS3238" s="137"/>
      <c r="CQT3238" s="137"/>
      <c r="CQU3238" s="137"/>
      <c r="CQV3238" s="137"/>
      <c r="CQW3238" s="137"/>
      <c r="CQX3238" s="137"/>
      <c r="CQY3238" s="137"/>
      <c r="CQZ3238" s="137"/>
      <c r="CRA3238" s="137"/>
      <c r="CRB3238" s="137"/>
      <c r="CRC3238" s="137"/>
      <c r="CRD3238" s="137"/>
      <c r="CRE3238" s="137"/>
      <c r="CRF3238" s="137"/>
      <c r="CRG3238" s="137"/>
      <c r="CRH3238" s="137"/>
      <c r="CRI3238" s="137"/>
      <c r="CRJ3238" s="137"/>
      <c r="CRK3238" s="137"/>
      <c r="CRL3238" s="137"/>
      <c r="CRM3238" s="137"/>
      <c r="CRN3238" s="137"/>
      <c r="CRO3238" s="137"/>
      <c r="CRP3238" s="137"/>
      <c r="CRQ3238" s="137"/>
      <c r="CRR3238" s="137"/>
      <c r="CRS3238" s="137"/>
      <c r="CRT3238" s="137"/>
      <c r="CRU3238" s="137"/>
      <c r="CRV3238" s="137"/>
      <c r="CRW3238" s="137"/>
      <c r="CRX3238" s="137"/>
      <c r="CRY3238" s="137"/>
      <c r="CRZ3238" s="137"/>
      <c r="CSA3238" s="137"/>
      <c r="CSB3238" s="137"/>
      <c r="CSC3238" s="137"/>
      <c r="CSD3238" s="137"/>
      <c r="CSE3238" s="137"/>
      <c r="CSF3238" s="137"/>
      <c r="CSG3238" s="137"/>
      <c r="CSH3238" s="137"/>
      <c r="CSI3238" s="137"/>
      <c r="CSJ3238" s="137"/>
      <c r="CSK3238" s="137"/>
      <c r="CSL3238" s="137"/>
      <c r="CSM3238" s="137"/>
      <c r="CSN3238" s="137"/>
      <c r="CSO3238" s="137"/>
      <c r="CSP3238" s="137"/>
      <c r="CSQ3238" s="137"/>
      <c r="CSR3238" s="137"/>
      <c r="CSS3238" s="137"/>
      <c r="CST3238" s="137"/>
      <c r="CSU3238" s="137"/>
      <c r="CSV3238" s="137"/>
      <c r="CSW3238" s="137"/>
      <c r="CSX3238" s="137"/>
      <c r="CSY3238" s="137"/>
      <c r="CSZ3238" s="137"/>
      <c r="CTA3238" s="137"/>
      <c r="CTB3238" s="137"/>
      <c r="CTC3238" s="137"/>
      <c r="CTD3238" s="137"/>
      <c r="CTE3238" s="137"/>
      <c r="CTF3238" s="137"/>
      <c r="CTG3238" s="137"/>
      <c r="CTH3238" s="137"/>
      <c r="CTI3238" s="137"/>
      <c r="CTJ3238" s="137"/>
      <c r="CTK3238" s="137"/>
      <c r="CTL3238" s="137"/>
      <c r="CTM3238" s="137"/>
      <c r="CTN3238" s="137"/>
      <c r="CTO3238" s="137"/>
      <c r="CTP3238" s="137"/>
      <c r="CTQ3238" s="137"/>
      <c r="CTR3238" s="137"/>
      <c r="CTS3238" s="137"/>
      <c r="CTT3238" s="137"/>
      <c r="CTU3238" s="137"/>
      <c r="CTV3238" s="137"/>
      <c r="CTW3238" s="137"/>
      <c r="CTX3238" s="137"/>
      <c r="CTY3238" s="137"/>
      <c r="CTZ3238" s="137"/>
      <c r="CUA3238" s="137"/>
      <c r="CUB3238" s="137"/>
      <c r="CUC3238" s="137"/>
      <c r="CUD3238" s="137"/>
      <c r="CUE3238" s="137"/>
      <c r="CUF3238" s="137"/>
      <c r="CUG3238" s="137"/>
      <c r="CUH3238" s="137"/>
      <c r="CUI3238" s="137"/>
      <c r="CUJ3238" s="137"/>
      <c r="CUK3238" s="137"/>
      <c r="CUL3238" s="137"/>
      <c r="CUM3238" s="137"/>
      <c r="CUN3238" s="137"/>
      <c r="CUO3238" s="137"/>
      <c r="CUP3238" s="137"/>
      <c r="CUQ3238" s="137"/>
      <c r="CUR3238" s="137"/>
      <c r="CUS3238" s="137"/>
      <c r="CUT3238" s="137"/>
      <c r="CUU3238" s="137"/>
      <c r="CUV3238" s="137"/>
      <c r="CUW3238" s="137"/>
      <c r="CUX3238" s="137"/>
      <c r="CUY3238" s="137"/>
      <c r="CUZ3238" s="137"/>
      <c r="CVA3238" s="137"/>
      <c r="CVB3238" s="137"/>
      <c r="CVC3238" s="137"/>
      <c r="CVD3238" s="137"/>
      <c r="CVE3238" s="137"/>
      <c r="CVF3238" s="137"/>
      <c r="CVG3238" s="137"/>
      <c r="CVH3238" s="137"/>
      <c r="CVI3238" s="137"/>
      <c r="CVJ3238" s="137"/>
      <c r="CVK3238" s="137"/>
      <c r="CVL3238" s="137"/>
      <c r="CVM3238" s="137"/>
      <c r="CVN3238" s="137"/>
      <c r="CVO3238" s="137"/>
      <c r="CVP3238" s="137"/>
      <c r="CVQ3238" s="137"/>
      <c r="CVR3238" s="137"/>
      <c r="CVS3238" s="137"/>
      <c r="CVT3238" s="137"/>
      <c r="CVU3238" s="137"/>
      <c r="CVV3238" s="137"/>
      <c r="CVW3238" s="137"/>
      <c r="CVX3238" s="137"/>
      <c r="CVY3238" s="137"/>
      <c r="CVZ3238" s="137"/>
      <c r="CWA3238" s="137"/>
      <c r="CWB3238" s="137"/>
      <c r="CWC3238" s="137"/>
      <c r="CWD3238" s="137"/>
      <c r="CWE3238" s="137"/>
      <c r="CWF3238" s="137"/>
      <c r="CWG3238" s="137"/>
      <c r="CWH3238" s="137"/>
      <c r="CWI3238" s="137"/>
      <c r="CWJ3238" s="137"/>
      <c r="CWK3238" s="137"/>
      <c r="CWL3238" s="137"/>
      <c r="CWM3238" s="137"/>
      <c r="CWN3238" s="137"/>
      <c r="CWO3238" s="137"/>
      <c r="CWP3238" s="137"/>
      <c r="CWQ3238" s="137"/>
      <c r="CWR3238" s="137"/>
      <c r="CWS3238" s="137"/>
      <c r="CWT3238" s="137"/>
      <c r="CWU3238" s="137"/>
      <c r="CWV3238" s="137"/>
      <c r="CWW3238" s="137"/>
      <c r="CWX3238" s="137"/>
      <c r="CWY3238" s="137"/>
      <c r="CWZ3238" s="137"/>
      <c r="CXA3238" s="137"/>
      <c r="CXB3238" s="137"/>
      <c r="CXC3238" s="137"/>
      <c r="CXD3238" s="137"/>
      <c r="CXE3238" s="137"/>
      <c r="CXF3238" s="137"/>
      <c r="CXG3238" s="137"/>
      <c r="CXH3238" s="137"/>
      <c r="CXI3238" s="137"/>
      <c r="CXJ3238" s="137"/>
      <c r="CXK3238" s="137"/>
      <c r="CXL3238" s="137"/>
      <c r="CXM3238" s="137"/>
      <c r="CXN3238" s="137"/>
      <c r="CXO3238" s="137"/>
      <c r="CXP3238" s="137"/>
      <c r="CXQ3238" s="137"/>
      <c r="CXR3238" s="137"/>
      <c r="CXS3238" s="137"/>
      <c r="CXT3238" s="137"/>
      <c r="CXU3238" s="137"/>
      <c r="CXV3238" s="137"/>
      <c r="CXW3238" s="137"/>
      <c r="CXX3238" s="137"/>
      <c r="CXY3238" s="137"/>
      <c r="CXZ3238" s="137"/>
      <c r="CYA3238" s="137"/>
      <c r="CYB3238" s="137"/>
      <c r="CYC3238" s="137"/>
      <c r="CYD3238" s="137"/>
      <c r="CYE3238" s="137"/>
      <c r="CYF3238" s="137"/>
      <c r="CYG3238" s="137"/>
      <c r="CYH3238" s="137"/>
      <c r="CYI3238" s="137"/>
      <c r="CYJ3238" s="137"/>
      <c r="CYK3238" s="137"/>
      <c r="CYL3238" s="137"/>
      <c r="CYM3238" s="137"/>
      <c r="CYN3238" s="137"/>
      <c r="CYO3238" s="137"/>
      <c r="CYP3238" s="137"/>
      <c r="CYQ3238" s="137"/>
      <c r="CYR3238" s="137"/>
      <c r="CYS3238" s="137"/>
      <c r="CYT3238" s="137"/>
      <c r="CYU3238" s="137"/>
      <c r="CYV3238" s="137"/>
      <c r="CYW3238" s="137"/>
      <c r="CYX3238" s="137"/>
      <c r="CYY3238" s="137"/>
      <c r="CYZ3238" s="137"/>
      <c r="CZA3238" s="137"/>
      <c r="CZB3238" s="137"/>
      <c r="CZC3238" s="137"/>
      <c r="CZD3238" s="137"/>
      <c r="CZE3238" s="137"/>
      <c r="CZF3238" s="137"/>
      <c r="CZG3238" s="137"/>
      <c r="CZH3238" s="137"/>
      <c r="CZI3238" s="137"/>
      <c r="CZJ3238" s="137"/>
      <c r="CZK3238" s="137"/>
      <c r="CZL3238" s="137"/>
      <c r="CZM3238" s="137"/>
      <c r="CZN3238" s="137"/>
      <c r="CZO3238" s="137"/>
      <c r="CZP3238" s="137"/>
      <c r="CZQ3238" s="137"/>
      <c r="CZR3238" s="137"/>
      <c r="CZS3238" s="137"/>
      <c r="CZT3238" s="137"/>
      <c r="CZU3238" s="137"/>
      <c r="CZV3238" s="137"/>
      <c r="CZW3238" s="137"/>
      <c r="CZX3238" s="137"/>
      <c r="CZY3238" s="137"/>
      <c r="CZZ3238" s="137"/>
      <c r="DAA3238" s="137"/>
      <c r="DAB3238" s="137"/>
      <c r="DAC3238" s="137"/>
      <c r="DAD3238" s="137"/>
      <c r="DAE3238" s="137"/>
      <c r="DAF3238" s="137"/>
      <c r="DAG3238" s="137"/>
      <c r="DAH3238" s="137"/>
      <c r="DAI3238" s="137"/>
      <c r="DAJ3238" s="137"/>
      <c r="DAK3238" s="137"/>
      <c r="DAL3238" s="137"/>
      <c r="DAM3238" s="137"/>
      <c r="DAN3238" s="137"/>
      <c r="DAO3238" s="137"/>
      <c r="DAP3238" s="137"/>
      <c r="DAQ3238" s="137"/>
      <c r="DAR3238" s="137"/>
      <c r="DAS3238" s="137"/>
      <c r="DAT3238" s="137"/>
      <c r="DAU3238" s="137"/>
      <c r="DAV3238" s="137"/>
      <c r="DAW3238" s="137"/>
      <c r="DAX3238" s="137"/>
      <c r="DAY3238" s="137"/>
      <c r="DAZ3238" s="137"/>
      <c r="DBA3238" s="137"/>
      <c r="DBB3238" s="137"/>
      <c r="DBC3238" s="137"/>
      <c r="DBD3238" s="137"/>
      <c r="DBE3238" s="137"/>
      <c r="DBF3238" s="137"/>
      <c r="DBG3238" s="137"/>
      <c r="DBH3238" s="137"/>
      <c r="DBI3238" s="137"/>
      <c r="DBJ3238" s="137"/>
      <c r="DBK3238" s="137"/>
      <c r="DBL3238" s="137"/>
      <c r="DBM3238" s="137"/>
      <c r="DBN3238" s="137"/>
      <c r="DBO3238" s="137"/>
      <c r="DBP3238" s="137"/>
      <c r="DBQ3238" s="137"/>
      <c r="DBR3238" s="137"/>
      <c r="DBS3238" s="137"/>
      <c r="DBT3238" s="137"/>
      <c r="DBU3238" s="137"/>
      <c r="DBV3238" s="137"/>
      <c r="DBW3238" s="137"/>
      <c r="DBX3238" s="137"/>
      <c r="DBY3238" s="137"/>
      <c r="DBZ3238" s="137"/>
      <c r="DCA3238" s="137"/>
      <c r="DCB3238" s="137"/>
      <c r="DCC3238" s="137"/>
      <c r="DCD3238" s="137"/>
      <c r="DCE3238" s="137"/>
      <c r="DCF3238" s="137"/>
      <c r="DCG3238" s="137"/>
      <c r="DCH3238" s="137"/>
      <c r="DCI3238" s="137"/>
      <c r="DCJ3238" s="137"/>
      <c r="DCK3238" s="137"/>
      <c r="DCL3238" s="137"/>
      <c r="DCM3238" s="137"/>
      <c r="DCN3238" s="137"/>
      <c r="DCO3238" s="137"/>
      <c r="DCP3238" s="137"/>
      <c r="DCQ3238" s="137"/>
      <c r="DCR3238" s="137"/>
      <c r="DCS3238" s="137"/>
      <c r="DCT3238" s="137"/>
      <c r="DCU3238" s="137"/>
      <c r="DCV3238" s="137"/>
      <c r="DCW3238" s="137"/>
      <c r="DCX3238" s="137"/>
      <c r="DCY3238" s="137"/>
      <c r="DCZ3238" s="137"/>
      <c r="DDA3238" s="137"/>
      <c r="DDB3238" s="137"/>
      <c r="DDC3238" s="137"/>
      <c r="DDD3238" s="137"/>
      <c r="DDE3238" s="137"/>
      <c r="DDF3238" s="137"/>
      <c r="DDG3238" s="137"/>
      <c r="DDH3238" s="137"/>
      <c r="DDI3238" s="137"/>
      <c r="DDJ3238" s="137"/>
      <c r="DDK3238" s="137"/>
      <c r="DDL3238" s="137"/>
      <c r="DDM3238" s="137"/>
      <c r="DDN3238" s="137"/>
      <c r="DDO3238" s="137"/>
      <c r="DDP3238" s="137"/>
      <c r="DDQ3238" s="137"/>
      <c r="DDR3238" s="137"/>
      <c r="DDS3238" s="137"/>
      <c r="DDT3238" s="137"/>
      <c r="DDU3238" s="137"/>
      <c r="DDV3238" s="137"/>
      <c r="DDW3238" s="137"/>
      <c r="DDX3238" s="137"/>
      <c r="DDY3238" s="137"/>
      <c r="DDZ3238" s="137"/>
      <c r="DEA3238" s="137"/>
      <c r="DEB3238" s="137"/>
      <c r="DEC3238" s="137"/>
      <c r="DED3238" s="137"/>
      <c r="DEE3238" s="137"/>
      <c r="DEF3238" s="137"/>
      <c r="DEG3238" s="137"/>
      <c r="DEH3238" s="137"/>
      <c r="DEI3238" s="137"/>
      <c r="DEJ3238" s="137"/>
      <c r="DEK3238" s="137"/>
      <c r="DEL3238" s="137"/>
      <c r="DEM3238" s="137"/>
      <c r="DEN3238" s="137"/>
      <c r="DEO3238" s="137"/>
      <c r="DEP3238" s="137"/>
      <c r="DEQ3238" s="137"/>
      <c r="DER3238" s="137"/>
      <c r="DES3238" s="137"/>
      <c r="DET3238" s="137"/>
      <c r="DEU3238" s="137"/>
      <c r="DEV3238" s="137"/>
      <c r="DEW3238" s="137"/>
      <c r="DEX3238" s="137"/>
      <c r="DEY3238" s="137"/>
      <c r="DEZ3238" s="137"/>
      <c r="DFA3238" s="137"/>
      <c r="DFB3238" s="137"/>
      <c r="DFC3238" s="137"/>
      <c r="DFD3238" s="137"/>
      <c r="DFE3238" s="137"/>
      <c r="DFF3238" s="137"/>
      <c r="DFG3238" s="137"/>
      <c r="DFH3238" s="137"/>
      <c r="DFI3238" s="137"/>
      <c r="DFJ3238" s="137"/>
      <c r="DFK3238" s="137"/>
      <c r="DFL3238" s="137"/>
      <c r="DFM3238" s="137"/>
      <c r="DFN3238" s="137"/>
      <c r="DFO3238" s="137"/>
      <c r="DFP3238" s="137"/>
      <c r="DFQ3238" s="137"/>
      <c r="DFR3238" s="137"/>
      <c r="DFS3238" s="137"/>
      <c r="DFT3238" s="137"/>
      <c r="DFU3238" s="137"/>
      <c r="DFV3238" s="137"/>
      <c r="DFW3238" s="137"/>
      <c r="DFX3238" s="137"/>
      <c r="DFY3238" s="137"/>
      <c r="DFZ3238" s="137"/>
      <c r="DGA3238" s="137"/>
      <c r="DGB3238" s="137"/>
      <c r="DGC3238" s="137"/>
      <c r="DGD3238" s="137"/>
      <c r="DGE3238" s="137"/>
      <c r="DGF3238" s="137"/>
      <c r="DGG3238" s="137"/>
      <c r="DGH3238" s="137"/>
      <c r="DGI3238" s="137"/>
      <c r="DGJ3238" s="137"/>
      <c r="DGK3238" s="137"/>
      <c r="DGL3238" s="137"/>
      <c r="DGM3238" s="137"/>
      <c r="DGN3238" s="137"/>
      <c r="DGO3238" s="137"/>
      <c r="DGP3238" s="137"/>
      <c r="DGQ3238" s="137"/>
      <c r="DGR3238" s="137"/>
      <c r="DGS3238" s="137"/>
      <c r="DGT3238" s="137"/>
      <c r="DGU3238" s="137"/>
      <c r="DGV3238" s="137"/>
      <c r="DGW3238" s="137"/>
      <c r="DGX3238" s="137"/>
      <c r="DGY3238" s="137"/>
      <c r="DGZ3238" s="137"/>
      <c r="DHA3238" s="137"/>
      <c r="DHB3238" s="137"/>
      <c r="DHC3238" s="137"/>
      <c r="DHD3238" s="137"/>
      <c r="DHE3238" s="137"/>
      <c r="DHF3238" s="137"/>
      <c r="DHG3238" s="137"/>
      <c r="DHH3238" s="137"/>
      <c r="DHI3238" s="137"/>
      <c r="DHJ3238" s="137"/>
      <c r="DHK3238" s="137"/>
      <c r="DHL3238" s="137"/>
      <c r="DHM3238" s="137"/>
      <c r="DHN3238" s="137"/>
      <c r="DHO3238" s="137"/>
    </row>
    <row r="3239" spans="1:2927" s="112" customFormat="1" ht="29.15" customHeight="1" outlineLevel="1" x14ac:dyDescent="0.35">
      <c r="A3239" s="83" t="s">
        <v>4482</v>
      </c>
      <c r="B3239" s="84" t="s">
        <v>71</v>
      </c>
      <c r="C3239" s="85"/>
      <c r="D3239" s="86"/>
      <c r="E3239" s="101"/>
      <c r="F3239" s="101"/>
      <c r="G3239" s="101"/>
      <c r="H3239" s="101"/>
      <c r="I3239" s="101">
        <f t="shared" si="199"/>
        <v>0</v>
      </c>
      <c r="J3239" s="101"/>
      <c r="K3239" s="101"/>
      <c r="L3239" s="101"/>
      <c r="M3239" s="101"/>
      <c r="N3239" s="101">
        <f t="shared" si="198"/>
        <v>0</v>
      </c>
      <c r="O3239" s="88">
        <v>46071</v>
      </c>
      <c r="P3239" s="88">
        <v>46073</v>
      </c>
      <c r="Q3239" s="89">
        <v>0.03</v>
      </c>
      <c r="R3239" s="90" t="s">
        <v>33</v>
      </c>
      <c r="S3239" s="91"/>
      <c r="T3239" s="91"/>
      <c r="U3239" s="102"/>
      <c r="V3239" s="137"/>
      <c r="W3239" s="137"/>
      <c r="X3239" s="137"/>
      <c r="Y3239" s="137"/>
      <c r="Z3239" s="137"/>
      <c r="AA3239" s="137"/>
      <c r="AB3239" s="137"/>
      <c r="AC3239" s="137"/>
      <c r="AD3239" s="137"/>
      <c r="AE3239" s="137"/>
      <c r="AF3239" s="137"/>
      <c r="AG3239" s="137"/>
      <c r="AH3239" s="137"/>
      <c r="AI3239" s="137"/>
      <c r="AJ3239" s="137"/>
      <c r="AK3239" s="137"/>
      <c r="AL3239" s="137"/>
      <c r="AM3239" s="137"/>
      <c r="AN3239" s="137"/>
      <c r="AO3239" s="137"/>
      <c r="AP3239" s="137"/>
      <c r="AQ3239" s="137"/>
      <c r="AR3239" s="137"/>
      <c r="AS3239" s="137"/>
      <c r="AT3239" s="137"/>
      <c r="AU3239" s="137"/>
      <c r="AV3239" s="137"/>
      <c r="AW3239" s="137"/>
      <c r="AX3239" s="137"/>
      <c r="AY3239" s="137"/>
      <c r="AZ3239" s="137"/>
      <c r="BA3239" s="137"/>
      <c r="BB3239" s="137"/>
      <c r="BC3239" s="137"/>
      <c r="BD3239" s="137"/>
      <c r="BE3239" s="137"/>
      <c r="BF3239" s="137"/>
      <c r="BG3239" s="137"/>
      <c r="BH3239" s="137"/>
      <c r="BI3239" s="137"/>
      <c r="BJ3239" s="137"/>
      <c r="BK3239" s="137"/>
      <c r="BL3239" s="137"/>
      <c r="BM3239" s="137"/>
      <c r="BN3239" s="137"/>
      <c r="BO3239" s="137"/>
      <c r="BP3239" s="137"/>
      <c r="BQ3239" s="137"/>
      <c r="BR3239" s="137"/>
      <c r="BS3239" s="137"/>
      <c r="BT3239" s="137"/>
      <c r="BU3239" s="137"/>
      <c r="BV3239" s="137"/>
      <c r="BW3239" s="137"/>
      <c r="BX3239" s="137"/>
      <c r="BY3239" s="137"/>
      <c r="BZ3239" s="137"/>
      <c r="CA3239" s="137"/>
      <c r="CB3239" s="137"/>
      <c r="CC3239" s="137"/>
      <c r="CD3239" s="137"/>
      <c r="CE3239" s="137"/>
      <c r="CF3239" s="137"/>
      <c r="CG3239" s="137"/>
      <c r="CH3239" s="137"/>
      <c r="CI3239" s="137"/>
      <c r="CJ3239" s="137"/>
      <c r="CK3239" s="137"/>
      <c r="CL3239" s="137"/>
      <c r="CM3239" s="137"/>
      <c r="CN3239" s="137"/>
      <c r="CO3239" s="137"/>
      <c r="CP3239" s="137"/>
      <c r="CQ3239" s="137"/>
      <c r="CR3239" s="137"/>
      <c r="CS3239" s="137"/>
      <c r="CT3239" s="137"/>
      <c r="CU3239" s="137"/>
      <c r="CV3239" s="137"/>
      <c r="CW3239" s="137"/>
      <c r="CX3239" s="137"/>
      <c r="CY3239" s="137"/>
      <c r="CZ3239" s="137"/>
      <c r="DA3239" s="137"/>
      <c r="DB3239" s="137"/>
      <c r="DC3239" s="137"/>
      <c r="DD3239" s="137"/>
      <c r="DE3239" s="137"/>
      <c r="DF3239" s="137"/>
      <c r="DG3239" s="137"/>
      <c r="DH3239" s="137"/>
      <c r="DI3239" s="137"/>
      <c r="DJ3239" s="170"/>
    </row>
    <row r="3240" spans="1:2927" s="148" customFormat="1" ht="29.15" customHeight="1" outlineLevel="1" x14ac:dyDescent="0.35">
      <c r="A3240" s="83" t="s">
        <v>4483</v>
      </c>
      <c r="B3240" s="84" t="s">
        <v>73</v>
      </c>
      <c r="C3240" s="85"/>
      <c r="D3240" s="86"/>
      <c r="E3240" s="101"/>
      <c r="F3240" s="101"/>
      <c r="G3240" s="101"/>
      <c r="H3240" s="101"/>
      <c r="I3240" s="101">
        <f t="shared" si="199"/>
        <v>0</v>
      </c>
      <c r="J3240" s="101"/>
      <c r="K3240" s="101"/>
      <c r="L3240" s="101"/>
      <c r="M3240" s="101"/>
      <c r="N3240" s="101">
        <f t="shared" si="198"/>
        <v>0</v>
      </c>
      <c r="O3240" s="88">
        <v>46073</v>
      </c>
      <c r="P3240" s="88">
        <v>46099</v>
      </c>
      <c r="Q3240" s="89">
        <v>0.06</v>
      </c>
      <c r="R3240" s="90" t="s">
        <v>33</v>
      </c>
      <c r="S3240" s="91"/>
      <c r="T3240" s="91"/>
      <c r="U3240" s="102"/>
      <c r="V3240" s="137"/>
      <c r="W3240" s="137"/>
      <c r="X3240" s="137"/>
      <c r="Y3240" s="137"/>
      <c r="Z3240" s="137"/>
      <c r="AA3240" s="137"/>
      <c r="AB3240" s="137"/>
      <c r="AC3240" s="137"/>
      <c r="AD3240" s="137"/>
      <c r="AE3240" s="137"/>
      <c r="AF3240" s="137"/>
      <c r="AG3240" s="137"/>
      <c r="AH3240" s="137"/>
      <c r="AI3240" s="137"/>
      <c r="AJ3240" s="137"/>
      <c r="AK3240" s="137"/>
      <c r="AL3240" s="137"/>
      <c r="AM3240" s="137"/>
      <c r="AN3240" s="137"/>
      <c r="AO3240" s="137"/>
      <c r="AP3240" s="137"/>
      <c r="AQ3240" s="137"/>
      <c r="AR3240" s="137"/>
      <c r="AS3240" s="137"/>
      <c r="AT3240" s="137"/>
      <c r="AU3240" s="137"/>
      <c r="AV3240" s="137"/>
      <c r="AW3240" s="137"/>
      <c r="AX3240" s="137"/>
      <c r="AY3240" s="137"/>
      <c r="AZ3240" s="137"/>
      <c r="BA3240" s="137"/>
      <c r="BB3240" s="137"/>
      <c r="BC3240" s="137"/>
      <c r="BD3240" s="137"/>
      <c r="BE3240" s="137"/>
      <c r="BF3240" s="137"/>
      <c r="BG3240" s="137"/>
      <c r="BH3240" s="137"/>
      <c r="BI3240" s="137"/>
      <c r="BJ3240" s="137"/>
      <c r="BK3240" s="137"/>
      <c r="BL3240" s="137"/>
      <c r="BM3240" s="137"/>
      <c r="BN3240" s="137"/>
      <c r="BO3240" s="137"/>
      <c r="BP3240" s="137"/>
      <c r="BQ3240" s="137"/>
      <c r="BR3240" s="137"/>
      <c r="BS3240" s="137"/>
      <c r="BT3240" s="137"/>
      <c r="BU3240" s="137"/>
      <c r="BV3240" s="137"/>
      <c r="BW3240" s="137"/>
      <c r="BX3240" s="137"/>
      <c r="BY3240" s="137"/>
      <c r="BZ3240" s="137"/>
      <c r="CA3240" s="137"/>
      <c r="CB3240" s="137"/>
      <c r="CC3240" s="137"/>
      <c r="CD3240" s="137"/>
      <c r="CE3240" s="137"/>
      <c r="CF3240" s="137"/>
      <c r="CG3240" s="137"/>
      <c r="CH3240" s="137"/>
      <c r="CI3240" s="137"/>
      <c r="CJ3240" s="137"/>
      <c r="CK3240" s="137"/>
      <c r="CL3240" s="137"/>
      <c r="CM3240" s="137"/>
      <c r="CN3240" s="137"/>
      <c r="CO3240" s="137"/>
      <c r="CP3240" s="137"/>
      <c r="CQ3240" s="137"/>
      <c r="CR3240" s="137"/>
      <c r="CS3240" s="137"/>
      <c r="CT3240" s="137"/>
      <c r="CU3240" s="137"/>
      <c r="CV3240" s="137"/>
      <c r="CW3240" s="137"/>
      <c r="CX3240" s="137"/>
      <c r="CY3240" s="137"/>
      <c r="CZ3240" s="137"/>
      <c r="DA3240" s="137"/>
      <c r="DB3240" s="137"/>
      <c r="DC3240" s="137"/>
      <c r="DD3240" s="137"/>
      <c r="DE3240" s="137"/>
      <c r="DF3240" s="137"/>
      <c r="DG3240" s="137"/>
      <c r="DH3240" s="137"/>
      <c r="DI3240" s="137"/>
      <c r="DJ3240" s="137"/>
      <c r="DK3240" s="137"/>
      <c r="DL3240" s="137"/>
      <c r="DM3240" s="137"/>
      <c r="DN3240" s="137"/>
      <c r="DO3240" s="137"/>
      <c r="DP3240" s="137"/>
      <c r="DQ3240" s="137"/>
      <c r="DR3240" s="137"/>
      <c r="DS3240" s="137"/>
      <c r="DT3240" s="137"/>
      <c r="DU3240" s="137"/>
      <c r="DV3240" s="137"/>
      <c r="DW3240" s="137"/>
      <c r="DX3240" s="137"/>
      <c r="DY3240" s="137"/>
      <c r="DZ3240" s="137"/>
      <c r="EA3240" s="137"/>
      <c r="EB3240" s="137"/>
      <c r="EC3240" s="137"/>
      <c r="ED3240" s="137"/>
      <c r="EE3240" s="137"/>
      <c r="EF3240" s="137"/>
      <c r="EG3240" s="137"/>
      <c r="EH3240" s="137"/>
      <c r="EI3240" s="137"/>
      <c r="EJ3240" s="137"/>
      <c r="EK3240" s="137"/>
      <c r="EL3240" s="137"/>
      <c r="EM3240" s="137"/>
      <c r="EN3240" s="137"/>
      <c r="EO3240" s="137"/>
      <c r="EP3240" s="137"/>
      <c r="EQ3240" s="137"/>
      <c r="ER3240" s="137"/>
      <c r="ES3240" s="137"/>
      <c r="ET3240" s="137"/>
      <c r="EU3240" s="137"/>
      <c r="EV3240" s="137"/>
      <c r="EW3240" s="137"/>
      <c r="EX3240" s="137"/>
      <c r="EY3240" s="137"/>
      <c r="EZ3240" s="137"/>
      <c r="FA3240" s="137"/>
      <c r="FB3240" s="137"/>
      <c r="FC3240" s="137"/>
      <c r="FD3240" s="137"/>
      <c r="FE3240" s="137"/>
      <c r="FF3240" s="137"/>
      <c r="FG3240" s="137"/>
      <c r="FH3240" s="137"/>
      <c r="FI3240" s="137"/>
      <c r="FJ3240" s="137"/>
      <c r="FK3240" s="137"/>
      <c r="FL3240" s="137"/>
      <c r="FM3240" s="137"/>
      <c r="FN3240" s="137"/>
      <c r="FO3240" s="137"/>
      <c r="FP3240" s="137"/>
      <c r="FQ3240" s="137"/>
      <c r="FR3240" s="137"/>
      <c r="FS3240" s="137"/>
      <c r="FT3240" s="137"/>
      <c r="FU3240" s="137"/>
      <c r="FV3240" s="137"/>
      <c r="FW3240" s="137"/>
      <c r="FX3240" s="137"/>
      <c r="FY3240" s="137"/>
      <c r="FZ3240" s="137"/>
      <c r="GA3240" s="137"/>
      <c r="GB3240" s="137"/>
      <c r="GC3240" s="137"/>
      <c r="GD3240" s="137"/>
      <c r="GE3240" s="137"/>
      <c r="GF3240" s="137"/>
      <c r="GG3240" s="137"/>
      <c r="GH3240" s="137"/>
      <c r="GI3240" s="137"/>
      <c r="GJ3240" s="137"/>
      <c r="GK3240" s="137"/>
      <c r="GL3240" s="137"/>
      <c r="GM3240" s="137"/>
      <c r="GN3240" s="137"/>
      <c r="GO3240" s="137"/>
      <c r="GP3240" s="137"/>
      <c r="GQ3240" s="137"/>
      <c r="GR3240" s="137"/>
      <c r="GS3240" s="137"/>
      <c r="GT3240" s="137"/>
      <c r="GU3240" s="137"/>
      <c r="GV3240" s="137"/>
      <c r="GW3240" s="137"/>
      <c r="GX3240" s="137"/>
      <c r="GY3240" s="137"/>
      <c r="GZ3240" s="137"/>
      <c r="HA3240" s="137"/>
      <c r="HB3240" s="137"/>
      <c r="HC3240" s="137"/>
      <c r="HD3240" s="137"/>
      <c r="HE3240" s="137"/>
      <c r="HF3240" s="137"/>
      <c r="HG3240" s="137"/>
      <c r="HH3240" s="137"/>
      <c r="HI3240" s="137"/>
      <c r="HJ3240" s="137"/>
      <c r="HK3240" s="137"/>
      <c r="HL3240" s="137"/>
      <c r="HM3240" s="137"/>
      <c r="HN3240" s="137"/>
      <c r="HO3240" s="137"/>
      <c r="HP3240" s="137"/>
      <c r="HQ3240" s="137"/>
      <c r="HR3240" s="137"/>
      <c r="HS3240" s="137"/>
      <c r="HT3240" s="137"/>
      <c r="HU3240" s="137"/>
      <c r="HV3240" s="137"/>
      <c r="HW3240" s="137"/>
      <c r="HX3240" s="137"/>
      <c r="HY3240" s="137"/>
      <c r="HZ3240" s="137"/>
      <c r="IA3240" s="137"/>
      <c r="IB3240" s="137"/>
      <c r="IC3240" s="137"/>
      <c r="ID3240" s="137"/>
      <c r="IE3240" s="137"/>
      <c r="IF3240" s="137"/>
      <c r="IG3240" s="137"/>
      <c r="IH3240" s="137"/>
      <c r="II3240" s="137"/>
      <c r="IJ3240" s="137"/>
      <c r="IK3240" s="137"/>
      <c r="IL3240" s="137"/>
      <c r="IM3240" s="137"/>
      <c r="IN3240" s="137"/>
      <c r="IO3240" s="137"/>
      <c r="IP3240" s="137"/>
      <c r="IQ3240" s="137"/>
      <c r="IR3240" s="137"/>
      <c r="IS3240" s="137"/>
      <c r="IT3240" s="137"/>
      <c r="IU3240" s="137"/>
      <c r="IV3240" s="137"/>
      <c r="IW3240" s="137"/>
      <c r="IX3240" s="137"/>
      <c r="IY3240" s="137"/>
      <c r="IZ3240" s="137"/>
      <c r="JA3240" s="137"/>
      <c r="JB3240" s="137"/>
      <c r="JC3240" s="137"/>
      <c r="JD3240" s="137"/>
      <c r="JE3240" s="137"/>
      <c r="JF3240" s="137"/>
      <c r="JG3240" s="137"/>
      <c r="JH3240" s="137"/>
      <c r="JI3240" s="137"/>
      <c r="JJ3240" s="137"/>
      <c r="JK3240" s="137"/>
      <c r="JL3240" s="137"/>
      <c r="JM3240" s="137"/>
      <c r="JN3240" s="137"/>
      <c r="JO3240" s="137"/>
      <c r="JP3240" s="137"/>
      <c r="JQ3240" s="137"/>
      <c r="JR3240" s="137"/>
      <c r="JS3240" s="137"/>
      <c r="JT3240" s="137"/>
      <c r="JU3240" s="137"/>
      <c r="JV3240" s="137"/>
      <c r="JW3240" s="137"/>
      <c r="JX3240" s="137"/>
      <c r="JY3240" s="137"/>
      <c r="JZ3240" s="137"/>
      <c r="KA3240" s="137"/>
      <c r="KB3240" s="137"/>
      <c r="KC3240" s="137"/>
      <c r="KD3240" s="137"/>
      <c r="KE3240" s="137"/>
      <c r="KF3240" s="137"/>
      <c r="KG3240" s="137"/>
      <c r="KH3240" s="137"/>
      <c r="KI3240" s="137"/>
      <c r="KJ3240" s="137"/>
      <c r="KK3240" s="137"/>
      <c r="KL3240" s="137"/>
      <c r="KM3240" s="137"/>
      <c r="KN3240" s="137"/>
      <c r="KO3240" s="137"/>
      <c r="KP3240" s="137"/>
      <c r="KQ3240" s="137"/>
      <c r="KR3240" s="137"/>
      <c r="KS3240" s="137"/>
      <c r="KT3240" s="137"/>
      <c r="KU3240" s="137"/>
      <c r="KV3240" s="137"/>
      <c r="KW3240" s="137"/>
      <c r="KX3240" s="137"/>
      <c r="KY3240" s="137"/>
      <c r="KZ3240" s="137"/>
      <c r="LA3240" s="137"/>
      <c r="LB3240" s="137"/>
      <c r="LC3240" s="137"/>
      <c r="LD3240" s="137"/>
      <c r="LE3240" s="137"/>
      <c r="LF3240" s="137"/>
      <c r="LG3240" s="137"/>
      <c r="LH3240" s="137"/>
      <c r="LI3240" s="137"/>
      <c r="LJ3240" s="137"/>
      <c r="LK3240" s="137"/>
      <c r="LL3240" s="137"/>
      <c r="LM3240" s="137"/>
      <c r="LN3240" s="137"/>
      <c r="LO3240" s="137"/>
      <c r="LP3240" s="137"/>
      <c r="LQ3240" s="137"/>
      <c r="LR3240" s="137"/>
      <c r="LS3240" s="137"/>
      <c r="LT3240" s="137"/>
      <c r="LU3240" s="137"/>
      <c r="LV3240" s="137"/>
      <c r="LW3240" s="137"/>
      <c r="LX3240" s="137"/>
      <c r="LY3240" s="137"/>
      <c r="LZ3240" s="137"/>
      <c r="MA3240" s="137"/>
      <c r="MB3240" s="137"/>
      <c r="MC3240" s="137"/>
      <c r="MD3240" s="137"/>
      <c r="ME3240" s="137"/>
      <c r="MF3240" s="137"/>
      <c r="MG3240" s="137"/>
      <c r="MH3240" s="137"/>
      <c r="MI3240" s="137"/>
      <c r="MJ3240" s="137"/>
      <c r="MK3240" s="137"/>
      <c r="ML3240" s="137"/>
      <c r="MM3240" s="137"/>
      <c r="MN3240" s="137"/>
      <c r="MO3240" s="137"/>
      <c r="MP3240" s="137"/>
      <c r="MQ3240" s="137"/>
      <c r="MR3240" s="137"/>
      <c r="MS3240" s="137"/>
      <c r="MT3240" s="137"/>
      <c r="MU3240" s="137"/>
      <c r="MV3240" s="137"/>
      <c r="MW3240" s="137"/>
      <c r="MX3240" s="137"/>
      <c r="MY3240" s="137"/>
      <c r="MZ3240" s="137"/>
      <c r="NA3240" s="137"/>
      <c r="NB3240" s="137"/>
      <c r="NC3240" s="137"/>
      <c r="ND3240" s="137"/>
      <c r="NE3240" s="137"/>
      <c r="NF3240" s="137"/>
      <c r="NG3240" s="137"/>
      <c r="NH3240" s="137"/>
      <c r="NI3240" s="137"/>
      <c r="NJ3240" s="137"/>
      <c r="NK3240" s="137"/>
      <c r="NL3240" s="137"/>
      <c r="NM3240" s="137"/>
      <c r="NN3240" s="137"/>
      <c r="NO3240" s="137"/>
      <c r="NP3240" s="137"/>
      <c r="NQ3240" s="137"/>
      <c r="NR3240" s="137"/>
      <c r="NS3240" s="137"/>
      <c r="NT3240" s="137"/>
      <c r="NU3240" s="137"/>
      <c r="NV3240" s="137"/>
      <c r="NW3240" s="137"/>
      <c r="NX3240" s="137"/>
      <c r="NY3240" s="137"/>
      <c r="NZ3240" s="137"/>
      <c r="OA3240" s="137"/>
      <c r="OB3240" s="137"/>
      <c r="OC3240" s="137"/>
      <c r="OD3240" s="137"/>
      <c r="OE3240" s="137"/>
      <c r="OF3240" s="137"/>
      <c r="OG3240" s="137"/>
      <c r="OH3240" s="137"/>
      <c r="OI3240" s="137"/>
      <c r="OJ3240" s="137"/>
      <c r="OK3240" s="137"/>
      <c r="OL3240" s="137"/>
      <c r="OM3240" s="137"/>
      <c r="ON3240" s="137"/>
      <c r="OO3240" s="137"/>
      <c r="OP3240" s="137"/>
      <c r="OQ3240" s="137"/>
      <c r="OR3240" s="137"/>
      <c r="OS3240" s="137"/>
      <c r="OT3240" s="137"/>
      <c r="OU3240" s="137"/>
      <c r="OV3240" s="137"/>
      <c r="OW3240" s="137"/>
      <c r="OX3240" s="137"/>
      <c r="OY3240" s="137"/>
      <c r="OZ3240" s="137"/>
      <c r="PA3240" s="137"/>
      <c r="PB3240" s="137"/>
      <c r="PC3240" s="137"/>
      <c r="PD3240" s="137"/>
      <c r="PE3240" s="137"/>
      <c r="PF3240" s="137"/>
      <c r="PG3240" s="137"/>
      <c r="PH3240" s="137"/>
      <c r="PI3240" s="137"/>
      <c r="PJ3240" s="137"/>
      <c r="PK3240" s="137"/>
      <c r="PL3240" s="137"/>
      <c r="PM3240" s="137"/>
      <c r="PN3240" s="137"/>
      <c r="PO3240" s="137"/>
      <c r="PP3240" s="137"/>
      <c r="PQ3240" s="137"/>
      <c r="PR3240" s="137"/>
      <c r="PS3240" s="137"/>
      <c r="PT3240" s="137"/>
      <c r="PU3240" s="137"/>
      <c r="PV3240" s="137"/>
      <c r="PW3240" s="137"/>
      <c r="PX3240" s="137"/>
      <c r="PY3240" s="137"/>
      <c r="PZ3240" s="137"/>
      <c r="QA3240" s="137"/>
      <c r="QB3240" s="137"/>
      <c r="QC3240" s="137"/>
      <c r="QD3240" s="137"/>
      <c r="QE3240" s="137"/>
      <c r="QF3240" s="137"/>
      <c r="QG3240" s="137"/>
      <c r="QH3240" s="137"/>
      <c r="QI3240" s="137"/>
      <c r="QJ3240" s="137"/>
      <c r="QK3240" s="137"/>
      <c r="QL3240" s="137"/>
      <c r="QM3240" s="137"/>
      <c r="QN3240" s="137"/>
      <c r="QO3240" s="137"/>
      <c r="QP3240" s="137"/>
      <c r="QQ3240" s="137"/>
      <c r="QR3240" s="137"/>
      <c r="QS3240" s="137"/>
      <c r="QT3240" s="137"/>
      <c r="QU3240" s="137"/>
      <c r="QV3240" s="137"/>
      <c r="QW3240" s="137"/>
      <c r="QX3240" s="137"/>
      <c r="QY3240" s="137"/>
      <c r="QZ3240" s="137"/>
      <c r="RA3240" s="137"/>
      <c r="RB3240" s="137"/>
      <c r="RC3240" s="137"/>
      <c r="RD3240" s="137"/>
      <c r="RE3240" s="137"/>
      <c r="RF3240" s="137"/>
      <c r="RG3240" s="137"/>
      <c r="RH3240" s="137"/>
      <c r="RI3240" s="137"/>
      <c r="RJ3240" s="137"/>
      <c r="RK3240" s="137"/>
      <c r="RL3240" s="137"/>
      <c r="RM3240" s="137"/>
      <c r="RN3240" s="137"/>
      <c r="RO3240" s="137"/>
      <c r="RP3240" s="137"/>
      <c r="RQ3240" s="137"/>
      <c r="RR3240" s="137"/>
      <c r="RS3240" s="137"/>
      <c r="RT3240" s="137"/>
      <c r="RU3240" s="137"/>
      <c r="RV3240" s="137"/>
      <c r="RW3240" s="137"/>
      <c r="RX3240" s="137"/>
      <c r="RY3240" s="137"/>
      <c r="RZ3240" s="137"/>
      <c r="SA3240" s="137"/>
      <c r="SB3240" s="137"/>
      <c r="SC3240" s="137"/>
      <c r="SD3240" s="137"/>
      <c r="SE3240" s="137"/>
      <c r="SF3240" s="137"/>
      <c r="SG3240" s="137"/>
      <c r="SH3240" s="137"/>
      <c r="SI3240" s="137"/>
      <c r="SJ3240" s="137"/>
      <c r="SK3240" s="137"/>
      <c r="SL3240" s="137"/>
      <c r="SM3240" s="137"/>
      <c r="SN3240" s="137"/>
      <c r="SO3240" s="137"/>
      <c r="SP3240" s="137"/>
      <c r="SQ3240" s="137"/>
      <c r="SR3240" s="137"/>
      <c r="SS3240" s="137"/>
      <c r="ST3240" s="137"/>
      <c r="SU3240" s="137"/>
      <c r="SV3240" s="137"/>
      <c r="SW3240" s="137"/>
      <c r="SX3240" s="137"/>
      <c r="SY3240" s="137"/>
      <c r="SZ3240" s="137"/>
      <c r="TA3240" s="137"/>
      <c r="TB3240" s="137"/>
      <c r="TC3240" s="137"/>
      <c r="TD3240" s="137"/>
      <c r="TE3240" s="137"/>
      <c r="TF3240" s="137"/>
      <c r="TG3240" s="137"/>
      <c r="TH3240" s="137"/>
      <c r="TI3240" s="137"/>
      <c r="TJ3240" s="137"/>
      <c r="TK3240" s="137"/>
      <c r="TL3240" s="137"/>
      <c r="TM3240" s="137"/>
      <c r="TN3240" s="137"/>
      <c r="TO3240" s="137"/>
      <c r="TP3240" s="137"/>
      <c r="TQ3240" s="137"/>
      <c r="TR3240" s="137"/>
      <c r="TS3240" s="137"/>
      <c r="TT3240" s="137"/>
      <c r="TU3240" s="137"/>
      <c r="TV3240" s="137"/>
      <c r="TW3240" s="137"/>
      <c r="TX3240" s="137"/>
      <c r="TY3240" s="137"/>
      <c r="TZ3240" s="137"/>
      <c r="UA3240" s="137"/>
      <c r="UB3240" s="137"/>
      <c r="UC3240" s="137"/>
      <c r="UD3240" s="137"/>
      <c r="UE3240" s="137"/>
      <c r="UF3240" s="137"/>
      <c r="UG3240" s="137"/>
      <c r="UH3240" s="137"/>
      <c r="UI3240" s="137"/>
      <c r="UJ3240" s="137"/>
      <c r="UK3240" s="137"/>
      <c r="UL3240" s="137"/>
      <c r="UM3240" s="137"/>
      <c r="UN3240" s="137"/>
      <c r="UO3240" s="137"/>
      <c r="UP3240" s="137"/>
      <c r="UQ3240" s="137"/>
      <c r="UR3240" s="137"/>
      <c r="US3240" s="137"/>
      <c r="UT3240" s="137"/>
      <c r="UU3240" s="137"/>
      <c r="UV3240" s="137"/>
      <c r="UW3240" s="137"/>
      <c r="UX3240" s="137"/>
      <c r="UY3240" s="137"/>
      <c r="UZ3240" s="137"/>
      <c r="VA3240" s="137"/>
      <c r="VB3240" s="137"/>
      <c r="VC3240" s="137"/>
      <c r="VD3240" s="137"/>
      <c r="VE3240" s="137"/>
      <c r="VF3240" s="137"/>
      <c r="VG3240" s="137"/>
      <c r="VH3240" s="137"/>
      <c r="VI3240" s="137"/>
      <c r="VJ3240" s="137"/>
      <c r="VK3240" s="137"/>
      <c r="VL3240" s="137"/>
      <c r="VM3240" s="137"/>
      <c r="VN3240" s="137"/>
      <c r="VO3240" s="137"/>
      <c r="VP3240" s="137"/>
      <c r="VQ3240" s="137"/>
      <c r="VR3240" s="137"/>
      <c r="VS3240" s="137"/>
      <c r="VT3240" s="137"/>
      <c r="VU3240" s="137"/>
      <c r="VV3240" s="137"/>
      <c r="VW3240" s="137"/>
      <c r="VX3240" s="137"/>
      <c r="VY3240" s="137"/>
      <c r="VZ3240" s="137"/>
      <c r="WA3240" s="137"/>
      <c r="WB3240" s="137"/>
      <c r="WC3240" s="137"/>
      <c r="WD3240" s="137"/>
      <c r="WE3240" s="137"/>
      <c r="WF3240" s="137"/>
      <c r="WG3240" s="137"/>
      <c r="WH3240" s="137"/>
      <c r="WI3240" s="137"/>
      <c r="WJ3240" s="137"/>
      <c r="WK3240" s="137"/>
      <c r="WL3240" s="137"/>
      <c r="WM3240" s="137"/>
      <c r="WN3240" s="137"/>
      <c r="WO3240" s="137"/>
      <c r="WP3240" s="137"/>
      <c r="WQ3240" s="137"/>
      <c r="WR3240" s="137"/>
      <c r="WS3240" s="137"/>
      <c r="WT3240" s="137"/>
      <c r="WU3240" s="137"/>
      <c r="WV3240" s="137"/>
      <c r="WW3240" s="137"/>
      <c r="WX3240" s="137"/>
      <c r="WY3240" s="137"/>
      <c r="WZ3240" s="137"/>
      <c r="XA3240" s="137"/>
      <c r="XB3240" s="137"/>
      <c r="XC3240" s="137"/>
      <c r="XD3240" s="137"/>
      <c r="XE3240" s="137"/>
      <c r="XF3240" s="137"/>
      <c r="XG3240" s="137"/>
      <c r="XH3240" s="137"/>
      <c r="XI3240" s="137"/>
      <c r="XJ3240" s="137"/>
      <c r="XK3240" s="137"/>
      <c r="XL3240" s="137"/>
      <c r="XM3240" s="137"/>
      <c r="XN3240" s="137"/>
      <c r="XO3240" s="137"/>
      <c r="XP3240" s="137"/>
      <c r="XQ3240" s="137"/>
      <c r="XR3240" s="137"/>
      <c r="XS3240" s="137"/>
      <c r="XT3240" s="137"/>
      <c r="XU3240" s="137"/>
      <c r="XV3240" s="137"/>
      <c r="XW3240" s="137"/>
      <c r="XX3240" s="137"/>
      <c r="XY3240" s="137"/>
      <c r="XZ3240" s="137"/>
      <c r="YA3240" s="137"/>
      <c r="YB3240" s="137"/>
      <c r="YC3240" s="137"/>
      <c r="YD3240" s="137"/>
      <c r="YE3240" s="137"/>
      <c r="YF3240" s="137"/>
      <c r="YG3240" s="137"/>
      <c r="YH3240" s="137"/>
      <c r="YI3240" s="137"/>
      <c r="YJ3240" s="137"/>
      <c r="YK3240" s="137"/>
      <c r="YL3240" s="137"/>
      <c r="YM3240" s="137"/>
      <c r="YN3240" s="137"/>
      <c r="YO3240" s="137"/>
      <c r="YP3240" s="137"/>
      <c r="YQ3240" s="137"/>
      <c r="YR3240" s="137"/>
      <c r="YS3240" s="137"/>
      <c r="YT3240" s="137"/>
      <c r="YU3240" s="137"/>
      <c r="YV3240" s="137"/>
      <c r="YW3240" s="137"/>
      <c r="YX3240" s="137"/>
      <c r="YY3240" s="137"/>
      <c r="YZ3240" s="137"/>
      <c r="ZA3240" s="137"/>
      <c r="ZB3240" s="137"/>
      <c r="ZC3240" s="137"/>
      <c r="ZD3240" s="137"/>
      <c r="ZE3240" s="137"/>
      <c r="ZF3240" s="137"/>
      <c r="ZG3240" s="137"/>
      <c r="ZH3240" s="137"/>
      <c r="ZI3240" s="137"/>
      <c r="ZJ3240" s="137"/>
      <c r="ZK3240" s="137"/>
      <c r="ZL3240" s="137"/>
      <c r="ZM3240" s="137"/>
      <c r="ZN3240" s="137"/>
      <c r="ZO3240" s="137"/>
      <c r="ZP3240" s="137"/>
      <c r="ZQ3240" s="137"/>
      <c r="ZR3240" s="137"/>
      <c r="ZS3240" s="137"/>
      <c r="ZT3240" s="137"/>
      <c r="ZU3240" s="137"/>
      <c r="ZV3240" s="137"/>
      <c r="ZW3240" s="137"/>
      <c r="ZX3240" s="137"/>
      <c r="ZY3240" s="137"/>
      <c r="ZZ3240" s="137"/>
      <c r="AAA3240" s="137"/>
      <c r="AAB3240" s="137"/>
      <c r="AAC3240" s="137"/>
      <c r="AAD3240" s="137"/>
      <c r="AAE3240" s="137"/>
      <c r="AAF3240" s="137"/>
      <c r="AAG3240" s="137"/>
      <c r="AAH3240" s="137"/>
      <c r="AAI3240" s="137"/>
      <c r="AAJ3240" s="137"/>
      <c r="AAK3240" s="137"/>
      <c r="AAL3240" s="137"/>
      <c r="AAM3240" s="137"/>
      <c r="AAN3240" s="137"/>
      <c r="AAO3240" s="137"/>
      <c r="AAP3240" s="137"/>
      <c r="AAQ3240" s="137"/>
      <c r="AAR3240" s="137"/>
      <c r="AAS3240" s="137"/>
      <c r="AAT3240" s="137"/>
      <c r="AAU3240" s="137"/>
      <c r="AAV3240" s="137"/>
      <c r="AAW3240" s="137"/>
      <c r="AAX3240" s="137"/>
      <c r="AAY3240" s="137"/>
      <c r="AAZ3240" s="137"/>
      <c r="ABA3240" s="137"/>
      <c r="ABB3240" s="137"/>
      <c r="ABC3240" s="137"/>
      <c r="ABD3240" s="137"/>
      <c r="ABE3240" s="137"/>
      <c r="ABF3240" s="137"/>
      <c r="ABG3240" s="137"/>
      <c r="ABH3240" s="137"/>
      <c r="ABI3240" s="137"/>
      <c r="ABJ3240" s="137"/>
      <c r="ABK3240" s="137"/>
      <c r="ABL3240" s="137"/>
      <c r="ABM3240" s="137"/>
      <c r="ABN3240" s="137"/>
      <c r="ABO3240" s="137"/>
      <c r="ABP3240" s="137"/>
      <c r="ABQ3240" s="137"/>
      <c r="ABR3240" s="137"/>
      <c r="ABS3240" s="137"/>
      <c r="ABT3240" s="137"/>
      <c r="ABU3240" s="137"/>
      <c r="ABV3240" s="137"/>
      <c r="ABW3240" s="137"/>
      <c r="ABX3240" s="137"/>
      <c r="ABY3240" s="137"/>
      <c r="ABZ3240" s="137"/>
      <c r="ACA3240" s="137"/>
      <c r="ACB3240" s="137"/>
      <c r="ACC3240" s="137"/>
      <c r="ACD3240" s="137"/>
      <c r="ACE3240" s="137"/>
      <c r="ACF3240" s="137"/>
      <c r="ACG3240" s="137"/>
      <c r="ACH3240" s="137"/>
      <c r="ACI3240" s="137"/>
      <c r="ACJ3240" s="137"/>
      <c r="ACK3240" s="137"/>
      <c r="ACL3240" s="137"/>
      <c r="ACM3240" s="137"/>
      <c r="ACN3240" s="137"/>
      <c r="ACO3240" s="137"/>
      <c r="ACP3240" s="137"/>
      <c r="ACQ3240" s="137"/>
      <c r="ACR3240" s="137"/>
      <c r="ACS3240" s="137"/>
      <c r="ACT3240" s="137"/>
      <c r="ACU3240" s="137"/>
      <c r="ACV3240" s="137"/>
      <c r="ACW3240" s="137"/>
      <c r="ACX3240" s="137"/>
      <c r="ACY3240" s="137"/>
      <c r="ACZ3240" s="137"/>
      <c r="ADA3240" s="137"/>
      <c r="ADB3240" s="137"/>
      <c r="ADC3240" s="137"/>
      <c r="ADD3240" s="137"/>
      <c r="ADE3240" s="137"/>
      <c r="ADF3240" s="137"/>
      <c r="ADG3240" s="137"/>
      <c r="ADH3240" s="137"/>
      <c r="ADI3240" s="137"/>
      <c r="ADJ3240" s="137"/>
      <c r="ADK3240" s="137"/>
      <c r="ADL3240" s="137"/>
      <c r="ADM3240" s="137"/>
      <c r="ADN3240" s="137"/>
      <c r="ADO3240" s="137"/>
      <c r="ADP3240" s="137"/>
      <c r="ADQ3240" s="137"/>
      <c r="ADR3240" s="137"/>
      <c r="ADS3240" s="137"/>
      <c r="ADT3240" s="137"/>
      <c r="ADU3240" s="137"/>
      <c r="ADV3240" s="137"/>
      <c r="ADW3240" s="137"/>
      <c r="ADX3240" s="137"/>
      <c r="ADY3240" s="137"/>
      <c r="ADZ3240" s="137"/>
      <c r="AEA3240" s="137"/>
      <c r="AEB3240" s="137"/>
      <c r="AEC3240" s="137"/>
      <c r="AED3240" s="137"/>
      <c r="AEE3240" s="137"/>
      <c r="AEF3240" s="137"/>
      <c r="AEG3240" s="137"/>
      <c r="AEH3240" s="137"/>
      <c r="AEI3240" s="137"/>
      <c r="AEJ3240" s="137"/>
      <c r="AEK3240" s="137"/>
      <c r="AEL3240" s="137"/>
      <c r="AEM3240" s="137"/>
      <c r="AEN3240" s="137"/>
      <c r="AEO3240" s="137"/>
      <c r="AEP3240" s="137"/>
      <c r="AEQ3240" s="137"/>
      <c r="AER3240" s="137"/>
      <c r="AES3240" s="137"/>
      <c r="AET3240" s="137"/>
      <c r="AEU3240" s="137"/>
      <c r="AEV3240" s="137"/>
      <c r="AEW3240" s="137"/>
      <c r="AEX3240" s="137"/>
      <c r="AEY3240" s="137"/>
      <c r="AEZ3240" s="137"/>
      <c r="AFA3240" s="137"/>
      <c r="AFB3240" s="137"/>
      <c r="AFC3240" s="137"/>
      <c r="AFD3240" s="137"/>
      <c r="AFE3240" s="137"/>
      <c r="AFF3240" s="137"/>
      <c r="AFG3240" s="137"/>
      <c r="AFH3240" s="137"/>
      <c r="AFI3240" s="137"/>
      <c r="AFJ3240" s="137"/>
      <c r="AFK3240" s="137"/>
      <c r="AFL3240" s="137"/>
      <c r="AFM3240" s="137"/>
      <c r="AFN3240" s="137"/>
      <c r="AFO3240" s="137"/>
      <c r="AFP3240" s="137"/>
      <c r="AFQ3240" s="137"/>
      <c r="AFR3240" s="137"/>
      <c r="AFS3240" s="137"/>
      <c r="AFT3240" s="137"/>
      <c r="AFU3240" s="137"/>
      <c r="AFV3240" s="137"/>
      <c r="AFW3240" s="137"/>
      <c r="AFX3240" s="137"/>
      <c r="AFY3240" s="137"/>
      <c r="AFZ3240" s="137"/>
      <c r="AGA3240" s="137"/>
      <c r="AGB3240" s="137"/>
      <c r="AGC3240" s="137"/>
      <c r="AGD3240" s="137"/>
      <c r="AGE3240" s="137"/>
      <c r="AGF3240" s="137"/>
      <c r="AGG3240" s="137"/>
      <c r="AGH3240" s="137"/>
      <c r="AGI3240" s="137"/>
      <c r="AGJ3240" s="137"/>
      <c r="AGK3240" s="137"/>
      <c r="AGL3240" s="137"/>
      <c r="AGM3240" s="137"/>
      <c r="AGN3240" s="137"/>
      <c r="AGO3240" s="137"/>
      <c r="AGP3240" s="137"/>
      <c r="AGQ3240" s="137"/>
      <c r="AGR3240" s="137"/>
      <c r="AGS3240" s="137"/>
      <c r="AGT3240" s="137"/>
      <c r="AGU3240" s="137"/>
      <c r="AGV3240" s="137"/>
      <c r="AGW3240" s="137"/>
      <c r="AGX3240" s="137"/>
      <c r="AGY3240" s="137"/>
      <c r="AGZ3240" s="137"/>
      <c r="AHA3240" s="137"/>
      <c r="AHB3240" s="137"/>
      <c r="AHC3240" s="137"/>
      <c r="AHD3240" s="137"/>
      <c r="AHE3240" s="137"/>
      <c r="AHF3240" s="137"/>
      <c r="AHG3240" s="137"/>
      <c r="AHH3240" s="137"/>
      <c r="AHI3240" s="137"/>
      <c r="AHJ3240" s="137"/>
      <c r="AHK3240" s="137"/>
      <c r="AHL3240" s="137"/>
      <c r="AHM3240" s="137"/>
      <c r="AHN3240" s="137"/>
      <c r="AHO3240" s="137"/>
      <c r="AHP3240" s="137"/>
      <c r="AHQ3240" s="137"/>
      <c r="AHR3240" s="137"/>
      <c r="AHS3240" s="137"/>
      <c r="AHT3240" s="137"/>
      <c r="AHU3240" s="137"/>
      <c r="AHV3240" s="137"/>
      <c r="AHW3240" s="137"/>
      <c r="AHX3240" s="137"/>
      <c r="AHY3240" s="137"/>
      <c r="AHZ3240" s="137"/>
      <c r="AIA3240" s="137"/>
      <c r="AIB3240" s="137"/>
      <c r="AIC3240" s="137"/>
      <c r="AID3240" s="137"/>
      <c r="AIE3240" s="137"/>
      <c r="AIF3240" s="137"/>
      <c r="AIG3240" s="137"/>
      <c r="AIH3240" s="137"/>
      <c r="AII3240" s="137"/>
      <c r="AIJ3240" s="137"/>
      <c r="AIK3240" s="137"/>
      <c r="AIL3240" s="137"/>
      <c r="AIM3240" s="137"/>
      <c r="AIN3240" s="137"/>
      <c r="AIO3240" s="137"/>
      <c r="AIP3240" s="137"/>
      <c r="AIQ3240" s="137"/>
      <c r="AIR3240" s="137"/>
      <c r="AIS3240" s="137"/>
      <c r="AIT3240" s="137"/>
      <c r="AIU3240" s="137"/>
      <c r="AIV3240" s="137"/>
      <c r="AIW3240" s="137"/>
      <c r="AIX3240" s="137"/>
      <c r="AIY3240" s="137"/>
      <c r="AIZ3240" s="137"/>
      <c r="AJA3240" s="137"/>
      <c r="AJB3240" s="137"/>
      <c r="AJC3240" s="137"/>
      <c r="AJD3240" s="137"/>
      <c r="AJE3240" s="137"/>
      <c r="AJF3240" s="137"/>
      <c r="AJG3240" s="137"/>
      <c r="AJH3240" s="137"/>
      <c r="AJI3240" s="137"/>
      <c r="AJJ3240" s="137"/>
      <c r="AJK3240" s="137"/>
      <c r="AJL3240" s="137"/>
      <c r="AJM3240" s="137"/>
      <c r="AJN3240" s="137"/>
      <c r="AJO3240" s="137"/>
      <c r="AJP3240" s="137"/>
      <c r="AJQ3240" s="137"/>
      <c r="AJR3240" s="137"/>
      <c r="AJS3240" s="137"/>
      <c r="AJT3240" s="137"/>
      <c r="AJU3240" s="137"/>
      <c r="AJV3240" s="137"/>
      <c r="AJW3240" s="137"/>
      <c r="AJX3240" s="137"/>
      <c r="AJY3240" s="137"/>
      <c r="AJZ3240" s="137"/>
      <c r="AKA3240" s="137"/>
      <c r="AKB3240" s="137"/>
      <c r="AKC3240" s="137"/>
      <c r="AKD3240" s="137"/>
      <c r="AKE3240" s="137"/>
      <c r="AKF3240" s="137"/>
      <c r="AKG3240" s="137"/>
      <c r="AKH3240" s="137"/>
      <c r="AKI3240" s="137"/>
      <c r="AKJ3240" s="137"/>
      <c r="AKK3240" s="137"/>
      <c r="AKL3240" s="137"/>
      <c r="AKM3240" s="137"/>
      <c r="AKN3240" s="137"/>
      <c r="AKO3240" s="137"/>
      <c r="AKP3240" s="137"/>
      <c r="AKQ3240" s="137"/>
      <c r="AKR3240" s="137"/>
      <c r="AKS3240" s="137"/>
      <c r="AKT3240" s="137"/>
      <c r="AKU3240" s="137"/>
      <c r="AKV3240" s="137"/>
      <c r="AKW3240" s="137"/>
      <c r="AKX3240" s="137"/>
      <c r="AKY3240" s="137"/>
      <c r="AKZ3240" s="137"/>
      <c r="ALA3240" s="137"/>
      <c r="ALB3240" s="137"/>
      <c r="ALC3240" s="137"/>
      <c r="ALD3240" s="137"/>
      <c r="ALE3240" s="137"/>
      <c r="ALF3240" s="137"/>
      <c r="ALG3240" s="137"/>
      <c r="ALH3240" s="137"/>
      <c r="ALI3240" s="137"/>
      <c r="ALJ3240" s="137"/>
      <c r="ALK3240" s="137"/>
      <c r="ALL3240" s="137"/>
      <c r="ALM3240" s="137"/>
      <c r="ALN3240" s="137"/>
      <c r="ALO3240" s="137"/>
      <c r="ALP3240" s="137"/>
      <c r="ALQ3240" s="137"/>
      <c r="ALR3240" s="137"/>
      <c r="ALS3240" s="137"/>
      <c r="ALT3240" s="137"/>
      <c r="ALU3240" s="137"/>
      <c r="ALV3240" s="137"/>
      <c r="ALW3240" s="137"/>
      <c r="ALX3240" s="137"/>
      <c r="ALY3240" s="137"/>
      <c r="ALZ3240" s="137"/>
      <c r="AMA3240" s="137"/>
      <c r="AMB3240" s="137"/>
      <c r="AMC3240" s="137"/>
      <c r="AMD3240" s="137"/>
      <c r="AME3240" s="137"/>
      <c r="AMF3240" s="137"/>
      <c r="AMG3240" s="137"/>
      <c r="AMH3240" s="137"/>
      <c r="AMI3240" s="137"/>
      <c r="AMJ3240" s="137"/>
      <c r="AMK3240" s="137"/>
      <c r="AML3240" s="137"/>
      <c r="AMM3240" s="137"/>
      <c r="AMN3240" s="137"/>
      <c r="AMO3240" s="137"/>
      <c r="AMP3240" s="137"/>
      <c r="AMQ3240" s="137"/>
      <c r="AMR3240" s="137"/>
      <c r="AMS3240" s="137"/>
      <c r="AMT3240" s="137"/>
      <c r="AMU3240" s="137"/>
      <c r="AMV3240" s="137"/>
      <c r="AMW3240" s="137"/>
      <c r="AMX3240" s="137"/>
      <c r="AMY3240" s="137"/>
      <c r="AMZ3240" s="137"/>
      <c r="ANA3240" s="137"/>
      <c r="ANB3240" s="137"/>
      <c r="ANC3240" s="137"/>
      <c r="AND3240" s="137"/>
      <c r="ANE3240" s="137"/>
      <c r="ANF3240" s="137"/>
      <c r="ANG3240" s="137"/>
      <c r="ANH3240" s="137"/>
      <c r="ANI3240" s="137"/>
      <c r="ANJ3240" s="137"/>
      <c r="ANK3240" s="137"/>
      <c r="ANL3240" s="137"/>
      <c r="ANM3240" s="137"/>
      <c r="ANN3240" s="137"/>
      <c r="ANO3240" s="137"/>
      <c r="ANP3240" s="137"/>
      <c r="ANQ3240" s="137"/>
      <c r="ANR3240" s="137"/>
      <c r="ANS3240" s="137"/>
      <c r="ANT3240" s="137"/>
      <c r="ANU3240" s="137"/>
      <c r="ANV3240" s="137"/>
      <c r="ANW3240" s="137"/>
      <c r="ANX3240" s="137"/>
      <c r="ANY3240" s="137"/>
      <c r="ANZ3240" s="137"/>
      <c r="AOA3240" s="137"/>
      <c r="AOB3240" s="137"/>
      <c r="AOC3240" s="137"/>
      <c r="AOD3240" s="137"/>
      <c r="AOE3240" s="137"/>
      <c r="AOF3240" s="137"/>
      <c r="AOG3240" s="137"/>
      <c r="AOH3240" s="137"/>
      <c r="AOI3240" s="137"/>
      <c r="AOJ3240" s="137"/>
      <c r="AOK3240" s="137"/>
      <c r="AOL3240" s="137"/>
      <c r="AOM3240" s="137"/>
      <c r="AON3240" s="137"/>
      <c r="AOO3240" s="137"/>
      <c r="AOP3240" s="137"/>
      <c r="AOQ3240" s="137"/>
      <c r="AOR3240" s="137"/>
      <c r="AOS3240" s="137"/>
      <c r="AOT3240" s="137"/>
      <c r="AOU3240" s="137"/>
      <c r="AOV3240" s="137"/>
      <c r="AOW3240" s="137"/>
      <c r="AOX3240" s="137"/>
      <c r="AOY3240" s="137"/>
      <c r="AOZ3240" s="137"/>
      <c r="APA3240" s="137"/>
      <c r="APB3240" s="137"/>
      <c r="APC3240" s="137"/>
      <c r="APD3240" s="137"/>
      <c r="APE3240" s="137"/>
      <c r="APF3240" s="137"/>
      <c r="APG3240" s="137"/>
      <c r="APH3240" s="137"/>
      <c r="API3240" s="137"/>
      <c r="APJ3240" s="137"/>
      <c r="APK3240" s="137"/>
      <c r="APL3240" s="137"/>
      <c r="APM3240" s="137"/>
      <c r="APN3240" s="137"/>
      <c r="APO3240" s="137"/>
      <c r="APP3240" s="137"/>
      <c r="APQ3240" s="137"/>
      <c r="APR3240" s="137"/>
      <c r="APS3240" s="137"/>
      <c r="APT3240" s="137"/>
      <c r="APU3240" s="137"/>
      <c r="APV3240" s="137"/>
      <c r="APW3240" s="137"/>
      <c r="APX3240" s="137"/>
      <c r="APY3240" s="137"/>
      <c r="APZ3240" s="137"/>
      <c r="AQA3240" s="137"/>
      <c r="AQB3240" s="137"/>
      <c r="AQC3240" s="137"/>
      <c r="AQD3240" s="137"/>
      <c r="AQE3240" s="137"/>
      <c r="AQF3240" s="137"/>
      <c r="AQG3240" s="137"/>
      <c r="AQH3240" s="137"/>
      <c r="AQI3240" s="137"/>
      <c r="AQJ3240" s="137"/>
      <c r="AQK3240" s="137"/>
      <c r="AQL3240" s="137"/>
      <c r="AQM3240" s="137"/>
      <c r="AQN3240" s="137"/>
      <c r="AQO3240" s="137"/>
      <c r="AQP3240" s="137"/>
      <c r="AQQ3240" s="137"/>
      <c r="AQR3240" s="137"/>
      <c r="AQS3240" s="137"/>
      <c r="AQT3240" s="137"/>
      <c r="AQU3240" s="137"/>
      <c r="AQV3240" s="137"/>
      <c r="AQW3240" s="137"/>
      <c r="AQX3240" s="137"/>
      <c r="AQY3240" s="137"/>
      <c r="AQZ3240" s="137"/>
      <c r="ARA3240" s="137"/>
      <c r="ARB3240" s="137"/>
      <c r="ARC3240" s="137"/>
      <c r="ARD3240" s="137"/>
      <c r="ARE3240" s="137"/>
      <c r="ARF3240" s="137"/>
      <c r="ARG3240" s="137"/>
      <c r="ARH3240" s="137"/>
      <c r="ARI3240" s="137"/>
      <c r="ARJ3240" s="137"/>
      <c r="ARK3240" s="137"/>
      <c r="ARL3240" s="137"/>
      <c r="ARM3240" s="137"/>
      <c r="ARN3240" s="137"/>
      <c r="ARO3240" s="137"/>
      <c r="ARP3240" s="137"/>
      <c r="ARQ3240" s="137"/>
      <c r="ARR3240" s="137"/>
      <c r="ARS3240" s="137"/>
      <c r="ART3240" s="137"/>
      <c r="ARU3240" s="137"/>
      <c r="ARV3240" s="137"/>
      <c r="ARW3240" s="137"/>
      <c r="ARX3240" s="137"/>
      <c r="ARY3240" s="137"/>
      <c r="ARZ3240" s="137"/>
      <c r="ASA3240" s="137"/>
      <c r="ASB3240" s="137"/>
      <c r="ASC3240" s="137"/>
      <c r="ASD3240" s="137"/>
      <c r="ASE3240" s="137"/>
      <c r="ASF3240" s="137"/>
      <c r="ASG3240" s="137"/>
      <c r="ASH3240" s="137"/>
      <c r="ASI3240" s="137"/>
      <c r="ASJ3240" s="137"/>
      <c r="ASK3240" s="137"/>
      <c r="ASL3240" s="137"/>
      <c r="ASM3240" s="137"/>
      <c r="ASN3240" s="137"/>
      <c r="ASO3240" s="137"/>
      <c r="ASP3240" s="137"/>
      <c r="ASQ3240" s="137"/>
      <c r="ASR3240" s="137"/>
      <c r="ASS3240" s="137"/>
      <c r="AST3240" s="137"/>
      <c r="ASU3240" s="137"/>
      <c r="ASV3240" s="137"/>
      <c r="ASW3240" s="137"/>
      <c r="ASX3240" s="137"/>
      <c r="ASY3240" s="137"/>
      <c r="ASZ3240" s="137"/>
      <c r="ATA3240" s="137"/>
      <c r="ATB3240" s="137"/>
      <c r="ATC3240" s="137"/>
      <c r="ATD3240" s="137"/>
      <c r="ATE3240" s="137"/>
      <c r="ATF3240" s="137"/>
      <c r="ATG3240" s="137"/>
      <c r="ATH3240" s="137"/>
      <c r="ATI3240" s="137"/>
      <c r="ATJ3240" s="137"/>
      <c r="ATK3240" s="137"/>
      <c r="ATL3240" s="137"/>
      <c r="ATM3240" s="137"/>
      <c r="ATN3240" s="137"/>
      <c r="ATO3240" s="137"/>
      <c r="ATP3240" s="137"/>
      <c r="ATQ3240" s="137"/>
      <c r="ATR3240" s="137"/>
      <c r="ATS3240" s="137"/>
      <c r="ATT3240" s="137"/>
      <c r="ATU3240" s="137"/>
      <c r="ATV3240" s="137"/>
      <c r="ATW3240" s="137"/>
      <c r="ATX3240" s="137"/>
      <c r="ATY3240" s="137"/>
      <c r="ATZ3240" s="137"/>
      <c r="AUA3240" s="137"/>
      <c r="AUB3240" s="137"/>
      <c r="AUC3240" s="137"/>
      <c r="AUD3240" s="137"/>
      <c r="AUE3240" s="137"/>
      <c r="AUF3240" s="137"/>
      <c r="AUG3240" s="137"/>
      <c r="AUH3240" s="137"/>
      <c r="AUI3240" s="137"/>
      <c r="AUJ3240" s="137"/>
      <c r="AUK3240" s="137"/>
      <c r="AUL3240" s="137"/>
      <c r="AUM3240" s="137"/>
      <c r="AUN3240" s="137"/>
      <c r="AUO3240" s="137"/>
      <c r="AUP3240" s="137"/>
      <c r="AUQ3240" s="137"/>
      <c r="AUR3240" s="137"/>
      <c r="AUS3240" s="137"/>
      <c r="AUT3240" s="137"/>
      <c r="AUU3240" s="137"/>
      <c r="AUV3240" s="137"/>
      <c r="AUW3240" s="137"/>
      <c r="AUX3240" s="137"/>
      <c r="AUY3240" s="137"/>
      <c r="AUZ3240" s="137"/>
      <c r="AVA3240" s="137"/>
      <c r="AVB3240" s="137"/>
      <c r="AVC3240" s="137"/>
      <c r="AVD3240" s="137"/>
      <c r="AVE3240" s="137"/>
      <c r="AVF3240" s="137"/>
      <c r="AVG3240" s="137"/>
      <c r="AVH3240" s="137"/>
      <c r="AVI3240" s="137"/>
      <c r="AVJ3240" s="137"/>
      <c r="AVK3240" s="137"/>
      <c r="AVL3240" s="137"/>
      <c r="AVM3240" s="137"/>
      <c r="AVN3240" s="137"/>
      <c r="AVO3240" s="137"/>
      <c r="AVP3240" s="137"/>
      <c r="AVQ3240" s="137"/>
      <c r="AVR3240" s="137"/>
      <c r="AVS3240" s="137"/>
      <c r="AVT3240" s="137"/>
      <c r="AVU3240" s="137"/>
      <c r="AVV3240" s="137"/>
      <c r="AVW3240" s="137"/>
      <c r="AVX3240" s="137"/>
      <c r="AVY3240" s="137"/>
      <c r="AVZ3240" s="137"/>
      <c r="AWA3240" s="137"/>
      <c r="AWB3240" s="137"/>
      <c r="AWC3240" s="137"/>
      <c r="AWD3240" s="137"/>
      <c r="AWE3240" s="137"/>
      <c r="AWF3240" s="137"/>
      <c r="AWG3240" s="137"/>
      <c r="AWH3240" s="137"/>
      <c r="AWI3240" s="137"/>
      <c r="AWJ3240" s="137"/>
      <c r="AWK3240" s="137"/>
      <c r="AWL3240" s="137"/>
      <c r="AWM3240" s="137"/>
      <c r="AWN3240" s="137"/>
      <c r="AWO3240" s="137"/>
      <c r="AWP3240" s="137"/>
      <c r="AWQ3240" s="137"/>
      <c r="AWR3240" s="137"/>
      <c r="AWS3240" s="137"/>
      <c r="AWT3240" s="137"/>
      <c r="AWU3240" s="137"/>
      <c r="AWV3240" s="137"/>
      <c r="AWW3240" s="137"/>
      <c r="AWX3240" s="137"/>
      <c r="AWY3240" s="137"/>
      <c r="AWZ3240" s="137"/>
      <c r="AXA3240" s="137"/>
      <c r="AXB3240" s="137"/>
      <c r="AXC3240" s="137"/>
      <c r="AXD3240" s="137"/>
      <c r="AXE3240" s="137"/>
      <c r="AXF3240" s="137"/>
      <c r="AXG3240" s="137"/>
      <c r="AXH3240" s="137"/>
      <c r="AXI3240" s="137"/>
      <c r="AXJ3240" s="137"/>
      <c r="AXK3240" s="137"/>
      <c r="AXL3240" s="137"/>
      <c r="AXM3240" s="137"/>
      <c r="AXN3240" s="137"/>
      <c r="AXO3240" s="137"/>
      <c r="AXP3240" s="137"/>
      <c r="AXQ3240" s="137"/>
      <c r="AXR3240" s="137"/>
      <c r="AXS3240" s="137"/>
      <c r="AXT3240" s="137"/>
      <c r="AXU3240" s="137"/>
      <c r="AXV3240" s="137"/>
      <c r="AXW3240" s="137"/>
      <c r="AXX3240" s="137"/>
      <c r="AXY3240" s="137"/>
      <c r="AXZ3240" s="137"/>
      <c r="AYA3240" s="137"/>
      <c r="AYB3240" s="137"/>
      <c r="AYC3240" s="137"/>
      <c r="AYD3240" s="137"/>
      <c r="AYE3240" s="137"/>
      <c r="AYF3240" s="137"/>
      <c r="AYG3240" s="137"/>
      <c r="AYH3240" s="137"/>
      <c r="AYI3240" s="137"/>
      <c r="AYJ3240" s="137"/>
      <c r="AYK3240" s="137"/>
      <c r="AYL3240" s="137"/>
      <c r="AYM3240" s="137"/>
      <c r="AYN3240" s="137"/>
      <c r="AYO3240" s="137"/>
      <c r="AYP3240" s="137"/>
      <c r="AYQ3240" s="137"/>
      <c r="AYR3240" s="137"/>
      <c r="AYS3240" s="137"/>
      <c r="AYT3240" s="137"/>
      <c r="AYU3240" s="137"/>
      <c r="AYV3240" s="137"/>
      <c r="AYW3240" s="137"/>
      <c r="AYX3240" s="137"/>
      <c r="AYY3240" s="137"/>
      <c r="AYZ3240" s="137"/>
      <c r="AZA3240" s="137"/>
      <c r="AZB3240" s="137"/>
      <c r="AZC3240" s="137"/>
      <c r="AZD3240" s="137"/>
      <c r="AZE3240" s="137"/>
      <c r="AZF3240" s="137"/>
      <c r="AZG3240" s="137"/>
      <c r="AZH3240" s="137"/>
      <c r="AZI3240" s="137"/>
      <c r="AZJ3240" s="137"/>
      <c r="AZK3240" s="137"/>
      <c r="AZL3240" s="137"/>
      <c r="AZM3240" s="137"/>
      <c r="AZN3240" s="137"/>
      <c r="AZO3240" s="137"/>
      <c r="AZP3240" s="137"/>
      <c r="AZQ3240" s="137"/>
      <c r="AZR3240" s="137"/>
      <c r="AZS3240" s="137"/>
      <c r="AZT3240" s="137"/>
      <c r="AZU3240" s="137"/>
      <c r="AZV3240" s="137"/>
      <c r="AZW3240" s="137"/>
      <c r="AZX3240" s="137"/>
      <c r="AZY3240" s="137"/>
      <c r="AZZ3240" s="137"/>
      <c r="BAA3240" s="137"/>
      <c r="BAB3240" s="137"/>
      <c r="BAC3240" s="137"/>
      <c r="BAD3240" s="137"/>
      <c r="BAE3240" s="137"/>
      <c r="BAF3240" s="137"/>
      <c r="BAG3240" s="137"/>
      <c r="BAH3240" s="137"/>
      <c r="BAI3240" s="137"/>
      <c r="BAJ3240" s="137"/>
      <c r="BAK3240" s="137"/>
      <c r="BAL3240" s="137"/>
      <c r="BAM3240" s="137"/>
      <c r="BAN3240" s="137"/>
      <c r="BAO3240" s="137"/>
      <c r="BAP3240" s="137"/>
      <c r="BAQ3240" s="137"/>
      <c r="BAR3240" s="137"/>
      <c r="BAS3240" s="137"/>
      <c r="BAT3240" s="137"/>
      <c r="BAU3240" s="137"/>
      <c r="BAV3240" s="137"/>
      <c r="BAW3240" s="137"/>
      <c r="BAX3240" s="137"/>
      <c r="BAY3240" s="137"/>
      <c r="BAZ3240" s="137"/>
      <c r="BBA3240" s="137"/>
      <c r="BBB3240" s="137"/>
      <c r="BBC3240" s="137"/>
      <c r="BBD3240" s="137"/>
      <c r="BBE3240" s="137"/>
      <c r="BBF3240" s="137"/>
      <c r="BBG3240" s="137"/>
      <c r="BBH3240" s="137"/>
      <c r="BBI3240" s="137"/>
      <c r="BBJ3240" s="137"/>
      <c r="BBK3240" s="137"/>
      <c r="BBL3240" s="137"/>
      <c r="BBM3240" s="137"/>
      <c r="BBN3240" s="137"/>
      <c r="BBO3240" s="137"/>
      <c r="BBP3240" s="137"/>
      <c r="BBQ3240" s="137"/>
      <c r="BBR3240" s="137"/>
      <c r="BBS3240" s="137"/>
      <c r="BBT3240" s="137"/>
      <c r="BBU3240" s="137"/>
      <c r="BBV3240" s="137"/>
      <c r="BBW3240" s="137"/>
      <c r="BBX3240" s="137"/>
      <c r="BBY3240" s="137"/>
      <c r="BBZ3240" s="137"/>
      <c r="BCA3240" s="137"/>
      <c r="BCB3240" s="137"/>
      <c r="BCC3240" s="137"/>
      <c r="BCD3240" s="137"/>
      <c r="BCE3240" s="137"/>
      <c r="BCF3240" s="137"/>
      <c r="BCG3240" s="137"/>
      <c r="BCH3240" s="137"/>
      <c r="BCI3240" s="137"/>
      <c r="BCJ3240" s="137"/>
      <c r="BCK3240" s="137"/>
      <c r="BCL3240" s="137"/>
      <c r="BCM3240" s="137"/>
      <c r="BCN3240" s="137"/>
      <c r="BCO3240" s="137"/>
      <c r="BCP3240" s="137"/>
      <c r="BCQ3240" s="137"/>
      <c r="BCR3240" s="137"/>
      <c r="BCS3240" s="137"/>
      <c r="BCT3240" s="137"/>
      <c r="BCU3240" s="137"/>
      <c r="BCV3240" s="137"/>
      <c r="BCW3240" s="137"/>
      <c r="BCX3240" s="137"/>
      <c r="BCY3240" s="137"/>
      <c r="BCZ3240" s="137"/>
      <c r="BDA3240" s="137"/>
      <c r="BDB3240" s="137"/>
      <c r="BDC3240" s="137"/>
      <c r="BDD3240" s="137"/>
      <c r="BDE3240" s="137"/>
      <c r="BDF3240" s="137"/>
      <c r="BDG3240" s="137"/>
      <c r="BDH3240" s="137"/>
      <c r="BDI3240" s="137"/>
      <c r="BDJ3240" s="137"/>
      <c r="BDK3240" s="137"/>
      <c r="BDL3240" s="137"/>
      <c r="BDM3240" s="137"/>
      <c r="BDN3240" s="137"/>
      <c r="BDO3240" s="137"/>
      <c r="BDP3240" s="137"/>
      <c r="BDQ3240" s="137"/>
      <c r="BDR3240" s="137"/>
      <c r="BDS3240" s="137"/>
      <c r="BDT3240" s="137"/>
      <c r="BDU3240" s="137"/>
      <c r="BDV3240" s="137"/>
      <c r="BDW3240" s="137"/>
      <c r="BDX3240" s="137"/>
      <c r="BDY3240" s="137"/>
      <c r="BDZ3240" s="137"/>
      <c r="BEA3240" s="137"/>
      <c r="BEB3240" s="137"/>
      <c r="BEC3240" s="137"/>
      <c r="BED3240" s="137"/>
      <c r="BEE3240" s="137"/>
      <c r="BEF3240" s="137"/>
      <c r="BEG3240" s="137"/>
      <c r="BEH3240" s="137"/>
      <c r="BEI3240" s="137"/>
      <c r="BEJ3240" s="137"/>
      <c r="BEK3240" s="137"/>
      <c r="BEL3240" s="137"/>
      <c r="BEM3240" s="137"/>
      <c r="BEN3240" s="137"/>
      <c r="BEO3240" s="137"/>
      <c r="BEP3240" s="137"/>
      <c r="BEQ3240" s="137"/>
      <c r="BER3240" s="137"/>
      <c r="BES3240" s="137"/>
      <c r="BET3240" s="137"/>
      <c r="BEU3240" s="137"/>
      <c r="BEV3240" s="137"/>
      <c r="BEW3240" s="137"/>
      <c r="BEX3240" s="137"/>
      <c r="BEY3240" s="137"/>
      <c r="BEZ3240" s="137"/>
      <c r="BFA3240" s="137"/>
      <c r="BFB3240" s="137"/>
      <c r="BFC3240" s="137"/>
      <c r="BFD3240" s="137"/>
      <c r="BFE3240" s="137"/>
      <c r="BFF3240" s="137"/>
      <c r="BFG3240" s="137"/>
      <c r="BFH3240" s="137"/>
      <c r="BFI3240" s="137"/>
      <c r="BFJ3240" s="137"/>
      <c r="BFK3240" s="137"/>
      <c r="BFL3240" s="137"/>
      <c r="BFM3240" s="137"/>
      <c r="BFN3240" s="137"/>
      <c r="BFO3240" s="137"/>
      <c r="BFP3240" s="137"/>
      <c r="BFQ3240" s="137"/>
      <c r="BFR3240" s="137"/>
      <c r="BFS3240" s="137"/>
      <c r="BFT3240" s="137"/>
      <c r="BFU3240" s="137"/>
      <c r="BFV3240" s="137"/>
      <c r="BFW3240" s="137"/>
      <c r="BFX3240" s="137"/>
      <c r="BFY3240" s="137"/>
      <c r="BFZ3240" s="137"/>
      <c r="BGA3240" s="137"/>
      <c r="BGB3240" s="137"/>
      <c r="BGC3240" s="137"/>
      <c r="BGD3240" s="137"/>
      <c r="BGE3240" s="137"/>
      <c r="BGF3240" s="137"/>
      <c r="BGG3240" s="137"/>
      <c r="BGH3240" s="137"/>
      <c r="BGI3240" s="137"/>
      <c r="BGJ3240" s="137"/>
      <c r="BGK3240" s="137"/>
      <c r="BGL3240" s="137"/>
      <c r="BGM3240" s="137"/>
      <c r="BGN3240" s="137"/>
      <c r="BGO3240" s="137"/>
      <c r="BGP3240" s="137"/>
      <c r="BGQ3240" s="137"/>
      <c r="BGR3240" s="137"/>
      <c r="BGS3240" s="137"/>
      <c r="BGT3240" s="137"/>
      <c r="BGU3240" s="137"/>
      <c r="BGV3240" s="137"/>
      <c r="BGW3240" s="137"/>
      <c r="BGX3240" s="137"/>
      <c r="BGY3240" s="137"/>
      <c r="BGZ3240" s="137"/>
      <c r="BHA3240" s="137"/>
      <c r="BHB3240" s="137"/>
      <c r="BHC3240" s="137"/>
      <c r="BHD3240" s="137"/>
      <c r="BHE3240" s="137"/>
      <c r="BHF3240" s="137"/>
      <c r="BHG3240" s="137"/>
      <c r="BHH3240" s="137"/>
      <c r="BHI3240" s="137"/>
      <c r="BHJ3240" s="137"/>
      <c r="BHK3240" s="137"/>
      <c r="BHL3240" s="137"/>
      <c r="BHM3240" s="137"/>
      <c r="BHN3240" s="137"/>
      <c r="BHO3240" s="137"/>
      <c r="BHP3240" s="137"/>
      <c r="BHQ3240" s="137"/>
      <c r="BHR3240" s="137"/>
      <c r="BHS3240" s="137"/>
      <c r="BHT3240" s="137"/>
      <c r="BHU3240" s="137"/>
      <c r="BHV3240" s="137"/>
      <c r="BHW3240" s="137"/>
      <c r="BHX3240" s="137"/>
      <c r="BHY3240" s="137"/>
      <c r="BHZ3240" s="137"/>
      <c r="BIA3240" s="137"/>
      <c r="BIB3240" s="137"/>
      <c r="BIC3240" s="137"/>
      <c r="BID3240" s="137"/>
      <c r="BIE3240" s="137"/>
      <c r="BIF3240" s="137"/>
      <c r="BIG3240" s="137"/>
      <c r="BIH3240" s="137"/>
      <c r="BII3240" s="137"/>
      <c r="BIJ3240" s="137"/>
      <c r="BIK3240" s="137"/>
      <c r="BIL3240" s="137"/>
      <c r="BIM3240" s="137"/>
      <c r="BIN3240" s="137"/>
      <c r="BIO3240" s="137"/>
      <c r="BIP3240" s="137"/>
      <c r="BIQ3240" s="137"/>
      <c r="BIR3240" s="137"/>
      <c r="BIS3240" s="137"/>
      <c r="BIT3240" s="137"/>
      <c r="BIU3240" s="137"/>
      <c r="BIV3240" s="137"/>
      <c r="BIW3240" s="137"/>
      <c r="BIX3240" s="137"/>
      <c r="BIY3240" s="137"/>
      <c r="BIZ3240" s="137"/>
      <c r="BJA3240" s="137"/>
      <c r="BJB3240" s="137"/>
      <c r="BJC3240" s="137"/>
      <c r="BJD3240" s="137"/>
      <c r="BJE3240" s="137"/>
      <c r="BJF3240" s="137"/>
      <c r="BJG3240" s="137"/>
      <c r="BJH3240" s="137"/>
      <c r="BJI3240" s="137"/>
      <c r="BJJ3240" s="137"/>
      <c r="BJK3240" s="137"/>
      <c r="BJL3240" s="137"/>
      <c r="BJM3240" s="137"/>
      <c r="BJN3240" s="137"/>
      <c r="BJO3240" s="137"/>
      <c r="BJP3240" s="137"/>
      <c r="BJQ3240" s="137"/>
      <c r="BJR3240" s="137"/>
      <c r="BJS3240" s="137"/>
      <c r="BJT3240" s="137"/>
      <c r="BJU3240" s="137"/>
      <c r="BJV3240" s="137"/>
      <c r="BJW3240" s="137"/>
      <c r="BJX3240" s="137"/>
      <c r="BJY3240" s="137"/>
      <c r="BJZ3240" s="137"/>
      <c r="BKA3240" s="137"/>
      <c r="BKB3240" s="137"/>
      <c r="BKC3240" s="137"/>
      <c r="BKD3240" s="137"/>
      <c r="BKE3240" s="137"/>
      <c r="BKF3240" s="137"/>
      <c r="BKG3240" s="137"/>
      <c r="BKH3240" s="137"/>
      <c r="BKI3240" s="137"/>
      <c r="BKJ3240" s="137"/>
      <c r="BKK3240" s="137"/>
      <c r="BKL3240" s="137"/>
      <c r="BKM3240" s="137"/>
      <c r="BKN3240" s="137"/>
      <c r="BKO3240" s="137"/>
      <c r="BKP3240" s="137"/>
      <c r="BKQ3240" s="137"/>
      <c r="BKR3240" s="137"/>
      <c r="BKS3240" s="137"/>
      <c r="BKT3240" s="137"/>
      <c r="BKU3240" s="137"/>
      <c r="BKV3240" s="137"/>
      <c r="BKW3240" s="137"/>
      <c r="BKX3240" s="137"/>
      <c r="BKY3240" s="137"/>
      <c r="BKZ3240" s="137"/>
      <c r="BLA3240" s="137"/>
      <c r="BLB3240" s="137"/>
      <c r="BLC3240" s="137"/>
      <c r="BLD3240" s="137"/>
      <c r="BLE3240" s="137"/>
      <c r="BLF3240" s="137"/>
      <c r="BLG3240" s="137"/>
      <c r="BLH3240" s="137"/>
      <c r="BLI3240" s="137"/>
      <c r="BLJ3240" s="137"/>
      <c r="BLK3240" s="137"/>
      <c r="BLL3240" s="137"/>
      <c r="BLM3240" s="137"/>
      <c r="BLN3240" s="137"/>
      <c r="BLO3240" s="137"/>
      <c r="BLP3240" s="137"/>
      <c r="BLQ3240" s="137"/>
      <c r="BLR3240" s="137"/>
      <c r="BLS3240" s="137"/>
      <c r="BLT3240" s="137"/>
      <c r="BLU3240" s="137"/>
      <c r="BLV3240" s="137"/>
      <c r="BLW3240" s="137"/>
      <c r="BLX3240" s="137"/>
      <c r="BLY3240" s="137"/>
      <c r="BLZ3240" s="137"/>
      <c r="BMA3240" s="137"/>
      <c r="BMB3240" s="137"/>
      <c r="BMC3240" s="137"/>
      <c r="BMD3240" s="137"/>
      <c r="BME3240" s="137"/>
      <c r="BMF3240" s="137"/>
      <c r="BMG3240" s="137"/>
      <c r="BMH3240" s="137"/>
      <c r="BMI3240" s="137"/>
      <c r="BMJ3240" s="137"/>
      <c r="BMK3240" s="137"/>
      <c r="BML3240" s="137"/>
      <c r="BMM3240" s="137"/>
      <c r="BMN3240" s="137"/>
      <c r="BMO3240" s="137"/>
      <c r="BMP3240" s="137"/>
      <c r="BMQ3240" s="137"/>
      <c r="BMR3240" s="137"/>
      <c r="BMS3240" s="137"/>
      <c r="BMT3240" s="137"/>
      <c r="BMU3240" s="137"/>
      <c r="BMV3240" s="137"/>
      <c r="BMW3240" s="137"/>
      <c r="BMX3240" s="137"/>
      <c r="BMY3240" s="137"/>
      <c r="BMZ3240" s="137"/>
      <c r="BNA3240" s="137"/>
      <c r="BNB3240" s="137"/>
      <c r="BNC3240" s="137"/>
      <c r="BND3240" s="137"/>
      <c r="BNE3240" s="137"/>
      <c r="BNF3240" s="137"/>
      <c r="BNG3240" s="137"/>
      <c r="BNH3240" s="137"/>
      <c r="BNI3240" s="137"/>
      <c r="BNJ3240" s="137"/>
      <c r="BNK3240" s="137"/>
      <c r="BNL3240" s="137"/>
      <c r="BNM3240" s="137"/>
      <c r="BNN3240" s="137"/>
      <c r="BNO3240" s="137"/>
      <c r="BNP3240" s="137"/>
      <c r="BNQ3240" s="137"/>
      <c r="BNR3240" s="137"/>
      <c r="BNS3240" s="137"/>
      <c r="BNT3240" s="137"/>
      <c r="BNU3240" s="137"/>
      <c r="BNV3240" s="137"/>
      <c r="BNW3240" s="137"/>
      <c r="BNX3240" s="137"/>
      <c r="BNY3240" s="137"/>
      <c r="BNZ3240" s="137"/>
      <c r="BOA3240" s="137"/>
      <c r="BOB3240" s="137"/>
      <c r="BOC3240" s="137"/>
      <c r="BOD3240" s="137"/>
      <c r="BOE3240" s="137"/>
      <c r="BOF3240" s="137"/>
      <c r="BOG3240" s="137"/>
      <c r="BOH3240" s="137"/>
      <c r="BOI3240" s="137"/>
      <c r="BOJ3240" s="137"/>
      <c r="BOK3240" s="137"/>
      <c r="BOL3240" s="137"/>
      <c r="BOM3240" s="137"/>
      <c r="BON3240" s="137"/>
      <c r="BOO3240" s="137"/>
      <c r="BOP3240" s="137"/>
      <c r="BOQ3240" s="137"/>
      <c r="BOR3240" s="137"/>
      <c r="BOS3240" s="137"/>
      <c r="BOT3240" s="137"/>
      <c r="BOU3240" s="137"/>
      <c r="BOV3240" s="137"/>
      <c r="BOW3240" s="137"/>
      <c r="BOX3240" s="137"/>
      <c r="BOY3240" s="137"/>
      <c r="BOZ3240" s="137"/>
      <c r="BPA3240" s="137"/>
      <c r="BPB3240" s="137"/>
      <c r="BPC3240" s="137"/>
      <c r="BPD3240" s="137"/>
      <c r="BPE3240" s="137"/>
      <c r="BPF3240" s="137"/>
      <c r="BPG3240" s="137"/>
      <c r="BPH3240" s="137"/>
      <c r="BPI3240" s="137"/>
      <c r="BPJ3240" s="137"/>
      <c r="BPK3240" s="137"/>
      <c r="BPL3240" s="137"/>
      <c r="BPM3240" s="137"/>
      <c r="BPN3240" s="137"/>
      <c r="BPO3240" s="137"/>
      <c r="BPP3240" s="137"/>
      <c r="BPQ3240" s="137"/>
      <c r="BPR3240" s="137"/>
      <c r="BPS3240" s="137"/>
      <c r="BPT3240" s="137"/>
      <c r="BPU3240" s="137"/>
      <c r="BPV3240" s="137"/>
      <c r="BPW3240" s="137"/>
      <c r="BPX3240" s="137"/>
      <c r="BPY3240" s="137"/>
      <c r="BPZ3240" s="137"/>
      <c r="BQA3240" s="137"/>
      <c r="BQB3240" s="137"/>
      <c r="BQC3240" s="137"/>
      <c r="BQD3240" s="137"/>
      <c r="BQE3240" s="137"/>
      <c r="BQF3240" s="137"/>
      <c r="BQG3240" s="137"/>
      <c r="BQH3240" s="137"/>
      <c r="BQI3240" s="137"/>
      <c r="BQJ3240" s="137"/>
      <c r="BQK3240" s="137"/>
      <c r="BQL3240" s="137"/>
      <c r="BQM3240" s="137"/>
      <c r="BQN3240" s="137"/>
      <c r="BQO3240" s="137"/>
      <c r="BQP3240" s="137"/>
      <c r="BQQ3240" s="137"/>
      <c r="BQR3240" s="137"/>
      <c r="BQS3240" s="137"/>
      <c r="BQT3240" s="137"/>
      <c r="BQU3240" s="137"/>
      <c r="BQV3240" s="137"/>
      <c r="BQW3240" s="137"/>
      <c r="BQX3240" s="137"/>
      <c r="BQY3240" s="137"/>
      <c r="BQZ3240" s="137"/>
      <c r="BRA3240" s="137"/>
      <c r="BRB3240" s="137"/>
      <c r="BRC3240" s="137"/>
      <c r="BRD3240" s="137"/>
      <c r="BRE3240" s="137"/>
      <c r="BRF3240" s="137"/>
      <c r="BRG3240" s="137"/>
      <c r="BRH3240" s="137"/>
      <c r="BRI3240" s="137"/>
      <c r="BRJ3240" s="137"/>
      <c r="BRK3240" s="137"/>
      <c r="BRL3240" s="137"/>
      <c r="BRM3240" s="137"/>
      <c r="BRN3240" s="137"/>
      <c r="BRO3240" s="137"/>
      <c r="BRP3240" s="137"/>
      <c r="BRQ3240" s="137"/>
      <c r="BRR3240" s="137"/>
      <c r="BRS3240" s="137"/>
      <c r="BRT3240" s="137"/>
      <c r="BRU3240" s="137"/>
      <c r="BRV3240" s="137"/>
      <c r="BRW3240" s="137"/>
      <c r="BRX3240" s="137"/>
      <c r="BRY3240" s="137"/>
      <c r="BRZ3240" s="137"/>
      <c r="BSA3240" s="137"/>
      <c r="BSB3240" s="137"/>
      <c r="BSC3240" s="137"/>
      <c r="BSD3240" s="137"/>
      <c r="BSE3240" s="137"/>
      <c r="BSF3240" s="137"/>
      <c r="BSG3240" s="137"/>
      <c r="BSH3240" s="137"/>
      <c r="BSI3240" s="137"/>
      <c r="BSJ3240" s="137"/>
      <c r="BSK3240" s="137"/>
      <c r="BSL3240" s="137"/>
      <c r="BSM3240" s="137"/>
      <c r="BSN3240" s="137"/>
      <c r="BSO3240" s="137"/>
      <c r="BSP3240" s="137"/>
      <c r="BSQ3240" s="137"/>
      <c r="BSR3240" s="137"/>
      <c r="BSS3240" s="137"/>
      <c r="BST3240" s="137"/>
      <c r="BSU3240" s="137"/>
      <c r="BSV3240" s="137"/>
      <c r="BSW3240" s="137"/>
      <c r="BSX3240" s="137"/>
      <c r="BSY3240" s="137"/>
      <c r="BSZ3240" s="137"/>
      <c r="BTA3240" s="137"/>
      <c r="BTB3240" s="137"/>
      <c r="BTC3240" s="137"/>
      <c r="BTD3240" s="137"/>
      <c r="BTE3240" s="137"/>
      <c r="BTF3240" s="137"/>
      <c r="BTG3240" s="137"/>
      <c r="BTH3240" s="137"/>
      <c r="BTI3240" s="137"/>
      <c r="BTJ3240" s="137"/>
      <c r="BTK3240" s="137"/>
      <c r="BTL3240" s="137"/>
      <c r="BTM3240" s="137"/>
      <c r="BTN3240" s="137"/>
      <c r="BTO3240" s="137"/>
      <c r="BTP3240" s="137"/>
      <c r="BTQ3240" s="137"/>
      <c r="BTR3240" s="137"/>
      <c r="BTS3240" s="137"/>
      <c r="BTT3240" s="137"/>
      <c r="BTU3240" s="137"/>
      <c r="BTV3240" s="137"/>
      <c r="BTW3240" s="137"/>
      <c r="BTX3240" s="137"/>
      <c r="BTY3240" s="137"/>
      <c r="BTZ3240" s="137"/>
      <c r="BUA3240" s="137"/>
      <c r="BUB3240" s="137"/>
      <c r="BUC3240" s="137"/>
      <c r="BUD3240" s="137"/>
      <c r="BUE3240" s="137"/>
      <c r="BUF3240" s="137"/>
      <c r="BUG3240" s="137"/>
      <c r="BUH3240" s="137"/>
      <c r="BUI3240" s="137"/>
      <c r="BUJ3240" s="137"/>
      <c r="BUK3240" s="137"/>
      <c r="BUL3240" s="137"/>
      <c r="BUM3240" s="137"/>
      <c r="BUN3240" s="137"/>
      <c r="BUO3240" s="137"/>
      <c r="BUP3240" s="137"/>
      <c r="BUQ3240" s="137"/>
      <c r="BUR3240" s="137"/>
      <c r="BUS3240" s="137"/>
      <c r="BUT3240" s="137"/>
      <c r="BUU3240" s="137"/>
      <c r="BUV3240" s="137"/>
      <c r="BUW3240" s="137"/>
      <c r="BUX3240" s="137"/>
      <c r="BUY3240" s="137"/>
      <c r="BUZ3240" s="137"/>
      <c r="BVA3240" s="137"/>
      <c r="BVB3240" s="137"/>
      <c r="BVC3240" s="137"/>
      <c r="BVD3240" s="137"/>
      <c r="BVE3240" s="137"/>
      <c r="BVF3240" s="137"/>
      <c r="BVG3240" s="137"/>
      <c r="BVH3240" s="137"/>
      <c r="BVI3240" s="137"/>
      <c r="BVJ3240" s="137"/>
      <c r="BVK3240" s="137"/>
      <c r="BVL3240" s="137"/>
      <c r="BVM3240" s="137"/>
      <c r="BVN3240" s="137"/>
      <c r="BVO3240" s="137"/>
      <c r="BVP3240" s="137"/>
      <c r="BVQ3240" s="137"/>
      <c r="BVR3240" s="137"/>
      <c r="BVS3240" s="137"/>
      <c r="BVT3240" s="137"/>
      <c r="BVU3240" s="137"/>
      <c r="BVV3240" s="137"/>
      <c r="BVW3240" s="137"/>
      <c r="BVX3240" s="137"/>
      <c r="BVY3240" s="137"/>
      <c r="BVZ3240" s="137"/>
      <c r="BWA3240" s="137"/>
      <c r="BWB3240" s="137"/>
      <c r="BWC3240" s="137"/>
      <c r="BWD3240" s="137"/>
      <c r="BWE3240" s="137"/>
      <c r="BWF3240" s="137"/>
      <c r="BWG3240" s="137"/>
      <c r="BWH3240" s="137"/>
      <c r="BWI3240" s="137"/>
      <c r="BWJ3240" s="137"/>
      <c r="BWK3240" s="137"/>
      <c r="BWL3240" s="137"/>
      <c r="BWM3240" s="137"/>
      <c r="BWN3240" s="137"/>
      <c r="BWO3240" s="137"/>
      <c r="BWP3240" s="137"/>
      <c r="BWQ3240" s="137"/>
      <c r="BWR3240" s="137"/>
      <c r="BWS3240" s="137"/>
      <c r="BWT3240" s="137"/>
      <c r="BWU3240" s="137"/>
      <c r="BWV3240" s="137"/>
      <c r="BWW3240" s="137"/>
      <c r="BWX3240" s="137"/>
      <c r="BWY3240" s="137"/>
      <c r="BWZ3240" s="137"/>
      <c r="BXA3240" s="137"/>
      <c r="BXB3240" s="137"/>
      <c r="BXC3240" s="137"/>
      <c r="BXD3240" s="137"/>
      <c r="BXE3240" s="137"/>
      <c r="BXF3240" s="137"/>
      <c r="BXG3240" s="137"/>
      <c r="BXH3240" s="137"/>
      <c r="BXI3240" s="137"/>
      <c r="BXJ3240" s="137"/>
      <c r="BXK3240" s="137"/>
      <c r="BXL3240" s="137"/>
      <c r="BXM3240" s="137"/>
      <c r="BXN3240" s="137"/>
      <c r="BXO3240" s="137"/>
      <c r="BXP3240" s="137"/>
      <c r="BXQ3240" s="137"/>
      <c r="BXR3240" s="137"/>
      <c r="BXS3240" s="137"/>
      <c r="BXT3240" s="137"/>
      <c r="BXU3240" s="137"/>
      <c r="BXV3240" s="137"/>
      <c r="BXW3240" s="137"/>
      <c r="BXX3240" s="137"/>
      <c r="BXY3240" s="137"/>
      <c r="BXZ3240" s="137"/>
      <c r="BYA3240" s="137"/>
      <c r="BYB3240" s="137"/>
      <c r="BYC3240" s="137"/>
      <c r="BYD3240" s="137"/>
      <c r="BYE3240" s="137"/>
      <c r="BYF3240" s="137"/>
      <c r="BYG3240" s="137"/>
      <c r="BYH3240" s="137"/>
      <c r="BYI3240" s="137"/>
      <c r="BYJ3240" s="137"/>
      <c r="BYK3240" s="137"/>
      <c r="BYL3240" s="137"/>
      <c r="BYM3240" s="137"/>
      <c r="BYN3240" s="137"/>
      <c r="BYO3240" s="137"/>
      <c r="BYP3240" s="137"/>
      <c r="BYQ3240" s="137"/>
      <c r="BYR3240" s="137"/>
      <c r="BYS3240" s="137"/>
      <c r="BYT3240" s="137"/>
      <c r="BYU3240" s="137"/>
      <c r="BYV3240" s="137"/>
      <c r="BYW3240" s="137"/>
      <c r="BYX3240" s="137"/>
      <c r="BYY3240" s="137"/>
      <c r="BYZ3240" s="137"/>
      <c r="BZA3240" s="137"/>
      <c r="BZB3240" s="137"/>
      <c r="BZC3240" s="137"/>
      <c r="BZD3240" s="137"/>
      <c r="BZE3240" s="137"/>
      <c r="BZF3240" s="137"/>
      <c r="BZG3240" s="137"/>
      <c r="BZH3240" s="137"/>
      <c r="BZI3240" s="137"/>
      <c r="BZJ3240" s="137"/>
      <c r="BZK3240" s="137"/>
      <c r="BZL3240" s="137"/>
      <c r="BZM3240" s="137"/>
      <c r="BZN3240" s="137"/>
      <c r="BZO3240" s="137"/>
      <c r="BZP3240" s="137"/>
      <c r="BZQ3240" s="137"/>
      <c r="BZR3240" s="137"/>
      <c r="BZS3240" s="137"/>
      <c r="BZT3240" s="137"/>
      <c r="BZU3240" s="137"/>
      <c r="BZV3240" s="137"/>
      <c r="BZW3240" s="137"/>
      <c r="BZX3240" s="137"/>
      <c r="BZY3240" s="137"/>
      <c r="BZZ3240" s="137"/>
      <c r="CAA3240" s="137"/>
      <c r="CAB3240" s="137"/>
      <c r="CAC3240" s="137"/>
      <c r="CAD3240" s="137"/>
      <c r="CAE3240" s="137"/>
      <c r="CAF3240" s="137"/>
      <c r="CAG3240" s="137"/>
      <c r="CAH3240" s="137"/>
      <c r="CAI3240" s="137"/>
      <c r="CAJ3240" s="137"/>
      <c r="CAK3240" s="137"/>
      <c r="CAL3240" s="137"/>
      <c r="CAM3240" s="137"/>
      <c r="CAN3240" s="137"/>
      <c r="CAO3240" s="137"/>
      <c r="CAP3240" s="137"/>
      <c r="CAQ3240" s="137"/>
      <c r="CAR3240" s="137"/>
      <c r="CAS3240" s="137"/>
      <c r="CAT3240" s="137"/>
      <c r="CAU3240" s="137"/>
      <c r="CAV3240" s="137"/>
      <c r="CAW3240" s="137"/>
      <c r="CAX3240" s="137"/>
      <c r="CAY3240" s="137"/>
      <c r="CAZ3240" s="137"/>
      <c r="CBA3240" s="137"/>
      <c r="CBB3240" s="137"/>
      <c r="CBC3240" s="137"/>
      <c r="CBD3240" s="137"/>
      <c r="CBE3240" s="137"/>
      <c r="CBF3240" s="137"/>
      <c r="CBG3240" s="137"/>
      <c r="CBH3240" s="137"/>
      <c r="CBI3240" s="137"/>
      <c r="CBJ3240" s="137"/>
      <c r="CBK3240" s="137"/>
      <c r="CBL3240" s="137"/>
      <c r="CBM3240" s="137"/>
      <c r="CBN3240" s="137"/>
      <c r="CBO3240" s="137"/>
      <c r="CBP3240" s="137"/>
      <c r="CBQ3240" s="137"/>
      <c r="CBR3240" s="137"/>
      <c r="CBS3240" s="137"/>
      <c r="CBT3240" s="137"/>
      <c r="CBU3240" s="137"/>
      <c r="CBV3240" s="137"/>
      <c r="CBW3240" s="137"/>
      <c r="CBX3240" s="137"/>
      <c r="CBY3240" s="137"/>
      <c r="CBZ3240" s="137"/>
      <c r="CCA3240" s="137"/>
      <c r="CCB3240" s="137"/>
      <c r="CCC3240" s="137"/>
      <c r="CCD3240" s="137"/>
      <c r="CCE3240" s="137"/>
      <c r="CCF3240" s="137"/>
      <c r="CCG3240" s="137"/>
      <c r="CCH3240" s="137"/>
      <c r="CCI3240" s="137"/>
      <c r="CCJ3240" s="137"/>
      <c r="CCK3240" s="137"/>
      <c r="CCL3240" s="137"/>
      <c r="CCM3240" s="137"/>
      <c r="CCN3240" s="137"/>
      <c r="CCO3240" s="137"/>
      <c r="CCP3240" s="137"/>
      <c r="CCQ3240" s="137"/>
      <c r="CCR3240" s="137"/>
      <c r="CCS3240" s="137"/>
      <c r="CCT3240" s="137"/>
      <c r="CCU3240" s="137"/>
      <c r="CCV3240" s="137"/>
      <c r="CCW3240" s="137"/>
      <c r="CCX3240" s="137"/>
      <c r="CCY3240" s="137"/>
      <c r="CCZ3240" s="137"/>
      <c r="CDA3240" s="137"/>
      <c r="CDB3240" s="137"/>
      <c r="CDC3240" s="137"/>
      <c r="CDD3240" s="137"/>
      <c r="CDE3240" s="137"/>
      <c r="CDF3240" s="137"/>
      <c r="CDG3240" s="137"/>
      <c r="CDH3240" s="137"/>
      <c r="CDI3240" s="137"/>
      <c r="CDJ3240" s="137"/>
      <c r="CDK3240" s="137"/>
      <c r="CDL3240" s="137"/>
      <c r="CDM3240" s="137"/>
      <c r="CDN3240" s="137"/>
      <c r="CDO3240" s="137"/>
      <c r="CDP3240" s="137"/>
      <c r="CDQ3240" s="137"/>
      <c r="CDR3240" s="137"/>
      <c r="CDS3240" s="137"/>
      <c r="CDT3240" s="137"/>
      <c r="CDU3240" s="137"/>
      <c r="CDV3240" s="137"/>
      <c r="CDW3240" s="137"/>
      <c r="CDX3240" s="137"/>
      <c r="CDY3240" s="137"/>
      <c r="CDZ3240" s="137"/>
      <c r="CEA3240" s="137"/>
      <c r="CEB3240" s="137"/>
      <c r="CEC3240" s="137"/>
      <c r="CED3240" s="137"/>
      <c r="CEE3240" s="137"/>
      <c r="CEF3240" s="137"/>
      <c r="CEG3240" s="137"/>
      <c r="CEH3240" s="137"/>
      <c r="CEI3240" s="137"/>
      <c r="CEJ3240" s="137"/>
      <c r="CEK3240" s="137"/>
      <c r="CEL3240" s="137"/>
      <c r="CEM3240" s="137"/>
      <c r="CEN3240" s="137"/>
      <c r="CEO3240" s="137"/>
      <c r="CEP3240" s="137"/>
      <c r="CEQ3240" s="137"/>
      <c r="CER3240" s="137"/>
      <c r="CES3240" s="137"/>
      <c r="CET3240" s="137"/>
      <c r="CEU3240" s="137"/>
      <c r="CEV3240" s="137"/>
      <c r="CEW3240" s="137"/>
      <c r="CEX3240" s="137"/>
      <c r="CEY3240" s="137"/>
      <c r="CEZ3240" s="137"/>
      <c r="CFA3240" s="137"/>
      <c r="CFB3240" s="137"/>
      <c r="CFC3240" s="137"/>
      <c r="CFD3240" s="137"/>
      <c r="CFE3240" s="137"/>
      <c r="CFF3240" s="137"/>
      <c r="CFG3240" s="137"/>
      <c r="CFH3240" s="137"/>
      <c r="CFI3240" s="137"/>
      <c r="CFJ3240" s="137"/>
      <c r="CFK3240" s="137"/>
      <c r="CFL3240" s="137"/>
      <c r="CFM3240" s="137"/>
      <c r="CFN3240" s="137"/>
      <c r="CFO3240" s="137"/>
      <c r="CFP3240" s="137"/>
      <c r="CFQ3240" s="137"/>
      <c r="CFR3240" s="137"/>
      <c r="CFS3240" s="137"/>
      <c r="CFT3240" s="137"/>
      <c r="CFU3240" s="137"/>
      <c r="CFV3240" s="137"/>
      <c r="CFW3240" s="137"/>
      <c r="CFX3240" s="137"/>
      <c r="CFY3240" s="137"/>
      <c r="CFZ3240" s="137"/>
      <c r="CGA3240" s="137"/>
      <c r="CGB3240" s="137"/>
      <c r="CGC3240" s="137"/>
      <c r="CGD3240" s="137"/>
      <c r="CGE3240" s="137"/>
      <c r="CGF3240" s="137"/>
      <c r="CGG3240" s="137"/>
      <c r="CGH3240" s="137"/>
      <c r="CGI3240" s="137"/>
      <c r="CGJ3240" s="137"/>
      <c r="CGK3240" s="137"/>
      <c r="CGL3240" s="137"/>
      <c r="CGM3240" s="137"/>
      <c r="CGN3240" s="137"/>
      <c r="CGO3240" s="137"/>
      <c r="CGP3240" s="137"/>
      <c r="CGQ3240" s="137"/>
      <c r="CGR3240" s="137"/>
      <c r="CGS3240" s="137"/>
      <c r="CGT3240" s="137"/>
      <c r="CGU3240" s="137"/>
      <c r="CGV3240" s="137"/>
      <c r="CGW3240" s="137"/>
      <c r="CGX3240" s="137"/>
      <c r="CGY3240" s="137"/>
      <c r="CGZ3240" s="137"/>
      <c r="CHA3240" s="137"/>
      <c r="CHB3240" s="137"/>
      <c r="CHC3240" s="137"/>
      <c r="CHD3240" s="137"/>
      <c r="CHE3240" s="137"/>
      <c r="CHF3240" s="137"/>
      <c r="CHG3240" s="137"/>
      <c r="CHH3240" s="137"/>
      <c r="CHI3240" s="137"/>
      <c r="CHJ3240" s="137"/>
      <c r="CHK3240" s="137"/>
      <c r="CHL3240" s="137"/>
      <c r="CHM3240" s="137"/>
      <c r="CHN3240" s="137"/>
      <c r="CHO3240" s="137"/>
      <c r="CHP3240" s="137"/>
      <c r="CHQ3240" s="137"/>
      <c r="CHR3240" s="137"/>
      <c r="CHS3240" s="137"/>
      <c r="CHT3240" s="137"/>
      <c r="CHU3240" s="137"/>
      <c r="CHV3240" s="137"/>
      <c r="CHW3240" s="137"/>
      <c r="CHX3240" s="137"/>
      <c r="CHY3240" s="137"/>
      <c r="CHZ3240" s="137"/>
      <c r="CIA3240" s="137"/>
      <c r="CIB3240" s="137"/>
      <c r="CIC3240" s="137"/>
      <c r="CID3240" s="137"/>
      <c r="CIE3240" s="137"/>
      <c r="CIF3240" s="137"/>
      <c r="CIG3240" s="137"/>
      <c r="CIH3240" s="137"/>
      <c r="CII3240" s="137"/>
      <c r="CIJ3240" s="137"/>
      <c r="CIK3240" s="137"/>
      <c r="CIL3240" s="137"/>
      <c r="CIM3240" s="137"/>
      <c r="CIN3240" s="137"/>
      <c r="CIO3240" s="137"/>
      <c r="CIP3240" s="137"/>
      <c r="CIQ3240" s="137"/>
      <c r="CIR3240" s="137"/>
      <c r="CIS3240" s="137"/>
      <c r="CIT3240" s="137"/>
      <c r="CIU3240" s="137"/>
      <c r="CIV3240" s="137"/>
      <c r="CIW3240" s="137"/>
      <c r="CIX3240" s="137"/>
      <c r="CIY3240" s="137"/>
      <c r="CIZ3240" s="137"/>
      <c r="CJA3240" s="137"/>
      <c r="CJB3240" s="137"/>
      <c r="CJC3240" s="137"/>
      <c r="CJD3240" s="137"/>
      <c r="CJE3240" s="137"/>
      <c r="CJF3240" s="137"/>
      <c r="CJG3240" s="137"/>
      <c r="CJH3240" s="137"/>
      <c r="CJI3240" s="137"/>
      <c r="CJJ3240" s="137"/>
      <c r="CJK3240" s="137"/>
      <c r="CJL3240" s="137"/>
      <c r="CJM3240" s="137"/>
      <c r="CJN3240" s="137"/>
      <c r="CJO3240" s="137"/>
      <c r="CJP3240" s="137"/>
      <c r="CJQ3240" s="137"/>
      <c r="CJR3240" s="137"/>
      <c r="CJS3240" s="137"/>
      <c r="CJT3240" s="137"/>
      <c r="CJU3240" s="137"/>
      <c r="CJV3240" s="137"/>
      <c r="CJW3240" s="137"/>
      <c r="CJX3240" s="137"/>
      <c r="CJY3240" s="137"/>
      <c r="CJZ3240" s="137"/>
      <c r="CKA3240" s="137"/>
      <c r="CKB3240" s="137"/>
      <c r="CKC3240" s="137"/>
      <c r="CKD3240" s="137"/>
      <c r="CKE3240" s="137"/>
      <c r="CKF3240" s="137"/>
      <c r="CKG3240" s="137"/>
      <c r="CKH3240" s="137"/>
      <c r="CKI3240" s="137"/>
      <c r="CKJ3240" s="137"/>
      <c r="CKK3240" s="137"/>
      <c r="CKL3240" s="137"/>
      <c r="CKM3240" s="137"/>
      <c r="CKN3240" s="137"/>
      <c r="CKO3240" s="137"/>
      <c r="CKP3240" s="137"/>
      <c r="CKQ3240" s="137"/>
      <c r="CKR3240" s="137"/>
      <c r="CKS3240" s="137"/>
      <c r="CKT3240" s="137"/>
      <c r="CKU3240" s="137"/>
      <c r="CKV3240" s="137"/>
      <c r="CKW3240" s="137"/>
      <c r="CKX3240" s="137"/>
      <c r="CKY3240" s="137"/>
      <c r="CKZ3240" s="137"/>
      <c r="CLA3240" s="137"/>
      <c r="CLB3240" s="137"/>
      <c r="CLC3240" s="137"/>
      <c r="CLD3240" s="137"/>
      <c r="CLE3240" s="137"/>
      <c r="CLF3240" s="137"/>
      <c r="CLG3240" s="137"/>
      <c r="CLH3240" s="137"/>
      <c r="CLI3240" s="137"/>
      <c r="CLJ3240" s="137"/>
      <c r="CLK3240" s="137"/>
      <c r="CLL3240" s="137"/>
      <c r="CLM3240" s="137"/>
      <c r="CLN3240" s="137"/>
      <c r="CLO3240" s="137"/>
      <c r="CLP3240" s="137"/>
      <c r="CLQ3240" s="137"/>
      <c r="CLR3240" s="137"/>
      <c r="CLS3240" s="137"/>
      <c r="CLT3240" s="137"/>
      <c r="CLU3240" s="137"/>
      <c r="CLV3240" s="137"/>
      <c r="CLW3240" s="137"/>
      <c r="CLX3240" s="137"/>
      <c r="CLY3240" s="137"/>
      <c r="CLZ3240" s="137"/>
      <c r="CMA3240" s="137"/>
      <c r="CMB3240" s="137"/>
      <c r="CMC3240" s="137"/>
      <c r="CMD3240" s="137"/>
      <c r="CME3240" s="137"/>
      <c r="CMF3240" s="137"/>
      <c r="CMG3240" s="137"/>
      <c r="CMH3240" s="137"/>
      <c r="CMI3240" s="137"/>
      <c r="CMJ3240" s="137"/>
      <c r="CMK3240" s="137"/>
      <c r="CML3240" s="137"/>
      <c r="CMM3240" s="137"/>
      <c r="CMN3240" s="137"/>
      <c r="CMO3240" s="137"/>
      <c r="CMP3240" s="137"/>
      <c r="CMQ3240" s="137"/>
      <c r="CMR3240" s="137"/>
      <c r="CMS3240" s="137"/>
      <c r="CMT3240" s="137"/>
      <c r="CMU3240" s="137"/>
      <c r="CMV3240" s="137"/>
      <c r="CMW3240" s="137"/>
      <c r="CMX3240" s="137"/>
      <c r="CMY3240" s="137"/>
      <c r="CMZ3240" s="137"/>
      <c r="CNA3240" s="137"/>
      <c r="CNB3240" s="137"/>
      <c r="CNC3240" s="137"/>
      <c r="CND3240" s="137"/>
      <c r="CNE3240" s="137"/>
      <c r="CNF3240" s="137"/>
      <c r="CNG3240" s="137"/>
      <c r="CNH3240" s="137"/>
      <c r="CNI3240" s="137"/>
      <c r="CNJ3240" s="137"/>
      <c r="CNK3240" s="137"/>
      <c r="CNL3240" s="137"/>
      <c r="CNM3240" s="137"/>
      <c r="CNN3240" s="137"/>
      <c r="CNO3240" s="137"/>
      <c r="CNP3240" s="137"/>
      <c r="CNQ3240" s="137"/>
      <c r="CNR3240" s="137"/>
      <c r="CNS3240" s="137"/>
      <c r="CNT3240" s="137"/>
      <c r="CNU3240" s="137"/>
      <c r="CNV3240" s="137"/>
      <c r="CNW3240" s="137"/>
      <c r="CNX3240" s="137"/>
      <c r="CNY3240" s="137"/>
      <c r="CNZ3240" s="137"/>
      <c r="COA3240" s="137"/>
      <c r="COB3240" s="137"/>
      <c r="COC3240" s="137"/>
      <c r="COD3240" s="137"/>
      <c r="COE3240" s="137"/>
      <c r="COF3240" s="137"/>
      <c r="COG3240" s="137"/>
      <c r="COH3240" s="137"/>
      <c r="COI3240" s="137"/>
      <c r="COJ3240" s="137"/>
      <c r="COK3240" s="137"/>
      <c r="COL3240" s="137"/>
      <c r="COM3240" s="137"/>
      <c r="CON3240" s="137"/>
      <c r="COO3240" s="137"/>
      <c r="COP3240" s="137"/>
      <c r="COQ3240" s="137"/>
      <c r="COR3240" s="137"/>
      <c r="COS3240" s="137"/>
      <c r="COT3240" s="137"/>
      <c r="COU3240" s="137"/>
      <c r="COV3240" s="137"/>
      <c r="COW3240" s="137"/>
      <c r="COX3240" s="137"/>
      <c r="COY3240" s="137"/>
      <c r="COZ3240" s="137"/>
      <c r="CPA3240" s="137"/>
      <c r="CPB3240" s="137"/>
      <c r="CPC3240" s="137"/>
      <c r="CPD3240" s="137"/>
      <c r="CPE3240" s="137"/>
      <c r="CPF3240" s="137"/>
      <c r="CPG3240" s="137"/>
      <c r="CPH3240" s="137"/>
      <c r="CPI3240" s="137"/>
      <c r="CPJ3240" s="137"/>
      <c r="CPK3240" s="137"/>
      <c r="CPL3240" s="137"/>
      <c r="CPM3240" s="137"/>
      <c r="CPN3240" s="137"/>
      <c r="CPO3240" s="137"/>
      <c r="CPP3240" s="137"/>
      <c r="CPQ3240" s="137"/>
      <c r="CPR3240" s="137"/>
      <c r="CPS3240" s="137"/>
      <c r="CPT3240" s="137"/>
      <c r="CPU3240" s="137"/>
      <c r="CPV3240" s="137"/>
      <c r="CPW3240" s="137"/>
      <c r="CPX3240" s="137"/>
      <c r="CPY3240" s="137"/>
      <c r="CPZ3240" s="137"/>
      <c r="CQA3240" s="137"/>
      <c r="CQB3240" s="137"/>
      <c r="CQC3240" s="137"/>
      <c r="CQD3240" s="137"/>
      <c r="CQE3240" s="137"/>
      <c r="CQF3240" s="137"/>
      <c r="CQG3240" s="137"/>
      <c r="CQH3240" s="137"/>
      <c r="CQI3240" s="137"/>
      <c r="CQJ3240" s="137"/>
      <c r="CQK3240" s="137"/>
      <c r="CQL3240" s="137"/>
      <c r="CQM3240" s="137"/>
      <c r="CQN3240" s="137"/>
      <c r="CQO3240" s="137"/>
      <c r="CQP3240" s="137"/>
      <c r="CQQ3240" s="137"/>
      <c r="CQR3240" s="137"/>
      <c r="CQS3240" s="137"/>
      <c r="CQT3240" s="137"/>
      <c r="CQU3240" s="137"/>
      <c r="CQV3240" s="137"/>
      <c r="CQW3240" s="137"/>
      <c r="CQX3240" s="137"/>
      <c r="CQY3240" s="137"/>
      <c r="CQZ3240" s="137"/>
      <c r="CRA3240" s="137"/>
      <c r="CRB3240" s="137"/>
      <c r="CRC3240" s="137"/>
      <c r="CRD3240" s="137"/>
      <c r="CRE3240" s="137"/>
      <c r="CRF3240" s="137"/>
      <c r="CRG3240" s="137"/>
      <c r="CRH3240" s="137"/>
      <c r="CRI3240" s="137"/>
      <c r="CRJ3240" s="137"/>
      <c r="CRK3240" s="137"/>
      <c r="CRL3240" s="137"/>
      <c r="CRM3240" s="137"/>
      <c r="CRN3240" s="137"/>
      <c r="CRO3240" s="137"/>
      <c r="CRP3240" s="137"/>
      <c r="CRQ3240" s="137"/>
      <c r="CRR3240" s="137"/>
      <c r="CRS3240" s="137"/>
      <c r="CRT3240" s="137"/>
      <c r="CRU3240" s="137"/>
      <c r="CRV3240" s="137"/>
      <c r="CRW3240" s="137"/>
      <c r="CRX3240" s="137"/>
      <c r="CRY3240" s="137"/>
      <c r="CRZ3240" s="137"/>
      <c r="CSA3240" s="137"/>
      <c r="CSB3240" s="137"/>
      <c r="CSC3240" s="137"/>
      <c r="CSD3240" s="137"/>
      <c r="CSE3240" s="137"/>
      <c r="CSF3240" s="137"/>
      <c r="CSG3240" s="137"/>
      <c r="CSH3240" s="137"/>
      <c r="CSI3240" s="137"/>
      <c r="CSJ3240" s="137"/>
      <c r="CSK3240" s="137"/>
      <c r="CSL3240" s="137"/>
      <c r="CSM3240" s="137"/>
      <c r="CSN3240" s="137"/>
      <c r="CSO3240" s="137"/>
      <c r="CSP3240" s="137"/>
      <c r="CSQ3240" s="137"/>
      <c r="CSR3240" s="137"/>
      <c r="CSS3240" s="137"/>
      <c r="CST3240" s="137"/>
      <c r="CSU3240" s="137"/>
      <c r="CSV3240" s="137"/>
      <c r="CSW3240" s="137"/>
      <c r="CSX3240" s="137"/>
      <c r="CSY3240" s="137"/>
      <c r="CSZ3240" s="137"/>
      <c r="CTA3240" s="137"/>
      <c r="CTB3240" s="137"/>
      <c r="CTC3240" s="137"/>
      <c r="CTD3240" s="137"/>
      <c r="CTE3240" s="137"/>
      <c r="CTF3240" s="137"/>
      <c r="CTG3240" s="137"/>
      <c r="CTH3240" s="137"/>
      <c r="CTI3240" s="137"/>
      <c r="CTJ3240" s="137"/>
      <c r="CTK3240" s="137"/>
      <c r="CTL3240" s="137"/>
      <c r="CTM3240" s="137"/>
      <c r="CTN3240" s="137"/>
      <c r="CTO3240" s="137"/>
      <c r="CTP3240" s="137"/>
      <c r="CTQ3240" s="137"/>
      <c r="CTR3240" s="137"/>
      <c r="CTS3240" s="137"/>
      <c r="CTT3240" s="137"/>
      <c r="CTU3240" s="137"/>
      <c r="CTV3240" s="137"/>
      <c r="CTW3240" s="137"/>
      <c r="CTX3240" s="137"/>
      <c r="CTY3240" s="137"/>
      <c r="CTZ3240" s="137"/>
      <c r="CUA3240" s="137"/>
      <c r="CUB3240" s="137"/>
      <c r="CUC3240" s="137"/>
      <c r="CUD3240" s="137"/>
      <c r="CUE3240" s="137"/>
      <c r="CUF3240" s="137"/>
      <c r="CUG3240" s="137"/>
      <c r="CUH3240" s="137"/>
      <c r="CUI3240" s="137"/>
      <c r="CUJ3240" s="137"/>
      <c r="CUK3240" s="137"/>
      <c r="CUL3240" s="137"/>
      <c r="CUM3240" s="137"/>
      <c r="CUN3240" s="137"/>
      <c r="CUO3240" s="137"/>
      <c r="CUP3240" s="137"/>
      <c r="CUQ3240" s="137"/>
      <c r="CUR3240" s="137"/>
      <c r="CUS3240" s="137"/>
      <c r="CUT3240" s="137"/>
      <c r="CUU3240" s="137"/>
      <c r="CUV3240" s="137"/>
      <c r="CUW3240" s="137"/>
      <c r="CUX3240" s="137"/>
      <c r="CUY3240" s="137"/>
      <c r="CUZ3240" s="137"/>
      <c r="CVA3240" s="137"/>
      <c r="CVB3240" s="137"/>
      <c r="CVC3240" s="137"/>
      <c r="CVD3240" s="137"/>
      <c r="CVE3240" s="137"/>
      <c r="CVF3240" s="137"/>
      <c r="CVG3240" s="137"/>
      <c r="CVH3240" s="137"/>
      <c r="CVI3240" s="137"/>
      <c r="CVJ3240" s="137"/>
      <c r="CVK3240" s="137"/>
      <c r="CVL3240" s="137"/>
      <c r="CVM3240" s="137"/>
      <c r="CVN3240" s="137"/>
      <c r="CVO3240" s="137"/>
      <c r="CVP3240" s="137"/>
      <c r="CVQ3240" s="137"/>
      <c r="CVR3240" s="137"/>
      <c r="CVS3240" s="137"/>
      <c r="CVT3240" s="137"/>
      <c r="CVU3240" s="137"/>
      <c r="CVV3240" s="137"/>
      <c r="CVW3240" s="137"/>
      <c r="CVX3240" s="137"/>
      <c r="CVY3240" s="137"/>
      <c r="CVZ3240" s="137"/>
      <c r="CWA3240" s="137"/>
      <c r="CWB3240" s="137"/>
      <c r="CWC3240" s="137"/>
      <c r="CWD3240" s="137"/>
      <c r="CWE3240" s="137"/>
      <c r="CWF3240" s="137"/>
      <c r="CWG3240" s="137"/>
      <c r="CWH3240" s="137"/>
      <c r="CWI3240" s="137"/>
      <c r="CWJ3240" s="137"/>
      <c r="CWK3240" s="137"/>
      <c r="CWL3240" s="137"/>
      <c r="CWM3240" s="137"/>
      <c r="CWN3240" s="137"/>
      <c r="CWO3240" s="137"/>
      <c r="CWP3240" s="137"/>
      <c r="CWQ3240" s="137"/>
      <c r="CWR3240" s="137"/>
      <c r="CWS3240" s="137"/>
      <c r="CWT3240" s="137"/>
      <c r="CWU3240" s="137"/>
      <c r="CWV3240" s="137"/>
      <c r="CWW3240" s="137"/>
      <c r="CWX3240" s="137"/>
      <c r="CWY3240" s="137"/>
      <c r="CWZ3240" s="137"/>
      <c r="CXA3240" s="137"/>
      <c r="CXB3240" s="137"/>
      <c r="CXC3240" s="137"/>
      <c r="CXD3240" s="137"/>
      <c r="CXE3240" s="137"/>
      <c r="CXF3240" s="137"/>
      <c r="CXG3240" s="137"/>
      <c r="CXH3240" s="137"/>
      <c r="CXI3240" s="137"/>
      <c r="CXJ3240" s="137"/>
      <c r="CXK3240" s="137"/>
      <c r="CXL3240" s="137"/>
      <c r="CXM3240" s="137"/>
      <c r="CXN3240" s="137"/>
      <c r="CXO3240" s="137"/>
      <c r="CXP3240" s="137"/>
      <c r="CXQ3240" s="137"/>
      <c r="CXR3240" s="137"/>
      <c r="CXS3240" s="137"/>
      <c r="CXT3240" s="137"/>
      <c r="CXU3240" s="137"/>
      <c r="CXV3240" s="137"/>
      <c r="CXW3240" s="137"/>
      <c r="CXX3240" s="137"/>
      <c r="CXY3240" s="137"/>
      <c r="CXZ3240" s="137"/>
      <c r="CYA3240" s="137"/>
      <c r="CYB3240" s="137"/>
      <c r="CYC3240" s="137"/>
      <c r="CYD3240" s="137"/>
      <c r="CYE3240" s="137"/>
      <c r="CYF3240" s="137"/>
      <c r="CYG3240" s="137"/>
      <c r="CYH3240" s="137"/>
      <c r="CYI3240" s="137"/>
      <c r="CYJ3240" s="137"/>
      <c r="CYK3240" s="137"/>
      <c r="CYL3240" s="137"/>
      <c r="CYM3240" s="137"/>
      <c r="CYN3240" s="137"/>
      <c r="CYO3240" s="137"/>
      <c r="CYP3240" s="137"/>
      <c r="CYQ3240" s="137"/>
      <c r="CYR3240" s="137"/>
      <c r="CYS3240" s="137"/>
      <c r="CYT3240" s="137"/>
      <c r="CYU3240" s="137"/>
      <c r="CYV3240" s="137"/>
      <c r="CYW3240" s="137"/>
      <c r="CYX3240" s="137"/>
      <c r="CYY3240" s="137"/>
      <c r="CYZ3240" s="137"/>
      <c r="CZA3240" s="137"/>
      <c r="CZB3240" s="137"/>
      <c r="CZC3240" s="137"/>
      <c r="CZD3240" s="137"/>
      <c r="CZE3240" s="137"/>
      <c r="CZF3240" s="137"/>
      <c r="CZG3240" s="137"/>
      <c r="CZH3240" s="137"/>
      <c r="CZI3240" s="137"/>
      <c r="CZJ3240" s="137"/>
      <c r="CZK3240" s="137"/>
      <c r="CZL3240" s="137"/>
      <c r="CZM3240" s="137"/>
      <c r="CZN3240" s="137"/>
      <c r="CZO3240" s="137"/>
      <c r="CZP3240" s="137"/>
      <c r="CZQ3240" s="137"/>
      <c r="CZR3240" s="137"/>
      <c r="CZS3240" s="137"/>
      <c r="CZT3240" s="137"/>
      <c r="CZU3240" s="137"/>
      <c r="CZV3240" s="137"/>
      <c r="CZW3240" s="137"/>
      <c r="CZX3240" s="137"/>
      <c r="CZY3240" s="137"/>
      <c r="CZZ3240" s="137"/>
      <c r="DAA3240" s="137"/>
      <c r="DAB3240" s="137"/>
      <c r="DAC3240" s="137"/>
      <c r="DAD3240" s="137"/>
      <c r="DAE3240" s="137"/>
      <c r="DAF3240" s="137"/>
      <c r="DAG3240" s="137"/>
      <c r="DAH3240" s="137"/>
      <c r="DAI3240" s="137"/>
      <c r="DAJ3240" s="137"/>
      <c r="DAK3240" s="137"/>
      <c r="DAL3240" s="137"/>
      <c r="DAM3240" s="137"/>
      <c r="DAN3240" s="137"/>
      <c r="DAO3240" s="137"/>
      <c r="DAP3240" s="137"/>
      <c r="DAQ3240" s="137"/>
      <c r="DAR3240" s="137"/>
      <c r="DAS3240" s="137"/>
      <c r="DAT3240" s="137"/>
      <c r="DAU3240" s="137"/>
      <c r="DAV3240" s="137"/>
      <c r="DAW3240" s="137"/>
      <c r="DAX3240" s="137"/>
      <c r="DAY3240" s="137"/>
      <c r="DAZ3240" s="137"/>
      <c r="DBA3240" s="137"/>
      <c r="DBB3240" s="137"/>
      <c r="DBC3240" s="137"/>
      <c r="DBD3240" s="137"/>
      <c r="DBE3240" s="137"/>
      <c r="DBF3240" s="137"/>
      <c r="DBG3240" s="137"/>
      <c r="DBH3240" s="137"/>
      <c r="DBI3240" s="137"/>
      <c r="DBJ3240" s="137"/>
      <c r="DBK3240" s="137"/>
      <c r="DBL3240" s="137"/>
      <c r="DBM3240" s="137"/>
      <c r="DBN3240" s="137"/>
      <c r="DBO3240" s="137"/>
      <c r="DBP3240" s="137"/>
      <c r="DBQ3240" s="137"/>
      <c r="DBR3240" s="137"/>
      <c r="DBS3240" s="137"/>
      <c r="DBT3240" s="137"/>
      <c r="DBU3240" s="137"/>
      <c r="DBV3240" s="137"/>
      <c r="DBW3240" s="137"/>
      <c r="DBX3240" s="137"/>
      <c r="DBY3240" s="137"/>
      <c r="DBZ3240" s="137"/>
      <c r="DCA3240" s="137"/>
      <c r="DCB3240" s="137"/>
      <c r="DCC3240" s="137"/>
      <c r="DCD3240" s="137"/>
      <c r="DCE3240" s="137"/>
      <c r="DCF3240" s="137"/>
      <c r="DCG3240" s="137"/>
      <c r="DCH3240" s="137"/>
      <c r="DCI3240" s="137"/>
      <c r="DCJ3240" s="137"/>
      <c r="DCK3240" s="137"/>
      <c r="DCL3240" s="137"/>
      <c r="DCM3240" s="137"/>
      <c r="DCN3240" s="137"/>
      <c r="DCO3240" s="137"/>
      <c r="DCP3240" s="137"/>
      <c r="DCQ3240" s="137"/>
      <c r="DCR3240" s="137"/>
      <c r="DCS3240" s="137"/>
      <c r="DCT3240" s="137"/>
      <c r="DCU3240" s="137"/>
      <c r="DCV3240" s="137"/>
      <c r="DCW3240" s="137"/>
      <c r="DCX3240" s="137"/>
      <c r="DCY3240" s="137"/>
      <c r="DCZ3240" s="137"/>
      <c r="DDA3240" s="137"/>
      <c r="DDB3240" s="137"/>
      <c r="DDC3240" s="137"/>
      <c r="DDD3240" s="137"/>
      <c r="DDE3240" s="137"/>
      <c r="DDF3240" s="137"/>
      <c r="DDG3240" s="137"/>
      <c r="DDH3240" s="137"/>
      <c r="DDI3240" s="137"/>
      <c r="DDJ3240" s="137"/>
      <c r="DDK3240" s="137"/>
      <c r="DDL3240" s="137"/>
      <c r="DDM3240" s="137"/>
      <c r="DDN3240" s="137"/>
      <c r="DDO3240" s="137"/>
      <c r="DDP3240" s="137"/>
      <c r="DDQ3240" s="137"/>
      <c r="DDR3240" s="137"/>
      <c r="DDS3240" s="137"/>
      <c r="DDT3240" s="137"/>
      <c r="DDU3240" s="137"/>
      <c r="DDV3240" s="137"/>
      <c r="DDW3240" s="137"/>
      <c r="DDX3240" s="137"/>
      <c r="DDY3240" s="137"/>
      <c r="DDZ3240" s="137"/>
      <c r="DEA3240" s="137"/>
      <c r="DEB3240" s="137"/>
      <c r="DEC3240" s="137"/>
      <c r="DED3240" s="137"/>
      <c r="DEE3240" s="137"/>
      <c r="DEF3240" s="137"/>
      <c r="DEG3240" s="137"/>
      <c r="DEH3240" s="137"/>
      <c r="DEI3240" s="137"/>
      <c r="DEJ3240" s="137"/>
      <c r="DEK3240" s="137"/>
      <c r="DEL3240" s="137"/>
      <c r="DEM3240" s="137"/>
      <c r="DEN3240" s="137"/>
      <c r="DEO3240" s="137"/>
      <c r="DEP3240" s="137"/>
      <c r="DEQ3240" s="137"/>
      <c r="DER3240" s="137"/>
      <c r="DES3240" s="137"/>
      <c r="DET3240" s="137"/>
      <c r="DEU3240" s="137"/>
      <c r="DEV3240" s="137"/>
      <c r="DEW3240" s="137"/>
      <c r="DEX3240" s="137"/>
      <c r="DEY3240" s="137"/>
      <c r="DEZ3240" s="137"/>
      <c r="DFA3240" s="137"/>
      <c r="DFB3240" s="137"/>
      <c r="DFC3240" s="137"/>
      <c r="DFD3240" s="137"/>
      <c r="DFE3240" s="137"/>
      <c r="DFF3240" s="137"/>
      <c r="DFG3240" s="137"/>
      <c r="DFH3240" s="137"/>
      <c r="DFI3240" s="137"/>
      <c r="DFJ3240" s="137"/>
      <c r="DFK3240" s="137"/>
      <c r="DFL3240" s="137"/>
      <c r="DFM3240" s="137"/>
      <c r="DFN3240" s="137"/>
      <c r="DFO3240" s="137"/>
      <c r="DFP3240" s="137"/>
      <c r="DFQ3240" s="137"/>
      <c r="DFR3240" s="137"/>
      <c r="DFS3240" s="137"/>
      <c r="DFT3240" s="137"/>
      <c r="DFU3240" s="137"/>
      <c r="DFV3240" s="137"/>
      <c r="DFW3240" s="137"/>
      <c r="DFX3240" s="137"/>
      <c r="DFY3240" s="137"/>
      <c r="DFZ3240" s="137"/>
      <c r="DGA3240" s="137"/>
      <c r="DGB3240" s="137"/>
      <c r="DGC3240" s="137"/>
      <c r="DGD3240" s="137"/>
      <c r="DGE3240" s="137"/>
      <c r="DGF3240" s="137"/>
      <c r="DGG3240" s="137"/>
      <c r="DGH3240" s="137"/>
      <c r="DGI3240" s="137"/>
      <c r="DGJ3240" s="137"/>
      <c r="DGK3240" s="137"/>
      <c r="DGL3240" s="137"/>
      <c r="DGM3240" s="137"/>
      <c r="DGN3240" s="137"/>
      <c r="DGO3240" s="137"/>
      <c r="DGP3240" s="137"/>
      <c r="DGQ3240" s="137"/>
      <c r="DGR3240" s="137"/>
      <c r="DGS3240" s="137"/>
      <c r="DGT3240" s="137"/>
      <c r="DGU3240" s="137"/>
      <c r="DGV3240" s="137"/>
      <c r="DGW3240" s="137"/>
      <c r="DGX3240" s="137"/>
      <c r="DGY3240" s="137"/>
      <c r="DGZ3240" s="137"/>
      <c r="DHA3240" s="137"/>
      <c r="DHB3240" s="137"/>
      <c r="DHC3240" s="137"/>
      <c r="DHD3240" s="137"/>
      <c r="DHE3240" s="137"/>
      <c r="DHF3240" s="137"/>
      <c r="DHG3240" s="137"/>
      <c r="DHH3240" s="137"/>
      <c r="DHI3240" s="137"/>
      <c r="DHJ3240" s="137"/>
      <c r="DHK3240" s="137"/>
      <c r="DHL3240" s="137"/>
      <c r="DHM3240" s="137"/>
      <c r="DHN3240" s="137"/>
      <c r="DHO3240" s="137"/>
    </row>
    <row r="3241" spans="1:2927" s="148" customFormat="1" ht="29.15" customHeight="1" outlineLevel="1" x14ac:dyDescent="0.35">
      <c r="A3241" s="83" t="s">
        <v>4484</v>
      </c>
      <c r="B3241" s="84" t="s">
        <v>76</v>
      </c>
      <c r="C3241" s="85"/>
      <c r="D3241" s="86"/>
      <c r="E3241" s="101"/>
      <c r="F3241" s="101"/>
      <c r="G3241" s="101"/>
      <c r="H3241" s="101"/>
      <c r="I3241" s="101">
        <f t="shared" si="199"/>
        <v>0</v>
      </c>
      <c r="J3241" s="101"/>
      <c r="K3241" s="101"/>
      <c r="L3241" s="101"/>
      <c r="M3241" s="101"/>
      <c r="N3241" s="101">
        <f t="shared" si="198"/>
        <v>0</v>
      </c>
      <c r="O3241" s="88">
        <v>46099</v>
      </c>
      <c r="P3241" s="88">
        <v>46106</v>
      </c>
      <c r="Q3241" s="89">
        <v>0.03</v>
      </c>
      <c r="R3241" s="90" t="s">
        <v>33</v>
      </c>
      <c r="S3241" s="91"/>
      <c r="T3241" s="91"/>
      <c r="U3241" s="102"/>
      <c r="V3241" s="137"/>
      <c r="W3241" s="137"/>
      <c r="X3241" s="137"/>
      <c r="Y3241" s="137"/>
      <c r="Z3241" s="137"/>
      <c r="AA3241" s="137"/>
      <c r="AB3241" s="137"/>
      <c r="AC3241" s="137"/>
      <c r="AD3241" s="137"/>
      <c r="AE3241" s="137"/>
      <c r="AF3241" s="137"/>
      <c r="AG3241" s="137"/>
      <c r="AH3241" s="137"/>
      <c r="AI3241" s="137"/>
      <c r="AJ3241" s="137"/>
      <c r="AK3241" s="137"/>
      <c r="AL3241" s="137"/>
      <c r="AM3241" s="137"/>
      <c r="AN3241" s="137"/>
      <c r="AO3241" s="137"/>
      <c r="AP3241" s="137"/>
      <c r="AQ3241" s="137"/>
      <c r="AR3241" s="137"/>
      <c r="AS3241" s="137"/>
      <c r="AT3241" s="137"/>
      <c r="AU3241" s="137"/>
      <c r="AV3241" s="137"/>
      <c r="AW3241" s="137"/>
      <c r="AX3241" s="137"/>
      <c r="AY3241" s="137"/>
      <c r="AZ3241" s="137"/>
      <c r="BA3241" s="137"/>
      <c r="BB3241" s="137"/>
      <c r="BC3241" s="137"/>
      <c r="BD3241" s="137"/>
      <c r="BE3241" s="137"/>
      <c r="BF3241" s="137"/>
      <c r="BG3241" s="137"/>
      <c r="BH3241" s="137"/>
      <c r="BI3241" s="137"/>
      <c r="BJ3241" s="137"/>
      <c r="BK3241" s="137"/>
      <c r="BL3241" s="137"/>
      <c r="BM3241" s="137"/>
      <c r="BN3241" s="137"/>
      <c r="BO3241" s="137"/>
      <c r="BP3241" s="137"/>
      <c r="BQ3241" s="137"/>
      <c r="BR3241" s="137"/>
      <c r="BS3241" s="137"/>
      <c r="BT3241" s="137"/>
      <c r="BU3241" s="137"/>
      <c r="BV3241" s="137"/>
      <c r="BW3241" s="137"/>
      <c r="BX3241" s="137"/>
      <c r="BY3241" s="137"/>
      <c r="BZ3241" s="137"/>
      <c r="CA3241" s="137"/>
      <c r="CB3241" s="137"/>
      <c r="CC3241" s="137"/>
      <c r="CD3241" s="137"/>
      <c r="CE3241" s="137"/>
      <c r="CF3241" s="137"/>
      <c r="CG3241" s="137"/>
      <c r="CH3241" s="137"/>
      <c r="CI3241" s="137"/>
      <c r="CJ3241" s="137"/>
      <c r="CK3241" s="137"/>
      <c r="CL3241" s="137"/>
      <c r="CM3241" s="137"/>
      <c r="CN3241" s="137"/>
      <c r="CO3241" s="137"/>
      <c r="CP3241" s="137"/>
      <c r="CQ3241" s="137"/>
      <c r="CR3241" s="137"/>
      <c r="CS3241" s="137"/>
      <c r="CT3241" s="137"/>
      <c r="CU3241" s="137"/>
      <c r="CV3241" s="137"/>
      <c r="CW3241" s="137"/>
      <c r="CX3241" s="137"/>
      <c r="CY3241" s="137"/>
      <c r="CZ3241" s="137"/>
      <c r="DA3241" s="137"/>
      <c r="DB3241" s="137"/>
      <c r="DC3241" s="137"/>
      <c r="DD3241" s="137"/>
      <c r="DE3241" s="137"/>
      <c r="DF3241" s="137"/>
      <c r="DG3241" s="137"/>
      <c r="DH3241" s="137"/>
      <c r="DI3241" s="137"/>
      <c r="DJ3241" s="137"/>
      <c r="DK3241" s="137"/>
      <c r="DL3241" s="137"/>
      <c r="DM3241" s="137"/>
      <c r="DN3241" s="137"/>
      <c r="DO3241" s="137"/>
      <c r="DP3241" s="137"/>
      <c r="DQ3241" s="137"/>
      <c r="DR3241" s="137"/>
      <c r="DS3241" s="137"/>
      <c r="DT3241" s="137"/>
      <c r="DU3241" s="137"/>
      <c r="DV3241" s="137"/>
      <c r="DW3241" s="137"/>
      <c r="DX3241" s="137"/>
      <c r="DY3241" s="137"/>
      <c r="DZ3241" s="137"/>
      <c r="EA3241" s="137"/>
      <c r="EB3241" s="137"/>
      <c r="EC3241" s="137"/>
      <c r="ED3241" s="137"/>
      <c r="EE3241" s="137"/>
      <c r="EF3241" s="137"/>
      <c r="EG3241" s="137"/>
      <c r="EH3241" s="137"/>
      <c r="EI3241" s="137"/>
      <c r="EJ3241" s="137"/>
      <c r="EK3241" s="137"/>
      <c r="EL3241" s="137"/>
      <c r="EM3241" s="137"/>
      <c r="EN3241" s="137"/>
      <c r="EO3241" s="137"/>
      <c r="EP3241" s="137"/>
      <c r="EQ3241" s="137"/>
      <c r="ER3241" s="137"/>
      <c r="ES3241" s="137"/>
      <c r="ET3241" s="137"/>
      <c r="EU3241" s="137"/>
      <c r="EV3241" s="137"/>
      <c r="EW3241" s="137"/>
      <c r="EX3241" s="137"/>
      <c r="EY3241" s="137"/>
      <c r="EZ3241" s="137"/>
      <c r="FA3241" s="137"/>
      <c r="FB3241" s="137"/>
      <c r="FC3241" s="137"/>
      <c r="FD3241" s="137"/>
      <c r="FE3241" s="137"/>
      <c r="FF3241" s="137"/>
      <c r="FG3241" s="137"/>
      <c r="FH3241" s="137"/>
      <c r="FI3241" s="137"/>
      <c r="FJ3241" s="137"/>
      <c r="FK3241" s="137"/>
      <c r="FL3241" s="137"/>
      <c r="FM3241" s="137"/>
      <c r="FN3241" s="137"/>
      <c r="FO3241" s="137"/>
      <c r="FP3241" s="137"/>
      <c r="FQ3241" s="137"/>
      <c r="FR3241" s="137"/>
      <c r="FS3241" s="137"/>
      <c r="FT3241" s="137"/>
      <c r="FU3241" s="137"/>
      <c r="FV3241" s="137"/>
      <c r="FW3241" s="137"/>
      <c r="FX3241" s="137"/>
      <c r="FY3241" s="137"/>
      <c r="FZ3241" s="137"/>
      <c r="GA3241" s="137"/>
      <c r="GB3241" s="137"/>
      <c r="GC3241" s="137"/>
      <c r="GD3241" s="137"/>
      <c r="GE3241" s="137"/>
      <c r="GF3241" s="137"/>
      <c r="GG3241" s="137"/>
      <c r="GH3241" s="137"/>
      <c r="GI3241" s="137"/>
      <c r="GJ3241" s="137"/>
      <c r="GK3241" s="137"/>
      <c r="GL3241" s="137"/>
      <c r="GM3241" s="137"/>
      <c r="GN3241" s="137"/>
      <c r="GO3241" s="137"/>
      <c r="GP3241" s="137"/>
      <c r="GQ3241" s="137"/>
      <c r="GR3241" s="137"/>
      <c r="GS3241" s="137"/>
      <c r="GT3241" s="137"/>
      <c r="GU3241" s="137"/>
      <c r="GV3241" s="137"/>
      <c r="GW3241" s="137"/>
      <c r="GX3241" s="137"/>
      <c r="GY3241" s="137"/>
      <c r="GZ3241" s="137"/>
      <c r="HA3241" s="137"/>
      <c r="HB3241" s="137"/>
      <c r="HC3241" s="137"/>
      <c r="HD3241" s="137"/>
      <c r="HE3241" s="137"/>
      <c r="HF3241" s="137"/>
      <c r="HG3241" s="137"/>
      <c r="HH3241" s="137"/>
      <c r="HI3241" s="137"/>
      <c r="HJ3241" s="137"/>
      <c r="HK3241" s="137"/>
      <c r="HL3241" s="137"/>
      <c r="HM3241" s="137"/>
      <c r="HN3241" s="137"/>
      <c r="HO3241" s="137"/>
      <c r="HP3241" s="137"/>
      <c r="HQ3241" s="137"/>
      <c r="HR3241" s="137"/>
      <c r="HS3241" s="137"/>
      <c r="HT3241" s="137"/>
      <c r="HU3241" s="137"/>
      <c r="HV3241" s="137"/>
      <c r="HW3241" s="137"/>
      <c r="HX3241" s="137"/>
      <c r="HY3241" s="137"/>
      <c r="HZ3241" s="137"/>
      <c r="IA3241" s="137"/>
      <c r="IB3241" s="137"/>
      <c r="IC3241" s="137"/>
      <c r="ID3241" s="137"/>
      <c r="IE3241" s="137"/>
      <c r="IF3241" s="137"/>
      <c r="IG3241" s="137"/>
      <c r="IH3241" s="137"/>
      <c r="II3241" s="137"/>
      <c r="IJ3241" s="137"/>
      <c r="IK3241" s="137"/>
      <c r="IL3241" s="137"/>
      <c r="IM3241" s="137"/>
      <c r="IN3241" s="137"/>
      <c r="IO3241" s="137"/>
      <c r="IP3241" s="137"/>
      <c r="IQ3241" s="137"/>
      <c r="IR3241" s="137"/>
      <c r="IS3241" s="137"/>
      <c r="IT3241" s="137"/>
      <c r="IU3241" s="137"/>
      <c r="IV3241" s="137"/>
      <c r="IW3241" s="137"/>
      <c r="IX3241" s="137"/>
      <c r="IY3241" s="137"/>
      <c r="IZ3241" s="137"/>
      <c r="JA3241" s="137"/>
      <c r="JB3241" s="137"/>
      <c r="JC3241" s="137"/>
      <c r="JD3241" s="137"/>
      <c r="JE3241" s="137"/>
      <c r="JF3241" s="137"/>
      <c r="JG3241" s="137"/>
      <c r="JH3241" s="137"/>
      <c r="JI3241" s="137"/>
      <c r="JJ3241" s="137"/>
      <c r="JK3241" s="137"/>
      <c r="JL3241" s="137"/>
      <c r="JM3241" s="137"/>
      <c r="JN3241" s="137"/>
      <c r="JO3241" s="137"/>
      <c r="JP3241" s="137"/>
      <c r="JQ3241" s="137"/>
      <c r="JR3241" s="137"/>
      <c r="JS3241" s="137"/>
      <c r="JT3241" s="137"/>
      <c r="JU3241" s="137"/>
      <c r="JV3241" s="137"/>
      <c r="JW3241" s="137"/>
      <c r="JX3241" s="137"/>
      <c r="JY3241" s="137"/>
      <c r="JZ3241" s="137"/>
      <c r="KA3241" s="137"/>
      <c r="KB3241" s="137"/>
      <c r="KC3241" s="137"/>
      <c r="KD3241" s="137"/>
      <c r="KE3241" s="137"/>
      <c r="KF3241" s="137"/>
      <c r="KG3241" s="137"/>
      <c r="KH3241" s="137"/>
      <c r="KI3241" s="137"/>
      <c r="KJ3241" s="137"/>
      <c r="KK3241" s="137"/>
      <c r="KL3241" s="137"/>
      <c r="KM3241" s="137"/>
      <c r="KN3241" s="137"/>
      <c r="KO3241" s="137"/>
      <c r="KP3241" s="137"/>
      <c r="KQ3241" s="137"/>
      <c r="KR3241" s="137"/>
      <c r="KS3241" s="137"/>
      <c r="KT3241" s="137"/>
      <c r="KU3241" s="137"/>
      <c r="KV3241" s="137"/>
      <c r="KW3241" s="137"/>
      <c r="KX3241" s="137"/>
      <c r="KY3241" s="137"/>
      <c r="KZ3241" s="137"/>
      <c r="LA3241" s="137"/>
      <c r="LB3241" s="137"/>
      <c r="LC3241" s="137"/>
      <c r="LD3241" s="137"/>
      <c r="LE3241" s="137"/>
      <c r="LF3241" s="137"/>
      <c r="LG3241" s="137"/>
      <c r="LH3241" s="137"/>
      <c r="LI3241" s="137"/>
      <c r="LJ3241" s="137"/>
      <c r="LK3241" s="137"/>
      <c r="LL3241" s="137"/>
      <c r="LM3241" s="137"/>
      <c r="LN3241" s="137"/>
      <c r="LO3241" s="137"/>
      <c r="LP3241" s="137"/>
      <c r="LQ3241" s="137"/>
      <c r="LR3241" s="137"/>
      <c r="LS3241" s="137"/>
      <c r="LT3241" s="137"/>
      <c r="LU3241" s="137"/>
      <c r="LV3241" s="137"/>
      <c r="LW3241" s="137"/>
      <c r="LX3241" s="137"/>
      <c r="LY3241" s="137"/>
      <c r="LZ3241" s="137"/>
      <c r="MA3241" s="137"/>
      <c r="MB3241" s="137"/>
      <c r="MC3241" s="137"/>
      <c r="MD3241" s="137"/>
      <c r="ME3241" s="137"/>
      <c r="MF3241" s="137"/>
      <c r="MG3241" s="137"/>
      <c r="MH3241" s="137"/>
      <c r="MI3241" s="137"/>
      <c r="MJ3241" s="137"/>
      <c r="MK3241" s="137"/>
      <c r="ML3241" s="137"/>
      <c r="MM3241" s="137"/>
      <c r="MN3241" s="137"/>
      <c r="MO3241" s="137"/>
      <c r="MP3241" s="137"/>
      <c r="MQ3241" s="137"/>
      <c r="MR3241" s="137"/>
      <c r="MS3241" s="137"/>
      <c r="MT3241" s="137"/>
      <c r="MU3241" s="137"/>
      <c r="MV3241" s="137"/>
      <c r="MW3241" s="137"/>
      <c r="MX3241" s="137"/>
      <c r="MY3241" s="137"/>
      <c r="MZ3241" s="137"/>
      <c r="NA3241" s="137"/>
      <c r="NB3241" s="137"/>
      <c r="NC3241" s="137"/>
      <c r="ND3241" s="137"/>
      <c r="NE3241" s="137"/>
      <c r="NF3241" s="137"/>
      <c r="NG3241" s="137"/>
      <c r="NH3241" s="137"/>
      <c r="NI3241" s="137"/>
      <c r="NJ3241" s="137"/>
      <c r="NK3241" s="137"/>
      <c r="NL3241" s="137"/>
      <c r="NM3241" s="137"/>
      <c r="NN3241" s="137"/>
      <c r="NO3241" s="137"/>
      <c r="NP3241" s="137"/>
      <c r="NQ3241" s="137"/>
      <c r="NR3241" s="137"/>
      <c r="NS3241" s="137"/>
      <c r="NT3241" s="137"/>
      <c r="NU3241" s="137"/>
      <c r="NV3241" s="137"/>
      <c r="NW3241" s="137"/>
      <c r="NX3241" s="137"/>
      <c r="NY3241" s="137"/>
      <c r="NZ3241" s="137"/>
      <c r="OA3241" s="137"/>
      <c r="OB3241" s="137"/>
      <c r="OC3241" s="137"/>
      <c r="OD3241" s="137"/>
      <c r="OE3241" s="137"/>
      <c r="OF3241" s="137"/>
      <c r="OG3241" s="137"/>
      <c r="OH3241" s="137"/>
      <c r="OI3241" s="137"/>
      <c r="OJ3241" s="137"/>
      <c r="OK3241" s="137"/>
      <c r="OL3241" s="137"/>
      <c r="OM3241" s="137"/>
      <c r="ON3241" s="137"/>
      <c r="OO3241" s="137"/>
      <c r="OP3241" s="137"/>
      <c r="OQ3241" s="137"/>
      <c r="OR3241" s="137"/>
      <c r="OS3241" s="137"/>
      <c r="OT3241" s="137"/>
      <c r="OU3241" s="137"/>
      <c r="OV3241" s="137"/>
      <c r="OW3241" s="137"/>
      <c r="OX3241" s="137"/>
      <c r="OY3241" s="137"/>
      <c r="OZ3241" s="137"/>
      <c r="PA3241" s="137"/>
      <c r="PB3241" s="137"/>
      <c r="PC3241" s="137"/>
      <c r="PD3241" s="137"/>
      <c r="PE3241" s="137"/>
      <c r="PF3241" s="137"/>
      <c r="PG3241" s="137"/>
      <c r="PH3241" s="137"/>
      <c r="PI3241" s="137"/>
      <c r="PJ3241" s="137"/>
      <c r="PK3241" s="137"/>
      <c r="PL3241" s="137"/>
      <c r="PM3241" s="137"/>
      <c r="PN3241" s="137"/>
      <c r="PO3241" s="137"/>
      <c r="PP3241" s="137"/>
      <c r="PQ3241" s="137"/>
      <c r="PR3241" s="137"/>
      <c r="PS3241" s="137"/>
      <c r="PT3241" s="137"/>
      <c r="PU3241" s="137"/>
      <c r="PV3241" s="137"/>
      <c r="PW3241" s="137"/>
      <c r="PX3241" s="137"/>
      <c r="PY3241" s="137"/>
      <c r="PZ3241" s="137"/>
      <c r="QA3241" s="137"/>
      <c r="QB3241" s="137"/>
      <c r="QC3241" s="137"/>
      <c r="QD3241" s="137"/>
      <c r="QE3241" s="137"/>
      <c r="QF3241" s="137"/>
      <c r="QG3241" s="137"/>
      <c r="QH3241" s="137"/>
      <c r="QI3241" s="137"/>
      <c r="QJ3241" s="137"/>
      <c r="QK3241" s="137"/>
      <c r="QL3241" s="137"/>
      <c r="QM3241" s="137"/>
      <c r="QN3241" s="137"/>
      <c r="QO3241" s="137"/>
      <c r="QP3241" s="137"/>
      <c r="QQ3241" s="137"/>
      <c r="QR3241" s="137"/>
      <c r="QS3241" s="137"/>
      <c r="QT3241" s="137"/>
      <c r="QU3241" s="137"/>
      <c r="QV3241" s="137"/>
      <c r="QW3241" s="137"/>
      <c r="QX3241" s="137"/>
      <c r="QY3241" s="137"/>
      <c r="QZ3241" s="137"/>
      <c r="RA3241" s="137"/>
      <c r="RB3241" s="137"/>
      <c r="RC3241" s="137"/>
      <c r="RD3241" s="137"/>
      <c r="RE3241" s="137"/>
      <c r="RF3241" s="137"/>
      <c r="RG3241" s="137"/>
      <c r="RH3241" s="137"/>
      <c r="RI3241" s="137"/>
      <c r="RJ3241" s="137"/>
      <c r="RK3241" s="137"/>
      <c r="RL3241" s="137"/>
      <c r="RM3241" s="137"/>
      <c r="RN3241" s="137"/>
      <c r="RO3241" s="137"/>
      <c r="RP3241" s="137"/>
      <c r="RQ3241" s="137"/>
      <c r="RR3241" s="137"/>
      <c r="RS3241" s="137"/>
      <c r="RT3241" s="137"/>
      <c r="RU3241" s="137"/>
      <c r="RV3241" s="137"/>
      <c r="RW3241" s="137"/>
      <c r="RX3241" s="137"/>
      <c r="RY3241" s="137"/>
      <c r="RZ3241" s="137"/>
      <c r="SA3241" s="137"/>
      <c r="SB3241" s="137"/>
      <c r="SC3241" s="137"/>
      <c r="SD3241" s="137"/>
      <c r="SE3241" s="137"/>
      <c r="SF3241" s="137"/>
      <c r="SG3241" s="137"/>
      <c r="SH3241" s="137"/>
      <c r="SI3241" s="137"/>
      <c r="SJ3241" s="137"/>
      <c r="SK3241" s="137"/>
      <c r="SL3241" s="137"/>
      <c r="SM3241" s="137"/>
      <c r="SN3241" s="137"/>
      <c r="SO3241" s="137"/>
      <c r="SP3241" s="137"/>
      <c r="SQ3241" s="137"/>
      <c r="SR3241" s="137"/>
      <c r="SS3241" s="137"/>
      <c r="ST3241" s="137"/>
      <c r="SU3241" s="137"/>
      <c r="SV3241" s="137"/>
      <c r="SW3241" s="137"/>
      <c r="SX3241" s="137"/>
      <c r="SY3241" s="137"/>
      <c r="SZ3241" s="137"/>
      <c r="TA3241" s="137"/>
      <c r="TB3241" s="137"/>
      <c r="TC3241" s="137"/>
      <c r="TD3241" s="137"/>
      <c r="TE3241" s="137"/>
      <c r="TF3241" s="137"/>
      <c r="TG3241" s="137"/>
      <c r="TH3241" s="137"/>
      <c r="TI3241" s="137"/>
      <c r="TJ3241" s="137"/>
      <c r="TK3241" s="137"/>
      <c r="TL3241" s="137"/>
      <c r="TM3241" s="137"/>
      <c r="TN3241" s="137"/>
      <c r="TO3241" s="137"/>
      <c r="TP3241" s="137"/>
      <c r="TQ3241" s="137"/>
      <c r="TR3241" s="137"/>
      <c r="TS3241" s="137"/>
      <c r="TT3241" s="137"/>
      <c r="TU3241" s="137"/>
      <c r="TV3241" s="137"/>
      <c r="TW3241" s="137"/>
      <c r="TX3241" s="137"/>
      <c r="TY3241" s="137"/>
      <c r="TZ3241" s="137"/>
      <c r="UA3241" s="137"/>
      <c r="UB3241" s="137"/>
      <c r="UC3241" s="137"/>
      <c r="UD3241" s="137"/>
      <c r="UE3241" s="137"/>
      <c r="UF3241" s="137"/>
      <c r="UG3241" s="137"/>
      <c r="UH3241" s="137"/>
      <c r="UI3241" s="137"/>
      <c r="UJ3241" s="137"/>
      <c r="UK3241" s="137"/>
      <c r="UL3241" s="137"/>
      <c r="UM3241" s="137"/>
      <c r="UN3241" s="137"/>
      <c r="UO3241" s="137"/>
      <c r="UP3241" s="137"/>
      <c r="UQ3241" s="137"/>
      <c r="UR3241" s="137"/>
      <c r="US3241" s="137"/>
      <c r="UT3241" s="137"/>
      <c r="UU3241" s="137"/>
      <c r="UV3241" s="137"/>
      <c r="UW3241" s="137"/>
      <c r="UX3241" s="137"/>
      <c r="UY3241" s="137"/>
      <c r="UZ3241" s="137"/>
      <c r="VA3241" s="137"/>
      <c r="VB3241" s="137"/>
      <c r="VC3241" s="137"/>
      <c r="VD3241" s="137"/>
      <c r="VE3241" s="137"/>
      <c r="VF3241" s="137"/>
      <c r="VG3241" s="137"/>
      <c r="VH3241" s="137"/>
      <c r="VI3241" s="137"/>
      <c r="VJ3241" s="137"/>
      <c r="VK3241" s="137"/>
      <c r="VL3241" s="137"/>
      <c r="VM3241" s="137"/>
      <c r="VN3241" s="137"/>
      <c r="VO3241" s="137"/>
      <c r="VP3241" s="137"/>
      <c r="VQ3241" s="137"/>
      <c r="VR3241" s="137"/>
      <c r="VS3241" s="137"/>
      <c r="VT3241" s="137"/>
      <c r="VU3241" s="137"/>
      <c r="VV3241" s="137"/>
      <c r="VW3241" s="137"/>
      <c r="VX3241" s="137"/>
      <c r="VY3241" s="137"/>
      <c r="VZ3241" s="137"/>
      <c r="WA3241" s="137"/>
      <c r="WB3241" s="137"/>
      <c r="WC3241" s="137"/>
      <c r="WD3241" s="137"/>
      <c r="WE3241" s="137"/>
      <c r="WF3241" s="137"/>
      <c r="WG3241" s="137"/>
      <c r="WH3241" s="137"/>
      <c r="WI3241" s="137"/>
      <c r="WJ3241" s="137"/>
      <c r="WK3241" s="137"/>
      <c r="WL3241" s="137"/>
      <c r="WM3241" s="137"/>
      <c r="WN3241" s="137"/>
      <c r="WO3241" s="137"/>
      <c r="WP3241" s="137"/>
      <c r="WQ3241" s="137"/>
      <c r="WR3241" s="137"/>
      <c r="WS3241" s="137"/>
      <c r="WT3241" s="137"/>
      <c r="WU3241" s="137"/>
      <c r="WV3241" s="137"/>
      <c r="WW3241" s="137"/>
      <c r="WX3241" s="137"/>
      <c r="WY3241" s="137"/>
      <c r="WZ3241" s="137"/>
      <c r="XA3241" s="137"/>
      <c r="XB3241" s="137"/>
      <c r="XC3241" s="137"/>
      <c r="XD3241" s="137"/>
      <c r="XE3241" s="137"/>
      <c r="XF3241" s="137"/>
      <c r="XG3241" s="137"/>
      <c r="XH3241" s="137"/>
      <c r="XI3241" s="137"/>
      <c r="XJ3241" s="137"/>
      <c r="XK3241" s="137"/>
      <c r="XL3241" s="137"/>
      <c r="XM3241" s="137"/>
      <c r="XN3241" s="137"/>
      <c r="XO3241" s="137"/>
      <c r="XP3241" s="137"/>
      <c r="XQ3241" s="137"/>
      <c r="XR3241" s="137"/>
      <c r="XS3241" s="137"/>
      <c r="XT3241" s="137"/>
      <c r="XU3241" s="137"/>
      <c r="XV3241" s="137"/>
      <c r="XW3241" s="137"/>
      <c r="XX3241" s="137"/>
      <c r="XY3241" s="137"/>
      <c r="XZ3241" s="137"/>
      <c r="YA3241" s="137"/>
      <c r="YB3241" s="137"/>
      <c r="YC3241" s="137"/>
      <c r="YD3241" s="137"/>
      <c r="YE3241" s="137"/>
      <c r="YF3241" s="137"/>
      <c r="YG3241" s="137"/>
      <c r="YH3241" s="137"/>
      <c r="YI3241" s="137"/>
      <c r="YJ3241" s="137"/>
      <c r="YK3241" s="137"/>
      <c r="YL3241" s="137"/>
      <c r="YM3241" s="137"/>
      <c r="YN3241" s="137"/>
      <c r="YO3241" s="137"/>
      <c r="YP3241" s="137"/>
      <c r="YQ3241" s="137"/>
      <c r="YR3241" s="137"/>
      <c r="YS3241" s="137"/>
      <c r="YT3241" s="137"/>
      <c r="YU3241" s="137"/>
      <c r="YV3241" s="137"/>
      <c r="YW3241" s="137"/>
      <c r="YX3241" s="137"/>
      <c r="YY3241" s="137"/>
      <c r="YZ3241" s="137"/>
      <c r="ZA3241" s="137"/>
      <c r="ZB3241" s="137"/>
      <c r="ZC3241" s="137"/>
      <c r="ZD3241" s="137"/>
      <c r="ZE3241" s="137"/>
      <c r="ZF3241" s="137"/>
      <c r="ZG3241" s="137"/>
      <c r="ZH3241" s="137"/>
      <c r="ZI3241" s="137"/>
      <c r="ZJ3241" s="137"/>
      <c r="ZK3241" s="137"/>
      <c r="ZL3241" s="137"/>
      <c r="ZM3241" s="137"/>
      <c r="ZN3241" s="137"/>
      <c r="ZO3241" s="137"/>
      <c r="ZP3241" s="137"/>
      <c r="ZQ3241" s="137"/>
      <c r="ZR3241" s="137"/>
      <c r="ZS3241" s="137"/>
      <c r="ZT3241" s="137"/>
      <c r="ZU3241" s="137"/>
      <c r="ZV3241" s="137"/>
      <c r="ZW3241" s="137"/>
      <c r="ZX3241" s="137"/>
      <c r="ZY3241" s="137"/>
      <c r="ZZ3241" s="137"/>
      <c r="AAA3241" s="137"/>
      <c r="AAB3241" s="137"/>
      <c r="AAC3241" s="137"/>
      <c r="AAD3241" s="137"/>
      <c r="AAE3241" s="137"/>
      <c r="AAF3241" s="137"/>
      <c r="AAG3241" s="137"/>
      <c r="AAH3241" s="137"/>
      <c r="AAI3241" s="137"/>
      <c r="AAJ3241" s="137"/>
      <c r="AAK3241" s="137"/>
      <c r="AAL3241" s="137"/>
      <c r="AAM3241" s="137"/>
      <c r="AAN3241" s="137"/>
      <c r="AAO3241" s="137"/>
      <c r="AAP3241" s="137"/>
      <c r="AAQ3241" s="137"/>
      <c r="AAR3241" s="137"/>
      <c r="AAS3241" s="137"/>
      <c r="AAT3241" s="137"/>
      <c r="AAU3241" s="137"/>
      <c r="AAV3241" s="137"/>
      <c r="AAW3241" s="137"/>
      <c r="AAX3241" s="137"/>
      <c r="AAY3241" s="137"/>
      <c r="AAZ3241" s="137"/>
      <c r="ABA3241" s="137"/>
      <c r="ABB3241" s="137"/>
      <c r="ABC3241" s="137"/>
      <c r="ABD3241" s="137"/>
      <c r="ABE3241" s="137"/>
      <c r="ABF3241" s="137"/>
      <c r="ABG3241" s="137"/>
      <c r="ABH3241" s="137"/>
      <c r="ABI3241" s="137"/>
      <c r="ABJ3241" s="137"/>
      <c r="ABK3241" s="137"/>
      <c r="ABL3241" s="137"/>
      <c r="ABM3241" s="137"/>
      <c r="ABN3241" s="137"/>
      <c r="ABO3241" s="137"/>
      <c r="ABP3241" s="137"/>
      <c r="ABQ3241" s="137"/>
      <c r="ABR3241" s="137"/>
      <c r="ABS3241" s="137"/>
      <c r="ABT3241" s="137"/>
      <c r="ABU3241" s="137"/>
      <c r="ABV3241" s="137"/>
      <c r="ABW3241" s="137"/>
      <c r="ABX3241" s="137"/>
      <c r="ABY3241" s="137"/>
      <c r="ABZ3241" s="137"/>
      <c r="ACA3241" s="137"/>
      <c r="ACB3241" s="137"/>
      <c r="ACC3241" s="137"/>
      <c r="ACD3241" s="137"/>
      <c r="ACE3241" s="137"/>
      <c r="ACF3241" s="137"/>
      <c r="ACG3241" s="137"/>
      <c r="ACH3241" s="137"/>
      <c r="ACI3241" s="137"/>
      <c r="ACJ3241" s="137"/>
      <c r="ACK3241" s="137"/>
      <c r="ACL3241" s="137"/>
      <c r="ACM3241" s="137"/>
      <c r="ACN3241" s="137"/>
      <c r="ACO3241" s="137"/>
      <c r="ACP3241" s="137"/>
      <c r="ACQ3241" s="137"/>
      <c r="ACR3241" s="137"/>
      <c r="ACS3241" s="137"/>
      <c r="ACT3241" s="137"/>
      <c r="ACU3241" s="137"/>
      <c r="ACV3241" s="137"/>
      <c r="ACW3241" s="137"/>
      <c r="ACX3241" s="137"/>
      <c r="ACY3241" s="137"/>
      <c r="ACZ3241" s="137"/>
      <c r="ADA3241" s="137"/>
      <c r="ADB3241" s="137"/>
      <c r="ADC3241" s="137"/>
      <c r="ADD3241" s="137"/>
      <c r="ADE3241" s="137"/>
      <c r="ADF3241" s="137"/>
      <c r="ADG3241" s="137"/>
      <c r="ADH3241" s="137"/>
      <c r="ADI3241" s="137"/>
      <c r="ADJ3241" s="137"/>
      <c r="ADK3241" s="137"/>
      <c r="ADL3241" s="137"/>
      <c r="ADM3241" s="137"/>
      <c r="ADN3241" s="137"/>
      <c r="ADO3241" s="137"/>
      <c r="ADP3241" s="137"/>
      <c r="ADQ3241" s="137"/>
      <c r="ADR3241" s="137"/>
      <c r="ADS3241" s="137"/>
      <c r="ADT3241" s="137"/>
      <c r="ADU3241" s="137"/>
      <c r="ADV3241" s="137"/>
      <c r="ADW3241" s="137"/>
      <c r="ADX3241" s="137"/>
      <c r="ADY3241" s="137"/>
      <c r="ADZ3241" s="137"/>
      <c r="AEA3241" s="137"/>
      <c r="AEB3241" s="137"/>
      <c r="AEC3241" s="137"/>
      <c r="AED3241" s="137"/>
      <c r="AEE3241" s="137"/>
      <c r="AEF3241" s="137"/>
      <c r="AEG3241" s="137"/>
      <c r="AEH3241" s="137"/>
      <c r="AEI3241" s="137"/>
      <c r="AEJ3241" s="137"/>
      <c r="AEK3241" s="137"/>
      <c r="AEL3241" s="137"/>
      <c r="AEM3241" s="137"/>
      <c r="AEN3241" s="137"/>
      <c r="AEO3241" s="137"/>
      <c r="AEP3241" s="137"/>
      <c r="AEQ3241" s="137"/>
      <c r="AER3241" s="137"/>
      <c r="AES3241" s="137"/>
      <c r="AET3241" s="137"/>
      <c r="AEU3241" s="137"/>
      <c r="AEV3241" s="137"/>
      <c r="AEW3241" s="137"/>
      <c r="AEX3241" s="137"/>
      <c r="AEY3241" s="137"/>
      <c r="AEZ3241" s="137"/>
      <c r="AFA3241" s="137"/>
      <c r="AFB3241" s="137"/>
      <c r="AFC3241" s="137"/>
      <c r="AFD3241" s="137"/>
      <c r="AFE3241" s="137"/>
      <c r="AFF3241" s="137"/>
      <c r="AFG3241" s="137"/>
      <c r="AFH3241" s="137"/>
      <c r="AFI3241" s="137"/>
      <c r="AFJ3241" s="137"/>
      <c r="AFK3241" s="137"/>
      <c r="AFL3241" s="137"/>
      <c r="AFM3241" s="137"/>
      <c r="AFN3241" s="137"/>
      <c r="AFO3241" s="137"/>
      <c r="AFP3241" s="137"/>
      <c r="AFQ3241" s="137"/>
      <c r="AFR3241" s="137"/>
      <c r="AFS3241" s="137"/>
      <c r="AFT3241" s="137"/>
      <c r="AFU3241" s="137"/>
      <c r="AFV3241" s="137"/>
      <c r="AFW3241" s="137"/>
      <c r="AFX3241" s="137"/>
      <c r="AFY3241" s="137"/>
      <c r="AFZ3241" s="137"/>
      <c r="AGA3241" s="137"/>
      <c r="AGB3241" s="137"/>
      <c r="AGC3241" s="137"/>
      <c r="AGD3241" s="137"/>
      <c r="AGE3241" s="137"/>
      <c r="AGF3241" s="137"/>
      <c r="AGG3241" s="137"/>
      <c r="AGH3241" s="137"/>
      <c r="AGI3241" s="137"/>
      <c r="AGJ3241" s="137"/>
      <c r="AGK3241" s="137"/>
      <c r="AGL3241" s="137"/>
      <c r="AGM3241" s="137"/>
      <c r="AGN3241" s="137"/>
      <c r="AGO3241" s="137"/>
      <c r="AGP3241" s="137"/>
      <c r="AGQ3241" s="137"/>
      <c r="AGR3241" s="137"/>
      <c r="AGS3241" s="137"/>
      <c r="AGT3241" s="137"/>
      <c r="AGU3241" s="137"/>
      <c r="AGV3241" s="137"/>
      <c r="AGW3241" s="137"/>
      <c r="AGX3241" s="137"/>
      <c r="AGY3241" s="137"/>
      <c r="AGZ3241" s="137"/>
      <c r="AHA3241" s="137"/>
      <c r="AHB3241" s="137"/>
      <c r="AHC3241" s="137"/>
      <c r="AHD3241" s="137"/>
      <c r="AHE3241" s="137"/>
      <c r="AHF3241" s="137"/>
      <c r="AHG3241" s="137"/>
      <c r="AHH3241" s="137"/>
      <c r="AHI3241" s="137"/>
      <c r="AHJ3241" s="137"/>
      <c r="AHK3241" s="137"/>
      <c r="AHL3241" s="137"/>
      <c r="AHM3241" s="137"/>
      <c r="AHN3241" s="137"/>
      <c r="AHO3241" s="137"/>
      <c r="AHP3241" s="137"/>
      <c r="AHQ3241" s="137"/>
      <c r="AHR3241" s="137"/>
      <c r="AHS3241" s="137"/>
      <c r="AHT3241" s="137"/>
      <c r="AHU3241" s="137"/>
      <c r="AHV3241" s="137"/>
      <c r="AHW3241" s="137"/>
      <c r="AHX3241" s="137"/>
      <c r="AHY3241" s="137"/>
      <c r="AHZ3241" s="137"/>
      <c r="AIA3241" s="137"/>
      <c r="AIB3241" s="137"/>
      <c r="AIC3241" s="137"/>
      <c r="AID3241" s="137"/>
      <c r="AIE3241" s="137"/>
      <c r="AIF3241" s="137"/>
      <c r="AIG3241" s="137"/>
      <c r="AIH3241" s="137"/>
      <c r="AII3241" s="137"/>
      <c r="AIJ3241" s="137"/>
      <c r="AIK3241" s="137"/>
      <c r="AIL3241" s="137"/>
      <c r="AIM3241" s="137"/>
      <c r="AIN3241" s="137"/>
      <c r="AIO3241" s="137"/>
      <c r="AIP3241" s="137"/>
      <c r="AIQ3241" s="137"/>
      <c r="AIR3241" s="137"/>
      <c r="AIS3241" s="137"/>
      <c r="AIT3241" s="137"/>
      <c r="AIU3241" s="137"/>
      <c r="AIV3241" s="137"/>
      <c r="AIW3241" s="137"/>
      <c r="AIX3241" s="137"/>
      <c r="AIY3241" s="137"/>
      <c r="AIZ3241" s="137"/>
      <c r="AJA3241" s="137"/>
      <c r="AJB3241" s="137"/>
      <c r="AJC3241" s="137"/>
      <c r="AJD3241" s="137"/>
      <c r="AJE3241" s="137"/>
      <c r="AJF3241" s="137"/>
      <c r="AJG3241" s="137"/>
      <c r="AJH3241" s="137"/>
      <c r="AJI3241" s="137"/>
      <c r="AJJ3241" s="137"/>
      <c r="AJK3241" s="137"/>
      <c r="AJL3241" s="137"/>
      <c r="AJM3241" s="137"/>
      <c r="AJN3241" s="137"/>
      <c r="AJO3241" s="137"/>
      <c r="AJP3241" s="137"/>
      <c r="AJQ3241" s="137"/>
      <c r="AJR3241" s="137"/>
      <c r="AJS3241" s="137"/>
      <c r="AJT3241" s="137"/>
      <c r="AJU3241" s="137"/>
      <c r="AJV3241" s="137"/>
      <c r="AJW3241" s="137"/>
      <c r="AJX3241" s="137"/>
      <c r="AJY3241" s="137"/>
      <c r="AJZ3241" s="137"/>
      <c r="AKA3241" s="137"/>
      <c r="AKB3241" s="137"/>
      <c r="AKC3241" s="137"/>
      <c r="AKD3241" s="137"/>
      <c r="AKE3241" s="137"/>
      <c r="AKF3241" s="137"/>
      <c r="AKG3241" s="137"/>
      <c r="AKH3241" s="137"/>
      <c r="AKI3241" s="137"/>
      <c r="AKJ3241" s="137"/>
      <c r="AKK3241" s="137"/>
      <c r="AKL3241" s="137"/>
      <c r="AKM3241" s="137"/>
      <c r="AKN3241" s="137"/>
      <c r="AKO3241" s="137"/>
      <c r="AKP3241" s="137"/>
      <c r="AKQ3241" s="137"/>
      <c r="AKR3241" s="137"/>
      <c r="AKS3241" s="137"/>
      <c r="AKT3241" s="137"/>
      <c r="AKU3241" s="137"/>
      <c r="AKV3241" s="137"/>
      <c r="AKW3241" s="137"/>
      <c r="AKX3241" s="137"/>
      <c r="AKY3241" s="137"/>
      <c r="AKZ3241" s="137"/>
      <c r="ALA3241" s="137"/>
      <c r="ALB3241" s="137"/>
      <c r="ALC3241" s="137"/>
      <c r="ALD3241" s="137"/>
      <c r="ALE3241" s="137"/>
      <c r="ALF3241" s="137"/>
      <c r="ALG3241" s="137"/>
      <c r="ALH3241" s="137"/>
      <c r="ALI3241" s="137"/>
      <c r="ALJ3241" s="137"/>
      <c r="ALK3241" s="137"/>
      <c r="ALL3241" s="137"/>
      <c r="ALM3241" s="137"/>
      <c r="ALN3241" s="137"/>
      <c r="ALO3241" s="137"/>
      <c r="ALP3241" s="137"/>
      <c r="ALQ3241" s="137"/>
      <c r="ALR3241" s="137"/>
      <c r="ALS3241" s="137"/>
      <c r="ALT3241" s="137"/>
      <c r="ALU3241" s="137"/>
      <c r="ALV3241" s="137"/>
      <c r="ALW3241" s="137"/>
      <c r="ALX3241" s="137"/>
      <c r="ALY3241" s="137"/>
      <c r="ALZ3241" s="137"/>
      <c r="AMA3241" s="137"/>
      <c r="AMB3241" s="137"/>
      <c r="AMC3241" s="137"/>
      <c r="AMD3241" s="137"/>
      <c r="AME3241" s="137"/>
      <c r="AMF3241" s="137"/>
      <c r="AMG3241" s="137"/>
      <c r="AMH3241" s="137"/>
      <c r="AMI3241" s="137"/>
      <c r="AMJ3241" s="137"/>
      <c r="AMK3241" s="137"/>
      <c r="AML3241" s="137"/>
      <c r="AMM3241" s="137"/>
      <c r="AMN3241" s="137"/>
      <c r="AMO3241" s="137"/>
      <c r="AMP3241" s="137"/>
      <c r="AMQ3241" s="137"/>
      <c r="AMR3241" s="137"/>
      <c r="AMS3241" s="137"/>
      <c r="AMT3241" s="137"/>
      <c r="AMU3241" s="137"/>
      <c r="AMV3241" s="137"/>
      <c r="AMW3241" s="137"/>
      <c r="AMX3241" s="137"/>
      <c r="AMY3241" s="137"/>
      <c r="AMZ3241" s="137"/>
      <c r="ANA3241" s="137"/>
      <c r="ANB3241" s="137"/>
      <c r="ANC3241" s="137"/>
      <c r="AND3241" s="137"/>
      <c r="ANE3241" s="137"/>
      <c r="ANF3241" s="137"/>
      <c r="ANG3241" s="137"/>
      <c r="ANH3241" s="137"/>
      <c r="ANI3241" s="137"/>
      <c r="ANJ3241" s="137"/>
      <c r="ANK3241" s="137"/>
      <c r="ANL3241" s="137"/>
      <c r="ANM3241" s="137"/>
      <c r="ANN3241" s="137"/>
      <c r="ANO3241" s="137"/>
      <c r="ANP3241" s="137"/>
      <c r="ANQ3241" s="137"/>
      <c r="ANR3241" s="137"/>
      <c r="ANS3241" s="137"/>
      <c r="ANT3241" s="137"/>
      <c r="ANU3241" s="137"/>
      <c r="ANV3241" s="137"/>
      <c r="ANW3241" s="137"/>
      <c r="ANX3241" s="137"/>
      <c r="ANY3241" s="137"/>
      <c r="ANZ3241" s="137"/>
      <c r="AOA3241" s="137"/>
      <c r="AOB3241" s="137"/>
      <c r="AOC3241" s="137"/>
      <c r="AOD3241" s="137"/>
      <c r="AOE3241" s="137"/>
      <c r="AOF3241" s="137"/>
      <c r="AOG3241" s="137"/>
      <c r="AOH3241" s="137"/>
      <c r="AOI3241" s="137"/>
      <c r="AOJ3241" s="137"/>
      <c r="AOK3241" s="137"/>
      <c r="AOL3241" s="137"/>
      <c r="AOM3241" s="137"/>
      <c r="AON3241" s="137"/>
      <c r="AOO3241" s="137"/>
      <c r="AOP3241" s="137"/>
      <c r="AOQ3241" s="137"/>
      <c r="AOR3241" s="137"/>
      <c r="AOS3241" s="137"/>
      <c r="AOT3241" s="137"/>
      <c r="AOU3241" s="137"/>
      <c r="AOV3241" s="137"/>
      <c r="AOW3241" s="137"/>
      <c r="AOX3241" s="137"/>
      <c r="AOY3241" s="137"/>
      <c r="AOZ3241" s="137"/>
      <c r="APA3241" s="137"/>
      <c r="APB3241" s="137"/>
      <c r="APC3241" s="137"/>
      <c r="APD3241" s="137"/>
      <c r="APE3241" s="137"/>
      <c r="APF3241" s="137"/>
      <c r="APG3241" s="137"/>
      <c r="APH3241" s="137"/>
      <c r="API3241" s="137"/>
      <c r="APJ3241" s="137"/>
      <c r="APK3241" s="137"/>
      <c r="APL3241" s="137"/>
      <c r="APM3241" s="137"/>
      <c r="APN3241" s="137"/>
      <c r="APO3241" s="137"/>
      <c r="APP3241" s="137"/>
      <c r="APQ3241" s="137"/>
      <c r="APR3241" s="137"/>
      <c r="APS3241" s="137"/>
      <c r="APT3241" s="137"/>
      <c r="APU3241" s="137"/>
      <c r="APV3241" s="137"/>
      <c r="APW3241" s="137"/>
      <c r="APX3241" s="137"/>
      <c r="APY3241" s="137"/>
      <c r="APZ3241" s="137"/>
      <c r="AQA3241" s="137"/>
      <c r="AQB3241" s="137"/>
      <c r="AQC3241" s="137"/>
      <c r="AQD3241" s="137"/>
      <c r="AQE3241" s="137"/>
      <c r="AQF3241" s="137"/>
      <c r="AQG3241" s="137"/>
      <c r="AQH3241" s="137"/>
      <c r="AQI3241" s="137"/>
      <c r="AQJ3241" s="137"/>
      <c r="AQK3241" s="137"/>
      <c r="AQL3241" s="137"/>
      <c r="AQM3241" s="137"/>
      <c r="AQN3241" s="137"/>
      <c r="AQO3241" s="137"/>
      <c r="AQP3241" s="137"/>
      <c r="AQQ3241" s="137"/>
      <c r="AQR3241" s="137"/>
      <c r="AQS3241" s="137"/>
      <c r="AQT3241" s="137"/>
      <c r="AQU3241" s="137"/>
      <c r="AQV3241" s="137"/>
      <c r="AQW3241" s="137"/>
      <c r="AQX3241" s="137"/>
      <c r="AQY3241" s="137"/>
      <c r="AQZ3241" s="137"/>
      <c r="ARA3241" s="137"/>
      <c r="ARB3241" s="137"/>
      <c r="ARC3241" s="137"/>
      <c r="ARD3241" s="137"/>
      <c r="ARE3241" s="137"/>
      <c r="ARF3241" s="137"/>
      <c r="ARG3241" s="137"/>
      <c r="ARH3241" s="137"/>
      <c r="ARI3241" s="137"/>
      <c r="ARJ3241" s="137"/>
      <c r="ARK3241" s="137"/>
      <c r="ARL3241" s="137"/>
      <c r="ARM3241" s="137"/>
      <c r="ARN3241" s="137"/>
      <c r="ARO3241" s="137"/>
      <c r="ARP3241" s="137"/>
      <c r="ARQ3241" s="137"/>
      <c r="ARR3241" s="137"/>
      <c r="ARS3241" s="137"/>
      <c r="ART3241" s="137"/>
      <c r="ARU3241" s="137"/>
      <c r="ARV3241" s="137"/>
      <c r="ARW3241" s="137"/>
      <c r="ARX3241" s="137"/>
      <c r="ARY3241" s="137"/>
      <c r="ARZ3241" s="137"/>
      <c r="ASA3241" s="137"/>
      <c r="ASB3241" s="137"/>
      <c r="ASC3241" s="137"/>
      <c r="ASD3241" s="137"/>
      <c r="ASE3241" s="137"/>
      <c r="ASF3241" s="137"/>
      <c r="ASG3241" s="137"/>
      <c r="ASH3241" s="137"/>
      <c r="ASI3241" s="137"/>
      <c r="ASJ3241" s="137"/>
      <c r="ASK3241" s="137"/>
      <c r="ASL3241" s="137"/>
      <c r="ASM3241" s="137"/>
      <c r="ASN3241" s="137"/>
      <c r="ASO3241" s="137"/>
      <c r="ASP3241" s="137"/>
      <c r="ASQ3241" s="137"/>
      <c r="ASR3241" s="137"/>
      <c r="ASS3241" s="137"/>
      <c r="AST3241" s="137"/>
      <c r="ASU3241" s="137"/>
      <c r="ASV3241" s="137"/>
      <c r="ASW3241" s="137"/>
      <c r="ASX3241" s="137"/>
      <c r="ASY3241" s="137"/>
      <c r="ASZ3241" s="137"/>
      <c r="ATA3241" s="137"/>
      <c r="ATB3241" s="137"/>
      <c r="ATC3241" s="137"/>
      <c r="ATD3241" s="137"/>
      <c r="ATE3241" s="137"/>
      <c r="ATF3241" s="137"/>
      <c r="ATG3241" s="137"/>
      <c r="ATH3241" s="137"/>
      <c r="ATI3241" s="137"/>
      <c r="ATJ3241" s="137"/>
      <c r="ATK3241" s="137"/>
      <c r="ATL3241" s="137"/>
      <c r="ATM3241" s="137"/>
      <c r="ATN3241" s="137"/>
      <c r="ATO3241" s="137"/>
      <c r="ATP3241" s="137"/>
      <c r="ATQ3241" s="137"/>
      <c r="ATR3241" s="137"/>
      <c r="ATS3241" s="137"/>
      <c r="ATT3241" s="137"/>
      <c r="ATU3241" s="137"/>
      <c r="ATV3241" s="137"/>
      <c r="ATW3241" s="137"/>
      <c r="ATX3241" s="137"/>
      <c r="ATY3241" s="137"/>
      <c r="ATZ3241" s="137"/>
      <c r="AUA3241" s="137"/>
      <c r="AUB3241" s="137"/>
      <c r="AUC3241" s="137"/>
      <c r="AUD3241" s="137"/>
      <c r="AUE3241" s="137"/>
      <c r="AUF3241" s="137"/>
      <c r="AUG3241" s="137"/>
      <c r="AUH3241" s="137"/>
      <c r="AUI3241" s="137"/>
      <c r="AUJ3241" s="137"/>
      <c r="AUK3241" s="137"/>
      <c r="AUL3241" s="137"/>
      <c r="AUM3241" s="137"/>
      <c r="AUN3241" s="137"/>
      <c r="AUO3241" s="137"/>
      <c r="AUP3241" s="137"/>
      <c r="AUQ3241" s="137"/>
      <c r="AUR3241" s="137"/>
      <c r="AUS3241" s="137"/>
      <c r="AUT3241" s="137"/>
      <c r="AUU3241" s="137"/>
      <c r="AUV3241" s="137"/>
      <c r="AUW3241" s="137"/>
      <c r="AUX3241" s="137"/>
      <c r="AUY3241" s="137"/>
      <c r="AUZ3241" s="137"/>
      <c r="AVA3241" s="137"/>
      <c r="AVB3241" s="137"/>
      <c r="AVC3241" s="137"/>
      <c r="AVD3241" s="137"/>
      <c r="AVE3241" s="137"/>
      <c r="AVF3241" s="137"/>
      <c r="AVG3241" s="137"/>
      <c r="AVH3241" s="137"/>
      <c r="AVI3241" s="137"/>
      <c r="AVJ3241" s="137"/>
      <c r="AVK3241" s="137"/>
      <c r="AVL3241" s="137"/>
      <c r="AVM3241" s="137"/>
      <c r="AVN3241" s="137"/>
      <c r="AVO3241" s="137"/>
      <c r="AVP3241" s="137"/>
      <c r="AVQ3241" s="137"/>
      <c r="AVR3241" s="137"/>
      <c r="AVS3241" s="137"/>
      <c r="AVT3241" s="137"/>
      <c r="AVU3241" s="137"/>
      <c r="AVV3241" s="137"/>
      <c r="AVW3241" s="137"/>
      <c r="AVX3241" s="137"/>
      <c r="AVY3241" s="137"/>
      <c r="AVZ3241" s="137"/>
      <c r="AWA3241" s="137"/>
      <c r="AWB3241" s="137"/>
      <c r="AWC3241" s="137"/>
      <c r="AWD3241" s="137"/>
      <c r="AWE3241" s="137"/>
      <c r="AWF3241" s="137"/>
      <c r="AWG3241" s="137"/>
      <c r="AWH3241" s="137"/>
      <c r="AWI3241" s="137"/>
      <c r="AWJ3241" s="137"/>
      <c r="AWK3241" s="137"/>
      <c r="AWL3241" s="137"/>
      <c r="AWM3241" s="137"/>
      <c r="AWN3241" s="137"/>
      <c r="AWO3241" s="137"/>
      <c r="AWP3241" s="137"/>
      <c r="AWQ3241" s="137"/>
      <c r="AWR3241" s="137"/>
      <c r="AWS3241" s="137"/>
      <c r="AWT3241" s="137"/>
      <c r="AWU3241" s="137"/>
      <c r="AWV3241" s="137"/>
      <c r="AWW3241" s="137"/>
      <c r="AWX3241" s="137"/>
      <c r="AWY3241" s="137"/>
      <c r="AWZ3241" s="137"/>
      <c r="AXA3241" s="137"/>
      <c r="AXB3241" s="137"/>
      <c r="AXC3241" s="137"/>
      <c r="AXD3241" s="137"/>
      <c r="AXE3241" s="137"/>
      <c r="AXF3241" s="137"/>
      <c r="AXG3241" s="137"/>
      <c r="AXH3241" s="137"/>
      <c r="AXI3241" s="137"/>
      <c r="AXJ3241" s="137"/>
      <c r="AXK3241" s="137"/>
      <c r="AXL3241" s="137"/>
      <c r="AXM3241" s="137"/>
      <c r="AXN3241" s="137"/>
      <c r="AXO3241" s="137"/>
      <c r="AXP3241" s="137"/>
      <c r="AXQ3241" s="137"/>
      <c r="AXR3241" s="137"/>
      <c r="AXS3241" s="137"/>
      <c r="AXT3241" s="137"/>
      <c r="AXU3241" s="137"/>
      <c r="AXV3241" s="137"/>
      <c r="AXW3241" s="137"/>
      <c r="AXX3241" s="137"/>
      <c r="AXY3241" s="137"/>
      <c r="AXZ3241" s="137"/>
      <c r="AYA3241" s="137"/>
      <c r="AYB3241" s="137"/>
      <c r="AYC3241" s="137"/>
      <c r="AYD3241" s="137"/>
      <c r="AYE3241" s="137"/>
      <c r="AYF3241" s="137"/>
      <c r="AYG3241" s="137"/>
      <c r="AYH3241" s="137"/>
      <c r="AYI3241" s="137"/>
      <c r="AYJ3241" s="137"/>
      <c r="AYK3241" s="137"/>
      <c r="AYL3241" s="137"/>
      <c r="AYM3241" s="137"/>
      <c r="AYN3241" s="137"/>
      <c r="AYO3241" s="137"/>
      <c r="AYP3241" s="137"/>
      <c r="AYQ3241" s="137"/>
      <c r="AYR3241" s="137"/>
      <c r="AYS3241" s="137"/>
      <c r="AYT3241" s="137"/>
      <c r="AYU3241" s="137"/>
      <c r="AYV3241" s="137"/>
      <c r="AYW3241" s="137"/>
      <c r="AYX3241" s="137"/>
      <c r="AYY3241" s="137"/>
      <c r="AYZ3241" s="137"/>
      <c r="AZA3241" s="137"/>
      <c r="AZB3241" s="137"/>
      <c r="AZC3241" s="137"/>
      <c r="AZD3241" s="137"/>
      <c r="AZE3241" s="137"/>
      <c r="AZF3241" s="137"/>
      <c r="AZG3241" s="137"/>
      <c r="AZH3241" s="137"/>
      <c r="AZI3241" s="137"/>
      <c r="AZJ3241" s="137"/>
      <c r="AZK3241" s="137"/>
      <c r="AZL3241" s="137"/>
      <c r="AZM3241" s="137"/>
      <c r="AZN3241" s="137"/>
      <c r="AZO3241" s="137"/>
      <c r="AZP3241" s="137"/>
      <c r="AZQ3241" s="137"/>
      <c r="AZR3241" s="137"/>
      <c r="AZS3241" s="137"/>
      <c r="AZT3241" s="137"/>
      <c r="AZU3241" s="137"/>
      <c r="AZV3241" s="137"/>
      <c r="AZW3241" s="137"/>
      <c r="AZX3241" s="137"/>
      <c r="AZY3241" s="137"/>
      <c r="AZZ3241" s="137"/>
      <c r="BAA3241" s="137"/>
      <c r="BAB3241" s="137"/>
      <c r="BAC3241" s="137"/>
      <c r="BAD3241" s="137"/>
      <c r="BAE3241" s="137"/>
      <c r="BAF3241" s="137"/>
      <c r="BAG3241" s="137"/>
      <c r="BAH3241" s="137"/>
      <c r="BAI3241" s="137"/>
      <c r="BAJ3241" s="137"/>
      <c r="BAK3241" s="137"/>
      <c r="BAL3241" s="137"/>
      <c r="BAM3241" s="137"/>
      <c r="BAN3241" s="137"/>
      <c r="BAO3241" s="137"/>
      <c r="BAP3241" s="137"/>
      <c r="BAQ3241" s="137"/>
      <c r="BAR3241" s="137"/>
      <c r="BAS3241" s="137"/>
      <c r="BAT3241" s="137"/>
      <c r="BAU3241" s="137"/>
      <c r="BAV3241" s="137"/>
      <c r="BAW3241" s="137"/>
      <c r="BAX3241" s="137"/>
      <c r="BAY3241" s="137"/>
      <c r="BAZ3241" s="137"/>
      <c r="BBA3241" s="137"/>
      <c r="BBB3241" s="137"/>
      <c r="BBC3241" s="137"/>
      <c r="BBD3241" s="137"/>
      <c r="BBE3241" s="137"/>
      <c r="BBF3241" s="137"/>
      <c r="BBG3241" s="137"/>
      <c r="BBH3241" s="137"/>
      <c r="BBI3241" s="137"/>
      <c r="BBJ3241" s="137"/>
      <c r="BBK3241" s="137"/>
      <c r="BBL3241" s="137"/>
      <c r="BBM3241" s="137"/>
      <c r="BBN3241" s="137"/>
      <c r="BBO3241" s="137"/>
      <c r="BBP3241" s="137"/>
      <c r="BBQ3241" s="137"/>
      <c r="BBR3241" s="137"/>
      <c r="BBS3241" s="137"/>
      <c r="BBT3241" s="137"/>
      <c r="BBU3241" s="137"/>
      <c r="BBV3241" s="137"/>
      <c r="BBW3241" s="137"/>
      <c r="BBX3241" s="137"/>
      <c r="BBY3241" s="137"/>
      <c r="BBZ3241" s="137"/>
      <c r="BCA3241" s="137"/>
      <c r="BCB3241" s="137"/>
      <c r="BCC3241" s="137"/>
      <c r="BCD3241" s="137"/>
      <c r="BCE3241" s="137"/>
      <c r="BCF3241" s="137"/>
      <c r="BCG3241" s="137"/>
      <c r="BCH3241" s="137"/>
      <c r="BCI3241" s="137"/>
      <c r="BCJ3241" s="137"/>
      <c r="BCK3241" s="137"/>
      <c r="BCL3241" s="137"/>
      <c r="BCM3241" s="137"/>
      <c r="BCN3241" s="137"/>
      <c r="BCO3241" s="137"/>
      <c r="BCP3241" s="137"/>
      <c r="BCQ3241" s="137"/>
      <c r="BCR3241" s="137"/>
      <c r="BCS3241" s="137"/>
      <c r="BCT3241" s="137"/>
      <c r="BCU3241" s="137"/>
      <c r="BCV3241" s="137"/>
      <c r="BCW3241" s="137"/>
      <c r="BCX3241" s="137"/>
      <c r="BCY3241" s="137"/>
      <c r="BCZ3241" s="137"/>
      <c r="BDA3241" s="137"/>
      <c r="BDB3241" s="137"/>
      <c r="BDC3241" s="137"/>
      <c r="BDD3241" s="137"/>
      <c r="BDE3241" s="137"/>
      <c r="BDF3241" s="137"/>
      <c r="BDG3241" s="137"/>
      <c r="BDH3241" s="137"/>
      <c r="BDI3241" s="137"/>
      <c r="BDJ3241" s="137"/>
      <c r="BDK3241" s="137"/>
      <c r="BDL3241" s="137"/>
      <c r="BDM3241" s="137"/>
      <c r="BDN3241" s="137"/>
      <c r="BDO3241" s="137"/>
      <c r="BDP3241" s="137"/>
      <c r="BDQ3241" s="137"/>
      <c r="BDR3241" s="137"/>
      <c r="BDS3241" s="137"/>
      <c r="BDT3241" s="137"/>
      <c r="BDU3241" s="137"/>
      <c r="BDV3241" s="137"/>
      <c r="BDW3241" s="137"/>
      <c r="BDX3241" s="137"/>
      <c r="BDY3241" s="137"/>
      <c r="BDZ3241" s="137"/>
      <c r="BEA3241" s="137"/>
      <c r="BEB3241" s="137"/>
      <c r="BEC3241" s="137"/>
      <c r="BED3241" s="137"/>
      <c r="BEE3241" s="137"/>
      <c r="BEF3241" s="137"/>
      <c r="BEG3241" s="137"/>
      <c r="BEH3241" s="137"/>
      <c r="BEI3241" s="137"/>
      <c r="BEJ3241" s="137"/>
      <c r="BEK3241" s="137"/>
      <c r="BEL3241" s="137"/>
      <c r="BEM3241" s="137"/>
      <c r="BEN3241" s="137"/>
      <c r="BEO3241" s="137"/>
      <c r="BEP3241" s="137"/>
      <c r="BEQ3241" s="137"/>
      <c r="BER3241" s="137"/>
      <c r="BES3241" s="137"/>
      <c r="BET3241" s="137"/>
      <c r="BEU3241" s="137"/>
      <c r="BEV3241" s="137"/>
      <c r="BEW3241" s="137"/>
      <c r="BEX3241" s="137"/>
      <c r="BEY3241" s="137"/>
      <c r="BEZ3241" s="137"/>
      <c r="BFA3241" s="137"/>
      <c r="BFB3241" s="137"/>
      <c r="BFC3241" s="137"/>
      <c r="BFD3241" s="137"/>
      <c r="BFE3241" s="137"/>
      <c r="BFF3241" s="137"/>
      <c r="BFG3241" s="137"/>
      <c r="BFH3241" s="137"/>
      <c r="BFI3241" s="137"/>
      <c r="BFJ3241" s="137"/>
      <c r="BFK3241" s="137"/>
      <c r="BFL3241" s="137"/>
      <c r="BFM3241" s="137"/>
      <c r="BFN3241" s="137"/>
      <c r="BFO3241" s="137"/>
      <c r="BFP3241" s="137"/>
      <c r="BFQ3241" s="137"/>
      <c r="BFR3241" s="137"/>
      <c r="BFS3241" s="137"/>
      <c r="BFT3241" s="137"/>
      <c r="BFU3241" s="137"/>
      <c r="BFV3241" s="137"/>
      <c r="BFW3241" s="137"/>
      <c r="BFX3241" s="137"/>
      <c r="BFY3241" s="137"/>
      <c r="BFZ3241" s="137"/>
      <c r="BGA3241" s="137"/>
      <c r="BGB3241" s="137"/>
      <c r="BGC3241" s="137"/>
      <c r="BGD3241" s="137"/>
      <c r="BGE3241" s="137"/>
      <c r="BGF3241" s="137"/>
      <c r="BGG3241" s="137"/>
      <c r="BGH3241" s="137"/>
      <c r="BGI3241" s="137"/>
      <c r="BGJ3241" s="137"/>
      <c r="BGK3241" s="137"/>
      <c r="BGL3241" s="137"/>
      <c r="BGM3241" s="137"/>
      <c r="BGN3241" s="137"/>
      <c r="BGO3241" s="137"/>
      <c r="BGP3241" s="137"/>
      <c r="BGQ3241" s="137"/>
      <c r="BGR3241" s="137"/>
      <c r="BGS3241" s="137"/>
      <c r="BGT3241" s="137"/>
      <c r="BGU3241" s="137"/>
      <c r="BGV3241" s="137"/>
      <c r="BGW3241" s="137"/>
      <c r="BGX3241" s="137"/>
      <c r="BGY3241" s="137"/>
      <c r="BGZ3241" s="137"/>
      <c r="BHA3241" s="137"/>
      <c r="BHB3241" s="137"/>
      <c r="BHC3241" s="137"/>
      <c r="BHD3241" s="137"/>
      <c r="BHE3241" s="137"/>
      <c r="BHF3241" s="137"/>
      <c r="BHG3241" s="137"/>
      <c r="BHH3241" s="137"/>
      <c r="BHI3241" s="137"/>
      <c r="BHJ3241" s="137"/>
      <c r="BHK3241" s="137"/>
      <c r="BHL3241" s="137"/>
      <c r="BHM3241" s="137"/>
      <c r="BHN3241" s="137"/>
      <c r="BHO3241" s="137"/>
      <c r="BHP3241" s="137"/>
      <c r="BHQ3241" s="137"/>
      <c r="BHR3241" s="137"/>
      <c r="BHS3241" s="137"/>
      <c r="BHT3241" s="137"/>
      <c r="BHU3241" s="137"/>
      <c r="BHV3241" s="137"/>
      <c r="BHW3241" s="137"/>
      <c r="BHX3241" s="137"/>
      <c r="BHY3241" s="137"/>
      <c r="BHZ3241" s="137"/>
      <c r="BIA3241" s="137"/>
      <c r="BIB3241" s="137"/>
      <c r="BIC3241" s="137"/>
      <c r="BID3241" s="137"/>
      <c r="BIE3241" s="137"/>
      <c r="BIF3241" s="137"/>
      <c r="BIG3241" s="137"/>
      <c r="BIH3241" s="137"/>
      <c r="BII3241" s="137"/>
      <c r="BIJ3241" s="137"/>
      <c r="BIK3241" s="137"/>
      <c r="BIL3241" s="137"/>
      <c r="BIM3241" s="137"/>
      <c r="BIN3241" s="137"/>
      <c r="BIO3241" s="137"/>
      <c r="BIP3241" s="137"/>
      <c r="BIQ3241" s="137"/>
      <c r="BIR3241" s="137"/>
      <c r="BIS3241" s="137"/>
      <c r="BIT3241" s="137"/>
      <c r="BIU3241" s="137"/>
      <c r="BIV3241" s="137"/>
      <c r="BIW3241" s="137"/>
      <c r="BIX3241" s="137"/>
      <c r="BIY3241" s="137"/>
      <c r="BIZ3241" s="137"/>
      <c r="BJA3241" s="137"/>
      <c r="BJB3241" s="137"/>
      <c r="BJC3241" s="137"/>
      <c r="BJD3241" s="137"/>
      <c r="BJE3241" s="137"/>
      <c r="BJF3241" s="137"/>
      <c r="BJG3241" s="137"/>
      <c r="BJH3241" s="137"/>
      <c r="BJI3241" s="137"/>
      <c r="BJJ3241" s="137"/>
      <c r="BJK3241" s="137"/>
      <c r="BJL3241" s="137"/>
      <c r="BJM3241" s="137"/>
      <c r="BJN3241" s="137"/>
      <c r="BJO3241" s="137"/>
      <c r="BJP3241" s="137"/>
      <c r="BJQ3241" s="137"/>
      <c r="BJR3241" s="137"/>
      <c r="BJS3241" s="137"/>
      <c r="BJT3241" s="137"/>
      <c r="BJU3241" s="137"/>
      <c r="BJV3241" s="137"/>
      <c r="BJW3241" s="137"/>
      <c r="BJX3241" s="137"/>
      <c r="BJY3241" s="137"/>
      <c r="BJZ3241" s="137"/>
      <c r="BKA3241" s="137"/>
      <c r="BKB3241" s="137"/>
      <c r="BKC3241" s="137"/>
      <c r="BKD3241" s="137"/>
      <c r="BKE3241" s="137"/>
      <c r="BKF3241" s="137"/>
      <c r="BKG3241" s="137"/>
      <c r="BKH3241" s="137"/>
      <c r="BKI3241" s="137"/>
      <c r="BKJ3241" s="137"/>
      <c r="BKK3241" s="137"/>
      <c r="BKL3241" s="137"/>
      <c r="BKM3241" s="137"/>
      <c r="BKN3241" s="137"/>
      <c r="BKO3241" s="137"/>
      <c r="BKP3241" s="137"/>
      <c r="BKQ3241" s="137"/>
      <c r="BKR3241" s="137"/>
      <c r="BKS3241" s="137"/>
      <c r="BKT3241" s="137"/>
      <c r="BKU3241" s="137"/>
      <c r="BKV3241" s="137"/>
      <c r="BKW3241" s="137"/>
      <c r="BKX3241" s="137"/>
      <c r="BKY3241" s="137"/>
      <c r="BKZ3241" s="137"/>
      <c r="BLA3241" s="137"/>
      <c r="BLB3241" s="137"/>
      <c r="BLC3241" s="137"/>
      <c r="BLD3241" s="137"/>
      <c r="BLE3241" s="137"/>
      <c r="BLF3241" s="137"/>
      <c r="BLG3241" s="137"/>
      <c r="BLH3241" s="137"/>
      <c r="BLI3241" s="137"/>
      <c r="BLJ3241" s="137"/>
      <c r="BLK3241" s="137"/>
      <c r="BLL3241" s="137"/>
      <c r="BLM3241" s="137"/>
      <c r="BLN3241" s="137"/>
      <c r="BLO3241" s="137"/>
      <c r="BLP3241" s="137"/>
      <c r="BLQ3241" s="137"/>
      <c r="BLR3241" s="137"/>
      <c r="BLS3241" s="137"/>
      <c r="BLT3241" s="137"/>
      <c r="BLU3241" s="137"/>
      <c r="BLV3241" s="137"/>
      <c r="BLW3241" s="137"/>
      <c r="BLX3241" s="137"/>
      <c r="BLY3241" s="137"/>
      <c r="BLZ3241" s="137"/>
      <c r="BMA3241" s="137"/>
      <c r="BMB3241" s="137"/>
      <c r="BMC3241" s="137"/>
      <c r="BMD3241" s="137"/>
      <c r="BME3241" s="137"/>
      <c r="BMF3241" s="137"/>
      <c r="BMG3241" s="137"/>
      <c r="BMH3241" s="137"/>
      <c r="BMI3241" s="137"/>
      <c r="BMJ3241" s="137"/>
      <c r="BMK3241" s="137"/>
      <c r="BML3241" s="137"/>
      <c r="BMM3241" s="137"/>
      <c r="BMN3241" s="137"/>
      <c r="BMO3241" s="137"/>
      <c r="BMP3241" s="137"/>
      <c r="BMQ3241" s="137"/>
      <c r="BMR3241" s="137"/>
      <c r="BMS3241" s="137"/>
      <c r="BMT3241" s="137"/>
      <c r="BMU3241" s="137"/>
      <c r="BMV3241" s="137"/>
      <c r="BMW3241" s="137"/>
      <c r="BMX3241" s="137"/>
      <c r="BMY3241" s="137"/>
      <c r="BMZ3241" s="137"/>
      <c r="BNA3241" s="137"/>
      <c r="BNB3241" s="137"/>
      <c r="BNC3241" s="137"/>
      <c r="BND3241" s="137"/>
      <c r="BNE3241" s="137"/>
      <c r="BNF3241" s="137"/>
      <c r="BNG3241" s="137"/>
      <c r="BNH3241" s="137"/>
      <c r="BNI3241" s="137"/>
      <c r="BNJ3241" s="137"/>
      <c r="BNK3241" s="137"/>
      <c r="BNL3241" s="137"/>
      <c r="BNM3241" s="137"/>
      <c r="BNN3241" s="137"/>
      <c r="BNO3241" s="137"/>
      <c r="BNP3241" s="137"/>
      <c r="BNQ3241" s="137"/>
      <c r="BNR3241" s="137"/>
      <c r="BNS3241" s="137"/>
      <c r="BNT3241" s="137"/>
      <c r="BNU3241" s="137"/>
      <c r="BNV3241" s="137"/>
      <c r="BNW3241" s="137"/>
      <c r="BNX3241" s="137"/>
      <c r="BNY3241" s="137"/>
      <c r="BNZ3241" s="137"/>
      <c r="BOA3241" s="137"/>
      <c r="BOB3241" s="137"/>
      <c r="BOC3241" s="137"/>
      <c r="BOD3241" s="137"/>
      <c r="BOE3241" s="137"/>
      <c r="BOF3241" s="137"/>
      <c r="BOG3241" s="137"/>
      <c r="BOH3241" s="137"/>
      <c r="BOI3241" s="137"/>
      <c r="BOJ3241" s="137"/>
      <c r="BOK3241" s="137"/>
      <c r="BOL3241" s="137"/>
      <c r="BOM3241" s="137"/>
      <c r="BON3241" s="137"/>
      <c r="BOO3241" s="137"/>
      <c r="BOP3241" s="137"/>
      <c r="BOQ3241" s="137"/>
      <c r="BOR3241" s="137"/>
      <c r="BOS3241" s="137"/>
      <c r="BOT3241" s="137"/>
      <c r="BOU3241" s="137"/>
      <c r="BOV3241" s="137"/>
      <c r="BOW3241" s="137"/>
      <c r="BOX3241" s="137"/>
      <c r="BOY3241" s="137"/>
      <c r="BOZ3241" s="137"/>
      <c r="BPA3241" s="137"/>
      <c r="BPB3241" s="137"/>
      <c r="BPC3241" s="137"/>
      <c r="BPD3241" s="137"/>
      <c r="BPE3241" s="137"/>
      <c r="BPF3241" s="137"/>
      <c r="BPG3241" s="137"/>
      <c r="BPH3241" s="137"/>
      <c r="BPI3241" s="137"/>
      <c r="BPJ3241" s="137"/>
      <c r="BPK3241" s="137"/>
      <c r="BPL3241" s="137"/>
      <c r="BPM3241" s="137"/>
      <c r="BPN3241" s="137"/>
      <c r="BPO3241" s="137"/>
      <c r="BPP3241" s="137"/>
      <c r="BPQ3241" s="137"/>
      <c r="BPR3241" s="137"/>
      <c r="BPS3241" s="137"/>
      <c r="BPT3241" s="137"/>
      <c r="BPU3241" s="137"/>
      <c r="BPV3241" s="137"/>
      <c r="BPW3241" s="137"/>
      <c r="BPX3241" s="137"/>
      <c r="BPY3241" s="137"/>
      <c r="BPZ3241" s="137"/>
      <c r="BQA3241" s="137"/>
      <c r="BQB3241" s="137"/>
      <c r="BQC3241" s="137"/>
      <c r="BQD3241" s="137"/>
      <c r="BQE3241" s="137"/>
      <c r="BQF3241" s="137"/>
      <c r="BQG3241" s="137"/>
      <c r="BQH3241" s="137"/>
      <c r="BQI3241" s="137"/>
      <c r="BQJ3241" s="137"/>
      <c r="BQK3241" s="137"/>
      <c r="BQL3241" s="137"/>
      <c r="BQM3241" s="137"/>
      <c r="BQN3241" s="137"/>
      <c r="BQO3241" s="137"/>
      <c r="BQP3241" s="137"/>
      <c r="BQQ3241" s="137"/>
      <c r="BQR3241" s="137"/>
      <c r="BQS3241" s="137"/>
      <c r="BQT3241" s="137"/>
      <c r="BQU3241" s="137"/>
      <c r="BQV3241" s="137"/>
      <c r="BQW3241" s="137"/>
      <c r="BQX3241" s="137"/>
      <c r="BQY3241" s="137"/>
      <c r="BQZ3241" s="137"/>
      <c r="BRA3241" s="137"/>
      <c r="BRB3241" s="137"/>
      <c r="BRC3241" s="137"/>
      <c r="BRD3241" s="137"/>
      <c r="BRE3241" s="137"/>
      <c r="BRF3241" s="137"/>
      <c r="BRG3241" s="137"/>
      <c r="BRH3241" s="137"/>
      <c r="BRI3241" s="137"/>
      <c r="BRJ3241" s="137"/>
      <c r="BRK3241" s="137"/>
      <c r="BRL3241" s="137"/>
      <c r="BRM3241" s="137"/>
      <c r="BRN3241" s="137"/>
      <c r="BRO3241" s="137"/>
      <c r="BRP3241" s="137"/>
      <c r="BRQ3241" s="137"/>
      <c r="BRR3241" s="137"/>
      <c r="BRS3241" s="137"/>
      <c r="BRT3241" s="137"/>
      <c r="BRU3241" s="137"/>
      <c r="BRV3241" s="137"/>
      <c r="BRW3241" s="137"/>
      <c r="BRX3241" s="137"/>
      <c r="BRY3241" s="137"/>
      <c r="BRZ3241" s="137"/>
      <c r="BSA3241" s="137"/>
      <c r="BSB3241" s="137"/>
      <c r="BSC3241" s="137"/>
      <c r="BSD3241" s="137"/>
      <c r="BSE3241" s="137"/>
      <c r="BSF3241" s="137"/>
      <c r="BSG3241" s="137"/>
      <c r="BSH3241" s="137"/>
      <c r="BSI3241" s="137"/>
      <c r="BSJ3241" s="137"/>
      <c r="BSK3241" s="137"/>
      <c r="BSL3241" s="137"/>
      <c r="BSM3241" s="137"/>
      <c r="BSN3241" s="137"/>
      <c r="BSO3241" s="137"/>
      <c r="BSP3241" s="137"/>
      <c r="BSQ3241" s="137"/>
      <c r="BSR3241" s="137"/>
      <c r="BSS3241" s="137"/>
      <c r="BST3241" s="137"/>
      <c r="BSU3241" s="137"/>
      <c r="BSV3241" s="137"/>
      <c r="BSW3241" s="137"/>
      <c r="BSX3241" s="137"/>
      <c r="BSY3241" s="137"/>
      <c r="BSZ3241" s="137"/>
      <c r="BTA3241" s="137"/>
      <c r="BTB3241" s="137"/>
      <c r="BTC3241" s="137"/>
      <c r="BTD3241" s="137"/>
      <c r="BTE3241" s="137"/>
      <c r="BTF3241" s="137"/>
      <c r="BTG3241" s="137"/>
      <c r="BTH3241" s="137"/>
      <c r="BTI3241" s="137"/>
      <c r="BTJ3241" s="137"/>
      <c r="BTK3241" s="137"/>
      <c r="BTL3241" s="137"/>
      <c r="BTM3241" s="137"/>
      <c r="BTN3241" s="137"/>
      <c r="BTO3241" s="137"/>
      <c r="BTP3241" s="137"/>
      <c r="BTQ3241" s="137"/>
      <c r="BTR3241" s="137"/>
      <c r="BTS3241" s="137"/>
      <c r="BTT3241" s="137"/>
      <c r="BTU3241" s="137"/>
      <c r="BTV3241" s="137"/>
      <c r="BTW3241" s="137"/>
      <c r="BTX3241" s="137"/>
      <c r="BTY3241" s="137"/>
      <c r="BTZ3241" s="137"/>
      <c r="BUA3241" s="137"/>
      <c r="BUB3241" s="137"/>
      <c r="BUC3241" s="137"/>
      <c r="BUD3241" s="137"/>
      <c r="BUE3241" s="137"/>
      <c r="BUF3241" s="137"/>
      <c r="BUG3241" s="137"/>
      <c r="BUH3241" s="137"/>
      <c r="BUI3241" s="137"/>
      <c r="BUJ3241" s="137"/>
      <c r="BUK3241" s="137"/>
      <c r="BUL3241" s="137"/>
      <c r="BUM3241" s="137"/>
      <c r="BUN3241" s="137"/>
      <c r="BUO3241" s="137"/>
      <c r="BUP3241" s="137"/>
      <c r="BUQ3241" s="137"/>
      <c r="BUR3241" s="137"/>
      <c r="BUS3241" s="137"/>
      <c r="BUT3241" s="137"/>
      <c r="BUU3241" s="137"/>
      <c r="BUV3241" s="137"/>
      <c r="BUW3241" s="137"/>
      <c r="BUX3241" s="137"/>
      <c r="BUY3241" s="137"/>
      <c r="BUZ3241" s="137"/>
      <c r="BVA3241" s="137"/>
      <c r="BVB3241" s="137"/>
      <c r="BVC3241" s="137"/>
      <c r="BVD3241" s="137"/>
      <c r="BVE3241" s="137"/>
      <c r="BVF3241" s="137"/>
      <c r="BVG3241" s="137"/>
      <c r="BVH3241" s="137"/>
      <c r="BVI3241" s="137"/>
      <c r="BVJ3241" s="137"/>
      <c r="BVK3241" s="137"/>
      <c r="BVL3241" s="137"/>
      <c r="BVM3241" s="137"/>
      <c r="BVN3241" s="137"/>
      <c r="BVO3241" s="137"/>
      <c r="BVP3241" s="137"/>
      <c r="BVQ3241" s="137"/>
      <c r="BVR3241" s="137"/>
      <c r="BVS3241" s="137"/>
      <c r="BVT3241" s="137"/>
      <c r="BVU3241" s="137"/>
      <c r="BVV3241" s="137"/>
      <c r="BVW3241" s="137"/>
      <c r="BVX3241" s="137"/>
      <c r="BVY3241" s="137"/>
      <c r="BVZ3241" s="137"/>
      <c r="BWA3241" s="137"/>
      <c r="BWB3241" s="137"/>
      <c r="BWC3241" s="137"/>
      <c r="BWD3241" s="137"/>
      <c r="BWE3241" s="137"/>
      <c r="BWF3241" s="137"/>
      <c r="BWG3241" s="137"/>
      <c r="BWH3241" s="137"/>
      <c r="BWI3241" s="137"/>
      <c r="BWJ3241" s="137"/>
      <c r="BWK3241" s="137"/>
      <c r="BWL3241" s="137"/>
      <c r="BWM3241" s="137"/>
      <c r="BWN3241" s="137"/>
      <c r="BWO3241" s="137"/>
      <c r="BWP3241" s="137"/>
      <c r="BWQ3241" s="137"/>
      <c r="BWR3241" s="137"/>
      <c r="BWS3241" s="137"/>
      <c r="BWT3241" s="137"/>
      <c r="BWU3241" s="137"/>
      <c r="BWV3241" s="137"/>
      <c r="BWW3241" s="137"/>
      <c r="BWX3241" s="137"/>
      <c r="BWY3241" s="137"/>
      <c r="BWZ3241" s="137"/>
      <c r="BXA3241" s="137"/>
      <c r="BXB3241" s="137"/>
      <c r="BXC3241" s="137"/>
      <c r="BXD3241" s="137"/>
      <c r="BXE3241" s="137"/>
      <c r="BXF3241" s="137"/>
      <c r="BXG3241" s="137"/>
      <c r="BXH3241" s="137"/>
      <c r="BXI3241" s="137"/>
      <c r="BXJ3241" s="137"/>
      <c r="BXK3241" s="137"/>
      <c r="BXL3241" s="137"/>
      <c r="BXM3241" s="137"/>
      <c r="BXN3241" s="137"/>
      <c r="BXO3241" s="137"/>
      <c r="BXP3241" s="137"/>
      <c r="BXQ3241" s="137"/>
      <c r="BXR3241" s="137"/>
      <c r="BXS3241" s="137"/>
      <c r="BXT3241" s="137"/>
      <c r="BXU3241" s="137"/>
      <c r="BXV3241" s="137"/>
      <c r="BXW3241" s="137"/>
      <c r="BXX3241" s="137"/>
      <c r="BXY3241" s="137"/>
      <c r="BXZ3241" s="137"/>
      <c r="BYA3241" s="137"/>
      <c r="BYB3241" s="137"/>
      <c r="BYC3241" s="137"/>
      <c r="BYD3241" s="137"/>
      <c r="BYE3241" s="137"/>
      <c r="BYF3241" s="137"/>
      <c r="BYG3241" s="137"/>
      <c r="BYH3241" s="137"/>
      <c r="BYI3241" s="137"/>
      <c r="BYJ3241" s="137"/>
      <c r="BYK3241" s="137"/>
      <c r="BYL3241" s="137"/>
      <c r="BYM3241" s="137"/>
      <c r="BYN3241" s="137"/>
      <c r="BYO3241" s="137"/>
      <c r="BYP3241" s="137"/>
      <c r="BYQ3241" s="137"/>
      <c r="BYR3241" s="137"/>
      <c r="BYS3241" s="137"/>
      <c r="BYT3241" s="137"/>
      <c r="BYU3241" s="137"/>
      <c r="BYV3241" s="137"/>
      <c r="BYW3241" s="137"/>
      <c r="BYX3241" s="137"/>
      <c r="BYY3241" s="137"/>
      <c r="BYZ3241" s="137"/>
      <c r="BZA3241" s="137"/>
      <c r="BZB3241" s="137"/>
      <c r="BZC3241" s="137"/>
      <c r="BZD3241" s="137"/>
      <c r="BZE3241" s="137"/>
      <c r="BZF3241" s="137"/>
      <c r="BZG3241" s="137"/>
      <c r="BZH3241" s="137"/>
      <c r="BZI3241" s="137"/>
      <c r="BZJ3241" s="137"/>
      <c r="BZK3241" s="137"/>
      <c r="BZL3241" s="137"/>
      <c r="BZM3241" s="137"/>
      <c r="BZN3241" s="137"/>
      <c r="BZO3241" s="137"/>
      <c r="BZP3241" s="137"/>
      <c r="BZQ3241" s="137"/>
      <c r="BZR3241" s="137"/>
      <c r="BZS3241" s="137"/>
      <c r="BZT3241" s="137"/>
      <c r="BZU3241" s="137"/>
      <c r="BZV3241" s="137"/>
      <c r="BZW3241" s="137"/>
      <c r="BZX3241" s="137"/>
      <c r="BZY3241" s="137"/>
      <c r="BZZ3241" s="137"/>
      <c r="CAA3241" s="137"/>
      <c r="CAB3241" s="137"/>
      <c r="CAC3241" s="137"/>
      <c r="CAD3241" s="137"/>
      <c r="CAE3241" s="137"/>
      <c r="CAF3241" s="137"/>
      <c r="CAG3241" s="137"/>
      <c r="CAH3241" s="137"/>
      <c r="CAI3241" s="137"/>
      <c r="CAJ3241" s="137"/>
      <c r="CAK3241" s="137"/>
      <c r="CAL3241" s="137"/>
      <c r="CAM3241" s="137"/>
      <c r="CAN3241" s="137"/>
      <c r="CAO3241" s="137"/>
      <c r="CAP3241" s="137"/>
      <c r="CAQ3241" s="137"/>
      <c r="CAR3241" s="137"/>
      <c r="CAS3241" s="137"/>
      <c r="CAT3241" s="137"/>
      <c r="CAU3241" s="137"/>
      <c r="CAV3241" s="137"/>
      <c r="CAW3241" s="137"/>
      <c r="CAX3241" s="137"/>
      <c r="CAY3241" s="137"/>
      <c r="CAZ3241" s="137"/>
      <c r="CBA3241" s="137"/>
      <c r="CBB3241" s="137"/>
      <c r="CBC3241" s="137"/>
      <c r="CBD3241" s="137"/>
      <c r="CBE3241" s="137"/>
      <c r="CBF3241" s="137"/>
      <c r="CBG3241" s="137"/>
      <c r="CBH3241" s="137"/>
      <c r="CBI3241" s="137"/>
      <c r="CBJ3241" s="137"/>
      <c r="CBK3241" s="137"/>
      <c r="CBL3241" s="137"/>
      <c r="CBM3241" s="137"/>
      <c r="CBN3241" s="137"/>
      <c r="CBO3241" s="137"/>
      <c r="CBP3241" s="137"/>
      <c r="CBQ3241" s="137"/>
      <c r="CBR3241" s="137"/>
      <c r="CBS3241" s="137"/>
      <c r="CBT3241" s="137"/>
      <c r="CBU3241" s="137"/>
      <c r="CBV3241" s="137"/>
      <c r="CBW3241" s="137"/>
      <c r="CBX3241" s="137"/>
      <c r="CBY3241" s="137"/>
      <c r="CBZ3241" s="137"/>
      <c r="CCA3241" s="137"/>
      <c r="CCB3241" s="137"/>
      <c r="CCC3241" s="137"/>
      <c r="CCD3241" s="137"/>
      <c r="CCE3241" s="137"/>
      <c r="CCF3241" s="137"/>
      <c r="CCG3241" s="137"/>
      <c r="CCH3241" s="137"/>
      <c r="CCI3241" s="137"/>
      <c r="CCJ3241" s="137"/>
      <c r="CCK3241" s="137"/>
      <c r="CCL3241" s="137"/>
      <c r="CCM3241" s="137"/>
      <c r="CCN3241" s="137"/>
      <c r="CCO3241" s="137"/>
      <c r="CCP3241" s="137"/>
      <c r="CCQ3241" s="137"/>
      <c r="CCR3241" s="137"/>
      <c r="CCS3241" s="137"/>
      <c r="CCT3241" s="137"/>
      <c r="CCU3241" s="137"/>
      <c r="CCV3241" s="137"/>
      <c r="CCW3241" s="137"/>
      <c r="CCX3241" s="137"/>
      <c r="CCY3241" s="137"/>
      <c r="CCZ3241" s="137"/>
      <c r="CDA3241" s="137"/>
      <c r="CDB3241" s="137"/>
      <c r="CDC3241" s="137"/>
      <c r="CDD3241" s="137"/>
      <c r="CDE3241" s="137"/>
      <c r="CDF3241" s="137"/>
      <c r="CDG3241" s="137"/>
      <c r="CDH3241" s="137"/>
      <c r="CDI3241" s="137"/>
      <c r="CDJ3241" s="137"/>
      <c r="CDK3241" s="137"/>
      <c r="CDL3241" s="137"/>
      <c r="CDM3241" s="137"/>
      <c r="CDN3241" s="137"/>
      <c r="CDO3241" s="137"/>
      <c r="CDP3241" s="137"/>
      <c r="CDQ3241" s="137"/>
      <c r="CDR3241" s="137"/>
      <c r="CDS3241" s="137"/>
      <c r="CDT3241" s="137"/>
      <c r="CDU3241" s="137"/>
      <c r="CDV3241" s="137"/>
      <c r="CDW3241" s="137"/>
      <c r="CDX3241" s="137"/>
      <c r="CDY3241" s="137"/>
      <c r="CDZ3241" s="137"/>
      <c r="CEA3241" s="137"/>
      <c r="CEB3241" s="137"/>
      <c r="CEC3241" s="137"/>
      <c r="CED3241" s="137"/>
      <c r="CEE3241" s="137"/>
      <c r="CEF3241" s="137"/>
      <c r="CEG3241" s="137"/>
      <c r="CEH3241" s="137"/>
      <c r="CEI3241" s="137"/>
      <c r="CEJ3241" s="137"/>
      <c r="CEK3241" s="137"/>
      <c r="CEL3241" s="137"/>
      <c r="CEM3241" s="137"/>
      <c r="CEN3241" s="137"/>
      <c r="CEO3241" s="137"/>
      <c r="CEP3241" s="137"/>
      <c r="CEQ3241" s="137"/>
      <c r="CER3241" s="137"/>
      <c r="CES3241" s="137"/>
      <c r="CET3241" s="137"/>
      <c r="CEU3241" s="137"/>
      <c r="CEV3241" s="137"/>
      <c r="CEW3241" s="137"/>
      <c r="CEX3241" s="137"/>
      <c r="CEY3241" s="137"/>
      <c r="CEZ3241" s="137"/>
      <c r="CFA3241" s="137"/>
      <c r="CFB3241" s="137"/>
      <c r="CFC3241" s="137"/>
      <c r="CFD3241" s="137"/>
      <c r="CFE3241" s="137"/>
      <c r="CFF3241" s="137"/>
      <c r="CFG3241" s="137"/>
      <c r="CFH3241" s="137"/>
      <c r="CFI3241" s="137"/>
      <c r="CFJ3241" s="137"/>
      <c r="CFK3241" s="137"/>
      <c r="CFL3241" s="137"/>
      <c r="CFM3241" s="137"/>
      <c r="CFN3241" s="137"/>
      <c r="CFO3241" s="137"/>
      <c r="CFP3241" s="137"/>
      <c r="CFQ3241" s="137"/>
      <c r="CFR3241" s="137"/>
      <c r="CFS3241" s="137"/>
      <c r="CFT3241" s="137"/>
      <c r="CFU3241" s="137"/>
      <c r="CFV3241" s="137"/>
      <c r="CFW3241" s="137"/>
      <c r="CFX3241" s="137"/>
      <c r="CFY3241" s="137"/>
      <c r="CFZ3241" s="137"/>
      <c r="CGA3241" s="137"/>
      <c r="CGB3241" s="137"/>
      <c r="CGC3241" s="137"/>
      <c r="CGD3241" s="137"/>
      <c r="CGE3241" s="137"/>
      <c r="CGF3241" s="137"/>
      <c r="CGG3241" s="137"/>
      <c r="CGH3241" s="137"/>
      <c r="CGI3241" s="137"/>
      <c r="CGJ3241" s="137"/>
      <c r="CGK3241" s="137"/>
      <c r="CGL3241" s="137"/>
      <c r="CGM3241" s="137"/>
      <c r="CGN3241" s="137"/>
      <c r="CGO3241" s="137"/>
      <c r="CGP3241" s="137"/>
      <c r="CGQ3241" s="137"/>
      <c r="CGR3241" s="137"/>
      <c r="CGS3241" s="137"/>
      <c r="CGT3241" s="137"/>
      <c r="CGU3241" s="137"/>
      <c r="CGV3241" s="137"/>
      <c r="CGW3241" s="137"/>
      <c r="CGX3241" s="137"/>
      <c r="CGY3241" s="137"/>
      <c r="CGZ3241" s="137"/>
      <c r="CHA3241" s="137"/>
      <c r="CHB3241" s="137"/>
      <c r="CHC3241" s="137"/>
      <c r="CHD3241" s="137"/>
      <c r="CHE3241" s="137"/>
      <c r="CHF3241" s="137"/>
      <c r="CHG3241" s="137"/>
      <c r="CHH3241" s="137"/>
      <c r="CHI3241" s="137"/>
      <c r="CHJ3241" s="137"/>
      <c r="CHK3241" s="137"/>
      <c r="CHL3241" s="137"/>
      <c r="CHM3241" s="137"/>
      <c r="CHN3241" s="137"/>
      <c r="CHO3241" s="137"/>
      <c r="CHP3241" s="137"/>
      <c r="CHQ3241" s="137"/>
      <c r="CHR3241" s="137"/>
      <c r="CHS3241" s="137"/>
      <c r="CHT3241" s="137"/>
      <c r="CHU3241" s="137"/>
      <c r="CHV3241" s="137"/>
      <c r="CHW3241" s="137"/>
      <c r="CHX3241" s="137"/>
      <c r="CHY3241" s="137"/>
      <c r="CHZ3241" s="137"/>
      <c r="CIA3241" s="137"/>
      <c r="CIB3241" s="137"/>
      <c r="CIC3241" s="137"/>
      <c r="CID3241" s="137"/>
      <c r="CIE3241" s="137"/>
      <c r="CIF3241" s="137"/>
      <c r="CIG3241" s="137"/>
      <c r="CIH3241" s="137"/>
      <c r="CII3241" s="137"/>
      <c r="CIJ3241" s="137"/>
      <c r="CIK3241" s="137"/>
      <c r="CIL3241" s="137"/>
      <c r="CIM3241" s="137"/>
      <c r="CIN3241" s="137"/>
      <c r="CIO3241" s="137"/>
      <c r="CIP3241" s="137"/>
      <c r="CIQ3241" s="137"/>
      <c r="CIR3241" s="137"/>
      <c r="CIS3241" s="137"/>
      <c r="CIT3241" s="137"/>
      <c r="CIU3241" s="137"/>
      <c r="CIV3241" s="137"/>
      <c r="CIW3241" s="137"/>
      <c r="CIX3241" s="137"/>
      <c r="CIY3241" s="137"/>
      <c r="CIZ3241" s="137"/>
      <c r="CJA3241" s="137"/>
      <c r="CJB3241" s="137"/>
      <c r="CJC3241" s="137"/>
      <c r="CJD3241" s="137"/>
      <c r="CJE3241" s="137"/>
      <c r="CJF3241" s="137"/>
      <c r="CJG3241" s="137"/>
      <c r="CJH3241" s="137"/>
      <c r="CJI3241" s="137"/>
      <c r="CJJ3241" s="137"/>
      <c r="CJK3241" s="137"/>
      <c r="CJL3241" s="137"/>
      <c r="CJM3241" s="137"/>
      <c r="CJN3241" s="137"/>
      <c r="CJO3241" s="137"/>
      <c r="CJP3241" s="137"/>
      <c r="CJQ3241" s="137"/>
      <c r="CJR3241" s="137"/>
      <c r="CJS3241" s="137"/>
      <c r="CJT3241" s="137"/>
      <c r="CJU3241" s="137"/>
      <c r="CJV3241" s="137"/>
      <c r="CJW3241" s="137"/>
      <c r="CJX3241" s="137"/>
      <c r="CJY3241" s="137"/>
      <c r="CJZ3241" s="137"/>
      <c r="CKA3241" s="137"/>
      <c r="CKB3241" s="137"/>
      <c r="CKC3241" s="137"/>
      <c r="CKD3241" s="137"/>
      <c r="CKE3241" s="137"/>
      <c r="CKF3241" s="137"/>
      <c r="CKG3241" s="137"/>
      <c r="CKH3241" s="137"/>
      <c r="CKI3241" s="137"/>
      <c r="CKJ3241" s="137"/>
      <c r="CKK3241" s="137"/>
      <c r="CKL3241" s="137"/>
      <c r="CKM3241" s="137"/>
      <c r="CKN3241" s="137"/>
      <c r="CKO3241" s="137"/>
      <c r="CKP3241" s="137"/>
      <c r="CKQ3241" s="137"/>
      <c r="CKR3241" s="137"/>
      <c r="CKS3241" s="137"/>
      <c r="CKT3241" s="137"/>
      <c r="CKU3241" s="137"/>
      <c r="CKV3241" s="137"/>
      <c r="CKW3241" s="137"/>
      <c r="CKX3241" s="137"/>
      <c r="CKY3241" s="137"/>
      <c r="CKZ3241" s="137"/>
      <c r="CLA3241" s="137"/>
      <c r="CLB3241" s="137"/>
      <c r="CLC3241" s="137"/>
      <c r="CLD3241" s="137"/>
      <c r="CLE3241" s="137"/>
      <c r="CLF3241" s="137"/>
      <c r="CLG3241" s="137"/>
      <c r="CLH3241" s="137"/>
      <c r="CLI3241" s="137"/>
      <c r="CLJ3241" s="137"/>
      <c r="CLK3241" s="137"/>
      <c r="CLL3241" s="137"/>
      <c r="CLM3241" s="137"/>
      <c r="CLN3241" s="137"/>
      <c r="CLO3241" s="137"/>
      <c r="CLP3241" s="137"/>
      <c r="CLQ3241" s="137"/>
      <c r="CLR3241" s="137"/>
      <c r="CLS3241" s="137"/>
      <c r="CLT3241" s="137"/>
      <c r="CLU3241" s="137"/>
      <c r="CLV3241" s="137"/>
      <c r="CLW3241" s="137"/>
      <c r="CLX3241" s="137"/>
      <c r="CLY3241" s="137"/>
      <c r="CLZ3241" s="137"/>
      <c r="CMA3241" s="137"/>
      <c r="CMB3241" s="137"/>
      <c r="CMC3241" s="137"/>
      <c r="CMD3241" s="137"/>
      <c r="CME3241" s="137"/>
      <c r="CMF3241" s="137"/>
      <c r="CMG3241" s="137"/>
      <c r="CMH3241" s="137"/>
      <c r="CMI3241" s="137"/>
      <c r="CMJ3241" s="137"/>
      <c r="CMK3241" s="137"/>
      <c r="CML3241" s="137"/>
      <c r="CMM3241" s="137"/>
      <c r="CMN3241" s="137"/>
      <c r="CMO3241" s="137"/>
      <c r="CMP3241" s="137"/>
      <c r="CMQ3241" s="137"/>
      <c r="CMR3241" s="137"/>
      <c r="CMS3241" s="137"/>
      <c r="CMT3241" s="137"/>
      <c r="CMU3241" s="137"/>
      <c r="CMV3241" s="137"/>
      <c r="CMW3241" s="137"/>
      <c r="CMX3241" s="137"/>
      <c r="CMY3241" s="137"/>
      <c r="CMZ3241" s="137"/>
      <c r="CNA3241" s="137"/>
      <c r="CNB3241" s="137"/>
      <c r="CNC3241" s="137"/>
      <c r="CND3241" s="137"/>
      <c r="CNE3241" s="137"/>
      <c r="CNF3241" s="137"/>
      <c r="CNG3241" s="137"/>
      <c r="CNH3241" s="137"/>
      <c r="CNI3241" s="137"/>
      <c r="CNJ3241" s="137"/>
      <c r="CNK3241" s="137"/>
      <c r="CNL3241" s="137"/>
      <c r="CNM3241" s="137"/>
      <c r="CNN3241" s="137"/>
      <c r="CNO3241" s="137"/>
      <c r="CNP3241" s="137"/>
      <c r="CNQ3241" s="137"/>
      <c r="CNR3241" s="137"/>
      <c r="CNS3241" s="137"/>
      <c r="CNT3241" s="137"/>
      <c r="CNU3241" s="137"/>
      <c r="CNV3241" s="137"/>
      <c r="CNW3241" s="137"/>
      <c r="CNX3241" s="137"/>
      <c r="CNY3241" s="137"/>
      <c r="CNZ3241" s="137"/>
      <c r="COA3241" s="137"/>
      <c r="COB3241" s="137"/>
      <c r="COC3241" s="137"/>
      <c r="COD3241" s="137"/>
      <c r="COE3241" s="137"/>
      <c r="COF3241" s="137"/>
      <c r="COG3241" s="137"/>
      <c r="COH3241" s="137"/>
      <c r="COI3241" s="137"/>
      <c r="COJ3241" s="137"/>
      <c r="COK3241" s="137"/>
      <c r="COL3241" s="137"/>
      <c r="COM3241" s="137"/>
      <c r="CON3241" s="137"/>
      <c r="COO3241" s="137"/>
      <c r="COP3241" s="137"/>
      <c r="COQ3241" s="137"/>
      <c r="COR3241" s="137"/>
      <c r="COS3241" s="137"/>
      <c r="COT3241" s="137"/>
      <c r="COU3241" s="137"/>
      <c r="COV3241" s="137"/>
      <c r="COW3241" s="137"/>
      <c r="COX3241" s="137"/>
      <c r="COY3241" s="137"/>
      <c r="COZ3241" s="137"/>
      <c r="CPA3241" s="137"/>
      <c r="CPB3241" s="137"/>
      <c r="CPC3241" s="137"/>
      <c r="CPD3241" s="137"/>
      <c r="CPE3241" s="137"/>
      <c r="CPF3241" s="137"/>
      <c r="CPG3241" s="137"/>
      <c r="CPH3241" s="137"/>
      <c r="CPI3241" s="137"/>
      <c r="CPJ3241" s="137"/>
      <c r="CPK3241" s="137"/>
      <c r="CPL3241" s="137"/>
      <c r="CPM3241" s="137"/>
      <c r="CPN3241" s="137"/>
      <c r="CPO3241" s="137"/>
      <c r="CPP3241" s="137"/>
      <c r="CPQ3241" s="137"/>
      <c r="CPR3241" s="137"/>
      <c r="CPS3241" s="137"/>
      <c r="CPT3241" s="137"/>
      <c r="CPU3241" s="137"/>
      <c r="CPV3241" s="137"/>
      <c r="CPW3241" s="137"/>
      <c r="CPX3241" s="137"/>
      <c r="CPY3241" s="137"/>
      <c r="CPZ3241" s="137"/>
      <c r="CQA3241" s="137"/>
      <c r="CQB3241" s="137"/>
      <c r="CQC3241" s="137"/>
      <c r="CQD3241" s="137"/>
      <c r="CQE3241" s="137"/>
      <c r="CQF3241" s="137"/>
      <c r="CQG3241" s="137"/>
      <c r="CQH3241" s="137"/>
      <c r="CQI3241" s="137"/>
      <c r="CQJ3241" s="137"/>
      <c r="CQK3241" s="137"/>
      <c r="CQL3241" s="137"/>
      <c r="CQM3241" s="137"/>
      <c r="CQN3241" s="137"/>
      <c r="CQO3241" s="137"/>
      <c r="CQP3241" s="137"/>
      <c r="CQQ3241" s="137"/>
      <c r="CQR3241" s="137"/>
      <c r="CQS3241" s="137"/>
      <c r="CQT3241" s="137"/>
      <c r="CQU3241" s="137"/>
      <c r="CQV3241" s="137"/>
      <c r="CQW3241" s="137"/>
      <c r="CQX3241" s="137"/>
      <c r="CQY3241" s="137"/>
      <c r="CQZ3241" s="137"/>
      <c r="CRA3241" s="137"/>
      <c r="CRB3241" s="137"/>
      <c r="CRC3241" s="137"/>
      <c r="CRD3241" s="137"/>
      <c r="CRE3241" s="137"/>
      <c r="CRF3241" s="137"/>
      <c r="CRG3241" s="137"/>
      <c r="CRH3241" s="137"/>
      <c r="CRI3241" s="137"/>
      <c r="CRJ3241" s="137"/>
      <c r="CRK3241" s="137"/>
      <c r="CRL3241" s="137"/>
      <c r="CRM3241" s="137"/>
      <c r="CRN3241" s="137"/>
      <c r="CRO3241" s="137"/>
      <c r="CRP3241" s="137"/>
      <c r="CRQ3241" s="137"/>
      <c r="CRR3241" s="137"/>
      <c r="CRS3241" s="137"/>
      <c r="CRT3241" s="137"/>
      <c r="CRU3241" s="137"/>
      <c r="CRV3241" s="137"/>
      <c r="CRW3241" s="137"/>
      <c r="CRX3241" s="137"/>
      <c r="CRY3241" s="137"/>
      <c r="CRZ3241" s="137"/>
      <c r="CSA3241" s="137"/>
      <c r="CSB3241" s="137"/>
      <c r="CSC3241" s="137"/>
      <c r="CSD3241" s="137"/>
      <c r="CSE3241" s="137"/>
      <c r="CSF3241" s="137"/>
      <c r="CSG3241" s="137"/>
      <c r="CSH3241" s="137"/>
      <c r="CSI3241" s="137"/>
      <c r="CSJ3241" s="137"/>
      <c r="CSK3241" s="137"/>
      <c r="CSL3241" s="137"/>
      <c r="CSM3241" s="137"/>
      <c r="CSN3241" s="137"/>
      <c r="CSO3241" s="137"/>
      <c r="CSP3241" s="137"/>
      <c r="CSQ3241" s="137"/>
      <c r="CSR3241" s="137"/>
      <c r="CSS3241" s="137"/>
      <c r="CST3241" s="137"/>
      <c r="CSU3241" s="137"/>
      <c r="CSV3241" s="137"/>
      <c r="CSW3241" s="137"/>
      <c r="CSX3241" s="137"/>
      <c r="CSY3241" s="137"/>
      <c r="CSZ3241" s="137"/>
      <c r="CTA3241" s="137"/>
      <c r="CTB3241" s="137"/>
      <c r="CTC3241" s="137"/>
      <c r="CTD3241" s="137"/>
      <c r="CTE3241" s="137"/>
      <c r="CTF3241" s="137"/>
      <c r="CTG3241" s="137"/>
      <c r="CTH3241" s="137"/>
      <c r="CTI3241" s="137"/>
      <c r="CTJ3241" s="137"/>
      <c r="CTK3241" s="137"/>
      <c r="CTL3241" s="137"/>
      <c r="CTM3241" s="137"/>
      <c r="CTN3241" s="137"/>
      <c r="CTO3241" s="137"/>
      <c r="CTP3241" s="137"/>
      <c r="CTQ3241" s="137"/>
      <c r="CTR3241" s="137"/>
      <c r="CTS3241" s="137"/>
      <c r="CTT3241" s="137"/>
      <c r="CTU3241" s="137"/>
      <c r="CTV3241" s="137"/>
      <c r="CTW3241" s="137"/>
      <c r="CTX3241" s="137"/>
      <c r="CTY3241" s="137"/>
      <c r="CTZ3241" s="137"/>
      <c r="CUA3241" s="137"/>
      <c r="CUB3241" s="137"/>
      <c r="CUC3241" s="137"/>
      <c r="CUD3241" s="137"/>
      <c r="CUE3241" s="137"/>
      <c r="CUF3241" s="137"/>
      <c r="CUG3241" s="137"/>
      <c r="CUH3241" s="137"/>
      <c r="CUI3241" s="137"/>
      <c r="CUJ3241" s="137"/>
      <c r="CUK3241" s="137"/>
      <c r="CUL3241" s="137"/>
      <c r="CUM3241" s="137"/>
      <c r="CUN3241" s="137"/>
      <c r="CUO3241" s="137"/>
      <c r="CUP3241" s="137"/>
      <c r="CUQ3241" s="137"/>
      <c r="CUR3241" s="137"/>
      <c r="CUS3241" s="137"/>
      <c r="CUT3241" s="137"/>
      <c r="CUU3241" s="137"/>
      <c r="CUV3241" s="137"/>
      <c r="CUW3241" s="137"/>
      <c r="CUX3241" s="137"/>
      <c r="CUY3241" s="137"/>
      <c r="CUZ3241" s="137"/>
      <c r="CVA3241" s="137"/>
      <c r="CVB3241" s="137"/>
      <c r="CVC3241" s="137"/>
      <c r="CVD3241" s="137"/>
      <c r="CVE3241" s="137"/>
      <c r="CVF3241" s="137"/>
      <c r="CVG3241" s="137"/>
      <c r="CVH3241" s="137"/>
      <c r="CVI3241" s="137"/>
      <c r="CVJ3241" s="137"/>
      <c r="CVK3241" s="137"/>
      <c r="CVL3241" s="137"/>
      <c r="CVM3241" s="137"/>
      <c r="CVN3241" s="137"/>
      <c r="CVO3241" s="137"/>
      <c r="CVP3241" s="137"/>
      <c r="CVQ3241" s="137"/>
      <c r="CVR3241" s="137"/>
      <c r="CVS3241" s="137"/>
      <c r="CVT3241" s="137"/>
      <c r="CVU3241" s="137"/>
      <c r="CVV3241" s="137"/>
      <c r="CVW3241" s="137"/>
      <c r="CVX3241" s="137"/>
      <c r="CVY3241" s="137"/>
      <c r="CVZ3241" s="137"/>
      <c r="CWA3241" s="137"/>
      <c r="CWB3241" s="137"/>
      <c r="CWC3241" s="137"/>
      <c r="CWD3241" s="137"/>
      <c r="CWE3241" s="137"/>
      <c r="CWF3241" s="137"/>
      <c r="CWG3241" s="137"/>
      <c r="CWH3241" s="137"/>
      <c r="CWI3241" s="137"/>
      <c r="CWJ3241" s="137"/>
      <c r="CWK3241" s="137"/>
      <c r="CWL3241" s="137"/>
      <c r="CWM3241" s="137"/>
      <c r="CWN3241" s="137"/>
      <c r="CWO3241" s="137"/>
      <c r="CWP3241" s="137"/>
      <c r="CWQ3241" s="137"/>
      <c r="CWR3241" s="137"/>
      <c r="CWS3241" s="137"/>
      <c r="CWT3241" s="137"/>
      <c r="CWU3241" s="137"/>
      <c r="CWV3241" s="137"/>
      <c r="CWW3241" s="137"/>
      <c r="CWX3241" s="137"/>
      <c r="CWY3241" s="137"/>
      <c r="CWZ3241" s="137"/>
      <c r="CXA3241" s="137"/>
      <c r="CXB3241" s="137"/>
      <c r="CXC3241" s="137"/>
      <c r="CXD3241" s="137"/>
      <c r="CXE3241" s="137"/>
      <c r="CXF3241" s="137"/>
      <c r="CXG3241" s="137"/>
      <c r="CXH3241" s="137"/>
      <c r="CXI3241" s="137"/>
      <c r="CXJ3241" s="137"/>
      <c r="CXK3241" s="137"/>
      <c r="CXL3241" s="137"/>
      <c r="CXM3241" s="137"/>
      <c r="CXN3241" s="137"/>
      <c r="CXO3241" s="137"/>
      <c r="CXP3241" s="137"/>
      <c r="CXQ3241" s="137"/>
      <c r="CXR3241" s="137"/>
      <c r="CXS3241" s="137"/>
      <c r="CXT3241" s="137"/>
      <c r="CXU3241" s="137"/>
      <c r="CXV3241" s="137"/>
      <c r="CXW3241" s="137"/>
      <c r="CXX3241" s="137"/>
      <c r="CXY3241" s="137"/>
      <c r="CXZ3241" s="137"/>
      <c r="CYA3241" s="137"/>
      <c r="CYB3241" s="137"/>
      <c r="CYC3241" s="137"/>
      <c r="CYD3241" s="137"/>
      <c r="CYE3241" s="137"/>
      <c r="CYF3241" s="137"/>
      <c r="CYG3241" s="137"/>
      <c r="CYH3241" s="137"/>
      <c r="CYI3241" s="137"/>
      <c r="CYJ3241" s="137"/>
      <c r="CYK3241" s="137"/>
      <c r="CYL3241" s="137"/>
      <c r="CYM3241" s="137"/>
      <c r="CYN3241" s="137"/>
      <c r="CYO3241" s="137"/>
      <c r="CYP3241" s="137"/>
      <c r="CYQ3241" s="137"/>
      <c r="CYR3241" s="137"/>
      <c r="CYS3241" s="137"/>
      <c r="CYT3241" s="137"/>
      <c r="CYU3241" s="137"/>
      <c r="CYV3241" s="137"/>
      <c r="CYW3241" s="137"/>
      <c r="CYX3241" s="137"/>
      <c r="CYY3241" s="137"/>
      <c r="CYZ3241" s="137"/>
      <c r="CZA3241" s="137"/>
      <c r="CZB3241" s="137"/>
      <c r="CZC3241" s="137"/>
      <c r="CZD3241" s="137"/>
      <c r="CZE3241" s="137"/>
      <c r="CZF3241" s="137"/>
      <c r="CZG3241" s="137"/>
      <c r="CZH3241" s="137"/>
      <c r="CZI3241" s="137"/>
      <c r="CZJ3241" s="137"/>
      <c r="CZK3241" s="137"/>
      <c r="CZL3241" s="137"/>
      <c r="CZM3241" s="137"/>
      <c r="CZN3241" s="137"/>
      <c r="CZO3241" s="137"/>
      <c r="CZP3241" s="137"/>
      <c r="CZQ3241" s="137"/>
      <c r="CZR3241" s="137"/>
      <c r="CZS3241" s="137"/>
      <c r="CZT3241" s="137"/>
      <c r="CZU3241" s="137"/>
      <c r="CZV3241" s="137"/>
      <c r="CZW3241" s="137"/>
      <c r="CZX3241" s="137"/>
      <c r="CZY3241" s="137"/>
      <c r="CZZ3241" s="137"/>
      <c r="DAA3241" s="137"/>
      <c r="DAB3241" s="137"/>
      <c r="DAC3241" s="137"/>
      <c r="DAD3241" s="137"/>
      <c r="DAE3241" s="137"/>
      <c r="DAF3241" s="137"/>
      <c r="DAG3241" s="137"/>
      <c r="DAH3241" s="137"/>
      <c r="DAI3241" s="137"/>
      <c r="DAJ3241" s="137"/>
      <c r="DAK3241" s="137"/>
      <c r="DAL3241" s="137"/>
      <c r="DAM3241" s="137"/>
      <c r="DAN3241" s="137"/>
      <c r="DAO3241" s="137"/>
      <c r="DAP3241" s="137"/>
      <c r="DAQ3241" s="137"/>
      <c r="DAR3241" s="137"/>
      <c r="DAS3241" s="137"/>
      <c r="DAT3241" s="137"/>
      <c r="DAU3241" s="137"/>
      <c r="DAV3241" s="137"/>
      <c r="DAW3241" s="137"/>
      <c r="DAX3241" s="137"/>
      <c r="DAY3241" s="137"/>
      <c r="DAZ3241" s="137"/>
      <c r="DBA3241" s="137"/>
      <c r="DBB3241" s="137"/>
      <c r="DBC3241" s="137"/>
      <c r="DBD3241" s="137"/>
      <c r="DBE3241" s="137"/>
      <c r="DBF3241" s="137"/>
      <c r="DBG3241" s="137"/>
      <c r="DBH3241" s="137"/>
      <c r="DBI3241" s="137"/>
      <c r="DBJ3241" s="137"/>
      <c r="DBK3241" s="137"/>
      <c r="DBL3241" s="137"/>
      <c r="DBM3241" s="137"/>
      <c r="DBN3241" s="137"/>
      <c r="DBO3241" s="137"/>
      <c r="DBP3241" s="137"/>
      <c r="DBQ3241" s="137"/>
      <c r="DBR3241" s="137"/>
      <c r="DBS3241" s="137"/>
      <c r="DBT3241" s="137"/>
      <c r="DBU3241" s="137"/>
      <c r="DBV3241" s="137"/>
      <c r="DBW3241" s="137"/>
      <c r="DBX3241" s="137"/>
      <c r="DBY3241" s="137"/>
      <c r="DBZ3241" s="137"/>
      <c r="DCA3241" s="137"/>
      <c r="DCB3241" s="137"/>
      <c r="DCC3241" s="137"/>
      <c r="DCD3241" s="137"/>
      <c r="DCE3241" s="137"/>
      <c r="DCF3241" s="137"/>
      <c r="DCG3241" s="137"/>
      <c r="DCH3241" s="137"/>
      <c r="DCI3241" s="137"/>
      <c r="DCJ3241" s="137"/>
      <c r="DCK3241" s="137"/>
      <c r="DCL3241" s="137"/>
      <c r="DCM3241" s="137"/>
      <c r="DCN3241" s="137"/>
      <c r="DCO3241" s="137"/>
      <c r="DCP3241" s="137"/>
      <c r="DCQ3241" s="137"/>
      <c r="DCR3241" s="137"/>
      <c r="DCS3241" s="137"/>
      <c r="DCT3241" s="137"/>
      <c r="DCU3241" s="137"/>
      <c r="DCV3241" s="137"/>
      <c r="DCW3241" s="137"/>
      <c r="DCX3241" s="137"/>
      <c r="DCY3241" s="137"/>
      <c r="DCZ3241" s="137"/>
      <c r="DDA3241" s="137"/>
      <c r="DDB3241" s="137"/>
      <c r="DDC3241" s="137"/>
      <c r="DDD3241" s="137"/>
      <c r="DDE3241" s="137"/>
      <c r="DDF3241" s="137"/>
      <c r="DDG3241" s="137"/>
      <c r="DDH3241" s="137"/>
      <c r="DDI3241" s="137"/>
      <c r="DDJ3241" s="137"/>
      <c r="DDK3241" s="137"/>
      <c r="DDL3241" s="137"/>
      <c r="DDM3241" s="137"/>
      <c r="DDN3241" s="137"/>
      <c r="DDO3241" s="137"/>
      <c r="DDP3241" s="137"/>
      <c r="DDQ3241" s="137"/>
      <c r="DDR3241" s="137"/>
      <c r="DDS3241" s="137"/>
      <c r="DDT3241" s="137"/>
      <c r="DDU3241" s="137"/>
      <c r="DDV3241" s="137"/>
      <c r="DDW3241" s="137"/>
      <c r="DDX3241" s="137"/>
      <c r="DDY3241" s="137"/>
      <c r="DDZ3241" s="137"/>
      <c r="DEA3241" s="137"/>
      <c r="DEB3241" s="137"/>
      <c r="DEC3241" s="137"/>
      <c r="DED3241" s="137"/>
      <c r="DEE3241" s="137"/>
      <c r="DEF3241" s="137"/>
      <c r="DEG3241" s="137"/>
      <c r="DEH3241" s="137"/>
      <c r="DEI3241" s="137"/>
      <c r="DEJ3241" s="137"/>
      <c r="DEK3241" s="137"/>
      <c r="DEL3241" s="137"/>
      <c r="DEM3241" s="137"/>
      <c r="DEN3241" s="137"/>
      <c r="DEO3241" s="137"/>
      <c r="DEP3241" s="137"/>
      <c r="DEQ3241" s="137"/>
      <c r="DER3241" s="137"/>
      <c r="DES3241" s="137"/>
      <c r="DET3241" s="137"/>
      <c r="DEU3241" s="137"/>
      <c r="DEV3241" s="137"/>
      <c r="DEW3241" s="137"/>
      <c r="DEX3241" s="137"/>
      <c r="DEY3241" s="137"/>
      <c r="DEZ3241" s="137"/>
      <c r="DFA3241" s="137"/>
      <c r="DFB3241" s="137"/>
      <c r="DFC3241" s="137"/>
      <c r="DFD3241" s="137"/>
      <c r="DFE3241" s="137"/>
      <c r="DFF3241" s="137"/>
      <c r="DFG3241" s="137"/>
      <c r="DFH3241" s="137"/>
      <c r="DFI3241" s="137"/>
      <c r="DFJ3241" s="137"/>
      <c r="DFK3241" s="137"/>
      <c r="DFL3241" s="137"/>
      <c r="DFM3241" s="137"/>
      <c r="DFN3241" s="137"/>
      <c r="DFO3241" s="137"/>
      <c r="DFP3241" s="137"/>
      <c r="DFQ3241" s="137"/>
      <c r="DFR3241" s="137"/>
      <c r="DFS3241" s="137"/>
      <c r="DFT3241" s="137"/>
      <c r="DFU3241" s="137"/>
      <c r="DFV3241" s="137"/>
      <c r="DFW3241" s="137"/>
      <c r="DFX3241" s="137"/>
      <c r="DFY3241" s="137"/>
      <c r="DFZ3241" s="137"/>
      <c r="DGA3241" s="137"/>
      <c r="DGB3241" s="137"/>
      <c r="DGC3241" s="137"/>
      <c r="DGD3241" s="137"/>
      <c r="DGE3241" s="137"/>
      <c r="DGF3241" s="137"/>
      <c r="DGG3241" s="137"/>
      <c r="DGH3241" s="137"/>
      <c r="DGI3241" s="137"/>
      <c r="DGJ3241" s="137"/>
      <c r="DGK3241" s="137"/>
      <c r="DGL3241" s="137"/>
      <c r="DGM3241" s="137"/>
      <c r="DGN3241" s="137"/>
      <c r="DGO3241" s="137"/>
      <c r="DGP3241" s="137"/>
      <c r="DGQ3241" s="137"/>
      <c r="DGR3241" s="137"/>
      <c r="DGS3241" s="137"/>
      <c r="DGT3241" s="137"/>
      <c r="DGU3241" s="137"/>
      <c r="DGV3241" s="137"/>
      <c r="DGW3241" s="137"/>
      <c r="DGX3241" s="137"/>
      <c r="DGY3241" s="137"/>
      <c r="DGZ3241" s="137"/>
      <c r="DHA3241" s="137"/>
      <c r="DHB3241" s="137"/>
      <c r="DHC3241" s="137"/>
      <c r="DHD3241" s="137"/>
      <c r="DHE3241" s="137"/>
      <c r="DHF3241" s="137"/>
      <c r="DHG3241" s="137"/>
      <c r="DHH3241" s="137"/>
      <c r="DHI3241" s="137"/>
      <c r="DHJ3241" s="137"/>
      <c r="DHK3241" s="137"/>
      <c r="DHL3241" s="137"/>
      <c r="DHM3241" s="137"/>
      <c r="DHN3241" s="137"/>
      <c r="DHO3241" s="137"/>
    </row>
    <row r="3242" spans="1:2927" s="148" customFormat="1" ht="29.15" customHeight="1" outlineLevel="1" x14ac:dyDescent="0.35">
      <c r="A3242" s="83" t="s">
        <v>4485</v>
      </c>
      <c r="B3242" s="84" t="s">
        <v>454</v>
      </c>
      <c r="C3242" s="85"/>
      <c r="D3242" s="86"/>
      <c r="E3242" s="101"/>
      <c r="F3242" s="101"/>
      <c r="G3242" s="101"/>
      <c r="H3242" s="101"/>
      <c r="I3242" s="101">
        <f t="shared" si="199"/>
        <v>0</v>
      </c>
      <c r="J3242" s="101"/>
      <c r="K3242" s="101"/>
      <c r="L3242" s="101"/>
      <c r="M3242" s="101"/>
      <c r="N3242" s="101">
        <f t="shared" si="198"/>
        <v>0</v>
      </c>
      <c r="O3242" s="88">
        <v>46113</v>
      </c>
      <c r="P3242" s="88">
        <v>46188</v>
      </c>
      <c r="Q3242" s="89">
        <v>0.5</v>
      </c>
      <c r="R3242" s="90" t="s">
        <v>33</v>
      </c>
      <c r="S3242" s="91"/>
      <c r="T3242" s="91"/>
      <c r="U3242" s="102"/>
      <c r="V3242" s="137"/>
      <c r="W3242" s="137"/>
      <c r="X3242" s="137"/>
      <c r="Y3242" s="137"/>
      <c r="Z3242" s="137"/>
      <c r="AA3242" s="137"/>
      <c r="AB3242" s="137"/>
      <c r="AC3242" s="137"/>
      <c r="AD3242" s="137"/>
      <c r="AE3242" s="137"/>
      <c r="AF3242" s="137"/>
      <c r="AG3242" s="137"/>
      <c r="AH3242" s="137"/>
      <c r="AI3242" s="137"/>
      <c r="AJ3242" s="137"/>
      <c r="AK3242" s="137"/>
      <c r="AL3242" s="137"/>
      <c r="AM3242" s="137"/>
      <c r="AN3242" s="137"/>
      <c r="AO3242" s="137"/>
      <c r="AP3242" s="137"/>
      <c r="AQ3242" s="137"/>
      <c r="AR3242" s="137"/>
      <c r="AS3242" s="137"/>
      <c r="AT3242" s="137"/>
      <c r="AU3242" s="137"/>
      <c r="AV3242" s="137"/>
      <c r="AW3242" s="137"/>
      <c r="AX3242" s="137"/>
      <c r="AY3242" s="137"/>
      <c r="AZ3242" s="137"/>
      <c r="BA3242" s="137"/>
      <c r="BB3242" s="137"/>
      <c r="BC3242" s="137"/>
      <c r="BD3242" s="137"/>
      <c r="BE3242" s="137"/>
      <c r="BF3242" s="137"/>
      <c r="BG3242" s="137"/>
      <c r="BH3242" s="137"/>
      <c r="BI3242" s="137"/>
      <c r="BJ3242" s="137"/>
      <c r="BK3242" s="137"/>
      <c r="BL3242" s="137"/>
      <c r="BM3242" s="137"/>
      <c r="BN3242" s="137"/>
      <c r="BO3242" s="137"/>
      <c r="BP3242" s="137"/>
      <c r="BQ3242" s="137"/>
      <c r="BR3242" s="137"/>
      <c r="BS3242" s="137"/>
      <c r="BT3242" s="137"/>
      <c r="BU3242" s="137"/>
      <c r="BV3242" s="137"/>
      <c r="BW3242" s="137"/>
      <c r="BX3242" s="137"/>
      <c r="BY3242" s="137"/>
      <c r="BZ3242" s="137"/>
      <c r="CA3242" s="137"/>
      <c r="CB3242" s="137"/>
      <c r="CC3242" s="137"/>
      <c r="CD3242" s="137"/>
      <c r="CE3242" s="137"/>
      <c r="CF3242" s="137"/>
      <c r="CG3242" s="137"/>
      <c r="CH3242" s="137"/>
      <c r="CI3242" s="137"/>
      <c r="CJ3242" s="137"/>
      <c r="CK3242" s="137"/>
      <c r="CL3242" s="137"/>
      <c r="CM3242" s="137"/>
      <c r="CN3242" s="137"/>
      <c r="CO3242" s="137"/>
      <c r="CP3242" s="137"/>
      <c r="CQ3242" s="137"/>
      <c r="CR3242" s="137"/>
      <c r="CS3242" s="137"/>
      <c r="CT3242" s="137"/>
      <c r="CU3242" s="137"/>
      <c r="CV3242" s="137"/>
      <c r="CW3242" s="137"/>
      <c r="CX3242" s="137"/>
      <c r="CY3242" s="137"/>
      <c r="CZ3242" s="137"/>
      <c r="DA3242" s="137"/>
      <c r="DB3242" s="137"/>
      <c r="DC3242" s="137"/>
      <c r="DD3242" s="137"/>
      <c r="DE3242" s="137"/>
      <c r="DF3242" s="137"/>
      <c r="DG3242" s="137"/>
      <c r="DH3242" s="137"/>
      <c r="DI3242" s="137"/>
      <c r="DJ3242" s="137"/>
      <c r="DK3242" s="137"/>
      <c r="DL3242" s="137"/>
      <c r="DM3242" s="137"/>
      <c r="DN3242" s="137"/>
      <c r="DO3242" s="137"/>
      <c r="DP3242" s="137"/>
      <c r="DQ3242" s="137"/>
      <c r="DR3242" s="137"/>
      <c r="DS3242" s="137"/>
      <c r="DT3242" s="137"/>
      <c r="DU3242" s="137"/>
      <c r="DV3242" s="137"/>
      <c r="DW3242" s="137"/>
      <c r="DX3242" s="137"/>
      <c r="DY3242" s="137"/>
      <c r="DZ3242" s="137"/>
      <c r="EA3242" s="137"/>
      <c r="EB3242" s="137"/>
      <c r="EC3242" s="137"/>
      <c r="ED3242" s="137"/>
      <c r="EE3242" s="137"/>
      <c r="EF3242" s="137"/>
      <c r="EG3242" s="137"/>
      <c r="EH3242" s="137"/>
      <c r="EI3242" s="137"/>
      <c r="EJ3242" s="137"/>
      <c r="EK3242" s="137"/>
      <c r="EL3242" s="137"/>
      <c r="EM3242" s="137"/>
      <c r="EN3242" s="137"/>
      <c r="EO3242" s="137"/>
      <c r="EP3242" s="137"/>
      <c r="EQ3242" s="137"/>
      <c r="ER3242" s="137"/>
      <c r="ES3242" s="137"/>
      <c r="ET3242" s="137"/>
      <c r="EU3242" s="137"/>
      <c r="EV3242" s="137"/>
      <c r="EW3242" s="137"/>
      <c r="EX3242" s="137"/>
      <c r="EY3242" s="137"/>
      <c r="EZ3242" s="137"/>
      <c r="FA3242" s="137"/>
      <c r="FB3242" s="137"/>
      <c r="FC3242" s="137"/>
      <c r="FD3242" s="137"/>
      <c r="FE3242" s="137"/>
      <c r="FF3242" s="137"/>
      <c r="FG3242" s="137"/>
      <c r="FH3242" s="137"/>
      <c r="FI3242" s="137"/>
      <c r="FJ3242" s="137"/>
      <c r="FK3242" s="137"/>
      <c r="FL3242" s="137"/>
      <c r="FM3242" s="137"/>
      <c r="FN3242" s="137"/>
      <c r="FO3242" s="137"/>
      <c r="FP3242" s="137"/>
      <c r="FQ3242" s="137"/>
      <c r="FR3242" s="137"/>
      <c r="FS3242" s="137"/>
      <c r="FT3242" s="137"/>
      <c r="FU3242" s="137"/>
      <c r="FV3242" s="137"/>
      <c r="FW3242" s="137"/>
      <c r="FX3242" s="137"/>
      <c r="FY3242" s="137"/>
      <c r="FZ3242" s="137"/>
      <c r="GA3242" s="137"/>
      <c r="GB3242" s="137"/>
      <c r="GC3242" s="137"/>
      <c r="GD3242" s="137"/>
      <c r="GE3242" s="137"/>
      <c r="GF3242" s="137"/>
      <c r="GG3242" s="137"/>
      <c r="GH3242" s="137"/>
      <c r="GI3242" s="137"/>
      <c r="GJ3242" s="137"/>
      <c r="GK3242" s="137"/>
      <c r="GL3242" s="137"/>
      <c r="GM3242" s="137"/>
      <c r="GN3242" s="137"/>
      <c r="GO3242" s="137"/>
      <c r="GP3242" s="137"/>
      <c r="GQ3242" s="137"/>
      <c r="GR3242" s="137"/>
      <c r="GS3242" s="137"/>
      <c r="GT3242" s="137"/>
      <c r="GU3242" s="137"/>
      <c r="GV3242" s="137"/>
      <c r="GW3242" s="137"/>
      <c r="GX3242" s="137"/>
      <c r="GY3242" s="137"/>
      <c r="GZ3242" s="137"/>
      <c r="HA3242" s="137"/>
      <c r="HB3242" s="137"/>
      <c r="HC3242" s="137"/>
      <c r="HD3242" s="137"/>
      <c r="HE3242" s="137"/>
      <c r="HF3242" s="137"/>
      <c r="HG3242" s="137"/>
      <c r="HH3242" s="137"/>
      <c r="HI3242" s="137"/>
      <c r="HJ3242" s="137"/>
      <c r="HK3242" s="137"/>
      <c r="HL3242" s="137"/>
      <c r="HM3242" s="137"/>
      <c r="HN3242" s="137"/>
      <c r="HO3242" s="137"/>
      <c r="HP3242" s="137"/>
      <c r="HQ3242" s="137"/>
      <c r="HR3242" s="137"/>
      <c r="HS3242" s="137"/>
      <c r="HT3242" s="137"/>
      <c r="HU3242" s="137"/>
      <c r="HV3242" s="137"/>
      <c r="HW3242" s="137"/>
      <c r="HX3242" s="137"/>
      <c r="HY3242" s="137"/>
      <c r="HZ3242" s="137"/>
      <c r="IA3242" s="137"/>
      <c r="IB3242" s="137"/>
      <c r="IC3242" s="137"/>
      <c r="ID3242" s="137"/>
      <c r="IE3242" s="137"/>
      <c r="IF3242" s="137"/>
      <c r="IG3242" s="137"/>
      <c r="IH3242" s="137"/>
      <c r="II3242" s="137"/>
      <c r="IJ3242" s="137"/>
      <c r="IK3242" s="137"/>
      <c r="IL3242" s="137"/>
      <c r="IM3242" s="137"/>
      <c r="IN3242" s="137"/>
      <c r="IO3242" s="137"/>
      <c r="IP3242" s="137"/>
      <c r="IQ3242" s="137"/>
      <c r="IR3242" s="137"/>
      <c r="IS3242" s="137"/>
      <c r="IT3242" s="137"/>
      <c r="IU3242" s="137"/>
      <c r="IV3242" s="137"/>
      <c r="IW3242" s="137"/>
      <c r="IX3242" s="137"/>
      <c r="IY3242" s="137"/>
      <c r="IZ3242" s="137"/>
      <c r="JA3242" s="137"/>
      <c r="JB3242" s="137"/>
      <c r="JC3242" s="137"/>
      <c r="JD3242" s="137"/>
      <c r="JE3242" s="137"/>
      <c r="JF3242" s="137"/>
      <c r="JG3242" s="137"/>
      <c r="JH3242" s="137"/>
      <c r="JI3242" s="137"/>
      <c r="JJ3242" s="137"/>
      <c r="JK3242" s="137"/>
      <c r="JL3242" s="137"/>
      <c r="JM3242" s="137"/>
      <c r="JN3242" s="137"/>
      <c r="JO3242" s="137"/>
      <c r="JP3242" s="137"/>
      <c r="JQ3242" s="137"/>
      <c r="JR3242" s="137"/>
      <c r="JS3242" s="137"/>
      <c r="JT3242" s="137"/>
      <c r="JU3242" s="137"/>
      <c r="JV3242" s="137"/>
      <c r="JW3242" s="137"/>
      <c r="JX3242" s="137"/>
      <c r="JY3242" s="137"/>
      <c r="JZ3242" s="137"/>
      <c r="KA3242" s="137"/>
      <c r="KB3242" s="137"/>
      <c r="KC3242" s="137"/>
      <c r="KD3242" s="137"/>
      <c r="KE3242" s="137"/>
      <c r="KF3242" s="137"/>
      <c r="KG3242" s="137"/>
      <c r="KH3242" s="137"/>
      <c r="KI3242" s="137"/>
      <c r="KJ3242" s="137"/>
      <c r="KK3242" s="137"/>
      <c r="KL3242" s="137"/>
      <c r="KM3242" s="137"/>
      <c r="KN3242" s="137"/>
      <c r="KO3242" s="137"/>
      <c r="KP3242" s="137"/>
      <c r="KQ3242" s="137"/>
      <c r="KR3242" s="137"/>
      <c r="KS3242" s="137"/>
      <c r="KT3242" s="137"/>
      <c r="KU3242" s="137"/>
      <c r="KV3242" s="137"/>
      <c r="KW3242" s="137"/>
      <c r="KX3242" s="137"/>
      <c r="KY3242" s="137"/>
      <c r="KZ3242" s="137"/>
      <c r="LA3242" s="137"/>
      <c r="LB3242" s="137"/>
      <c r="LC3242" s="137"/>
      <c r="LD3242" s="137"/>
      <c r="LE3242" s="137"/>
      <c r="LF3242" s="137"/>
      <c r="LG3242" s="137"/>
      <c r="LH3242" s="137"/>
      <c r="LI3242" s="137"/>
      <c r="LJ3242" s="137"/>
      <c r="LK3242" s="137"/>
      <c r="LL3242" s="137"/>
      <c r="LM3242" s="137"/>
      <c r="LN3242" s="137"/>
      <c r="LO3242" s="137"/>
      <c r="LP3242" s="137"/>
      <c r="LQ3242" s="137"/>
      <c r="LR3242" s="137"/>
      <c r="LS3242" s="137"/>
      <c r="LT3242" s="137"/>
      <c r="LU3242" s="137"/>
      <c r="LV3242" s="137"/>
      <c r="LW3242" s="137"/>
      <c r="LX3242" s="137"/>
      <c r="LY3242" s="137"/>
      <c r="LZ3242" s="137"/>
      <c r="MA3242" s="137"/>
      <c r="MB3242" s="137"/>
      <c r="MC3242" s="137"/>
      <c r="MD3242" s="137"/>
      <c r="ME3242" s="137"/>
      <c r="MF3242" s="137"/>
      <c r="MG3242" s="137"/>
      <c r="MH3242" s="137"/>
      <c r="MI3242" s="137"/>
      <c r="MJ3242" s="137"/>
      <c r="MK3242" s="137"/>
      <c r="ML3242" s="137"/>
      <c r="MM3242" s="137"/>
      <c r="MN3242" s="137"/>
      <c r="MO3242" s="137"/>
      <c r="MP3242" s="137"/>
      <c r="MQ3242" s="137"/>
      <c r="MR3242" s="137"/>
      <c r="MS3242" s="137"/>
      <c r="MT3242" s="137"/>
      <c r="MU3242" s="137"/>
      <c r="MV3242" s="137"/>
      <c r="MW3242" s="137"/>
      <c r="MX3242" s="137"/>
      <c r="MY3242" s="137"/>
      <c r="MZ3242" s="137"/>
      <c r="NA3242" s="137"/>
      <c r="NB3242" s="137"/>
      <c r="NC3242" s="137"/>
      <c r="ND3242" s="137"/>
      <c r="NE3242" s="137"/>
      <c r="NF3242" s="137"/>
      <c r="NG3242" s="137"/>
      <c r="NH3242" s="137"/>
      <c r="NI3242" s="137"/>
      <c r="NJ3242" s="137"/>
      <c r="NK3242" s="137"/>
      <c r="NL3242" s="137"/>
      <c r="NM3242" s="137"/>
      <c r="NN3242" s="137"/>
      <c r="NO3242" s="137"/>
      <c r="NP3242" s="137"/>
      <c r="NQ3242" s="137"/>
      <c r="NR3242" s="137"/>
      <c r="NS3242" s="137"/>
      <c r="NT3242" s="137"/>
      <c r="NU3242" s="137"/>
      <c r="NV3242" s="137"/>
      <c r="NW3242" s="137"/>
      <c r="NX3242" s="137"/>
      <c r="NY3242" s="137"/>
      <c r="NZ3242" s="137"/>
      <c r="OA3242" s="137"/>
      <c r="OB3242" s="137"/>
      <c r="OC3242" s="137"/>
      <c r="OD3242" s="137"/>
      <c r="OE3242" s="137"/>
      <c r="OF3242" s="137"/>
      <c r="OG3242" s="137"/>
      <c r="OH3242" s="137"/>
      <c r="OI3242" s="137"/>
      <c r="OJ3242" s="137"/>
      <c r="OK3242" s="137"/>
      <c r="OL3242" s="137"/>
      <c r="OM3242" s="137"/>
      <c r="ON3242" s="137"/>
      <c r="OO3242" s="137"/>
      <c r="OP3242" s="137"/>
      <c r="OQ3242" s="137"/>
      <c r="OR3242" s="137"/>
      <c r="OS3242" s="137"/>
      <c r="OT3242" s="137"/>
      <c r="OU3242" s="137"/>
      <c r="OV3242" s="137"/>
      <c r="OW3242" s="137"/>
      <c r="OX3242" s="137"/>
      <c r="OY3242" s="137"/>
      <c r="OZ3242" s="137"/>
      <c r="PA3242" s="137"/>
      <c r="PB3242" s="137"/>
      <c r="PC3242" s="137"/>
      <c r="PD3242" s="137"/>
      <c r="PE3242" s="137"/>
      <c r="PF3242" s="137"/>
      <c r="PG3242" s="137"/>
      <c r="PH3242" s="137"/>
      <c r="PI3242" s="137"/>
      <c r="PJ3242" s="137"/>
      <c r="PK3242" s="137"/>
      <c r="PL3242" s="137"/>
      <c r="PM3242" s="137"/>
      <c r="PN3242" s="137"/>
      <c r="PO3242" s="137"/>
      <c r="PP3242" s="137"/>
      <c r="PQ3242" s="137"/>
      <c r="PR3242" s="137"/>
      <c r="PS3242" s="137"/>
      <c r="PT3242" s="137"/>
      <c r="PU3242" s="137"/>
      <c r="PV3242" s="137"/>
      <c r="PW3242" s="137"/>
      <c r="PX3242" s="137"/>
      <c r="PY3242" s="137"/>
      <c r="PZ3242" s="137"/>
      <c r="QA3242" s="137"/>
      <c r="QB3242" s="137"/>
      <c r="QC3242" s="137"/>
      <c r="QD3242" s="137"/>
      <c r="QE3242" s="137"/>
      <c r="QF3242" s="137"/>
      <c r="QG3242" s="137"/>
      <c r="QH3242" s="137"/>
      <c r="QI3242" s="137"/>
      <c r="QJ3242" s="137"/>
      <c r="QK3242" s="137"/>
      <c r="QL3242" s="137"/>
      <c r="QM3242" s="137"/>
      <c r="QN3242" s="137"/>
      <c r="QO3242" s="137"/>
      <c r="QP3242" s="137"/>
      <c r="QQ3242" s="137"/>
      <c r="QR3242" s="137"/>
      <c r="QS3242" s="137"/>
      <c r="QT3242" s="137"/>
      <c r="QU3242" s="137"/>
      <c r="QV3242" s="137"/>
      <c r="QW3242" s="137"/>
      <c r="QX3242" s="137"/>
      <c r="QY3242" s="137"/>
      <c r="QZ3242" s="137"/>
      <c r="RA3242" s="137"/>
      <c r="RB3242" s="137"/>
      <c r="RC3242" s="137"/>
      <c r="RD3242" s="137"/>
      <c r="RE3242" s="137"/>
      <c r="RF3242" s="137"/>
      <c r="RG3242" s="137"/>
      <c r="RH3242" s="137"/>
      <c r="RI3242" s="137"/>
      <c r="RJ3242" s="137"/>
      <c r="RK3242" s="137"/>
      <c r="RL3242" s="137"/>
      <c r="RM3242" s="137"/>
      <c r="RN3242" s="137"/>
      <c r="RO3242" s="137"/>
      <c r="RP3242" s="137"/>
      <c r="RQ3242" s="137"/>
      <c r="RR3242" s="137"/>
      <c r="RS3242" s="137"/>
      <c r="RT3242" s="137"/>
      <c r="RU3242" s="137"/>
      <c r="RV3242" s="137"/>
      <c r="RW3242" s="137"/>
      <c r="RX3242" s="137"/>
      <c r="RY3242" s="137"/>
      <c r="RZ3242" s="137"/>
      <c r="SA3242" s="137"/>
      <c r="SB3242" s="137"/>
      <c r="SC3242" s="137"/>
      <c r="SD3242" s="137"/>
      <c r="SE3242" s="137"/>
      <c r="SF3242" s="137"/>
      <c r="SG3242" s="137"/>
      <c r="SH3242" s="137"/>
      <c r="SI3242" s="137"/>
      <c r="SJ3242" s="137"/>
      <c r="SK3242" s="137"/>
      <c r="SL3242" s="137"/>
      <c r="SM3242" s="137"/>
      <c r="SN3242" s="137"/>
      <c r="SO3242" s="137"/>
      <c r="SP3242" s="137"/>
      <c r="SQ3242" s="137"/>
      <c r="SR3242" s="137"/>
      <c r="SS3242" s="137"/>
      <c r="ST3242" s="137"/>
      <c r="SU3242" s="137"/>
      <c r="SV3242" s="137"/>
      <c r="SW3242" s="137"/>
      <c r="SX3242" s="137"/>
      <c r="SY3242" s="137"/>
      <c r="SZ3242" s="137"/>
      <c r="TA3242" s="137"/>
      <c r="TB3242" s="137"/>
      <c r="TC3242" s="137"/>
      <c r="TD3242" s="137"/>
      <c r="TE3242" s="137"/>
      <c r="TF3242" s="137"/>
      <c r="TG3242" s="137"/>
      <c r="TH3242" s="137"/>
      <c r="TI3242" s="137"/>
      <c r="TJ3242" s="137"/>
      <c r="TK3242" s="137"/>
      <c r="TL3242" s="137"/>
      <c r="TM3242" s="137"/>
      <c r="TN3242" s="137"/>
      <c r="TO3242" s="137"/>
      <c r="TP3242" s="137"/>
      <c r="TQ3242" s="137"/>
      <c r="TR3242" s="137"/>
      <c r="TS3242" s="137"/>
      <c r="TT3242" s="137"/>
      <c r="TU3242" s="137"/>
      <c r="TV3242" s="137"/>
      <c r="TW3242" s="137"/>
      <c r="TX3242" s="137"/>
      <c r="TY3242" s="137"/>
      <c r="TZ3242" s="137"/>
      <c r="UA3242" s="137"/>
      <c r="UB3242" s="137"/>
      <c r="UC3242" s="137"/>
      <c r="UD3242" s="137"/>
      <c r="UE3242" s="137"/>
      <c r="UF3242" s="137"/>
      <c r="UG3242" s="137"/>
      <c r="UH3242" s="137"/>
      <c r="UI3242" s="137"/>
      <c r="UJ3242" s="137"/>
      <c r="UK3242" s="137"/>
      <c r="UL3242" s="137"/>
      <c r="UM3242" s="137"/>
      <c r="UN3242" s="137"/>
      <c r="UO3242" s="137"/>
      <c r="UP3242" s="137"/>
      <c r="UQ3242" s="137"/>
      <c r="UR3242" s="137"/>
      <c r="US3242" s="137"/>
      <c r="UT3242" s="137"/>
      <c r="UU3242" s="137"/>
      <c r="UV3242" s="137"/>
      <c r="UW3242" s="137"/>
      <c r="UX3242" s="137"/>
      <c r="UY3242" s="137"/>
      <c r="UZ3242" s="137"/>
      <c r="VA3242" s="137"/>
      <c r="VB3242" s="137"/>
      <c r="VC3242" s="137"/>
      <c r="VD3242" s="137"/>
      <c r="VE3242" s="137"/>
      <c r="VF3242" s="137"/>
      <c r="VG3242" s="137"/>
      <c r="VH3242" s="137"/>
      <c r="VI3242" s="137"/>
      <c r="VJ3242" s="137"/>
      <c r="VK3242" s="137"/>
      <c r="VL3242" s="137"/>
      <c r="VM3242" s="137"/>
      <c r="VN3242" s="137"/>
      <c r="VO3242" s="137"/>
      <c r="VP3242" s="137"/>
      <c r="VQ3242" s="137"/>
      <c r="VR3242" s="137"/>
      <c r="VS3242" s="137"/>
      <c r="VT3242" s="137"/>
      <c r="VU3242" s="137"/>
      <c r="VV3242" s="137"/>
      <c r="VW3242" s="137"/>
      <c r="VX3242" s="137"/>
      <c r="VY3242" s="137"/>
      <c r="VZ3242" s="137"/>
      <c r="WA3242" s="137"/>
      <c r="WB3242" s="137"/>
      <c r="WC3242" s="137"/>
      <c r="WD3242" s="137"/>
      <c r="WE3242" s="137"/>
      <c r="WF3242" s="137"/>
      <c r="WG3242" s="137"/>
      <c r="WH3242" s="137"/>
      <c r="WI3242" s="137"/>
      <c r="WJ3242" s="137"/>
      <c r="WK3242" s="137"/>
      <c r="WL3242" s="137"/>
      <c r="WM3242" s="137"/>
      <c r="WN3242" s="137"/>
      <c r="WO3242" s="137"/>
      <c r="WP3242" s="137"/>
      <c r="WQ3242" s="137"/>
      <c r="WR3242" s="137"/>
      <c r="WS3242" s="137"/>
      <c r="WT3242" s="137"/>
      <c r="WU3242" s="137"/>
      <c r="WV3242" s="137"/>
      <c r="WW3242" s="137"/>
      <c r="WX3242" s="137"/>
      <c r="WY3242" s="137"/>
      <c r="WZ3242" s="137"/>
      <c r="XA3242" s="137"/>
      <c r="XB3242" s="137"/>
      <c r="XC3242" s="137"/>
      <c r="XD3242" s="137"/>
      <c r="XE3242" s="137"/>
      <c r="XF3242" s="137"/>
      <c r="XG3242" s="137"/>
      <c r="XH3242" s="137"/>
      <c r="XI3242" s="137"/>
      <c r="XJ3242" s="137"/>
      <c r="XK3242" s="137"/>
      <c r="XL3242" s="137"/>
      <c r="XM3242" s="137"/>
      <c r="XN3242" s="137"/>
      <c r="XO3242" s="137"/>
      <c r="XP3242" s="137"/>
      <c r="XQ3242" s="137"/>
      <c r="XR3242" s="137"/>
      <c r="XS3242" s="137"/>
      <c r="XT3242" s="137"/>
      <c r="XU3242" s="137"/>
      <c r="XV3242" s="137"/>
      <c r="XW3242" s="137"/>
      <c r="XX3242" s="137"/>
      <c r="XY3242" s="137"/>
      <c r="XZ3242" s="137"/>
      <c r="YA3242" s="137"/>
      <c r="YB3242" s="137"/>
      <c r="YC3242" s="137"/>
      <c r="YD3242" s="137"/>
      <c r="YE3242" s="137"/>
      <c r="YF3242" s="137"/>
      <c r="YG3242" s="137"/>
      <c r="YH3242" s="137"/>
      <c r="YI3242" s="137"/>
      <c r="YJ3242" s="137"/>
      <c r="YK3242" s="137"/>
      <c r="YL3242" s="137"/>
      <c r="YM3242" s="137"/>
      <c r="YN3242" s="137"/>
      <c r="YO3242" s="137"/>
      <c r="YP3242" s="137"/>
      <c r="YQ3242" s="137"/>
      <c r="YR3242" s="137"/>
      <c r="YS3242" s="137"/>
      <c r="YT3242" s="137"/>
      <c r="YU3242" s="137"/>
      <c r="YV3242" s="137"/>
      <c r="YW3242" s="137"/>
      <c r="YX3242" s="137"/>
      <c r="YY3242" s="137"/>
      <c r="YZ3242" s="137"/>
      <c r="ZA3242" s="137"/>
      <c r="ZB3242" s="137"/>
      <c r="ZC3242" s="137"/>
      <c r="ZD3242" s="137"/>
      <c r="ZE3242" s="137"/>
      <c r="ZF3242" s="137"/>
      <c r="ZG3242" s="137"/>
      <c r="ZH3242" s="137"/>
      <c r="ZI3242" s="137"/>
      <c r="ZJ3242" s="137"/>
      <c r="ZK3242" s="137"/>
      <c r="ZL3242" s="137"/>
      <c r="ZM3242" s="137"/>
      <c r="ZN3242" s="137"/>
      <c r="ZO3242" s="137"/>
      <c r="ZP3242" s="137"/>
      <c r="ZQ3242" s="137"/>
      <c r="ZR3242" s="137"/>
      <c r="ZS3242" s="137"/>
      <c r="ZT3242" s="137"/>
      <c r="ZU3242" s="137"/>
      <c r="ZV3242" s="137"/>
      <c r="ZW3242" s="137"/>
      <c r="ZX3242" s="137"/>
      <c r="ZY3242" s="137"/>
      <c r="ZZ3242" s="137"/>
      <c r="AAA3242" s="137"/>
      <c r="AAB3242" s="137"/>
      <c r="AAC3242" s="137"/>
      <c r="AAD3242" s="137"/>
      <c r="AAE3242" s="137"/>
      <c r="AAF3242" s="137"/>
      <c r="AAG3242" s="137"/>
      <c r="AAH3242" s="137"/>
      <c r="AAI3242" s="137"/>
      <c r="AAJ3242" s="137"/>
      <c r="AAK3242" s="137"/>
      <c r="AAL3242" s="137"/>
      <c r="AAM3242" s="137"/>
      <c r="AAN3242" s="137"/>
      <c r="AAO3242" s="137"/>
      <c r="AAP3242" s="137"/>
      <c r="AAQ3242" s="137"/>
      <c r="AAR3242" s="137"/>
      <c r="AAS3242" s="137"/>
      <c r="AAT3242" s="137"/>
      <c r="AAU3242" s="137"/>
      <c r="AAV3242" s="137"/>
      <c r="AAW3242" s="137"/>
      <c r="AAX3242" s="137"/>
      <c r="AAY3242" s="137"/>
      <c r="AAZ3242" s="137"/>
      <c r="ABA3242" s="137"/>
      <c r="ABB3242" s="137"/>
      <c r="ABC3242" s="137"/>
      <c r="ABD3242" s="137"/>
      <c r="ABE3242" s="137"/>
      <c r="ABF3242" s="137"/>
      <c r="ABG3242" s="137"/>
      <c r="ABH3242" s="137"/>
      <c r="ABI3242" s="137"/>
      <c r="ABJ3242" s="137"/>
      <c r="ABK3242" s="137"/>
      <c r="ABL3242" s="137"/>
      <c r="ABM3242" s="137"/>
      <c r="ABN3242" s="137"/>
      <c r="ABO3242" s="137"/>
      <c r="ABP3242" s="137"/>
      <c r="ABQ3242" s="137"/>
      <c r="ABR3242" s="137"/>
      <c r="ABS3242" s="137"/>
      <c r="ABT3242" s="137"/>
      <c r="ABU3242" s="137"/>
      <c r="ABV3242" s="137"/>
      <c r="ABW3242" s="137"/>
      <c r="ABX3242" s="137"/>
      <c r="ABY3242" s="137"/>
      <c r="ABZ3242" s="137"/>
      <c r="ACA3242" s="137"/>
      <c r="ACB3242" s="137"/>
      <c r="ACC3242" s="137"/>
      <c r="ACD3242" s="137"/>
      <c r="ACE3242" s="137"/>
      <c r="ACF3242" s="137"/>
      <c r="ACG3242" s="137"/>
      <c r="ACH3242" s="137"/>
      <c r="ACI3242" s="137"/>
      <c r="ACJ3242" s="137"/>
      <c r="ACK3242" s="137"/>
      <c r="ACL3242" s="137"/>
      <c r="ACM3242" s="137"/>
      <c r="ACN3242" s="137"/>
      <c r="ACO3242" s="137"/>
      <c r="ACP3242" s="137"/>
      <c r="ACQ3242" s="137"/>
      <c r="ACR3242" s="137"/>
      <c r="ACS3242" s="137"/>
      <c r="ACT3242" s="137"/>
      <c r="ACU3242" s="137"/>
      <c r="ACV3242" s="137"/>
      <c r="ACW3242" s="137"/>
      <c r="ACX3242" s="137"/>
      <c r="ACY3242" s="137"/>
      <c r="ACZ3242" s="137"/>
      <c r="ADA3242" s="137"/>
      <c r="ADB3242" s="137"/>
      <c r="ADC3242" s="137"/>
      <c r="ADD3242" s="137"/>
      <c r="ADE3242" s="137"/>
      <c r="ADF3242" s="137"/>
      <c r="ADG3242" s="137"/>
      <c r="ADH3242" s="137"/>
      <c r="ADI3242" s="137"/>
      <c r="ADJ3242" s="137"/>
      <c r="ADK3242" s="137"/>
      <c r="ADL3242" s="137"/>
      <c r="ADM3242" s="137"/>
      <c r="ADN3242" s="137"/>
      <c r="ADO3242" s="137"/>
      <c r="ADP3242" s="137"/>
      <c r="ADQ3242" s="137"/>
      <c r="ADR3242" s="137"/>
      <c r="ADS3242" s="137"/>
      <c r="ADT3242" s="137"/>
      <c r="ADU3242" s="137"/>
      <c r="ADV3242" s="137"/>
      <c r="ADW3242" s="137"/>
      <c r="ADX3242" s="137"/>
      <c r="ADY3242" s="137"/>
      <c r="ADZ3242" s="137"/>
      <c r="AEA3242" s="137"/>
      <c r="AEB3242" s="137"/>
      <c r="AEC3242" s="137"/>
      <c r="AED3242" s="137"/>
      <c r="AEE3242" s="137"/>
      <c r="AEF3242" s="137"/>
      <c r="AEG3242" s="137"/>
      <c r="AEH3242" s="137"/>
      <c r="AEI3242" s="137"/>
      <c r="AEJ3242" s="137"/>
      <c r="AEK3242" s="137"/>
      <c r="AEL3242" s="137"/>
      <c r="AEM3242" s="137"/>
      <c r="AEN3242" s="137"/>
      <c r="AEO3242" s="137"/>
      <c r="AEP3242" s="137"/>
      <c r="AEQ3242" s="137"/>
      <c r="AER3242" s="137"/>
      <c r="AES3242" s="137"/>
      <c r="AET3242" s="137"/>
      <c r="AEU3242" s="137"/>
      <c r="AEV3242" s="137"/>
      <c r="AEW3242" s="137"/>
      <c r="AEX3242" s="137"/>
      <c r="AEY3242" s="137"/>
      <c r="AEZ3242" s="137"/>
      <c r="AFA3242" s="137"/>
      <c r="AFB3242" s="137"/>
      <c r="AFC3242" s="137"/>
      <c r="AFD3242" s="137"/>
      <c r="AFE3242" s="137"/>
      <c r="AFF3242" s="137"/>
      <c r="AFG3242" s="137"/>
      <c r="AFH3242" s="137"/>
      <c r="AFI3242" s="137"/>
      <c r="AFJ3242" s="137"/>
      <c r="AFK3242" s="137"/>
      <c r="AFL3242" s="137"/>
      <c r="AFM3242" s="137"/>
      <c r="AFN3242" s="137"/>
      <c r="AFO3242" s="137"/>
      <c r="AFP3242" s="137"/>
      <c r="AFQ3242" s="137"/>
      <c r="AFR3242" s="137"/>
      <c r="AFS3242" s="137"/>
      <c r="AFT3242" s="137"/>
      <c r="AFU3242" s="137"/>
      <c r="AFV3242" s="137"/>
      <c r="AFW3242" s="137"/>
      <c r="AFX3242" s="137"/>
      <c r="AFY3242" s="137"/>
      <c r="AFZ3242" s="137"/>
      <c r="AGA3242" s="137"/>
      <c r="AGB3242" s="137"/>
      <c r="AGC3242" s="137"/>
      <c r="AGD3242" s="137"/>
      <c r="AGE3242" s="137"/>
      <c r="AGF3242" s="137"/>
      <c r="AGG3242" s="137"/>
      <c r="AGH3242" s="137"/>
      <c r="AGI3242" s="137"/>
      <c r="AGJ3242" s="137"/>
      <c r="AGK3242" s="137"/>
      <c r="AGL3242" s="137"/>
      <c r="AGM3242" s="137"/>
      <c r="AGN3242" s="137"/>
      <c r="AGO3242" s="137"/>
      <c r="AGP3242" s="137"/>
      <c r="AGQ3242" s="137"/>
      <c r="AGR3242" s="137"/>
      <c r="AGS3242" s="137"/>
      <c r="AGT3242" s="137"/>
      <c r="AGU3242" s="137"/>
      <c r="AGV3242" s="137"/>
      <c r="AGW3242" s="137"/>
      <c r="AGX3242" s="137"/>
      <c r="AGY3242" s="137"/>
      <c r="AGZ3242" s="137"/>
      <c r="AHA3242" s="137"/>
      <c r="AHB3242" s="137"/>
      <c r="AHC3242" s="137"/>
      <c r="AHD3242" s="137"/>
      <c r="AHE3242" s="137"/>
      <c r="AHF3242" s="137"/>
      <c r="AHG3242" s="137"/>
      <c r="AHH3242" s="137"/>
      <c r="AHI3242" s="137"/>
      <c r="AHJ3242" s="137"/>
      <c r="AHK3242" s="137"/>
      <c r="AHL3242" s="137"/>
      <c r="AHM3242" s="137"/>
      <c r="AHN3242" s="137"/>
      <c r="AHO3242" s="137"/>
      <c r="AHP3242" s="137"/>
      <c r="AHQ3242" s="137"/>
      <c r="AHR3242" s="137"/>
      <c r="AHS3242" s="137"/>
      <c r="AHT3242" s="137"/>
      <c r="AHU3242" s="137"/>
      <c r="AHV3242" s="137"/>
      <c r="AHW3242" s="137"/>
      <c r="AHX3242" s="137"/>
      <c r="AHY3242" s="137"/>
      <c r="AHZ3242" s="137"/>
      <c r="AIA3242" s="137"/>
      <c r="AIB3242" s="137"/>
      <c r="AIC3242" s="137"/>
      <c r="AID3242" s="137"/>
      <c r="AIE3242" s="137"/>
      <c r="AIF3242" s="137"/>
      <c r="AIG3242" s="137"/>
      <c r="AIH3242" s="137"/>
      <c r="AII3242" s="137"/>
      <c r="AIJ3242" s="137"/>
      <c r="AIK3242" s="137"/>
      <c r="AIL3242" s="137"/>
      <c r="AIM3242" s="137"/>
      <c r="AIN3242" s="137"/>
      <c r="AIO3242" s="137"/>
      <c r="AIP3242" s="137"/>
      <c r="AIQ3242" s="137"/>
      <c r="AIR3242" s="137"/>
      <c r="AIS3242" s="137"/>
      <c r="AIT3242" s="137"/>
      <c r="AIU3242" s="137"/>
      <c r="AIV3242" s="137"/>
      <c r="AIW3242" s="137"/>
      <c r="AIX3242" s="137"/>
      <c r="AIY3242" s="137"/>
      <c r="AIZ3242" s="137"/>
      <c r="AJA3242" s="137"/>
      <c r="AJB3242" s="137"/>
      <c r="AJC3242" s="137"/>
      <c r="AJD3242" s="137"/>
      <c r="AJE3242" s="137"/>
      <c r="AJF3242" s="137"/>
      <c r="AJG3242" s="137"/>
      <c r="AJH3242" s="137"/>
      <c r="AJI3242" s="137"/>
      <c r="AJJ3242" s="137"/>
      <c r="AJK3242" s="137"/>
      <c r="AJL3242" s="137"/>
      <c r="AJM3242" s="137"/>
      <c r="AJN3242" s="137"/>
      <c r="AJO3242" s="137"/>
      <c r="AJP3242" s="137"/>
      <c r="AJQ3242" s="137"/>
      <c r="AJR3242" s="137"/>
      <c r="AJS3242" s="137"/>
      <c r="AJT3242" s="137"/>
      <c r="AJU3242" s="137"/>
      <c r="AJV3242" s="137"/>
      <c r="AJW3242" s="137"/>
      <c r="AJX3242" s="137"/>
      <c r="AJY3242" s="137"/>
      <c r="AJZ3242" s="137"/>
      <c r="AKA3242" s="137"/>
      <c r="AKB3242" s="137"/>
      <c r="AKC3242" s="137"/>
      <c r="AKD3242" s="137"/>
      <c r="AKE3242" s="137"/>
      <c r="AKF3242" s="137"/>
      <c r="AKG3242" s="137"/>
      <c r="AKH3242" s="137"/>
      <c r="AKI3242" s="137"/>
      <c r="AKJ3242" s="137"/>
      <c r="AKK3242" s="137"/>
      <c r="AKL3242" s="137"/>
      <c r="AKM3242" s="137"/>
      <c r="AKN3242" s="137"/>
      <c r="AKO3242" s="137"/>
      <c r="AKP3242" s="137"/>
      <c r="AKQ3242" s="137"/>
      <c r="AKR3242" s="137"/>
      <c r="AKS3242" s="137"/>
      <c r="AKT3242" s="137"/>
      <c r="AKU3242" s="137"/>
      <c r="AKV3242" s="137"/>
      <c r="AKW3242" s="137"/>
      <c r="AKX3242" s="137"/>
      <c r="AKY3242" s="137"/>
      <c r="AKZ3242" s="137"/>
      <c r="ALA3242" s="137"/>
      <c r="ALB3242" s="137"/>
      <c r="ALC3242" s="137"/>
      <c r="ALD3242" s="137"/>
      <c r="ALE3242" s="137"/>
      <c r="ALF3242" s="137"/>
      <c r="ALG3242" s="137"/>
      <c r="ALH3242" s="137"/>
      <c r="ALI3242" s="137"/>
      <c r="ALJ3242" s="137"/>
      <c r="ALK3242" s="137"/>
      <c r="ALL3242" s="137"/>
      <c r="ALM3242" s="137"/>
      <c r="ALN3242" s="137"/>
      <c r="ALO3242" s="137"/>
      <c r="ALP3242" s="137"/>
      <c r="ALQ3242" s="137"/>
      <c r="ALR3242" s="137"/>
      <c r="ALS3242" s="137"/>
      <c r="ALT3242" s="137"/>
      <c r="ALU3242" s="137"/>
      <c r="ALV3242" s="137"/>
      <c r="ALW3242" s="137"/>
      <c r="ALX3242" s="137"/>
      <c r="ALY3242" s="137"/>
      <c r="ALZ3242" s="137"/>
      <c r="AMA3242" s="137"/>
      <c r="AMB3242" s="137"/>
      <c r="AMC3242" s="137"/>
      <c r="AMD3242" s="137"/>
      <c r="AME3242" s="137"/>
      <c r="AMF3242" s="137"/>
      <c r="AMG3242" s="137"/>
      <c r="AMH3242" s="137"/>
      <c r="AMI3242" s="137"/>
      <c r="AMJ3242" s="137"/>
      <c r="AMK3242" s="137"/>
      <c r="AML3242" s="137"/>
      <c r="AMM3242" s="137"/>
      <c r="AMN3242" s="137"/>
      <c r="AMO3242" s="137"/>
      <c r="AMP3242" s="137"/>
      <c r="AMQ3242" s="137"/>
      <c r="AMR3242" s="137"/>
      <c r="AMS3242" s="137"/>
      <c r="AMT3242" s="137"/>
      <c r="AMU3242" s="137"/>
      <c r="AMV3242" s="137"/>
      <c r="AMW3242" s="137"/>
      <c r="AMX3242" s="137"/>
      <c r="AMY3242" s="137"/>
      <c r="AMZ3242" s="137"/>
      <c r="ANA3242" s="137"/>
      <c r="ANB3242" s="137"/>
      <c r="ANC3242" s="137"/>
      <c r="AND3242" s="137"/>
      <c r="ANE3242" s="137"/>
      <c r="ANF3242" s="137"/>
      <c r="ANG3242" s="137"/>
      <c r="ANH3242" s="137"/>
      <c r="ANI3242" s="137"/>
      <c r="ANJ3242" s="137"/>
      <c r="ANK3242" s="137"/>
      <c r="ANL3242" s="137"/>
      <c r="ANM3242" s="137"/>
      <c r="ANN3242" s="137"/>
      <c r="ANO3242" s="137"/>
      <c r="ANP3242" s="137"/>
      <c r="ANQ3242" s="137"/>
      <c r="ANR3242" s="137"/>
      <c r="ANS3242" s="137"/>
      <c r="ANT3242" s="137"/>
      <c r="ANU3242" s="137"/>
      <c r="ANV3242" s="137"/>
      <c r="ANW3242" s="137"/>
      <c r="ANX3242" s="137"/>
      <c r="ANY3242" s="137"/>
      <c r="ANZ3242" s="137"/>
      <c r="AOA3242" s="137"/>
      <c r="AOB3242" s="137"/>
      <c r="AOC3242" s="137"/>
      <c r="AOD3242" s="137"/>
      <c r="AOE3242" s="137"/>
      <c r="AOF3242" s="137"/>
      <c r="AOG3242" s="137"/>
      <c r="AOH3242" s="137"/>
      <c r="AOI3242" s="137"/>
      <c r="AOJ3242" s="137"/>
      <c r="AOK3242" s="137"/>
      <c r="AOL3242" s="137"/>
      <c r="AOM3242" s="137"/>
      <c r="AON3242" s="137"/>
      <c r="AOO3242" s="137"/>
      <c r="AOP3242" s="137"/>
      <c r="AOQ3242" s="137"/>
      <c r="AOR3242" s="137"/>
      <c r="AOS3242" s="137"/>
      <c r="AOT3242" s="137"/>
      <c r="AOU3242" s="137"/>
      <c r="AOV3242" s="137"/>
      <c r="AOW3242" s="137"/>
      <c r="AOX3242" s="137"/>
      <c r="AOY3242" s="137"/>
      <c r="AOZ3242" s="137"/>
      <c r="APA3242" s="137"/>
      <c r="APB3242" s="137"/>
      <c r="APC3242" s="137"/>
      <c r="APD3242" s="137"/>
      <c r="APE3242" s="137"/>
      <c r="APF3242" s="137"/>
      <c r="APG3242" s="137"/>
      <c r="APH3242" s="137"/>
      <c r="API3242" s="137"/>
      <c r="APJ3242" s="137"/>
      <c r="APK3242" s="137"/>
      <c r="APL3242" s="137"/>
      <c r="APM3242" s="137"/>
      <c r="APN3242" s="137"/>
      <c r="APO3242" s="137"/>
      <c r="APP3242" s="137"/>
      <c r="APQ3242" s="137"/>
      <c r="APR3242" s="137"/>
      <c r="APS3242" s="137"/>
      <c r="APT3242" s="137"/>
      <c r="APU3242" s="137"/>
      <c r="APV3242" s="137"/>
      <c r="APW3242" s="137"/>
      <c r="APX3242" s="137"/>
      <c r="APY3242" s="137"/>
      <c r="APZ3242" s="137"/>
      <c r="AQA3242" s="137"/>
      <c r="AQB3242" s="137"/>
      <c r="AQC3242" s="137"/>
      <c r="AQD3242" s="137"/>
      <c r="AQE3242" s="137"/>
      <c r="AQF3242" s="137"/>
      <c r="AQG3242" s="137"/>
      <c r="AQH3242" s="137"/>
      <c r="AQI3242" s="137"/>
      <c r="AQJ3242" s="137"/>
      <c r="AQK3242" s="137"/>
      <c r="AQL3242" s="137"/>
      <c r="AQM3242" s="137"/>
      <c r="AQN3242" s="137"/>
      <c r="AQO3242" s="137"/>
      <c r="AQP3242" s="137"/>
      <c r="AQQ3242" s="137"/>
      <c r="AQR3242" s="137"/>
      <c r="AQS3242" s="137"/>
      <c r="AQT3242" s="137"/>
      <c r="AQU3242" s="137"/>
      <c r="AQV3242" s="137"/>
      <c r="AQW3242" s="137"/>
      <c r="AQX3242" s="137"/>
      <c r="AQY3242" s="137"/>
      <c r="AQZ3242" s="137"/>
      <c r="ARA3242" s="137"/>
      <c r="ARB3242" s="137"/>
      <c r="ARC3242" s="137"/>
      <c r="ARD3242" s="137"/>
      <c r="ARE3242" s="137"/>
      <c r="ARF3242" s="137"/>
      <c r="ARG3242" s="137"/>
      <c r="ARH3242" s="137"/>
      <c r="ARI3242" s="137"/>
      <c r="ARJ3242" s="137"/>
      <c r="ARK3242" s="137"/>
      <c r="ARL3242" s="137"/>
      <c r="ARM3242" s="137"/>
      <c r="ARN3242" s="137"/>
      <c r="ARO3242" s="137"/>
      <c r="ARP3242" s="137"/>
      <c r="ARQ3242" s="137"/>
      <c r="ARR3242" s="137"/>
      <c r="ARS3242" s="137"/>
      <c r="ART3242" s="137"/>
      <c r="ARU3242" s="137"/>
      <c r="ARV3242" s="137"/>
      <c r="ARW3242" s="137"/>
      <c r="ARX3242" s="137"/>
      <c r="ARY3242" s="137"/>
      <c r="ARZ3242" s="137"/>
      <c r="ASA3242" s="137"/>
      <c r="ASB3242" s="137"/>
      <c r="ASC3242" s="137"/>
      <c r="ASD3242" s="137"/>
      <c r="ASE3242" s="137"/>
      <c r="ASF3242" s="137"/>
      <c r="ASG3242" s="137"/>
      <c r="ASH3242" s="137"/>
      <c r="ASI3242" s="137"/>
      <c r="ASJ3242" s="137"/>
      <c r="ASK3242" s="137"/>
      <c r="ASL3242" s="137"/>
      <c r="ASM3242" s="137"/>
      <c r="ASN3242" s="137"/>
      <c r="ASO3242" s="137"/>
      <c r="ASP3242" s="137"/>
      <c r="ASQ3242" s="137"/>
      <c r="ASR3242" s="137"/>
      <c r="ASS3242" s="137"/>
      <c r="AST3242" s="137"/>
      <c r="ASU3242" s="137"/>
      <c r="ASV3242" s="137"/>
      <c r="ASW3242" s="137"/>
      <c r="ASX3242" s="137"/>
      <c r="ASY3242" s="137"/>
      <c r="ASZ3242" s="137"/>
      <c r="ATA3242" s="137"/>
      <c r="ATB3242" s="137"/>
      <c r="ATC3242" s="137"/>
      <c r="ATD3242" s="137"/>
      <c r="ATE3242" s="137"/>
      <c r="ATF3242" s="137"/>
      <c r="ATG3242" s="137"/>
      <c r="ATH3242" s="137"/>
      <c r="ATI3242" s="137"/>
      <c r="ATJ3242" s="137"/>
      <c r="ATK3242" s="137"/>
      <c r="ATL3242" s="137"/>
      <c r="ATM3242" s="137"/>
      <c r="ATN3242" s="137"/>
      <c r="ATO3242" s="137"/>
      <c r="ATP3242" s="137"/>
      <c r="ATQ3242" s="137"/>
      <c r="ATR3242" s="137"/>
      <c r="ATS3242" s="137"/>
      <c r="ATT3242" s="137"/>
      <c r="ATU3242" s="137"/>
      <c r="ATV3242" s="137"/>
      <c r="ATW3242" s="137"/>
      <c r="ATX3242" s="137"/>
      <c r="ATY3242" s="137"/>
      <c r="ATZ3242" s="137"/>
      <c r="AUA3242" s="137"/>
      <c r="AUB3242" s="137"/>
      <c r="AUC3242" s="137"/>
      <c r="AUD3242" s="137"/>
      <c r="AUE3242" s="137"/>
      <c r="AUF3242" s="137"/>
      <c r="AUG3242" s="137"/>
      <c r="AUH3242" s="137"/>
      <c r="AUI3242" s="137"/>
      <c r="AUJ3242" s="137"/>
      <c r="AUK3242" s="137"/>
      <c r="AUL3242" s="137"/>
      <c r="AUM3242" s="137"/>
      <c r="AUN3242" s="137"/>
      <c r="AUO3242" s="137"/>
      <c r="AUP3242" s="137"/>
      <c r="AUQ3242" s="137"/>
      <c r="AUR3242" s="137"/>
      <c r="AUS3242" s="137"/>
      <c r="AUT3242" s="137"/>
      <c r="AUU3242" s="137"/>
      <c r="AUV3242" s="137"/>
      <c r="AUW3242" s="137"/>
      <c r="AUX3242" s="137"/>
      <c r="AUY3242" s="137"/>
      <c r="AUZ3242" s="137"/>
      <c r="AVA3242" s="137"/>
      <c r="AVB3242" s="137"/>
      <c r="AVC3242" s="137"/>
      <c r="AVD3242" s="137"/>
      <c r="AVE3242" s="137"/>
      <c r="AVF3242" s="137"/>
      <c r="AVG3242" s="137"/>
      <c r="AVH3242" s="137"/>
      <c r="AVI3242" s="137"/>
      <c r="AVJ3242" s="137"/>
      <c r="AVK3242" s="137"/>
      <c r="AVL3242" s="137"/>
      <c r="AVM3242" s="137"/>
      <c r="AVN3242" s="137"/>
      <c r="AVO3242" s="137"/>
      <c r="AVP3242" s="137"/>
      <c r="AVQ3242" s="137"/>
      <c r="AVR3242" s="137"/>
      <c r="AVS3242" s="137"/>
      <c r="AVT3242" s="137"/>
      <c r="AVU3242" s="137"/>
      <c r="AVV3242" s="137"/>
      <c r="AVW3242" s="137"/>
      <c r="AVX3242" s="137"/>
      <c r="AVY3242" s="137"/>
      <c r="AVZ3242" s="137"/>
      <c r="AWA3242" s="137"/>
      <c r="AWB3242" s="137"/>
      <c r="AWC3242" s="137"/>
      <c r="AWD3242" s="137"/>
      <c r="AWE3242" s="137"/>
      <c r="AWF3242" s="137"/>
      <c r="AWG3242" s="137"/>
      <c r="AWH3242" s="137"/>
      <c r="AWI3242" s="137"/>
      <c r="AWJ3242" s="137"/>
      <c r="AWK3242" s="137"/>
      <c r="AWL3242" s="137"/>
      <c r="AWM3242" s="137"/>
      <c r="AWN3242" s="137"/>
      <c r="AWO3242" s="137"/>
      <c r="AWP3242" s="137"/>
      <c r="AWQ3242" s="137"/>
      <c r="AWR3242" s="137"/>
      <c r="AWS3242" s="137"/>
      <c r="AWT3242" s="137"/>
      <c r="AWU3242" s="137"/>
      <c r="AWV3242" s="137"/>
      <c r="AWW3242" s="137"/>
      <c r="AWX3242" s="137"/>
      <c r="AWY3242" s="137"/>
      <c r="AWZ3242" s="137"/>
      <c r="AXA3242" s="137"/>
      <c r="AXB3242" s="137"/>
      <c r="AXC3242" s="137"/>
      <c r="AXD3242" s="137"/>
      <c r="AXE3242" s="137"/>
      <c r="AXF3242" s="137"/>
      <c r="AXG3242" s="137"/>
      <c r="AXH3242" s="137"/>
      <c r="AXI3242" s="137"/>
      <c r="AXJ3242" s="137"/>
      <c r="AXK3242" s="137"/>
      <c r="AXL3242" s="137"/>
      <c r="AXM3242" s="137"/>
      <c r="AXN3242" s="137"/>
      <c r="AXO3242" s="137"/>
      <c r="AXP3242" s="137"/>
      <c r="AXQ3242" s="137"/>
      <c r="AXR3242" s="137"/>
      <c r="AXS3242" s="137"/>
      <c r="AXT3242" s="137"/>
      <c r="AXU3242" s="137"/>
      <c r="AXV3242" s="137"/>
      <c r="AXW3242" s="137"/>
      <c r="AXX3242" s="137"/>
      <c r="AXY3242" s="137"/>
      <c r="AXZ3242" s="137"/>
      <c r="AYA3242" s="137"/>
      <c r="AYB3242" s="137"/>
      <c r="AYC3242" s="137"/>
      <c r="AYD3242" s="137"/>
      <c r="AYE3242" s="137"/>
      <c r="AYF3242" s="137"/>
      <c r="AYG3242" s="137"/>
      <c r="AYH3242" s="137"/>
      <c r="AYI3242" s="137"/>
      <c r="AYJ3242" s="137"/>
      <c r="AYK3242" s="137"/>
      <c r="AYL3242" s="137"/>
      <c r="AYM3242" s="137"/>
      <c r="AYN3242" s="137"/>
      <c r="AYO3242" s="137"/>
      <c r="AYP3242" s="137"/>
      <c r="AYQ3242" s="137"/>
      <c r="AYR3242" s="137"/>
      <c r="AYS3242" s="137"/>
      <c r="AYT3242" s="137"/>
      <c r="AYU3242" s="137"/>
      <c r="AYV3242" s="137"/>
      <c r="AYW3242" s="137"/>
      <c r="AYX3242" s="137"/>
      <c r="AYY3242" s="137"/>
      <c r="AYZ3242" s="137"/>
      <c r="AZA3242" s="137"/>
      <c r="AZB3242" s="137"/>
      <c r="AZC3242" s="137"/>
      <c r="AZD3242" s="137"/>
      <c r="AZE3242" s="137"/>
      <c r="AZF3242" s="137"/>
      <c r="AZG3242" s="137"/>
      <c r="AZH3242" s="137"/>
      <c r="AZI3242" s="137"/>
      <c r="AZJ3242" s="137"/>
      <c r="AZK3242" s="137"/>
      <c r="AZL3242" s="137"/>
      <c r="AZM3242" s="137"/>
      <c r="AZN3242" s="137"/>
      <c r="AZO3242" s="137"/>
      <c r="AZP3242" s="137"/>
      <c r="AZQ3242" s="137"/>
      <c r="AZR3242" s="137"/>
      <c r="AZS3242" s="137"/>
      <c r="AZT3242" s="137"/>
      <c r="AZU3242" s="137"/>
      <c r="AZV3242" s="137"/>
      <c r="AZW3242" s="137"/>
      <c r="AZX3242" s="137"/>
      <c r="AZY3242" s="137"/>
      <c r="AZZ3242" s="137"/>
      <c r="BAA3242" s="137"/>
      <c r="BAB3242" s="137"/>
      <c r="BAC3242" s="137"/>
      <c r="BAD3242" s="137"/>
      <c r="BAE3242" s="137"/>
      <c r="BAF3242" s="137"/>
      <c r="BAG3242" s="137"/>
      <c r="BAH3242" s="137"/>
      <c r="BAI3242" s="137"/>
      <c r="BAJ3242" s="137"/>
      <c r="BAK3242" s="137"/>
      <c r="BAL3242" s="137"/>
      <c r="BAM3242" s="137"/>
      <c r="BAN3242" s="137"/>
      <c r="BAO3242" s="137"/>
      <c r="BAP3242" s="137"/>
      <c r="BAQ3242" s="137"/>
      <c r="BAR3242" s="137"/>
      <c r="BAS3242" s="137"/>
      <c r="BAT3242" s="137"/>
      <c r="BAU3242" s="137"/>
      <c r="BAV3242" s="137"/>
      <c r="BAW3242" s="137"/>
      <c r="BAX3242" s="137"/>
      <c r="BAY3242" s="137"/>
      <c r="BAZ3242" s="137"/>
      <c r="BBA3242" s="137"/>
      <c r="BBB3242" s="137"/>
      <c r="BBC3242" s="137"/>
      <c r="BBD3242" s="137"/>
      <c r="BBE3242" s="137"/>
      <c r="BBF3242" s="137"/>
      <c r="BBG3242" s="137"/>
      <c r="BBH3242" s="137"/>
      <c r="BBI3242" s="137"/>
      <c r="BBJ3242" s="137"/>
      <c r="BBK3242" s="137"/>
      <c r="BBL3242" s="137"/>
      <c r="BBM3242" s="137"/>
      <c r="BBN3242" s="137"/>
      <c r="BBO3242" s="137"/>
      <c r="BBP3242" s="137"/>
      <c r="BBQ3242" s="137"/>
      <c r="BBR3242" s="137"/>
      <c r="BBS3242" s="137"/>
      <c r="BBT3242" s="137"/>
      <c r="BBU3242" s="137"/>
      <c r="BBV3242" s="137"/>
      <c r="BBW3242" s="137"/>
      <c r="BBX3242" s="137"/>
      <c r="BBY3242" s="137"/>
      <c r="BBZ3242" s="137"/>
      <c r="BCA3242" s="137"/>
      <c r="BCB3242" s="137"/>
      <c r="BCC3242" s="137"/>
      <c r="BCD3242" s="137"/>
      <c r="BCE3242" s="137"/>
      <c r="BCF3242" s="137"/>
      <c r="BCG3242" s="137"/>
      <c r="BCH3242" s="137"/>
      <c r="BCI3242" s="137"/>
      <c r="BCJ3242" s="137"/>
      <c r="BCK3242" s="137"/>
      <c r="BCL3242" s="137"/>
      <c r="BCM3242" s="137"/>
      <c r="BCN3242" s="137"/>
      <c r="BCO3242" s="137"/>
      <c r="BCP3242" s="137"/>
      <c r="BCQ3242" s="137"/>
      <c r="BCR3242" s="137"/>
      <c r="BCS3242" s="137"/>
      <c r="BCT3242" s="137"/>
      <c r="BCU3242" s="137"/>
      <c r="BCV3242" s="137"/>
      <c r="BCW3242" s="137"/>
      <c r="BCX3242" s="137"/>
      <c r="BCY3242" s="137"/>
      <c r="BCZ3242" s="137"/>
      <c r="BDA3242" s="137"/>
      <c r="BDB3242" s="137"/>
      <c r="BDC3242" s="137"/>
      <c r="BDD3242" s="137"/>
      <c r="BDE3242" s="137"/>
      <c r="BDF3242" s="137"/>
      <c r="BDG3242" s="137"/>
      <c r="BDH3242" s="137"/>
      <c r="BDI3242" s="137"/>
      <c r="BDJ3242" s="137"/>
      <c r="BDK3242" s="137"/>
      <c r="BDL3242" s="137"/>
      <c r="BDM3242" s="137"/>
      <c r="BDN3242" s="137"/>
      <c r="BDO3242" s="137"/>
      <c r="BDP3242" s="137"/>
      <c r="BDQ3242" s="137"/>
      <c r="BDR3242" s="137"/>
      <c r="BDS3242" s="137"/>
      <c r="BDT3242" s="137"/>
      <c r="BDU3242" s="137"/>
      <c r="BDV3242" s="137"/>
      <c r="BDW3242" s="137"/>
      <c r="BDX3242" s="137"/>
      <c r="BDY3242" s="137"/>
      <c r="BDZ3242" s="137"/>
      <c r="BEA3242" s="137"/>
      <c r="BEB3242" s="137"/>
      <c r="BEC3242" s="137"/>
      <c r="BED3242" s="137"/>
      <c r="BEE3242" s="137"/>
      <c r="BEF3242" s="137"/>
      <c r="BEG3242" s="137"/>
      <c r="BEH3242" s="137"/>
      <c r="BEI3242" s="137"/>
      <c r="BEJ3242" s="137"/>
      <c r="BEK3242" s="137"/>
      <c r="BEL3242" s="137"/>
      <c r="BEM3242" s="137"/>
      <c r="BEN3242" s="137"/>
      <c r="BEO3242" s="137"/>
      <c r="BEP3242" s="137"/>
      <c r="BEQ3242" s="137"/>
      <c r="BER3242" s="137"/>
      <c r="BES3242" s="137"/>
      <c r="BET3242" s="137"/>
      <c r="BEU3242" s="137"/>
      <c r="BEV3242" s="137"/>
      <c r="BEW3242" s="137"/>
      <c r="BEX3242" s="137"/>
      <c r="BEY3242" s="137"/>
      <c r="BEZ3242" s="137"/>
      <c r="BFA3242" s="137"/>
      <c r="BFB3242" s="137"/>
      <c r="BFC3242" s="137"/>
      <c r="BFD3242" s="137"/>
      <c r="BFE3242" s="137"/>
      <c r="BFF3242" s="137"/>
      <c r="BFG3242" s="137"/>
      <c r="BFH3242" s="137"/>
      <c r="BFI3242" s="137"/>
      <c r="BFJ3242" s="137"/>
      <c r="BFK3242" s="137"/>
      <c r="BFL3242" s="137"/>
      <c r="BFM3242" s="137"/>
      <c r="BFN3242" s="137"/>
      <c r="BFO3242" s="137"/>
      <c r="BFP3242" s="137"/>
      <c r="BFQ3242" s="137"/>
      <c r="BFR3242" s="137"/>
      <c r="BFS3242" s="137"/>
      <c r="BFT3242" s="137"/>
      <c r="BFU3242" s="137"/>
      <c r="BFV3242" s="137"/>
      <c r="BFW3242" s="137"/>
      <c r="BFX3242" s="137"/>
      <c r="BFY3242" s="137"/>
      <c r="BFZ3242" s="137"/>
      <c r="BGA3242" s="137"/>
      <c r="BGB3242" s="137"/>
      <c r="BGC3242" s="137"/>
      <c r="BGD3242" s="137"/>
      <c r="BGE3242" s="137"/>
      <c r="BGF3242" s="137"/>
      <c r="BGG3242" s="137"/>
      <c r="BGH3242" s="137"/>
      <c r="BGI3242" s="137"/>
      <c r="BGJ3242" s="137"/>
      <c r="BGK3242" s="137"/>
      <c r="BGL3242" s="137"/>
      <c r="BGM3242" s="137"/>
      <c r="BGN3242" s="137"/>
      <c r="BGO3242" s="137"/>
      <c r="BGP3242" s="137"/>
      <c r="BGQ3242" s="137"/>
      <c r="BGR3242" s="137"/>
      <c r="BGS3242" s="137"/>
      <c r="BGT3242" s="137"/>
      <c r="BGU3242" s="137"/>
      <c r="BGV3242" s="137"/>
      <c r="BGW3242" s="137"/>
      <c r="BGX3242" s="137"/>
      <c r="BGY3242" s="137"/>
      <c r="BGZ3242" s="137"/>
      <c r="BHA3242" s="137"/>
      <c r="BHB3242" s="137"/>
      <c r="BHC3242" s="137"/>
      <c r="BHD3242" s="137"/>
      <c r="BHE3242" s="137"/>
      <c r="BHF3242" s="137"/>
      <c r="BHG3242" s="137"/>
      <c r="BHH3242" s="137"/>
      <c r="BHI3242" s="137"/>
      <c r="BHJ3242" s="137"/>
      <c r="BHK3242" s="137"/>
      <c r="BHL3242" s="137"/>
      <c r="BHM3242" s="137"/>
      <c r="BHN3242" s="137"/>
      <c r="BHO3242" s="137"/>
      <c r="BHP3242" s="137"/>
      <c r="BHQ3242" s="137"/>
      <c r="BHR3242" s="137"/>
      <c r="BHS3242" s="137"/>
      <c r="BHT3242" s="137"/>
      <c r="BHU3242" s="137"/>
      <c r="BHV3242" s="137"/>
      <c r="BHW3242" s="137"/>
      <c r="BHX3242" s="137"/>
      <c r="BHY3242" s="137"/>
      <c r="BHZ3242" s="137"/>
      <c r="BIA3242" s="137"/>
      <c r="BIB3242" s="137"/>
      <c r="BIC3242" s="137"/>
      <c r="BID3242" s="137"/>
      <c r="BIE3242" s="137"/>
      <c r="BIF3242" s="137"/>
      <c r="BIG3242" s="137"/>
      <c r="BIH3242" s="137"/>
      <c r="BII3242" s="137"/>
      <c r="BIJ3242" s="137"/>
      <c r="BIK3242" s="137"/>
      <c r="BIL3242" s="137"/>
      <c r="BIM3242" s="137"/>
      <c r="BIN3242" s="137"/>
      <c r="BIO3242" s="137"/>
      <c r="BIP3242" s="137"/>
      <c r="BIQ3242" s="137"/>
      <c r="BIR3242" s="137"/>
      <c r="BIS3242" s="137"/>
      <c r="BIT3242" s="137"/>
      <c r="BIU3242" s="137"/>
      <c r="BIV3242" s="137"/>
      <c r="BIW3242" s="137"/>
      <c r="BIX3242" s="137"/>
      <c r="BIY3242" s="137"/>
      <c r="BIZ3242" s="137"/>
      <c r="BJA3242" s="137"/>
      <c r="BJB3242" s="137"/>
      <c r="BJC3242" s="137"/>
      <c r="BJD3242" s="137"/>
      <c r="BJE3242" s="137"/>
      <c r="BJF3242" s="137"/>
      <c r="BJG3242" s="137"/>
      <c r="BJH3242" s="137"/>
      <c r="BJI3242" s="137"/>
      <c r="BJJ3242" s="137"/>
      <c r="BJK3242" s="137"/>
      <c r="BJL3242" s="137"/>
      <c r="BJM3242" s="137"/>
      <c r="BJN3242" s="137"/>
      <c r="BJO3242" s="137"/>
      <c r="BJP3242" s="137"/>
      <c r="BJQ3242" s="137"/>
      <c r="BJR3242" s="137"/>
      <c r="BJS3242" s="137"/>
      <c r="BJT3242" s="137"/>
      <c r="BJU3242" s="137"/>
      <c r="BJV3242" s="137"/>
      <c r="BJW3242" s="137"/>
      <c r="BJX3242" s="137"/>
      <c r="BJY3242" s="137"/>
      <c r="BJZ3242" s="137"/>
      <c r="BKA3242" s="137"/>
      <c r="BKB3242" s="137"/>
      <c r="BKC3242" s="137"/>
      <c r="BKD3242" s="137"/>
      <c r="BKE3242" s="137"/>
      <c r="BKF3242" s="137"/>
      <c r="BKG3242" s="137"/>
      <c r="BKH3242" s="137"/>
      <c r="BKI3242" s="137"/>
      <c r="BKJ3242" s="137"/>
      <c r="BKK3242" s="137"/>
      <c r="BKL3242" s="137"/>
      <c r="BKM3242" s="137"/>
      <c r="BKN3242" s="137"/>
      <c r="BKO3242" s="137"/>
      <c r="BKP3242" s="137"/>
      <c r="BKQ3242" s="137"/>
      <c r="BKR3242" s="137"/>
      <c r="BKS3242" s="137"/>
      <c r="BKT3242" s="137"/>
      <c r="BKU3242" s="137"/>
      <c r="BKV3242" s="137"/>
      <c r="BKW3242" s="137"/>
      <c r="BKX3242" s="137"/>
      <c r="BKY3242" s="137"/>
      <c r="BKZ3242" s="137"/>
      <c r="BLA3242" s="137"/>
      <c r="BLB3242" s="137"/>
      <c r="BLC3242" s="137"/>
      <c r="BLD3242" s="137"/>
      <c r="BLE3242" s="137"/>
      <c r="BLF3242" s="137"/>
      <c r="BLG3242" s="137"/>
      <c r="BLH3242" s="137"/>
      <c r="BLI3242" s="137"/>
      <c r="BLJ3242" s="137"/>
      <c r="BLK3242" s="137"/>
      <c r="BLL3242" s="137"/>
      <c r="BLM3242" s="137"/>
      <c r="BLN3242" s="137"/>
      <c r="BLO3242" s="137"/>
      <c r="BLP3242" s="137"/>
      <c r="BLQ3242" s="137"/>
      <c r="BLR3242" s="137"/>
      <c r="BLS3242" s="137"/>
      <c r="BLT3242" s="137"/>
      <c r="BLU3242" s="137"/>
      <c r="BLV3242" s="137"/>
      <c r="BLW3242" s="137"/>
      <c r="BLX3242" s="137"/>
      <c r="BLY3242" s="137"/>
      <c r="BLZ3242" s="137"/>
      <c r="BMA3242" s="137"/>
      <c r="BMB3242" s="137"/>
      <c r="BMC3242" s="137"/>
      <c r="BMD3242" s="137"/>
      <c r="BME3242" s="137"/>
      <c r="BMF3242" s="137"/>
      <c r="BMG3242" s="137"/>
      <c r="BMH3242" s="137"/>
      <c r="BMI3242" s="137"/>
      <c r="BMJ3242" s="137"/>
      <c r="BMK3242" s="137"/>
      <c r="BML3242" s="137"/>
      <c r="BMM3242" s="137"/>
      <c r="BMN3242" s="137"/>
      <c r="BMO3242" s="137"/>
      <c r="BMP3242" s="137"/>
      <c r="BMQ3242" s="137"/>
      <c r="BMR3242" s="137"/>
      <c r="BMS3242" s="137"/>
      <c r="BMT3242" s="137"/>
      <c r="BMU3242" s="137"/>
      <c r="BMV3242" s="137"/>
      <c r="BMW3242" s="137"/>
      <c r="BMX3242" s="137"/>
      <c r="BMY3242" s="137"/>
      <c r="BMZ3242" s="137"/>
      <c r="BNA3242" s="137"/>
      <c r="BNB3242" s="137"/>
      <c r="BNC3242" s="137"/>
      <c r="BND3242" s="137"/>
      <c r="BNE3242" s="137"/>
      <c r="BNF3242" s="137"/>
      <c r="BNG3242" s="137"/>
      <c r="BNH3242" s="137"/>
      <c r="BNI3242" s="137"/>
      <c r="BNJ3242" s="137"/>
      <c r="BNK3242" s="137"/>
      <c r="BNL3242" s="137"/>
      <c r="BNM3242" s="137"/>
      <c r="BNN3242" s="137"/>
      <c r="BNO3242" s="137"/>
      <c r="BNP3242" s="137"/>
      <c r="BNQ3242" s="137"/>
      <c r="BNR3242" s="137"/>
      <c r="BNS3242" s="137"/>
      <c r="BNT3242" s="137"/>
      <c r="BNU3242" s="137"/>
      <c r="BNV3242" s="137"/>
      <c r="BNW3242" s="137"/>
      <c r="BNX3242" s="137"/>
      <c r="BNY3242" s="137"/>
      <c r="BNZ3242" s="137"/>
      <c r="BOA3242" s="137"/>
      <c r="BOB3242" s="137"/>
      <c r="BOC3242" s="137"/>
      <c r="BOD3242" s="137"/>
      <c r="BOE3242" s="137"/>
      <c r="BOF3242" s="137"/>
      <c r="BOG3242" s="137"/>
      <c r="BOH3242" s="137"/>
      <c r="BOI3242" s="137"/>
      <c r="BOJ3242" s="137"/>
      <c r="BOK3242" s="137"/>
      <c r="BOL3242" s="137"/>
      <c r="BOM3242" s="137"/>
      <c r="BON3242" s="137"/>
      <c r="BOO3242" s="137"/>
      <c r="BOP3242" s="137"/>
      <c r="BOQ3242" s="137"/>
      <c r="BOR3242" s="137"/>
      <c r="BOS3242" s="137"/>
      <c r="BOT3242" s="137"/>
      <c r="BOU3242" s="137"/>
      <c r="BOV3242" s="137"/>
      <c r="BOW3242" s="137"/>
      <c r="BOX3242" s="137"/>
      <c r="BOY3242" s="137"/>
      <c r="BOZ3242" s="137"/>
      <c r="BPA3242" s="137"/>
      <c r="BPB3242" s="137"/>
      <c r="BPC3242" s="137"/>
      <c r="BPD3242" s="137"/>
      <c r="BPE3242" s="137"/>
      <c r="BPF3242" s="137"/>
      <c r="BPG3242" s="137"/>
      <c r="BPH3242" s="137"/>
      <c r="BPI3242" s="137"/>
      <c r="BPJ3242" s="137"/>
      <c r="BPK3242" s="137"/>
      <c r="BPL3242" s="137"/>
      <c r="BPM3242" s="137"/>
      <c r="BPN3242" s="137"/>
      <c r="BPO3242" s="137"/>
      <c r="BPP3242" s="137"/>
      <c r="BPQ3242" s="137"/>
      <c r="BPR3242" s="137"/>
      <c r="BPS3242" s="137"/>
      <c r="BPT3242" s="137"/>
      <c r="BPU3242" s="137"/>
      <c r="BPV3242" s="137"/>
      <c r="BPW3242" s="137"/>
      <c r="BPX3242" s="137"/>
      <c r="BPY3242" s="137"/>
      <c r="BPZ3242" s="137"/>
      <c r="BQA3242" s="137"/>
      <c r="BQB3242" s="137"/>
      <c r="BQC3242" s="137"/>
      <c r="BQD3242" s="137"/>
      <c r="BQE3242" s="137"/>
      <c r="BQF3242" s="137"/>
      <c r="BQG3242" s="137"/>
      <c r="BQH3242" s="137"/>
      <c r="BQI3242" s="137"/>
      <c r="BQJ3242" s="137"/>
      <c r="BQK3242" s="137"/>
      <c r="BQL3242" s="137"/>
      <c r="BQM3242" s="137"/>
      <c r="BQN3242" s="137"/>
      <c r="BQO3242" s="137"/>
      <c r="BQP3242" s="137"/>
      <c r="BQQ3242" s="137"/>
      <c r="BQR3242" s="137"/>
      <c r="BQS3242" s="137"/>
      <c r="BQT3242" s="137"/>
      <c r="BQU3242" s="137"/>
      <c r="BQV3242" s="137"/>
      <c r="BQW3242" s="137"/>
      <c r="BQX3242" s="137"/>
      <c r="BQY3242" s="137"/>
      <c r="BQZ3242" s="137"/>
      <c r="BRA3242" s="137"/>
      <c r="BRB3242" s="137"/>
      <c r="BRC3242" s="137"/>
      <c r="BRD3242" s="137"/>
      <c r="BRE3242" s="137"/>
      <c r="BRF3242" s="137"/>
      <c r="BRG3242" s="137"/>
      <c r="BRH3242" s="137"/>
      <c r="BRI3242" s="137"/>
      <c r="BRJ3242" s="137"/>
      <c r="BRK3242" s="137"/>
      <c r="BRL3242" s="137"/>
      <c r="BRM3242" s="137"/>
      <c r="BRN3242" s="137"/>
      <c r="BRO3242" s="137"/>
      <c r="BRP3242" s="137"/>
      <c r="BRQ3242" s="137"/>
      <c r="BRR3242" s="137"/>
      <c r="BRS3242" s="137"/>
      <c r="BRT3242" s="137"/>
      <c r="BRU3242" s="137"/>
      <c r="BRV3242" s="137"/>
      <c r="BRW3242" s="137"/>
      <c r="BRX3242" s="137"/>
      <c r="BRY3242" s="137"/>
      <c r="BRZ3242" s="137"/>
      <c r="BSA3242" s="137"/>
      <c r="BSB3242" s="137"/>
      <c r="BSC3242" s="137"/>
      <c r="BSD3242" s="137"/>
      <c r="BSE3242" s="137"/>
      <c r="BSF3242" s="137"/>
      <c r="BSG3242" s="137"/>
      <c r="BSH3242" s="137"/>
      <c r="BSI3242" s="137"/>
      <c r="BSJ3242" s="137"/>
      <c r="BSK3242" s="137"/>
      <c r="BSL3242" s="137"/>
      <c r="BSM3242" s="137"/>
      <c r="BSN3242" s="137"/>
      <c r="BSO3242" s="137"/>
      <c r="BSP3242" s="137"/>
      <c r="BSQ3242" s="137"/>
      <c r="BSR3242" s="137"/>
      <c r="BSS3242" s="137"/>
      <c r="BST3242" s="137"/>
      <c r="BSU3242" s="137"/>
      <c r="BSV3242" s="137"/>
      <c r="BSW3242" s="137"/>
      <c r="BSX3242" s="137"/>
      <c r="BSY3242" s="137"/>
      <c r="BSZ3242" s="137"/>
      <c r="BTA3242" s="137"/>
      <c r="BTB3242" s="137"/>
      <c r="BTC3242" s="137"/>
      <c r="BTD3242" s="137"/>
      <c r="BTE3242" s="137"/>
      <c r="BTF3242" s="137"/>
      <c r="BTG3242" s="137"/>
      <c r="BTH3242" s="137"/>
      <c r="BTI3242" s="137"/>
      <c r="BTJ3242" s="137"/>
      <c r="BTK3242" s="137"/>
      <c r="BTL3242" s="137"/>
      <c r="BTM3242" s="137"/>
      <c r="BTN3242" s="137"/>
      <c r="BTO3242" s="137"/>
      <c r="BTP3242" s="137"/>
      <c r="BTQ3242" s="137"/>
      <c r="BTR3242" s="137"/>
      <c r="BTS3242" s="137"/>
      <c r="BTT3242" s="137"/>
      <c r="BTU3242" s="137"/>
      <c r="BTV3242" s="137"/>
      <c r="BTW3242" s="137"/>
      <c r="BTX3242" s="137"/>
      <c r="BTY3242" s="137"/>
      <c r="BTZ3242" s="137"/>
      <c r="BUA3242" s="137"/>
      <c r="BUB3242" s="137"/>
      <c r="BUC3242" s="137"/>
      <c r="BUD3242" s="137"/>
      <c r="BUE3242" s="137"/>
      <c r="BUF3242" s="137"/>
      <c r="BUG3242" s="137"/>
      <c r="BUH3242" s="137"/>
      <c r="BUI3242" s="137"/>
      <c r="BUJ3242" s="137"/>
      <c r="BUK3242" s="137"/>
      <c r="BUL3242" s="137"/>
      <c r="BUM3242" s="137"/>
      <c r="BUN3242" s="137"/>
      <c r="BUO3242" s="137"/>
      <c r="BUP3242" s="137"/>
      <c r="BUQ3242" s="137"/>
      <c r="BUR3242" s="137"/>
      <c r="BUS3242" s="137"/>
      <c r="BUT3242" s="137"/>
      <c r="BUU3242" s="137"/>
      <c r="BUV3242" s="137"/>
      <c r="BUW3242" s="137"/>
      <c r="BUX3242" s="137"/>
      <c r="BUY3242" s="137"/>
      <c r="BUZ3242" s="137"/>
      <c r="BVA3242" s="137"/>
      <c r="BVB3242" s="137"/>
      <c r="BVC3242" s="137"/>
      <c r="BVD3242" s="137"/>
      <c r="BVE3242" s="137"/>
      <c r="BVF3242" s="137"/>
      <c r="BVG3242" s="137"/>
      <c r="BVH3242" s="137"/>
      <c r="BVI3242" s="137"/>
      <c r="BVJ3242" s="137"/>
      <c r="BVK3242" s="137"/>
      <c r="BVL3242" s="137"/>
      <c r="BVM3242" s="137"/>
      <c r="BVN3242" s="137"/>
      <c r="BVO3242" s="137"/>
      <c r="BVP3242" s="137"/>
      <c r="BVQ3242" s="137"/>
      <c r="BVR3242" s="137"/>
      <c r="BVS3242" s="137"/>
      <c r="BVT3242" s="137"/>
      <c r="BVU3242" s="137"/>
      <c r="BVV3242" s="137"/>
      <c r="BVW3242" s="137"/>
      <c r="BVX3242" s="137"/>
      <c r="BVY3242" s="137"/>
      <c r="BVZ3242" s="137"/>
      <c r="BWA3242" s="137"/>
      <c r="BWB3242" s="137"/>
      <c r="BWC3242" s="137"/>
      <c r="BWD3242" s="137"/>
      <c r="BWE3242" s="137"/>
      <c r="BWF3242" s="137"/>
      <c r="BWG3242" s="137"/>
      <c r="BWH3242" s="137"/>
      <c r="BWI3242" s="137"/>
      <c r="BWJ3242" s="137"/>
      <c r="BWK3242" s="137"/>
      <c r="BWL3242" s="137"/>
      <c r="BWM3242" s="137"/>
      <c r="BWN3242" s="137"/>
      <c r="BWO3242" s="137"/>
      <c r="BWP3242" s="137"/>
      <c r="BWQ3242" s="137"/>
      <c r="BWR3242" s="137"/>
      <c r="BWS3242" s="137"/>
      <c r="BWT3242" s="137"/>
      <c r="BWU3242" s="137"/>
      <c r="BWV3242" s="137"/>
      <c r="BWW3242" s="137"/>
      <c r="BWX3242" s="137"/>
      <c r="BWY3242" s="137"/>
      <c r="BWZ3242" s="137"/>
      <c r="BXA3242" s="137"/>
      <c r="BXB3242" s="137"/>
      <c r="BXC3242" s="137"/>
      <c r="BXD3242" s="137"/>
      <c r="BXE3242" s="137"/>
      <c r="BXF3242" s="137"/>
      <c r="BXG3242" s="137"/>
      <c r="BXH3242" s="137"/>
      <c r="BXI3242" s="137"/>
      <c r="BXJ3242" s="137"/>
      <c r="BXK3242" s="137"/>
      <c r="BXL3242" s="137"/>
      <c r="BXM3242" s="137"/>
      <c r="BXN3242" s="137"/>
      <c r="BXO3242" s="137"/>
      <c r="BXP3242" s="137"/>
      <c r="BXQ3242" s="137"/>
      <c r="BXR3242" s="137"/>
      <c r="BXS3242" s="137"/>
      <c r="BXT3242" s="137"/>
      <c r="BXU3242" s="137"/>
      <c r="BXV3242" s="137"/>
      <c r="BXW3242" s="137"/>
      <c r="BXX3242" s="137"/>
      <c r="BXY3242" s="137"/>
      <c r="BXZ3242" s="137"/>
      <c r="BYA3242" s="137"/>
      <c r="BYB3242" s="137"/>
      <c r="BYC3242" s="137"/>
      <c r="BYD3242" s="137"/>
      <c r="BYE3242" s="137"/>
      <c r="BYF3242" s="137"/>
      <c r="BYG3242" s="137"/>
      <c r="BYH3242" s="137"/>
      <c r="BYI3242" s="137"/>
      <c r="BYJ3242" s="137"/>
      <c r="BYK3242" s="137"/>
      <c r="BYL3242" s="137"/>
      <c r="BYM3242" s="137"/>
      <c r="BYN3242" s="137"/>
      <c r="BYO3242" s="137"/>
      <c r="BYP3242" s="137"/>
      <c r="BYQ3242" s="137"/>
      <c r="BYR3242" s="137"/>
      <c r="BYS3242" s="137"/>
      <c r="BYT3242" s="137"/>
      <c r="BYU3242" s="137"/>
      <c r="BYV3242" s="137"/>
      <c r="BYW3242" s="137"/>
      <c r="BYX3242" s="137"/>
      <c r="BYY3242" s="137"/>
      <c r="BYZ3242" s="137"/>
      <c r="BZA3242" s="137"/>
      <c r="BZB3242" s="137"/>
      <c r="BZC3242" s="137"/>
      <c r="BZD3242" s="137"/>
      <c r="BZE3242" s="137"/>
      <c r="BZF3242" s="137"/>
      <c r="BZG3242" s="137"/>
      <c r="BZH3242" s="137"/>
      <c r="BZI3242" s="137"/>
      <c r="BZJ3242" s="137"/>
      <c r="BZK3242" s="137"/>
      <c r="BZL3242" s="137"/>
      <c r="BZM3242" s="137"/>
      <c r="BZN3242" s="137"/>
      <c r="BZO3242" s="137"/>
      <c r="BZP3242" s="137"/>
      <c r="BZQ3242" s="137"/>
      <c r="BZR3242" s="137"/>
      <c r="BZS3242" s="137"/>
      <c r="BZT3242" s="137"/>
      <c r="BZU3242" s="137"/>
      <c r="BZV3242" s="137"/>
      <c r="BZW3242" s="137"/>
      <c r="BZX3242" s="137"/>
      <c r="BZY3242" s="137"/>
      <c r="BZZ3242" s="137"/>
      <c r="CAA3242" s="137"/>
      <c r="CAB3242" s="137"/>
      <c r="CAC3242" s="137"/>
      <c r="CAD3242" s="137"/>
      <c r="CAE3242" s="137"/>
      <c r="CAF3242" s="137"/>
      <c r="CAG3242" s="137"/>
      <c r="CAH3242" s="137"/>
      <c r="CAI3242" s="137"/>
      <c r="CAJ3242" s="137"/>
      <c r="CAK3242" s="137"/>
      <c r="CAL3242" s="137"/>
      <c r="CAM3242" s="137"/>
      <c r="CAN3242" s="137"/>
      <c r="CAO3242" s="137"/>
      <c r="CAP3242" s="137"/>
      <c r="CAQ3242" s="137"/>
      <c r="CAR3242" s="137"/>
      <c r="CAS3242" s="137"/>
      <c r="CAT3242" s="137"/>
      <c r="CAU3242" s="137"/>
      <c r="CAV3242" s="137"/>
      <c r="CAW3242" s="137"/>
      <c r="CAX3242" s="137"/>
      <c r="CAY3242" s="137"/>
      <c r="CAZ3242" s="137"/>
      <c r="CBA3242" s="137"/>
      <c r="CBB3242" s="137"/>
      <c r="CBC3242" s="137"/>
      <c r="CBD3242" s="137"/>
      <c r="CBE3242" s="137"/>
      <c r="CBF3242" s="137"/>
      <c r="CBG3242" s="137"/>
      <c r="CBH3242" s="137"/>
      <c r="CBI3242" s="137"/>
      <c r="CBJ3242" s="137"/>
      <c r="CBK3242" s="137"/>
      <c r="CBL3242" s="137"/>
      <c r="CBM3242" s="137"/>
      <c r="CBN3242" s="137"/>
      <c r="CBO3242" s="137"/>
      <c r="CBP3242" s="137"/>
      <c r="CBQ3242" s="137"/>
      <c r="CBR3242" s="137"/>
      <c r="CBS3242" s="137"/>
      <c r="CBT3242" s="137"/>
      <c r="CBU3242" s="137"/>
      <c r="CBV3242" s="137"/>
      <c r="CBW3242" s="137"/>
      <c r="CBX3242" s="137"/>
      <c r="CBY3242" s="137"/>
      <c r="CBZ3242" s="137"/>
      <c r="CCA3242" s="137"/>
      <c r="CCB3242" s="137"/>
      <c r="CCC3242" s="137"/>
      <c r="CCD3242" s="137"/>
      <c r="CCE3242" s="137"/>
      <c r="CCF3242" s="137"/>
      <c r="CCG3242" s="137"/>
      <c r="CCH3242" s="137"/>
      <c r="CCI3242" s="137"/>
      <c r="CCJ3242" s="137"/>
      <c r="CCK3242" s="137"/>
      <c r="CCL3242" s="137"/>
      <c r="CCM3242" s="137"/>
      <c r="CCN3242" s="137"/>
      <c r="CCO3242" s="137"/>
      <c r="CCP3242" s="137"/>
      <c r="CCQ3242" s="137"/>
      <c r="CCR3242" s="137"/>
      <c r="CCS3242" s="137"/>
      <c r="CCT3242" s="137"/>
      <c r="CCU3242" s="137"/>
      <c r="CCV3242" s="137"/>
      <c r="CCW3242" s="137"/>
      <c r="CCX3242" s="137"/>
      <c r="CCY3242" s="137"/>
      <c r="CCZ3242" s="137"/>
      <c r="CDA3242" s="137"/>
      <c r="CDB3242" s="137"/>
      <c r="CDC3242" s="137"/>
      <c r="CDD3242" s="137"/>
      <c r="CDE3242" s="137"/>
      <c r="CDF3242" s="137"/>
      <c r="CDG3242" s="137"/>
      <c r="CDH3242" s="137"/>
      <c r="CDI3242" s="137"/>
      <c r="CDJ3242" s="137"/>
      <c r="CDK3242" s="137"/>
      <c r="CDL3242" s="137"/>
      <c r="CDM3242" s="137"/>
      <c r="CDN3242" s="137"/>
      <c r="CDO3242" s="137"/>
      <c r="CDP3242" s="137"/>
      <c r="CDQ3242" s="137"/>
      <c r="CDR3242" s="137"/>
      <c r="CDS3242" s="137"/>
      <c r="CDT3242" s="137"/>
      <c r="CDU3242" s="137"/>
      <c r="CDV3242" s="137"/>
      <c r="CDW3242" s="137"/>
      <c r="CDX3242" s="137"/>
      <c r="CDY3242" s="137"/>
      <c r="CDZ3242" s="137"/>
      <c r="CEA3242" s="137"/>
      <c r="CEB3242" s="137"/>
      <c r="CEC3242" s="137"/>
      <c r="CED3242" s="137"/>
      <c r="CEE3242" s="137"/>
      <c r="CEF3242" s="137"/>
      <c r="CEG3242" s="137"/>
      <c r="CEH3242" s="137"/>
      <c r="CEI3242" s="137"/>
      <c r="CEJ3242" s="137"/>
      <c r="CEK3242" s="137"/>
      <c r="CEL3242" s="137"/>
      <c r="CEM3242" s="137"/>
      <c r="CEN3242" s="137"/>
      <c r="CEO3242" s="137"/>
      <c r="CEP3242" s="137"/>
      <c r="CEQ3242" s="137"/>
      <c r="CER3242" s="137"/>
      <c r="CES3242" s="137"/>
      <c r="CET3242" s="137"/>
      <c r="CEU3242" s="137"/>
      <c r="CEV3242" s="137"/>
      <c r="CEW3242" s="137"/>
      <c r="CEX3242" s="137"/>
      <c r="CEY3242" s="137"/>
      <c r="CEZ3242" s="137"/>
      <c r="CFA3242" s="137"/>
      <c r="CFB3242" s="137"/>
      <c r="CFC3242" s="137"/>
      <c r="CFD3242" s="137"/>
      <c r="CFE3242" s="137"/>
      <c r="CFF3242" s="137"/>
      <c r="CFG3242" s="137"/>
      <c r="CFH3242" s="137"/>
      <c r="CFI3242" s="137"/>
      <c r="CFJ3242" s="137"/>
      <c r="CFK3242" s="137"/>
      <c r="CFL3242" s="137"/>
      <c r="CFM3242" s="137"/>
      <c r="CFN3242" s="137"/>
      <c r="CFO3242" s="137"/>
      <c r="CFP3242" s="137"/>
      <c r="CFQ3242" s="137"/>
      <c r="CFR3242" s="137"/>
      <c r="CFS3242" s="137"/>
      <c r="CFT3242" s="137"/>
      <c r="CFU3242" s="137"/>
      <c r="CFV3242" s="137"/>
      <c r="CFW3242" s="137"/>
      <c r="CFX3242" s="137"/>
      <c r="CFY3242" s="137"/>
      <c r="CFZ3242" s="137"/>
      <c r="CGA3242" s="137"/>
      <c r="CGB3242" s="137"/>
      <c r="CGC3242" s="137"/>
      <c r="CGD3242" s="137"/>
      <c r="CGE3242" s="137"/>
      <c r="CGF3242" s="137"/>
      <c r="CGG3242" s="137"/>
      <c r="CGH3242" s="137"/>
      <c r="CGI3242" s="137"/>
      <c r="CGJ3242" s="137"/>
      <c r="CGK3242" s="137"/>
      <c r="CGL3242" s="137"/>
      <c r="CGM3242" s="137"/>
      <c r="CGN3242" s="137"/>
      <c r="CGO3242" s="137"/>
      <c r="CGP3242" s="137"/>
      <c r="CGQ3242" s="137"/>
      <c r="CGR3242" s="137"/>
      <c r="CGS3242" s="137"/>
      <c r="CGT3242" s="137"/>
      <c r="CGU3242" s="137"/>
      <c r="CGV3242" s="137"/>
      <c r="CGW3242" s="137"/>
      <c r="CGX3242" s="137"/>
      <c r="CGY3242" s="137"/>
      <c r="CGZ3242" s="137"/>
      <c r="CHA3242" s="137"/>
      <c r="CHB3242" s="137"/>
      <c r="CHC3242" s="137"/>
      <c r="CHD3242" s="137"/>
      <c r="CHE3242" s="137"/>
      <c r="CHF3242" s="137"/>
      <c r="CHG3242" s="137"/>
      <c r="CHH3242" s="137"/>
      <c r="CHI3242" s="137"/>
      <c r="CHJ3242" s="137"/>
      <c r="CHK3242" s="137"/>
      <c r="CHL3242" s="137"/>
      <c r="CHM3242" s="137"/>
      <c r="CHN3242" s="137"/>
      <c r="CHO3242" s="137"/>
      <c r="CHP3242" s="137"/>
      <c r="CHQ3242" s="137"/>
      <c r="CHR3242" s="137"/>
      <c r="CHS3242" s="137"/>
      <c r="CHT3242" s="137"/>
      <c r="CHU3242" s="137"/>
      <c r="CHV3242" s="137"/>
      <c r="CHW3242" s="137"/>
      <c r="CHX3242" s="137"/>
      <c r="CHY3242" s="137"/>
      <c r="CHZ3242" s="137"/>
      <c r="CIA3242" s="137"/>
      <c r="CIB3242" s="137"/>
      <c r="CIC3242" s="137"/>
      <c r="CID3242" s="137"/>
      <c r="CIE3242" s="137"/>
      <c r="CIF3242" s="137"/>
      <c r="CIG3242" s="137"/>
      <c r="CIH3242" s="137"/>
      <c r="CII3242" s="137"/>
      <c r="CIJ3242" s="137"/>
      <c r="CIK3242" s="137"/>
      <c r="CIL3242" s="137"/>
      <c r="CIM3242" s="137"/>
      <c r="CIN3242" s="137"/>
      <c r="CIO3242" s="137"/>
      <c r="CIP3242" s="137"/>
      <c r="CIQ3242" s="137"/>
      <c r="CIR3242" s="137"/>
      <c r="CIS3242" s="137"/>
      <c r="CIT3242" s="137"/>
      <c r="CIU3242" s="137"/>
      <c r="CIV3242" s="137"/>
      <c r="CIW3242" s="137"/>
      <c r="CIX3242" s="137"/>
      <c r="CIY3242" s="137"/>
      <c r="CIZ3242" s="137"/>
      <c r="CJA3242" s="137"/>
      <c r="CJB3242" s="137"/>
      <c r="CJC3242" s="137"/>
      <c r="CJD3242" s="137"/>
      <c r="CJE3242" s="137"/>
      <c r="CJF3242" s="137"/>
      <c r="CJG3242" s="137"/>
      <c r="CJH3242" s="137"/>
      <c r="CJI3242" s="137"/>
      <c r="CJJ3242" s="137"/>
      <c r="CJK3242" s="137"/>
      <c r="CJL3242" s="137"/>
      <c r="CJM3242" s="137"/>
      <c r="CJN3242" s="137"/>
      <c r="CJO3242" s="137"/>
      <c r="CJP3242" s="137"/>
      <c r="CJQ3242" s="137"/>
      <c r="CJR3242" s="137"/>
      <c r="CJS3242" s="137"/>
      <c r="CJT3242" s="137"/>
      <c r="CJU3242" s="137"/>
      <c r="CJV3242" s="137"/>
      <c r="CJW3242" s="137"/>
      <c r="CJX3242" s="137"/>
      <c r="CJY3242" s="137"/>
      <c r="CJZ3242" s="137"/>
      <c r="CKA3242" s="137"/>
      <c r="CKB3242" s="137"/>
      <c r="CKC3242" s="137"/>
      <c r="CKD3242" s="137"/>
      <c r="CKE3242" s="137"/>
      <c r="CKF3242" s="137"/>
      <c r="CKG3242" s="137"/>
      <c r="CKH3242" s="137"/>
      <c r="CKI3242" s="137"/>
      <c r="CKJ3242" s="137"/>
      <c r="CKK3242" s="137"/>
      <c r="CKL3242" s="137"/>
      <c r="CKM3242" s="137"/>
      <c r="CKN3242" s="137"/>
      <c r="CKO3242" s="137"/>
      <c r="CKP3242" s="137"/>
      <c r="CKQ3242" s="137"/>
      <c r="CKR3242" s="137"/>
      <c r="CKS3242" s="137"/>
      <c r="CKT3242" s="137"/>
      <c r="CKU3242" s="137"/>
      <c r="CKV3242" s="137"/>
      <c r="CKW3242" s="137"/>
      <c r="CKX3242" s="137"/>
      <c r="CKY3242" s="137"/>
      <c r="CKZ3242" s="137"/>
      <c r="CLA3242" s="137"/>
      <c r="CLB3242" s="137"/>
      <c r="CLC3242" s="137"/>
      <c r="CLD3242" s="137"/>
      <c r="CLE3242" s="137"/>
      <c r="CLF3242" s="137"/>
      <c r="CLG3242" s="137"/>
      <c r="CLH3242" s="137"/>
      <c r="CLI3242" s="137"/>
      <c r="CLJ3242" s="137"/>
      <c r="CLK3242" s="137"/>
      <c r="CLL3242" s="137"/>
      <c r="CLM3242" s="137"/>
      <c r="CLN3242" s="137"/>
      <c r="CLO3242" s="137"/>
      <c r="CLP3242" s="137"/>
      <c r="CLQ3242" s="137"/>
      <c r="CLR3242" s="137"/>
      <c r="CLS3242" s="137"/>
      <c r="CLT3242" s="137"/>
      <c r="CLU3242" s="137"/>
      <c r="CLV3242" s="137"/>
      <c r="CLW3242" s="137"/>
      <c r="CLX3242" s="137"/>
      <c r="CLY3242" s="137"/>
      <c r="CLZ3242" s="137"/>
      <c r="CMA3242" s="137"/>
      <c r="CMB3242" s="137"/>
      <c r="CMC3242" s="137"/>
      <c r="CMD3242" s="137"/>
      <c r="CME3242" s="137"/>
      <c r="CMF3242" s="137"/>
      <c r="CMG3242" s="137"/>
      <c r="CMH3242" s="137"/>
      <c r="CMI3242" s="137"/>
      <c r="CMJ3242" s="137"/>
      <c r="CMK3242" s="137"/>
      <c r="CML3242" s="137"/>
      <c r="CMM3242" s="137"/>
      <c r="CMN3242" s="137"/>
      <c r="CMO3242" s="137"/>
      <c r="CMP3242" s="137"/>
      <c r="CMQ3242" s="137"/>
      <c r="CMR3242" s="137"/>
      <c r="CMS3242" s="137"/>
      <c r="CMT3242" s="137"/>
      <c r="CMU3242" s="137"/>
      <c r="CMV3242" s="137"/>
      <c r="CMW3242" s="137"/>
      <c r="CMX3242" s="137"/>
      <c r="CMY3242" s="137"/>
      <c r="CMZ3242" s="137"/>
      <c r="CNA3242" s="137"/>
      <c r="CNB3242" s="137"/>
      <c r="CNC3242" s="137"/>
      <c r="CND3242" s="137"/>
      <c r="CNE3242" s="137"/>
      <c r="CNF3242" s="137"/>
      <c r="CNG3242" s="137"/>
      <c r="CNH3242" s="137"/>
      <c r="CNI3242" s="137"/>
      <c r="CNJ3242" s="137"/>
      <c r="CNK3242" s="137"/>
      <c r="CNL3242" s="137"/>
      <c r="CNM3242" s="137"/>
      <c r="CNN3242" s="137"/>
      <c r="CNO3242" s="137"/>
      <c r="CNP3242" s="137"/>
      <c r="CNQ3242" s="137"/>
      <c r="CNR3242" s="137"/>
      <c r="CNS3242" s="137"/>
      <c r="CNT3242" s="137"/>
      <c r="CNU3242" s="137"/>
      <c r="CNV3242" s="137"/>
      <c r="CNW3242" s="137"/>
      <c r="CNX3242" s="137"/>
      <c r="CNY3242" s="137"/>
      <c r="CNZ3242" s="137"/>
      <c r="COA3242" s="137"/>
      <c r="COB3242" s="137"/>
      <c r="COC3242" s="137"/>
      <c r="COD3242" s="137"/>
      <c r="COE3242" s="137"/>
      <c r="COF3242" s="137"/>
      <c r="COG3242" s="137"/>
      <c r="COH3242" s="137"/>
      <c r="COI3242" s="137"/>
      <c r="COJ3242" s="137"/>
      <c r="COK3242" s="137"/>
      <c r="COL3242" s="137"/>
      <c r="COM3242" s="137"/>
      <c r="CON3242" s="137"/>
      <c r="COO3242" s="137"/>
      <c r="COP3242" s="137"/>
      <c r="COQ3242" s="137"/>
      <c r="COR3242" s="137"/>
      <c r="COS3242" s="137"/>
      <c r="COT3242" s="137"/>
      <c r="COU3242" s="137"/>
      <c r="COV3242" s="137"/>
      <c r="COW3242" s="137"/>
      <c r="COX3242" s="137"/>
      <c r="COY3242" s="137"/>
      <c r="COZ3242" s="137"/>
      <c r="CPA3242" s="137"/>
      <c r="CPB3242" s="137"/>
      <c r="CPC3242" s="137"/>
      <c r="CPD3242" s="137"/>
      <c r="CPE3242" s="137"/>
      <c r="CPF3242" s="137"/>
      <c r="CPG3242" s="137"/>
      <c r="CPH3242" s="137"/>
      <c r="CPI3242" s="137"/>
      <c r="CPJ3242" s="137"/>
      <c r="CPK3242" s="137"/>
      <c r="CPL3242" s="137"/>
      <c r="CPM3242" s="137"/>
      <c r="CPN3242" s="137"/>
      <c r="CPO3242" s="137"/>
      <c r="CPP3242" s="137"/>
      <c r="CPQ3242" s="137"/>
      <c r="CPR3242" s="137"/>
      <c r="CPS3242" s="137"/>
      <c r="CPT3242" s="137"/>
      <c r="CPU3242" s="137"/>
      <c r="CPV3242" s="137"/>
      <c r="CPW3242" s="137"/>
      <c r="CPX3242" s="137"/>
      <c r="CPY3242" s="137"/>
      <c r="CPZ3242" s="137"/>
      <c r="CQA3242" s="137"/>
      <c r="CQB3242" s="137"/>
      <c r="CQC3242" s="137"/>
      <c r="CQD3242" s="137"/>
      <c r="CQE3242" s="137"/>
      <c r="CQF3242" s="137"/>
      <c r="CQG3242" s="137"/>
      <c r="CQH3242" s="137"/>
      <c r="CQI3242" s="137"/>
      <c r="CQJ3242" s="137"/>
      <c r="CQK3242" s="137"/>
      <c r="CQL3242" s="137"/>
      <c r="CQM3242" s="137"/>
      <c r="CQN3242" s="137"/>
      <c r="CQO3242" s="137"/>
      <c r="CQP3242" s="137"/>
      <c r="CQQ3242" s="137"/>
      <c r="CQR3242" s="137"/>
      <c r="CQS3242" s="137"/>
      <c r="CQT3242" s="137"/>
      <c r="CQU3242" s="137"/>
      <c r="CQV3242" s="137"/>
      <c r="CQW3242" s="137"/>
      <c r="CQX3242" s="137"/>
      <c r="CQY3242" s="137"/>
      <c r="CQZ3242" s="137"/>
      <c r="CRA3242" s="137"/>
      <c r="CRB3242" s="137"/>
      <c r="CRC3242" s="137"/>
      <c r="CRD3242" s="137"/>
      <c r="CRE3242" s="137"/>
      <c r="CRF3242" s="137"/>
      <c r="CRG3242" s="137"/>
      <c r="CRH3242" s="137"/>
      <c r="CRI3242" s="137"/>
      <c r="CRJ3242" s="137"/>
      <c r="CRK3242" s="137"/>
      <c r="CRL3242" s="137"/>
      <c r="CRM3242" s="137"/>
      <c r="CRN3242" s="137"/>
      <c r="CRO3242" s="137"/>
      <c r="CRP3242" s="137"/>
      <c r="CRQ3242" s="137"/>
      <c r="CRR3242" s="137"/>
      <c r="CRS3242" s="137"/>
      <c r="CRT3242" s="137"/>
      <c r="CRU3242" s="137"/>
      <c r="CRV3242" s="137"/>
      <c r="CRW3242" s="137"/>
      <c r="CRX3242" s="137"/>
      <c r="CRY3242" s="137"/>
      <c r="CRZ3242" s="137"/>
      <c r="CSA3242" s="137"/>
      <c r="CSB3242" s="137"/>
      <c r="CSC3242" s="137"/>
      <c r="CSD3242" s="137"/>
      <c r="CSE3242" s="137"/>
      <c r="CSF3242" s="137"/>
      <c r="CSG3242" s="137"/>
      <c r="CSH3242" s="137"/>
      <c r="CSI3242" s="137"/>
      <c r="CSJ3242" s="137"/>
      <c r="CSK3242" s="137"/>
      <c r="CSL3242" s="137"/>
      <c r="CSM3242" s="137"/>
      <c r="CSN3242" s="137"/>
      <c r="CSO3242" s="137"/>
      <c r="CSP3242" s="137"/>
      <c r="CSQ3242" s="137"/>
      <c r="CSR3242" s="137"/>
      <c r="CSS3242" s="137"/>
      <c r="CST3242" s="137"/>
      <c r="CSU3242" s="137"/>
      <c r="CSV3242" s="137"/>
      <c r="CSW3242" s="137"/>
      <c r="CSX3242" s="137"/>
      <c r="CSY3242" s="137"/>
      <c r="CSZ3242" s="137"/>
      <c r="CTA3242" s="137"/>
      <c r="CTB3242" s="137"/>
      <c r="CTC3242" s="137"/>
      <c r="CTD3242" s="137"/>
      <c r="CTE3242" s="137"/>
      <c r="CTF3242" s="137"/>
      <c r="CTG3242" s="137"/>
      <c r="CTH3242" s="137"/>
      <c r="CTI3242" s="137"/>
      <c r="CTJ3242" s="137"/>
      <c r="CTK3242" s="137"/>
      <c r="CTL3242" s="137"/>
      <c r="CTM3242" s="137"/>
      <c r="CTN3242" s="137"/>
      <c r="CTO3242" s="137"/>
      <c r="CTP3242" s="137"/>
      <c r="CTQ3242" s="137"/>
      <c r="CTR3242" s="137"/>
      <c r="CTS3242" s="137"/>
      <c r="CTT3242" s="137"/>
      <c r="CTU3242" s="137"/>
      <c r="CTV3242" s="137"/>
      <c r="CTW3242" s="137"/>
      <c r="CTX3242" s="137"/>
      <c r="CTY3242" s="137"/>
      <c r="CTZ3242" s="137"/>
      <c r="CUA3242" s="137"/>
      <c r="CUB3242" s="137"/>
      <c r="CUC3242" s="137"/>
      <c r="CUD3242" s="137"/>
      <c r="CUE3242" s="137"/>
      <c r="CUF3242" s="137"/>
      <c r="CUG3242" s="137"/>
      <c r="CUH3242" s="137"/>
      <c r="CUI3242" s="137"/>
      <c r="CUJ3242" s="137"/>
      <c r="CUK3242" s="137"/>
      <c r="CUL3242" s="137"/>
      <c r="CUM3242" s="137"/>
      <c r="CUN3242" s="137"/>
      <c r="CUO3242" s="137"/>
      <c r="CUP3242" s="137"/>
      <c r="CUQ3242" s="137"/>
      <c r="CUR3242" s="137"/>
      <c r="CUS3242" s="137"/>
      <c r="CUT3242" s="137"/>
      <c r="CUU3242" s="137"/>
      <c r="CUV3242" s="137"/>
      <c r="CUW3242" s="137"/>
      <c r="CUX3242" s="137"/>
      <c r="CUY3242" s="137"/>
      <c r="CUZ3242" s="137"/>
      <c r="CVA3242" s="137"/>
      <c r="CVB3242" s="137"/>
      <c r="CVC3242" s="137"/>
      <c r="CVD3242" s="137"/>
      <c r="CVE3242" s="137"/>
      <c r="CVF3242" s="137"/>
      <c r="CVG3242" s="137"/>
      <c r="CVH3242" s="137"/>
      <c r="CVI3242" s="137"/>
      <c r="CVJ3242" s="137"/>
      <c r="CVK3242" s="137"/>
      <c r="CVL3242" s="137"/>
      <c r="CVM3242" s="137"/>
      <c r="CVN3242" s="137"/>
      <c r="CVO3242" s="137"/>
      <c r="CVP3242" s="137"/>
      <c r="CVQ3242" s="137"/>
      <c r="CVR3242" s="137"/>
      <c r="CVS3242" s="137"/>
      <c r="CVT3242" s="137"/>
      <c r="CVU3242" s="137"/>
      <c r="CVV3242" s="137"/>
      <c r="CVW3242" s="137"/>
      <c r="CVX3242" s="137"/>
      <c r="CVY3242" s="137"/>
      <c r="CVZ3242" s="137"/>
      <c r="CWA3242" s="137"/>
      <c r="CWB3242" s="137"/>
      <c r="CWC3242" s="137"/>
      <c r="CWD3242" s="137"/>
      <c r="CWE3242" s="137"/>
      <c r="CWF3242" s="137"/>
      <c r="CWG3242" s="137"/>
      <c r="CWH3242" s="137"/>
      <c r="CWI3242" s="137"/>
      <c r="CWJ3242" s="137"/>
      <c r="CWK3242" s="137"/>
      <c r="CWL3242" s="137"/>
      <c r="CWM3242" s="137"/>
      <c r="CWN3242" s="137"/>
      <c r="CWO3242" s="137"/>
      <c r="CWP3242" s="137"/>
      <c r="CWQ3242" s="137"/>
      <c r="CWR3242" s="137"/>
      <c r="CWS3242" s="137"/>
      <c r="CWT3242" s="137"/>
      <c r="CWU3242" s="137"/>
      <c r="CWV3242" s="137"/>
      <c r="CWW3242" s="137"/>
      <c r="CWX3242" s="137"/>
      <c r="CWY3242" s="137"/>
      <c r="CWZ3242" s="137"/>
      <c r="CXA3242" s="137"/>
      <c r="CXB3242" s="137"/>
      <c r="CXC3242" s="137"/>
      <c r="CXD3242" s="137"/>
      <c r="CXE3242" s="137"/>
      <c r="CXF3242" s="137"/>
      <c r="CXG3242" s="137"/>
      <c r="CXH3242" s="137"/>
      <c r="CXI3242" s="137"/>
      <c r="CXJ3242" s="137"/>
      <c r="CXK3242" s="137"/>
      <c r="CXL3242" s="137"/>
      <c r="CXM3242" s="137"/>
      <c r="CXN3242" s="137"/>
      <c r="CXO3242" s="137"/>
      <c r="CXP3242" s="137"/>
      <c r="CXQ3242" s="137"/>
      <c r="CXR3242" s="137"/>
      <c r="CXS3242" s="137"/>
      <c r="CXT3242" s="137"/>
      <c r="CXU3242" s="137"/>
      <c r="CXV3242" s="137"/>
      <c r="CXW3242" s="137"/>
      <c r="CXX3242" s="137"/>
      <c r="CXY3242" s="137"/>
      <c r="CXZ3242" s="137"/>
      <c r="CYA3242" s="137"/>
      <c r="CYB3242" s="137"/>
      <c r="CYC3242" s="137"/>
      <c r="CYD3242" s="137"/>
      <c r="CYE3242" s="137"/>
      <c r="CYF3242" s="137"/>
      <c r="CYG3242" s="137"/>
      <c r="CYH3242" s="137"/>
      <c r="CYI3242" s="137"/>
      <c r="CYJ3242" s="137"/>
      <c r="CYK3242" s="137"/>
      <c r="CYL3242" s="137"/>
      <c r="CYM3242" s="137"/>
      <c r="CYN3242" s="137"/>
      <c r="CYO3242" s="137"/>
      <c r="CYP3242" s="137"/>
      <c r="CYQ3242" s="137"/>
      <c r="CYR3242" s="137"/>
      <c r="CYS3242" s="137"/>
      <c r="CYT3242" s="137"/>
      <c r="CYU3242" s="137"/>
      <c r="CYV3242" s="137"/>
      <c r="CYW3242" s="137"/>
      <c r="CYX3242" s="137"/>
      <c r="CYY3242" s="137"/>
      <c r="CYZ3242" s="137"/>
      <c r="CZA3242" s="137"/>
      <c r="CZB3242" s="137"/>
      <c r="CZC3242" s="137"/>
      <c r="CZD3242" s="137"/>
      <c r="CZE3242" s="137"/>
      <c r="CZF3242" s="137"/>
      <c r="CZG3242" s="137"/>
      <c r="CZH3242" s="137"/>
      <c r="CZI3242" s="137"/>
      <c r="CZJ3242" s="137"/>
      <c r="CZK3242" s="137"/>
      <c r="CZL3242" s="137"/>
      <c r="CZM3242" s="137"/>
      <c r="CZN3242" s="137"/>
      <c r="CZO3242" s="137"/>
      <c r="CZP3242" s="137"/>
      <c r="CZQ3242" s="137"/>
      <c r="CZR3242" s="137"/>
      <c r="CZS3242" s="137"/>
      <c r="CZT3242" s="137"/>
      <c r="CZU3242" s="137"/>
      <c r="CZV3242" s="137"/>
      <c r="CZW3242" s="137"/>
      <c r="CZX3242" s="137"/>
      <c r="CZY3242" s="137"/>
      <c r="CZZ3242" s="137"/>
      <c r="DAA3242" s="137"/>
      <c r="DAB3242" s="137"/>
      <c r="DAC3242" s="137"/>
      <c r="DAD3242" s="137"/>
      <c r="DAE3242" s="137"/>
      <c r="DAF3242" s="137"/>
      <c r="DAG3242" s="137"/>
      <c r="DAH3242" s="137"/>
      <c r="DAI3242" s="137"/>
      <c r="DAJ3242" s="137"/>
      <c r="DAK3242" s="137"/>
      <c r="DAL3242" s="137"/>
      <c r="DAM3242" s="137"/>
      <c r="DAN3242" s="137"/>
      <c r="DAO3242" s="137"/>
      <c r="DAP3242" s="137"/>
      <c r="DAQ3242" s="137"/>
      <c r="DAR3242" s="137"/>
      <c r="DAS3242" s="137"/>
      <c r="DAT3242" s="137"/>
      <c r="DAU3242" s="137"/>
      <c r="DAV3242" s="137"/>
      <c r="DAW3242" s="137"/>
      <c r="DAX3242" s="137"/>
      <c r="DAY3242" s="137"/>
      <c r="DAZ3242" s="137"/>
      <c r="DBA3242" s="137"/>
      <c r="DBB3242" s="137"/>
      <c r="DBC3242" s="137"/>
      <c r="DBD3242" s="137"/>
      <c r="DBE3242" s="137"/>
      <c r="DBF3242" s="137"/>
      <c r="DBG3242" s="137"/>
      <c r="DBH3242" s="137"/>
      <c r="DBI3242" s="137"/>
      <c r="DBJ3242" s="137"/>
      <c r="DBK3242" s="137"/>
      <c r="DBL3242" s="137"/>
      <c r="DBM3242" s="137"/>
      <c r="DBN3242" s="137"/>
      <c r="DBO3242" s="137"/>
      <c r="DBP3242" s="137"/>
      <c r="DBQ3242" s="137"/>
      <c r="DBR3242" s="137"/>
      <c r="DBS3242" s="137"/>
      <c r="DBT3242" s="137"/>
      <c r="DBU3242" s="137"/>
      <c r="DBV3242" s="137"/>
      <c r="DBW3242" s="137"/>
      <c r="DBX3242" s="137"/>
      <c r="DBY3242" s="137"/>
      <c r="DBZ3242" s="137"/>
      <c r="DCA3242" s="137"/>
      <c r="DCB3242" s="137"/>
      <c r="DCC3242" s="137"/>
      <c r="DCD3242" s="137"/>
      <c r="DCE3242" s="137"/>
      <c r="DCF3242" s="137"/>
      <c r="DCG3242" s="137"/>
      <c r="DCH3242" s="137"/>
      <c r="DCI3242" s="137"/>
      <c r="DCJ3242" s="137"/>
      <c r="DCK3242" s="137"/>
      <c r="DCL3242" s="137"/>
      <c r="DCM3242" s="137"/>
      <c r="DCN3242" s="137"/>
      <c r="DCO3242" s="137"/>
      <c r="DCP3242" s="137"/>
      <c r="DCQ3242" s="137"/>
      <c r="DCR3242" s="137"/>
      <c r="DCS3242" s="137"/>
      <c r="DCT3242" s="137"/>
      <c r="DCU3242" s="137"/>
      <c r="DCV3242" s="137"/>
      <c r="DCW3242" s="137"/>
      <c r="DCX3242" s="137"/>
      <c r="DCY3242" s="137"/>
      <c r="DCZ3242" s="137"/>
      <c r="DDA3242" s="137"/>
      <c r="DDB3242" s="137"/>
      <c r="DDC3242" s="137"/>
      <c r="DDD3242" s="137"/>
      <c r="DDE3242" s="137"/>
      <c r="DDF3242" s="137"/>
      <c r="DDG3242" s="137"/>
      <c r="DDH3242" s="137"/>
      <c r="DDI3242" s="137"/>
      <c r="DDJ3242" s="137"/>
      <c r="DDK3242" s="137"/>
      <c r="DDL3242" s="137"/>
      <c r="DDM3242" s="137"/>
      <c r="DDN3242" s="137"/>
      <c r="DDO3242" s="137"/>
      <c r="DDP3242" s="137"/>
      <c r="DDQ3242" s="137"/>
      <c r="DDR3242" s="137"/>
      <c r="DDS3242" s="137"/>
      <c r="DDT3242" s="137"/>
      <c r="DDU3242" s="137"/>
      <c r="DDV3242" s="137"/>
      <c r="DDW3242" s="137"/>
      <c r="DDX3242" s="137"/>
      <c r="DDY3242" s="137"/>
      <c r="DDZ3242" s="137"/>
      <c r="DEA3242" s="137"/>
      <c r="DEB3242" s="137"/>
      <c r="DEC3242" s="137"/>
      <c r="DED3242" s="137"/>
      <c r="DEE3242" s="137"/>
      <c r="DEF3242" s="137"/>
      <c r="DEG3242" s="137"/>
      <c r="DEH3242" s="137"/>
      <c r="DEI3242" s="137"/>
      <c r="DEJ3242" s="137"/>
      <c r="DEK3242" s="137"/>
      <c r="DEL3242" s="137"/>
      <c r="DEM3242" s="137"/>
      <c r="DEN3242" s="137"/>
      <c r="DEO3242" s="137"/>
      <c r="DEP3242" s="137"/>
      <c r="DEQ3242" s="137"/>
      <c r="DER3242" s="137"/>
      <c r="DES3242" s="137"/>
      <c r="DET3242" s="137"/>
      <c r="DEU3242" s="137"/>
      <c r="DEV3242" s="137"/>
      <c r="DEW3242" s="137"/>
      <c r="DEX3242" s="137"/>
      <c r="DEY3242" s="137"/>
      <c r="DEZ3242" s="137"/>
      <c r="DFA3242" s="137"/>
      <c r="DFB3242" s="137"/>
      <c r="DFC3242" s="137"/>
      <c r="DFD3242" s="137"/>
      <c r="DFE3242" s="137"/>
      <c r="DFF3242" s="137"/>
      <c r="DFG3242" s="137"/>
      <c r="DFH3242" s="137"/>
      <c r="DFI3242" s="137"/>
      <c r="DFJ3242" s="137"/>
      <c r="DFK3242" s="137"/>
      <c r="DFL3242" s="137"/>
      <c r="DFM3242" s="137"/>
      <c r="DFN3242" s="137"/>
      <c r="DFO3242" s="137"/>
      <c r="DFP3242" s="137"/>
      <c r="DFQ3242" s="137"/>
      <c r="DFR3242" s="137"/>
      <c r="DFS3242" s="137"/>
      <c r="DFT3242" s="137"/>
      <c r="DFU3242" s="137"/>
      <c r="DFV3242" s="137"/>
      <c r="DFW3242" s="137"/>
      <c r="DFX3242" s="137"/>
      <c r="DFY3242" s="137"/>
      <c r="DFZ3242" s="137"/>
      <c r="DGA3242" s="137"/>
      <c r="DGB3242" s="137"/>
      <c r="DGC3242" s="137"/>
      <c r="DGD3242" s="137"/>
      <c r="DGE3242" s="137"/>
      <c r="DGF3242" s="137"/>
      <c r="DGG3242" s="137"/>
      <c r="DGH3242" s="137"/>
      <c r="DGI3242" s="137"/>
      <c r="DGJ3242" s="137"/>
      <c r="DGK3242" s="137"/>
      <c r="DGL3242" s="137"/>
      <c r="DGM3242" s="137"/>
      <c r="DGN3242" s="137"/>
      <c r="DGO3242" s="137"/>
      <c r="DGP3242" s="137"/>
      <c r="DGQ3242" s="137"/>
      <c r="DGR3242" s="137"/>
      <c r="DGS3242" s="137"/>
      <c r="DGT3242" s="137"/>
      <c r="DGU3242" s="137"/>
      <c r="DGV3242" s="137"/>
      <c r="DGW3242" s="137"/>
      <c r="DGX3242" s="137"/>
      <c r="DGY3242" s="137"/>
      <c r="DGZ3242" s="137"/>
      <c r="DHA3242" s="137"/>
      <c r="DHB3242" s="137"/>
      <c r="DHC3242" s="137"/>
      <c r="DHD3242" s="137"/>
      <c r="DHE3242" s="137"/>
      <c r="DHF3242" s="137"/>
      <c r="DHG3242" s="137"/>
      <c r="DHH3242" s="137"/>
      <c r="DHI3242" s="137"/>
      <c r="DHJ3242" s="137"/>
      <c r="DHK3242" s="137"/>
      <c r="DHL3242" s="137"/>
      <c r="DHM3242" s="137"/>
      <c r="DHN3242" s="137"/>
      <c r="DHO3242" s="137"/>
    </row>
    <row r="3243" spans="1:2927" s="112" customFormat="1" ht="29.15" customHeight="1" outlineLevel="1" x14ac:dyDescent="0.35">
      <c r="A3243" s="83" t="s">
        <v>4486</v>
      </c>
      <c r="B3243" s="84" t="s">
        <v>456</v>
      </c>
      <c r="C3243" s="85"/>
      <c r="D3243" s="86"/>
      <c r="E3243" s="101"/>
      <c r="F3243" s="101"/>
      <c r="G3243" s="101"/>
      <c r="H3243" s="101"/>
      <c r="I3243" s="101">
        <f t="shared" si="199"/>
        <v>0</v>
      </c>
      <c r="J3243" s="101"/>
      <c r="K3243" s="101"/>
      <c r="L3243" s="101"/>
      <c r="M3243" s="101"/>
      <c r="N3243" s="101">
        <f t="shared" si="198"/>
        <v>0</v>
      </c>
      <c r="O3243" s="88">
        <v>46188</v>
      </c>
      <c r="P3243" s="88">
        <v>46189</v>
      </c>
      <c r="Q3243" s="89">
        <v>7.0000000000000007E-2</v>
      </c>
      <c r="R3243" s="90" t="s">
        <v>33</v>
      </c>
      <c r="S3243" s="91"/>
      <c r="T3243" s="91"/>
      <c r="U3243" s="102"/>
      <c r="V3243" s="137"/>
      <c r="W3243" s="137"/>
      <c r="X3243" s="137"/>
      <c r="Y3243" s="137"/>
      <c r="Z3243" s="137"/>
      <c r="AA3243" s="137"/>
      <c r="AB3243" s="137"/>
      <c r="AC3243" s="137"/>
      <c r="AD3243" s="137"/>
      <c r="AE3243" s="137"/>
      <c r="AF3243" s="137"/>
      <c r="AG3243" s="137"/>
      <c r="AH3243" s="137"/>
      <c r="AI3243" s="137"/>
      <c r="AJ3243" s="137"/>
      <c r="AK3243" s="137"/>
      <c r="AL3243" s="137"/>
      <c r="AM3243" s="137"/>
      <c r="AN3243" s="137"/>
      <c r="AO3243" s="137"/>
      <c r="AP3243" s="137"/>
      <c r="AQ3243" s="137"/>
      <c r="AR3243" s="137"/>
      <c r="AS3243" s="137"/>
      <c r="AT3243" s="137"/>
      <c r="AU3243" s="137"/>
      <c r="AV3243" s="137"/>
      <c r="AW3243" s="137"/>
      <c r="AX3243" s="137"/>
      <c r="AY3243" s="137"/>
      <c r="AZ3243" s="137"/>
      <c r="BA3243" s="137"/>
      <c r="BB3243" s="137"/>
      <c r="BC3243" s="137"/>
      <c r="BD3243" s="137"/>
      <c r="BE3243" s="137"/>
      <c r="BF3243" s="137"/>
      <c r="BG3243" s="137"/>
      <c r="BH3243" s="137"/>
      <c r="BI3243" s="137"/>
      <c r="BJ3243" s="137"/>
      <c r="BK3243" s="137"/>
      <c r="BL3243" s="137"/>
      <c r="BM3243" s="137"/>
      <c r="BN3243" s="137"/>
      <c r="BO3243" s="137"/>
      <c r="BP3243" s="137"/>
      <c r="BQ3243" s="137"/>
      <c r="BR3243" s="137"/>
      <c r="BS3243" s="137"/>
      <c r="BT3243" s="137"/>
      <c r="BU3243" s="137"/>
      <c r="BV3243" s="137"/>
      <c r="BW3243" s="137"/>
      <c r="BX3243" s="137"/>
      <c r="BY3243" s="137"/>
      <c r="BZ3243" s="137"/>
      <c r="CA3243" s="137"/>
      <c r="CB3243" s="137"/>
      <c r="CC3243" s="137"/>
      <c r="CD3243" s="137"/>
      <c r="CE3243" s="137"/>
      <c r="CF3243" s="137"/>
      <c r="CG3243" s="137"/>
      <c r="CH3243" s="137"/>
      <c r="CI3243" s="137"/>
      <c r="CJ3243" s="137"/>
      <c r="CK3243" s="137"/>
      <c r="CL3243" s="137"/>
      <c r="CM3243" s="137"/>
      <c r="CN3243" s="137"/>
      <c r="CO3243" s="137"/>
      <c r="CP3243" s="137"/>
      <c r="CQ3243" s="137"/>
      <c r="CR3243" s="137"/>
      <c r="CS3243" s="137"/>
      <c r="CT3243" s="137"/>
      <c r="CU3243" s="137"/>
      <c r="CV3243" s="137"/>
      <c r="CW3243" s="137"/>
      <c r="CX3243" s="137"/>
      <c r="CY3243" s="137"/>
      <c r="CZ3243" s="137"/>
      <c r="DA3243" s="137"/>
      <c r="DB3243" s="137"/>
      <c r="DC3243" s="137"/>
      <c r="DD3243" s="137"/>
      <c r="DE3243" s="137"/>
      <c r="DF3243" s="137"/>
      <c r="DG3243" s="137"/>
      <c r="DH3243" s="137"/>
      <c r="DI3243" s="137"/>
      <c r="DJ3243" s="170"/>
    </row>
    <row r="3244" spans="1:2927" s="148" customFormat="1" ht="29.15" customHeight="1" outlineLevel="1" x14ac:dyDescent="0.35">
      <c r="A3244" s="83" t="s">
        <v>4487</v>
      </c>
      <c r="B3244" s="84" t="s">
        <v>44</v>
      </c>
      <c r="C3244" s="109"/>
      <c r="D3244" s="109"/>
      <c r="E3244" s="101">
        <v>20340000</v>
      </c>
      <c r="F3244" s="114"/>
      <c r="G3244" s="114"/>
      <c r="H3244" s="114"/>
      <c r="I3244" s="101">
        <f t="shared" si="199"/>
        <v>20340000</v>
      </c>
      <c r="J3244" s="101">
        <v>20340000</v>
      </c>
      <c r="K3244" s="114"/>
      <c r="L3244" s="114"/>
      <c r="M3244" s="114"/>
      <c r="N3244" s="101">
        <f t="shared" si="198"/>
        <v>20340000</v>
      </c>
      <c r="O3244" s="88">
        <v>46189</v>
      </c>
      <c r="P3244" s="88">
        <v>46203</v>
      </c>
      <c r="Q3244" s="118">
        <v>7.0000000000000007E-2</v>
      </c>
      <c r="R3244" s="90" t="s">
        <v>33</v>
      </c>
      <c r="S3244" s="91"/>
      <c r="T3244" s="91"/>
      <c r="U3244" s="102"/>
      <c r="V3244" s="137"/>
      <c r="W3244" s="137"/>
      <c r="X3244" s="137"/>
      <c r="Y3244" s="137"/>
      <c r="Z3244" s="137"/>
      <c r="AA3244" s="137"/>
      <c r="AB3244" s="137"/>
      <c r="AC3244" s="137"/>
      <c r="AD3244" s="137"/>
      <c r="AE3244" s="137"/>
      <c r="AF3244" s="137"/>
      <c r="AG3244" s="137"/>
      <c r="AH3244" s="137"/>
      <c r="AI3244" s="137"/>
      <c r="AJ3244" s="137"/>
      <c r="AK3244" s="137"/>
      <c r="AL3244" s="137"/>
      <c r="AM3244" s="137"/>
      <c r="AN3244" s="137"/>
      <c r="AO3244" s="137"/>
      <c r="AP3244" s="137"/>
      <c r="AQ3244" s="137"/>
      <c r="AR3244" s="137"/>
      <c r="AS3244" s="137"/>
      <c r="AT3244" s="137"/>
      <c r="AU3244" s="137"/>
      <c r="AV3244" s="137"/>
      <c r="AW3244" s="137"/>
      <c r="AX3244" s="137"/>
      <c r="AY3244" s="137"/>
      <c r="AZ3244" s="137"/>
      <c r="BA3244" s="137"/>
      <c r="BB3244" s="137"/>
      <c r="BC3244" s="137"/>
      <c r="BD3244" s="137"/>
      <c r="BE3244" s="137"/>
      <c r="BF3244" s="137"/>
      <c r="BG3244" s="137"/>
      <c r="BH3244" s="137"/>
      <c r="BI3244" s="137"/>
      <c r="BJ3244" s="137"/>
      <c r="BK3244" s="137"/>
      <c r="BL3244" s="137"/>
      <c r="BM3244" s="137"/>
      <c r="BN3244" s="137"/>
      <c r="BO3244" s="137"/>
      <c r="BP3244" s="137"/>
      <c r="BQ3244" s="137"/>
      <c r="BR3244" s="137"/>
      <c r="BS3244" s="137"/>
      <c r="BT3244" s="137"/>
      <c r="BU3244" s="137"/>
      <c r="BV3244" s="137"/>
      <c r="BW3244" s="137"/>
      <c r="BX3244" s="137"/>
      <c r="BY3244" s="137"/>
      <c r="BZ3244" s="137"/>
      <c r="CA3244" s="137"/>
      <c r="CB3244" s="137"/>
      <c r="CC3244" s="137"/>
      <c r="CD3244" s="137"/>
      <c r="CE3244" s="137"/>
      <c r="CF3244" s="137"/>
      <c r="CG3244" s="137"/>
      <c r="CH3244" s="137"/>
      <c r="CI3244" s="137"/>
      <c r="CJ3244" s="137"/>
      <c r="CK3244" s="137"/>
      <c r="CL3244" s="137"/>
      <c r="CM3244" s="137"/>
      <c r="CN3244" s="137"/>
      <c r="CO3244" s="137"/>
      <c r="CP3244" s="137"/>
      <c r="CQ3244" s="137"/>
      <c r="CR3244" s="137"/>
      <c r="CS3244" s="137"/>
      <c r="CT3244" s="137"/>
      <c r="CU3244" s="137"/>
      <c r="CV3244" s="137"/>
      <c r="CW3244" s="137"/>
      <c r="CX3244" s="137"/>
      <c r="CY3244" s="137"/>
      <c r="CZ3244" s="137"/>
      <c r="DA3244" s="137"/>
      <c r="DB3244" s="137"/>
      <c r="DC3244" s="137"/>
      <c r="DD3244" s="137"/>
      <c r="DE3244" s="137"/>
      <c r="DF3244" s="137"/>
      <c r="DG3244" s="137"/>
      <c r="DH3244" s="137"/>
      <c r="DI3244" s="137"/>
      <c r="DJ3244" s="137"/>
      <c r="DK3244" s="137"/>
      <c r="DL3244" s="137"/>
      <c r="DM3244" s="137"/>
      <c r="DN3244" s="137"/>
      <c r="DO3244" s="137"/>
      <c r="DP3244" s="137"/>
      <c r="DQ3244" s="137"/>
      <c r="DR3244" s="137"/>
      <c r="DS3244" s="137"/>
      <c r="DT3244" s="137"/>
      <c r="DU3244" s="137"/>
      <c r="DV3244" s="137"/>
      <c r="DW3244" s="137"/>
      <c r="DX3244" s="137"/>
      <c r="DY3244" s="137"/>
      <c r="DZ3244" s="137"/>
      <c r="EA3244" s="137"/>
      <c r="EB3244" s="137"/>
      <c r="EC3244" s="137"/>
      <c r="ED3244" s="137"/>
      <c r="EE3244" s="137"/>
      <c r="EF3244" s="137"/>
      <c r="EG3244" s="137"/>
      <c r="EH3244" s="137"/>
      <c r="EI3244" s="137"/>
      <c r="EJ3244" s="137"/>
      <c r="EK3244" s="137"/>
      <c r="EL3244" s="137"/>
      <c r="EM3244" s="137"/>
      <c r="EN3244" s="137"/>
      <c r="EO3244" s="137"/>
      <c r="EP3244" s="137"/>
      <c r="EQ3244" s="137"/>
      <c r="ER3244" s="137"/>
      <c r="ES3244" s="137"/>
      <c r="ET3244" s="137"/>
      <c r="EU3244" s="137"/>
      <c r="EV3244" s="137"/>
      <c r="EW3244" s="137"/>
      <c r="EX3244" s="137"/>
      <c r="EY3244" s="137"/>
      <c r="EZ3244" s="137"/>
      <c r="FA3244" s="137"/>
      <c r="FB3244" s="137"/>
      <c r="FC3244" s="137"/>
      <c r="FD3244" s="137"/>
      <c r="FE3244" s="137"/>
      <c r="FF3244" s="137"/>
      <c r="FG3244" s="137"/>
      <c r="FH3244" s="137"/>
      <c r="FI3244" s="137"/>
      <c r="FJ3244" s="137"/>
      <c r="FK3244" s="137"/>
      <c r="FL3244" s="137"/>
      <c r="FM3244" s="137"/>
      <c r="FN3244" s="137"/>
      <c r="FO3244" s="137"/>
      <c r="FP3244" s="137"/>
      <c r="FQ3244" s="137"/>
      <c r="FR3244" s="137"/>
      <c r="FS3244" s="137"/>
      <c r="FT3244" s="137"/>
      <c r="FU3244" s="137"/>
      <c r="FV3244" s="137"/>
      <c r="FW3244" s="137"/>
      <c r="FX3244" s="137"/>
      <c r="FY3244" s="137"/>
      <c r="FZ3244" s="137"/>
      <c r="GA3244" s="137"/>
      <c r="GB3244" s="137"/>
      <c r="GC3244" s="137"/>
      <c r="GD3244" s="137"/>
      <c r="GE3244" s="137"/>
      <c r="GF3244" s="137"/>
      <c r="GG3244" s="137"/>
      <c r="GH3244" s="137"/>
      <c r="GI3244" s="137"/>
      <c r="GJ3244" s="137"/>
      <c r="GK3244" s="137"/>
      <c r="GL3244" s="137"/>
      <c r="GM3244" s="137"/>
      <c r="GN3244" s="137"/>
      <c r="GO3244" s="137"/>
      <c r="GP3244" s="137"/>
      <c r="GQ3244" s="137"/>
      <c r="GR3244" s="137"/>
      <c r="GS3244" s="137"/>
      <c r="GT3244" s="137"/>
      <c r="GU3244" s="137"/>
      <c r="GV3244" s="137"/>
      <c r="GW3244" s="137"/>
      <c r="GX3244" s="137"/>
      <c r="GY3244" s="137"/>
      <c r="GZ3244" s="137"/>
      <c r="HA3244" s="137"/>
      <c r="HB3244" s="137"/>
      <c r="HC3244" s="137"/>
      <c r="HD3244" s="137"/>
      <c r="HE3244" s="137"/>
      <c r="HF3244" s="137"/>
      <c r="HG3244" s="137"/>
      <c r="HH3244" s="137"/>
      <c r="HI3244" s="137"/>
      <c r="HJ3244" s="137"/>
      <c r="HK3244" s="137"/>
      <c r="HL3244" s="137"/>
      <c r="HM3244" s="137"/>
      <c r="HN3244" s="137"/>
      <c r="HO3244" s="137"/>
      <c r="HP3244" s="137"/>
      <c r="HQ3244" s="137"/>
      <c r="HR3244" s="137"/>
      <c r="HS3244" s="137"/>
      <c r="HT3244" s="137"/>
      <c r="HU3244" s="137"/>
      <c r="HV3244" s="137"/>
      <c r="HW3244" s="137"/>
      <c r="HX3244" s="137"/>
      <c r="HY3244" s="137"/>
      <c r="HZ3244" s="137"/>
      <c r="IA3244" s="137"/>
      <c r="IB3244" s="137"/>
      <c r="IC3244" s="137"/>
      <c r="ID3244" s="137"/>
      <c r="IE3244" s="137"/>
      <c r="IF3244" s="137"/>
      <c r="IG3244" s="137"/>
      <c r="IH3244" s="137"/>
      <c r="II3244" s="137"/>
      <c r="IJ3244" s="137"/>
      <c r="IK3244" s="137"/>
      <c r="IL3244" s="137"/>
      <c r="IM3244" s="137"/>
      <c r="IN3244" s="137"/>
      <c r="IO3244" s="137"/>
      <c r="IP3244" s="137"/>
      <c r="IQ3244" s="137"/>
      <c r="IR3244" s="137"/>
      <c r="IS3244" s="137"/>
      <c r="IT3244" s="137"/>
      <c r="IU3244" s="137"/>
      <c r="IV3244" s="137"/>
      <c r="IW3244" s="137"/>
      <c r="IX3244" s="137"/>
      <c r="IY3244" s="137"/>
      <c r="IZ3244" s="137"/>
      <c r="JA3244" s="137"/>
      <c r="JB3244" s="137"/>
      <c r="JC3244" s="137"/>
      <c r="JD3244" s="137"/>
      <c r="JE3244" s="137"/>
      <c r="JF3244" s="137"/>
      <c r="JG3244" s="137"/>
      <c r="JH3244" s="137"/>
      <c r="JI3244" s="137"/>
      <c r="JJ3244" s="137"/>
      <c r="JK3244" s="137"/>
      <c r="JL3244" s="137"/>
      <c r="JM3244" s="137"/>
      <c r="JN3244" s="137"/>
      <c r="JO3244" s="137"/>
      <c r="JP3244" s="137"/>
      <c r="JQ3244" s="137"/>
      <c r="JR3244" s="137"/>
      <c r="JS3244" s="137"/>
      <c r="JT3244" s="137"/>
      <c r="JU3244" s="137"/>
      <c r="JV3244" s="137"/>
      <c r="JW3244" s="137"/>
      <c r="JX3244" s="137"/>
      <c r="JY3244" s="137"/>
      <c r="JZ3244" s="137"/>
      <c r="KA3244" s="137"/>
      <c r="KB3244" s="137"/>
      <c r="KC3244" s="137"/>
      <c r="KD3244" s="137"/>
      <c r="KE3244" s="137"/>
      <c r="KF3244" s="137"/>
      <c r="KG3244" s="137"/>
      <c r="KH3244" s="137"/>
      <c r="KI3244" s="137"/>
      <c r="KJ3244" s="137"/>
      <c r="KK3244" s="137"/>
      <c r="KL3244" s="137"/>
      <c r="KM3244" s="137"/>
      <c r="KN3244" s="137"/>
      <c r="KO3244" s="137"/>
      <c r="KP3244" s="137"/>
      <c r="KQ3244" s="137"/>
      <c r="KR3244" s="137"/>
      <c r="KS3244" s="137"/>
      <c r="KT3244" s="137"/>
      <c r="KU3244" s="137"/>
      <c r="KV3244" s="137"/>
      <c r="KW3244" s="137"/>
      <c r="KX3244" s="137"/>
      <c r="KY3244" s="137"/>
      <c r="KZ3244" s="137"/>
      <c r="LA3244" s="137"/>
      <c r="LB3244" s="137"/>
      <c r="LC3244" s="137"/>
      <c r="LD3244" s="137"/>
      <c r="LE3244" s="137"/>
      <c r="LF3244" s="137"/>
      <c r="LG3244" s="137"/>
      <c r="LH3244" s="137"/>
      <c r="LI3244" s="137"/>
      <c r="LJ3244" s="137"/>
      <c r="LK3244" s="137"/>
      <c r="LL3244" s="137"/>
      <c r="LM3244" s="137"/>
      <c r="LN3244" s="137"/>
      <c r="LO3244" s="137"/>
      <c r="LP3244" s="137"/>
      <c r="LQ3244" s="137"/>
      <c r="LR3244" s="137"/>
      <c r="LS3244" s="137"/>
      <c r="LT3244" s="137"/>
      <c r="LU3244" s="137"/>
      <c r="LV3244" s="137"/>
      <c r="LW3244" s="137"/>
      <c r="LX3244" s="137"/>
      <c r="LY3244" s="137"/>
      <c r="LZ3244" s="137"/>
      <c r="MA3244" s="137"/>
      <c r="MB3244" s="137"/>
      <c r="MC3244" s="137"/>
      <c r="MD3244" s="137"/>
      <c r="ME3244" s="137"/>
      <c r="MF3244" s="137"/>
      <c r="MG3244" s="137"/>
      <c r="MH3244" s="137"/>
      <c r="MI3244" s="137"/>
      <c r="MJ3244" s="137"/>
      <c r="MK3244" s="137"/>
      <c r="ML3244" s="137"/>
      <c r="MM3244" s="137"/>
      <c r="MN3244" s="137"/>
      <c r="MO3244" s="137"/>
      <c r="MP3244" s="137"/>
      <c r="MQ3244" s="137"/>
      <c r="MR3244" s="137"/>
      <c r="MS3244" s="137"/>
      <c r="MT3244" s="137"/>
      <c r="MU3244" s="137"/>
      <c r="MV3244" s="137"/>
      <c r="MW3244" s="137"/>
      <c r="MX3244" s="137"/>
      <c r="MY3244" s="137"/>
      <c r="MZ3244" s="137"/>
      <c r="NA3244" s="137"/>
      <c r="NB3244" s="137"/>
      <c r="NC3244" s="137"/>
      <c r="ND3244" s="137"/>
      <c r="NE3244" s="137"/>
      <c r="NF3244" s="137"/>
      <c r="NG3244" s="137"/>
      <c r="NH3244" s="137"/>
      <c r="NI3244" s="137"/>
      <c r="NJ3244" s="137"/>
      <c r="NK3244" s="137"/>
      <c r="NL3244" s="137"/>
      <c r="NM3244" s="137"/>
      <c r="NN3244" s="137"/>
      <c r="NO3244" s="137"/>
      <c r="NP3244" s="137"/>
      <c r="NQ3244" s="137"/>
      <c r="NR3244" s="137"/>
      <c r="NS3244" s="137"/>
      <c r="NT3244" s="137"/>
      <c r="NU3244" s="137"/>
      <c r="NV3244" s="137"/>
      <c r="NW3244" s="137"/>
      <c r="NX3244" s="137"/>
      <c r="NY3244" s="137"/>
      <c r="NZ3244" s="137"/>
      <c r="OA3244" s="137"/>
      <c r="OB3244" s="137"/>
      <c r="OC3244" s="137"/>
      <c r="OD3244" s="137"/>
      <c r="OE3244" s="137"/>
      <c r="OF3244" s="137"/>
      <c r="OG3244" s="137"/>
      <c r="OH3244" s="137"/>
      <c r="OI3244" s="137"/>
      <c r="OJ3244" s="137"/>
      <c r="OK3244" s="137"/>
      <c r="OL3244" s="137"/>
      <c r="OM3244" s="137"/>
      <c r="ON3244" s="137"/>
      <c r="OO3244" s="137"/>
      <c r="OP3244" s="137"/>
      <c r="OQ3244" s="137"/>
      <c r="OR3244" s="137"/>
      <c r="OS3244" s="137"/>
      <c r="OT3244" s="137"/>
      <c r="OU3244" s="137"/>
      <c r="OV3244" s="137"/>
      <c r="OW3244" s="137"/>
      <c r="OX3244" s="137"/>
      <c r="OY3244" s="137"/>
      <c r="OZ3244" s="137"/>
      <c r="PA3244" s="137"/>
      <c r="PB3244" s="137"/>
      <c r="PC3244" s="137"/>
      <c r="PD3244" s="137"/>
      <c r="PE3244" s="137"/>
      <c r="PF3244" s="137"/>
      <c r="PG3244" s="137"/>
      <c r="PH3244" s="137"/>
      <c r="PI3244" s="137"/>
      <c r="PJ3244" s="137"/>
      <c r="PK3244" s="137"/>
      <c r="PL3244" s="137"/>
      <c r="PM3244" s="137"/>
      <c r="PN3244" s="137"/>
      <c r="PO3244" s="137"/>
      <c r="PP3244" s="137"/>
      <c r="PQ3244" s="137"/>
      <c r="PR3244" s="137"/>
      <c r="PS3244" s="137"/>
      <c r="PT3244" s="137"/>
      <c r="PU3244" s="137"/>
      <c r="PV3244" s="137"/>
      <c r="PW3244" s="137"/>
      <c r="PX3244" s="137"/>
      <c r="PY3244" s="137"/>
      <c r="PZ3244" s="137"/>
      <c r="QA3244" s="137"/>
      <c r="QB3244" s="137"/>
      <c r="QC3244" s="137"/>
      <c r="QD3244" s="137"/>
      <c r="QE3244" s="137"/>
      <c r="QF3244" s="137"/>
      <c r="QG3244" s="137"/>
      <c r="QH3244" s="137"/>
      <c r="QI3244" s="137"/>
      <c r="QJ3244" s="137"/>
      <c r="QK3244" s="137"/>
      <c r="QL3244" s="137"/>
      <c r="QM3244" s="137"/>
      <c r="QN3244" s="137"/>
      <c r="QO3244" s="137"/>
      <c r="QP3244" s="137"/>
      <c r="QQ3244" s="137"/>
      <c r="QR3244" s="137"/>
      <c r="QS3244" s="137"/>
      <c r="QT3244" s="137"/>
      <c r="QU3244" s="137"/>
      <c r="QV3244" s="137"/>
      <c r="QW3244" s="137"/>
      <c r="QX3244" s="137"/>
      <c r="QY3244" s="137"/>
      <c r="QZ3244" s="137"/>
      <c r="RA3244" s="137"/>
      <c r="RB3244" s="137"/>
      <c r="RC3244" s="137"/>
      <c r="RD3244" s="137"/>
      <c r="RE3244" s="137"/>
      <c r="RF3244" s="137"/>
      <c r="RG3244" s="137"/>
      <c r="RH3244" s="137"/>
      <c r="RI3244" s="137"/>
      <c r="RJ3244" s="137"/>
      <c r="RK3244" s="137"/>
      <c r="RL3244" s="137"/>
      <c r="RM3244" s="137"/>
      <c r="RN3244" s="137"/>
      <c r="RO3244" s="137"/>
      <c r="RP3244" s="137"/>
      <c r="RQ3244" s="137"/>
      <c r="RR3244" s="137"/>
      <c r="RS3244" s="137"/>
      <c r="RT3244" s="137"/>
      <c r="RU3244" s="137"/>
      <c r="RV3244" s="137"/>
      <c r="RW3244" s="137"/>
      <c r="RX3244" s="137"/>
      <c r="RY3244" s="137"/>
      <c r="RZ3244" s="137"/>
      <c r="SA3244" s="137"/>
      <c r="SB3244" s="137"/>
      <c r="SC3244" s="137"/>
      <c r="SD3244" s="137"/>
      <c r="SE3244" s="137"/>
      <c r="SF3244" s="137"/>
      <c r="SG3244" s="137"/>
      <c r="SH3244" s="137"/>
      <c r="SI3244" s="137"/>
      <c r="SJ3244" s="137"/>
      <c r="SK3244" s="137"/>
      <c r="SL3244" s="137"/>
      <c r="SM3244" s="137"/>
      <c r="SN3244" s="137"/>
      <c r="SO3244" s="137"/>
      <c r="SP3244" s="137"/>
      <c r="SQ3244" s="137"/>
      <c r="SR3244" s="137"/>
      <c r="SS3244" s="137"/>
      <c r="ST3244" s="137"/>
      <c r="SU3244" s="137"/>
      <c r="SV3244" s="137"/>
      <c r="SW3244" s="137"/>
      <c r="SX3244" s="137"/>
      <c r="SY3244" s="137"/>
      <c r="SZ3244" s="137"/>
      <c r="TA3244" s="137"/>
      <c r="TB3244" s="137"/>
      <c r="TC3244" s="137"/>
      <c r="TD3244" s="137"/>
      <c r="TE3244" s="137"/>
      <c r="TF3244" s="137"/>
      <c r="TG3244" s="137"/>
      <c r="TH3244" s="137"/>
      <c r="TI3244" s="137"/>
      <c r="TJ3244" s="137"/>
      <c r="TK3244" s="137"/>
      <c r="TL3244" s="137"/>
      <c r="TM3244" s="137"/>
      <c r="TN3244" s="137"/>
      <c r="TO3244" s="137"/>
      <c r="TP3244" s="137"/>
      <c r="TQ3244" s="137"/>
      <c r="TR3244" s="137"/>
      <c r="TS3244" s="137"/>
      <c r="TT3244" s="137"/>
      <c r="TU3244" s="137"/>
      <c r="TV3244" s="137"/>
      <c r="TW3244" s="137"/>
      <c r="TX3244" s="137"/>
      <c r="TY3244" s="137"/>
      <c r="TZ3244" s="137"/>
      <c r="UA3244" s="137"/>
      <c r="UB3244" s="137"/>
      <c r="UC3244" s="137"/>
      <c r="UD3244" s="137"/>
      <c r="UE3244" s="137"/>
      <c r="UF3244" s="137"/>
      <c r="UG3244" s="137"/>
      <c r="UH3244" s="137"/>
      <c r="UI3244" s="137"/>
      <c r="UJ3244" s="137"/>
      <c r="UK3244" s="137"/>
      <c r="UL3244" s="137"/>
      <c r="UM3244" s="137"/>
      <c r="UN3244" s="137"/>
      <c r="UO3244" s="137"/>
      <c r="UP3244" s="137"/>
      <c r="UQ3244" s="137"/>
      <c r="UR3244" s="137"/>
      <c r="US3244" s="137"/>
      <c r="UT3244" s="137"/>
      <c r="UU3244" s="137"/>
      <c r="UV3244" s="137"/>
      <c r="UW3244" s="137"/>
      <c r="UX3244" s="137"/>
      <c r="UY3244" s="137"/>
      <c r="UZ3244" s="137"/>
      <c r="VA3244" s="137"/>
      <c r="VB3244" s="137"/>
      <c r="VC3244" s="137"/>
      <c r="VD3244" s="137"/>
      <c r="VE3244" s="137"/>
      <c r="VF3244" s="137"/>
      <c r="VG3244" s="137"/>
      <c r="VH3244" s="137"/>
      <c r="VI3244" s="137"/>
      <c r="VJ3244" s="137"/>
      <c r="VK3244" s="137"/>
      <c r="VL3244" s="137"/>
      <c r="VM3244" s="137"/>
      <c r="VN3244" s="137"/>
      <c r="VO3244" s="137"/>
      <c r="VP3244" s="137"/>
      <c r="VQ3244" s="137"/>
      <c r="VR3244" s="137"/>
      <c r="VS3244" s="137"/>
      <c r="VT3244" s="137"/>
      <c r="VU3244" s="137"/>
      <c r="VV3244" s="137"/>
      <c r="VW3244" s="137"/>
      <c r="VX3244" s="137"/>
      <c r="VY3244" s="137"/>
      <c r="VZ3244" s="137"/>
      <c r="WA3244" s="137"/>
      <c r="WB3244" s="137"/>
      <c r="WC3244" s="137"/>
      <c r="WD3244" s="137"/>
      <c r="WE3244" s="137"/>
      <c r="WF3244" s="137"/>
      <c r="WG3244" s="137"/>
      <c r="WH3244" s="137"/>
      <c r="WI3244" s="137"/>
      <c r="WJ3244" s="137"/>
      <c r="WK3244" s="137"/>
      <c r="WL3244" s="137"/>
      <c r="WM3244" s="137"/>
      <c r="WN3244" s="137"/>
      <c r="WO3244" s="137"/>
      <c r="WP3244" s="137"/>
      <c r="WQ3244" s="137"/>
      <c r="WR3244" s="137"/>
      <c r="WS3244" s="137"/>
      <c r="WT3244" s="137"/>
      <c r="WU3244" s="137"/>
      <c r="WV3244" s="137"/>
      <c r="WW3244" s="137"/>
      <c r="WX3244" s="137"/>
      <c r="WY3244" s="137"/>
      <c r="WZ3244" s="137"/>
      <c r="XA3244" s="137"/>
      <c r="XB3244" s="137"/>
      <c r="XC3244" s="137"/>
      <c r="XD3244" s="137"/>
      <c r="XE3244" s="137"/>
      <c r="XF3244" s="137"/>
      <c r="XG3244" s="137"/>
      <c r="XH3244" s="137"/>
      <c r="XI3244" s="137"/>
      <c r="XJ3244" s="137"/>
      <c r="XK3244" s="137"/>
      <c r="XL3244" s="137"/>
      <c r="XM3244" s="137"/>
      <c r="XN3244" s="137"/>
      <c r="XO3244" s="137"/>
      <c r="XP3244" s="137"/>
      <c r="XQ3244" s="137"/>
      <c r="XR3244" s="137"/>
      <c r="XS3244" s="137"/>
      <c r="XT3244" s="137"/>
      <c r="XU3244" s="137"/>
      <c r="XV3244" s="137"/>
      <c r="XW3244" s="137"/>
      <c r="XX3244" s="137"/>
      <c r="XY3244" s="137"/>
      <c r="XZ3244" s="137"/>
      <c r="YA3244" s="137"/>
      <c r="YB3244" s="137"/>
      <c r="YC3244" s="137"/>
      <c r="YD3244" s="137"/>
      <c r="YE3244" s="137"/>
      <c r="YF3244" s="137"/>
      <c r="YG3244" s="137"/>
      <c r="YH3244" s="137"/>
      <c r="YI3244" s="137"/>
      <c r="YJ3244" s="137"/>
      <c r="YK3244" s="137"/>
      <c r="YL3244" s="137"/>
      <c r="YM3244" s="137"/>
      <c r="YN3244" s="137"/>
      <c r="YO3244" s="137"/>
      <c r="YP3244" s="137"/>
      <c r="YQ3244" s="137"/>
      <c r="YR3244" s="137"/>
      <c r="YS3244" s="137"/>
      <c r="YT3244" s="137"/>
      <c r="YU3244" s="137"/>
      <c r="YV3244" s="137"/>
      <c r="YW3244" s="137"/>
      <c r="YX3244" s="137"/>
      <c r="YY3244" s="137"/>
      <c r="YZ3244" s="137"/>
      <c r="ZA3244" s="137"/>
      <c r="ZB3244" s="137"/>
      <c r="ZC3244" s="137"/>
      <c r="ZD3244" s="137"/>
      <c r="ZE3244" s="137"/>
      <c r="ZF3244" s="137"/>
      <c r="ZG3244" s="137"/>
      <c r="ZH3244" s="137"/>
      <c r="ZI3244" s="137"/>
      <c r="ZJ3244" s="137"/>
      <c r="ZK3244" s="137"/>
      <c r="ZL3244" s="137"/>
      <c r="ZM3244" s="137"/>
      <c r="ZN3244" s="137"/>
      <c r="ZO3244" s="137"/>
      <c r="ZP3244" s="137"/>
      <c r="ZQ3244" s="137"/>
      <c r="ZR3244" s="137"/>
      <c r="ZS3244" s="137"/>
      <c r="ZT3244" s="137"/>
      <c r="ZU3244" s="137"/>
      <c r="ZV3244" s="137"/>
      <c r="ZW3244" s="137"/>
      <c r="ZX3244" s="137"/>
      <c r="ZY3244" s="137"/>
      <c r="ZZ3244" s="137"/>
      <c r="AAA3244" s="137"/>
      <c r="AAB3244" s="137"/>
      <c r="AAC3244" s="137"/>
      <c r="AAD3244" s="137"/>
      <c r="AAE3244" s="137"/>
      <c r="AAF3244" s="137"/>
      <c r="AAG3244" s="137"/>
      <c r="AAH3244" s="137"/>
      <c r="AAI3244" s="137"/>
      <c r="AAJ3244" s="137"/>
      <c r="AAK3244" s="137"/>
      <c r="AAL3244" s="137"/>
      <c r="AAM3244" s="137"/>
      <c r="AAN3244" s="137"/>
      <c r="AAO3244" s="137"/>
      <c r="AAP3244" s="137"/>
      <c r="AAQ3244" s="137"/>
      <c r="AAR3244" s="137"/>
      <c r="AAS3244" s="137"/>
      <c r="AAT3244" s="137"/>
      <c r="AAU3244" s="137"/>
      <c r="AAV3244" s="137"/>
      <c r="AAW3244" s="137"/>
      <c r="AAX3244" s="137"/>
      <c r="AAY3244" s="137"/>
      <c r="AAZ3244" s="137"/>
      <c r="ABA3244" s="137"/>
      <c r="ABB3244" s="137"/>
      <c r="ABC3244" s="137"/>
      <c r="ABD3244" s="137"/>
      <c r="ABE3244" s="137"/>
      <c r="ABF3244" s="137"/>
      <c r="ABG3244" s="137"/>
      <c r="ABH3244" s="137"/>
      <c r="ABI3244" s="137"/>
      <c r="ABJ3244" s="137"/>
      <c r="ABK3244" s="137"/>
      <c r="ABL3244" s="137"/>
      <c r="ABM3244" s="137"/>
      <c r="ABN3244" s="137"/>
      <c r="ABO3244" s="137"/>
      <c r="ABP3244" s="137"/>
      <c r="ABQ3244" s="137"/>
      <c r="ABR3244" s="137"/>
      <c r="ABS3244" s="137"/>
      <c r="ABT3244" s="137"/>
      <c r="ABU3244" s="137"/>
      <c r="ABV3244" s="137"/>
      <c r="ABW3244" s="137"/>
      <c r="ABX3244" s="137"/>
      <c r="ABY3244" s="137"/>
      <c r="ABZ3244" s="137"/>
      <c r="ACA3244" s="137"/>
      <c r="ACB3244" s="137"/>
      <c r="ACC3244" s="137"/>
      <c r="ACD3244" s="137"/>
      <c r="ACE3244" s="137"/>
      <c r="ACF3244" s="137"/>
      <c r="ACG3244" s="137"/>
      <c r="ACH3244" s="137"/>
      <c r="ACI3244" s="137"/>
      <c r="ACJ3244" s="137"/>
      <c r="ACK3244" s="137"/>
      <c r="ACL3244" s="137"/>
      <c r="ACM3244" s="137"/>
      <c r="ACN3244" s="137"/>
      <c r="ACO3244" s="137"/>
      <c r="ACP3244" s="137"/>
      <c r="ACQ3244" s="137"/>
      <c r="ACR3244" s="137"/>
      <c r="ACS3244" s="137"/>
      <c r="ACT3244" s="137"/>
      <c r="ACU3244" s="137"/>
      <c r="ACV3244" s="137"/>
      <c r="ACW3244" s="137"/>
      <c r="ACX3244" s="137"/>
      <c r="ACY3244" s="137"/>
      <c r="ACZ3244" s="137"/>
      <c r="ADA3244" s="137"/>
      <c r="ADB3244" s="137"/>
      <c r="ADC3244" s="137"/>
      <c r="ADD3244" s="137"/>
      <c r="ADE3244" s="137"/>
      <c r="ADF3244" s="137"/>
      <c r="ADG3244" s="137"/>
      <c r="ADH3244" s="137"/>
      <c r="ADI3244" s="137"/>
      <c r="ADJ3244" s="137"/>
      <c r="ADK3244" s="137"/>
      <c r="ADL3244" s="137"/>
      <c r="ADM3244" s="137"/>
      <c r="ADN3244" s="137"/>
      <c r="ADO3244" s="137"/>
      <c r="ADP3244" s="137"/>
      <c r="ADQ3244" s="137"/>
      <c r="ADR3244" s="137"/>
      <c r="ADS3244" s="137"/>
      <c r="ADT3244" s="137"/>
      <c r="ADU3244" s="137"/>
      <c r="ADV3244" s="137"/>
      <c r="ADW3244" s="137"/>
      <c r="ADX3244" s="137"/>
      <c r="ADY3244" s="137"/>
      <c r="ADZ3244" s="137"/>
      <c r="AEA3244" s="137"/>
      <c r="AEB3244" s="137"/>
      <c r="AEC3244" s="137"/>
      <c r="AED3244" s="137"/>
      <c r="AEE3244" s="137"/>
      <c r="AEF3244" s="137"/>
      <c r="AEG3244" s="137"/>
      <c r="AEH3244" s="137"/>
      <c r="AEI3244" s="137"/>
      <c r="AEJ3244" s="137"/>
      <c r="AEK3244" s="137"/>
      <c r="AEL3244" s="137"/>
      <c r="AEM3244" s="137"/>
      <c r="AEN3244" s="137"/>
      <c r="AEO3244" s="137"/>
      <c r="AEP3244" s="137"/>
      <c r="AEQ3244" s="137"/>
      <c r="AER3244" s="137"/>
      <c r="AES3244" s="137"/>
      <c r="AET3244" s="137"/>
      <c r="AEU3244" s="137"/>
      <c r="AEV3244" s="137"/>
      <c r="AEW3244" s="137"/>
      <c r="AEX3244" s="137"/>
      <c r="AEY3244" s="137"/>
      <c r="AEZ3244" s="137"/>
      <c r="AFA3244" s="137"/>
      <c r="AFB3244" s="137"/>
      <c r="AFC3244" s="137"/>
      <c r="AFD3244" s="137"/>
      <c r="AFE3244" s="137"/>
      <c r="AFF3244" s="137"/>
      <c r="AFG3244" s="137"/>
      <c r="AFH3244" s="137"/>
      <c r="AFI3244" s="137"/>
      <c r="AFJ3244" s="137"/>
      <c r="AFK3244" s="137"/>
      <c r="AFL3244" s="137"/>
      <c r="AFM3244" s="137"/>
      <c r="AFN3244" s="137"/>
      <c r="AFO3244" s="137"/>
      <c r="AFP3244" s="137"/>
      <c r="AFQ3244" s="137"/>
      <c r="AFR3244" s="137"/>
      <c r="AFS3244" s="137"/>
      <c r="AFT3244" s="137"/>
      <c r="AFU3244" s="137"/>
      <c r="AFV3244" s="137"/>
      <c r="AFW3244" s="137"/>
      <c r="AFX3244" s="137"/>
      <c r="AFY3244" s="137"/>
      <c r="AFZ3244" s="137"/>
      <c r="AGA3244" s="137"/>
      <c r="AGB3244" s="137"/>
      <c r="AGC3244" s="137"/>
      <c r="AGD3244" s="137"/>
      <c r="AGE3244" s="137"/>
      <c r="AGF3244" s="137"/>
      <c r="AGG3244" s="137"/>
      <c r="AGH3244" s="137"/>
      <c r="AGI3244" s="137"/>
      <c r="AGJ3244" s="137"/>
      <c r="AGK3244" s="137"/>
      <c r="AGL3244" s="137"/>
      <c r="AGM3244" s="137"/>
      <c r="AGN3244" s="137"/>
      <c r="AGO3244" s="137"/>
      <c r="AGP3244" s="137"/>
      <c r="AGQ3244" s="137"/>
      <c r="AGR3244" s="137"/>
      <c r="AGS3244" s="137"/>
      <c r="AGT3244" s="137"/>
      <c r="AGU3244" s="137"/>
      <c r="AGV3244" s="137"/>
      <c r="AGW3244" s="137"/>
      <c r="AGX3244" s="137"/>
      <c r="AGY3244" s="137"/>
      <c r="AGZ3244" s="137"/>
      <c r="AHA3244" s="137"/>
      <c r="AHB3244" s="137"/>
      <c r="AHC3244" s="137"/>
      <c r="AHD3244" s="137"/>
      <c r="AHE3244" s="137"/>
      <c r="AHF3244" s="137"/>
      <c r="AHG3244" s="137"/>
      <c r="AHH3244" s="137"/>
      <c r="AHI3244" s="137"/>
      <c r="AHJ3244" s="137"/>
      <c r="AHK3244" s="137"/>
      <c r="AHL3244" s="137"/>
      <c r="AHM3244" s="137"/>
      <c r="AHN3244" s="137"/>
      <c r="AHO3244" s="137"/>
      <c r="AHP3244" s="137"/>
      <c r="AHQ3244" s="137"/>
      <c r="AHR3244" s="137"/>
      <c r="AHS3244" s="137"/>
      <c r="AHT3244" s="137"/>
      <c r="AHU3244" s="137"/>
      <c r="AHV3244" s="137"/>
      <c r="AHW3244" s="137"/>
      <c r="AHX3244" s="137"/>
      <c r="AHY3244" s="137"/>
      <c r="AHZ3244" s="137"/>
      <c r="AIA3244" s="137"/>
      <c r="AIB3244" s="137"/>
      <c r="AIC3244" s="137"/>
      <c r="AID3244" s="137"/>
      <c r="AIE3244" s="137"/>
      <c r="AIF3244" s="137"/>
      <c r="AIG3244" s="137"/>
      <c r="AIH3244" s="137"/>
      <c r="AII3244" s="137"/>
      <c r="AIJ3244" s="137"/>
      <c r="AIK3244" s="137"/>
      <c r="AIL3244" s="137"/>
      <c r="AIM3244" s="137"/>
      <c r="AIN3244" s="137"/>
      <c r="AIO3244" s="137"/>
      <c r="AIP3244" s="137"/>
      <c r="AIQ3244" s="137"/>
      <c r="AIR3244" s="137"/>
      <c r="AIS3244" s="137"/>
      <c r="AIT3244" s="137"/>
      <c r="AIU3244" s="137"/>
      <c r="AIV3244" s="137"/>
      <c r="AIW3244" s="137"/>
      <c r="AIX3244" s="137"/>
      <c r="AIY3244" s="137"/>
      <c r="AIZ3244" s="137"/>
      <c r="AJA3244" s="137"/>
      <c r="AJB3244" s="137"/>
      <c r="AJC3244" s="137"/>
      <c r="AJD3244" s="137"/>
      <c r="AJE3244" s="137"/>
      <c r="AJF3244" s="137"/>
      <c r="AJG3244" s="137"/>
      <c r="AJH3244" s="137"/>
      <c r="AJI3244" s="137"/>
      <c r="AJJ3244" s="137"/>
      <c r="AJK3244" s="137"/>
      <c r="AJL3244" s="137"/>
      <c r="AJM3244" s="137"/>
      <c r="AJN3244" s="137"/>
      <c r="AJO3244" s="137"/>
      <c r="AJP3244" s="137"/>
      <c r="AJQ3244" s="137"/>
      <c r="AJR3244" s="137"/>
      <c r="AJS3244" s="137"/>
      <c r="AJT3244" s="137"/>
      <c r="AJU3244" s="137"/>
      <c r="AJV3244" s="137"/>
      <c r="AJW3244" s="137"/>
      <c r="AJX3244" s="137"/>
      <c r="AJY3244" s="137"/>
      <c r="AJZ3244" s="137"/>
      <c r="AKA3244" s="137"/>
      <c r="AKB3244" s="137"/>
      <c r="AKC3244" s="137"/>
      <c r="AKD3244" s="137"/>
      <c r="AKE3244" s="137"/>
      <c r="AKF3244" s="137"/>
      <c r="AKG3244" s="137"/>
      <c r="AKH3244" s="137"/>
      <c r="AKI3244" s="137"/>
      <c r="AKJ3244" s="137"/>
      <c r="AKK3244" s="137"/>
      <c r="AKL3244" s="137"/>
      <c r="AKM3244" s="137"/>
      <c r="AKN3244" s="137"/>
      <c r="AKO3244" s="137"/>
      <c r="AKP3244" s="137"/>
      <c r="AKQ3244" s="137"/>
      <c r="AKR3244" s="137"/>
      <c r="AKS3244" s="137"/>
      <c r="AKT3244" s="137"/>
      <c r="AKU3244" s="137"/>
      <c r="AKV3244" s="137"/>
      <c r="AKW3244" s="137"/>
      <c r="AKX3244" s="137"/>
      <c r="AKY3244" s="137"/>
      <c r="AKZ3244" s="137"/>
      <c r="ALA3244" s="137"/>
      <c r="ALB3244" s="137"/>
      <c r="ALC3244" s="137"/>
      <c r="ALD3244" s="137"/>
      <c r="ALE3244" s="137"/>
      <c r="ALF3244" s="137"/>
      <c r="ALG3244" s="137"/>
      <c r="ALH3244" s="137"/>
      <c r="ALI3244" s="137"/>
      <c r="ALJ3244" s="137"/>
      <c r="ALK3244" s="137"/>
      <c r="ALL3244" s="137"/>
      <c r="ALM3244" s="137"/>
      <c r="ALN3244" s="137"/>
      <c r="ALO3244" s="137"/>
      <c r="ALP3244" s="137"/>
      <c r="ALQ3244" s="137"/>
      <c r="ALR3244" s="137"/>
      <c r="ALS3244" s="137"/>
      <c r="ALT3244" s="137"/>
      <c r="ALU3244" s="137"/>
      <c r="ALV3244" s="137"/>
      <c r="ALW3244" s="137"/>
      <c r="ALX3244" s="137"/>
      <c r="ALY3244" s="137"/>
      <c r="ALZ3244" s="137"/>
      <c r="AMA3244" s="137"/>
      <c r="AMB3244" s="137"/>
      <c r="AMC3244" s="137"/>
      <c r="AMD3244" s="137"/>
      <c r="AME3244" s="137"/>
      <c r="AMF3244" s="137"/>
      <c r="AMG3244" s="137"/>
      <c r="AMH3244" s="137"/>
      <c r="AMI3244" s="137"/>
      <c r="AMJ3244" s="137"/>
      <c r="AMK3244" s="137"/>
      <c r="AML3244" s="137"/>
      <c r="AMM3244" s="137"/>
      <c r="AMN3244" s="137"/>
      <c r="AMO3244" s="137"/>
      <c r="AMP3244" s="137"/>
      <c r="AMQ3244" s="137"/>
      <c r="AMR3244" s="137"/>
      <c r="AMS3244" s="137"/>
      <c r="AMT3244" s="137"/>
      <c r="AMU3244" s="137"/>
      <c r="AMV3244" s="137"/>
      <c r="AMW3244" s="137"/>
      <c r="AMX3244" s="137"/>
      <c r="AMY3244" s="137"/>
      <c r="AMZ3244" s="137"/>
      <c r="ANA3244" s="137"/>
      <c r="ANB3244" s="137"/>
      <c r="ANC3244" s="137"/>
      <c r="AND3244" s="137"/>
      <c r="ANE3244" s="137"/>
      <c r="ANF3244" s="137"/>
      <c r="ANG3244" s="137"/>
      <c r="ANH3244" s="137"/>
      <c r="ANI3244" s="137"/>
      <c r="ANJ3244" s="137"/>
      <c r="ANK3244" s="137"/>
      <c r="ANL3244" s="137"/>
      <c r="ANM3244" s="137"/>
      <c r="ANN3244" s="137"/>
      <c r="ANO3244" s="137"/>
      <c r="ANP3244" s="137"/>
      <c r="ANQ3244" s="137"/>
      <c r="ANR3244" s="137"/>
      <c r="ANS3244" s="137"/>
      <c r="ANT3244" s="137"/>
      <c r="ANU3244" s="137"/>
      <c r="ANV3244" s="137"/>
      <c r="ANW3244" s="137"/>
      <c r="ANX3244" s="137"/>
      <c r="ANY3244" s="137"/>
      <c r="ANZ3244" s="137"/>
      <c r="AOA3244" s="137"/>
      <c r="AOB3244" s="137"/>
      <c r="AOC3244" s="137"/>
      <c r="AOD3244" s="137"/>
      <c r="AOE3244" s="137"/>
      <c r="AOF3244" s="137"/>
      <c r="AOG3244" s="137"/>
      <c r="AOH3244" s="137"/>
      <c r="AOI3244" s="137"/>
      <c r="AOJ3244" s="137"/>
      <c r="AOK3244" s="137"/>
      <c r="AOL3244" s="137"/>
      <c r="AOM3244" s="137"/>
      <c r="AON3244" s="137"/>
      <c r="AOO3244" s="137"/>
      <c r="AOP3244" s="137"/>
      <c r="AOQ3244" s="137"/>
      <c r="AOR3244" s="137"/>
      <c r="AOS3244" s="137"/>
      <c r="AOT3244" s="137"/>
      <c r="AOU3244" s="137"/>
      <c r="AOV3244" s="137"/>
      <c r="AOW3244" s="137"/>
      <c r="AOX3244" s="137"/>
      <c r="AOY3244" s="137"/>
      <c r="AOZ3244" s="137"/>
      <c r="APA3244" s="137"/>
      <c r="APB3244" s="137"/>
      <c r="APC3244" s="137"/>
      <c r="APD3244" s="137"/>
      <c r="APE3244" s="137"/>
      <c r="APF3244" s="137"/>
      <c r="APG3244" s="137"/>
      <c r="APH3244" s="137"/>
      <c r="API3244" s="137"/>
      <c r="APJ3244" s="137"/>
      <c r="APK3244" s="137"/>
      <c r="APL3244" s="137"/>
      <c r="APM3244" s="137"/>
      <c r="APN3244" s="137"/>
      <c r="APO3244" s="137"/>
      <c r="APP3244" s="137"/>
      <c r="APQ3244" s="137"/>
      <c r="APR3244" s="137"/>
      <c r="APS3244" s="137"/>
      <c r="APT3244" s="137"/>
      <c r="APU3244" s="137"/>
      <c r="APV3244" s="137"/>
      <c r="APW3244" s="137"/>
      <c r="APX3244" s="137"/>
      <c r="APY3244" s="137"/>
      <c r="APZ3244" s="137"/>
      <c r="AQA3244" s="137"/>
      <c r="AQB3244" s="137"/>
      <c r="AQC3244" s="137"/>
      <c r="AQD3244" s="137"/>
      <c r="AQE3244" s="137"/>
      <c r="AQF3244" s="137"/>
      <c r="AQG3244" s="137"/>
      <c r="AQH3244" s="137"/>
      <c r="AQI3244" s="137"/>
      <c r="AQJ3244" s="137"/>
      <c r="AQK3244" s="137"/>
      <c r="AQL3244" s="137"/>
      <c r="AQM3244" s="137"/>
      <c r="AQN3244" s="137"/>
      <c r="AQO3244" s="137"/>
      <c r="AQP3244" s="137"/>
      <c r="AQQ3244" s="137"/>
      <c r="AQR3244" s="137"/>
      <c r="AQS3244" s="137"/>
      <c r="AQT3244" s="137"/>
      <c r="AQU3244" s="137"/>
      <c r="AQV3244" s="137"/>
      <c r="AQW3244" s="137"/>
      <c r="AQX3244" s="137"/>
      <c r="AQY3244" s="137"/>
      <c r="AQZ3244" s="137"/>
      <c r="ARA3244" s="137"/>
      <c r="ARB3244" s="137"/>
      <c r="ARC3244" s="137"/>
      <c r="ARD3244" s="137"/>
      <c r="ARE3244" s="137"/>
      <c r="ARF3244" s="137"/>
      <c r="ARG3244" s="137"/>
      <c r="ARH3244" s="137"/>
      <c r="ARI3244" s="137"/>
      <c r="ARJ3244" s="137"/>
      <c r="ARK3244" s="137"/>
      <c r="ARL3244" s="137"/>
      <c r="ARM3244" s="137"/>
      <c r="ARN3244" s="137"/>
      <c r="ARO3244" s="137"/>
      <c r="ARP3244" s="137"/>
      <c r="ARQ3244" s="137"/>
      <c r="ARR3244" s="137"/>
      <c r="ARS3244" s="137"/>
      <c r="ART3244" s="137"/>
      <c r="ARU3244" s="137"/>
      <c r="ARV3244" s="137"/>
      <c r="ARW3244" s="137"/>
      <c r="ARX3244" s="137"/>
      <c r="ARY3244" s="137"/>
      <c r="ARZ3244" s="137"/>
      <c r="ASA3244" s="137"/>
      <c r="ASB3244" s="137"/>
      <c r="ASC3244" s="137"/>
      <c r="ASD3244" s="137"/>
      <c r="ASE3244" s="137"/>
      <c r="ASF3244" s="137"/>
      <c r="ASG3244" s="137"/>
      <c r="ASH3244" s="137"/>
      <c r="ASI3244" s="137"/>
      <c r="ASJ3244" s="137"/>
      <c r="ASK3244" s="137"/>
      <c r="ASL3244" s="137"/>
      <c r="ASM3244" s="137"/>
      <c r="ASN3244" s="137"/>
      <c r="ASO3244" s="137"/>
      <c r="ASP3244" s="137"/>
      <c r="ASQ3244" s="137"/>
      <c r="ASR3244" s="137"/>
      <c r="ASS3244" s="137"/>
      <c r="AST3244" s="137"/>
      <c r="ASU3244" s="137"/>
      <c r="ASV3244" s="137"/>
      <c r="ASW3244" s="137"/>
      <c r="ASX3244" s="137"/>
      <c r="ASY3244" s="137"/>
      <c r="ASZ3244" s="137"/>
      <c r="ATA3244" s="137"/>
      <c r="ATB3244" s="137"/>
      <c r="ATC3244" s="137"/>
      <c r="ATD3244" s="137"/>
      <c r="ATE3244" s="137"/>
      <c r="ATF3244" s="137"/>
      <c r="ATG3244" s="137"/>
      <c r="ATH3244" s="137"/>
      <c r="ATI3244" s="137"/>
      <c r="ATJ3244" s="137"/>
      <c r="ATK3244" s="137"/>
      <c r="ATL3244" s="137"/>
      <c r="ATM3244" s="137"/>
      <c r="ATN3244" s="137"/>
      <c r="ATO3244" s="137"/>
      <c r="ATP3244" s="137"/>
      <c r="ATQ3244" s="137"/>
      <c r="ATR3244" s="137"/>
      <c r="ATS3244" s="137"/>
      <c r="ATT3244" s="137"/>
      <c r="ATU3244" s="137"/>
      <c r="ATV3244" s="137"/>
      <c r="ATW3244" s="137"/>
      <c r="ATX3244" s="137"/>
      <c r="ATY3244" s="137"/>
      <c r="ATZ3244" s="137"/>
      <c r="AUA3244" s="137"/>
      <c r="AUB3244" s="137"/>
      <c r="AUC3244" s="137"/>
      <c r="AUD3244" s="137"/>
      <c r="AUE3244" s="137"/>
      <c r="AUF3244" s="137"/>
      <c r="AUG3244" s="137"/>
      <c r="AUH3244" s="137"/>
      <c r="AUI3244" s="137"/>
      <c r="AUJ3244" s="137"/>
      <c r="AUK3244" s="137"/>
      <c r="AUL3244" s="137"/>
      <c r="AUM3244" s="137"/>
      <c r="AUN3244" s="137"/>
      <c r="AUO3244" s="137"/>
      <c r="AUP3244" s="137"/>
      <c r="AUQ3244" s="137"/>
      <c r="AUR3244" s="137"/>
      <c r="AUS3244" s="137"/>
      <c r="AUT3244" s="137"/>
      <c r="AUU3244" s="137"/>
      <c r="AUV3244" s="137"/>
      <c r="AUW3244" s="137"/>
      <c r="AUX3244" s="137"/>
      <c r="AUY3244" s="137"/>
      <c r="AUZ3244" s="137"/>
      <c r="AVA3244" s="137"/>
      <c r="AVB3244" s="137"/>
      <c r="AVC3244" s="137"/>
      <c r="AVD3244" s="137"/>
      <c r="AVE3244" s="137"/>
      <c r="AVF3244" s="137"/>
      <c r="AVG3244" s="137"/>
      <c r="AVH3244" s="137"/>
      <c r="AVI3244" s="137"/>
      <c r="AVJ3244" s="137"/>
      <c r="AVK3244" s="137"/>
      <c r="AVL3244" s="137"/>
      <c r="AVM3244" s="137"/>
      <c r="AVN3244" s="137"/>
      <c r="AVO3244" s="137"/>
      <c r="AVP3244" s="137"/>
      <c r="AVQ3244" s="137"/>
      <c r="AVR3244" s="137"/>
      <c r="AVS3244" s="137"/>
      <c r="AVT3244" s="137"/>
      <c r="AVU3244" s="137"/>
      <c r="AVV3244" s="137"/>
      <c r="AVW3244" s="137"/>
      <c r="AVX3244" s="137"/>
      <c r="AVY3244" s="137"/>
      <c r="AVZ3244" s="137"/>
      <c r="AWA3244" s="137"/>
      <c r="AWB3244" s="137"/>
      <c r="AWC3244" s="137"/>
      <c r="AWD3244" s="137"/>
      <c r="AWE3244" s="137"/>
      <c r="AWF3244" s="137"/>
      <c r="AWG3244" s="137"/>
      <c r="AWH3244" s="137"/>
      <c r="AWI3244" s="137"/>
      <c r="AWJ3244" s="137"/>
      <c r="AWK3244" s="137"/>
      <c r="AWL3244" s="137"/>
      <c r="AWM3244" s="137"/>
      <c r="AWN3244" s="137"/>
      <c r="AWO3244" s="137"/>
      <c r="AWP3244" s="137"/>
      <c r="AWQ3244" s="137"/>
      <c r="AWR3244" s="137"/>
      <c r="AWS3244" s="137"/>
      <c r="AWT3244" s="137"/>
      <c r="AWU3244" s="137"/>
      <c r="AWV3244" s="137"/>
      <c r="AWW3244" s="137"/>
      <c r="AWX3244" s="137"/>
      <c r="AWY3244" s="137"/>
      <c r="AWZ3244" s="137"/>
      <c r="AXA3244" s="137"/>
      <c r="AXB3244" s="137"/>
      <c r="AXC3244" s="137"/>
      <c r="AXD3244" s="137"/>
      <c r="AXE3244" s="137"/>
      <c r="AXF3244" s="137"/>
      <c r="AXG3244" s="137"/>
      <c r="AXH3244" s="137"/>
      <c r="AXI3244" s="137"/>
      <c r="AXJ3244" s="137"/>
      <c r="AXK3244" s="137"/>
      <c r="AXL3244" s="137"/>
      <c r="AXM3244" s="137"/>
      <c r="AXN3244" s="137"/>
      <c r="AXO3244" s="137"/>
      <c r="AXP3244" s="137"/>
      <c r="AXQ3244" s="137"/>
      <c r="AXR3244" s="137"/>
      <c r="AXS3244" s="137"/>
      <c r="AXT3244" s="137"/>
      <c r="AXU3244" s="137"/>
      <c r="AXV3244" s="137"/>
      <c r="AXW3244" s="137"/>
      <c r="AXX3244" s="137"/>
      <c r="AXY3244" s="137"/>
      <c r="AXZ3244" s="137"/>
      <c r="AYA3244" s="137"/>
      <c r="AYB3244" s="137"/>
      <c r="AYC3244" s="137"/>
      <c r="AYD3244" s="137"/>
      <c r="AYE3244" s="137"/>
      <c r="AYF3244" s="137"/>
      <c r="AYG3244" s="137"/>
      <c r="AYH3244" s="137"/>
      <c r="AYI3244" s="137"/>
      <c r="AYJ3244" s="137"/>
      <c r="AYK3244" s="137"/>
      <c r="AYL3244" s="137"/>
      <c r="AYM3244" s="137"/>
      <c r="AYN3244" s="137"/>
      <c r="AYO3244" s="137"/>
      <c r="AYP3244" s="137"/>
      <c r="AYQ3244" s="137"/>
      <c r="AYR3244" s="137"/>
      <c r="AYS3244" s="137"/>
      <c r="AYT3244" s="137"/>
      <c r="AYU3244" s="137"/>
      <c r="AYV3244" s="137"/>
      <c r="AYW3244" s="137"/>
      <c r="AYX3244" s="137"/>
      <c r="AYY3244" s="137"/>
      <c r="AYZ3244" s="137"/>
      <c r="AZA3244" s="137"/>
      <c r="AZB3244" s="137"/>
      <c r="AZC3244" s="137"/>
      <c r="AZD3244" s="137"/>
      <c r="AZE3244" s="137"/>
      <c r="AZF3244" s="137"/>
      <c r="AZG3244" s="137"/>
      <c r="AZH3244" s="137"/>
      <c r="AZI3244" s="137"/>
      <c r="AZJ3244" s="137"/>
      <c r="AZK3244" s="137"/>
      <c r="AZL3244" s="137"/>
      <c r="AZM3244" s="137"/>
      <c r="AZN3244" s="137"/>
      <c r="AZO3244" s="137"/>
      <c r="AZP3244" s="137"/>
      <c r="AZQ3244" s="137"/>
      <c r="AZR3244" s="137"/>
      <c r="AZS3244" s="137"/>
      <c r="AZT3244" s="137"/>
      <c r="AZU3244" s="137"/>
      <c r="AZV3244" s="137"/>
      <c r="AZW3244" s="137"/>
      <c r="AZX3244" s="137"/>
      <c r="AZY3244" s="137"/>
      <c r="AZZ3244" s="137"/>
      <c r="BAA3244" s="137"/>
      <c r="BAB3244" s="137"/>
      <c r="BAC3244" s="137"/>
      <c r="BAD3244" s="137"/>
      <c r="BAE3244" s="137"/>
      <c r="BAF3244" s="137"/>
      <c r="BAG3244" s="137"/>
      <c r="BAH3244" s="137"/>
      <c r="BAI3244" s="137"/>
      <c r="BAJ3244" s="137"/>
      <c r="BAK3244" s="137"/>
      <c r="BAL3244" s="137"/>
      <c r="BAM3244" s="137"/>
      <c r="BAN3244" s="137"/>
      <c r="BAO3244" s="137"/>
      <c r="BAP3244" s="137"/>
      <c r="BAQ3244" s="137"/>
      <c r="BAR3244" s="137"/>
      <c r="BAS3244" s="137"/>
      <c r="BAT3244" s="137"/>
      <c r="BAU3244" s="137"/>
      <c r="BAV3244" s="137"/>
      <c r="BAW3244" s="137"/>
      <c r="BAX3244" s="137"/>
      <c r="BAY3244" s="137"/>
      <c r="BAZ3244" s="137"/>
      <c r="BBA3244" s="137"/>
      <c r="BBB3244" s="137"/>
      <c r="BBC3244" s="137"/>
      <c r="BBD3244" s="137"/>
      <c r="BBE3244" s="137"/>
      <c r="BBF3244" s="137"/>
      <c r="BBG3244" s="137"/>
      <c r="BBH3244" s="137"/>
      <c r="BBI3244" s="137"/>
      <c r="BBJ3244" s="137"/>
      <c r="BBK3244" s="137"/>
      <c r="BBL3244" s="137"/>
      <c r="BBM3244" s="137"/>
      <c r="BBN3244" s="137"/>
      <c r="BBO3244" s="137"/>
      <c r="BBP3244" s="137"/>
      <c r="BBQ3244" s="137"/>
      <c r="BBR3244" s="137"/>
      <c r="BBS3244" s="137"/>
      <c r="BBT3244" s="137"/>
      <c r="BBU3244" s="137"/>
      <c r="BBV3244" s="137"/>
      <c r="BBW3244" s="137"/>
      <c r="BBX3244" s="137"/>
      <c r="BBY3244" s="137"/>
      <c r="BBZ3244" s="137"/>
      <c r="BCA3244" s="137"/>
      <c r="BCB3244" s="137"/>
      <c r="BCC3244" s="137"/>
      <c r="BCD3244" s="137"/>
      <c r="BCE3244" s="137"/>
      <c r="BCF3244" s="137"/>
      <c r="BCG3244" s="137"/>
      <c r="BCH3244" s="137"/>
      <c r="BCI3244" s="137"/>
      <c r="BCJ3244" s="137"/>
      <c r="BCK3244" s="137"/>
      <c r="BCL3244" s="137"/>
      <c r="BCM3244" s="137"/>
      <c r="BCN3244" s="137"/>
      <c r="BCO3244" s="137"/>
      <c r="BCP3244" s="137"/>
      <c r="BCQ3244" s="137"/>
      <c r="BCR3244" s="137"/>
      <c r="BCS3244" s="137"/>
      <c r="BCT3244" s="137"/>
      <c r="BCU3244" s="137"/>
      <c r="BCV3244" s="137"/>
      <c r="BCW3244" s="137"/>
      <c r="BCX3244" s="137"/>
      <c r="BCY3244" s="137"/>
      <c r="BCZ3244" s="137"/>
      <c r="BDA3244" s="137"/>
      <c r="BDB3244" s="137"/>
      <c r="BDC3244" s="137"/>
      <c r="BDD3244" s="137"/>
      <c r="BDE3244" s="137"/>
      <c r="BDF3244" s="137"/>
      <c r="BDG3244" s="137"/>
      <c r="BDH3244" s="137"/>
      <c r="BDI3244" s="137"/>
      <c r="BDJ3244" s="137"/>
      <c r="BDK3244" s="137"/>
      <c r="BDL3244" s="137"/>
      <c r="BDM3244" s="137"/>
      <c r="BDN3244" s="137"/>
      <c r="BDO3244" s="137"/>
      <c r="BDP3244" s="137"/>
      <c r="BDQ3244" s="137"/>
      <c r="BDR3244" s="137"/>
      <c r="BDS3244" s="137"/>
      <c r="BDT3244" s="137"/>
      <c r="BDU3244" s="137"/>
      <c r="BDV3244" s="137"/>
      <c r="BDW3244" s="137"/>
      <c r="BDX3244" s="137"/>
      <c r="BDY3244" s="137"/>
      <c r="BDZ3244" s="137"/>
      <c r="BEA3244" s="137"/>
      <c r="BEB3244" s="137"/>
      <c r="BEC3244" s="137"/>
      <c r="BED3244" s="137"/>
      <c r="BEE3244" s="137"/>
      <c r="BEF3244" s="137"/>
      <c r="BEG3244" s="137"/>
      <c r="BEH3244" s="137"/>
      <c r="BEI3244" s="137"/>
      <c r="BEJ3244" s="137"/>
      <c r="BEK3244" s="137"/>
      <c r="BEL3244" s="137"/>
      <c r="BEM3244" s="137"/>
      <c r="BEN3244" s="137"/>
      <c r="BEO3244" s="137"/>
      <c r="BEP3244" s="137"/>
      <c r="BEQ3244" s="137"/>
      <c r="BER3244" s="137"/>
      <c r="BES3244" s="137"/>
      <c r="BET3244" s="137"/>
      <c r="BEU3244" s="137"/>
      <c r="BEV3244" s="137"/>
      <c r="BEW3244" s="137"/>
      <c r="BEX3244" s="137"/>
      <c r="BEY3244" s="137"/>
      <c r="BEZ3244" s="137"/>
      <c r="BFA3244" s="137"/>
      <c r="BFB3244" s="137"/>
      <c r="BFC3244" s="137"/>
      <c r="BFD3244" s="137"/>
      <c r="BFE3244" s="137"/>
      <c r="BFF3244" s="137"/>
      <c r="BFG3244" s="137"/>
      <c r="BFH3244" s="137"/>
      <c r="BFI3244" s="137"/>
      <c r="BFJ3244" s="137"/>
      <c r="BFK3244" s="137"/>
      <c r="BFL3244" s="137"/>
      <c r="BFM3244" s="137"/>
      <c r="BFN3244" s="137"/>
      <c r="BFO3244" s="137"/>
      <c r="BFP3244" s="137"/>
      <c r="BFQ3244" s="137"/>
      <c r="BFR3244" s="137"/>
      <c r="BFS3244" s="137"/>
      <c r="BFT3244" s="137"/>
      <c r="BFU3244" s="137"/>
      <c r="BFV3244" s="137"/>
      <c r="BFW3244" s="137"/>
      <c r="BFX3244" s="137"/>
      <c r="BFY3244" s="137"/>
      <c r="BFZ3244" s="137"/>
      <c r="BGA3244" s="137"/>
      <c r="BGB3244" s="137"/>
      <c r="BGC3244" s="137"/>
      <c r="BGD3244" s="137"/>
      <c r="BGE3244" s="137"/>
      <c r="BGF3244" s="137"/>
      <c r="BGG3244" s="137"/>
      <c r="BGH3244" s="137"/>
      <c r="BGI3244" s="137"/>
      <c r="BGJ3244" s="137"/>
      <c r="BGK3244" s="137"/>
      <c r="BGL3244" s="137"/>
      <c r="BGM3244" s="137"/>
      <c r="BGN3244" s="137"/>
      <c r="BGO3244" s="137"/>
      <c r="BGP3244" s="137"/>
      <c r="BGQ3244" s="137"/>
      <c r="BGR3244" s="137"/>
      <c r="BGS3244" s="137"/>
      <c r="BGT3244" s="137"/>
      <c r="BGU3244" s="137"/>
      <c r="BGV3244" s="137"/>
      <c r="BGW3244" s="137"/>
      <c r="BGX3244" s="137"/>
      <c r="BGY3244" s="137"/>
      <c r="BGZ3244" s="137"/>
      <c r="BHA3244" s="137"/>
      <c r="BHB3244" s="137"/>
      <c r="BHC3244" s="137"/>
      <c r="BHD3244" s="137"/>
      <c r="BHE3244" s="137"/>
      <c r="BHF3244" s="137"/>
      <c r="BHG3244" s="137"/>
      <c r="BHH3244" s="137"/>
      <c r="BHI3244" s="137"/>
      <c r="BHJ3244" s="137"/>
      <c r="BHK3244" s="137"/>
      <c r="BHL3244" s="137"/>
      <c r="BHM3244" s="137"/>
      <c r="BHN3244" s="137"/>
      <c r="BHO3244" s="137"/>
      <c r="BHP3244" s="137"/>
      <c r="BHQ3244" s="137"/>
      <c r="BHR3244" s="137"/>
      <c r="BHS3244" s="137"/>
      <c r="BHT3244" s="137"/>
      <c r="BHU3244" s="137"/>
      <c r="BHV3244" s="137"/>
      <c r="BHW3244" s="137"/>
      <c r="BHX3244" s="137"/>
      <c r="BHY3244" s="137"/>
      <c r="BHZ3244" s="137"/>
      <c r="BIA3244" s="137"/>
      <c r="BIB3244" s="137"/>
      <c r="BIC3244" s="137"/>
      <c r="BID3244" s="137"/>
      <c r="BIE3244" s="137"/>
      <c r="BIF3244" s="137"/>
      <c r="BIG3244" s="137"/>
      <c r="BIH3244" s="137"/>
      <c r="BII3244" s="137"/>
      <c r="BIJ3244" s="137"/>
      <c r="BIK3244" s="137"/>
      <c r="BIL3244" s="137"/>
      <c r="BIM3244" s="137"/>
      <c r="BIN3244" s="137"/>
      <c r="BIO3244" s="137"/>
      <c r="BIP3244" s="137"/>
      <c r="BIQ3244" s="137"/>
      <c r="BIR3244" s="137"/>
      <c r="BIS3244" s="137"/>
      <c r="BIT3244" s="137"/>
      <c r="BIU3244" s="137"/>
      <c r="BIV3244" s="137"/>
      <c r="BIW3244" s="137"/>
      <c r="BIX3244" s="137"/>
      <c r="BIY3244" s="137"/>
      <c r="BIZ3244" s="137"/>
      <c r="BJA3244" s="137"/>
      <c r="BJB3244" s="137"/>
      <c r="BJC3244" s="137"/>
      <c r="BJD3244" s="137"/>
      <c r="BJE3244" s="137"/>
      <c r="BJF3244" s="137"/>
      <c r="BJG3244" s="137"/>
      <c r="BJH3244" s="137"/>
      <c r="BJI3244" s="137"/>
      <c r="BJJ3244" s="137"/>
      <c r="BJK3244" s="137"/>
      <c r="BJL3244" s="137"/>
      <c r="BJM3244" s="137"/>
      <c r="BJN3244" s="137"/>
      <c r="BJO3244" s="137"/>
      <c r="BJP3244" s="137"/>
      <c r="BJQ3244" s="137"/>
      <c r="BJR3244" s="137"/>
      <c r="BJS3244" s="137"/>
      <c r="BJT3244" s="137"/>
      <c r="BJU3244" s="137"/>
      <c r="BJV3244" s="137"/>
      <c r="BJW3244" s="137"/>
      <c r="BJX3244" s="137"/>
      <c r="BJY3244" s="137"/>
      <c r="BJZ3244" s="137"/>
      <c r="BKA3244" s="137"/>
      <c r="BKB3244" s="137"/>
      <c r="BKC3244" s="137"/>
      <c r="BKD3244" s="137"/>
      <c r="BKE3244" s="137"/>
      <c r="BKF3244" s="137"/>
      <c r="BKG3244" s="137"/>
      <c r="BKH3244" s="137"/>
      <c r="BKI3244" s="137"/>
      <c r="BKJ3244" s="137"/>
      <c r="BKK3244" s="137"/>
      <c r="BKL3244" s="137"/>
      <c r="BKM3244" s="137"/>
      <c r="BKN3244" s="137"/>
      <c r="BKO3244" s="137"/>
      <c r="BKP3244" s="137"/>
      <c r="BKQ3244" s="137"/>
      <c r="BKR3244" s="137"/>
      <c r="BKS3244" s="137"/>
      <c r="BKT3244" s="137"/>
      <c r="BKU3244" s="137"/>
      <c r="BKV3244" s="137"/>
      <c r="BKW3244" s="137"/>
      <c r="BKX3244" s="137"/>
      <c r="BKY3244" s="137"/>
      <c r="BKZ3244" s="137"/>
      <c r="BLA3244" s="137"/>
      <c r="BLB3244" s="137"/>
      <c r="BLC3244" s="137"/>
      <c r="BLD3244" s="137"/>
      <c r="BLE3244" s="137"/>
      <c r="BLF3244" s="137"/>
      <c r="BLG3244" s="137"/>
      <c r="BLH3244" s="137"/>
      <c r="BLI3244" s="137"/>
      <c r="BLJ3244" s="137"/>
      <c r="BLK3244" s="137"/>
      <c r="BLL3244" s="137"/>
      <c r="BLM3244" s="137"/>
      <c r="BLN3244" s="137"/>
      <c r="BLO3244" s="137"/>
      <c r="BLP3244" s="137"/>
      <c r="BLQ3244" s="137"/>
      <c r="BLR3244" s="137"/>
      <c r="BLS3244" s="137"/>
      <c r="BLT3244" s="137"/>
      <c r="BLU3244" s="137"/>
      <c r="BLV3244" s="137"/>
      <c r="BLW3244" s="137"/>
      <c r="BLX3244" s="137"/>
      <c r="BLY3244" s="137"/>
      <c r="BLZ3244" s="137"/>
      <c r="BMA3244" s="137"/>
      <c r="BMB3244" s="137"/>
      <c r="BMC3244" s="137"/>
      <c r="BMD3244" s="137"/>
      <c r="BME3244" s="137"/>
      <c r="BMF3244" s="137"/>
      <c r="BMG3244" s="137"/>
      <c r="BMH3244" s="137"/>
      <c r="BMI3244" s="137"/>
      <c r="BMJ3244" s="137"/>
      <c r="BMK3244" s="137"/>
      <c r="BML3244" s="137"/>
      <c r="BMM3244" s="137"/>
      <c r="BMN3244" s="137"/>
      <c r="BMO3244" s="137"/>
      <c r="BMP3244" s="137"/>
      <c r="BMQ3244" s="137"/>
      <c r="BMR3244" s="137"/>
      <c r="BMS3244" s="137"/>
      <c r="BMT3244" s="137"/>
      <c r="BMU3244" s="137"/>
      <c r="BMV3244" s="137"/>
      <c r="BMW3244" s="137"/>
      <c r="BMX3244" s="137"/>
      <c r="BMY3244" s="137"/>
      <c r="BMZ3244" s="137"/>
      <c r="BNA3244" s="137"/>
      <c r="BNB3244" s="137"/>
      <c r="BNC3244" s="137"/>
      <c r="BND3244" s="137"/>
      <c r="BNE3244" s="137"/>
      <c r="BNF3244" s="137"/>
      <c r="BNG3244" s="137"/>
      <c r="BNH3244" s="137"/>
      <c r="BNI3244" s="137"/>
      <c r="BNJ3244" s="137"/>
      <c r="BNK3244" s="137"/>
      <c r="BNL3244" s="137"/>
      <c r="BNM3244" s="137"/>
      <c r="BNN3244" s="137"/>
      <c r="BNO3244" s="137"/>
      <c r="BNP3244" s="137"/>
      <c r="BNQ3244" s="137"/>
      <c r="BNR3244" s="137"/>
      <c r="BNS3244" s="137"/>
      <c r="BNT3244" s="137"/>
      <c r="BNU3244" s="137"/>
      <c r="BNV3244" s="137"/>
      <c r="BNW3244" s="137"/>
      <c r="BNX3244" s="137"/>
      <c r="BNY3244" s="137"/>
      <c r="BNZ3244" s="137"/>
      <c r="BOA3244" s="137"/>
      <c r="BOB3244" s="137"/>
      <c r="BOC3244" s="137"/>
      <c r="BOD3244" s="137"/>
      <c r="BOE3244" s="137"/>
      <c r="BOF3244" s="137"/>
      <c r="BOG3244" s="137"/>
      <c r="BOH3244" s="137"/>
      <c r="BOI3244" s="137"/>
      <c r="BOJ3244" s="137"/>
      <c r="BOK3244" s="137"/>
      <c r="BOL3244" s="137"/>
      <c r="BOM3244" s="137"/>
      <c r="BON3244" s="137"/>
      <c r="BOO3244" s="137"/>
      <c r="BOP3244" s="137"/>
      <c r="BOQ3244" s="137"/>
      <c r="BOR3244" s="137"/>
      <c r="BOS3244" s="137"/>
      <c r="BOT3244" s="137"/>
      <c r="BOU3244" s="137"/>
      <c r="BOV3244" s="137"/>
      <c r="BOW3244" s="137"/>
      <c r="BOX3244" s="137"/>
      <c r="BOY3244" s="137"/>
      <c r="BOZ3244" s="137"/>
      <c r="BPA3244" s="137"/>
      <c r="BPB3244" s="137"/>
      <c r="BPC3244" s="137"/>
      <c r="BPD3244" s="137"/>
      <c r="BPE3244" s="137"/>
      <c r="BPF3244" s="137"/>
      <c r="BPG3244" s="137"/>
      <c r="BPH3244" s="137"/>
      <c r="BPI3244" s="137"/>
      <c r="BPJ3244" s="137"/>
      <c r="BPK3244" s="137"/>
      <c r="BPL3244" s="137"/>
      <c r="BPM3244" s="137"/>
      <c r="BPN3244" s="137"/>
      <c r="BPO3244" s="137"/>
      <c r="BPP3244" s="137"/>
      <c r="BPQ3244" s="137"/>
      <c r="BPR3244" s="137"/>
      <c r="BPS3244" s="137"/>
      <c r="BPT3244" s="137"/>
      <c r="BPU3244" s="137"/>
      <c r="BPV3244" s="137"/>
      <c r="BPW3244" s="137"/>
      <c r="BPX3244" s="137"/>
      <c r="BPY3244" s="137"/>
      <c r="BPZ3244" s="137"/>
      <c r="BQA3244" s="137"/>
      <c r="BQB3244" s="137"/>
      <c r="BQC3244" s="137"/>
      <c r="BQD3244" s="137"/>
      <c r="BQE3244" s="137"/>
      <c r="BQF3244" s="137"/>
      <c r="BQG3244" s="137"/>
      <c r="BQH3244" s="137"/>
      <c r="BQI3244" s="137"/>
      <c r="BQJ3244" s="137"/>
      <c r="BQK3244" s="137"/>
      <c r="BQL3244" s="137"/>
      <c r="BQM3244" s="137"/>
      <c r="BQN3244" s="137"/>
      <c r="BQO3244" s="137"/>
      <c r="BQP3244" s="137"/>
      <c r="BQQ3244" s="137"/>
      <c r="BQR3244" s="137"/>
      <c r="BQS3244" s="137"/>
      <c r="BQT3244" s="137"/>
      <c r="BQU3244" s="137"/>
      <c r="BQV3244" s="137"/>
      <c r="BQW3244" s="137"/>
      <c r="BQX3244" s="137"/>
      <c r="BQY3244" s="137"/>
      <c r="BQZ3244" s="137"/>
      <c r="BRA3244" s="137"/>
      <c r="BRB3244" s="137"/>
      <c r="BRC3244" s="137"/>
      <c r="BRD3244" s="137"/>
      <c r="BRE3244" s="137"/>
      <c r="BRF3244" s="137"/>
      <c r="BRG3244" s="137"/>
      <c r="BRH3244" s="137"/>
      <c r="BRI3244" s="137"/>
      <c r="BRJ3244" s="137"/>
      <c r="BRK3244" s="137"/>
      <c r="BRL3244" s="137"/>
      <c r="BRM3244" s="137"/>
      <c r="BRN3244" s="137"/>
      <c r="BRO3244" s="137"/>
      <c r="BRP3244" s="137"/>
      <c r="BRQ3244" s="137"/>
      <c r="BRR3244" s="137"/>
      <c r="BRS3244" s="137"/>
      <c r="BRT3244" s="137"/>
      <c r="BRU3244" s="137"/>
      <c r="BRV3244" s="137"/>
      <c r="BRW3244" s="137"/>
      <c r="BRX3244" s="137"/>
      <c r="BRY3244" s="137"/>
      <c r="BRZ3244" s="137"/>
      <c r="BSA3244" s="137"/>
      <c r="BSB3244" s="137"/>
      <c r="BSC3244" s="137"/>
      <c r="BSD3244" s="137"/>
      <c r="BSE3244" s="137"/>
      <c r="BSF3244" s="137"/>
      <c r="BSG3244" s="137"/>
      <c r="BSH3244" s="137"/>
      <c r="BSI3244" s="137"/>
      <c r="BSJ3244" s="137"/>
      <c r="BSK3244" s="137"/>
      <c r="BSL3244" s="137"/>
      <c r="BSM3244" s="137"/>
      <c r="BSN3244" s="137"/>
      <c r="BSO3244" s="137"/>
      <c r="BSP3244" s="137"/>
      <c r="BSQ3244" s="137"/>
      <c r="BSR3244" s="137"/>
      <c r="BSS3244" s="137"/>
      <c r="BST3244" s="137"/>
      <c r="BSU3244" s="137"/>
      <c r="BSV3244" s="137"/>
      <c r="BSW3244" s="137"/>
      <c r="BSX3244" s="137"/>
      <c r="BSY3244" s="137"/>
      <c r="BSZ3244" s="137"/>
      <c r="BTA3244" s="137"/>
      <c r="BTB3244" s="137"/>
      <c r="BTC3244" s="137"/>
      <c r="BTD3244" s="137"/>
      <c r="BTE3244" s="137"/>
      <c r="BTF3244" s="137"/>
      <c r="BTG3244" s="137"/>
      <c r="BTH3244" s="137"/>
      <c r="BTI3244" s="137"/>
      <c r="BTJ3244" s="137"/>
      <c r="BTK3244" s="137"/>
      <c r="BTL3244" s="137"/>
      <c r="BTM3244" s="137"/>
      <c r="BTN3244" s="137"/>
      <c r="BTO3244" s="137"/>
      <c r="BTP3244" s="137"/>
      <c r="BTQ3244" s="137"/>
      <c r="BTR3244" s="137"/>
      <c r="BTS3244" s="137"/>
      <c r="BTT3244" s="137"/>
      <c r="BTU3244" s="137"/>
      <c r="BTV3244" s="137"/>
      <c r="BTW3244" s="137"/>
      <c r="BTX3244" s="137"/>
      <c r="BTY3244" s="137"/>
      <c r="BTZ3244" s="137"/>
      <c r="BUA3244" s="137"/>
      <c r="BUB3244" s="137"/>
      <c r="BUC3244" s="137"/>
      <c r="BUD3244" s="137"/>
      <c r="BUE3244" s="137"/>
      <c r="BUF3244" s="137"/>
      <c r="BUG3244" s="137"/>
      <c r="BUH3244" s="137"/>
      <c r="BUI3244" s="137"/>
      <c r="BUJ3244" s="137"/>
      <c r="BUK3244" s="137"/>
      <c r="BUL3244" s="137"/>
      <c r="BUM3244" s="137"/>
      <c r="BUN3244" s="137"/>
      <c r="BUO3244" s="137"/>
      <c r="BUP3244" s="137"/>
      <c r="BUQ3244" s="137"/>
      <c r="BUR3244" s="137"/>
      <c r="BUS3244" s="137"/>
      <c r="BUT3244" s="137"/>
      <c r="BUU3244" s="137"/>
      <c r="BUV3244" s="137"/>
      <c r="BUW3244" s="137"/>
      <c r="BUX3244" s="137"/>
      <c r="BUY3244" s="137"/>
      <c r="BUZ3244" s="137"/>
      <c r="BVA3244" s="137"/>
      <c r="BVB3244" s="137"/>
      <c r="BVC3244" s="137"/>
      <c r="BVD3244" s="137"/>
      <c r="BVE3244" s="137"/>
      <c r="BVF3244" s="137"/>
      <c r="BVG3244" s="137"/>
      <c r="BVH3244" s="137"/>
      <c r="BVI3244" s="137"/>
      <c r="BVJ3244" s="137"/>
      <c r="BVK3244" s="137"/>
      <c r="BVL3244" s="137"/>
      <c r="BVM3244" s="137"/>
      <c r="BVN3244" s="137"/>
      <c r="BVO3244" s="137"/>
      <c r="BVP3244" s="137"/>
      <c r="BVQ3244" s="137"/>
      <c r="BVR3244" s="137"/>
      <c r="BVS3244" s="137"/>
      <c r="BVT3244" s="137"/>
      <c r="BVU3244" s="137"/>
      <c r="BVV3244" s="137"/>
      <c r="BVW3244" s="137"/>
      <c r="BVX3244" s="137"/>
      <c r="BVY3244" s="137"/>
      <c r="BVZ3244" s="137"/>
      <c r="BWA3244" s="137"/>
      <c r="BWB3244" s="137"/>
      <c r="BWC3244" s="137"/>
      <c r="BWD3244" s="137"/>
      <c r="BWE3244" s="137"/>
      <c r="BWF3244" s="137"/>
      <c r="BWG3244" s="137"/>
      <c r="BWH3244" s="137"/>
      <c r="BWI3244" s="137"/>
      <c r="BWJ3244" s="137"/>
      <c r="BWK3244" s="137"/>
      <c r="BWL3244" s="137"/>
      <c r="BWM3244" s="137"/>
      <c r="BWN3244" s="137"/>
      <c r="BWO3244" s="137"/>
      <c r="BWP3244" s="137"/>
      <c r="BWQ3244" s="137"/>
      <c r="BWR3244" s="137"/>
      <c r="BWS3244" s="137"/>
      <c r="BWT3244" s="137"/>
      <c r="BWU3244" s="137"/>
      <c r="BWV3244" s="137"/>
      <c r="BWW3244" s="137"/>
      <c r="BWX3244" s="137"/>
      <c r="BWY3244" s="137"/>
      <c r="BWZ3244" s="137"/>
      <c r="BXA3244" s="137"/>
      <c r="BXB3244" s="137"/>
      <c r="BXC3244" s="137"/>
      <c r="BXD3244" s="137"/>
      <c r="BXE3244" s="137"/>
      <c r="BXF3244" s="137"/>
      <c r="BXG3244" s="137"/>
      <c r="BXH3244" s="137"/>
      <c r="BXI3244" s="137"/>
      <c r="BXJ3244" s="137"/>
      <c r="BXK3244" s="137"/>
      <c r="BXL3244" s="137"/>
      <c r="BXM3244" s="137"/>
      <c r="BXN3244" s="137"/>
      <c r="BXO3244" s="137"/>
      <c r="BXP3244" s="137"/>
      <c r="BXQ3244" s="137"/>
      <c r="BXR3244" s="137"/>
      <c r="BXS3244" s="137"/>
      <c r="BXT3244" s="137"/>
      <c r="BXU3244" s="137"/>
      <c r="BXV3244" s="137"/>
      <c r="BXW3244" s="137"/>
      <c r="BXX3244" s="137"/>
      <c r="BXY3244" s="137"/>
      <c r="BXZ3244" s="137"/>
      <c r="BYA3244" s="137"/>
      <c r="BYB3244" s="137"/>
      <c r="BYC3244" s="137"/>
      <c r="BYD3244" s="137"/>
      <c r="BYE3244" s="137"/>
      <c r="BYF3244" s="137"/>
      <c r="BYG3244" s="137"/>
      <c r="BYH3244" s="137"/>
      <c r="BYI3244" s="137"/>
      <c r="BYJ3244" s="137"/>
      <c r="BYK3244" s="137"/>
      <c r="BYL3244" s="137"/>
      <c r="BYM3244" s="137"/>
      <c r="BYN3244" s="137"/>
      <c r="BYO3244" s="137"/>
      <c r="BYP3244" s="137"/>
      <c r="BYQ3244" s="137"/>
      <c r="BYR3244" s="137"/>
      <c r="BYS3244" s="137"/>
      <c r="BYT3244" s="137"/>
      <c r="BYU3244" s="137"/>
      <c r="BYV3244" s="137"/>
      <c r="BYW3244" s="137"/>
      <c r="BYX3244" s="137"/>
      <c r="BYY3244" s="137"/>
      <c r="BYZ3244" s="137"/>
      <c r="BZA3244" s="137"/>
      <c r="BZB3244" s="137"/>
      <c r="BZC3244" s="137"/>
      <c r="BZD3244" s="137"/>
      <c r="BZE3244" s="137"/>
      <c r="BZF3244" s="137"/>
      <c r="BZG3244" s="137"/>
      <c r="BZH3244" s="137"/>
      <c r="BZI3244" s="137"/>
      <c r="BZJ3244" s="137"/>
      <c r="BZK3244" s="137"/>
      <c r="BZL3244" s="137"/>
      <c r="BZM3244" s="137"/>
      <c r="BZN3244" s="137"/>
      <c r="BZO3244" s="137"/>
      <c r="BZP3244" s="137"/>
      <c r="BZQ3244" s="137"/>
      <c r="BZR3244" s="137"/>
      <c r="BZS3244" s="137"/>
      <c r="BZT3244" s="137"/>
      <c r="BZU3244" s="137"/>
      <c r="BZV3244" s="137"/>
      <c r="BZW3244" s="137"/>
      <c r="BZX3244" s="137"/>
      <c r="BZY3244" s="137"/>
      <c r="BZZ3244" s="137"/>
      <c r="CAA3244" s="137"/>
      <c r="CAB3244" s="137"/>
      <c r="CAC3244" s="137"/>
      <c r="CAD3244" s="137"/>
      <c r="CAE3244" s="137"/>
      <c r="CAF3244" s="137"/>
      <c r="CAG3244" s="137"/>
      <c r="CAH3244" s="137"/>
      <c r="CAI3244" s="137"/>
      <c r="CAJ3244" s="137"/>
      <c r="CAK3244" s="137"/>
      <c r="CAL3244" s="137"/>
      <c r="CAM3244" s="137"/>
      <c r="CAN3244" s="137"/>
      <c r="CAO3244" s="137"/>
      <c r="CAP3244" s="137"/>
      <c r="CAQ3244" s="137"/>
      <c r="CAR3244" s="137"/>
      <c r="CAS3244" s="137"/>
      <c r="CAT3244" s="137"/>
      <c r="CAU3244" s="137"/>
      <c r="CAV3244" s="137"/>
      <c r="CAW3244" s="137"/>
      <c r="CAX3244" s="137"/>
      <c r="CAY3244" s="137"/>
      <c r="CAZ3244" s="137"/>
      <c r="CBA3244" s="137"/>
      <c r="CBB3244" s="137"/>
      <c r="CBC3244" s="137"/>
      <c r="CBD3244" s="137"/>
      <c r="CBE3244" s="137"/>
      <c r="CBF3244" s="137"/>
      <c r="CBG3244" s="137"/>
      <c r="CBH3244" s="137"/>
      <c r="CBI3244" s="137"/>
      <c r="CBJ3244" s="137"/>
      <c r="CBK3244" s="137"/>
      <c r="CBL3244" s="137"/>
      <c r="CBM3244" s="137"/>
      <c r="CBN3244" s="137"/>
      <c r="CBO3244" s="137"/>
      <c r="CBP3244" s="137"/>
      <c r="CBQ3244" s="137"/>
      <c r="CBR3244" s="137"/>
      <c r="CBS3244" s="137"/>
      <c r="CBT3244" s="137"/>
      <c r="CBU3244" s="137"/>
      <c r="CBV3244" s="137"/>
      <c r="CBW3244" s="137"/>
      <c r="CBX3244" s="137"/>
      <c r="CBY3244" s="137"/>
      <c r="CBZ3244" s="137"/>
      <c r="CCA3244" s="137"/>
      <c r="CCB3244" s="137"/>
      <c r="CCC3244" s="137"/>
      <c r="CCD3244" s="137"/>
      <c r="CCE3244" s="137"/>
      <c r="CCF3244" s="137"/>
      <c r="CCG3244" s="137"/>
      <c r="CCH3244" s="137"/>
      <c r="CCI3244" s="137"/>
      <c r="CCJ3244" s="137"/>
      <c r="CCK3244" s="137"/>
      <c r="CCL3244" s="137"/>
      <c r="CCM3244" s="137"/>
      <c r="CCN3244" s="137"/>
      <c r="CCO3244" s="137"/>
      <c r="CCP3244" s="137"/>
      <c r="CCQ3244" s="137"/>
      <c r="CCR3244" s="137"/>
      <c r="CCS3244" s="137"/>
      <c r="CCT3244" s="137"/>
      <c r="CCU3244" s="137"/>
      <c r="CCV3244" s="137"/>
      <c r="CCW3244" s="137"/>
      <c r="CCX3244" s="137"/>
      <c r="CCY3244" s="137"/>
      <c r="CCZ3244" s="137"/>
      <c r="CDA3244" s="137"/>
      <c r="CDB3244" s="137"/>
      <c r="CDC3244" s="137"/>
      <c r="CDD3244" s="137"/>
      <c r="CDE3244" s="137"/>
      <c r="CDF3244" s="137"/>
      <c r="CDG3244" s="137"/>
      <c r="CDH3244" s="137"/>
      <c r="CDI3244" s="137"/>
      <c r="CDJ3244" s="137"/>
      <c r="CDK3244" s="137"/>
      <c r="CDL3244" s="137"/>
      <c r="CDM3244" s="137"/>
      <c r="CDN3244" s="137"/>
      <c r="CDO3244" s="137"/>
      <c r="CDP3244" s="137"/>
      <c r="CDQ3244" s="137"/>
      <c r="CDR3244" s="137"/>
      <c r="CDS3244" s="137"/>
      <c r="CDT3244" s="137"/>
      <c r="CDU3244" s="137"/>
      <c r="CDV3244" s="137"/>
      <c r="CDW3244" s="137"/>
      <c r="CDX3244" s="137"/>
      <c r="CDY3244" s="137"/>
      <c r="CDZ3244" s="137"/>
      <c r="CEA3244" s="137"/>
      <c r="CEB3244" s="137"/>
      <c r="CEC3244" s="137"/>
      <c r="CED3244" s="137"/>
      <c r="CEE3244" s="137"/>
      <c r="CEF3244" s="137"/>
      <c r="CEG3244" s="137"/>
      <c r="CEH3244" s="137"/>
      <c r="CEI3244" s="137"/>
      <c r="CEJ3244" s="137"/>
      <c r="CEK3244" s="137"/>
      <c r="CEL3244" s="137"/>
      <c r="CEM3244" s="137"/>
      <c r="CEN3244" s="137"/>
      <c r="CEO3244" s="137"/>
      <c r="CEP3244" s="137"/>
      <c r="CEQ3244" s="137"/>
      <c r="CER3244" s="137"/>
      <c r="CES3244" s="137"/>
      <c r="CET3244" s="137"/>
      <c r="CEU3244" s="137"/>
      <c r="CEV3244" s="137"/>
      <c r="CEW3244" s="137"/>
      <c r="CEX3244" s="137"/>
      <c r="CEY3244" s="137"/>
      <c r="CEZ3244" s="137"/>
      <c r="CFA3244" s="137"/>
      <c r="CFB3244" s="137"/>
      <c r="CFC3244" s="137"/>
      <c r="CFD3244" s="137"/>
      <c r="CFE3244" s="137"/>
      <c r="CFF3244" s="137"/>
      <c r="CFG3244" s="137"/>
      <c r="CFH3244" s="137"/>
      <c r="CFI3244" s="137"/>
      <c r="CFJ3244" s="137"/>
      <c r="CFK3244" s="137"/>
      <c r="CFL3244" s="137"/>
      <c r="CFM3244" s="137"/>
      <c r="CFN3244" s="137"/>
      <c r="CFO3244" s="137"/>
      <c r="CFP3244" s="137"/>
      <c r="CFQ3244" s="137"/>
      <c r="CFR3244" s="137"/>
      <c r="CFS3244" s="137"/>
      <c r="CFT3244" s="137"/>
      <c r="CFU3244" s="137"/>
      <c r="CFV3244" s="137"/>
      <c r="CFW3244" s="137"/>
      <c r="CFX3244" s="137"/>
      <c r="CFY3244" s="137"/>
      <c r="CFZ3244" s="137"/>
      <c r="CGA3244" s="137"/>
      <c r="CGB3244" s="137"/>
      <c r="CGC3244" s="137"/>
      <c r="CGD3244" s="137"/>
      <c r="CGE3244" s="137"/>
      <c r="CGF3244" s="137"/>
      <c r="CGG3244" s="137"/>
      <c r="CGH3244" s="137"/>
      <c r="CGI3244" s="137"/>
      <c r="CGJ3244" s="137"/>
      <c r="CGK3244" s="137"/>
      <c r="CGL3244" s="137"/>
      <c r="CGM3244" s="137"/>
      <c r="CGN3244" s="137"/>
      <c r="CGO3244" s="137"/>
      <c r="CGP3244" s="137"/>
      <c r="CGQ3244" s="137"/>
      <c r="CGR3244" s="137"/>
      <c r="CGS3244" s="137"/>
      <c r="CGT3244" s="137"/>
      <c r="CGU3244" s="137"/>
      <c r="CGV3244" s="137"/>
      <c r="CGW3244" s="137"/>
      <c r="CGX3244" s="137"/>
      <c r="CGY3244" s="137"/>
      <c r="CGZ3244" s="137"/>
      <c r="CHA3244" s="137"/>
      <c r="CHB3244" s="137"/>
      <c r="CHC3244" s="137"/>
      <c r="CHD3244" s="137"/>
      <c r="CHE3244" s="137"/>
      <c r="CHF3244" s="137"/>
      <c r="CHG3244" s="137"/>
      <c r="CHH3244" s="137"/>
      <c r="CHI3244" s="137"/>
      <c r="CHJ3244" s="137"/>
      <c r="CHK3244" s="137"/>
      <c r="CHL3244" s="137"/>
      <c r="CHM3244" s="137"/>
      <c r="CHN3244" s="137"/>
      <c r="CHO3244" s="137"/>
      <c r="CHP3244" s="137"/>
      <c r="CHQ3244" s="137"/>
      <c r="CHR3244" s="137"/>
      <c r="CHS3244" s="137"/>
      <c r="CHT3244" s="137"/>
      <c r="CHU3244" s="137"/>
      <c r="CHV3244" s="137"/>
      <c r="CHW3244" s="137"/>
      <c r="CHX3244" s="137"/>
      <c r="CHY3244" s="137"/>
      <c r="CHZ3244" s="137"/>
      <c r="CIA3244" s="137"/>
      <c r="CIB3244" s="137"/>
      <c r="CIC3244" s="137"/>
      <c r="CID3244" s="137"/>
      <c r="CIE3244" s="137"/>
      <c r="CIF3244" s="137"/>
      <c r="CIG3244" s="137"/>
      <c r="CIH3244" s="137"/>
      <c r="CII3244" s="137"/>
      <c r="CIJ3244" s="137"/>
      <c r="CIK3244" s="137"/>
      <c r="CIL3244" s="137"/>
      <c r="CIM3244" s="137"/>
      <c r="CIN3244" s="137"/>
      <c r="CIO3244" s="137"/>
      <c r="CIP3244" s="137"/>
      <c r="CIQ3244" s="137"/>
      <c r="CIR3244" s="137"/>
      <c r="CIS3244" s="137"/>
      <c r="CIT3244" s="137"/>
      <c r="CIU3244" s="137"/>
      <c r="CIV3244" s="137"/>
      <c r="CIW3244" s="137"/>
      <c r="CIX3244" s="137"/>
      <c r="CIY3244" s="137"/>
      <c r="CIZ3244" s="137"/>
      <c r="CJA3244" s="137"/>
      <c r="CJB3244" s="137"/>
      <c r="CJC3244" s="137"/>
      <c r="CJD3244" s="137"/>
      <c r="CJE3244" s="137"/>
      <c r="CJF3244" s="137"/>
      <c r="CJG3244" s="137"/>
      <c r="CJH3244" s="137"/>
      <c r="CJI3244" s="137"/>
      <c r="CJJ3244" s="137"/>
      <c r="CJK3244" s="137"/>
      <c r="CJL3244" s="137"/>
      <c r="CJM3244" s="137"/>
      <c r="CJN3244" s="137"/>
      <c r="CJO3244" s="137"/>
      <c r="CJP3244" s="137"/>
      <c r="CJQ3244" s="137"/>
      <c r="CJR3244" s="137"/>
      <c r="CJS3244" s="137"/>
      <c r="CJT3244" s="137"/>
      <c r="CJU3244" s="137"/>
      <c r="CJV3244" s="137"/>
      <c r="CJW3244" s="137"/>
      <c r="CJX3244" s="137"/>
      <c r="CJY3244" s="137"/>
      <c r="CJZ3244" s="137"/>
      <c r="CKA3244" s="137"/>
      <c r="CKB3244" s="137"/>
      <c r="CKC3244" s="137"/>
      <c r="CKD3244" s="137"/>
      <c r="CKE3244" s="137"/>
      <c r="CKF3244" s="137"/>
      <c r="CKG3244" s="137"/>
      <c r="CKH3244" s="137"/>
      <c r="CKI3244" s="137"/>
      <c r="CKJ3244" s="137"/>
      <c r="CKK3244" s="137"/>
      <c r="CKL3244" s="137"/>
      <c r="CKM3244" s="137"/>
      <c r="CKN3244" s="137"/>
      <c r="CKO3244" s="137"/>
      <c r="CKP3244" s="137"/>
      <c r="CKQ3244" s="137"/>
      <c r="CKR3244" s="137"/>
      <c r="CKS3244" s="137"/>
      <c r="CKT3244" s="137"/>
      <c r="CKU3244" s="137"/>
      <c r="CKV3244" s="137"/>
      <c r="CKW3244" s="137"/>
      <c r="CKX3244" s="137"/>
      <c r="CKY3244" s="137"/>
      <c r="CKZ3244" s="137"/>
      <c r="CLA3244" s="137"/>
      <c r="CLB3244" s="137"/>
      <c r="CLC3244" s="137"/>
      <c r="CLD3244" s="137"/>
      <c r="CLE3244" s="137"/>
      <c r="CLF3244" s="137"/>
      <c r="CLG3244" s="137"/>
      <c r="CLH3244" s="137"/>
      <c r="CLI3244" s="137"/>
      <c r="CLJ3244" s="137"/>
      <c r="CLK3244" s="137"/>
      <c r="CLL3244" s="137"/>
      <c r="CLM3244" s="137"/>
      <c r="CLN3244" s="137"/>
      <c r="CLO3244" s="137"/>
      <c r="CLP3244" s="137"/>
      <c r="CLQ3244" s="137"/>
      <c r="CLR3244" s="137"/>
      <c r="CLS3244" s="137"/>
      <c r="CLT3244" s="137"/>
      <c r="CLU3244" s="137"/>
      <c r="CLV3244" s="137"/>
      <c r="CLW3244" s="137"/>
      <c r="CLX3244" s="137"/>
      <c r="CLY3244" s="137"/>
      <c r="CLZ3244" s="137"/>
      <c r="CMA3244" s="137"/>
      <c r="CMB3244" s="137"/>
      <c r="CMC3244" s="137"/>
      <c r="CMD3244" s="137"/>
      <c r="CME3244" s="137"/>
      <c r="CMF3244" s="137"/>
      <c r="CMG3244" s="137"/>
      <c r="CMH3244" s="137"/>
      <c r="CMI3244" s="137"/>
      <c r="CMJ3244" s="137"/>
      <c r="CMK3244" s="137"/>
      <c r="CML3244" s="137"/>
      <c r="CMM3244" s="137"/>
      <c r="CMN3244" s="137"/>
      <c r="CMO3244" s="137"/>
      <c r="CMP3244" s="137"/>
      <c r="CMQ3244" s="137"/>
      <c r="CMR3244" s="137"/>
      <c r="CMS3244" s="137"/>
      <c r="CMT3244" s="137"/>
      <c r="CMU3244" s="137"/>
      <c r="CMV3244" s="137"/>
      <c r="CMW3244" s="137"/>
      <c r="CMX3244" s="137"/>
      <c r="CMY3244" s="137"/>
      <c r="CMZ3244" s="137"/>
      <c r="CNA3244" s="137"/>
      <c r="CNB3244" s="137"/>
      <c r="CNC3244" s="137"/>
      <c r="CND3244" s="137"/>
      <c r="CNE3244" s="137"/>
      <c r="CNF3244" s="137"/>
      <c r="CNG3244" s="137"/>
      <c r="CNH3244" s="137"/>
      <c r="CNI3244" s="137"/>
      <c r="CNJ3244" s="137"/>
      <c r="CNK3244" s="137"/>
      <c r="CNL3244" s="137"/>
      <c r="CNM3244" s="137"/>
      <c r="CNN3244" s="137"/>
      <c r="CNO3244" s="137"/>
      <c r="CNP3244" s="137"/>
      <c r="CNQ3244" s="137"/>
      <c r="CNR3244" s="137"/>
      <c r="CNS3244" s="137"/>
      <c r="CNT3244" s="137"/>
      <c r="CNU3244" s="137"/>
      <c r="CNV3244" s="137"/>
      <c r="CNW3244" s="137"/>
      <c r="CNX3244" s="137"/>
      <c r="CNY3244" s="137"/>
      <c r="CNZ3244" s="137"/>
      <c r="COA3244" s="137"/>
      <c r="COB3244" s="137"/>
      <c r="COC3244" s="137"/>
      <c r="COD3244" s="137"/>
      <c r="COE3244" s="137"/>
      <c r="COF3244" s="137"/>
      <c r="COG3244" s="137"/>
      <c r="COH3244" s="137"/>
      <c r="COI3244" s="137"/>
      <c r="COJ3244" s="137"/>
      <c r="COK3244" s="137"/>
      <c r="COL3244" s="137"/>
      <c r="COM3244" s="137"/>
      <c r="CON3244" s="137"/>
      <c r="COO3244" s="137"/>
      <c r="COP3244" s="137"/>
      <c r="COQ3244" s="137"/>
      <c r="COR3244" s="137"/>
      <c r="COS3244" s="137"/>
      <c r="COT3244" s="137"/>
      <c r="COU3244" s="137"/>
      <c r="COV3244" s="137"/>
      <c r="COW3244" s="137"/>
      <c r="COX3244" s="137"/>
      <c r="COY3244" s="137"/>
      <c r="COZ3244" s="137"/>
      <c r="CPA3244" s="137"/>
      <c r="CPB3244" s="137"/>
      <c r="CPC3244" s="137"/>
      <c r="CPD3244" s="137"/>
      <c r="CPE3244" s="137"/>
      <c r="CPF3244" s="137"/>
      <c r="CPG3244" s="137"/>
      <c r="CPH3244" s="137"/>
      <c r="CPI3244" s="137"/>
      <c r="CPJ3244" s="137"/>
      <c r="CPK3244" s="137"/>
      <c r="CPL3244" s="137"/>
      <c r="CPM3244" s="137"/>
      <c r="CPN3244" s="137"/>
      <c r="CPO3244" s="137"/>
      <c r="CPP3244" s="137"/>
      <c r="CPQ3244" s="137"/>
      <c r="CPR3244" s="137"/>
      <c r="CPS3244" s="137"/>
      <c r="CPT3244" s="137"/>
      <c r="CPU3244" s="137"/>
      <c r="CPV3244" s="137"/>
      <c r="CPW3244" s="137"/>
      <c r="CPX3244" s="137"/>
      <c r="CPY3244" s="137"/>
      <c r="CPZ3244" s="137"/>
      <c r="CQA3244" s="137"/>
      <c r="CQB3244" s="137"/>
      <c r="CQC3244" s="137"/>
      <c r="CQD3244" s="137"/>
      <c r="CQE3244" s="137"/>
      <c r="CQF3244" s="137"/>
      <c r="CQG3244" s="137"/>
      <c r="CQH3244" s="137"/>
      <c r="CQI3244" s="137"/>
      <c r="CQJ3244" s="137"/>
      <c r="CQK3244" s="137"/>
      <c r="CQL3244" s="137"/>
      <c r="CQM3244" s="137"/>
      <c r="CQN3244" s="137"/>
      <c r="CQO3244" s="137"/>
      <c r="CQP3244" s="137"/>
      <c r="CQQ3244" s="137"/>
      <c r="CQR3244" s="137"/>
      <c r="CQS3244" s="137"/>
      <c r="CQT3244" s="137"/>
      <c r="CQU3244" s="137"/>
      <c r="CQV3244" s="137"/>
      <c r="CQW3244" s="137"/>
      <c r="CQX3244" s="137"/>
      <c r="CQY3244" s="137"/>
      <c r="CQZ3244" s="137"/>
      <c r="CRA3244" s="137"/>
      <c r="CRB3244" s="137"/>
      <c r="CRC3244" s="137"/>
      <c r="CRD3244" s="137"/>
      <c r="CRE3244" s="137"/>
      <c r="CRF3244" s="137"/>
      <c r="CRG3244" s="137"/>
      <c r="CRH3244" s="137"/>
      <c r="CRI3244" s="137"/>
      <c r="CRJ3244" s="137"/>
      <c r="CRK3244" s="137"/>
      <c r="CRL3244" s="137"/>
      <c r="CRM3244" s="137"/>
      <c r="CRN3244" s="137"/>
      <c r="CRO3244" s="137"/>
      <c r="CRP3244" s="137"/>
      <c r="CRQ3244" s="137"/>
      <c r="CRR3244" s="137"/>
      <c r="CRS3244" s="137"/>
      <c r="CRT3244" s="137"/>
      <c r="CRU3244" s="137"/>
      <c r="CRV3244" s="137"/>
      <c r="CRW3244" s="137"/>
      <c r="CRX3244" s="137"/>
      <c r="CRY3244" s="137"/>
      <c r="CRZ3244" s="137"/>
      <c r="CSA3244" s="137"/>
      <c r="CSB3244" s="137"/>
      <c r="CSC3244" s="137"/>
      <c r="CSD3244" s="137"/>
      <c r="CSE3244" s="137"/>
      <c r="CSF3244" s="137"/>
      <c r="CSG3244" s="137"/>
      <c r="CSH3244" s="137"/>
      <c r="CSI3244" s="137"/>
      <c r="CSJ3244" s="137"/>
      <c r="CSK3244" s="137"/>
      <c r="CSL3244" s="137"/>
      <c r="CSM3244" s="137"/>
      <c r="CSN3244" s="137"/>
      <c r="CSO3244" s="137"/>
      <c r="CSP3244" s="137"/>
      <c r="CSQ3244" s="137"/>
      <c r="CSR3244" s="137"/>
      <c r="CSS3244" s="137"/>
      <c r="CST3244" s="137"/>
      <c r="CSU3244" s="137"/>
      <c r="CSV3244" s="137"/>
      <c r="CSW3244" s="137"/>
      <c r="CSX3244" s="137"/>
      <c r="CSY3244" s="137"/>
      <c r="CSZ3244" s="137"/>
      <c r="CTA3244" s="137"/>
      <c r="CTB3244" s="137"/>
      <c r="CTC3244" s="137"/>
      <c r="CTD3244" s="137"/>
      <c r="CTE3244" s="137"/>
      <c r="CTF3244" s="137"/>
      <c r="CTG3244" s="137"/>
      <c r="CTH3244" s="137"/>
      <c r="CTI3244" s="137"/>
      <c r="CTJ3244" s="137"/>
      <c r="CTK3244" s="137"/>
      <c r="CTL3244" s="137"/>
      <c r="CTM3244" s="137"/>
      <c r="CTN3244" s="137"/>
      <c r="CTO3244" s="137"/>
      <c r="CTP3244" s="137"/>
      <c r="CTQ3244" s="137"/>
      <c r="CTR3244" s="137"/>
      <c r="CTS3244" s="137"/>
      <c r="CTT3244" s="137"/>
      <c r="CTU3244" s="137"/>
      <c r="CTV3244" s="137"/>
      <c r="CTW3244" s="137"/>
      <c r="CTX3244" s="137"/>
      <c r="CTY3244" s="137"/>
      <c r="CTZ3244" s="137"/>
      <c r="CUA3244" s="137"/>
      <c r="CUB3244" s="137"/>
      <c r="CUC3244" s="137"/>
      <c r="CUD3244" s="137"/>
      <c r="CUE3244" s="137"/>
      <c r="CUF3244" s="137"/>
      <c r="CUG3244" s="137"/>
      <c r="CUH3244" s="137"/>
      <c r="CUI3244" s="137"/>
      <c r="CUJ3244" s="137"/>
      <c r="CUK3244" s="137"/>
      <c r="CUL3244" s="137"/>
      <c r="CUM3244" s="137"/>
      <c r="CUN3244" s="137"/>
      <c r="CUO3244" s="137"/>
      <c r="CUP3244" s="137"/>
      <c r="CUQ3244" s="137"/>
      <c r="CUR3244" s="137"/>
      <c r="CUS3244" s="137"/>
      <c r="CUT3244" s="137"/>
      <c r="CUU3244" s="137"/>
      <c r="CUV3244" s="137"/>
      <c r="CUW3244" s="137"/>
      <c r="CUX3244" s="137"/>
      <c r="CUY3244" s="137"/>
      <c r="CUZ3244" s="137"/>
      <c r="CVA3244" s="137"/>
      <c r="CVB3244" s="137"/>
      <c r="CVC3244" s="137"/>
      <c r="CVD3244" s="137"/>
      <c r="CVE3244" s="137"/>
      <c r="CVF3244" s="137"/>
      <c r="CVG3244" s="137"/>
      <c r="CVH3244" s="137"/>
      <c r="CVI3244" s="137"/>
      <c r="CVJ3244" s="137"/>
      <c r="CVK3244" s="137"/>
      <c r="CVL3244" s="137"/>
      <c r="CVM3244" s="137"/>
      <c r="CVN3244" s="137"/>
      <c r="CVO3244" s="137"/>
      <c r="CVP3244" s="137"/>
      <c r="CVQ3244" s="137"/>
      <c r="CVR3244" s="137"/>
      <c r="CVS3244" s="137"/>
      <c r="CVT3244" s="137"/>
      <c r="CVU3244" s="137"/>
      <c r="CVV3244" s="137"/>
      <c r="CVW3244" s="137"/>
      <c r="CVX3244" s="137"/>
      <c r="CVY3244" s="137"/>
      <c r="CVZ3244" s="137"/>
      <c r="CWA3244" s="137"/>
      <c r="CWB3244" s="137"/>
      <c r="CWC3244" s="137"/>
      <c r="CWD3244" s="137"/>
      <c r="CWE3244" s="137"/>
      <c r="CWF3244" s="137"/>
      <c r="CWG3244" s="137"/>
      <c r="CWH3244" s="137"/>
      <c r="CWI3244" s="137"/>
      <c r="CWJ3244" s="137"/>
      <c r="CWK3244" s="137"/>
      <c r="CWL3244" s="137"/>
      <c r="CWM3244" s="137"/>
      <c r="CWN3244" s="137"/>
      <c r="CWO3244" s="137"/>
      <c r="CWP3244" s="137"/>
      <c r="CWQ3244" s="137"/>
      <c r="CWR3244" s="137"/>
      <c r="CWS3244" s="137"/>
      <c r="CWT3244" s="137"/>
      <c r="CWU3244" s="137"/>
      <c r="CWV3244" s="137"/>
      <c r="CWW3244" s="137"/>
      <c r="CWX3244" s="137"/>
      <c r="CWY3244" s="137"/>
      <c r="CWZ3244" s="137"/>
      <c r="CXA3244" s="137"/>
      <c r="CXB3244" s="137"/>
      <c r="CXC3244" s="137"/>
      <c r="CXD3244" s="137"/>
      <c r="CXE3244" s="137"/>
      <c r="CXF3244" s="137"/>
      <c r="CXG3244" s="137"/>
      <c r="CXH3244" s="137"/>
      <c r="CXI3244" s="137"/>
      <c r="CXJ3244" s="137"/>
      <c r="CXK3244" s="137"/>
      <c r="CXL3244" s="137"/>
      <c r="CXM3244" s="137"/>
      <c r="CXN3244" s="137"/>
      <c r="CXO3244" s="137"/>
      <c r="CXP3244" s="137"/>
      <c r="CXQ3244" s="137"/>
      <c r="CXR3244" s="137"/>
      <c r="CXS3244" s="137"/>
      <c r="CXT3244" s="137"/>
      <c r="CXU3244" s="137"/>
      <c r="CXV3244" s="137"/>
      <c r="CXW3244" s="137"/>
      <c r="CXX3244" s="137"/>
      <c r="CXY3244" s="137"/>
      <c r="CXZ3244" s="137"/>
      <c r="CYA3244" s="137"/>
      <c r="CYB3244" s="137"/>
      <c r="CYC3244" s="137"/>
      <c r="CYD3244" s="137"/>
      <c r="CYE3244" s="137"/>
      <c r="CYF3244" s="137"/>
      <c r="CYG3244" s="137"/>
      <c r="CYH3244" s="137"/>
      <c r="CYI3244" s="137"/>
      <c r="CYJ3244" s="137"/>
      <c r="CYK3244" s="137"/>
      <c r="CYL3244" s="137"/>
      <c r="CYM3244" s="137"/>
      <c r="CYN3244" s="137"/>
      <c r="CYO3244" s="137"/>
      <c r="CYP3244" s="137"/>
      <c r="CYQ3244" s="137"/>
      <c r="CYR3244" s="137"/>
      <c r="CYS3244" s="137"/>
      <c r="CYT3244" s="137"/>
      <c r="CYU3244" s="137"/>
      <c r="CYV3244" s="137"/>
      <c r="CYW3244" s="137"/>
      <c r="CYX3244" s="137"/>
      <c r="CYY3244" s="137"/>
      <c r="CYZ3244" s="137"/>
      <c r="CZA3244" s="137"/>
      <c r="CZB3244" s="137"/>
      <c r="CZC3244" s="137"/>
      <c r="CZD3244" s="137"/>
      <c r="CZE3244" s="137"/>
      <c r="CZF3244" s="137"/>
      <c r="CZG3244" s="137"/>
      <c r="CZH3244" s="137"/>
      <c r="CZI3244" s="137"/>
      <c r="CZJ3244" s="137"/>
      <c r="CZK3244" s="137"/>
      <c r="CZL3244" s="137"/>
      <c r="CZM3244" s="137"/>
      <c r="CZN3244" s="137"/>
      <c r="CZO3244" s="137"/>
      <c r="CZP3244" s="137"/>
      <c r="CZQ3244" s="137"/>
      <c r="CZR3244" s="137"/>
      <c r="CZS3244" s="137"/>
      <c r="CZT3244" s="137"/>
      <c r="CZU3244" s="137"/>
      <c r="CZV3244" s="137"/>
      <c r="CZW3244" s="137"/>
      <c r="CZX3244" s="137"/>
      <c r="CZY3244" s="137"/>
      <c r="CZZ3244" s="137"/>
      <c r="DAA3244" s="137"/>
      <c r="DAB3244" s="137"/>
      <c r="DAC3244" s="137"/>
      <c r="DAD3244" s="137"/>
      <c r="DAE3244" s="137"/>
      <c r="DAF3244" s="137"/>
      <c r="DAG3244" s="137"/>
      <c r="DAH3244" s="137"/>
      <c r="DAI3244" s="137"/>
      <c r="DAJ3244" s="137"/>
      <c r="DAK3244" s="137"/>
      <c r="DAL3244" s="137"/>
      <c r="DAM3244" s="137"/>
      <c r="DAN3244" s="137"/>
      <c r="DAO3244" s="137"/>
      <c r="DAP3244" s="137"/>
      <c r="DAQ3244" s="137"/>
      <c r="DAR3244" s="137"/>
      <c r="DAS3244" s="137"/>
      <c r="DAT3244" s="137"/>
      <c r="DAU3244" s="137"/>
      <c r="DAV3244" s="137"/>
      <c r="DAW3244" s="137"/>
      <c r="DAX3244" s="137"/>
      <c r="DAY3244" s="137"/>
      <c r="DAZ3244" s="137"/>
      <c r="DBA3244" s="137"/>
      <c r="DBB3244" s="137"/>
      <c r="DBC3244" s="137"/>
      <c r="DBD3244" s="137"/>
      <c r="DBE3244" s="137"/>
      <c r="DBF3244" s="137"/>
      <c r="DBG3244" s="137"/>
      <c r="DBH3244" s="137"/>
      <c r="DBI3244" s="137"/>
      <c r="DBJ3244" s="137"/>
      <c r="DBK3244" s="137"/>
      <c r="DBL3244" s="137"/>
      <c r="DBM3244" s="137"/>
      <c r="DBN3244" s="137"/>
      <c r="DBO3244" s="137"/>
      <c r="DBP3244" s="137"/>
      <c r="DBQ3244" s="137"/>
      <c r="DBR3244" s="137"/>
      <c r="DBS3244" s="137"/>
      <c r="DBT3244" s="137"/>
      <c r="DBU3244" s="137"/>
      <c r="DBV3244" s="137"/>
      <c r="DBW3244" s="137"/>
      <c r="DBX3244" s="137"/>
      <c r="DBY3244" s="137"/>
      <c r="DBZ3244" s="137"/>
      <c r="DCA3244" s="137"/>
      <c r="DCB3244" s="137"/>
      <c r="DCC3244" s="137"/>
      <c r="DCD3244" s="137"/>
      <c r="DCE3244" s="137"/>
      <c r="DCF3244" s="137"/>
      <c r="DCG3244" s="137"/>
      <c r="DCH3244" s="137"/>
      <c r="DCI3244" s="137"/>
      <c r="DCJ3244" s="137"/>
      <c r="DCK3244" s="137"/>
      <c r="DCL3244" s="137"/>
      <c r="DCM3244" s="137"/>
      <c r="DCN3244" s="137"/>
      <c r="DCO3244" s="137"/>
      <c r="DCP3244" s="137"/>
      <c r="DCQ3244" s="137"/>
      <c r="DCR3244" s="137"/>
      <c r="DCS3244" s="137"/>
      <c r="DCT3244" s="137"/>
      <c r="DCU3244" s="137"/>
      <c r="DCV3244" s="137"/>
      <c r="DCW3244" s="137"/>
      <c r="DCX3244" s="137"/>
      <c r="DCY3244" s="137"/>
      <c r="DCZ3244" s="137"/>
      <c r="DDA3244" s="137"/>
      <c r="DDB3244" s="137"/>
      <c r="DDC3244" s="137"/>
      <c r="DDD3244" s="137"/>
      <c r="DDE3244" s="137"/>
      <c r="DDF3244" s="137"/>
      <c r="DDG3244" s="137"/>
      <c r="DDH3244" s="137"/>
      <c r="DDI3244" s="137"/>
      <c r="DDJ3244" s="137"/>
      <c r="DDK3244" s="137"/>
      <c r="DDL3244" s="137"/>
      <c r="DDM3244" s="137"/>
      <c r="DDN3244" s="137"/>
      <c r="DDO3244" s="137"/>
      <c r="DDP3244" s="137"/>
      <c r="DDQ3244" s="137"/>
      <c r="DDR3244" s="137"/>
      <c r="DDS3244" s="137"/>
      <c r="DDT3244" s="137"/>
      <c r="DDU3244" s="137"/>
      <c r="DDV3244" s="137"/>
      <c r="DDW3244" s="137"/>
      <c r="DDX3244" s="137"/>
      <c r="DDY3244" s="137"/>
      <c r="DDZ3244" s="137"/>
      <c r="DEA3244" s="137"/>
      <c r="DEB3244" s="137"/>
      <c r="DEC3244" s="137"/>
      <c r="DED3244" s="137"/>
      <c r="DEE3244" s="137"/>
      <c r="DEF3244" s="137"/>
      <c r="DEG3244" s="137"/>
      <c r="DEH3244" s="137"/>
      <c r="DEI3244" s="137"/>
      <c r="DEJ3244" s="137"/>
      <c r="DEK3244" s="137"/>
      <c r="DEL3244" s="137"/>
      <c r="DEM3244" s="137"/>
      <c r="DEN3244" s="137"/>
      <c r="DEO3244" s="137"/>
      <c r="DEP3244" s="137"/>
      <c r="DEQ3244" s="137"/>
      <c r="DER3244" s="137"/>
      <c r="DES3244" s="137"/>
      <c r="DET3244" s="137"/>
      <c r="DEU3244" s="137"/>
      <c r="DEV3244" s="137"/>
      <c r="DEW3244" s="137"/>
      <c r="DEX3244" s="137"/>
      <c r="DEY3244" s="137"/>
      <c r="DEZ3244" s="137"/>
      <c r="DFA3244" s="137"/>
      <c r="DFB3244" s="137"/>
      <c r="DFC3244" s="137"/>
      <c r="DFD3244" s="137"/>
      <c r="DFE3244" s="137"/>
      <c r="DFF3244" s="137"/>
      <c r="DFG3244" s="137"/>
      <c r="DFH3244" s="137"/>
      <c r="DFI3244" s="137"/>
      <c r="DFJ3244" s="137"/>
      <c r="DFK3244" s="137"/>
      <c r="DFL3244" s="137"/>
      <c r="DFM3244" s="137"/>
      <c r="DFN3244" s="137"/>
      <c r="DFO3244" s="137"/>
      <c r="DFP3244" s="137"/>
      <c r="DFQ3244" s="137"/>
      <c r="DFR3244" s="137"/>
      <c r="DFS3244" s="137"/>
      <c r="DFT3244" s="137"/>
      <c r="DFU3244" s="137"/>
      <c r="DFV3244" s="137"/>
      <c r="DFW3244" s="137"/>
      <c r="DFX3244" s="137"/>
      <c r="DFY3244" s="137"/>
      <c r="DFZ3244" s="137"/>
      <c r="DGA3244" s="137"/>
      <c r="DGB3244" s="137"/>
      <c r="DGC3244" s="137"/>
      <c r="DGD3244" s="137"/>
      <c r="DGE3244" s="137"/>
      <c r="DGF3244" s="137"/>
      <c r="DGG3244" s="137"/>
      <c r="DGH3244" s="137"/>
      <c r="DGI3244" s="137"/>
      <c r="DGJ3244" s="137"/>
      <c r="DGK3244" s="137"/>
      <c r="DGL3244" s="137"/>
      <c r="DGM3244" s="137"/>
      <c r="DGN3244" s="137"/>
      <c r="DGO3244" s="137"/>
      <c r="DGP3244" s="137"/>
      <c r="DGQ3244" s="137"/>
      <c r="DGR3244" s="137"/>
      <c r="DGS3244" s="137"/>
      <c r="DGT3244" s="137"/>
      <c r="DGU3244" s="137"/>
      <c r="DGV3244" s="137"/>
      <c r="DGW3244" s="137"/>
      <c r="DGX3244" s="137"/>
      <c r="DGY3244" s="137"/>
      <c r="DGZ3244" s="137"/>
      <c r="DHA3244" s="137"/>
      <c r="DHB3244" s="137"/>
      <c r="DHC3244" s="137"/>
      <c r="DHD3244" s="137"/>
      <c r="DHE3244" s="137"/>
      <c r="DHF3244" s="137"/>
      <c r="DHG3244" s="137"/>
      <c r="DHH3244" s="137"/>
      <c r="DHI3244" s="137"/>
      <c r="DHJ3244" s="137"/>
      <c r="DHK3244" s="137"/>
      <c r="DHL3244" s="137"/>
      <c r="DHM3244" s="137"/>
      <c r="DHN3244" s="137"/>
      <c r="DHO3244" s="137"/>
    </row>
    <row r="3245" spans="1:2927" s="148" customFormat="1" ht="29.15" customHeight="1" outlineLevel="1" x14ac:dyDescent="0.35">
      <c r="A3245" s="161" t="s">
        <v>4488</v>
      </c>
      <c r="B3245" s="163" t="s">
        <v>4489</v>
      </c>
      <c r="C3245" s="64"/>
      <c r="D3245" s="404">
        <v>2442</v>
      </c>
      <c r="E3245" s="66">
        <f>E3254</f>
        <v>0</v>
      </c>
      <c r="F3245" s="65"/>
      <c r="G3245" s="65"/>
      <c r="H3245" s="65"/>
      <c r="I3245" s="66">
        <f t="shared" si="199"/>
        <v>0</v>
      </c>
      <c r="J3245" s="66">
        <f>J3254</f>
        <v>0</v>
      </c>
      <c r="K3245" s="65"/>
      <c r="L3245" s="65"/>
      <c r="M3245" s="65"/>
      <c r="N3245" s="66">
        <f t="shared" si="198"/>
        <v>0</v>
      </c>
      <c r="O3245" s="67">
        <f>O3246</f>
        <v>46055</v>
      </c>
      <c r="P3245" s="67">
        <f>P3254</f>
        <v>46203</v>
      </c>
      <c r="Q3245" s="68"/>
      <c r="R3245" s="71" t="s">
        <v>33</v>
      </c>
      <c r="S3245" s="71" t="s">
        <v>45</v>
      </c>
      <c r="T3245" s="71" t="s">
        <v>414</v>
      </c>
      <c r="U3245" s="147"/>
      <c r="V3245" s="137"/>
      <c r="W3245" s="137"/>
      <c r="X3245" s="137"/>
      <c r="Y3245" s="137"/>
      <c r="Z3245" s="137"/>
      <c r="AA3245" s="137"/>
      <c r="AB3245" s="137"/>
      <c r="AC3245" s="137"/>
      <c r="AD3245" s="137"/>
      <c r="AE3245" s="137"/>
      <c r="AF3245" s="137"/>
      <c r="AG3245" s="137"/>
      <c r="AH3245" s="137"/>
      <c r="AI3245" s="137"/>
      <c r="AJ3245" s="137"/>
      <c r="AK3245" s="137"/>
      <c r="AL3245" s="137"/>
      <c r="AM3245" s="137"/>
      <c r="AN3245" s="137"/>
      <c r="AO3245" s="137"/>
      <c r="AP3245" s="137"/>
      <c r="AQ3245" s="137"/>
      <c r="AR3245" s="137"/>
      <c r="AS3245" s="137"/>
      <c r="AT3245" s="137"/>
      <c r="AU3245" s="137"/>
      <c r="AV3245" s="137"/>
      <c r="AW3245" s="137"/>
      <c r="AX3245" s="137"/>
      <c r="AY3245" s="137"/>
      <c r="AZ3245" s="137"/>
      <c r="BA3245" s="137"/>
      <c r="BB3245" s="137"/>
      <c r="BC3245" s="137"/>
      <c r="BD3245" s="137"/>
      <c r="BE3245" s="137"/>
      <c r="BF3245" s="137"/>
      <c r="BG3245" s="137"/>
      <c r="BH3245" s="137"/>
      <c r="BI3245" s="137"/>
      <c r="BJ3245" s="137"/>
      <c r="BK3245" s="137"/>
      <c r="BL3245" s="137"/>
      <c r="BM3245" s="137"/>
      <c r="BN3245" s="137"/>
      <c r="BO3245" s="137"/>
      <c r="BP3245" s="137"/>
      <c r="BQ3245" s="137"/>
      <c r="BR3245" s="137"/>
      <c r="BS3245" s="137"/>
      <c r="BT3245" s="137"/>
      <c r="BU3245" s="137"/>
      <c r="BV3245" s="137"/>
      <c r="BW3245" s="137"/>
      <c r="BX3245" s="137"/>
      <c r="BY3245" s="137"/>
      <c r="BZ3245" s="137"/>
      <c r="CA3245" s="137"/>
      <c r="CB3245" s="137"/>
      <c r="CC3245" s="137"/>
      <c r="CD3245" s="137"/>
      <c r="CE3245" s="137"/>
      <c r="CF3245" s="137"/>
      <c r="CG3245" s="137"/>
      <c r="CH3245" s="137"/>
      <c r="CI3245" s="137"/>
      <c r="CJ3245" s="137"/>
      <c r="CK3245" s="137"/>
      <c r="CL3245" s="137"/>
      <c r="CM3245" s="137"/>
      <c r="CN3245" s="137"/>
      <c r="CO3245" s="137"/>
      <c r="CP3245" s="137"/>
      <c r="CQ3245" s="137"/>
      <c r="CR3245" s="137"/>
      <c r="CS3245" s="137"/>
      <c r="CT3245" s="137"/>
      <c r="CU3245" s="137"/>
      <c r="CV3245" s="137"/>
      <c r="CW3245" s="137"/>
      <c r="CX3245" s="137"/>
      <c r="CY3245" s="137"/>
      <c r="CZ3245" s="137"/>
      <c r="DA3245" s="137"/>
      <c r="DB3245" s="137"/>
      <c r="DC3245" s="137"/>
      <c r="DD3245" s="137"/>
      <c r="DE3245" s="137"/>
      <c r="DF3245" s="137"/>
      <c r="DG3245" s="137"/>
      <c r="DH3245" s="137"/>
      <c r="DI3245" s="137"/>
      <c r="DJ3245" s="137"/>
      <c r="DK3245" s="137"/>
      <c r="DL3245" s="137"/>
      <c r="DM3245" s="137"/>
      <c r="DN3245" s="137"/>
      <c r="DO3245" s="137"/>
      <c r="DP3245" s="137"/>
      <c r="DQ3245" s="137"/>
      <c r="DR3245" s="137"/>
      <c r="DS3245" s="137"/>
      <c r="DT3245" s="137"/>
      <c r="DU3245" s="137"/>
      <c r="DV3245" s="137"/>
      <c r="DW3245" s="137"/>
      <c r="DX3245" s="137"/>
      <c r="DY3245" s="137"/>
      <c r="DZ3245" s="137"/>
      <c r="EA3245" s="137"/>
      <c r="EB3245" s="137"/>
      <c r="EC3245" s="137"/>
      <c r="ED3245" s="137"/>
      <c r="EE3245" s="137"/>
      <c r="EF3245" s="137"/>
      <c r="EG3245" s="137"/>
      <c r="EH3245" s="137"/>
      <c r="EI3245" s="137"/>
      <c r="EJ3245" s="137"/>
      <c r="EK3245" s="137"/>
      <c r="EL3245" s="137"/>
      <c r="EM3245" s="137"/>
      <c r="EN3245" s="137"/>
      <c r="EO3245" s="137"/>
      <c r="EP3245" s="137"/>
      <c r="EQ3245" s="137"/>
      <c r="ER3245" s="137"/>
      <c r="ES3245" s="137"/>
      <c r="ET3245" s="137"/>
      <c r="EU3245" s="137"/>
      <c r="EV3245" s="137"/>
      <c r="EW3245" s="137"/>
      <c r="EX3245" s="137"/>
      <c r="EY3245" s="137"/>
      <c r="EZ3245" s="137"/>
      <c r="FA3245" s="137"/>
      <c r="FB3245" s="137"/>
      <c r="FC3245" s="137"/>
      <c r="FD3245" s="137"/>
      <c r="FE3245" s="137"/>
      <c r="FF3245" s="137"/>
      <c r="FG3245" s="137"/>
      <c r="FH3245" s="137"/>
      <c r="FI3245" s="137"/>
      <c r="FJ3245" s="137"/>
      <c r="FK3245" s="137"/>
      <c r="FL3245" s="137"/>
      <c r="FM3245" s="137"/>
      <c r="FN3245" s="137"/>
      <c r="FO3245" s="137"/>
      <c r="FP3245" s="137"/>
      <c r="FQ3245" s="137"/>
      <c r="FR3245" s="137"/>
      <c r="FS3245" s="137"/>
      <c r="FT3245" s="137"/>
      <c r="FU3245" s="137"/>
      <c r="FV3245" s="137"/>
      <c r="FW3245" s="137"/>
      <c r="FX3245" s="137"/>
      <c r="FY3245" s="137"/>
      <c r="FZ3245" s="137"/>
      <c r="GA3245" s="137"/>
      <c r="GB3245" s="137"/>
      <c r="GC3245" s="137"/>
      <c r="GD3245" s="137"/>
      <c r="GE3245" s="137"/>
      <c r="GF3245" s="137"/>
      <c r="GG3245" s="137"/>
      <c r="GH3245" s="137"/>
      <c r="GI3245" s="137"/>
      <c r="GJ3245" s="137"/>
      <c r="GK3245" s="137"/>
      <c r="GL3245" s="137"/>
      <c r="GM3245" s="137"/>
      <c r="GN3245" s="137"/>
      <c r="GO3245" s="137"/>
      <c r="GP3245" s="137"/>
      <c r="GQ3245" s="137"/>
      <c r="GR3245" s="137"/>
      <c r="GS3245" s="137"/>
      <c r="GT3245" s="137"/>
      <c r="GU3245" s="137"/>
      <c r="GV3245" s="137"/>
      <c r="GW3245" s="137"/>
      <c r="GX3245" s="137"/>
      <c r="GY3245" s="137"/>
      <c r="GZ3245" s="137"/>
      <c r="HA3245" s="137"/>
      <c r="HB3245" s="137"/>
      <c r="HC3245" s="137"/>
      <c r="HD3245" s="137"/>
      <c r="HE3245" s="137"/>
      <c r="HF3245" s="137"/>
      <c r="HG3245" s="137"/>
      <c r="HH3245" s="137"/>
      <c r="HI3245" s="137"/>
      <c r="HJ3245" s="137"/>
      <c r="HK3245" s="137"/>
      <c r="HL3245" s="137"/>
      <c r="HM3245" s="137"/>
      <c r="HN3245" s="137"/>
      <c r="HO3245" s="137"/>
      <c r="HP3245" s="137"/>
      <c r="HQ3245" s="137"/>
      <c r="HR3245" s="137"/>
      <c r="HS3245" s="137"/>
      <c r="HT3245" s="137"/>
      <c r="HU3245" s="137"/>
      <c r="HV3245" s="137"/>
      <c r="HW3245" s="137"/>
      <c r="HX3245" s="137"/>
      <c r="HY3245" s="137"/>
      <c r="HZ3245" s="137"/>
      <c r="IA3245" s="137"/>
      <c r="IB3245" s="137"/>
      <c r="IC3245" s="137"/>
      <c r="ID3245" s="137"/>
      <c r="IE3245" s="137"/>
      <c r="IF3245" s="137"/>
      <c r="IG3245" s="137"/>
      <c r="IH3245" s="137"/>
      <c r="II3245" s="137"/>
      <c r="IJ3245" s="137"/>
      <c r="IK3245" s="137"/>
      <c r="IL3245" s="137"/>
      <c r="IM3245" s="137"/>
      <c r="IN3245" s="137"/>
      <c r="IO3245" s="137"/>
      <c r="IP3245" s="137"/>
      <c r="IQ3245" s="137"/>
      <c r="IR3245" s="137"/>
      <c r="IS3245" s="137"/>
      <c r="IT3245" s="137"/>
      <c r="IU3245" s="137"/>
      <c r="IV3245" s="137"/>
      <c r="IW3245" s="137"/>
      <c r="IX3245" s="137"/>
      <c r="IY3245" s="137"/>
      <c r="IZ3245" s="137"/>
      <c r="JA3245" s="137"/>
      <c r="JB3245" s="137"/>
      <c r="JC3245" s="137"/>
      <c r="JD3245" s="137"/>
      <c r="JE3245" s="137"/>
      <c r="JF3245" s="137"/>
      <c r="JG3245" s="137"/>
      <c r="JH3245" s="137"/>
      <c r="JI3245" s="137"/>
      <c r="JJ3245" s="137"/>
      <c r="JK3245" s="137"/>
      <c r="JL3245" s="137"/>
      <c r="JM3245" s="137"/>
      <c r="JN3245" s="137"/>
      <c r="JO3245" s="137"/>
      <c r="JP3245" s="137"/>
      <c r="JQ3245" s="137"/>
      <c r="JR3245" s="137"/>
      <c r="JS3245" s="137"/>
      <c r="JT3245" s="137"/>
      <c r="JU3245" s="137"/>
      <c r="JV3245" s="137"/>
      <c r="JW3245" s="137"/>
      <c r="JX3245" s="137"/>
      <c r="JY3245" s="137"/>
      <c r="JZ3245" s="137"/>
      <c r="KA3245" s="137"/>
      <c r="KB3245" s="137"/>
      <c r="KC3245" s="137"/>
      <c r="KD3245" s="137"/>
      <c r="KE3245" s="137"/>
      <c r="KF3245" s="137"/>
      <c r="KG3245" s="137"/>
      <c r="KH3245" s="137"/>
      <c r="KI3245" s="137"/>
      <c r="KJ3245" s="137"/>
      <c r="KK3245" s="137"/>
      <c r="KL3245" s="137"/>
      <c r="KM3245" s="137"/>
      <c r="KN3245" s="137"/>
      <c r="KO3245" s="137"/>
      <c r="KP3245" s="137"/>
      <c r="KQ3245" s="137"/>
      <c r="KR3245" s="137"/>
      <c r="KS3245" s="137"/>
      <c r="KT3245" s="137"/>
      <c r="KU3245" s="137"/>
      <c r="KV3245" s="137"/>
      <c r="KW3245" s="137"/>
      <c r="KX3245" s="137"/>
      <c r="KY3245" s="137"/>
      <c r="KZ3245" s="137"/>
      <c r="LA3245" s="137"/>
      <c r="LB3245" s="137"/>
      <c r="LC3245" s="137"/>
      <c r="LD3245" s="137"/>
      <c r="LE3245" s="137"/>
      <c r="LF3245" s="137"/>
      <c r="LG3245" s="137"/>
      <c r="LH3245" s="137"/>
      <c r="LI3245" s="137"/>
      <c r="LJ3245" s="137"/>
      <c r="LK3245" s="137"/>
      <c r="LL3245" s="137"/>
      <c r="LM3245" s="137"/>
      <c r="LN3245" s="137"/>
      <c r="LO3245" s="137"/>
      <c r="LP3245" s="137"/>
      <c r="LQ3245" s="137"/>
      <c r="LR3245" s="137"/>
      <c r="LS3245" s="137"/>
      <c r="LT3245" s="137"/>
      <c r="LU3245" s="137"/>
      <c r="LV3245" s="137"/>
      <c r="LW3245" s="137"/>
      <c r="LX3245" s="137"/>
      <c r="LY3245" s="137"/>
      <c r="LZ3245" s="137"/>
      <c r="MA3245" s="137"/>
      <c r="MB3245" s="137"/>
      <c r="MC3245" s="137"/>
      <c r="MD3245" s="137"/>
      <c r="ME3245" s="137"/>
      <c r="MF3245" s="137"/>
      <c r="MG3245" s="137"/>
      <c r="MH3245" s="137"/>
      <c r="MI3245" s="137"/>
      <c r="MJ3245" s="137"/>
      <c r="MK3245" s="137"/>
      <c r="ML3245" s="137"/>
      <c r="MM3245" s="137"/>
      <c r="MN3245" s="137"/>
      <c r="MO3245" s="137"/>
      <c r="MP3245" s="137"/>
      <c r="MQ3245" s="137"/>
      <c r="MR3245" s="137"/>
      <c r="MS3245" s="137"/>
      <c r="MT3245" s="137"/>
      <c r="MU3245" s="137"/>
      <c r="MV3245" s="137"/>
      <c r="MW3245" s="137"/>
      <c r="MX3245" s="137"/>
      <c r="MY3245" s="137"/>
      <c r="MZ3245" s="137"/>
      <c r="NA3245" s="137"/>
      <c r="NB3245" s="137"/>
      <c r="NC3245" s="137"/>
      <c r="ND3245" s="137"/>
      <c r="NE3245" s="137"/>
      <c r="NF3245" s="137"/>
      <c r="NG3245" s="137"/>
      <c r="NH3245" s="137"/>
      <c r="NI3245" s="137"/>
      <c r="NJ3245" s="137"/>
      <c r="NK3245" s="137"/>
      <c r="NL3245" s="137"/>
      <c r="NM3245" s="137"/>
      <c r="NN3245" s="137"/>
      <c r="NO3245" s="137"/>
      <c r="NP3245" s="137"/>
      <c r="NQ3245" s="137"/>
      <c r="NR3245" s="137"/>
      <c r="NS3245" s="137"/>
      <c r="NT3245" s="137"/>
      <c r="NU3245" s="137"/>
      <c r="NV3245" s="137"/>
      <c r="NW3245" s="137"/>
      <c r="NX3245" s="137"/>
      <c r="NY3245" s="137"/>
      <c r="NZ3245" s="137"/>
      <c r="OA3245" s="137"/>
      <c r="OB3245" s="137"/>
      <c r="OC3245" s="137"/>
      <c r="OD3245" s="137"/>
      <c r="OE3245" s="137"/>
      <c r="OF3245" s="137"/>
      <c r="OG3245" s="137"/>
      <c r="OH3245" s="137"/>
      <c r="OI3245" s="137"/>
      <c r="OJ3245" s="137"/>
      <c r="OK3245" s="137"/>
      <c r="OL3245" s="137"/>
      <c r="OM3245" s="137"/>
      <c r="ON3245" s="137"/>
      <c r="OO3245" s="137"/>
      <c r="OP3245" s="137"/>
      <c r="OQ3245" s="137"/>
      <c r="OR3245" s="137"/>
      <c r="OS3245" s="137"/>
      <c r="OT3245" s="137"/>
      <c r="OU3245" s="137"/>
      <c r="OV3245" s="137"/>
      <c r="OW3245" s="137"/>
      <c r="OX3245" s="137"/>
      <c r="OY3245" s="137"/>
      <c r="OZ3245" s="137"/>
      <c r="PA3245" s="137"/>
      <c r="PB3245" s="137"/>
      <c r="PC3245" s="137"/>
      <c r="PD3245" s="137"/>
      <c r="PE3245" s="137"/>
      <c r="PF3245" s="137"/>
      <c r="PG3245" s="137"/>
      <c r="PH3245" s="137"/>
      <c r="PI3245" s="137"/>
      <c r="PJ3245" s="137"/>
      <c r="PK3245" s="137"/>
      <c r="PL3245" s="137"/>
      <c r="PM3245" s="137"/>
      <c r="PN3245" s="137"/>
      <c r="PO3245" s="137"/>
      <c r="PP3245" s="137"/>
      <c r="PQ3245" s="137"/>
      <c r="PR3245" s="137"/>
      <c r="PS3245" s="137"/>
      <c r="PT3245" s="137"/>
      <c r="PU3245" s="137"/>
      <c r="PV3245" s="137"/>
      <c r="PW3245" s="137"/>
      <c r="PX3245" s="137"/>
      <c r="PY3245" s="137"/>
      <c r="PZ3245" s="137"/>
      <c r="QA3245" s="137"/>
      <c r="QB3245" s="137"/>
      <c r="QC3245" s="137"/>
      <c r="QD3245" s="137"/>
      <c r="QE3245" s="137"/>
      <c r="QF3245" s="137"/>
      <c r="QG3245" s="137"/>
      <c r="QH3245" s="137"/>
      <c r="QI3245" s="137"/>
      <c r="QJ3245" s="137"/>
      <c r="QK3245" s="137"/>
      <c r="QL3245" s="137"/>
      <c r="QM3245" s="137"/>
      <c r="QN3245" s="137"/>
      <c r="QO3245" s="137"/>
      <c r="QP3245" s="137"/>
      <c r="QQ3245" s="137"/>
      <c r="QR3245" s="137"/>
      <c r="QS3245" s="137"/>
      <c r="QT3245" s="137"/>
      <c r="QU3245" s="137"/>
      <c r="QV3245" s="137"/>
      <c r="QW3245" s="137"/>
      <c r="QX3245" s="137"/>
      <c r="QY3245" s="137"/>
      <c r="QZ3245" s="137"/>
      <c r="RA3245" s="137"/>
      <c r="RB3245" s="137"/>
      <c r="RC3245" s="137"/>
      <c r="RD3245" s="137"/>
      <c r="RE3245" s="137"/>
      <c r="RF3245" s="137"/>
      <c r="RG3245" s="137"/>
      <c r="RH3245" s="137"/>
      <c r="RI3245" s="137"/>
      <c r="RJ3245" s="137"/>
      <c r="RK3245" s="137"/>
      <c r="RL3245" s="137"/>
      <c r="RM3245" s="137"/>
      <c r="RN3245" s="137"/>
      <c r="RO3245" s="137"/>
      <c r="RP3245" s="137"/>
      <c r="RQ3245" s="137"/>
      <c r="RR3245" s="137"/>
      <c r="RS3245" s="137"/>
      <c r="RT3245" s="137"/>
      <c r="RU3245" s="137"/>
      <c r="RV3245" s="137"/>
      <c r="RW3245" s="137"/>
      <c r="RX3245" s="137"/>
      <c r="RY3245" s="137"/>
      <c r="RZ3245" s="137"/>
      <c r="SA3245" s="137"/>
      <c r="SB3245" s="137"/>
      <c r="SC3245" s="137"/>
      <c r="SD3245" s="137"/>
      <c r="SE3245" s="137"/>
      <c r="SF3245" s="137"/>
      <c r="SG3245" s="137"/>
      <c r="SH3245" s="137"/>
      <c r="SI3245" s="137"/>
      <c r="SJ3245" s="137"/>
      <c r="SK3245" s="137"/>
      <c r="SL3245" s="137"/>
      <c r="SM3245" s="137"/>
      <c r="SN3245" s="137"/>
      <c r="SO3245" s="137"/>
      <c r="SP3245" s="137"/>
      <c r="SQ3245" s="137"/>
      <c r="SR3245" s="137"/>
      <c r="SS3245" s="137"/>
      <c r="ST3245" s="137"/>
      <c r="SU3245" s="137"/>
      <c r="SV3245" s="137"/>
      <c r="SW3245" s="137"/>
      <c r="SX3245" s="137"/>
      <c r="SY3245" s="137"/>
      <c r="SZ3245" s="137"/>
      <c r="TA3245" s="137"/>
      <c r="TB3245" s="137"/>
      <c r="TC3245" s="137"/>
      <c r="TD3245" s="137"/>
      <c r="TE3245" s="137"/>
      <c r="TF3245" s="137"/>
      <c r="TG3245" s="137"/>
      <c r="TH3245" s="137"/>
      <c r="TI3245" s="137"/>
      <c r="TJ3245" s="137"/>
      <c r="TK3245" s="137"/>
      <c r="TL3245" s="137"/>
      <c r="TM3245" s="137"/>
      <c r="TN3245" s="137"/>
      <c r="TO3245" s="137"/>
      <c r="TP3245" s="137"/>
      <c r="TQ3245" s="137"/>
      <c r="TR3245" s="137"/>
      <c r="TS3245" s="137"/>
      <c r="TT3245" s="137"/>
      <c r="TU3245" s="137"/>
      <c r="TV3245" s="137"/>
      <c r="TW3245" s="137"/>
      <c r="TX3245" s="137"/>
      <c r="TY3245" s="137"/>
      <c r="TZ3245" s="137"/>
      <c r="UA3245" s="137"/>
      <c r="UB3245" s="137"/>
      <c r="UC3245" s="137"/>
      <c r="UD3245" s="137"/>
      <c r="UE3245" s="137"/>
      <c r="UF3245" s="137"/>
      <c r="UG3245" s="137"/>
      <c r="UH3245" s="137"/>
      <c r="UI3245" s="137"/>
      <c r="UJ3245" s="137"/>
      <c r="UK3245" s="137"/>
      <c r="UL3245" s="137"/>
      <c r="UM3245" s="137"/>
      <c r="UN3245" s="137"/>
      <c r="UO3245" s="137"/>
      <c r="UP3245" s="137"/>
      <c r="UQ3245" s="137"/>
      <c r="UR3245" s="137"/>
      <c r="US3245" s="137"/>
      <c r="UT3245" s="137"/>
      <c r="UU3245" s="137"/>
      <c r="UV3245" s="137"/>
      <c r="UW3245" s="137"/>
      <c r="UX3245" s="137"/>
      <c r="UY3245" s="137"/>
      <c r="UZ3245" s="137"/>
      <c r="VA3245" s="137"/>
      <c r="VB3245" s="137"/>
      <c r="VC3245" s="137"/>
      <c r="VD3245" s="137"/>
      <c r="VE3245" s="137"/>
      <c r="VF3245" s="137"/>
      <c r="VG3245" s="137"/>
      <c r="VH3245" s="137"/>
      <c r="VI3245" s="137"/>
      <c r="VJ3245" s="137"/>
      <c r="VK3245" s="137"/>
      <c r="VL3245" s="137"/>
      <c r="VM3245" s="137"/>
      <c r="VN3245" s="137"/>
      <c r="VO3245" s="137"/>
      <c r="VP3245" s="137"/>
      <c r="VQ3245" s="137"/>
      <c r="VR3245" s="137"/>
      <c r="VS3245" s="137"/>
      <c r="VT3245" s="137"/>
      <c r="VU3245" s="137"/>
      <c r="VV3245" s="137"/>
      <c r="VW3245" s="137"/>
      <c r="VX3245" s="137"/>
      <c r="VY3245" s="137"/>
      <c r="VZ3245" s="137"/>
      <c r="WA3245" s="137"/>
      <c r="WB3245" s="137"/>
      <c r="WC3245" s="137"/>
      <c r="WD3245" s="137"/>
      <c r="WE3245" s="137"/>
      <c r="WF3245" s="137"/>
      <c r="WG3245" s="137"/>
      <c r="WH3245" s="137"/>
      <c r="WI3245" s="137"/>
      <c r="WJ3245" s="137"/>
      <c r="WK3245" s="137"/>
      <c r="WL3245" s="137"/>
      <c r="WM3245" s="137"/>
      <c r="WN3245" s="137"/>
      <c r="WO3245" s="137"/>
      <c r="WP3245" s="137"/>
      <c r="WQ3245" s="137"/>
      <c r="WR3245" s="137"/>
      <c r="WS3245" s="137"/>
      <c r="WT3245" s="137"/>
      <c r="WU3245" s="137"/>
      <c r="WV3245" s="137"/>
      <c r="WW3245" s="137"/>
      <c r="WX3245" s="137"/>
      <c r="WY3245" s="137"/>
      <c r="WZ3245" s="137"/>
      <c r="XA3245" s="137"/>
      <c r="XB3245" s="137"/>
      <c r="XC3245" s="137"/>
      <c r="XD3245" s="137"/>
      <c r="XE3245" s="137"/>
      <c r="XF3245" s="137"/>
      <c r="XG3245" s="137"/>
      <c r="XH3245" s="137"/>
      <c r="XI3245" s="137"/>
      <c r="XJ3245" s="137"/>
      <c r="XK3245" s="137"/>
      <c r="XL3245" s="137"/>
      <c r="XM3245" s="137"/>
      <c r="XN3245" s="137"/>
      <c r="XO3245" s="137"/>
      <c r="XP3245" s="137"/>
      <c r="XQ3245" s="137"/>
      <c r="XR3245" s="137"/>
      <c r="XS3245" s="137"/>
      <c r="XT3245" s="137"/>
      <c r="XU3245" s="137"/>
      <c r="XV3245" s="137"/>
      <c r="XW3245" s="137"/>
      <c r="XX3245" s="137"/>
      <c r="XY3245" s="137"/>
      <c r="XZ3245" s="137"/>
      <c r="YA3245" s="137"/>
      <c r="YB3245" s="137"/>
      <c r="YC3245" s="137"/>
      <c r="YD3245" s="137"/>
      <c r="YE3245" s="137"/>
      <c r="YF3245" s="137"/>
      <c r="YG3245" s="137"/>
      <c r="YH3245" s="137"/>
      <c r="YI3245" s="137"/>
      <c r="YJ3245" s="137"/>
      <c r="YK3245" s="137"/>
      <c r="YL3245" s="137"/>
      <c r="YM3245" s="137"/>
      <c r="YN3245" s="137"/>
      <c r="YO3245" s="137"/>
      <c r="YP3245" s="137"/>
      <c r="YQ3245" s="137"/>
      <c r="YR3245" s="137"/>
      <c r="YS3245" s="137"/>
      <c r="YT3245" s="137"/>
      <c r="YU3245" s="137"/>
      <c r="YV3245" s="137"/>
      <c r="YW3245" s="137"/>
      <c r="YX3245" s="137"/>
      <c r="YY3245" s="137"/>
      <c r="YZ3245" s="137"/>
      <c r="ZA3245" s="137"/>
      <c r="ZB3245" s="137"/>
      <c r="ZC3245" s="137"/>
      <c r="ZD3245" s="137"/>
      <c r="ZE3245" s="137"/>
      <c r="ZF3245" s="137"/>
      <c r="ZG3245" s="137"/>
      <c r="ZH3245" s="137"/>
      <c r="ZI3245" s="137"/>
      <c r="ZJ3245" s="137"/>
      <c r="ZK3245" s="137"/>
      <c r="ZL3245" s="137"/>
      <c r="ZM3245" s="137"/>
      <c r="ZN3245" s="137"/>
      <c r="ZO3245" s="137"/>
      <c r="ZP3245" s="137"/>
      <c r="ZQ3245" s="137"/>
      <c r="ZR3245" s="137"/>
      <c r="ZS3245" s="137"/>
      <c r="ZT3245" s="137"/>
      <c r="ZU3245" s="137"/>
      <c r="ZV3245" s="137"/>
      <c r="ZW3245" s="137"/>
      <c r="ZX3245" s="137"/>
      <c r="ZY3245" s="137"/>
      <c r="ZZ3245" s="137"/>
      <c r="AAA3245" s="137"/>
      <c r="AAB3245" s="137"/>
      <c r="AAC3245" s="137"/>
      <c r="AAD3245" s="137"/>
      <c r="AAE3245" s="137"/>
      <c r="AAF3245" s="137"/>
      <c r="AAG3245" s="137"/>
      <c r="AAH3245" s="137"/>
      <c r="AAI3245" s="137"/>
      <c r="AAJ3245" s="137"/>
      <c r="AAK3245" s="137"/>
      <c r="AAL3245" s="137"/>
      <c r="AAM3245" s="137"/>
      <c r="AAN3245" s="137"/>
      <c r="AAO3245" s="137"/>
      <c r="AAP3245" s="137"/>
      <c r="AAQ3245" s="137"/>
      <c r="AAR3245" s="137"/>
      <c r="AAS3245" s="137"/>
      <c r="AAT3245" s="137"/>
      <c r="AAU3245" s="137"/>
      <c r="AAV3245" s="137"/>
      <c r="AAW3245" s="137"/>
      <c r="AAX3245" s="137"/>
      <c r="AAY3245" s="137"/>
      <c r="AAZ3245" s="137"/>
      <c r="ABA3245" s="137"/>
      <c r="ABB3245" s="137"/>
      <c r="ABC3245" s="137"/>
      <c r="ABD3245" s="137"/>
      <c r="ABE3245" s="137"/>
      <c r="ABF3245" s="137"/>
      <c r="ABG3245" s="137"/>
      <c r="ABH3245" s="137"/>
      <c r="ABI3245" s="137"/>
      <c r="ABJ3245" s="137"/>
      <c r="ABK3245" s="137"/>
      <c r="ABL3245" s="137"/>
      <c r="ABM3245" s="137"/>
      <c r="ABN3245" s="137"/>
      <c r="ABO3245" s="137"/>
      <c r="ABP3245" s="137"/>
      <c r="ABQ3245" s="137"/>
      <c r="ABR3245" s="137"/>
      <c r="ABS3245" s="137"/>
      <c r="ABT3245" s="137"/>
      <c r="ABU3245" s="137"/>
      <c r="ABV3245" s="137"/>
      <c r="ABW3245" s="137"/>
      <c r="ABX3245" s="137"/>
      <c r="ABY3245" s="137"/>
      <c r="ABZ3245" s="137"/>
      <c r="ACA3245" s="137"/>
      <c r="ACB3245" s="137"/>
      <c r="ACC3245" s="137"/>
      <c r="ACD3245" s="137"/>
      <c r="ACE3245" s="137"/>
      <c r="ACF3245" s="137"/>
      <c r="ACG3245" s="137"/>
      <c r="ACH3245" s="137"/>
      <c r="ACI3245" s="137"/>
      <c r="ACJ3245" s="137"/>
      <c r="ACK3245" s="137"/>
      <c r="ACL3245" s="137"/>
      <c r="ACM3245" s="137"/>
      <c r="ACN3245" s="137"/>
      <c r="ACO3245" s="137"/>
      <c r="ACP3245" s="137"/>
      <c r="ACQ3245" s="137"/>
      <c r="ACR3245" s="137"/>
      <c r="ACS3245" s="137"/>
      <c r="ACT3245" s="137"/>
      <c r="ACU3245" s="137"/>
      <c r="ACV3245" s="137"/>
      <c r="ACW3245" s="137"/>
      <c r="ACX3245" s="137"/>
      <c r="ACY3245" s="137"/>
      <c r="ACZ3245" s="137"/>
      <c r="ADA3245" s="137"/>
      <c r="ADB3245" s="137"/>
      <c r="ADC3245" s="137"/>
      <c r="ADD3245" s="137"/>
      <c r="ADE3245" s="137"/>
      <c r="ADF3245" s="137"/>
      <c r="ADG3245" s="137"/>
      <c r="ADH3245" s="137"/>
      <c r="ADI3245" s="137"/>
      <c r="ADJ3245" s="137"/>
      <c r="ADK3245" s="137"/>
      <c r="ADL3245" s="137"/>
      <c r="ADM3245" s="137"/>
      <c r="ADN3245" s="137"/>
      <c r="ADO3245" s="137"/>
      <c r="ADP3245" s="137"/>
      <c r="ADQ3245" s="137"/>
      <c r="ADR3245" s="137"/>
      <c r="ADS3245" s="137"/>
      <c r="ADT3245" s="137"/>
      <c r="ADU3245" s="137"/>
      <c r="ADV3245" s="137"/>
      <c r="ADW3245" s="137"/>
      <c r="ADX3245" s="137"/>
      <c r="ADY3245" s="137"/>
      <c r="ADZ3245" s="137"/>
      <c r="AEA3245" s="137"/>
      <c r="AEB3245" s="137"/>
      <c r="AEC3245" s="137"/>
      <c r="AED3245" s="137"/>
      <c r="AEE3245" s="137"/>
      <c r="AEF3245" s="137"/>
      <c r="AEG3245" s="137"/>
      <c r="AEH3245" s="137"/>
      <c r="AEI3245" s="137"/>
      <c r="AEJ3245" s="137"/>
      <c r="AEK3245" s="137"/>
      <c r="AEL3245" s="137"/>
      <c r="AEM3245" s="137"/>
      <c r="AEN3245" s="137"/>
      <c r="AEO3245" s="137"/>
      <c r="AEP3245" s="137"/>
      <c r="AEQ3245" s="137"/>
      <c r="AER3245" s="137"/>
      <c r="AES3245" s="137"/>
      <c r="AET3245" s="137"/>
      <c r="AEU3245" s="137"/>
      <c r="AEV3245" s="137"/>
      <c r="AEW3245" s="137"/>
      <c r="AEX3245" s="137"/>
      <c r="AEY3245" s="137"/>
      <c r="AEZ3245" s="137"/>
      <c r="AFA3245" s="137"/>
      <c r="AFB3245" s="137"/>
      <c r="AFC3245" s="137"/>
      <c r="AFD3245" s="137"/>
      <c r="AFE3245" s="137"/>
      <c r="AFF3245" s="137"/>
      <c r="AFG3245" s="137"/>
      <c r="AFH3245" s="137"/>
      <c r="AFI3245" s="137"/>
      <c r="AFJ3245" s="137"/>
      <c r="AFK3245" s="137"/>
      <c r="AFL3245" s="137"/>
      <c r="AFM3245" s="137"/>
      <c r="AFN3245" s="137"/>
      <c r="AFO3245" s="137"/>
      <c r="AFP3245" s="137"/>
      <c r="AFQ3245" s="137"/>
      <c r="AFR3245" s="137"/>
      <c r="AFS3245" s="137"/>
      <c r="AFT3245" s="137"/>
      <c r="AFU3245" s="137"/>
      <c r="AFV3245" s="137"/>
      <c r="AFW3245" s="137"/>
      <c r="AFX3245" s="137"/>
      <c r="AFY3245" s="137"/>
      <c r="AFZ3245" s="137"/>
      <c r="AGA3245" s="137"/>
      <c r="AGB3245" s="137"/>
      <c r="AGC3245" s="137"/>
      <c r="AGD3245" s="137"/>
      <c r="AGE3245" s="137"/>
      <c r="AGF3245" s="137"/>
      <c r="AGG3245" s="137"/>
      <c r="AGH3245" s="137"/>
      <c r="AGI3245" s="137"/>
      <c r="AGJ3245" s="137"/>
      <c r="AGK3245" s="137"/>
      <c r="AGL3245" s="137"/>
      <c r="AGM3245" s="137"/>
      <c r="AGN3245" s="137"/>
      <c r="AGO3245" s="137"/>
      <c r="AGP3245" s="137"/>
      <c r="AGQ3245" s="137"/>
      <c r="AGR3245" s="137"/>
      <c r="AGS3245" s="137"/>
      <c r="AGT3245" s="137"/>
      <c r="AGU3245" s="137"/>
      <c r="AGV3245" s="137"/>
      <c r="AGW3245" s="137"/>
      <c r="AGX3245" s="137"/>
      <c r="AGY3245" s="137"/>
      <c r="AGZ3245" s="137"/>
      <c r="AHA3245" s="137"/>
      <c r="AHB3245" s="137"/>
      <c r="AHC3245" s="137"/>
      <c r="AHD3245" s="137"/>
      <c r="AHE3245" s="137"/>
      <c r="AHF3245" s="137"/>
      <c r="AHG3245" s="137"/>
      <c r="AHH3245" s="137"/>
      <c r="AHI3245" s="137"/>
      <c r="AHJ3245" s="137"/>
      <c r="AHK3245" s="137"/>
      <c r="AHL3245" s="137"/>
      <c r="AHM3245" s="137"/>
      <c r="AHN3245" s="137"/>
      <c r="AHO3245" s="137"/>
      <c r="AHP3245" s="137"/>
      <c r="AHQ3245" s="137"/>
      <c r="AHR3245" s="137"/>
      <c r="AHS3245" s="137"/>
      <c r="AHT3245" s="137"/>
      <c r="AHU3245" s="137"/>
      <c r="AHV3245" s="137"/>
      <c r="AHW3245" s="137"/>
      <c r="AHX3245" s="137"/>
      <c r="AHY3245" s="137"/>
      <c r="AHZ3245" s="137"/>
      <c r="AIA3245" s="137"/>
      <c r="AIB3245" s="137"/>
      <c r="AIC3245" s="137"/>
      <c r="AID3245" s="137"/>
      <c r="AIE3245" s="137"/>
      <c r="AIF3245" s="137"/>
      <c r="AIG3245" s="137"/>
      <c r="AIH3245" s="137"/>
      <c r="AII3245" s="137"/>
      <c r="AIJ3245" s="137"/>
      <c r="AIK3245" s="137"/>
      <c r="AIL3245" s="137"/>
      <c r="AIM3245" s="137"/>
      <c r="AIN3245" s="137"/>
      <c r="AIO3245" s="137"/>
      <c r="AIP3245" s="137"/>
      <c r="AIQ3245" s="137"/>
      <c r="AIR3245" s="137"/>
      <c r="AIS3245" s="137"/>
      <c r="AIT3245" s="137"/>
      <c r="AIU3245" s="137"/>
      <c r="AIV3245" s="137"/>
      <c r="AIW3245" s="137"/>
      <c r="AIX3245" s="137"/>
      <c r="AIY3245" s="137"/>
      <c r="AIZ3245" s="137"/>
      <c r="AJA3245" s="137"/>
      <c r="AJB3245" s="137"/>
      <c r="AJC3245" s="137"/>
      <c r="AJD3245" s="137"/>
      <c r="AJE3245" s="137"/>
      <c r="AJF3245" s="137"/>
      <c r="AJG3245" s="137"/>
      <c r="AJH3245" s="137"/>
      <c r="AJI3245" s="137"/>
      <c r="AJJ3245" s="137"/>
      <c r="AJK3245" s="137"/>
      <c r="AJL3245" s="137"/>
      <c r="AJM3245" s="137"/>
      <c r="AJN3245" s="137"/>
      <c r="AJO3245" s="137"/>
      <c r="AJP3245" s="137"/>
      <c r="AJQ3245" s="137"/>
      <c r="AJR3245" s="137"/>
      <c r="AJS3245" s="137"/>
      <c r="AJT3245" s="137"/>
      <c r="AJU3245" s="137"/>
      <c r="AJV3245" s="137"/>
      <c r="AJW3245" s="137"/>
      <c r="AJX3245" s="137"/>
      <c r="AJY3245" s="137"/>
      <c r="AJZ3245" s="137"/>
      <c r="AKA3245" s="137"/>
      <c r="AKB3245" s="137"/>
      <c r="AKC3245" s="137"/>
      <c r="AKD3245" s="137"/>
      <c r="AKE3245" s="137"/>
      <c r="AKF3245" s="137"/>
      <c r="AKG3245" s="137"/>
      <c r="AKH3245" s="137"/>
      <c r="AKI3245" s="137"/>
      <c r="AKJ3245" s="137"/>
      <c r="AKK3245" s="137"/>
      <c r="AKL3245" s="137"/>
      <c r="AKM3245" s="137"/>
      <c r="AKN3245" s="137"/>
      <c r="AKO3245" s="137"/>
      <c r="AKP3245" s="137"/>
      <c r="AKQ3245" s="137"/>
      <c r="AKR3245" s="137"/>
      <c r="AKS3245" s="137"/>
      <c r="AKT3245" s="137"/>
      <c r="AKU3245" s="137"/>
      <c r="AKV3245" s="137"/>
      <c r="AKW3245" s="137"/>
      <c r="AKX3245" s="137"/>
      <c r="AKY3245" s="137"/>
      <c r="AKZ3245" s="137"/>
      <c r="ALA3245" s="137"/>
      <c r="ALB3245" s="137"/>
      <c r="ALC3245" s="137"/>
      <c r="ALD3245" s="137"/>
      <c r="ALE3245" s="137"/>
      <c r="ALF3245" s="137"/>
      <c r="ALG3245" s="137"/>
      <c r="ALH3245" s="137"/>
      <c r="ALI3245" s="137"/>
      <c r="ALJ3245" s="137"/>
      <c r="ALK3245" s="137"/>
      <c r="ALL3245" s="137"/>
      <c r="ALM3245" s="137"/>
      <c r="ALN3245" s="137"/>
      <c r="ALO3245" s="137"/>
      <c r="ALP3245" s="137"/>
      <c r="ALQ3245" s="137"/>
      <c r="ALR3245" s="137"/>
      <c r="ALS3245" s="137"/>
      <c r="ALT3245" s="137"/>
      <c r="ALU3245" s="137"/>
      <c r="ALV3245" s="137"/>
      <c r="ALW3245" s="137"/>
      <c r="ALX3245" s="137"/>
      <c r="ALY3245" s="137"/>
      <c r="ALZ3245" s="137"/>
      <c r="AMA3245" s="137"/>
      <c r="AMB3245" s="137"/>
      <c r="AMC3245" s="137"/>
      <c r="AMD3245" s="137"/>
      <c r="AME3245" s="137"/>
      <c r="AMF3245" s="137"/>
      <c r="AMG3245" s="137"/>
      <c r="AMH3245" s="137"/>
      <c r="AMI3245" s="137"/>
      <c r="AMJ3245" s="137"/>
      <c r="AMK3245" s="137"/>
      <c r="AML3245" s="137"/>
      <c r="AMM3245" s="137"/>
      <c r="AMN3245" s="137"/>
      <c r="AMO3245" s="137"/>
      <c r="AMP3245" s="137"/>
      <c r="AMQ3245" s="137"/>
      <c r="AMR3245" s="137"/>
      <c r="AMS3245" s="137"/>
      <c r="AMT3245" s="137"/>
      <c r="AMU3245" s="137"/>
      <c r="AMV3245" s="137"/>
      <c r="AMW3245" s="137"/>
      <c r="AMX3245" s="137"/>
      <c r="AMY3245" s="137"/>
      <c r="AMZ3245" s="137"/>
      <c r="ANA3245" s="137"/>
      <c r="ANB3245" s="137"/>
      <c r="ANC3245" s="137"/>
      <c r="AND3245" s="137"/>
      <c r="ANE3245" s="137"/>
      <c r="ANF3245" s="137"/>
      <c r="ANG3245" s="137"/>
      <c r="ANH3245" s="137"/>
      <c r="ANI3245" s="137"/>
      <c r="ANJ3245" s="137"/>
      <c r="ANK3245" s="137"/>
      <c r="ANL3245" s="137"/>
      <c r="ANM3245" s="137"/>
      <c r="ANN3245" s="137"/>
      <c r="ANO3245" s="137"/>
      <c r="ANP3245" s="137"/>
      <c r="ANQ3245" s="137"/>
      <c r="ANR3245" s="137"/>
      <c r="ANS3245" s="137"/>
      <c r="ANT3245" s="137"/>
      <c r="ANU3245" s="137"/>
      <c r="ANV3245" s="137"/>
      <c r="ANW3245" s="137"/>
      <c r="ANX3245" s="137"/>
      <c r="ANY3245" s="137"/>
      <c r="ANZ3245" s="137"/>
      <c r="AOA3245" s="137"/>
      <c r="AOB3245" s="137"/>
      <c r="AOC3245" s="137"/>
      <c r="AOD3245" s="137"/>
      <c r="AOE3245" s="137"/>
      <c r="AOF3245" s="137"/>
      <c r="AOG3245" s="137"/>
      <c r="AOH3245" s="137"/>
      <c r="AOI3245" s="137"/>
      <c r="AOJ3245" s="137"/>
      <c r="AOK3245" s="137"/>
      <c r="AOL3245" s="137"/>
      <c r="AOM3245" s="137"/>
      <c r="AON3245" s="137"/>
      <c r="AOO3245" s="137"/>
      <c r="AOP3245" s="137"/>
      <c r="AOQ3245" s="137"/>
      <c r="AOR3245" s="137"/>
      <c r="AOS3245" s="137"/>
      <c r="AOT3245" s="137"/>
      <c r="AOU3245" s="137"/>
      <c r="AOV3245" s="137"/>
      <c r="AOW3245" s="137"/>
      <c r="AOX3245" s="137"/>
      <c r="AOY3245" s="137"/>
      <c r="AOZ3245" s="137"/>
      <c r="APA3245" s="137"/>
      <c r="APB3245" s="137"/>
      <c r="APC3245" s="137"/>
      <c r="APD3245" s="137"/>
      <c r="APE3245" s="137"/>
      <c r="APF3245" s="137"/>
      <c r="APG3245" s="137"/>
      <c r="APH3245" s="137"/>
      <c r="API3245" s="137"/>
      <c r="APJ3245" s="137"/>
      <c r="APK3245" s="137"/>
      <c r="APL3245" s="137"/>
      <c r="APM3245" s="137"/>
      <c r="APN3245" s="137"/>
      <c r="APO3245" s="137"/>
      <c r="APP3245" s="137"/>
      <c r="APQ3245" s="137"/>
      <c r="APR3245" s="137"/>
      <c r="APS3245" s="137"/>
      <c r="APT3245" s="137"/>
      <c r="APU3245" s="137"/>
      <c r="APV3245" s="137"/>
      <c r="APW3245" s="137"/>
      <c r="APX3245" s="137"/>
      <c r="APY3245" s="137"/>
      <c r="APZ3245" s="137"/>
      <c r="AQA3245" s="137"/>
      <c r="AQB3245" s="137"/>
      <c r="AQC3245" s="137"/>
      <c r="AQD3245" s="137"/>
      <c r="AQE3245" s="137"/>
      <c r="AQF3245" s="137"/>
      <c r="AQG3245" s="137"/>
      <c r="AQH3245" s="137"/>
      <c r="AQI3245" s="137"/>
      <c r="AQJ3245" s="137"/>
      <c r="AQK3245" s="137"/>
      <c r="AQL3245" s="137"/>
      <c r="AQM3245" s="137"/>
      <c r="AQN3245" s="137"/>
      <c r="AQO3245" s="137"/>
      <c r="AQP3245" s="137"/>
      <c r="AQQ3245" s="137"/>
      <c r="AQR3245" s="137"/>
      <c r="AQS3245" s="137"/>
      <c r="AQT3245" s="137"/>
      <c r="AQU3245" s="137"/>
      <c r="AQV3245" s="137"/>
      <c r="AQW3245" s="137"/>
      <c r="AQX3245" s="137"/>
      <c r="AQY3245" s="137"/>
      <c r="AQZ3245" s="137"/>
      <c r="ARA3245" s="137"/>
      <c r="ARB3245" s="137"/>
      <c r="ARC3245" s="137"/>
      <c r="ARD3245" s="137"/>
      <c r="ARE3245" s="137"/>
      <c r="ARF3245" s="137"/>
      <c r="ARG3245" s="137"/>
      <c r="ARH3245" s="137"/>
      <c r="ARI3245" s="137"/>
      <c r="ARJ3245" s="137"/>
      <c r="ARK3245" s="137"/>
      <c r="ARL3245" s="137"/>
      <c r="ARM3245" s="137"/>
      <c r="ARN3245" s="137"/>
      <c r="ARO3245" s="137"/>
      <c r="ARP3245" s="137"/>
      <c r="ARQ3245" s="137"/>
      <c r="ARR3245" s="137"/>
      <c r="ARS3245" s="137"/>
      <c r="ART3245" s="137"/>
      <c r="ARU3245" s="137"/>
      <c r="ARV3245" s="137"/>
      <c r="ARW3245" s="137"/>
      <c r="ARX3245" s="137"/>
      <c r="ARY3245" s="137"/>
      <c r="ARZ3245" s="137"/>
      <c r="ASA3245" s="137"/>
      <c r="ASB3245" s="137"/>
      <c r="ASC3245" s="137"/>
      <c r="ASD3245" s="137"/>
      <c r="ASE3245" s="137"/>
      <c r="ASF3245" s="137"/>
      <c r="ASG3245" s="137"/>
      <c r="ASH3245" s="137"/>
      <c r="ASI3245" s="137"/>
      <c r="ASJ3245" s="137"/>
      <c r="ASK3245" s="137"/>
      <c r="ASL3245" s="137"/>
      <c r="ASM3245" s="137"/>
      <c r="ASN3245" s="137"/>
      <c r="ASO3245" s="137"/>
      <c r="ASP3245" s="137"/>
      <c r="ASQ3245" s="137"/>
      <c r="ASR3245" s="137"/>
      <c r="ASS3245" s="137"/>
      <c r="AST3245" s="137"/>
      <c r="ASU3245" s="137"/>
      <c r="ASV3245" s="137"/>
      <c r="ASW3245" s="137"/>
      <c r="ASX3245" s="137"/>
      <c r="ASY3245" s="137"/>
      <c r="ASZ3245" s="137"/>
      <c r="ATA3245" s="137"/>
      <c r="ATB3245" s="137"/>
      <c r="ATC3245" s="137"/>
      <c r="ATD3245" s="137"/>
      <c r="ATE3245" s="137"/>
      <c r="ATF3245" s="137"/>
      <c r="ATG3245" s="137"/>
      <c r="ATH3245" s="137"/>
      <c r="ATI3245" s="137"/>
      <c r="ATJ3245" s="137"/>
      <c r="ATK3245" s="137"/>
      <c r="ATL3245" s="137"/>
      <c r="ATM3245" s="137"/>
      <c r="ATN3245" s="137"/>
      <c r="ATO3245" s="137"/>
      <c r="ATP3245" s="137"/>
      <c r="ATQ3245" s="137"/>
      <c r="ATR3245" s="137"/>
      <c r="ATS3245" s="137"/>
      <c r="ATT3245" s="137"/>
      <c r="ATU3245" s="137"/>
      <c r="ATV3245" s="137"/>
      <c r="ATW3245" s="137"/>
      <c r="ATX3245" s="137"/>
      <c r="ATY3245" s="137"/>
      <c r="ATZ3245" s="137"/>
      <c r="AUA3245" s="137"/>
      <c r="AUB3245" s="137"/>
      <c r="AUC3245" s="137"/>
      <c r="AUD3245" s="137"/>
      <c r="AUE3245" s="137"/>
      <c r="AUF3245" s="137"/>
      <c r="AUG3245" s="137"/>
      <c r="AUH3245" s="137"/>
      <c r="AUI3245" s="137"/>
      <c r="AUJ3245" s="137"/>
      <c r="AUK3245" s="137"/>
      <c r="AUL3245" s="137"/>
      <c r="AUM3245" s="137"/>
      <c r="AUN3245" s="137"/>
      <c r="AUO3245" s="137"/>
      <c r="AUP3245" s="137"/>
      <c r="AUQ3245" s="137"/>
      <c r="AUR3245" s="137"/>
      <c r="AUS3245" s="137"/>
      <c r="AUT3245" s="137"/>
      <c r="AUU3245" s="137"/>
      <c r="AUV3245" s="137"/>
      <c r="AUW3245" s="137"/>
      <c r="AUX3245" s="137"/>
      <c r="AUY3245" s="137"/>
      <c r="AUZ3245" s="137"/>
      <c r="AVA3245" s="137"/>
      <c r="AVB3245" s="137"/>
      <c r="AVC3245" s="137"/>
      <c r="AVD3245" s="137"/>
      <c r="AVE3245" s="137"/>
      <c r="AVF3245" s="137"/>
      <c r="AVG3245" s="137"/>
      <c r="AVH3245" s="137"/>
      <c r="AVI3245" s="137"/>
      <c r="AVJ3245" s="137"/>
      <c r="AVK3245" s="137"/>
      <c r="AVL3245" s="137"/>
      <c r="AVM3245" s="137"/>
      <c r="AVN3245" s="137"/>
      <c r="AVO3245" s="137"/>
      <c r="AVP3245" s="137"/>
      <c r="AVQ3245" s="137"/>
      <c r="AVR3245" s="137"/>
      <c r="AVS3245" s="137"/>
      <c r="AVT3245" s="137"/>
      <c r="AVU3245" s="137"/>
      <c r="AVV3245" s="137"/>
      <c r="AVW3245" s="137"/>
      <c r="AVX3245" s="137"/>
      <c r="AVY3245" s="137"/>
      <c r="AVZ3245" s="137"/>
      <c r="AWA3245" s="137"/>
      <c r="AWB3245" s="137"/>
      <c r="AWC3245" s="137"/>
      <c r="AWD3245" s="137"/>
      <c r="AWE3245" s="137"/>
      <c r="AWF3245" s="137"/>
      <c r="AWG3245" s="137"/>
      <c r="AWH3245" s="137"/>
      <c r="AWI3245" s="137"/>
      <c r="AWJ3245" s="137"/>
      <c r="AWK3245" s="137"/>
      <c r="AWL3245" s="137"/>
      <c r="AWM3245" s="137"/>
      <c r="AWN3245" s="137"/>
      <c r="AWO3245" s="137"/>
      <c r="AWP3245" s="137"/>
      <c r="AWQ3245" s="137"/>
      <c r="AWR3245" s="137"/>
      <c r="AWS3245" s="137"/>
      <c r="AWT3245" s="137"/>
      <c r="AWU3245" s="137"/>
      <c r="AWV3245" s="137"/>
      <c r="AWW3245" s="137"/>
      <c r="AWX3245" s="137"/>
      <c r="AWY3245" s="137"/>
      <c r="AWZ3245" s="137"/>
      <c r="AXA3245" s="137"/>
      <c r="AXB3245" s="137"/>
      <c r="AXC3245" s="137"/>
      <c r="AXD3245" s="137"/>
      <c r="AXE3245" s="137"/>
      <c r="AXF3245" s="137"/>
      <c r="AXG3245" s="137"/>
      <c r="AXH3245" s="137"/>
      <c r="AXI3245" s="137"/>
      <c r="AXJ3245" s="137"/>
      <c r="AXK3245" s="137"/>
      <c r="AXL3245" s="137"/>
      <c r="AXM3245" s="137"/>
      <c r="AXN3245" s="137"/>
      <c r="AXO3245" s="137"/>
      <c r="AXP3245" s="137"/>
      <c r="AXQ3245" s="137"/>
      <c r="AXR3245" s="137"/>
      <c r="AXS3245" s="137"/>
      <c r="AXT3245" s="137"/>
      <c r="AXU3245" s="137"/>
      <c r="AXV3245" s="137"/>
      <c r="AXW3245" s="137"/>
      <c r="AXX3245" s="137"/>
      <c r="AXY3245" s="137"/>
      <c r="AXZ3245" s="137"/>
      <c r="AYA3245" s="137"/>
      <c r="AYB3245" s="137"/>
      <c r="AYC3245" s="137"/>
      <c r="AYD3245" s="137"/>
      <c r="AYE3245" s="137"/>
      <c r="AYF3245" s="137"/>
      <c r="AYG3245" s="137"/>
      <c r="AYH3245" s="137"/>
      <c r="AYI3245" s="137"/>
      <c r="AYJ3245" s="137"/>
      <c r="AYK3245" s="137"/>
      <c r="AYL3245" s="137"/>
      <c r="AYM3245" s="137"/>
      <c r="AYN3245" s="137"/>
      <c r="AYO3245" s="137"/>
      <c r="AYP3245" s="137"/>
      <c r="AYQ3245" s="137"/>
      <c r="AYR3245" s="137"/>
      <c r="AYS3245" s="137"/>
      <c r="AYT3245" s="137"/>
      <c r="AYU3245" s="137"/>
      <c r="AYV3245" s="137"/>
      <c r="AYW3245" s="137"/>
      <c r="AYX3245" s="137"/>
      <c r="AYY3245" s="137"/>
      <c r="AYZ3245" s="137"/>
      <c r="AZA3245" s="137"/>
      <c r="AZB3245" s="137"/>
      <c r="AZC3245" s="137"/>
      <c r="AZD3245" s="137"/>
      <c r="AZE3245" s="137"/>
      <c r="AZF3245" s="137"/>
      <c r="AZG3245" s="137"/>
      <c r="AZH3245" s="137"/>
      <c r="AZI3245" s="137"/>
      <c r="AZJ3245" s="137"/>
      <c r="AZK3245" s="137"/>
      <c r="AZL3245" s="137"/>
      <c r="AZM3245" s="137"/>
      <c r="AZN3245" s="137"/>
      <c r="AZO3245" s="137"/>
      <c r="AZP3245" s="137"/>
      <c r="AZQ3245" s="137"/>
      <c r="AZR3245" s="137"/>
      <c r="AZS3245" s="137"/>
      <c r="AZT3245" s="137"/>
      <c r="AZU3245" s="137"/>
      <c r="AZV3245" s="137"/>
      <c r="AZW3245" s="137"/>
      <c r="AZX3245" s="137"/>
      <c r="AZY3245" s="137"/>
      <c r="AZZ3245" s="137"/>
      <c r="BAA3245" s="137"/>
      <c r="BAB3245" s="137"/>
      <c r="BAC3245" s="137"/>
      <c r="BAD3245" s="137"/>
      <c r="BAE3245" s="137"/>
      <c r="BAF3245" s="137"/>
      <c r="BAG3245" s="137"/>
      <c r="BAH3245" s="137"/>
      <c r="BAI3245" s="137"/>
      <c r="BAJ3245" s="137"/>
      <c r="BAK3245" s="137"/>
      <c r="BAL3245" s="137"/>
      <c r="BAM3245" s="137"/>
      <c r="BAN3245" s="137"/>
      <c r="BAO3245" s="137"/>
      <c r="BAP3245" s="137"/>
      <c r="BAQ3245" s="137"/>
      <c r="BAR3245" s="137"/>
      <c r="BAS3245" s="137"/>
      <c r="BAT3245" s="137"/>
      <c r="BAU3245" s="137"/>
      <c r="BAV3245" s="137"/>
      <c r="BAW3245" s="137"/>
      <c r="BAX3245" s="137"/>
      <c r="BAY3245" s="137"/>
      <c r="BAZ3245" s="137"/>
      <c r="BBA3245" s="137"/>
      <c r="BBB3245" s="137"/>
      <c r="BBC3245" s="137"/>
      <c r="BBD3245" s="137"/>
      <c r="BBE3245" s="137"/>
      <c r="BBF3245" s="137"/>
      <c r="BBG3245" s="137"/>
      <c r="BBH3245" s="137"/>
      <c r="BBI3245" s="137"/>
      <c r="BBJ3245" s="137"/>
      <c r="BBK3245" s="137"/>
      <c r="BBL3245" s="137"/>
      <c r="BBM3245" s="137"/>
      <c r="BBN3245" s="137"/>
      <c r="BBO3245" s="137"/>
      <c r="BBP3245" s="137"/>
      <c r="BBQ3245" s="137"/>
      <c r="BBR3245" s="137"/>
      <c r="BBS3245" s="137"/>
      <c r="BBT3245" s="137"/>
      <c r="BBU3245" s="137"/>
      <c r="BBV3245" s="137"/>
      <c r="BBW3245" s="137"/>
      <c r="BBX3245" s="137"/>
      <c r="BBY3245" s="137"/>
      <c r="BBZ3245" s="137"/>
      <c r="BCA3245" s="137"/>
      <c r="BCB3245" s="137"/>
      <c r="BCC3245" s="137"/>
      <c r="BCD3245" s="137"/>
      <c r="BCE3245" s="137"/>
      <c r="BCF3245" s="137"/>
      <c r="BCG3245" s="137"/>
      <c r="BCH3245" s="137"/>
      <c r="BCI3245" s="137"/>
      <c r="BCJ3245" s="137"/>
      <c r="BCK3245" s="137"/>
      <c r="BCL3245" s="137"/>
      <c r="BCM3245" s="137"/>
      <c r="BCN3245" s="137"/>
      <c r="BCO3245" s="137"/>
      <c r="BCP3245" s="137"/>
      <c r="BCQ3245" s="137"/>
      <c r="BCR3245" s="137"/>
      <c r="BCS3245" s="137"/>
      <c r="BCT3245" s="137"/>
      <c r="BCU3245" s="137"/>
      <c r="BCV3245" s="137"/>
      <c r="BCW3245" s="137"/>
      <c r="BCX3245" s="137"/>
      <c r="BCY3245" s="137"/>
      <c r="BCZ3245" s="137"/>
      <c r="BDA3245" s="137"/>
      <c r="BDB3245" s="137"/>
      <c r="BDC3245" s="137"/>
      <c r="BDD3245" s="137"/>
      <c r="BDE3245" s="137"/>
      <c r="BDF3245" s="137"/>
      <c r="BDG3245" s="137"/>
      <c r="BDH3245" s="137"/>
      <c r="BDI3245" s="137"/>
      <c r="BDJ3245" s="137"/>
      <c r="BDK3245" s="137"/>
      <c r="BDL3245" s="137"/>
      <c r="BDM3245" s="137"/>
      <c r="BDN3245" s="137"/>
      <c r="BDO3245" s="137"/>
      <c r="BDP3245" s="137"/>
      <c r="BDQ3245" s="137"/>
      <c r="BDR3245" s="137"/>
      <c r="BDS3245" s="137"/>
      <c r="BDT3245" s="137"/>
      <c r="BDU3245" s="137"/>
      <c r="BDV3245" s="137"/>
      <c r="BDW3245" s="137"/>
      <c r="BDX3245" s="137"/>
      <c r="BDY3245" s="137"/>
      <c r="BDZ3245" s="137"/>
      <c r="BEA3245" s="137"/>
      <c r="BEB3245" s="137"/>
      <c r="BEC3245" s="137"/>
      <c r="BED3245" s="137"/>
      <c r="BEE3245" s="137"/>
      <c r="BEF3245" s="137"/>
      <c r="BEG3245" s="137"/>
      <c r="BEH3245" s="137"/>
      <c r="BEI3245" s="137"/>
      <c r="BEJ3245" s="137"/>
      <c r="BEK3245" s="137"/>
      <c r="BEL3245" s="137"/>
      <c r="BEM3245" s="137"/>
      <c r="BEN3245" s="137"/>
      <c r="BEO3245" s="137"/>
      <c r="BEP3245" s="137"/>
      <c r="BEQ3245" s="137"/>
      <c r="BER3245" s="137"/>
      <c r="BES3245" s="137"/>
      <c r="BET3245" s="137"/>
      <c r="BEU3245" s="137"/>
      <c r="BEV3245" s="137"/>
      <c r="BEW3245" s="137"/>
      <c r="BEX3245" s="137"/>
      <c r="BEY3245" s="137"/>
      <c r="BEZ3245" s="137"/>
      <c r="BFA3245" s="137"/>
      <c r="BFB3245" s="137"/>
      <c r="BFC3245" s="137"/>
      <c r="BFD3245" s="137"/>
      <c r="BFE3245" s="137"/>
      <c r="BFF3245" s="137"/>
      <c r="BFG3245" s="137"/>
      <c r="BFH3245" s="137"/>
      <c r="BFI3245" s="137"/>
      <c r="BFJ3245" s="137"/>
      <c r="BFK3245" s="137"/>
      <c r="BFL3245" s="137"/>
      <c r="BFM3245" s="137"/>
      <c r="BFN3245" s="137"/>
      <c r="BFO3245" s="137"/>
      <c r="BFP3245" s="137"/>
      <c r="BFQ3245" s="137"/>
      <c r="BFR3245" s="137"/>
      <c r="BFS3245" s="137"/>
      <c r="BFT3245" s="137"/>
      <c r="BFU3245" s="137"/>
      <c r="BFV3245" s="137"/>
      <c r="BFW3245" s="137"/>
      <c r="BFX3245" s="137"/>
      <c r="BFY3245" s="137"/>
      <c r="BFZ3245" s="137"/>
      <c r="BGA3245" s="137"/>
      <c r="BGB3245" s="137"/>
      <c r="BGC3245" s="137"/>
      <c r="BGD3245" s="137"/>
      <c r="BGE3245" s="137"/>
      <c r="BGF3245" s="137"/>
      <c r="BGG3245" s="137"/>
      <c r="BGH3245" s="137"/>
      <c r="BGI3245" s="137"/>
      <c r="BGJ3245" s="137"/>
      <c r="BGK3245" s="137"/>
      <c r="BGL3245" s="137"/>
      <c r="BGM3245" s="137"/>
      <c r="BGN3245" s="137"/>
      <c r="BGO3245" s="137"/>
      <c r="BGP3245" s="137"/>
      <c r="BGQ3245" s="137"/>
      <c r="BGR3245" s="137"/>
      <c r="BGS3245" s="137"/>
      <c r="BGT3245" s="137"/>
      <c r="BGU3245" s="137"/>
      <c r="BGV3245" s="137"/>
      <c r="BGW3245" s="137"/>
      <c r="BGX3245" s="137"/>
      <c r="BGY3245" s="137"/>
      <c r="BGZ3245" s="137"/>
      <c r="BHA3245" s="137"/>
      <c r="BHB3245" s="137"/>
      <c r="BHC3245" s="137"/>
      <c r="BHD3245" s="137"/>
      <c r="BHE3245" s="137"/>
      <c r="BHF3245" s="137"/>
      <c r="BHG3245" s="137"/>
      <c r="BHH3245" s="137"/>
      <c r="BHI3245" s="137"/>
      <c r="BHJ3245" s="137"/>
      <c r="BHK3245" s="137"/>
      <c r="BHL3245" s="137"/>
      <c r="BHM3245" s="137"/>
      <c r="BHN3245" s="137"/>
      <c r="BHO3245" s="137"/>
      <c r="BHP3245" s="137"/>
      <c r="BHQ3245" s="137"/>
      <c r="BHR3245" s="137"/>
      <c r="BHS3245" s="137"/>
      <c r="BHT3245" s="137"/>
      <c r="BHU3245" s="137"/>
      <c r="BHV3245" s="137"/>
      <c r="BHW3245" s="137"/>
      <c r="BHX3245" s="137"/>
      <c r="BHY3245" s="137"/>
      <c r="BHZ3245" s="137"/>
      <c r="BIA3245" s="137"/>
      <c r="BIB3245" s="137"/>
      <c r="BIC3245" s="137"/>
      <c r="BID3245" s="137"/>
      <c r="BIE3245" s="137"/>
      <c r="BIF3245" s="137"/>
      <c r="BIG3245" s="137"/>
      <c r="BIH3245" s="137"/>
      <c r="BII3245" s="137"/>
      <c r="BIJ3245" s="137"/>
      <c r="BIK3245" s="137"/>
      <c r="BIL3245" s="137"/>
      <c r="BIM3245" s="137"/>
      <c r="BIN3245" s="137"/>
      <c r="BIO3245" s="137"/>
      <c r="BIP3245" s="137"/>
      <c r="BIQ3245" s="137"/>
      <c r="BIR3245" s="137"/>
      <c r="BIS3245" s="137"/>
      <c r="BIT3245" s="137"/>
      <c r="BIU3245" s="137"/>
      <c r="BIV3245" s="137"/>
      <c r="BIW3245" s="137"/>
      <c r="BIX3245" s="137"/>
      <c r="BIY3245" s="137"/>
      <c r="BIZ3245" s="137"/>
      <c r="BJA3245" s="137"/>
      <c r="BJB3245" s="137"/>
      <c r="BJC3245" s="137"/>
      <c r="BJD3245" s="137"/>
      <c r="BJE3245" s="137"/>
      <c r="BJF3245" s="137"/>
      <c r="BJG3245" s="137"/>
      <c r="BJH3245" s="137"/>
      <c r="BJI3245" s="137"/>
      <c r="BJJ3245" s="137"/>
      <c r="BJK3245" s="137"/>
      <c r="BJL3245" s="137"/>
      <c r="BJM3245" s="137"/>
      <c r="BJN3245" s="137"/>
      <c r="BJO3245" s="137"/>
      <c r="BJP3245" s="137"/>
      <c r="BJQ3245" s="137"/>
      <c r="BJR3245" s="137"/>
      <c r="BJS3245" s="137"/>
      <c r="BJT3245" s="137"/>
      <c r="BJU3245" s="137"/>
      <c r="BJV3245" s="137"/>
      <c r="BJW3245" s="137"/>
      <c r="BJX3245" s="137"/>
      <c r="BJY3245" s="137"/>
      <c r="BJZ3245" s="137"/>
      <c r="BKA3245" s="137"/>
      <c r="BKB3245" s="137"/>
      <c r="BKC3245" s="137"/>
      <c r="BKD3245" s="137"/>
      <c r="BKE3245" s="137"/>
      <c r="BKF3245" s="137"/>
      <c r="BKG3245" s="137"/>
      <c r="BKH3245" s="137"/>
      <c r="BKI3245" s="137"/>
      <c r="BKJ3245" s="137"/>
      <c r="BKK3245" s="137"/>
      <c r="BKL3245" s="137"/>
      <c r="BKM3245" s="137"/>
      <c r="BKN3245" s="137"/>
      <c r="BKO3245" s="137"/>
      <c r="BKP3245" s="137"/>
      <c r="BKQ3245" s="137"/>
      <c r="BKR3245" s="137"/>
      <c r="BKS3245" s="137"/>
      <c r="BKT3245" s="137"/>
      <c r="BKU3245" s="137"/>
      <c r="BKV3245" s="137"/>
      <c r="BKW3245" s="137"/>
      <c r="BKX3245" s="137"/>
      <c r="BKY3245" s="137"/>
      <c r="BKZ3245" s="137"/>
      <c r="BLA3245" s="137"/>
      <c r="BLB3245" s="137"/>
      <c r="BLC3245" s="137"/>
      <c r="BLD3245" s="137"/>
      <c r="BLE3245" s="137"/>
      <c r="BLF3245" s="137"/>
      <c r="BLG3245" s="137"/>
      <c r="BLH3245" s="137"/>
      <c r="BLI3245" s="137"/>
      <c r="BLJ3245" s="137"/>
      <c r="BLK3245" s="137"/>
      <c r="BLL3245" s="137"/>
      <c r="BLM3245" s="137"/>
      <c r="BLN3245" s="137"/>
      <c r="BLO3245" s="137"/>
      <c r="BLP3245" s="137"/>
      <c r="BLQ3245" s="137"/>
      <c r="BLR3245" s="137"/>
      <c r="BLS3245" s="137"/>
      <c r="BLT3245" s="137"/>
      <c r="BLU3245" s="137"/>
      <c r="BLV3245" s="137"/>
      <c r="BLW3245" s="137"/>
      <c r="BLX3245" s="137"/>
      <c r="BLY3245" s="137"/>
      <c r="BLZ3245" s="137"/>
      <c r="BMA3245" s="137"/>
      <c r="BMB3245" s="137"/>
      <c r="BMC3245" s="137"/>
      <c r="BMD3245" s="137"/>
      <c r="BME3245" s="137"/>
      <c r="BMF3245" s="137"/>
      <c r="BMG3245" s="137"/>
      <c r="BMH3245" s="137"/>
      <c r="BMI3245" s="137"/>
      <c r="BMJ3245" s="137"/>
      <c r="BMK3245" s="137"/>
      <c r="BML3245" s="137"/>
      <c r="BMM3245" s="137"/>
      <c r="BMN3245" s="137"/>
      <c r="BMO3245" s="137"/>
      <c r="BMP3245" s="137"/>
      <c r="BMQ3245" s="137"/>
      <c r="BMR3245" s="137"/>
      <c r="BMS3245" s="137"/>
      <c r="BMT3245" s="137"/>
      <c r="BMU3245" s="137"/>
      <c r="BMV3245" s="137"/>
      <c r="BMW3245" s="137"/>
      <c r="BMX3245" s="137"/>
      <c r="BMY3245" s="137"/>
      <c r="BMZ3245" s="137"/>
      <c r="BNA3245" s="137"/>
      <c r="BNB3245" s="137"/>
      <c r="BNC3245" s="137"/>
      <c r="BND3245" s="137"/>
      <c r="BNE3245" s="137"/>
      <c r="BNF3245" s="137"/>
      <c r="BNG3245" s="137"/>
      <c r="BNH3245" s="137"/>
      <c r="BNI3245" s="137"/>
      <c r="BNJ3245" s="137"/>
      <c r="BNK3245" s="137"/>
      <c r="BNL3245" s="137"/>
      <c r="BNM3245" s="137"/>
      <c r="BNN3245" s="137"/>
      <c r="BNO3245" s="137"/>
      <c r="BNP3245" s="137"/>
      <c r="BNQ3245" s="137"/>
      <c r="BNR3245" s="137"/>
      <c r="BNS3245" s="137"/>
      <c r="BNT3245" s="137"/>
      <c r="BNU3245" s="137"/>
      <c r="BNV3245" s="137"/>
      <c r="BNW3245" s="137"/>
      <c r="BNX3245" s="137"/>
      <c r="BNY3245" s="137"/>
      <c r="BNZ3245" s="137"/>
      <c r="BOA3245" s="137"/>
      <c r="BOB3245" s="137"/>
      <c r="BOC3245" s="137"/>
      <c r="BOD3245" s="137"/>
      <c r="BOE3245" s="137"/>
      <c r="BOF3245" s="137"/>
      <c r="BOG3245" s="137"/>
      <c r="BOH3245" s="137"/>
      <c r="BOI3245" s="137"/>
      <c r="BOJ3245" s="137"/>
      <c r="BOK3245" s="137"/>
      <c r="BOL3245" s="137"/>
      <c r="BOM3245" s="137"/>
      <c r="BON3245" s="137"/>
      <c r="BOO3245" s="137"/>
      <c r="BOP3245" s="137"/>
      <c r="BOQ3245" s="137"/>
      <c r="BOR3245" s="137"/>
      <c r="BOS3245" s="137"/>
      <c r="BOT3245" s="137"/>
      <c r="BOU3245" s="137"/>
      <c r="BOV3245" s="137"/>
      <c r="BOW3245" s="137"/>
      <c r="BOX3245" s="137"/>
      <c r="BOY3245" s="137"/>
      <c r="BOZ3245" s="137"/>
      <c r="BPA3245" s="137"/>
      <c r="BPB3245" s="137"/>
      <c r="BPC3245" s="137"/>
      <c r="BPD3245" s="137"/>
      <c r="BPE3245" s="137"/>
      <c r="BPF3245" s="137"/>
      <c r="BPG3245" s="137"/>
      <c r="BPH3245" s="137"/>
      <c r="BPI3245" s="137"/>
      <c r="BPJ3245" s="137"/>
      <c r="BPK3245" s="137"/>
      <c r="BPL3245" s="137"/>
      <c r="BPM3245" s="137"/>
      <c r="BPN3245" s="137"/>
      <c r="BPO3245" s="137"/>
      <c r="BPP3245" s="137"/>
      <c r="BPQ3245" s="137"/>
      <c r="BPR3245" s="137"/>
      <c r="BPS3245" s="137"/>
      <c r="BPT3245" s="137"/>
      <c r="BPU3245" s="137"/>
      <c r="BPV3245" s="137"/>
      <c r="BPW3245" s="137"/>
      <c r="BPX3245" s="137"/>
      <c r="BPY3245" s="137"/>
      <c r="BPZ3245" s="137"/>
      <c r="BQA3245" s="137"/>
      <c r="BQB3245" s="137"/>
      <c r="BQC3245" s="137"/>
      <c r="BQD3245" s="137"/>
      <c r="BQE3245" s="137"/>
      <c r="BQF3245" s="137"/>
      <c r="BQG3245" s="137"/>
      <c r="BQH3245" s="137"/>
      <c r="BQI3245" s="137"/>
      <c r="BQJ3245" s="137"/>
      <c r="BQK3245" s="137"/>
      <c r="BQL3245" s="137"/>
      <c r="BQM3245" s="137"/>
      <c r="BQN3245" s="137"/>
      <c r="BQO3245" s="137"/>
      <c r="BQP3245" s="137"/>
      <c r="BQQ3245" s="137"/>
      <c r="BQR3245" s="137"/>
      <c r="BQS3245" s="137"/>
      <c r="BQT3245" s="137"/>
      <c r="BQU3245" s="137"/>
      <c r="BQV3245" s="137"/>
      <c r="BQW3245" s="137"/>
      <c r="BQX3245" s="137"/>
      <c r="BQY3245" s="137"/>
      <c r="BQZ3245" s="137"/>
      <c r="BRA3245" s="137"/>
      <c r="BRB3245" s="137"/>
      <c r="BRC3245" s="137"/>
      <c r="BRD3245" s="137"/>
      <c r="BRE3245" s="137"/>
      <c r="BRF3245" s="137"/>
      <c r="BRG3245" s="137"/>
      <c r="BRH3245" s="137"/>
      <c r="BRI3245" s="137"/>
      <c r="BRJ3245" s="137"/>
      <c r="BRK3245" s="137"/>
      <c r="BRL3245" s="137"/>
      <c r="BRM3245" s="137"/>
      <c r="BRN3245" s="137"/>
      <c r="BRO3245" s="137"/>
      <c r="BRP3245" s="137"/>
      <c r="BRQ3245" s="137"/>
      <c r="BRR3245" s="137"/>
      <c r="BRS3245" s="137"/>
      <c r="BRT3245" s="137"/>
      <c r="BRU3245" s="137"/>
      <c r="BRV3245" s="137"/>
      <c r="BRW3245" s="137"/>
      <c r="BRX3245" s="137"/>
      <c r="BRY3245" s="137"/>
      <c r="BRZ3245" s="137"/>
      <c r="BSA3245" s="137"/>
      <c r="BSB3245" s="137"/>
      <c r="BSC3245" s="137"/>
      <c r="BSD3245" s="137"/>
      <c r="BSE3245" s="137"/>
      <c r="BSF3245" s="137"/>
      <c r="BSG3245" s="137"/>
      <c r="BSH3245" s="137"/>
      <c r="BSI3245" s="137"/>
      <c r="BSJ3245" s="137"/>
      <c r="BSK3245" s="137"/>
      <c r="BSL3245" s="137"/>
      <c r="BSM3245" s="137"/>
      <c r="BSN3245" s="137"/>
      <c r="BSO3245" s="137"/>
      <c r="BSP3245" s="137"/>
      <c r="BSQ3245" s="137"/>
      <c r="BSR3245" s="137"/>
      <c r="BSS3245" s="137"/>
      <c r="BST3245" s="137"/>
      <c r="BSU3245" s="137"/>
      <c r="BSV3245" s="137"/>
      <c r="BSW3245" s="137"/>
      <c r="BSX3245" s="137"/>
      <c r="BSY3245" s="137"/>
      <c r="BSZ3245" s="137"/>
      <c r="BTA3245" s="137"/>
      <c r="BTB3245" s="137"/>
      <c r="BTC3245" s="137"/>
      <c r="BTD3245" s="137"/>
      <c r="BTE3245" s="137"/>
      <c r="BTF3245" s="137"/>
      <c r="BTG3245" s="137"/>
      <c r="BTH3245" s="137"/>
      <c r="BTI3245" s="137"/>
      <c r="BTJ3245" s="137"/>
      <c r="BTK3245" s="137"/>
      <c r="BTL3245" s="137"/>
      <c r="BTM3245" s="137"/>
      <c r="BTN3245" s="137"/>
      <c r="BTO3245" s="137"/>
      <c r="BTP3245" s="137"/>
      <c r="BTQ3245" s="137"/>
      <c r="BTR3245" s="137"/>
      <c r="BTS3245" s="137"/>
      <c r="BTT3245" s="137"/>
      <c r="BTU3245" s="137"/>
      <c r="BTV3245" s="137"/>
      <c r="BTW3245" s="137"/>
      <c r="BTX3245" s="137"/>
      <c r="BTY3245" s="137"/>
      <c r="BTZ3245" s="137"/>
      <c r="BUA3245" s="137"/>
      <c r="BUB3245" s="137"/>
      <c r="BUC3245" s="137"/>
      <c r="BUD3245" s="137"/>
      <c r="BUE3245" s="137"/>
      <c r="BUF3245" s="137"/>
      <c r="BUG3245" s="137"/>
      <c r="BUH3245" s="137"/>
      <c r="BUI3245" s="137"/>
      <c r="BUJ3245" s="137"/>
      <c r="BUK3245" s="137"/>
      <c r="BUL3245" s="137"/>
      <c r="BUM3245" s="137"/>
      <c r="BUN3245" s="137"/>
      <c r="BUO3245" s="137"/>
      <c r="BUP3245" s="137"/>
      <c r="BUQ3245" s="137"/>
      <c r="BUR3245" s="137"/>
      <c r="BUS3245" s="137"/>
      <c r="BUT3245" s="137"/>
      <c r="BUU3245" s="137"/>
      <c r="BUV3245" s="137"/>
      <c r="BUW3245" s="137"/>
      <c r="BUX3245" s="137"/>
      <c r="BUY3245" s="137"/>
      <c r="BUZ3245" s="137"/>
      <c r="BVA3245" s="137"/>
      <c r="BVB3245" s="137"/>
      <c r="BVC3245" s="137"/>
      <c r="BVD3245" s="137"/>
      <c r="BVE3245" s="137"/>
      <c r="BVF3245" s="137"/>
      <c r="BVG3245" s="137"/>
      <c r="BVH3245" s="137"/>
      <c r="BVI3245" s="137"/>
      <c r="BVJ3245" s="137"/>
      <c r="BVK3245" s="137"/>
      <c r="BVL3245" s="137"/>
      <c r="BVM3245" s="137"/>
      <c r="BVN3245" s="137"/>
      <c r="BVO3245" s="137"/>
      <c r="BVP3245" s="137"/>
      <c r="BVQ3245" s="137"/>
      <c r="BVR3245" s="137"/>
      <c r="BVS3245" s="137"/>
      <c r="BVT3245" s="137"/>
      <c r="BVU3245" s="137"/>
      <c r="BVV3245" s="137"/>
      <c r="BVW3245" s="137"/>
      <c r="BVX3245" s="137"/>
      <c r="BVY3245" s="137"/>
      <c r="BVZ3245" s="137"/>
      <c r="BWA3245" s="137"/>
      <c r="BWB3245" s="137"/>
      <c r="BWC3245" s="137"/>
      <c r="BWD3245" s="137"/>
      <c r="BWE3245" s="137"/>
      <c r="BWF3245" s="137"/>
      <c r="BWG3245" s="137"/>
      <c r="BWH3245" s="137"/>
      <c r="BWI3245" s="137"/>
      <c r="BWJ3245" s="137"/>
      <c r="BWK3245" s="137"/>
      <c r="BWL3245" s="137"/>
      <c r="BWM3245" s="137"/>
      <c r="BWN3245" s="137"/>
      <c r="BWO3245" s="137"/>
      <c r="BWP3245" s="137"/>
      <c r="BWQ3245" s="137"/>
      <c r="BWR3245" s="137"/>
      <c r="BWS3245" s="137"/>
      <c r="BWT3245" s="137"/>
      <c r="BWU3245" s="137"/>
      <c r="BWV3245" s="137"/>
      <c r="BWW3245" s="137"/>
      <c r="BWX3245" s="137"/>
      <c r="BWY3245" s="137"/>
      <c r="BWZ3245" s="137"/>
      <c r="BXA3245" s="137"/>
      <c r="BXB3245" s="137"/>
      <c r="BXC3245" s="137"/>
      <c r="BXD3245" s="137"/>
      <c r="BXE3245" s="137"/>
      <c r="BXF3245" s="137"/>
      <c r="BXG3245" s="137"/>
      <c r="BXH3245" s="137"/>
      <c r="BXI3245" s="137"/>
      <c r="BXJ3245" s="137"/>
      <c r="BXK3245" s="137"/>
      <c r="BXL3245" s="137"/>
      <c r="BXM3245" s="137"/>
      <c r="BXN3245" s="137"/>
      <c r="BXO3245" s="137"/>
      <c r="BXP3245" s="137"/>
      <c r="BXQ3245" s="137"/>
      <c r="BXR3245" s="137"/>
      <c r="BXS3245" s="137"/>
      <c r="BXT3245" s="137"/>
      <c r="BXU3245" s="137"/>
      <c r="BXV3245" s="137"/>
      <c r="BXW3245" s="137"/>
      <c r="BXX3245" s="137"/>
      <c r="BXY3245" s="137"/>
      <c r="BXZ3245" s="137"/>
      <c r="BYA3245" s="137"/>
      <c r="BYB3245" s="137"/>
      <c r="BYC3245" s="137"/>
      <c r="BYD3245" s="137"/>
      <c r="BYE3245" s="137"/>
      <c r="BYF3245" s="137"/>
      <c r="BYG3245" s="137"/>
      <c r="BYH3245" s="137"/>
      <c r="BYI3245" s="137"/>
      <c r="BYJ3245" s="137"/>
      <c r="BYK3245" s="137"/>
      <c r="BYL3245" s="137"/>
      <c r="BYM3245" s="137"/>
      <c r="BYN3245" s="137"/>
      <c r="BYO3245" s="137"/>
      <c r="BYP3245" s="137"/>
      <c r="BYQ3245" s="137"/>
      <c r="BYR3245" s="137"/>
      <c r="BYS3245" s="137"/>
      <c r="BYT3245" s="137"/>
      <c r="BYU3245" s="137"/>
      <c r="BYV3245" s="137"/>
      <c r="BYW3245" s="137"/>
      <c r="BYX3245" s="137"/>
      <c r="BYY3245" s="137"/>
      <c r="BYZ3245" s="137"/>
      <c r="BZA3245" s="137"/>
      <c r="BZB3245" s="137"/>
      <c r="BZC3245" s="137"/>
      <c r="BZD3245" s="137"/>
      <c r="BZE3245" s="137"/>
      <c r="BZF3245" s="137"/>
      <c r="BZG3245" s="137"/>
      <c r="BZH3245" s="137"/>
      <c r="BZI3245" s="137"/>
      <c r="BZJ3245" s="137"/>
      <c r="BZK3245" s="137"/>
      <c r="BZL3245" s="137"/>
      <c r="BZM3245" s="137"/>
      <c r="BZN3245" s="137"/>
      <c r="BZO3245" s="137"/>
      <c r="BZP3245" s="137"/>
      <c r="BZQ3245" s="137"/>
      <c r="BZR3245" s="137"/>
      <c r="BZS3245" s="137"/>
      <c r="BZT3245" s="137"/>
      <c r="BZU3245" s="137"/>
      <c r="BZV3245" s="137"/>
      <c r="BZW3245" s="137"/>
      <c r="BZX3245" s="137"/>
      <c r="BZY3245" s="137"/>
      <c r="BZZ3245" s="137"/>
      <c r="CAA3245" s="137"/>
      <c r="CAB3245" s="137"/>
      <c r="CAC3245" s="137"/>
      <c r="CAD3245" s="137"/>
      <c r="CAE3245" s="137"/>
      <c r="CAF3245" s="137"/>
      <c r="CAG3245" s="137"/>
      <c r="CAH3245" s="137"/>
      <c r="CAI3245" s="137"/>
      <c r="CAJ3245" s="137"/>
      <c r="CAK3245" s="137"/>
      <c r="CAL3245" s="137"/>
      <c r="CAM3245" s="137"/>
      <c r="CAN3245" s="137"/>
      <c r="CAO3245" s="137"/>
      <c r="CAP3245" s="137"/>
      <c r="CAQ3245" s="137"/>
      <c r="CAR3245" s="137"/>
      <c r="CAS3245" s="137"/>
      <c r="CAT3245" s="137"/>
      <c r="CAU3245" s="137"/>
      <c r="CAV3245" s="137"/>
      <c r="CAW3245" s="137"/>
      <c r="CAX3245" s="137"/>
      <c r="CAY3245" s="137"/>
      <c r="CAZ3245" s="137"/>
      <c r="CBA3245" s="137"/>
      <c r="CBB3245" s="137"/>
      <c r="CBC3245" s="137"/>
      <c r="CBD3245" s="137"/>
      <c r="CBE3245" s="137"/>
      <c r="CBF3245" s="137"/>
      <c r="CBG3245" s="137"/>
      <c r="CBH3245" s="137"/>
      <c r="CBI3245" s="137"/>
      <c r="CBJ3245" s="137"/>
      <c r="CBK3245" s="137"/>
      <c r="CBL3245" s="137"/>
      <c r="CBM3245" s="137"/>
      <c r="CBN3245" s="137"/>
      <c r="CBO3245" s="137"/>
      <c r="CBP3245" s="137"/>
      <c r="CBQ3245" s="137"/>
      <c r="CBR3245" s="137"/>
      <c r="CBS3245" s="137"/>
      <c r="CBT3245" s="137"/>
      <c r="CBU3245" s="137"/>
      <c r="CBV3245" s="137"/>
      <c r="CBW3245" s="137"/>
      <c r="CBX3245" s="137"/>
      <c r="CBY3245" s="137"/>
      <c r="CBZ3245" s="137"/>
      <c r="CCA3245" s="137"/>
      <c r="CCB3245" s="137"/>
      <c r="CCC3245" s="137"/>
      <c r="CCD3245" s="137"/>
      <c r="CCE3245" s="137"/>
      <c r="CCF3245" s="137"/>
      <c r="CCG3245" s="137"/>
      <c r="CCH3245" s="137"/>
      <c r="CCI3245" s="137"/>
      <c r="CCJ3245" s="137"/>
      <c r="CCK3245" s="137"/>
      <c r="CCL3245" s="137"/>
      <c r="CCM3245" s="137"/>
      <c r="CCN3245" s="137"/>
      <c r="CCO3245" s="137"/>
      <c r="CCP3245" s="137"/>
      <c r="CCQ3245" s="137"/>
      <c r="CCR3245" s="137"/>
      <c r="CCS3245" s="137"/>
      <c r="CCT3245" s="137"/>
      <c r="CCU3245" s="137"/>
      <c r="CCV3245" s="137"/>
      <c r="CCW3245" s="137"/>
      <c r="CCX3245" s="137"/>
      <c r="CCY3245" s="137"/>
      <c r="CCZ3245" s="137"/>
      <c r="CDA3245" s="137"/>
      <c r="CDB3245" s="137"/>
      <c r="CDC3245" s="137"/>
      <c r="CDD3245" s="137"/>
      <c r="CDE3245" s="137"/>
      <c r="CDF3245" s="137"/>
      <c r="CDG3245" s="137"/>
      <c r="CDH3245" s="137"/>
      <c r="CDI3245" s="137"/>
      <c r="CDJ3245" s="137"/>
      <c r="CDK3245" s="137"/>
      <c r="CDL3245" s="137"/>
      <c r="CDM3245" s="137"/>
      <c r="CDN3245" s="137"/>
      <c r="CDO3245" s="137"/>
      <c r="CDP3245" s="137"/>
      <c r="CDQ3245" s="137"/>
      <c r="CDR3245" s="137"/>
      <c r="CDS3245" s="137"/>
      <c r="CDT3245" s="137"/>
      <c r="CDU3245" s="137"/>
      <c r="CDV3245" s="137"/>
      <c r="CDW3245" s="137"/>
      <c r="CDX3245" s="137"/>
      <c r="CDY3245" s="137"/>
      <c r="CDZ3245" s="137"/>
      <c r="CEA3245" s="137"/>
      <c r="CEB3245" s="137"/>
      <c r="CEC3245" s="137"/>
      <c r="CED3245" s="137"/>
      <c r="CEE3245" s="137"/>
      <c r="CEF3245" s="137"/>
      <c r="CEG3245" s="137"/>
      <c r="CEH3245" s="137"/>
      <c r="CEI3245" s="137"/>
      <c r="CEJ3245" s="137"/>
      <c r="CEK3245" s="137"/>
      <c r="CEL3245" s="137"/>
      <c r="CEM3245" s="137"/>
      <c r="CEN3245" s="137"/>
      <c r="CEO3245" s="137"/>
      <c r="CEP3245" s="137"/>
      <c r="CEQ3245" s="137"/>
      <c r="CER3245" s="137"/>
      <c r="CES3245" s="137"/>
      <c r="CET3245" s="137"/>
      <c r="CEU3245" s="137"/>
      <c r="CEV3245" s="137"/>
      <c r="CEW3245" s="137"/>
      <c r="CEX3245" s="137"/>
      <c r="CEY3245" s="137"/>
      <c r="CEZ3245" s="137"/>
      <c r="CFA3245" s="137"/>
      <c r="CFB3245" s="137"/>
      <c r="CFC3245" s="137"/>
      <c r="CFD3245" s="137"/>
      <c r="CFE3245" s="137"/>
      <c r="CFF3245" s="137"/>
      <c r="CFG3245" s="137"/>
      <c r="CFH3245" s="137"/>
      <c r="CFI3245" s="137"/>
      <c r="CFJ3245" s="137"/>
      <c r="CFK3245" s="137"/>
      <c r="CFL3245" s="137"/>
      <c r="CFM3245" s="137"/>
      <c r="CFN3245" s="137"/>
      <c r="CFO3245" s="137"/>
      <c r="CFP3245" s="137"/>
      <c r="CFQ3245" s="137"/>
      <c r="CFR3245" s="137"/>
      <c r="CFS3245" s="137"/>
      <c r="CFT3245" s="137"/>
      <c r="CFU3245" s="137"/>
      <c r="CFV3245" s="137"/>
      <c r="CFW3245" s="137"/>
      <c r="CFX3245" s="137"/>
      <c r="CFY3245" s="137"/>
      <c r="CFZ3245" s="137"/>
      <c r="CGA3245" s="137"/>
      <c r="CGB3245" s="137"/>
      <c r="CGC3245" s="137"/>
      <c r="CGD3245" s="137"/>
      <c r="CGE3245" s="137"/>
      <c r="CGF3245" s="137"/>
      <c r="CGG3245" s="137"/>
      <c r="CGH3245" s="137"/>
      <c r="CGI3245" s="137"/>
      <c r="CGJ3245" s="137"/>
      <c r="CGK3245" s="137"/>
      <c r="CGL3245" s="137"/>
      <c r="CGM3245" s="137"/>
      <c r="CGN3245" s="137"/>
      <c r="CGO3245" s="137"/>
      <c r="CGP3245" s="137"/>
      <c r="CGQ3245" s="137"/>
      <c r="CGR3245" s="137"/>
      <c r="CGS3245" s="137"/>
      <c r="CGT3245" s="137"/>
      <c r="CGU3245" s="137"/>
      <c r="CGV3245" s="137"/>
      <c r="CGW3245" s="137"/>
      <c r="CGX3245" s="137"/>
      <c r="CGY3245" s="137"/>
      <c r="CGZ3245" s="137"/>
      <c r="CHA3245" s="137"/>
      <c r="CHB3245" s="137"/>
      <c r="CHC3245" s="137"/>
      <c r="CHD3245" s="137"/>
      <c r="CHE3245" s="137"/>
      <c r="CHF3245" s="137"/>
      <c r="CHG3245" s="137"/>
      <c r="CHH3245" s="137"/>
      <c r="CHI3245" s="137"/>
      <c r="CHJ3245" s="137"/>
      <c r="CHK3245" s="137"/>
      <c r="CHL3245" s="137"/>
      <c r="CHM3245" s="137"/>
      <c r="CHN3245" s="137"/>
      <c r="CHO3245" s="137"/>
      <c r="CHP3245" s="137"/>
      <c r="CHQ3245" s="137"/>
      <c r="CHR3245" s="137"/>
      <c r="CHS3245" s="137"/>
      <c r="CHT3245" s="137"/>
      <c r="CHU3245" s="137"/>
      <c r="CHV3245" s="137"/>
      <c r="CHW3245" s="137"/>
      <c r="CHX3245" s="137"/>
      <c r="CHY3245" s="137"/>
      <c r="CHZ3245" s="137"/>
      <c r="CIA3245" s="137"/>
      <c r="CIB3245" s="137"/>
      <c r="CIC3245" s="137"/>
      <c r="CID3245" s="137"/>
      <c r="CIE3245" s="137"/>
      <c r="CIF3245" s="137"/>
      <c r="CIG3245" s="137"/>
      <c r="CIH3245" s="137"/>
      <c r="CII3245" s="137"/>
      <c r="CIJ3245" s="137"/>
      <c r="CIK3245" s="137"/>
      <c r="CIL3245" s="137"/>
      <c r="CIM3245" s="137"/>
      <c r="CIN3245" s="137"/>
      <c r="CIO3245" s="137"/>
      <c r="CIP3245" s="137"/>
      <c r="CIQ3245" s="137"/>
      <c r="CIR3245" s="137"/>
      <c r="CIS3245" s="137"/>
      <c r="CIT3245" s="137"/>
      <c r="CIU3245" s="137"/>
      <c r="CIV3245" s="137"/>
      <c r="CIW3245" s="137"/>
      <c r="CIX3245" s="137"/>
      <c r="CIY3245" s="137"/>
      <c r="CIZ3245" s="137"/>
      <c r="CJA3245" s="137"/>
      <c r="CJB3245" s="137"/>
      <c r="CJC3245" s="137"/>
      <c r="CJD3245" s="137"/>
      <c r="CJE3245" s="137"/>
      <c r="CJF3245" s="137"/>
      <c r="CJG3245" s="137"/>
      <c r="CJH3245" s="137"/>
      <c r="CJI3245" s="137"/>
      <c r="CJJ3245" s="137"/>
      <c r="CJK3245" s="137"/>
      <c r="CJL3245" s="137"/>
      <c r="CJM3245" s="137"/>
      <c r="CJN3245" s="137"/>
      <c r="CJO3245" s="137"/>
      <c r="CJP3245" s="137"/>
      <c r="CJQ3245" s="137"/>
      <c r="CJR3245" s="137"/>
      <c r="CJS3245" s="137"/>
      <c r="CJT3245" s="137"/>
      <c r="CJU3245" s="137"/>
      <c r="CJV3245" s="137"/>
      <c r="CJW3245" s="137"/>
      <c r="CJX3245" s="137"/>
      <c r="CJY3245" s="137"/>
      <c r="CJZ3245" s="137"/>
      <c r="CKA3245" s="137"/>
      <c r="CKB3245" s="137"/>
      <c r="CKC3245" s="137"/>
      <c r="CKD3245" s="137"/>
      <c r="CKE3245" s="137"/>
      <c r="CKF3245" s="137"/>
      <c r="CKG3245" s="137"/>
      <c r="CKH3245" s="137"/>
      <c r="CKI3245" s="137"/>
      <c r="CKJ3245" s="137"/>
      <c r="CKK3245" s="137"/>
      <c r="CKL3245" s="137"/>
      <c r="CKM3245" s="137"/>
      <c r="CKN3245" s="137"/>
      <c r="CKO3245" s="137"/>
      <c r="CKP3245" s="137"/>
      <c r="CKQ3245" s="137"/>
      <c r="CKR3245" s="137"/>
      <c r="CKS3245" s="137"/>
      <c r="CKT3245" s="137"/>
      <c r="CKU3245" s="137"/>
      <c r="CKV3245" s="137"/>
      <c r="CKW3245" s="137"/>
      <c r="CKX3245" s="137"/>
      <c r="CKY3245" s="137"/>
      <c r="CKZ3245" s="137"/>
      <c r="CLA3245" s="137"/>
      <c r="CLB3245" s="137"/>
      <c r="CLC3245" s="137"/>
      <c r="CLD3245" s="137"/>
      <c r="CLE3245" s="137"/>
      <c r="CLF3245" s="137"/>
      <c r="CLG3245" s="137"/>
      <c r="CLH3245" s="137"/>
      <c r="CLI3245" s="137"/>
      <c r="CLJ3245" s="137"/>
      <c r="CLK3245" s="137"/>
      <c r="CLL3245" s="137"/>
      <c r="CLM3245" s="137"/>
      <c r="CLN3245" s="137"/>
      <c r="CLO3245" s="137"/>
      <c r="CLP3245" s="137"/>
      <c r="CLQ3245" s="137"/>
      <c r="CLR3245" s="137"/>
      <c r="CLS3245" s="137"/>
      <c r="CLT3245" s="137"/>
      <c r="CLU3245" s="137"/>
      <c r="CLV3245" s="137"/>
      <c r="CLW3245" s="137"/>
      <c r="CLX3245" s="137"/>
      <c r="CLY3245" s="137"/>
      <c r="CLZ3245" s="137"/>
      <c r="CMA3245" s="137"/>
      <c r="CMB3245" s="137"/>
      <c r="CMC3245" s="137"/>
      <c r="CMD3245" s="137"/>
      <c r="CME3245" s="137"/>
      <c r="CMF3245" s="137"/>
      <c r="CMG3245" s="137"/>
      <c r="CMH3245" s="137"/>
      <c r="CMI3245" s="137"/>
      <c r="CMJ3245" s="137"/>
      <c r="CMK3245" s="137"/>
      <c r="CML3245" s="137"/>
      <c r="CMM3245" s="137"/>
      <c r="CMN3245" s="137"/>
      <c r="CMO3245" s="137"/>
      <c r="CMP3245" s="137"/>
      <c r="CMQ3245" s="137"/>
      <c r="CMR3245" s="137"/>
      <c r="CMS3245" s="137"/>
      <c r="CMT3245" s="137"/>
      <c r="CMU3245" s="137"/>
      <c r="CMV3245" s="137"/>
      <c r="CMW3245" s="137"/>
      <c r="CMX3245" s="137"/>
      <c r="CMY3245" s="137"/>
      <c r="CMZ3245" s="137"/>
      <c r="CNA3245" s="137"/>
      <c r="CNB3245" s="137"/>
      <c r="CNC3245" s="137"/>
      <c r="CND3245" s="137"/>
      <c r="CNE3245" s="137"/>
      <c r="CNF3245" s="137"/>
      <c r="CNG3245" s="137"/>
      <c r="CNH3245" s="137"/>
      <c r="CNI3245" s="137"/>
      <c r="CNJ3245" s="137"/>
      <c r="CNK3245" s="137"/>
      <c r="CNL3245" s="137"/>
      <c r="CNM3245" s="137"/>
      <c r="CNN3245" s="137"/>
      <c r="CNO3245" s="137"/>
      <c r="CNP3245" s="137"/>
      <c r="CNQ3245" s="137"/>
      <c r="CNR3245" s="137"/>
      <c r="CNS3245" s="137"/>
      <c r="CNT3245" s="137"/>
      <c r="CNU3245" s="137"/>
      <c r="CNV3245" s="137"/>
      <c r="CNW3245" s="137"/>
      <c r="CNX3245" s="137"/>
      <c r="CNY3245" s="137"/>
      <c r="CNZ3245" s="137"/>
      <c r="COA3245" s="137"/>
      <c r="COB3245" s="137"/>
      <c r="COC3245" s="137"/>
      <c r="COD3245" s="137"/>
      <c r="COE3245" s="137"/>
      <c r="COF3245" s="137"/>
      <c r="COG3245" s="137"/>
      <c r="COH3245" s="137"/>
      <c r="COI3245" s="137"/>
      <c r="COJ3245" s="137"/>
      <c r="COK3245" s="137"/>
      <c r="COL3245" s="137"/>
      <c r="COM3245" s="137"/>
      <c r="CON3245" s="137"/>
      <c r="COO3245" s="137"/>
      <c r="COP3245" s="137"/>
      <c r="COQ3245" s="137"/>
      <c r="COR3245" s="137"/>
      <c r="COS3245" s="137"/>
      <c r="COT3245" s="137"/>
      <c r="COU3245" s="137"/>
      <c r="COV3245" s="137"/>
      <c r="COW3245" s="137"/>
      <c r="COX3245" s="137"/>
      <c r="COY3245" s="137"/>
      <c r="COZ3245" s="137"/>
      <c r="CPA3245" s="137"/>
      <c r="CPB3245" s="137"/>
      <c r="CPC3245" s="137"/>
      <c r="CPD3245" s="137"/>
      <c r="CPE3245" s="137"/>
      <c r="CPF3245" s="137"/>
      <c r="CPG3245" s="137"/>
      <c r="CPH3245" s="137"/>
      <c r="CPI3245" s="137"/>
      <c r="CPJ3245" s="137"/>
      <c r="CPK3245" s="137"/>
      <c r="CPL3245" s="137"/>
      <c r="CPM3245" s="137"/>
      <c r="CPN3245" s="137"/>
      <c r="CPO3245" s="137"/>
      <c r="CPP3245" s="137"/>
      <c r="CPQ3245" s="137"/>
      <c r="CPR3245" s="137"/>
      <c r="CPS3245" s="137"/>
      <c r="CPT3245" s="137"/>
      <c r="CPU3245" s="137"/>
      <c r="CPV3245" s="137"/>
      <c r="CPW3245" s="137"/>
      <c r="CPX3245" s="137"/>
      <c r="CPY3245" s="137"/>
      <c r="CPZ3245" s="137"/>
      <c r="CQA3245" s="137"/>
      <c r="CQB3245" s="137"/>
      <c r="CQC3245" s="137"/>
      <c r="CQD3245" s="137"/>
      <c r="CQE3245" s="137"/>
      <c r="CQF3245" s="137"/>
      <c r="CQG3245" s="137"/>
      <c r="CQH3245" s="137"/>
      <c r="CQI3245" s="137"/>
      <c r="CQJ3245" s="137"/>
      <c r="CQK3245" s="137"/>
      <c r="CQL3245" s="137"/>
      <c r="CQM3245" s="137"/>
      <c r="CQN3245" s="137"/>
      <c r="CQO3245" s="137"/>
      <c r="CQP3245" s="137"/>
      <c r="CQQ3245" s="137"/>
      <c r="CQR3245" s="137"/>
      <c r="CQS3245" s="137"/>
      <c r="CQT3245" s="137"/>
      <c r="CQU3245" s="137"/>
      <c r="CQV3245" s="137"/>
      <c r="CQW3245" s="137"/>
      <c r="CQX3245" s="137"/>
      <c r="CQY3245" s="137"/>
      <c r="CQZ3245" s="137"/>
      <c r="CRA3245" s="137"/>
      <c r="CRB3245" s="137"/>
      <c r="CRC3245" s="137"/>
      <c r="CRD3245" s="137"/>
      <c r="CRE3245" s="137"/>
      <c r="CRF3245" s="137"/>
      <c r="CRG3245" s="137"/>
      <c r="CRH3245" s="137"/>
      <c r="CRI3245" s="137"/>
      <c r="CRJ3245" s="137"/>
      <c r="CRK3245" s="137"/>
      <c r="CRL3245" s="137"/>
      <c r="CRM3245" s="137"/>
      <c r="CRN3245" s="137"/>
      <c r="CRO3245" s="137"/>
      <c r="CRP3245" s="137"/>
      <c r="CRQ3245" s="137"/>
      <c r="CRR3245" s="137"/>
      <c r="CRS3245" s="137"/>
      <c r="CRT3245" s="137"/>
      <c r="CRU3245" s="137"/>
      <c r="CRV3245" s="137"/>
      <c r="CRW3245" s="137"/>
      <c r="CRX3245" s="137"/>
      <c r="CRY3245" s="137"/>
      <c r="CRZ3245" s="137"/>
      <c r="CSA3245" s="137"/>
      <c r="CSB3245" s="137"/>
      <c r="CSC3245" s="137"/>
      <c r="CSD3245" s="137"/>
      <c r="CSE3245" s="137"/>
      <c r="CSF3245" s="137"/>
      <c r="CSG3245" s="137"/>
      <c r="CSH3245" s="137"/>
      <c r="CSI3245" s="137"/>
      <c r="CSJ3245" s="137"/>
      <c r="CSK3245" s="137"/>
      <c r="CSL3245" s="137"/>
      <c r="CSM3245" s="137"/>
      <c r="CSN3245" s="137"/>
      <c r="CSO3245" s="137"/>
      <c r="CSP3245" s="137"/>
      <c r="CSQ3245" s="137"/>
      <c r="CSR3245" s="137"/>
      <c r="CSS3245" s="137"/>
      <c r="CST3245" s="137"/>
      <c r="CSU3245" s="137"/>
      <c r="CSV3245" s="137"/>
      <c r="CSW3245" s="137"/>
      <c r="CSX3245" s="137"/>
      <c r="CSY3245" s="137"/>
      <c r="CSZ3245" s="137"/>
      <c r="CTA3245" s="137"/>
      <c r="CTB3245" s="137"/>
      <c r="CTC3245" s="137"/>
      <c r="CTD3245" s="137"/>
      <c r="CTE3245" s="137"/>
      <c r="CTF3245" s="137"/>
      <c r="CTG3245" s="137"/>
      <c r="CTH3245" s="137"/>
      <c r="CTI3245" s="137"/>
      <c r="CTJ3245" s="137"/>
      <c r="CTK3245" s="137"/>
      <c r="CTL3245" s="137"/>
      <c r="CTM3245" s="137"/>
      <c r="CTN3245" s="137"/>
      <c r="CTO3245" s="137"/>
      <c r="CTP3245" s="137"/>
      <c r="CTQ3245" s="137"/>
      <c r="CTR3245" s="137"/>
      <c r="CTS3245" s="137"/>
      <c r="CTT3245" s="137"/>
      <c r="CTU3245" s="137"/>
      <c r="CTV3245" s="137"/>
      <c r="CTW3245" s="137"/>
      <c r="CTX3245" s="137"/>
      <c r="CTY3245" s="137"/>
      <c r="CTZ3245" s="137"/>
      <c r="CUA3245" s="137"/>
      <c r="CUB3245" s="137"/>
      <c r="CUC3245" s="137"/>
      <c r="CUD3245" s="137"/>
      <c r="CUE3245" s="137"/>
      <c r="CUF3245" s="137"/>
      <c r="CUG3245" s="137"/>
      <c r="CUH3245" s="137"/>
      <c r="CUI3245" s="137"/>
      <c r="CUJ3245" s="137"/>
      <c r="CUK3245" s="137"/>
      <c r="CUL3245" s="137"/>
      <c r="CUM3245" s="137"/>
      <c r="CUN3245" s="137"/>
      <c r="CUO3245" s="137"/>
      <c r="CUP3245" s="137"/>
      <c r="CUQ3245" s="137"/>
      <c r="CUR3245" s="137"/>
      <c r="CUS3245" s="137"/>
      <c r="CUT3245" s="137"/>
      <c r="CUU3245" s="137"/>
      <c r="CUV3245" s="137"/>
      <c r="CUW3245" s="137"/>
      <c r="CUX3245" s="137"/>
      <c r="CUY3245" s="137"/>
      <c r="CUZ3245" s="137"/>
      <c r="CVA3245" s="137"/>
      <c r="CVB3245" s="137"/>
      <c r="CVC3245" s="137"/>
      <c r="CVD3245" s="137"/>
      <c r="CVE3245" s="137"/>
      <c r="CVF3245" s="137"/>
      <c r="CVG3245" s="137"/>
      <c r="CVH3245" s="137"/>
      <c r="CVI3245" s="137"/>
      <c r="CVJ3245" s="137"/>
      <c r="CVK3245" s="137"/>
      <c r="CVL3245" s="137"/>
      <c r="CVM3245" s="137"/>
      <c r="CVN3245" s="137"/>
      <c r="CVO3245" s="137"/>
      <c r="CVP3245" s="137"/>
      <c r="CVQ3245" s="137"/>
      <c r="CVR3245" s="137"/>
      <c r="CVS3245" s="137"/>
      <c r="CVT3245" s="137"/>
      <c r="CVU3245" s="137"/>
      <c r="CVV3245" s="137"/>
      <c r="CVW3245" s="137"/>
      <c r="CVX3245" s="137"/>
      <c r="CVY3245" s="137"/>
      <c r="CVZ3245" s="137"/>
      <c r="CWA3245" s="137"/>
      <c r="CWB3245" s="137"/>
      <c r="CWC3245" s="137"/>
      <c r="CWD3245" s="137"/>
      <c r="CWE3245" s="137"/>
      <c r="CWF3245" s="137"/>
      <c r="CWG3245" s="137"/>
      <c r="CWH3245" s="137"/>
      <c r="CWI3245" s="137"/>
      <c r="CWJ3245" s="137"/>
      <c r="CWK3245" s="137"/>
      <c r="CWL3245" s="137"/>
      <c r="CWM3245" s="137"/>
      <c r="CWN3245" s="137"/>
      <c r="CWO3245" s="137"/>
      <c r="CWP3245" s="137"/>
      <c r="CWQ3245" s="137"/>
      <c r="CWR3245" s="137"/>
      <c r="CWS3245" s="137"/>
      <c r="CWT3245" s="137"/>
      <c r="CWU3245" s="137"/>
      <c r="CWV3245" s="137"/>
      <c r="CWW3245" s="137"/>
      <c r="CWX3245" s="137"/>
      <c r="CWY3245" s="137"/>
      <c r="CWZ3245" s="137"/>
      <c r="CXA3245" s="137"/>
      <c r="CXB3245" s="137"/>
      <c r="CXC3245" s="137"/>
      <c r="CXD3245" s="137"/>
      <c r="CXE3245" s="137"/>
      <c r="CXF3245" s="137"/>
      <c r="CXG3245" s="137"/>
      <c r="CXH3245" s="137"/>
      <c r="CXI3245" s="137"/>
      <c r="CXJ3245" s="137"/>
      <c r="CXK3245" s="137"/>
      <c r="CXL3245" s="137"/>
      <c r="CXM3245" s="137"/>
      <c r="CXN3245" s="137"/>
      <c r="CXO3245" s="137"/>
      <c r="CXP3245" s="137"/>
      <c r="CXQ3245" s="137"/>
      <c r="CXR3245" s="137"/>
      <c r="CXS3245" s="137"/>
      <c r="CXT3245" s="137"/>
      <c r="CXU3245" s="137"/>
      <c r="CXV3245" s="137"/>
      <c r="CXW3245" s="137"/>
      <c r="CXX3245" s="137"/>
      <c r="CXY3245" s="137"/>
      <c r="CXZ3245" s="137"/>
      <c r="CYA3245" s="137"/>
      <c r="CYB3245" s="137"/>
      <c r="CYC3245" s="137"/>
      <c r="CYD3245" s="137"/>
      <c r="CYE3245" s="137"/>
      <c r="CYF3245" s="137"/>
      <c r="CYG3245" s="137"/>
      <c r="CYH3245" s="137"/>
      <c r="CYI3245" s="137"/>
      <c r="CYJ3245" s="137"/>
      <c r="CYK3245" s="137"/>
      <c r="CYL3245" s="137"/>
      <c r="CYM3245" s="137"/>
      <c r="CYN3245" s="137"/>
      <c r="CYO3245" s="137"/>
      <c r="CYP3245" s="137"/>
      <c r="CYQ3245" s="137"/>
      <c r="CYR3245" s="137"/>
      <c r="CYS3245" s="137"/>
      <c r="CYT3245" s="137"/>
      <c r="CYU3245" s="137"/>
      <c r="CYV3245" s="137"/>
      <c r="CYW3245" s="137"/>
      <c r="CYX3245" s="137"/>
      <c r="CYY3245" s="137"/>
      <c r="CYZ3245" s="137"/>
      <c r="CZA3245" s="137"/>
      <c r="CZB3245" s="137"/>
      <c r="CZC3245" s="137"/>
      <c r="CZD3245" s="137"/>
      <c r="CZE3245" s="137"/>
      <c r="CZF3245" s="137"/>
      <c r="CZG3245" s="137"/>
      <c r="CZH3245" s="137"/>
      <c r="CZI3245" s="137"/>
      <c r="CZJ3245" s="137"/>
      <c r="CZK3245" s="137"/>
      <c r="CZL3245" s="137"/>
      <c r="CZM3245" s="137"/>
      <c r="CZN3245" s="137"/>
      <c r="CZO3245" s="137"/>
      <c r="CZP3245" s="137"/>
      <c r="CZQ3245" s="137"/>
      <c r="CZR3245" s="137"/>
      <c r="CZS3245" s="137"/>
      <c r="CZT3245" s="137"/>
      <c r="CZU3245" s="137"/>
      <c r="CZV3245" s="137"/>
      <c r="CZW3245" s="137"/>
      <c r="CZX3245" s="137"/>
      <c r="CZY3245" s="137"/>
      <c r="CZZ3245" s="137"/>
      <c r="DAA3245" s="137"/>
      <c r="DAB3245" s="137"/>
      <c r="DAC3245" s="137"/>
      <c r="DAD3245" s="137"/>
      <c r="DAE3245" s="137"/>
      <c r="DAF3245" s="137"/>
      <c r="DAG3245" s="137"/>
      <c r="DAH3245" s="137"/>
      <c r="DAI3245" s="137"/>
      <c r="DAJ3245" s="137"/>
      <c r="DAK3245" s="137"/>
      <c r="DAL3245" s="137"/>
      <c r="DAM3245" s="137"/>
      <c r="DAN3245" s="137"/>
      <c r="DAO3245" s="137"/>
      <c r="DAP3245" s="137"/>
      <c r="DAQ3245" s="137"/>
      <c r="DAR3245" s="137"/>
      <c r="DAS3245" s="137"/>
      <c r="DAT3245" s="137"/>
      <c r="DAU3245" s="137"/>
      <c r="DAV3245" s="137"/>
      <c r="DAW3245" s="137"/>
      <c r="DAX3245" s="137"/>
      <c r="DAY3245" s="137"/>
      <c r="DAZ3245" s="137"/>
      <c r="DBA3245" s="137"/>
      <c r="DBB3245" s="137"/>
      <c r="DBC3245" s="137"/>
      <c r="DBD3245" s="137"/>
      <c r="DBE3245" s="137"/>
      <c r="DBF3245" s="137"/>
      <c r="DBG3245" s="137"/>
      <c r="DBH3245" s="137"/>
      <c r="DBI3245" s="137"/>
      <c r="DBJ3245" s="137"/>
      <c r="DBK3245" s="137"/>
      <c r="DBL3245" s="137"/>
      <c r="DBM3245" s="137"/>
      <c r="DBN3245" s="137"/>
      <c r="DBO3245" s="137"/>
      <c r="DBP3245" s="137"/>
      <c r="DBQ3245" s="137"/>
      <c r="DBR3245" s="137"/>
      <c r="DBS3245" s="137"/>
      <c r="DBT3245" s="137"/>
      <c r="DBU3245" s="137"/>
      <c r="DBV3245" s="137"/>
      <c r="DBW3245" s="137"/>
      <c r="DBX3245" s="137"/>
      <c r="DBY3245" s="137"/>
      <c r="DBZ3245" s="137"/>
      <c r="DCA3245" s="137"/>
      <c r="DCB3245" s="137"/>
      <c r="DCC3245" s="137"/>
      <c r="DCD3245" s="137"/>
      <c r="DCE3245" s="137"/>
      <c r="DCF3245" s="137"/>
      <c r="DCG3245" s="137"/>
      <c r="DCH3245" s="137"/>
      <c r="DCI3245" s="137"/>
      <c r="DCJ3245" s="137"/>
      <c r="DCK3245" s="137"/>
      <c r="DCL3245" s="137"/>
      <c r="DCM3245" s="137"/>
      <c r="DCN3245" s="137"/>
      <c r="DCO3245" s="137"/>
      <c r="DCP3245" s="137"/>
      <c r="DCQ3245" s="137"/>
      <c r="DCR3245" s="137"/>
      <c r="DCS3245" s="137"/>
      <c r="DCT3245" s="137"/>
      <c r="DCU3245" s="137"/>
      <c r="DCV3245" s="137"/>
      <c r="DCW3245" s="137"/>
      <c r="DCX3245" s="137"/>
      <c r="DCY3245" s="137"/>
      <c r="DCZ3245" s="137"/>
      <c r="DDA3245" s="137"/>
      <c r="DDB3245" s="137"/>
      <c r="DDC3245" s="137"/>
      <c r="DDD3245" s="137"/>
      <c r="DDE3245" s="137"/>
      <c r="DDF3245" s="137"/>
      <c r="DDG3245" s="137"/>
      <c r="DDH3245" s="137"/>
      <c r="DDI3245" s="137"/>
      <c r="DDJ3245" s="137"/>
      <c r="DDK3245" s="137"/>
      <c r="DDL3245" s="137"/>
      <c r="DDM3245" s="137"/>
      <c r="DDN3245" s="137"/>
      <c r="DDO3245" s="137"/>
      <c r="DDP3245" s="137"/>
      <c r="DDQ3245" s="137"/>
      <c r="DDR3245" s="137"/>
      <c r="DDS3245" s="137"/>
      <c r="DDT3245" s="137"/>
      <c r="DDU3245" s="137"/>
      <c r="DDV3245" s="137"/>
      <c r="DDW3245" s="137"/>
      <c r="DDX3245" s="137"/>
      <c r="DDY3245" s="137"/>
      <c r="DDZ3245" s="137"/>
      <c r="DEA3245" s="137"/>
      <c r="DEB3245" s="137"/>
      <c r="DEC3245" s="137"/>
      <c r="DED3245" s="137"/>
      <c r="DEE3245" s="137"/>
      <c r="DEF3245" s="137"/>
      <c r="DEG3245" s="137"/>
      <c r="DEH3245" s="137"/>
      <c r="DEI3245" s="137"/>
      <c r="DEJ3245" s="137"/>
      <c r="DEK3245" s="137"/>
      <c r="DEL3245" s="137"/>
      <c r="DEM3245" s="137"/>
      <c r="DEN3245" s="137"/>
      <c r="DEO3245" s="137"/>
      <c r="DEP3245" s="137"/>
      <c r="DEQ3245" s="137"/>
      <c r="DER3245" s="137"/>
      <c r="DES3245" s="137"/>
      <c r="DET3245" s="137"/>
      <c r="DEU3245" s="137"/>
      <c r="DEV3245" s="137"/>
      <c r="DEW3245" s="137"/>
      <c r="DEX3245" s="137"/>
      <c r="DEY3245" s="137"/>
      <c r="DEZ3245" s="137"/>
      <c r="DFA3245" s="137"/>
      <c r="DFB3245" s="137"/>
      <c r="DFC3245" s="137"/>
      <c r="DFD3245" s="137"/>
      <c r="DFE3245" s="137"/>
      <c r="DFF3245" s="137"/>
      <c r="DFG3245" s="137"/>
      <c r="DFH3245" s="137"/>
      <c r="DFI3245" s="137"/>
      <c r="DFJ3245" s="137"/>
      <c r="DFK3245" s="137"/>
      <c r="DFL3245" s="137"/>
      <c r="DFM3245" s="137"/>
      <c r="DFN3245" s="137"/>
      <c r="DFO3245" s="137"/>
      <c r="DFP3245" s="137"/>
      <c r="DFQ3245" s="137"/>
      <c r="DFR3245" s="137"/>
      <c r="DFS3245" s="137"/>
      <c r="DFT3245" s="137"/>
      <c r="DFU3245" s="137"/>
      <c r="DFV3245" s="137"/>
      <c r="DFW3245" s="137"/>
      <c r="DFX3245" s="137"/>
      <c r="DFY3245" s="137"/>
      <c r="DFZ3245" s="137"/>
      <c r="DGA3245" s="137"/>
      <c r="DGB3245" s="137"/>
      <c r="DGC3245" s="137"/>
      <c r="DGD3245" s="137"/>
      <c r="DGE3245" s="137"/>
      <c r="DGF3245" s="137"/>
      <c r="DGG3245" s="137"/>
      <c r="DGH3245" s="137"/>
      <c r="DGI3245" s="137"/>
      <c r="DGJ3245" s="137"/>
      <c r="DGK3245" s="137"/>
      <c r="DGL3245" s="137"/>
      <c r="DGM3245" s="137"/>
      <c r="DGN3245" s="137"/>
      <c r="DGO3245" s="137"/>
      <c r="DGP3245" s="137"/>
      <c r="DGQ3245" s="137"/>
      <c r="DGR3245" s="137"/>
      <c r="DGS3245" s="137"/>
      <c r="DGT3245" s="137"/>
      <c r="DGU3245" s="137"/>
      <c r="DGV3245" s="137"/>
      <c r="DGW3245" s="137"/>
      <c r="DGX3245" s="137"/>
      <c r="DGY3245" s="137"/>
      <c r="DGZ3245" s="137"/>
      <c r="DHA3245" s="137"/>
      <c r="DHB3245" s="137"/>
      <c r="DHC3245" s="137"/>
      <c r="DHD3245" s="137"/>
      <c r="DHE3245" s="137"/>
      <c r="DHF3245" s="137"/>
      <c r="DHG3245" s="137"/>
      <c r="DHH3245" s="137"/>
      <c r="DHI3245" s="137"/>
      <c r="DHJ3245" s="137"/>
      <c r="DHK3245" s="137"/>
      <c r="DHL3245" s="137"/>
      <c r="DHM3245" s="137"/>
      <c r="DHN3245" s="137"/>
      <c r="DHO3245" s="137"/>
    </row>
    <row r="3246" spans="1:2927" ht="29.15" customHeight="1" outlineLevel="1" x14ac:dyDescent="0.35">
      <c r="A3246" s="83" t="s">
        <v>4490</v>
      </c>
      <c r="B3246" s="84" t="s">
        <v>61</v>
      </c>
      <c r="C3246" s="85"/>
      <c r="D3246" s="86"/>
      <c r="E3246" s="101"/>
      <c r="F3246" s="101"/>
      <c r="G3246" s="101"/>
      <c r="H3246" s="101"/>
      <c r="I3246" s="101">
        <f t="shared" si="199"/>
        <v>0</v>
      </c>
      <c r="J3246" s="101"/>
      <c r="K3246" s="101"/>
      <c r="L3246" s="101"/>
      <c r="M3246" s="101"/>
      <c r="N3246" s="101">
        <f t="shared" si="198"/>
        <v>0</v>
      </c>
      <c r="O3246" s="88">
        <v>46055</v>
      </c>
      <c r="P3246" s="88">
        <v>46062</v>
      </c>
      <c r="Q3246" s="89">
        <v>0.16</v>
      </c>
      <c r="R3246" s="90" t="s">
        <v>33</v>
      </c>
      <c r="S3246" s="148"/>
      <c r="T3246" s="148"/>
      <c r="U3246" s="392"/>
    </row>
    <row r="3247" spans="1:2927" s="148" customFormat="1" ht="29.15" customHeight="1" outlineLevel="1" x14ac:dyDescent="0.35">
      <c r="A3247" s="83" t="s">
        <v>4491</v>
      </c>
      <c r="B3247" s="84" t="s">
        <v>63</v>
      </c>
      <c r="C3247" s="85"/>
      <c r="D3247" s="86"/>
      <c r="E3247" s="101"/>
      <c r="F3247" s="101"/>
      <c r="G3247" s="101"/>
      <c r="H3247" s="101"/>
      <c r="I3247" s="101">
        <f t="shared" si="199"/>
        <v>0</v>
      </c>
      <c r="J3247" s="101"/>
      <c r="K3247" s="101"/>
      <c r="L3247" s="101"/>
      <c r="M3247" s="101"/>
      <c r="N3247" s="101">
        <f t="shared" si="198"/>
        <v>0</v>
      </c>
      <c r="O3247" s="88">
        <v>46062</v>
      </c>
      <c r="P3247" s="88">
        <v>46064</v>
      </c>
      <c r="Q3247" s="89">
        <v>0.03</v>
      </c>
      <c r="R3247" s="90" t="s">
        <v>33</v>
      </c>
      <c r="S3247" s="91"/>
      <c r="T3247" s="91"/>
      <c r="U3247" s="102"/>
      <c r="V3247" s="137"/>
      <c r="W3247" s="137"/>
      <c r="X3247" s="137"/>
      <c r="Y3247" s="137"/>
      <c r="Z3247" s="137"/>
      <c r="AA3247" s="137"/>
      <c r="AB3247" s="137"/>
      <c r="AC3247" s="137"/>
      <c r="AD3247" s="137"/>
      <c r="AE3247" s="137"/>
      <c r="AF3247" s="137"/>
      <c r="AG3247" s="137"/>
      <c r="AH3247" s="137"/>
      <c r="AI3247" s="137"/>
      <c r="AJ3247" s="137"/>
      <c r="AK3247" s="137"/>
      <c r="AL3247" s="137"/>
      <c r="AM3247" s="137"/>
      <c r="AN3247" s="137"/>
      <c r="AO3247" s="137"/>
      <c r="AP3247" s="137"/>
      <c r="AQ3247" s="137"/>
      <c r="AR3247" s="137"/>
      <c r="AS3247" s="137"/>
      <c r="AT3247" s="137"/>
      <c r="AU3247" s="137"/>
      <c r="AV3247" s="137"/>
      <c r="AW3247" s="137"/>
      <c r="AX3247" s="137"/>
      <c r="AY3247" s="137"/>
      <c r="AZ3247" s="137"/>
      <c r="BA3247" s="137"/>
      <c r="BB3247" s="137"/>
      <c r="BC3247" s="137"/>
      <c r="BD3247" s="137"/>
      <c r="BE3247" s="137"/>
      <c r="BF3247" s="137"/>
      <c r="BG3247" s="137"/>
      <c r="BH3247" s="137"/>
      <c r="BI3247" s="137"/>
      <c r="BJ3247" s="137"/>
      <c r="BK3247" s="137"/>
      <c r="BL3247" s="137"/>
      <c r="BM3247" s="137"/>
      <c r="BN3247" s="137"/>
      <c r="BO3247" s="137"/>
      <c r="BP3247" s="137"/>
      <c r="BQ3247" s="137"/>
      <c r="BR3247" s="137"/>
      <c r="BS3247" s="137"/>
      <c r="BT3247" s="137"/>
      <c r="BU3247" s="137"/>
      <c r="BV3247" s="137"/>
      <c r="BW3247" s="137"/>
      <c r="BX3247" s="137"/>
      <c r="BY3247" s="137"/>
      <c r="BZ3247" s="137"/>
      <c r="CA3247" s="137"/>
      <c r="CB3247" s="137"/>
      <c r="CC3247" s="137"/>
      <c r="CD3247" s="137"/>
      <c r="CE3247" s="137"/>
      <c r="CF3247" s="137"/>
      <c r="CG3247" s="137"/>
      <c r="CH3247" s="137"/>
      <c r="CI3247" s="137"/>
      <c r="CJ3247" s="137"/>
      <c r="CK3247" s="137"/>
      <c r="CL3247" s="137"/>
      <c r="CM3247" s="137"/>
      <c r="CN3247" s="137"/>
      <c r="CO3247" s="137"/>
      <c r="CP3247" s="137"/>
      <c r="CQ3247" s="137"/>
      <c r="CR3247" s="137"/>
      <c r="CS3247" s="137"/>
      <c r="CT3247" s="137"/>
      <c r="CU3247" s="137"/>
      <c r="CV3247" s="137"/>
      <c r="CW3247" s="137"/>
      <c r="CX3247" s="137"/>
      <c r="CY3247" s="137"/>
      <c r="CZ3247" s="137"/>
      <c r="DA3247" s="137"/>
      <c r="DB3247" s="137"/>
      <c r="DC3247" s="137"/>
      <c r="DD3247" s="137"/>
      <c r="DE3247" s="137"/>
      <c r="DF3247" s="137"/>
      <c r="DG3247" s="137"/>
      <c r="DH3247" s="137"/>
      <c r="DI3247" s="137"/>
      <c r="DJ3247" s="137"/>
      <c r="DK3247" s="137"/>
      <c r="DL3247" s="137"/>
      <c r="DM3247" s="137"/>
      <c r="DN3247" s="137"/>
      <c r="DO3247" s="137"/>
      <c r="DP3247" s="137"/>
      <c r="DQ3247" s="137"/>
      <c r="DR3247" s="137"/>
      <c r="DS3247" s="137"/>
      <c r="DT3247" s="137"/>
      <c r="DU3247" s="137"/>
      <c r="DV3247" s="137"/>
      <c r="DW3247" s="137"/>
      <c r="DX3247" s="137"/>
      <c r="DY3247" s="137"/>
      <c r="DZ3247" s="137"/>
      <c r="EA3247" s="137"/>
      <c r="EB3247" s="137"/>
      <c r="EC3247" s="137"/>
      <c r="ED3247" s="137"/>
      <c r="EE3247" s="137"/>
      <c r="EF3247" s="137"/>
      <c r="EG3247" s="137"/>
      <c r="EH3247" s="137"/>
      <c r="EI3247" s="137"/>
      <c r="EJ3247" s="137"/>
      <c r="EK3247" s="137"/>
      <c r="EL3247" s="137"/>
      <c r="EM3247" s="137"/>
      <c r="EN3247" s="137"/>
      <c r="EO3247" s="137"/>
      <c r="EP3247" s="137"/>
      <c r="EQ3247" s="137"/>
      <c r="ER3247" s="137"/>
      <c r="ES3247" s="137"/>
      <c r="ET3247" s="137"/>
      <c r="EU3247" s="137"/>
      <c r="EV3247" s="137"/>
      <c r="EW3247" s="137"/>
      <c r="EX3247" s="137"/>
      <c r="EY3247" s="137"/>
      <c r="EZ3247" s="137"/>
      <c r="FA3247" s="137"/>
      <c r="FB3247" s="137"/>
      <c r="FC3247" s="137"/>
      <c r="FD3247" s="137"/>
      <c r="FE3247" s="137"/>
      <c r="FF3247" s="137"/>
      <c r="FG3247" s="137"/>
      <c r="FH3247" s="137"/>
      <c r="FI3247" s="137"/>
      <c r="FJ3247" s="137"/>
      <c r="FK3247" s="137"/>
      <c r="FL3247" s="137"/>
      <c r="FM3247" s="137"/>
      <c r="FN3247" s="137"/>
      <c r="FO3247" s="137"/>
      <c r="FP3247" s="137"/>
      <c r="FQ3247" s="137"/>
      <c r="FR3247" s="137"/>
      <c r="FS3247" s="137"/>
      <c r="FT3247" s="137"/>
      <c r="FU3247" s="137"/>
      <c r="FV3247" s="137"/>
      <c r="FW3247" s="137"/>
      <c r="FX3247" s="137"/>
      <c r="FY3247" s="137"/>
      <c r="FZ3247" s="137"/>
      <c r="GA3247" s="137"/>
      <c r="GB3247" s="137"/>
      <c r="GC3247" s="137"/>
      <c r="GD3247" s="137"/>
      <c r="GE3247" s="137"/>
      <c r="GF3247" s="137"/>
      <c r="GG3247" s="137"/>
      <c r="GH3247" s="137"/>
      <c r="GI3247" s="137"/>
      <c r="GJ3247" s="137"/>
      <c r="GK3247" s="137"/>
      <c r="GL3247" s="137"/>
      <c r="GM3247" s="137"/>
      <c r="GN3247" s="137"/>
      <c r="GO3247" s="137"/>
      <c r="GP3247" s="137"/>
      <c r="GQ3247" s="137"/>
      <c r="GR3247" s="137"/>
      <c r="GS3247" s="137"/>
      <c r="GT3247" s="137"/>
      <c r="GU3247" s="137"/>
      <c r="GV3247" s="137"/>
      <c r="GW3247" s="137"/>
      <c r="GX3247" s="137"/>
      <c r="GY3247" s="137"/>
      <c r="GZ3247" s="137"/>
      <c r="HA3247" s="137"/>
      <c r="HB3247" s="137"/>
      <c r="HC3247" s="137"/>
      <c r="HD3247" s="137"/>
      <c r="HE3247" s="137"/>
      <c r="HF3247" s="137"/>
      <c r="HG3247" s="137"/>
      <c r="HH3247" s="137"/>
      <c r="HI3247" s="137"/>
      <c r="HJ3247" s="137"/>
      <c r="HK3247" s="137"/>
      <c r="HL3247" s="137"/>
      <c r="HM3247" s="137"/>
      <c r="HN3247" s="137"/>
      <c r="HO3247" s="137"/>
      <c r="HP3247" s="137"/>
      <c r="HQ3247" s="137"/>
      <c r="HR3247" s="137"/>
      <c r="HS3247" s="137"/>
      <c r="HT3247" s="137"/>
      <c r="HU3247" s="137"/>
      <c r="HV3247" s="137"/>
      <c r="HW3247" s="137"/>
      <c r="HX3247" s="137"/>
      <c r="HY3247" s="137"/>
      <c r="HZ3247" s="137"/>
      <c r="IA3247" s="137"/>
      <c r="IB3247" s="137"/>
      <c r="IC3247" s="137"/>
      <c r="ID3247" s="137"/>
      <c r="IE3247" s="137"/>
      <c r="IF3247" s="137"/>
      <c r="IG3247" s="137"/>
      <c r="IH3247" s="137"/>
      <c r="II3247" s="137"/>
      <c r="IJ3247" s="137"/>
      <c r="IK3247" s="137"/>
      <c r="IL3247" s="137"/>
      <c r="IM3247" s="137"/>
      <c r="IN3247" s="137"/>
      <c r="IO3247" s="137"/>
      <c r="IP3247" s="137"/>
      <c r="IQ3247" s="137"/>
      <c r="IR3247" s="137"/>
      <c r="IS3247" s="137"/>
      <c r="IT3247" s="137"/>
      <c r="IU3247" s="137"/>
      <c r="IV3247" s="137"/>
      <c r="IW3247" s="137"/>
      <c r="IX3247" s="137"/>
      <c r="IY3247" s="137"/>
      <c r="IZ3247" s="137"/>
      <c r="JA3247" s="137"/>
      <c r="JB3247" s="137"/>
      <c r="JC3247" s="137"/>
      <c r="JD3247" s="137"/>
      <c r="JE3247" s="137"/>
      <c r="JF3247" s="137"/>
      <c r="JG3247" s="137"/>
      <c r="JH3247" s="137"/>
      <c r="JI3247" s="137"/>
      <c r="JJ3247" s="137"/>
      <c r="JK3247" s="137"/>
      <c r="JL3247" s="137"/>
      <c r="JM3247" s="137"/>
      <c r="JN3247" s="137"/>
      <c r="JO3247" s="137"/>
      <c r="JP3247" s="137"/>
      <c r="JQ3247" s="137"/>
      <c r="JR3247" s="137"/>
      <c r="JS3247" s="137"/>
      <c r="JT3247" s="137"/>
      <c r="JU3247" s="137"/>
      <c r="JV3247" s="137"/>
      <c r="JW3247" s="137"/>
      <c r="JX3247" s="137"/>
      <c r="JY3247" s="137"/>
      <c r="JZ3247" s="137"/>
      <c r="KA3247" s="137"/>
      <c r="KB3247" s="137"/>
      <c r="KC3247" s="137"/>
      <c r="KD3247" s="137"/>
      <c r="KE3247" s="137"/>
      <c r="KF3247" s="137"/>
      <c r="KG3247" s="137"/>
      <c r="KH3247" s="137"/>
      <c r="KI3247" s="137"/>
      <c r="KJ3247" s="137"/>
      <c r="KK3247" s="137"/>
      <c r="KL3247" s="137"/>
      <c r="KM3247" s="137"/>
      <c r="KN3247" s="137"/>
      <c r="KO3247" s="137"/>
      <c r="KP3247" s="137"/>
      <c r="KQ3247" s="137"/>
      <c r="KR3247" s="137"/>
      <c r="KS3247" s="137"/>
      <c r="KT3247" s="137"/>
      <c r="KU3247" s="137"/>
      <c r="KV3247" s="137"/>
      <c r="KW3247" s="137"/>
      <c r="KX3247" s="137"/>
      <c r="KY3247" s="137"/>
      <c r="KZ3247" s="137"/>
      <c r="LA3247" s="137"/>
      <c r="LB3247" s="137"/>
      <c r="LC3247" s="137"/>
      <c r="LD3247" s="137"/>
      <c r="LE3247" s="137"/>
      <c r="LF3247" s="137"/>
      <c r="LG3247" s="137"/>
      <c r="LH3247" s="137"/>
      <c r="LI3247" s="137"/>
      <c r="LJ3247" s="137"/>
      <c r="LK3247" s="137"/>
      <c r="LL3247" s="137"/>
      <c r="LM3247" s="137"/>
      <c r="LN3247" s="137"/>
      <c r="LO3247" s="137"/>
      <c r="LP3247" s="137"/>
      <c r="LQ3247" s="137"/>
      <c r="LR3247" s="137"/>
      <c r="LS3247" s="137"/>
      <c r="LT3247" s="137"/>
      <c r="LU3247" s="137"/>
      <c r="LV3247" s="137"/>
      <c r="LW3247" s="137"/>
      <c r="LX3247" s="137"/>
      <c r="LY3247" s="137"/>
      <c r="LZ3247" s="137"/>
      <c r="MA3247" s="137"/>
      <c r="MB3247" s="137"/>
      <c r="MC3247" s="137"/>
      <c r="MD3247" s="137"/>
      <c r="ME3247" s="137"/>
      <c r="MF3247" s="137"/>
      <c r="MG3247" s="137"/>
      <c r="MH3247" s="137"/>
      <c r="MI3247" s="137"/>
      <c r="MJ3247" s="137"/>
      <c r="MK3247" s="137"/>
      <c r="ML3247" s="137"/>
      <c r="MM3247" s="137"/>
      <c r="MN3247" s="137"/>
      <c r="MO3247" s="137"/>
      <c r="MP3247" s="137"/>
      <c r="MQ3247" s="137"/>
      <c r="MR3247" s="137"/>
      <c r="MS3247" s="137"/>
      <c r="MT3247" s="137"/>
      <c r="MU3247" s="137"/>
      <c r="MV3247" s="137"/>
      <c r="MW3247" s="137"/>
      <c r="MX3247" s="137"/>
      <c r="MY3247" s="137"/>
      <c r="MZ3247" s="137"/>
      <c r="NA3247" s="137"/>
      <c r="NB3247" s="137"/>
      <c r="NC3247" s="137"/>
      <c r="ND3247" s="137"/>
      <c r="NE3247" s="137"/>
      <c r="NF3247" s="137"/>
      <c r="NG3247" s="137"/>
      <c r="NH3247" s="137"/>
      <c r="NI3247" s="137"/>
      <c r="NJ3247" s="137"/>
      <c r="NK3247" s="137"/>
      <c r="NL3247" s="137"/>
      <c r="NM3247" s="137"/>
      <c r="NN3247" s="137"/>
      <c r="NO3247" s="137"/>
      <c r="NP3247" s="137"/>
      <c r="NQ3247" s="137"/>
      <c r="NR3247" s="137"/>
      <c r="NS3247" s="137"/>
      <c r="NT3247" s="137"/>
      <c r="NU3247" s="137"/>
      <c r="NV3247" s="137"/>
      <c r="NW3247" s="137"/>
      <c r="NX3247" s="137"/>
      <c r="NY3247" s="137"/>
      <c r="NZ3247" s="137"/>
      <c r="OA3247" s="137"/>
      <c r="OB3247" s="137"/>
      <c r="OC3247" s="137"/>
      <c r="OD3247" s="137"/>
      <c r="OE3247" s="137"/>
      <c r="OF3247" s="137"/>
      <c r="OG3247" s="137"/>
      <c r="OH3247" s="137"/>
      <c r="OI3247" s="137"/>
      <c r="OJ3247" s="137"/>
      <c r="OK3247" s="137"/>
      <c r="OL3247" s="137"/>
      <c r="OM3247" s="137"/>
      <c r="ON3247" s="137"/>
      <c r="OO3247" s="137"/>
      <c r="OP3247" s="137"/>
      <c r="OQ3247" s="137"/>
      <c r="OR3247" s="137"/>
      <c r="OS3247" s="137"/>
      <c r="OT3247" s="137"/>
      <c r="OU3247" s="137"/>
      <c r="OV3247" s="137"/>
      <c r="OW3247" s="137"/>
      <c r="OX3247" s="137"/>
      <c r="OY3247" s="137"/>
      <c r="OZ3247" s="137"/>
      <c r="PA3247" s="137"/>
      <c r="PB3247" s="137"/>
      <c r="PC3247" s="137"/>
      <c r="PD3247" s="137"/>
      <c r="PE3247" s="137"/>
      <c r="PF3247" s="137"/>
      <c r="PG3247" s="137"/>
      <c r="PH3247" s="137"/>
      <c r="PI3247" s="137"/>
      <c r="PJ3247" s="137"/>
      <c r="PK3247" s="137"/>
      <c r="PL3247" s="137"/>
      <c r="PM3247" s="137"/>
      <c r="PN3247" s="137"/>
      <c r="PO3247" s="137"/>
      <c r="PP3247" s="137"/>
      <c r="PQ3247" s="137"/>
      <c r="PR3247" s="137"/>
      <c r="PS3247" s="137"/>
      <c r="PT3247" s="137"/>
      <c r="PU3247" s="137"/>
      <c r="PV3247" s="137"/>
      <c r="PW3247" s="137"/>
      <c r="PX3247" s="137"/>
      <c r="PY3247" s="137"/>
      <c r="PZ3247" s="137"/>
      <c r="QA3247" s="137"/>
      <c r="QB3247" s="137"/>
      <c r="QC3247" s="137"/>
      <c r="QD3247" s="137"/>
      <c r="QE3247" s="137"/>
      <c r="QF3247" s="137"/>
      <c r="QG3247" s="137"/>
      <c r="QH3247" s="137"/>
      <c r="QI3247" s="137"/>
      <c r="QJ3247" s="137"/>
      <c r="QK3247" s="137"/>
      <c r="QL3247" s="137"/>
      <c r="QM3247" s="137"/>
      <c r="QN3247" s="137"/>
      <c r="QO3247" s="137"/>
      <c r="QP3247" s="137"/>
      <c r="QQ3247" s="137"/>
      <c r="QR3247" s="137"/>
      <c r="QS3247" s="137"/>
      <c r="QT3247" s="137"/>
      <c r="QU3247" s="137"/>
      <c r="QV3247" s="137"/>
      <c r="QW3247" s="137"/>
      <c r="QX3247" s="137"/>
      <c r="QY3247" s="137"/>
      <c r="QZ3247" s="137"/>
      <c r="RA3247" s="137"/>
      <c r="RB3247" s="137"/>
      <c r="RC3247" s="137"/>
      <c r="RD3247" s="137"/>
      <c r="RE3247" s="137"/>
      <c r="RF3247" s="137"/>
      <c r="RG3247" s="137"/>
      <c r="RH3247" s="137"/>
      <c r="RI3247" s="137"/>
      <c r="RJ3247" s="137"/>
      <c r="RK3247" s="137"/>
      <c r="RL3247" s="137"/>
      <c r="RM3247" s="137"/>
      <c r="RN3247" s="137"/>
      <c r="RO3247" s="137"/>
      <c r="RP3247" s="137"/>
      <c r="RQ3247" s="137"/>
      <c r="RR3247" s="137"/>
      <c r="RS3247" s="137"/>
      <c r="RT3247" s="137"/>
      <c r="RU3247" s="137"/>
      <c r="RV3247" s="137"/>
      <c r="RW3247" s="137"/>
      <c r="RX3247" s="137"/>
      <c r="RY3247" s="137"/>
      <c r="RZ3247" s="137"/>
      <c r="SA3247" s="137"/>
      <c r="SB3247" s="137"/>
      <c r="SC3247" s="137"/>
      <c r="SD3247" s="137"/>
      <c r="SE3247" s="137"/>
      <c r="SF3247" s="137"/>
      <c r="SG3247" s="137"/>
      <c r="SH3247" s="137"/>
      <c r="SI3247" s="137"/>
      <c r="SJ3247" s="137"/>
      <c r="SK3247" s="137"/>
      <c r="SL3247" s="137"/>
      <c r="SM3247" s="137"/>
      <c r="SN3247" s="137"/>
      <c r="SO3247" s="137"/>
      <c r="SP3247" s="137"/>
      <c r="SQ3247" s="137"/>
      <c r="SR3247" s="137"/>
      <c r="SS3247" s="137"/>
      <c r="ST3247" s="137"/>
      <c r="SU3247" s="137"/>
      <c r="SV3247" s="137"/>
      <c r="SW3247" s="137"/>
      <c r="SX3247" s="137"/>
      <c r="SY3247" s="137"/>
      <c r="SZ3247" s="137"/>
      <c r="TA3247" s="137"/>
      <c r="TB3247" s="137"/>
      <c r="TC3247" s="137"/>
      <c r="TD3247" s="137"/>
      <c r="TE3247" s="137"/>
      <c r="TF3247" s="137"/>
      <c r="TG3247" s="137"/>
      <c r="TH3247" s="137"/>
      <c r="TI3247" s="137"/>
      <c r="TJ3247" s="137"/>
      <c r="TK3247" s="137"/>
      <c r="TL3247" s="137"/>
      <c r="TM3247" s="137"/>
      <c r="TN3247" s="137"/>
      <c r="TO3247" s="137"/>
      <c r="TP3247" s="137"/>
      <c r="TQ3247" s="137"/>
      <c r="TR3247" s="137"/>
      <c r="TS3247" s="137"/>
      <c r="TT3247" s="137"/>
      <c r="TU3247" s="137"/>
      <c r="TV3247" s="137"/>
      <c r="TW3247" s="137"/>
      <c r="TX3247" s="137"/>
      <c r="TY3247" s="137"/>
      <c r="TZ3247" s="137"/>
      <c r="UA3247" s="137"/>
      <c r="UB3247" s="137"/>
      <c r="UC3247" s="137"/>
      <c r="UD3247" s="137"/>
      <c r="UE3247" s="137"/>
      <c r="UF3247" s="137"/>
      <c r="UG3247" s="137"/>
      <c r="UH3247" s="137"/>
      <c r="UI3247" s="137"/>
      <c r="UJ3247" s="137"/>
      <c r="UK3247" s="137"/>
      <c r="UL3247" s="137"/>
      <c r="UM3247" s="137"/>
      <c r="UN3247" s="137"/>
      <c r="UO3247" s="137"/>
      <c r="UP3247" s="137"/>
      <c r="UQ3247" s="137"/>
      <c r="UR3247" s="137"/>
      <c r="US3247" s="137"/>
      <c r="UT3247" s="137"/>
      <c r="UU3247" s="137"/>
      <c r="UV3247" s="137"/>
      <c r="UW3247" s="137"/>
      <c r="UX3247" s="137"/>
      <c r="UY3247" s="137"/>
      <c r="UZ3247" s="137"/>
      <c r="VA3247" s="137"/>
      <c r="VB3247" s="137"/>
      <c r="VC3247" s="137"/>
      <c r="VD3247" s="137"/>
      <c r="VE3247" s="137"/>
      <c r="VF3247" s="137"/>
      <c r="VG3247" s="137"/>
      <c r="VH3247" s="137"/>
      <c r="VI3247" s="137"/>
      <c r="VJ3247" s="137"/>
      <c r="VK3247" s="137"/>
      <c r="VL3247" s="137"/>
      <c r="VM3247" s="137"/>
      <c r="VN3247" s="137"/>
      <c r="VO3247" s="137"/>
      <c r="VP3247" s="137"/>
      <c r="VQ3247" s="137"/>
      <c r="VR3247" s="137"/>
      <c r="VS3247" s="137"/>
      <c r="VT3247" s="137"/>
      <c r="VU3247" s="137"/>
      <c r="VV3247" s="137"/>
      <c r="VW3247" s="137"/>
      <c r="VX3247" s="137"/>
      <c r="VY3247" s="137"/>
      <c r="VZ3247" s="137"/>
      <c r="WA3247" s="137"/>
      <c r="WB3247" s="137"/>
      <c r="WC3247" s="137"/>
      <c r="WD3247" s="137"/>
      <c r="WE3247" s="137"/>
      <c r="WF3247" s="137"/>
      <c r="WG3247" s="137"/>
      <c r="WH3247" s="137"/>
      <c r="WI3247" s="137"/>
      <c r="WJ3247" s="137"/>
      <c r="WK3247" s="137"/>
      <c r="WL3247" s="137"/>
      <c r="WM3247" s="137"/>
      <c r="WN3247" s="137"/>
      <c r="WO3247" s="137"/>
      <c r="WP3247" s="137"/>
      <c r="WQ3247" s="137"/>
      <c r="WR3247" s="137"/>
      <c r="WS3247" s="137"/>
      <c r="WT3247" s="137"/>
      <c r="WU3247" s="137"/>
      <c r="WV3247" s="137"/>
      <c r="WW3247" s="137"/>
      <c r="WX3247" s="137"/>
      <c r="WY3247" s="137"/>
      <c r="WZ3247" s="137"/>
      <c r="XA3247" s="137"/>
      <c r="XB3247" s="137"/>
      <c r="XC3247" s="137"/>
      <c r="XD3247" s="137"/>
      <c r="XE3247" s="137"/>
      <c r="XF3247" s="137"/>
      <c r="XG3247" s="137"/>
      <c r="XH3247" s="137"/>
      <c r="XI3247" s="137"/>
      <c r="XJ3247" s="137"/>
      <c r="XK3247" s="137"/>
      <c r="XL3247" s="137"/>
      <c r="XM3247" s="137"/>
      <c r="XN3247" s="137"/>
      <c r="XO3247" s="137"/>
      <c r="XP3247" s="137"/>
      <c r="XQ3247" s="137"/>
      <c r="XR3247" s="137"/>
      <c r="XS3247" s="137"/>
      <c r="XT3247" s="137"/>
      <c r="XU3247" s="137"/>
      <c r="XV3247" s="137"/>
      <c r="XW3247" s="137"/>
      <c r="XX3247" s="137"/>
      <c r="XY3247" s="137"/>
      <c r="XZ3247" s="137"/>
      <c r="YA3247" s="137"/>
      <c r="YB3247" s="137"/>
      <c r="YC3247" s="137"/>
      <c r="YD3247" s="137"/>
      <c r="YE3247" s="137"/>
      <c r="YF3247" s="137"/>
      <c r="YG3247" s="137"/>
      <c r="YH3247" s="137"/>
      <c r="YI3247" s="137"/>
      <c r="YJ3247" s="137"/>
      <c r="YK3247" s="137"/>
      <c r="YL3247" s="137"/>
      <c r="YM3247" s="137"/>
      <c r="YN3247" s="137"/>
      <c r="YO3247" s="137"/>
      <c r="YP3247" s="137"/>
      <c r="YQ3247" s="137"/>
      <c r="YR3247" s="137"/>
      <c r="YS3247" s="137"/>
      <c r="YT3247" s="137"/>
      <c r="YU3247" s="137"/>
      <c r="YV3247" s="137"/>
      <c r="YW3247" s="137"/>
      <c r="YX3247" s="137"/>
      <c r="YY3247" s="137"/>
      <c r="YZ3247" s="137"/>
      <c r="ZA3247" s="137"/>
      <c r="ZB3247" s="137"/>
      <c r="ZC3247" s="137"/>
      <c r="ZD3247" s="137"/>
      <c r="ZE3247" s="137"/>
      <c r="ZF3247" s="137"/>
      <c r="ZG3247" s="137"/>
      <c r="ZH3247" s="137"/>
      <c r="ZI3247" s="137"/>
      <c r="ZJ3247" s="137"/>
      <c r="ZK3247" s="137"/>
      <c r="ZL3247" s="137"/>
      <c r="ZM3247" s="137"/>
      <c r="ZN3247" s="137"/>
      <c r="ZO3247" s="137"/>
      <c r="ZP3247" s="137"/>
      <c r="ZQ3247" s="137"/>
      <c r="ZR3247" s="137"/>
      <c r="ZS3247" s="137"/>
      <c r="ZT3247" s="137"/>
      <c r="ZU3247" s="137"/>
      <c r="ZV3247" s="137"/>
      <c r="ZW3247" s="137"/>
      <c r="ZX3247" s="137"/>
      <c r="ZY3247" s="137"/>
      <c r="ZZ3247" s="137"/>
      <c r="AAA3247" s="137"/>
      <c r="AAB3247" s="137"/>
      <c r="AAC3247" s="137"/>
      <c r="AAD3247" s="137"/>
      <c r="AAE3247" s="137"/>
      <c r="AAF3247" s="137"/>
      <c r="AAG3247" s="137"/>
      <c r="AAH3247" s="137"/>
      <c r="AAI3247" s="137"/>
      <c r="AAJ3247" s="137"/>
      <c r="AAK3247" s="137"/>
      <c r="AAL3247" s="137"/>
      <c r="AAM3247" s="137"/>
      <c r="AAN3247" s="137"/>
      <c r="AAO3247" s="137"/>
      <c r="AAP3247" s="137"/>
      <c r="AAQ3247" s="137"/>
      <c r="AAR3247" s="137"/>
      <c r="AAS3247" s="137"/>
      <c r="AAT3247" s="137"/>
      <c r="AAU3247" s="137"/>
      <c r="AAV3247" s="137"/>
      <c r="AAW3247" s="137"/>
      <c r="AAX3247" s="137"/>
      <c r="AAY3247" s="137"/>
      <c r="AAZ3247" s="137"/>
      <c r="ABA3247" s="137"/>
      <c r="ABB3247" s="137"/>
      <c r="ABC3247" s="137"/>
      <c r="ABD3247" s="137"/>
      <c r="ABE3247" s="137"/>
      <c r="ABF3247" s="137"/>
      <c r="ABG3247" s="137"/>
      <c r="ABH3247" s="137"/>
      <c r="ABI3247" s="137"/>
      <c r="ABJ3247" s="137"/>
      <c r="ABK3247" s="137"/>
      <c r="ABL3247" s="137"/>
      <c r="ABM3247" s="137"/>
      <c r="ABN3247" s="137"/>
      <c r="ABO3247" s="137"/>
      <c r="ABP3247" s="137"/>
      <c r="ABQ3247" s="137"/>
      <c r="ABR3247" s="137"/>
      <c r="ABS3247" s="137"/>
      <c r="ABT3247" s="137"/>
      <c r="ABU3247" s="137"/>
      <c r="ABV3247" s="137"/>
      <c r="ABW3247" s="137"/>
      <c r="ABX3247" s="137"/>
      <c r="ABY3247" s="137"/>
      <c r="ABZ3247" s="137"/>
      <c r="ACA3247" s="137"/>
      <c r="ACB3247" s="137"/>
      <c r="ACC3247" s="137"/>
      <c r="ACD3247" s="137"/>
      <c r="ACE3247" s="137"/>
      <c r="ACF3247" s="137"/>
      <c r="ACG3247" s="137"/>
      <c r="ACH3247" s="137"/>
      <c r="ACI3247" s="137"/>
      <c r="ACJ3247" s="137"/>
      <c r="ACK3247" s="137"/>
      <c r="ACL3247" s="137"/>
      <c r="ACM3247" s="137"/>
      <c r="ACN3247" s="137"/>
      <c r="ACO3247" s="137"/>
      <c r="ACP3247" s="137"/>
      <c r="ACQ3247" s="137"/>
      <c r="ACR3247" s="137"/>
      <c r="ACS3247" s="137"/>
      <c r="ACT3247" s="137"/>
      <c r="ACU3247" s="137"/>
      <c r="ACV3247" s="137"/>
      <c r="ACW3247" s="137"/>
      <c r="ACX3247" s="137"/>
      <c r="ACY3247" s="137"/>
      <c r="ACZ3247" s="137"/>
      <c r="ADA3247" s="137"/>
      <c r="ADB3247" s="137"/>
      <c r="ADC3247" s="137"/>
      <c r="ADD3247" s="137"/>
      <c r="ADE3247" s="137"/>
      <c r="ADF3247" s="137"/>
      <c r="ADG3247" s="137"/>
      <c r="ADH3247" s="137"/>
      <c r="ADI3247" s="137"/>
      <c r="ADJ3247" s="137"/>
      <c r="ADK3247" s="137"/>
      <c r="ADL3247" s="137"/>
      <c r="ADM3247" s="137"/>
      <c r="ADN3247" s="137"/>
      <c r="ADO3247" s="137"/>
      <c r="ADP3247" s="137"/>
      <c r="ADQ3247" s="137"/>
      <c r="ADR3247" s="137"/>
      <c r="ADS3247" s="137"/>
      <c r="ADT3247" s="137"/>
      <c r="ADU3247" s="137"/>
      <c r="ADV3247" s="137"/>
      <c r="ADW3247" s="137"/>
      <c r="ADX3247" s="137"/>
      <c r="ADY3247" s="137"/>
      <c r="ADZ3247" s="137"/>
      <c r="AEA3247" s="137"/>
      <c r="AEB3247" s="137"/>
      <c r="AEC3247" s="137"/>
      <c r="AED3247" s="137"/>
      <c r="AEE3247" s="137"/>
      <c r="AEF3247" s="137"/>
      <c r="AEG3247" s="137"/>
      <c r="AEH3247" s="137"/>
      <c r="AEI3247" s="137"/>
      <c r="AEJ3247" s="137"/>
      <c r="AEK3247" s="137"/>
      <c r="AEL3247" s="137"/>
      <c r="AEM3247" s="137"/>
      <c r="AEN3247" s="137"/>
      <c r="AEO3247" s="137"/>
      <c r="AEP3247" s="137"/>
      <c r="AEQ3247" s="137"/>
      <c r="AER3247" s="137"/>
      <c r="AES3247" s="137"/>
      <c r="AET3247" s="137"/>
      <c r="AEU3247" s="137"/>
      <c r="AEV3247" s="137"/>
      <c r="AEW3247" s="137"/>
      <c r="AEX3247" s="137"/>
      <c r="AEY3247" s="137"/>
      <c r="AEZ3247" s="137"/>
      <c r="AFA3247" s="137"/>
      <c r="AFB3247" s="137"/>
      <c r="AFC3247" s="137"/>
      <c r="AFD3247" s="137"/>
      <c r="AFE3247" s="137"/>
      <c r="AFF3247" s="137"/>
      <c r="AFG3247" s="137"/>
      <c r="AFH3247" s="137"/>
      <c r="AFI3247" s="137"/>
      <c r="AFJ3247" s="137"/>
      <c r="AFK3247" s="137"/>
      <c r="AFL3247" s="137"/>
      <c r="AFM3247" s="137"/>
      <c r="AFN3247" s="137"/>
      <c r="AFO3247" s="137"/>
      <c r="AFP3247" s="137"/>
      <c r="AFQ3247" s="137"/>
      <c r="AFR3247" s="137"/>
      <c r="AFS3247" s="137"/>
      <c r="AFT3247" s="137"/>
      <c r="AFU3247" s="137"/>
      <c r="AFV3247" s="137"/>
      <c r="AFW3247" s="137"/>
      <c r="AFX3247" s="137"/>
      <c r="AFY3247" s="137"/>
      <c r="AFZ3247" s="137"/>
      <c r="AGA3247" s="137"/>
      <c r="AGB3247" s="137"/>
      <c r="AGC3247" s="137"/>
      <c r="AGD3247" s="137"/>
      <c r="AGE3247" s="137"/>
      <c r="AGF3247" s="137"/>
      <c r="AGG3247" s="137"/>
      <c r="AGH3247" s="137"/>
      <c r="AGI3247" s="137"/>
      <c r="AGJ3247" s="137"/>
      <c r="AGK3247" s="137"/>
      <c r="AGL3247" s="137"/>
      <c r="AGM3247" s="137"/>
      <c r="AGN3247" s="137"/>
      <c r="AGO3247" s="137"/>
      <c r="AGP3247" s="137"/>
      <c r="AGQ3247" s="137"/>
      <c r="AGR3247" s="137"/>
      <c r="AGS3247" s="137"/>
      <c r="AGT3247" s="137"/>
      <c r="AGU3247" s="137"/>
      <c r="AGV3247" s="137"/>
      <c r="AGW3247" s="137"/>
      <c r="AGX3247" s="137"/>
      <c r="AGY3247" s="137"/>
      <c r="AGZ3247" s="137"/>
      <c r="AHA3247" s="137"/>
      <c r="AHB3247" s="137"/>
      <c r="AHC3247" s="137"/>
      <c r="AHD3247" s="137"/>
      <c r="AHE3247" s="137"/>
      <c r="AHF3247" s="137"/>
      <c r="AHG3247" s="137"/>
      <c r="AHH3247" s="137"/>
      <c r="AHI3247" s="137"/>
      <c r="AHJ3247" s="137"/>
      <c r="AHK3247" s="137"/>
      <c r="AHL3247" s="137"/>
      <c r="AHM3247" s="137"/>
      <c r="AHN3247" s="137"/>
      <c r="AHO3247" s="137"/>
      <c r="AHP3247" s="137"/>
      <c r="AHQ3247" s="137"/>
      <c r="AHR3247" s="137"/>
      <c r="AHS3247" s="137"/>
      <c r="AHT3247" s="137"/>
      <c r="AHU3247" s="137"/>
      <c r="AHV3247" s="137"/>
      <c r="AHW3247" s="137"/>
      <c r="AHX3247" s="137"/>
      <c r="AHY3247" s="137"/>
      <c r="AHZ3247" s="137"/>
      <c r="AIA3247" s="137"/>
      <c r="AIB3247" s="137"/>
      <c r="AIC3247" s="137"/>
      <c r="AID3247" s="137"/>
      <c r="AIE3247" s="137"/>
      <c r="AIF3247" s="137"/>
      <c r="AIG3247" s="137"/>
      <c r="AIH3247" s="137"/>
      <c r="AII3247" s="137"/>
      <c r="AIJ3247" s="137"/>
      <c r="AIK3247" s="137"/>
      <c r="AIL3247" s="137"/>
      <c r="AIM3247" s="137"/>
      <c r="AIN3247" s="137"/>
      <c r="AIO3247" s="137"/>
      <c r="AIP3247" s="137"/>
      <c r="AIQ3247" s="137"/>
      <c r="AIR3247" s="137"/>
      <c r="AIS3247" s="137"/>
      <c r="AIT3247" s="137"/>
      <c r="AIU3247" s="137"/>
      <c r="AIV3247" s="137"/>
      <c r="AIW3247" s="137"/>
      <c r="AIX3247" s="137"/>
      <c r="AIY3247" s="137"/>
      <c r="AIZ3247" s="137"/>
      <c r="AJA3247" s="137"/>
      <c r="AJB3247" s="137"/>
      <c r="AJC3247" s="137"/>
      <c r="AJD3247" s="137"/>
      <c r="AJE3247" s="137"/>
      <c r="AJF3247" s="137"/>
      <c r="AJG3247" s="137"/>
      <c r="AJH3247" s="137"/>
      <c r="AJI3247" s="137"/>
      <c r="AJJ3247" s="137"/>
      <c r="AJK3247" s="137"/>
      <c r="AJL3247" s="137"/>
      <c r="AJM3247" s="137"/>
      <c r="AJN3247" s="137"/>
      <c r="AJO3247" s="137"/>
      <c r="AJP3247" s="137"/>
      <c r="AJQ3247" s="137"/>
      <c r="AJR3247" s="137"/>
      <c r="AJS3247" s="137"/>
      <c r="AJT3247" s="137"/>
      <c r="AJU3247" s="137"/>
      <c r="AJV3247" s="137"/>
      <c r="AJW3247" s="137"/>
      <c r="AJX3247" s="137"/>
      <c r="AJY3247" s="137"/>
      <c r="AJZ3247" s="137"/>
      <c r="AKA3247" s="137"/>
      <c r="AKB3247" s="137"/>
      <c r="AKC3247" s="137"/>
      <c r="AKD3247" s="137"/>
      <c r="AKE3247" s="137"/>
      <c r="AKF3247" s="137"/>
      <c r="AKG3247" s="137"/>
      <c r="AKH3247" s="137"/>
      <c r="AKI3247" s="137"/>
      <c r="AKJ3247" s="137"/>
      <c r="AKK3247" s="137"/>
      <c r="AKL3247" s="137"/>
      <c r="AKM3247" s="137"/>
      <c r="AKN3247" s="137"/>
      <c r="AKO3247" s="137"/>
      <c r="AKP3247" s="137"/>
      <c r="AKQ3247" s="137"/>
      <c r="AKR3247" s="137"/>
      <c r="AKS3247" s="137"/>
      <c r="AKT3247" s="137"/>
      <c r="AKU3247" s="137"/>
      <c r="AKV3247" s="137"/>
      <c r="AKW3247" s="137"/>
      <c r="AKX3247" s="137"/>
      <c r="AKY3247" s="137"/>
      <c r="AKZ3247" s="137"/>
      <c r="ALA3247" s="137"/>
      <c r="ALB3247" s="137"/>
      <c r="ALC3247" s="137"/>
      <c r="ALD3247" s="137"/>
      <c r="ALE3247" s="137"/>
      <c r="ALF3247" s="137"/>
      <c r="ALG3247" s="137"/>
      <c r="ALH3247" s="137"/>
      <c r="ALI3247" s="137"/>
      <c r="ALJ3247" s="137"/>
      <c r="ALK3247" s="137"/>
      <c r="ALL3247" s="137"/>
      <c r="ALM3247" s="137"/>
      <c r="ALN3247" s="137"/>
      <c r="ALO3247" s="137"/>
      <c r="ALP3247" s="137"/>
      <c r="ALQ3247" s="137"/>
      <c r="ALR3247" s="137"/>
      <c r="ALS3247" s="137"/>
      <c r="ALT3247" s="137"/>
      <c r="ALU3247" s="137"/>
      <c r="ALV3247" s="137"/>
      <c r="ALW3247" s="137"/>
      <c r="ALX3247" s="137"/>
      <c r="ALY3247" s="137"/>
      <c r="ALZ3247" s="137"/>
      <c r="AMA3247" s="137"/>
      <c r="AMB3247" s="137"/>
      <c r="AMC3247" s="137"/>
      <c r="AMD3247" s="137"/>
      <c r="AME3247" s="137"/>
      <c r="AMF3247" s="137"/>
      <c r="AMG3247" s="137"/>
      <c r="AMH3247" s="137"/>
      <c r="AMI3247" s="137"/>
      <c r="AMJ3247" s="137"/>
      <c r="AMK3247" s="137"/>
      <c r="AML3247" s="137"/>
      <c r="AMM3247" s="137"/>
      <c r="AMN3247" s="137"/>
      <c r="AMO3247" s="137"/>
      <c r="AMP3247" s="137"/>
      <c r="AMQ3247" s="137"/>
      <c r="AMR3247" s="137"/>
      <c r="AMS3247" s="137"/>
      <c r="AMT3247" s="137"/>
      <c r="AMU3247" s="137"/>
      <c r="AMV3247" s="137"/>
      <c r="AMW3247" s="137"/>
      <c r="AMX3247" s="137"/>
      <c r="AMY3247" s="137"/>
      <c r="AMZ3247" s="137"/>
      <c r="ANA3247" s="137"/>
      <c r="ANB3247" s="137"/>
      <c r="ANC3247" s="137"/>
      <c r="AND3247" s="137"/>
      <c r="ANE3247" s="137"/>
      <c r="ANF3247" s="137"/>
      <c r="ANG3247" s="137"/>
      <c r="ANH3247" s="137"/>
      <c r="ANI3247" s="137"/>
      <c r="ANJ3247" s="137"/>
      <c r="ANK3247" s="137"/>
      <c r="ANL3247" s="137"/>
      <c r="ANM3247" s="137"/>
      <c r="ANN3247" s="137"/>
      <c r="ANO3247" s="137"/>
      <c r="ANP3247" s="137"/>
      <c r="ANQ3247" s="137"/>
      <c r="ANR3247" s="137"/>
      <c r="ANS3247" s="137"/>
      <c r="ANT3247" s="137"/>
      <c r="ANU3247" s="137"/>
      <c r="ANV3247" s="137"/>
      <c r="ANW3247" s="137"/>
      <c r="ANX3247" s="137"/>
      <c r="ANY3247" s="137"/>
      <c r="ANZ3247" s="137"/>
      <c r="AOA3247" s="137"/>
      <c r="AOB3247" s="137"/>
      <c r="AOC3247" s="137"/>
      <c r="AOD3247" s="137"/>
      <c r="AOE3247" s="137"/>
      <c r="AOF3247" s="137"/>
      <c r="AOG3247" s="137"/>
      <c r="AOH3247" s="137"/>
      <c r="AOI3247" s="137"/>
      <c r="AOJ3247" s="137"/>
      <c r="AOK3247" s="137"/>
      <c r="AOL3247" s="137"/>
      <c r="AOM3247" s="137"/>
      <c r="AON3247" s="137"/>
      <c r="AOO3247" s="137"/>
      <c r="AOP3247" s="137"/>
      <c r="AOQ3247" s="137"/>
      <c r="AOR3247" s="137"/>
      <c r="AOS3247" s="137"/>
      <c r="AOT3247" s="137"/>
      <c r="AOU3247" s="137"/>
      <c r="AOV3247" s="137"/>
      <c r="AOW3247" s="137"/>
      <c r="AOX3247" s="137"/>
      <c r="AOY3247" s="137"/>
      <c r="AOZ3247" s="137"/>
      <c r="APA3247" s="137"/>
      <c r="APB3247" s="137"/>
      <c r="APC3247" s="137"/>
      <c r="APD3247" s="137"/>
      <c r="APE3247" s="137"/>
      <c r="APF3247" s="137"/>
      <c r="APG3247" s="137"/>
      <c r="APH3247" s="137"/>
      <c r="API3247" s="137"/>
      <c r="APJ3247" s="137"/>
      <c r="APK3247" s="137"/>
      <c r="APL3247" s="137"/>
      <c r="APM3247" s="137"/>
      <c r="APN3247" s="137"/>
      <c r="APO3247" s="137"/>
      <c r="APP3247" s="137"/>
      <c r="APQ3247" s="137"/>
      <c r="APR3247" s="137"/>
      <c r="APS3247" s="137"/>
      <c r="APT3247" s="137"/>
      <c r="APU3247" s="137"/>
      <c r="APV3247" s="137"/>
      <c r="APW3247" s="137"/>
      <c r="APX3247" s="137"/>
      <c r="APY3247" s="137"/>
      <c r="APZ3247" s="137"/>
      <c r="AQA3247" s="137"/>
      <c r="AQB3247" s="137"/>
      <c r="AQC3247" s="137"/>
      <c r="AQD3247" s="137"/>
      <c r="AQE3247" s="137"/>
      <c r="AQF3247" s="137"/>
      <c r="AQG3247" s="137"/>
      <c r="AQH3247" s="137"/>
      <c r="AQI3247" s="137"/>
      <c r="AQJ3247" s="137"/>
      <c r="AQK3247" s="137"/>
      <c r="AQL3247" s="137"/>
      <c r="AQM3247" s="137"/>
      <c r="AQN3247" s="137"/>
      <c r="AQO3247" s="137"/>
      <c r="AQP3247" s="137"/>
      <c r="AQQ3247" s="137"/>
      <c r="AQR3247" s="137"/>
      <c r="AQS3247" s="137"/>
      <c r="AQT3247" s="137"/>
      <c r="AQU3247" s="137"/>
      <c r="AQV3247" s="137"/>
      <c r="AQW3247" s="137"/>
      <c r="AQX3247" s="137"/>
      <c r="AQY3247" s="137"/>
      <c r="AQZ3247" s="137"/>
      <c r="ARA3247" s="137"/>
      <c r="ARB3247" s="137"/>
      <c r="ARC3247" s="137"/>
      <c r="ARD3247" s="137"/>
      <c r="ARE3247" s="137"/>
      <c r="ARF3247" s="137"/>
      <c r="ARG3247" s="137"/>
      <c r="ARH3247" s="137"/>
      <c r="ARI3247" s="137"/>
      <c r="ARJ3247" s="137"/>
      <c r="ARK3247" s="137"/>
      <c r="ARL3247" s="137"/>
      <c r="ARM3247" s="137"/>
      <c r="ARN3247" s="137"/>
      <c r="ARO3247" s="137"/>
      <c r="ARP3247" s="137"/>
      <c r="ARQ3247" s="137"/>
      <c r="ARR3247" s="137"/>
      <c r="ARS3247" s="137"/>
      <c r="ART3247" s="137"/>
      <c r="ARU3247" s="137"/>
      <c r="ARV3247" s="137"/>
      <c r="ARW3247" s="137"/>
      <c r="ARX3247" s="137"/>
      <c r="ARY3247" s="137"/>
      <c r="ARZ3247" s="137"/>
      <c r="ASA3247" s="137"/>
      <c r="ASB3247" s="137"/>
      <c r="ASC3247" s="137"/>
      <c r="ASD3247" s="137"/>
      <c r="ASE3247" s="137"/>
      <c r="ASF3247" s="137"/>
      <c r="ASG3247" s="137"/>
      <c r="ASH3247" s="137"/>
      <c r="ASI3247" s="137"/>
      <c r="ASJ3247" s="137"/>
      <c r="ASK3247" s="137"/>
      <c r="ASL3247" s="137"/>
      <c r="ASM3247" s="137"/>
      <c r="ASN3247" s="137"/>
      <c r="ASO3247" s="137"/>
      <c r="ASP3247" s="137"/>
      <c r="ASQ3247" s="137"/>
      <c r="ASR3247" s="137"/>
      <c r="ASS3247" s="137"/>
      <c r="AST3247" s="137"/>
      <c r="ASU3247" s="137"/>
      <c r="ASV3247" s="137"/>
      <c r="ASW3247" s="137"/>
      <c r="ASX3247" s="137"/>
      <c r="ASY3247" s="137"/>
      <c r="ASZ3247" s="137"/>
      <c r="ATA3247" s="137"/>
      <c r="ATB3247" s="137"/>
      <c r="ATC3247" s="137"/>
      <c r="ATD3247" s="137"/>
      <c r="ATE3247" s="137"/>
      <c r="ATF3247" s="137"/>
      <c r="ATG3247" s="137"/>
      <c r="ATH3247" s="137"/>
      <c r="ATI3247" s="137"/>
      <c r="ATJ3247" s="137"/>
      <c r="ATK3247" s="137"/>
      <c r="ATL3247" s="137"/>
      <c r="ATM3247" s="137"/>
      <c r="ATN3247" s="137"/>
      <c r="ATO3247" s="137"/>
      <c r="ATP3247" s="137"/>
      <c r="ATQ3247" s="137"/>
      <c r="ATR3247" s="137"/>
      <c r="ATS3247" s="137"/>
      <c r="ATT3247" s="137"/>
      <c r="ATU3247" s="137"/>
      <c r="ATV3247" s="137"/>
      <c r="ATW3247" s="137"/>
      <c r="ATX3247" s="137"/>
      <c r="ATY3247" s="137"/>
      <c r="ATZ3247" s="137"/>
      <c r="AUA3247" s="137"/>
      <c r="AUB3247" s="137"/>
      <c r="AUC3247" s="137"/>
      <c r="AUD3247" s="137"/>
      <c r="AUE3247" s="137"/>
      <c r="AUF3247" s="137"/>
      <c r="AUG3247" s="137"/>
      <c r="AUH3247" s="137"/>
      <c r="AUI3247" s="137"/>
      <c r="AUJ3247" s="137"/>
      <c r="AUK3247" s="137"/>
      <c r="AUL3247" s="137"/>
      <c r="AUM3247" s="137"/>
      <c r="AUN3247" s="137"/>
      <c r="AUO3247" s="137"/>
      <c r="AUP3247" s="137"/>
      <c r="AUQ3247" s="137"/>
      <c r="AUR3247" s="137"/>
      <c r="AUS3247" s="137"/>
      <c r="AUT3247" s="137"/>
      <c r="AUU3247" s="137"/>
      <c r="AUV3247" s="137"/>
      <c r="AUW3247" s="137"/>
      <c r="AUX3247" s="137"/>
      <c r="AUY3247" s="137"/>
      <c r="AUZ3247" s="137"/>
      <c r="AVA3247" s="137"/>
      <c r="AVB3247" s="137"/>
      <c r="AVC3247" s="137"/>
      <c r="AVD3247" s="137"/>
      <c r="AVE3247" s="137"/>
      <c r="AVF3247" s="137"/>
      <c r="AVG3247" s="137"/>
      <c r="AVH3247" s="137"/>
      <c r="AVI3247" s="137"/>
      <c r="AVJ3247" s="137"/>
      <c r="AVK3247" s="137"/>
      <c r="AVL3247" s="137"/>
      <c r="AVM3247" s="137"/>
      <c r="AVN3247" s="137"/>
      <c r="AVO3247" s="137"/>
      <c r="AVP3247" s="137"/>
      <c r="AVQ3247" s="137"/>
      <c r="AVR3247" s="137"/>
      <c r="AVS3247" s="137"/>
      <c r="AVT3247" s="137"/>
      <c r="AVU3247" s="137"/>
      <c r="AVV3247" s="137"/>
      <c r="AVW3247" s="137"/>
      <c r="AVX3247" s="137"/>
      <c r="AVY3247" s="137"/>
      <c r="AVZ3247" s="137"/>
      <c r="AWA3247" s="137"/>
      <c r="AWB3247" s="137"/>
      <c r="AWC3247" s="137"/>
      <c r="AWD3247" s="137"/>
      <c r="AWE3247" s="137"/>
      <c r="AWF3247" s="137"/>
      <c r="AWG3247" s="137"/>
      <c r="AWH3247" s="137"/>
      <c r="AWI3247" s="137"/>
      <c r="AWJ3247" s="137"/>
      <c r="AWK3247" s="137"/>
      <c r="AWL3247" s="137"/>
      <c r="AWM3247" s="137"/>
      <c r="AWN3247" s="137"/>
      <c r="AWO3247" s="137"/>
      <c r="AWP3247" s="137"/>
      <c r="AWQ3247" s="137"/>
      <c r="AWR3247" s="137"/>
      <c r="AWS3247" s="137"/>
      <c r="AWT3247" s="137"/>
      <c r="AWU3247" s="137"/>
      <c r="AWV3247" s="137"/>
      <c r="AWW3247" s="137"/>
      <c r="AWX3247" s="137"/>
      <c r="AWY3247" s="137"/>
      <c r="AWZ3247" s="137"/>
      <c r="AXA3247" s="137"/>
      <c r="AXB3247" s="137"/>
      <c r="AXC3247" s="137"/>
      <c r="AXD3247" s="137"/>
      <c r="AXE3247" s="137"/>
      <c r="AXF3247" s="137"/>
      <c r="AXG3247" s="137"/>
      <c r="AXH3247" s="137"/>
      <c r="AXI3247" s="137"/>
      <c r="AXJ3247" s="137"/>
      <c r="AXK3247" s="137"/>
      <c r="AXL3247" s="137"/>
      <c r="AXM3247" s="137"/>
      <c r="AXN3247" s="137"/>
      <c r="AXO3247" s="137"/>
      <c r="AXP3247" s="137"/>
      <c r="AXQ3247" s="137"/>
      <c r="AXR3247" s="137"/>
      <c r="AXS3247" s="137"/>
      <c r="AXT3247" s="137"/>
      <c r="AXU3247" s="137"/>
      <c r="AXV3247" s="137"/>
      <c r="AXW3247" s="137"/>
      <c r="AXX3247" s="137"/>
      <c r="AXY3247" s="137"/>
      <c r="AXZ3247" s="137"/>
      <c r="AYA3247" s="137"/>
      <c r="AYB3247" s="137"/>
      <c r="AYC3247" s="137"/>
      <c r="AYD3247" s="137"/>
      <c r="AYE3247" s="137"/>
      <c r="AYF3247" s="137"/>
      <c r="AYG3247" s="137"/>
      <c r="AYH3247" s="137"/>
      <c r="AYI3247" s="137"/>
      <c r="AYJ3247" s="137"/>
      <c r="AYK3247" s="137"/>
      <c r="AYL3247" s="137"/>
      <c r="AYM3247" s="137"/>
      <c r="AYN3247" s="137"/>
      <c r="AYO3247" s="137"/>
      <c r="AYP3247" s="137"/>
      <c r="AYQ3247" s="137"/>
      <c r="AYR3247" s="137"/>
      <c r="AYS3247" s="137"/>
      <c r="AYT3247" s="137"/>
      <c r="AYU3247" s="137"/>
      <c r="AYV3247" s="137"/>
      <c r="AYW3247" s="137"/>
      <c r="AYX3247" s="137"/>
      <c r="AYY3247" s="137"/>
      <c r="AYZ3247" s="137"/>
      <c r="AZA3247" s="137"/>
      <c r="AZB3247" s="137"/>
      <c r="AZC3247" s="137"/>
      <c r="AZD3247" s="137"/>
      <c r="AZE3247" s="137"/>
      <c r="AZF3247" s="137"/>
      <c r="AZG3247" s="137"/>
      <c r="AZH3247" s="137"/>
      <c r="AZI3247" s="137"/>
      <c r="AZJ3247" s="137"/>
      <c r="AZK3247" s="137"/>
      <c r="AZL3247" s="137"/>
      <c r="AZM3247" s="137"/>
      <c r="AZN3247" s="137"/>
      <c r="AZO3247" s="137"/>
      <c r="AZP3247" s="137"/>
      <c r="AZQ3247" s="137"/>
      <c r="AZR3247" s="137"/>
      <c r="AZS3247" s="137"/>
      <c r="AZT3247" s="137"/>
      <c r="AZU3247" s="137"/>
      <c r="AZV3247" s="137"/>
      <c r="AZW3247" s="137"/>
      <c r="AZX3247" s="137"/>
      <c r="AZY3247" s="137"/>
      <c r="AZZ3247" s="137"/>
      <c r="BAA3247" s="137"/>
      <c r="BAB3247" s="137"/>
      <c r="BAC3247" s="137"/>
      <c r="BAD3247" s="137"/>
      <c r="BAE3247" s="137"/>
      <c r="BAF3247" s="137"/>
      <c r="BAG3247" s="137"/>
      <c r="BAH3247" s="137"/>
      <c r="BAI3247" s="137"/>
      <c r="BAJ3247" s="137"/>
      <c r="BAK3247" s="137"/>
      <c r="BAL3247" s="137"/>
      <c r="BAM3247" s="137"/>
      <c r="BAN3247" s="137"/>
      <c r="BAO3247" s="137"/>
      <c r="BAP3247" s="137"/>
      <c r="BAQ3247" s="137"/>
      <c r="BAR3247" s="137"/>
      <c r="BAS3247" s="137"/>
      <c r="BAT3247" s="137"/>
      <c r="BAU3247" s="137"/>
      <c r="BAV3247" s="137"/>
      <c r="BAW3247" s="137"/>
      <c r="BAX3247" s="137"/>
      <c r="BAY3247" s="137"/>
      <c r="BAZ3247" s="137"/>
      <c r="BBA3247" s="137"/>
      <c r="BBB3247" s="137"/>
      <c r="BBC3247" s="137"/>
      <c r="BBD3247" s="137"/>
      <c r="BBE3247" s="137"/>
      <c r="BBF3247" s="137"/>
      <c r="BBG3247" s="137"/>
      <c r="BBH3247" s="137"/>
      <c r="BBI3247" s="137"/>
      <c r="BBJ3247" s="137"/>
      <c r="BBK3247" s="137"/>
      <c r="BBL3247" s="137"/>
      <c r="BBM3247" s="137"/>
      <c r="BBN3247" s="137"/>
      <c r="BBO3247" s="137"/>
      <c r="BBP3247" s="137"/>
      <c r="BBQ3247" s="137"/>
      <c r="BBR3247" s="137"/>
      <c r="BBS3247" s="137"/>
      <c r="BBT3247" s="137"/>
      <c r="BBU3247" s="137"/>
      <c r="BBV3247" s="137"/>
      <c r="BBW3247" s="137"/>
      <c r="BBX3247" s="137"/>
      <c r="BBY3247" s="137"/>
      <c r="BBZ3247" s="137"/>
      <c r="BCA3247" s="137"/>
      <c r="BCB3247" s="137"/>
      <c r="BCC3247" s="137"/>
      <c r="BCD3247" s="137"/>
      <c r="BCE3247" s="137"/>
      <c r="BCF3247" s="137"/>
      <c r="BCG3247" s="137"/>
      <c r="BCH3247" s="137"/>
      <c r="BCI3247" s="137"/>
      <c r="BCJ3247" s="137"/>
      <c r="BCK3247" s="137"/>
      <c r="BCL3247" s="137"/>
      <c r="BCM3247" s="137"/>
      <c r="BCN3247" s="137"/>
      <c r="BCO3247" s="137"/>
      <c r="BCP3247" s="137"/>
      <c r="BCQ3247" s="137"/>
      <c r="BCR3247" s="137"/>
      <c r="BCS3247" s="137"/>
      <c r="BCT3247" s="137"/>
      <c r="BCU3247" s="137"/>
      <c r="BCV3247" s="137"/>
      <c r="BCW3247" s="137"/>
      <c r="BCX3247" s="137"/>
      <c r="BCY3247" s="137"/>
      <c r="BCZ3247" s="137"/>
      <c r="BDA3247" s="137"/>
      <c r="BDB3247" s="137"/>
      <c r="BDC3247" s="137"/>
      <c r="BDD3247" s="137"/>
      <c r="BDE3247" s="137"/>
      <c r="BDF3247" s="137"/>
      <c r="BDG3247" s="137"/>
      <c r="BDH3247" s="137"/>
      <c r="BDI3247" s="137"/>
      <c r="BDJ3247" s="137"/>
      <c r="BDK3247" s="137"/>
      <c r="BDL3247" s="137"/>
      <c r="BDM3247" s="137"/>
      <c r="BDN3247" s="137"/>
      <c r="BDO3247" s="137"/>
      <c r="BDP3247" s="137"/>
      <c r="BDQ3247" s="137"/>
      <c r="BDR3247" s="137"/>
      <c r="BDS3247" s="137"/>
      <c r="BDT3247" s="137"/>
      <c r="BDU3247" s="137"/>
      <c r="BDV3247" s="137"/>
      <c r="BDW3247" s="137"/>
      <c r="BDX3247" s="137"/>
      <c r="BDY3247" s="137"/>
      <c r="BDZ3247" s="137"/>
      <c r="BEA3247" s="137"/>
      <c r="BEB3247" s="137"/>
      <c r="BEC3247" s="137"/>
      <c r="BED3247" s="137"/>
      <c r="BEE3247" s="137"/>
      <c r="BEF3247" s="137"/>
      <c r="BEG3247" s="137"/>
      <c r="BEH3247" s="137"/>
      <c r="BEI3247" s="137"/>
      <c r="BEJ3247" s="137"/>
      <c r="BEK3247" s="137"/>
      <c r="BEL3247" s="137"/>
      <c r="BEM3247" s="137"/>
      <c r="BEN3247" s="137"/>
      <c r="BEO3247" s="137"/>
      <c r="BEP3247" s="137"/>
      <c r="BEQ3247" s="137"/>
      <c r="BER3247" s="137"/>
      <c r="BES3247" s="137"/>
      <c r="BET3247" s="137"/>
      <c r="BEU3247" s="137"/>
      <c r="BEV3247" s="137"/>
      <c r="BEW3247" s="137"/>
      <c r="BEX3247" s="137"/>
      <c r="BEY3247" s="137"/>
      <c r="BEZ3247" s="137"/>
      <c r="BFA3247" s="137"/>
      <c r="BFB3247" s="137"/>
      <c r="BFC3247" s="137"/>
      <c r="BFD3247" s="137"/>
      <c r="BFE3247" s="137"/>
      <c r="BFF3247" s="137"/>
      <c r="BFG3247" s="137"/>
      <c r="BFH3247" s="137"/>
      <c r="BFI3247" s="137"/>
      <c r="BFJ3247" s="137"/>
      <c r="BFK3247" s="137"/>
      <c r="BFL3247" s="137"/>
      <c r="BFM3247" s="137"/>
      <c r="BFN3247" s="137"/>
      <c r="BFO3247" s="137"/>
      <c r="BFP3247" s="137"/>
      <c r="BFQ3247" s="137"/>
      <c r="BFR3247" s="137"/>
      <c r="BFS3247" s="137"/>
      <c r="BFT3247" s="137"/>
      <c r="BFU3247" s="137"/>
      <c r="BFV3247" s="137"/>
      <c r="BFW3247" s="137"/>
      <c r="BFX3247" s="137"/>
      <c r="BFY3247" s="137"/>
      <c r="BFZ3247" s="137"/>
      <c r="BGA3247" s="137"/>
      <c r="BGB3247" s="137"/>
      <c r="BGC3247" s="137"/>
      <c r="BGD3247" s="137"/>
      <c r="BGE3247" s="137"/>
      <c r="BGF3247" s="137"/>
      <c r="BGG3247" s="137"/>
      <c r="BGH3247" s="137"/>
      <c r="BGI3247" s="137"/>
      <c r="BGJ3247" s="137"/>
      <c r="BGK3247" s="137"/>
      <c r="BGL3247" s="137"/>
      <c r="BGM3247" s="137"/>
      <c r="BGN3247" s="137"/>
      <c r="BGO3247" s="137"/>
      <c r="BGP3247" s="137"/>
      <c r="BGQ3247" s="137"/>
      <c r="BGR3247" s="137"/>
      <c r="BGS3247" s="137"/>
      <c r="BGT3247" s="137"/>
      <c r="BGU3247" s="137"/>
      <c r="BGV3247" s="137"/>
      <c r="BGW3247" s="137"/>
      <c r="BGX3247" s="137"/>
      <c r="BGY3247" s="137"/>
      <c r="BGZ3247" s="137"/>
      <c r="BHA3247" s="137"/>
      <c r="BHB3247" s="137"/>
      <c r="BHC3247" s="137"/>
      <c r="BHD3247" s="137"/>
      <c r="BHE3247" s="137"/>
      <c r="BHF3247" s="137"/>
      <c r="BHG3247" s="137"/>
      <c r="BHH3247" s="137"/>
      <c r="BHI3247" s="137"/>
      <c r="BHJ3247" s="137"/>
      <c r="BHK3247" s="137"/>
      <c r="BHL3247" s="137"/>
      <c r="BHM3247" s="137"/>
      <c r="BHN3247" s="137"/>
      <c r="BHO3247" s="137"/>
      <c r="BHP3247" s="137"/>
      <c r="BHQ3247" s="137"/>
      <c r="BHR3247" s="137"/>
      <c r="BHS3247" s="137"/>
      <c r="BHT3247" s="137"/>
      <c r="BHU3247" s="137"/>
      <c r="BHV3247" s="137"/>
      <c r="BHW3247" s="137"/>
      <c r="BHX3247" s="137"/>
      <c r="BHY3247" s="137"/>
      <c r="BHZ3247" s="137"/>
      <c r="BIA3247" s="137"/>
      <c r="BIB3247" s="137"/>
      <c r="BIC3247" s="137"/>
      <c r="BID3247" s="137"/>
      <c r="BIE3247" s="137"/>
      <c r="BIF3247" s="137"/>
      <c r="BIG3247" s="137"/>
      <c r="BIH3247" s="137"/>
      <c r="BII3247" s="137"/>
      <c r="BIJ3247" s="137"/>
      <c r="BIK3247" s="137"/>
      <c r="BIL3247" s="137"/>
      <c r="BIM3247" s="137"/>
      <c r="BIN3247" s="137"/>
      <c r="BIO3247" s="137"/>
      <c r="BIP3247" s="137"/>
      <c r="BIQ3247" s="137"/>
      <c r="BIR3247" s="137"/>
      <c r="BIS3247" s="137"/>
      <c r="BIT3247" s="137"/>
      <c r="BIU3247" s="137"/>
      <c r="BIV3247" s="137"/>
      <c r="BIW3247" s="137"/>
      <c r="BIX3247" s="137"/>
      <c r="BIY3247" s="137"/>
      <c r="BIZ3247" s="137"/>
      <c r="BJA3247" s="137"/>
      <c r="BJB3247" s="137"/>
      <c r="BJC3247" s="137"/>
      <c r="BJD3247" s="137"/>
      <c r="BJE3247" s="137"/>
      <c r="BJF3247" s="137"/>
      <c r="BJG3247" s="137"/>
      <c r="BJH3247" s="137"/>
      <c r="BJI3247" s="137"/>
      <c r="BJJ3247" s="137"/>
      <c r="BJK3247" s="137"/>
      <c r="BJL3247" s="137"/>
      <c r="BJM3247" s="137"/>
      <c r="BJN3247" s="137"/>
      <c r="BJO3247" s="137"/>
      <c r="BJP3247" s="137"/>
      <c r="BJQ3247" s="137"/>
      <c r="BJR3247" s="137"/>
      <c r="BJS3247" s="137"/>
      <c r="BJT3247" s="137"/>
      <c r="BJU3247" s="137"/>
      <c r="BJV3247" s="137"/>
      <c r="BJW3247" s="137"/>
      <c r="BJX3247" s="137"/>
      <c r="BJY3247" s="137"/>
      <c r="BJZ3247" s="137"/>
      <c r="BKA3247" s="137"/>
      <c r="BKB3247" s="137"/>
      <c r="BKC3247" s="137"/>
      <c r="BKD3247" s="137"/>
      <c r="BKE3247" s="137"/>
      <c r="BKF3247" s="137"/>
      <c r="BKG3247" s="137"/>
      <c r="BKH3247" s="137"/>
      <c r="BKI3247" s="137"/>
      <c r="BKJ3247" s="137"/>
      <c r="BKK3247" s="137"/>
      <c r="BKL3247" s="137"/>
      <c r="BKM3247" s="137"/>
      <c r="BKN3247" s="137"/>
      <c r="BKO3247" s="137"/>
      <c r="BKP3247" s="137"/>
      <c r="BKQ3247" s="137"/>
      <c r="BKR3247" s="137"/>
      <c r="BKS3247" s="137"/>
      <c r="BKT3247" s="137"/>
      <c r="BKU3247" s="137"/>
      <c r="BKV3247" s="137"/>
      <c r="BKW3247" s="137"/>
      <c r="BKX3247" s="137"/>
      <c r="BKY3247" s="137"/>
      <c r="BKZ3247" s="137"/>
      <c r="BLA3247" s="137"/>
      <c r="BLB3247" s="137"/>
      <c r="BLC3247" s="137"/>
      <c r="BLD3247" s="137"/>
      <c r="BLE3247" s="137"/>
      <c r="BLF3247" s="137"/>
      <c r="BLG3247" s="137"/>
      <c r="BLH3247" s="137"/>
      <c r="BLI3247" s="137"/>
      <c r="BLJ3247" s="137"/>
      <c r="BLK3247" s="137"/>
      <c r="BLL3247" s="137"/>
      <c r="BLM3247" s="137"/>
      <c r="BLN3247" s="137"/>
      <c r="BLO3247" s="137"/>
      <c r="BLP3247" s="137"/>
      <c r="BLQ3247" s="137"/>
      <c r="BLR3247" s="137"/>
      <c r="BLS3247" s="137"/>
      <c r="BLT3247" s="137"/>
      <c r="BLU3247" s="137"/>
      <c r="BLV3247" s="137"/>
      <c r="BLW3247" s="137"/>
      <c r="BLX3247" s="137"/>
      <c r="BLY3247" s="137"/>
      <c r="BLZ3247" s="137"/>
      <c r="BMA3247" s="137"/>
      <c r="BMB3247" s="137"/>
      <c r="BMC3247" s="137"/>
      <c r="BMD3247" s="137"/>
      <c r="BME3247" s="137"/>
      <c r="BMF3247" s="137"/>
      <c r="BMG3247" s="137"/>
      <c r="BMH3247" s="137"/>
      <c r="BMI3247" s="137"/>
      <c r="BMJ3247" s="137"/>
      <c r="BMK3247" s="137"/>
      <c r="BML3247" s="137"/>
      <c r="BMM3247" s="137"/>
      <c r="BMN3247" s="137"/>
      <c r="BMO3247" s="137"/>
      <c r="BMP3247" s="137"/>
      <c r="BMQ3247" s="137"/>
      <c r="BMR3247" s="137"/>
      <c r="BMS3247" s="137"/>
      <c r="BMT3247" s="137"/>
      <c r="BMU3247" s="137"/>
      <c r="BMV3247" s="137"/>
      <c r="BMW3247" s="137"/>
      <c r="BMX3247" s="137"/>
      <c r="BMY3247" s="137"/>
      <c r="BMZ3247" s="137"/>
      <c r="BNA3247" s="137"/>
      <c r="BNB3247" s="137"/>
      <c r="BNC3247" s="137"/>
      <c r="BND3247" s="137"/>
      <c r="BNE3247" s="137"/>
      <c r="BNF3247" s="137"/>
      <c r="BNG3247" s="137"/>
      <c r="BNH3247" s="137"/>
      <c r="BNI3247" s="137"/>
      <c r="BNJ3247" s="137"/>
      <c r="BNK3247" s="137"/>
      <c r="BNL3247" s="137"/>
      <c r="BNM3247" s="137"/>
      <c r="BNN3247" s="137"/>
      <c r="BNO3247" s="137"/>
      <c r="BNP3247" s="137"/>
      <c r="BNQ3247" s="137"/>
      <c r="BNR3247" s="137"/>
      <c r="BNS3247" s="137"/>
      <c r="BNT3247" s="137"/>
      <c r="BNU3247" s="137"/>
      <c r="BNV3247" s="137"/>
      <c r="BNW3247" s="137"/>
      <c r="BNX3247" s="137"/>
      <c r="BNY3247" s="137"/>
      <c r="BNZ3247" s="137"/>
      <c r="BOA3247" s="137"/>
      <c r="BOB3247" s="137"/>
      <c r="BOC3247" s="137"/>
      <c r="BOD3247" s="137"/>
      <c r="BOE3247" s="137"/>
      <c r="BOF3247" s="137"/>
      <c r="BOG3247" s="137"/>
      <c r="BOH3247" s="137"/>
      <c r="BOI3247" s="137"/>
      <c r="BOJ3247" s="137"/>
      <c r="BOK3247" s="137"/>
      <c r="BOL3247" s="137"/>
      <c r="BOM3247" s="137"/>
      <c r="BON3247" s="137"/>
      <c r="BOO3247" s="137"/>
      <c r="BOP3247" s="137"/>
      <c r="BOQ3247" s="137"/>
      <c r="BOR3247" s="137"/>
      <c r="BOS3247" s="137"/>
      <c r="BOT3247" s="137"/>
      <c r="BOU3247" s="137"/>
      <c r="BOV3247" s="137"/>
      <c r="BOW3247" s="137"/>
      <c r="BOX3247" s="137"/>
      <c r="BOY3247" s="137"/>
      <c r="BOZ3247" s="137"/>
      <c r="BPA3247" s="137"/>
      <c r="BPB3247" s="137"/>
      <c r="BPC3247" s="137"/>
      <c r="BPD3247" s="137"/>
      <c r="BPE3247" s="137"/>
      <c r="BPF3247" s="137"/>
      <c r="BPG3247" s="137"/>
      <c r="BPH3247" s="137"/>
      <c r="BPI3247" s="137"/>
      <c r="BPJ3247" s="137"/>
      <c r="BPK3247" s="137"/>
      <c r="BPL3247" s="137"/>
      <c r="BPM3247" s="137"/>
      <c r="BPN3247" s="137"/>
      <c r="BPO3247" s="137"/>
      <c r="BPP3247" s="137"/>
      <c r="BPQ3247" s="137"/>
      <c r="BPR3247" s="137"/>
      <c r="BPS3247" s="137"/>
      <c r="BPT3247" s="137"/>
      <c r="BPU3247" s="137"/>
      <c r="BPV3247" s="137"/>
      <c r="BPW3247" s="137"/>
      <c r="BPX3247" s="137"/>
      <c r="BPY3247" s="137"/>
      <c r="BPZ3247" s="137"/>
      <c r="BQA3247" s="137"/>
      <c r="BQB3247" s="137"/>
      <c r="BQC3247" s="137"/>
      <c r="BQD3247" s="137"/>
      <c r="BQE3247" s="137"/>
      <c r="BQF3247" s="137"/>
      <c r="BQG3247" s="137"/>
      <c r="BQH3247" s="137"/>
      <c r="BQI3247" s="137"/>
      <c r="BQJ3247" s="137"/>
      <c r="BQK3247" s="137"/>
      <c r="BQL3247" s="137"/>
      <c r="BQM3247" s="137"/>
      <c r="BQN3247" s="137"/>
      <c r="BQO3247" s="137"/>
      <c r="BQP3247" s="137"/>
      <c r="BQQ3247" s="137"/>
      <c r="BQR3247" s="137"/>
      <c r="BQS3247" s="137"/>
      <c r="BQT3247" s="137"/>
      <c r="BQU3247" s="137"/>
      <c r="BQV3247" s="137"/>
      <c r="BQW3247" s="137"/>
      <c r="BQX3247" s="137"/>
      <c r="BQY3247" s="137"/>
      <c r="BQZ3247" s="137"/>
      <c r="BRA3247" s="137"/>
      <c r="BRB3247" s="137"/>
      <c r="BRC3247" s="137"/>
      <c r="BRD3247" s="137"/>
      <c r="BRE3247" s="137"/>
      <c r="BRF3247" s="137"/>
      <c r="BRG3247" s="137"/>
      <c r="BRH3247" s="137"/>
      <c r="BRI3247" s="137"/>
      <c r="BRJ3247" s="137"/>
      <c r="BRK3247" s="137"/>
      <c r="BRL3247" s="137"/>
      <c r="BRM3247" s="137"/>
      <c r="BRN3247" s="137"/>
      <c r="BRO3247" s="137"/>
      <c r="BRP3247" s="137"/>
      <c r="BRQ3247" s="137"/>
      <c r="BRR3247" s="137"/>
      <c r="BRS3247" s="137"/>
      <c r="BRT3247" s="137"/>
      <c r="BRU3247" s="137"/>
      <c r="BRV3247" s="137"/>
      <c r="BRW3247" s="137"/>
      <c r="BRX3247" s="137"/>
      <c r="BRY3247" s="137"/>
      <c r="BRZ3247" s="137"/>
      <c r="BSA3247" s="137"/>
      <c r="BSB3247" s="137"/>
      <c r="BSC3247" s="137"/>
      <c r="BSD3247" s="137"/>
      <c r="BSE3247" s="137"/>
      <c r="BSF3247" s="137"/>
      <c r="BSG3247" s="137"/>
      <c r="BSH3247" s="137"/>
      <c r="BSI3247" s="137"/>
      <c r="BSJ3247" s="137"/>
      <c r="BSK3247" s="137"/>
      <c r="BSL3247" s="137"/>
      <c r="BSM3247" s="137"/>
      <c r="BSN3247" s="137"/>
      <c r="BSO3247" s="137"/>
      <c r="BSP3247" s="137"/>
      <c r="BSQ3247" s="137"/>
      <c r="BSR3247" s="137"/>
      <c r="BSS3247" s="137"/>
      <c r="BST3247" s="137"/>
      <c r="BSU3247" s="137"/>
      <c r="BSV3247" s="137"/>
      <c r="BSW3247" s="137"/>
      <c r="BSX3247" s="137"/>
      <c r="BSY3247" s="137"/>
      <c r="BSZ3247" s="137"/>
      <c r="BTA3247" s="137"/>
      <c r="BTB3247" s="137"/>
      <c r="BTC3247" s="137"/>
      <c r="BTD3247" s="137"/>
      <c r="BTE3247" s="137"/>
      <c r="BTF3247" s="137"/>
      <c r="BTG3247" s="137"/>
      <c r="BTH3247" s="137"/>
      <c r="BTI3247" s="137"/>
      <c r="BTJ3247" s="137"/>
      <c r="BTK3247" s="137"/>
      <c r="BTL3247" s="137"/>
      <c r="BTM3247" s="137"/>
      <c r="BTN3247" s="137"/>
      <c r="BTO3247" s="137"/>
      <c r="BTP3247" s="137"/>
      <c r="BTQ3247" s="137"/>
      <c r="BTR3247" s="137"/>
      <c r="BTS3247" s="137"/>
      <c r="BTT3247" s="137"/>
      <c r="BTU3247" s="137"/>
      <c r="BTV3247" s="137"/>
      <c r="BTW3247" s="137"/>
      <c r="BTX3247" s="137"/>
      <c r="BTY3247" s="137"/>
      <c r="BTZ3247" s="137"/>
      <c r="BUA3247" s="137"/>
      <c r="BUB3247" s="137"/>
      <c r="BUC3247" s="137"/>
      <c r="BUD3247" s="137"/>
      <c r="BUE3247" s="137"/>
      <c r="BUF3247" s="137"/>
      <c r="BUG3247" s="137"/>
      <c r="BUH3247" s="137"/>
      <c r="BUI3247" s="137"/>
      <c r="BUJ3247" s="137"/>
      <c r="BUK3247" s="137"/>
      <c r="BUL3247" s="137"/>
      <c r="BUM3247" s="137"/>
      <c r="BUN3247" s="137"/>
      <c r="BUO3247" s="137"/>
      <c r="BUP3247" s="137"/>
      <c r="BUQ3247" s="137"/>
      <c r="BUR3247" s="137"/>
      <c r="BUS3247" s="137"/>
      <c r="BUT3247" s="137"/>
      <c r="BUU3247" s="137"/>
      <c r="BUV3247" s="137"/>
      <c r="BUW3247" s="137"/>
      <c r="BUX3247" s="137"/>
      <c r="BUY3247" s="137"/>
      <c r="BUZ3247" s="137"/>
      <c r="BVA3247" s="137"/>
      <c r="BVB3247" s="137"/>
      <c r="BVC3247" s="137"/>
      <c r="BVD3247" s="137"/>
      <c r="BVE3247" s="137"/>
      <c r="BVF3247" s="137"/>
      <c r="BVG3247" s="137"/>
      <c r="BVH3247" s="137"/>
      <c r="BVI3247" s="137"/>
      <c r="BVJ3247" s="137"/>
      <c r="BVK3247" s="137"/>
      <c r="BVL3247" s="137"/>
      <c r="BVM3247" s="137"/>
      <c r="BVN3247" s="137"/>
      <c r="BVO3247" s="137"/>
      <c r="BVP3247" s="137"/>
      <c r="BVQ3247" s="137"/>
      <c r="BVR3247" s="137"/>
      <c r="BVS3247" s="137"/>
      <c r="BVT3247" s="137"/>
      <c r="BVU3247" s="137"/>
      <c r="BVV3247" s="137"/>
      <c r="BVW3247" s="137"/>
      <c r="BVX3247" s="137"/>
      <c r="BVY3247" s="137"/>
      <c r="BVZ3247" s="137"/>
      <c r="BWA3247" s="137"/>
      <c r="BWB3247" s="137"/>
      <c r="BWC3247" s="137"/>
      <c r="BWD3247" s="137"/>
      <c r="BWE3247" s="137"/>
      <c r="BWF3247" s="137"/>
      <c r="BWG3247" s="137"/>
      <c r="BWH3247" s="137"/>
      <c r="BWI3247" s="137"/>
      <c r="BWJ3247" s="137"/>
      <c r="BWK3247" s="137"/>
      <c r="BWL3247" s="137"/>
      <c r="BWM3247" s="137"/>
      <c r="BWN3247" s="137"/>
      <c r="BWO3247" s="137"/>
      <c r="BWP3247" s="137"/>
      <c r="BWQ3247" s="137"/>
      <c r="BWR3247" s="137"/>
      <c r="BWS3247" s="137"/>
      <c r="BWT3247" s="137"/>
      <c r="BWU3247" s="137"/>
      <c r="BWV3247" s="137"/>
      <c r="BWW3247" s="137"/>
      <c r="BWX3247" s="137"/>
      <c r="BWY3247" s="137"/>
      <c r="BWZ3247" s="137"/>
      <c r="BXA3247" s="137"/>
      <c r="BXB3247" s="137"/>
      <c r="BXC3247" s="137"/>
      <c r="BXD3247" s="137"/>
      <c r="BXE3247" s="137"/>
      <c r="BXF3247" s="137"/>
      <c r="BXG3247" s="137"/>
      <c r="BXH3247" s="137"/>
      <c r="BXI3247" s="137"/>
      <c r="BXJ3247" s="137"/>
      <c r="BXK3247" s="137"/>
      <c r="BXL3247" s="137"/>
      <c r="BXM3247" s="137"/>
      <c r="BXN3247" s="137"/>
      <c r="BXO3247" s="137"/>
      <c r="BXP3247" s="137"/>
      <c r="BXQ3247" s="137"/>
      <c r="BXR3247" s="137"/>
      <c r="BXS3247" s="137"/>
      <c r="BXT3247" s="137"/>
      <c r="BXU3247" s="137"/>
      <c r="BXV3247" s="137"/>
      <c r="BXW3247" s="137"/>
      <c r="BXX3247" s="137"/>
      <c r="BXY3247" s="137"/>
      <c r="BXZ3247" s="137"/>
      <c r="BYA3247" s="137"/>
      <c r="BYB3247" s="137"/>
      <c r="BYC3247" s="137"/>
      <c r="BYD3247" s="137"/>
      <c r="BYE3247" s="137"/>
      <c r="BYF3247" s="137"/>
      <c r="BYG3247" s="137"/>
      <c r="BYH3247" s="137"/>
      <c r="BYI3247" s="137"/>
      <c r="BYJ3247" s="137"/>
      <c r="BYK3247" s="137"/>
      <c r="BYL3247" s="137"/>
      <c r="BYM3247" s="137"/>
      <c r="BYN3247" s="137"/>
      <c r="BYO3247" s="137"/>
      <c r="BYP3247" s="137"/>
      <c r="BYQ3247" s="137"/>
      <c r="BYR3247" s="137"/>
      <c r="BYS3247" s="137"/>
      <c r="BYT3247" s="137"/>
      <c r="BYU3247" s="137"/>
      <c r="BYV3247" s="137"/>
      <c r="BYW3247" s="137"/>
      <c r="BYX3247" s="137"/>
      <c r="BYY3247" s="137"/>
      <c r="BYZ3247" s="137"/>
      <c r="BZA3247" s="137"/>
      <c r="BZB3247" s="137"/>
      <c r="BZC3247" s="137"/>
      <c r="BZD3247" s="137"/>
      <c r="BZE3247" s="137"/>
      <c r="BZF3247" s="137"/>
      <c r="BZG3247" s="137"/>
      <c r="BZH3247" s="137"/>
      <c r="BZI3247" s="137"/>
      <c r="BZJ3247" s="137"/>
      <c r="BZK3247" s="137"/>
      <c r="BZL3247" s="137"/>
      <c r="BZM3247" s="137"/>
      <c r="BZN3247" s="137"/>
      <c r="BZO3247" s="137"/>
      <c r="BZP3247" s="137"/>
      <c r="BZQ3247" s="137"/>
      <c r="BZR3247" s="137"/>
      <c r="BZS3247" s="137"/>
      <c r="BZT3247" s="137"/>
      <c r="BZU3247" s="137"/>
      <c r="BZV3247" s="137"/>
      <c r="BZW3247" s="137"/>
      <c r="BZX3247" s="137"/>
      <c r="BZY3247" s="137"/>
      <c r="BZZ3247" s="137"/>
      <c r="CAA3247" s="137"/>
      <c r="CAB3247" s="137"/>
      <c r="CAC3247" s="137"/>
      <c r="CAD3247" s="137"/>
      <c r="CAE3247" s="137"/>
      <c r="CAF3247" s="137"/>
      <c r="CAG3247" s="137"/>
      <c r="CAH3247" s="137"/>
      <c r="CAI3247" s="137"/>
      <c r="CAJ3247" s="137"/>
      <c r="CAK3247" s="137"/>
      <c r="CAL3247" s="137"/>
      <c r="CAM3247" s="137"/>
      <c r="CAN3247" s="137"/>
      <c r="CAO3247" s="137"/>
      <c r="CAP3247" s="137"/>
      <c r="CAQ3247" s="137"/>
      <c r="CAR3247" s="137"/>
      <c r="CAS3247" s="137"/>
      <c r="CAT3247" s="137"/>
      <c r="CAU3247" s="137"/>
      <c r="CAV3247" s="137"/>
      <c r="CAW3247" s="137"/>
      <c r="CAX3247" s="137"/>
      <c r="CAY3247" s="137"/>
      <c r="CAZ3247" s="137"/>
      <c r="CBA3247" s="137"/>
      <c r="CBB3247" s="137"/>
      <c r="CBC3247" s="137"/>
      <c r="CBD3247" s="137"/>
      <c r="CBE3247" s="137"/>
      <c r="CBF3247" s="137"/>
      <c r="CBG3247" s="137"/>
      <c r="CBH3247" s="137"/>
      <c r="CBI3247" s="137"/>
      <c r="CBJ3247" s="137"/>
      <c r="CBK3247" s="137"/>
      <c r="CBL3247" s="137"/>
      <c r="CBM3247" s="137"/>
      <c r="CBN3247" s="137"/>
      <c r="CBO3247" s="137"/>
      <c r="CBP3247" s="137"/>
      <c r="CBQ3247" s="137"/>
      <c r="CBR3247" s="137"/>
      <c r="CBS3247" s="137"/>
      <c r="CBT3247" s="137"/>
      <c r="CBU3247" s="137"/>
      <c r="CBV3247" s="137"/>
      <c r="CBW3247" s="137"/>
      <c r="CBX3247" s="137"/>
      <c r="CBY3247" s="137"/>
      <c r="CBZ3247" s="137"/>
      <c r="CCA3247" s="137"/>
      <c r="CCB3247" s="137"/>
      <c r="CCC3247" s="137"/>
      <c r="CCD3247" s="137"/>
      <c r="CCE3247" s="137"/>
      <c r="CCF3247" s="137"/>
      <c r="CCG3247" s="137"/>
      <c r="CCH3247" s="137"/>
      <c r="CCI3247" s="137"/>
      <c r="CCJ3247" s="137"/>
      <c r="CCK3247" s="137"/>
      <c r="CCL3247" s="137"/>
      <c r="CCM3247" s="137"/>
      <c r="CCN3247" s="137"/>
      <c r="CCO3247" s="137"/>
      <c r="CCP3247" s="137"/>
      <c r="CCQ3247" s="137"/>
      <c r="CCR3247" s="137"/>
      <c r="CCS3247" s="137"/>
      <c r="CCT3247" s="137"/>
      <c r="CCU3247" s="137"/>
      <c r="CCV3247" s="137"/>
      <c r="CCW3247" s="137"/>
      <c r="CCX3247" s="137"/>
      <c r="CCY3247" s="137"/>
      <c r="CCZ3247" s="137"/>
      <c r="CDA3247" s="137"/>
      <c r="CDB3247" s="137"/>
      <c r="CDC3247" s="137"/>
      <c r="CDD3247" s="137"/>
      <c r="CDE3247" s="137"/>
      <c r="CDF3247" s="137"/>
      <c r="CDG3247" s="137"/>
      <c r="CDH3247" s="137"/>
      <c r="CDI3247" s="137"/>
      <c r="CDJ3247" s="137"/>
      <c r="CDK3247" s="137"/>
      <c r="CDL3247" s="137"/>
      <c r="CDM3247" s="137"/>
      <c r="CDN3247" s="137"/>
      <c r="CDO3247" s="137"/>
      <c r="CDP3247" s="137"/>
      <c r="CDQ3247" s="137"/>
      <c r="CDR3247" s="137"/>
      <c r="CDS3247" s="137"/>
      <c r="CDT3247" s="137"/>
      <c r="CDU3247" s="137"/>
      <c r="CDV3247" s="137"/>
      <c r="CDW3247" s="137"/>
      <c r="CDX3247" s="137"/>
      <c r="CDY3247" s="137"/>
      <c r="CDZ3247" s="137"/>
      <c r="CEA3247" s="137"/>
      <c r="CEB3247" s="137"/>
      <c r="CEC3247" s="137"/>
      <c r="CED3247" s="137"/>
      <c r="CEE3247" s="137"/>
      <c r="CEF3247" s="137"/>
      <c r="CEG3247" s="137"/>
      <c r="CEH3247" s="137"/>
      <c r="CEI3247" s="137"/>
      <c r="CEJ3247" s="137"/>
      <c r="CEK3247" s="137"/>
      <c r="CEL3247" s="137"/>
      <c r="CEM3247" s="137"/>
      <c r="CEN3247" s="137"/>
      <c r="CEO3247" s="137"/>
      <c r="CEP3247" s="137"/>
      <c r="CEQ3247" s="137"/>
      <c r="CER3247" s="137"/>
      <c r="CES3247" s="137"/>
      <c r="CET3247" s="137"/>
      <c r="CEU3247" s="137"/>
      <c r="CEV3247" s="137"/>
      <c r="CEW3247" s="137"/>
      <c r="CEX3247" s="137"/>
      <c r="CEY3247" s="137"/>
      <c r="CEZ3247" s="137"/>
      <c r="CFA3247" s="137"/>
      <c r="CFB3247" s="137"/>
      <c r="CFC3247" s="137"/>
      <c r="CFD3247" s="137"/>
      <c r="CFE3247" s="137"/>
      <c r="CFF3247" s="137"/>
      <c r="CFG3247" s="137"/>
      <c r="CFH3247" s="137"/>
      <c r="CFI3247" s="137"/>
      <c r="CFJ3247" s="137"/>
      <c r="CFK3247" s="137"/>
      <c r="CFL3247" s="137"/>
      <c r="CFM3247" s="137"/>
      <c r="CFN3247" s="137"/>
      <c r="CFO3247" s="137"/>
      <c r="CFP3247" s="137"/>
      <c r="CFQ3247" s="137"/>
      <c r="CFR3247" s="137"/>
      <c r="CFS3247" s="137"/>
      <c r="CFT3247" s="137"/>
      <c r="CFU3247" s="137"/>
      <c r="CFV3247" s="137"/>
      <c r="CFW3247" s="137"/>
      <c r="CFX3247" s="137"/>
      <c r="CFY3247" s="137"/>
      <c r="CFZ3247" s="137"/>
      <c r="CGA3247" s="137"/>
      <c r="CGB3247" s="137"/>
      <c r="CGC3247" s="137"/>
      <c r="CGD3247" s="137"/>
      <c r="CGE3247" s="137"/>
      <c r="CGF3247" s="137"/>
      <c r="CGG3247" s="137"/>
      <c r="CGH3247" s="137"/>
      <c r="CGI3247" s="137"/>
      <c r="CGJ3247" s="137"/>
      <c r="CGK3247" s="137"/>
      <c r="CGL3247" s="137"/>
      <c r="CGM3247" s="137"/>
      <c r="CGN3247" s="137"/>
      <c r="CGO3247" s="137"/>
      <c r="CGP3247" s="137"/>
      <c r="CGQ3247" s="137"/>
      <c r="CGR3247" s="137"/>
      <c r="CGS3247" s="137"/>
      <c r="CGT3247" s="137"/>
      <c r="CGU3247" s="137"/>
      <c r="CGV3247" s="137"/>
      <c r="CGW3247" s="137"/>
      <c r="CGX3247" s="137"/>
      <c r="CGY3247" s="137"/>
      <c r="CGZ3247" s="137"/>
      <c r="CHA3247" s="137"/>
      <c r="CHB3247" s="137"/>
      <c r="CHC3247" s="137"/>
      <c r="CHD3247" s="137"/>
      <c r="CHE3247" s="137"/>
      <c r="CHF3247" s="137"/>
      <c r="CHG3247" s="137"/>
      <c r="CHH3247" s="137"/>
      <c r="CHI3247" s="137"/>
      <c r="CHJ3247" s="137"/>
      <c r="CHK3247" s="137"/>
      <c r="CHL3247" s="137"/>
      <c r="CHM3247" s="137"/>
      <c r="CHN3247" s="137"/>
      <c r="CHO3247" s="137"/>
      <c r="CHP3247" s="137"/>
      <c r="CHQ3247" s="137"/>
      <c r="CHR3247" s="137"/>
      <c r="CHS3247" s="137"/>
      <c r="CHT3247" s="137"/>
      <c r="CHU3247" s="137"/>
      <c r="CHV3247" s="137"/>
      <c r="CHW3247" s="137"/>
      <c r="CHX3247" s="137"/>
      <c r="CHY3247" s="137"/>
      <c r="CHZ3247" s="137"/>
      <c r="CIA3247" s="137"/>
      <c r="CIB3247" s="137"/>
      <c r="CIC3247" s="137"/>
      <c r="CID3247" s="137"/>
      <c r="CIE3247" s="137"/>
      <c r="CIF3247" s="137"/>
      <c r="CIG3247" s="137"/>
      <c r="CIH3247" s="137"/>
      <c r="CII3247" s="137"/>
      <c r="CIJ3247" s="137"/>
      <c r="CIK3247" s="137"/>
      <c r="CIL3247" s="137"/>
      <c r="CIM3247" s="137"/>
      <c r="CIN3247" s="137"/>
      <c r="CIO3247" s="137"/>
      <c r="CIP3247" s="137"/>
      <c r="CIQ3247" s="137"/>
      <c r="CIR3247" s="137"/>
      <c r="CIS3247" s="137"/>
      <c r="CIT3247" s="137"/>
      <c r="CIU3247" s="137"/>
      <c r="CIV3247" s="137"/>
      <c r="CIW3247" s="137"/>
      <c r="CIX3247" s="137"/>
      <c r="CIY3247" s="137"/>
      <c r="CIZ3247" s="137"/>
      <c r="CJA3247" s="137"/>
      <c r="CJB3247" s="137"/>
      <c r="CJC3247" s="137"/>
      <c r="CJD3247" s="137"/>
      <c r="CJE3247" s="137"/>
      <c r="CJF3247" s="137"/>
      <c r="CJG3247" s="137"/>
      <c r="CJH3247" s="137"/>
      <c r="CJI3247" s="137"/>
      <c r="CJJ3247" s="137"/>
      <c r="CJK3247" s="137"/>
      <c r="CJL3247" s="137"/>
      <c r="CJM3247" s="137"/>
      <c r="CJN3247" s="137"/>
      <c r="CJO3247" s="137"/>
      <c r="CJP3247" s="137"/>
      <c r="CJQ3247" s="137"/>
      <c r="CJR3247" s="137"/>
      <c r="CJS3247" s="137"/>
      <c r="CJT3247" s="137"/>
      <c r="CJU3247" s="137"/>
      <c r="CJV3247" s="137"/>
      <c r="CJW3247" s="137"/>
      <c r="CJX3247" s="137"/>
      <c r="CJY3247" s="137"/>
      <c r="CJZ3247" s="137"/>
      <c r="CKA3247" s="137"/>
      <c r="CKB3247" s="137"/>
      <c r="CKC3247" s="137"/>
      <c r="CKD3247" s="137"/>
      <c r="CKE3247" s="137"/>
      <c r="CKF3247" s="137"/>
      <c r="CKG3247" s="137"/>
      <c r="CKH3247" s="137"/>
      <c r="CKI3247" s="137"/>
      <c r="CKJ3247" s="137"/>
      <c r="CKK3247" s="137"/>
      <c r="CKL3247" s="137"/>
      <c r="CKM3247" s="137"/>
      <c r="CKN3247" s="137"/>
      <c r="CKO3247" s="137"/>
      <c r="CKP3247" s="137"/>
      <c r="CKQ3247" s="137"/>
      <c r="CKR3247" s="137"/>
      <c r="CKS3247" s="137"/>
      <c r="CKT3247" s="137"/>
      <c r="CKU3247" s="137"/>
      <c r="CKV3247" s="137"/>
      <c r="CKW3247" s="137"/>
      <c r="CKX3247" s="137"/>
      <c r="CKY3247" s="137"/>
      <c r="CKZ3247" s="137"/>
      <c r="CLA3247" s="137"/>
      <c r="CLB3247" s="137"/>
      <c r="CLC3247" s="137"/>
      <c r="CLD3247" s="137"/>
      <c r="CLE3247" s="137"/>
      <c r="CLF3247" s="137"/>
      <c r="CLG3247" s="137"/>
      <c r="CLH3247" s="137"/>
      <c r="CLI3247" s="137"/>
      <c r="CLJ3247" s="137"/>
      <c r="CLK3247" s="137"/>
      <c r="CLL3247" s="137"/>
      <c r="CLM3247" s="137"/>
      <c r="CLN3247" s="137"/>
      <c r="CLO3247" s="137"/>
      <c r="CLP3247" s="137"/>
      <c r="CLQ3247" s="137"/>
      <c r="CLR3247" s="137"/>
      <c r="CLS3247" s="137"/>
      <c r="CLT3247" s="137"/>
      <c r="CLU3247" s="137"/>
      <c r="CLV3247" s="137"/>
      <c r="CLW3247" s="137"/>
      <c r="CLX3247" s="137"/>
      <c r="CLY3247" s="137"/>
      <c r="CLZ3247" s="137"/>
      <c r="CMA3247" s="137"/>
      <c r="CMB3247" s="137"/>
      <c r="CMC3247" s="137"/>
      <c r="CMD3247" s="137"/>
      <c r="CME3247" s="137"/>
      <c r="CMF3247" s="137"/>
      <c r="CMG3247" s="137"/>
      <c r="CMH3247" s="137"/>
      <c r="CMI3247" s="137"/>
      <c r="CMJ3247" s="137"/>
      <c r="CMK3247" s="137"/>
      <c r="CML3247" s="137"/>
      <c r="CMM3247" s="137"/>
      <c r="CMN3247" s="137"/>
      <c r="CMO3247" s="137"/>
      <c r="CMP3247" s="137"/>
      <c r="CMQ3247" s="137"/>
      <c r="CMR3247" s="137"/>
      <c r="CMS3247" s="137"/>
      <c r="CMT3247" s="137"/>
      <c r="CMU3247" s="137"/>
      <c r="CMV3247" s="137"/>
      <c r="CMW3247" s="137"/>
      <c r="CMX3247" s="137"/>
      <c r="CMY3247" s="137"/>
      <c r="CMZ3247" s="137"/>
      <c r="CNA3247" s="137"/>
      <c r="CNB3247" s="137"/>
      <c r="CNC3247" s="137"/>
      <c r="CND3247" s="137"/>
      <c r="CNE3247" s="137"/>
      <c r="CNF3247" s="137"/>
      <c r="CNG3247" s="137"/>
      <c r="CNH3247" s="137"/>
      <c r="CNI3247" s="137"/>
      <c r="CNJ3247" s="137"/>
      <c r="CNK3247" s="137"/>
      <c r="CNL3247" s="137"/>
      <c r="CNM3247" s="137"/>
      <c r="CNN3247" s="137"/>
      <c r="CNO3247" s="137"/>
      <c r="CNP3247" s="137"/>
      <c r="CNQ3247" s="137"/>
      <c r="CNR3247" s="137"/>
      <c r="CNS3247" s="137"/>
      <c r="CNT3247" s="137"/>
      <c r="CNU3247" s="137"/>
      <c r="CNV3247" s="137"/>
      <c r="CNW3247" s="137"/>
      <c r="CNX3247" s="137"/>
      <c r="CNY3247" s="137"/>
      <c r="CNZ3247" s="137"/>
      <c r="COA3247" s="137"/>
      <c r="COB3247" s="137"/>
      <c r="COC3247" s="137"/>
      <c r="COD3247" s="137"/>
      <c r="COE3247" s="137"/>
      <c r="COF3247" s="137"/>
      <c r="COG3247" s="137"/>
      <c r="COH3247" s="137"/>
      <c r="COI3247" s="137"/>
      <c r="COJ3247" s="137"/>
      <c r="COK3247" s="137"/>
      <c r="COL3247" s="137"/>
      <c r="COM3247" s="137"/>
      <c r="CON3247" s="137"/>
      <c r="COO3247" s="137"/>
      <c r="COP3247" s="137"/>
      <c r="COQ3247" s="137"/>
      <c r="COR3247" s="137"/>
      <c r="COS3247" s="137"/>
      <c r="COT3247" s="137"/>
      <c r="COU3247" s="137"/>
      <c r="COV3247" s="137"/>
      <c r="COW3247" s="137"/>
      <c r="COX3247" s="137"/>
      <c r="COY3247" s="137"/>
      <c r="COZ3247" s="137"/>
      <c r="CPA3247" s="137"/>
      <c r="CPB3247" s="137"/>
      <c r="CPC3247" s="137"/>
      <c r="CPD3247" s="137"/>
      <c r="CPE3247" s="137"/>
      <c r="CPF3247" s="137"/>
      <c r="CPG3247" s="137"/>
      <c r="CPH3247" s="137"/>
      <c r="CPI3247" s="137"/>
      <c r="CPJ3247" s="137"/>
      <c r="CPK3247" s="137"/>
      <c r="CPL3247" s="137"/>
      <c r="CPM3247" s="137"/>
      <c r="CPN3247" s="137"/>
      <c r="CPO3247" s="137"/>
      <c r="CPP3247" s="137"/>
      <c r="CPQ3247" s="137"/>
      <c r="CPR3247" s="137"/>
      <c r="CPS3247" s="137"/>
      <c r="CPT3247" s="137"/>
      <c r="CPU3247" s="137"/>
      <c r="CPV3247" s="137"/>
      <c r="CPW3247" s="137"/>
      <c r="CPX3247" s="137"/>
      <c r="CPY3247" s="137"/>
      <c r="CPZ3247" s="137"/>
      <c r="CQA3247" s="137"/>
      <c r="CQB3247" s="137"/>
      <c r="CQC3247" s="137"/>
      <c r="CQD3247" s="137"/>
      <c r="CQE3247" s="137"/>
      <c r="CQF3247" s="137"/>
      <c r="CQG3247" s="137"/>
      <c r="CQH3247" s="137"/>
      <c r="CQI3247" s="137"/>
      <c r="CQJ3247" s="137"/>
      <c r="CQK3247" s="137"/>
      <c r="CQL3247" s="137"/>
      <c r="CQM3247" s="137"/>
      <c r="CQN3247" s="137"/>
      <c r="CQO3247" s="137"/>
      <c r="CQP3247" s="137"/>
      <c r="CQQ3247" s="137"/>
      <c r="CQR3247" s="137"/>
      <c r="CQS3247" s="137"/>
      <c r="CQT3247" s="137"/>
      <c r="CQU3247" s="137"/>
      <c r="CQV3247" s="137"/>
      <c r="CQW3247" s="137"/>
      <c r="CQX3247" s="137"/>
      <c r="CQY3247" s="137"/>
      <c r="CQZ3247" s="137"/>
      <c r="CRA3247" s="137"/>
      <c r="CRB3247" s="137"/>
      <c r="CRC3247" s="137"/>
      <c r="CRD3247" s="137"/>
      <c r="CRE3247" s="137"/>
      <c r="CRF3247" s="137"/>
      <c r="CRG3247" s="137"/>
      <c r="CRH3247" s="137"/>
      <c r="CRI3247" s="137"/>
      <c r="CRJ3247" s="137"/>
      <c r="CRK3247" s="137"/>
      <c r="CRL3247" s="137"/>
      <c r="CRM3247" s="137"/>
      <c r="CRN3247" s="137"/>
      <c r="CRO3247" s="137"/>
      <c r="CRP3247" s="137"/>
      <c r="CRQ3247" s="137"/>
      <c r="CRR3247" s="137"/>
      <c r="CRS3247" s="137"/>
      <c r="CRT3247" s="137"/>
      <c r="CRU3247" s="137"/>
      <c r="CRV3247" s="137"/>
      <c r="CRW3247" s="137"/>
      <c r="CRX3247" s="137"/>
      <c r="CRY3247" s="137"/>
      <c r="CRZ3247" s="137"/>
      <c r="CSA3247" s="137"/>
      <c r="CSB3247" s="137"/>
      <c r="CSC3247" s="137"/>
      <c r="CSD3247" s="137"/>
      <c r="CSE3247" s="137"/>
      <c r="CSF3247" s="137"/>
      <c r="CSG3247" s="137"/>
      <c r="CSH3247" s="137"/>
      <c r="CSI3247" s="137"/>
      <c r="CSJ3247" s="137"/>
      <c r="CSK3247" s="137"/>
      <c r="CSL3247" s="137"/>
      <c r="CSM3247" s="137"/>
      <c r="CSN3247" s="137"/>
      <c r="CSO3247" s="137"/>
      <c r="CSP3247" s="137"/>
      <c r="CSQ3247" s="137"/>
      <c r="CSR3247" s="137"/>
      <c r="CSS3247" s="137"/>
      <c r="CST3247" s="137"/>
      <c r="CSU3247" s="137"/>
      <c r="CSV3247" s="137"/>
      <c r="CSW3247" s="137"/>
      <c r="CSX3247" s="137"/>
      <c r="CSY3247" s="137"/>
      <c r="CSZ3247" s="137"/>
      <c r="CTA3247" s="137"/>
      <c r="CTB3247" s="137"/>
      <c r="CTC3247" s="137"/>
      <c r="CTD3247" s="137"/>
      <c r="CTE3247" s="137"/>
      <c r="CTF3247" s="137"/>
      <c r="CTG3247" s="137"/>
      <c r="CTH3247" s="137"/>
      <c r="CTI3247" s="137"/>
      <c r="CTJ3247" s="137"/>
      <c r="CTK3247" s="137"/>
      <c r="CTL3247" s="137"/>
      <c r="CTM3247" s="137"/>
      <c r="CTN3247" s="137"/>
      <c r="CTO3247" s="137"/>
      <c r="CTP3247" s="137"/>
      <c r="CTQ3247" s="137"/>
      <c r="CTR3247" s="137"/>
      <c r="CTS3247" s="137"/>
      <c r="CTT3247" s="137"/>
      <c r="CTU3247" s="137"/>
      <c r="CTV3247" s="137"/>
      <c r="CTW3247" s="137"/>
      <c r="CTX3247" s="137"/>
      <c r="CTY3247" s="137"/>
      <c r="CTZ3247" s="137"/>
      <c r="CUA3247" s="137"/>
      <c r="CUB3247" s="137"/>
      <c r="CUC3247" s="137"/>
      <c r="CUD3247" s="137"/>
      <c r="CUE3247" s="137"/>
      <c r="CUF3247" s="137"/>
      <c r="CUG3247" s="137"/>
      <c r="CUH3247" s="137"/>
      <c r="CUI3247" s="137"/>
      <c r="CUJ3247" s="137"/>
      <c r="CUK3247" s="137"/>
      <c r="CUL3247" s="137"/>
      <c r="CUM3247" s="137"/>
      <c r="CUN3247" s="137"/>
      <c r="CUO3247" s="137"/>
      <c r="CUP3247" s="137"/>
      <c r="CUQ3247" s="137"/>
      <c r="CUR3247" s="137"/>
      <c r="CUS3247" s="137"/>
      <c r="CUT3247" s="137"/>
      <c r="CUU3247" s="137"/>
      <c r="CUV3247" s="137"/>
      <c r="CUW3247" s="137"/>
      <c r="CUX3247" s="137"/>
      <c r="CUY3247" s="137"/>
      <c r="CUZ3247" s="137"/>
      <c r="CVA3247" s="137"/>
      <c r="CVB3247" s="137"/>
      <c r="CVC3247" s="137"/>
      <c r="CVD3247" s="137"/>
      <c r="CVE3247" s="137"/>
      <c r="CVF3247" s="137"/>
      <c r="CVG3247" s="137"/>
      <c r="CVH3247" s="137"/>
      <c r="CVI3247" s="137"/>
      <c r="CVJ3247" s="137"/>
      <c r="CVK3247" s="137"/>
      <c r="CVL3247" s="137"/>
      <c r="CVM3247" s="137"/>
      <c r="CVN3247" s="137"/>
      <c r="CVO3247" s="137"/>
      <c r="CVP3247" s="137"/>
      <c r="CVQ3247" s="137"/>
      <c r="CVR3247" s="137"/>
      <c r="CVS3247" s="137"/>
      <c r="CVT3247" s="137"/>
      <c r="CVU3247" s="137"/>
      <c r="CVV3247" s="137"/>
      <c r="CVW3247" s="137"/>
      <c r="CVX3247" s="137"/>
      <c r="CVY3247" s="137"/>
      <c r="CVZ3247" s="137"/>
      <c r="CWA3247" s="137"/>
      <c r="CWB3247" s="137"/>
      <c r="CWC3247" s="137"/>
      <c r="CWD3247" s="137"/>
      <c r="CWE3247" s="137"/>
      <c r="CWF3247" s="137"/>
      <c r="CWG3247" s="137"/>
      <c r="CWH3247" s="137"/>
      <c r="CWI3247" s="137"/>
      <c r="CWJ3247" s="137"/>
      <c r="CWK3247" s="137"/>
      <c r="CWL3247" s="137"/>
      <c r="CWM3247" s="137"/>
      <c r="CWN3247" s="137"/>
      <c r="CWO3247" s="137"/>
      <c r="CWP3247" s="137"/>
      <c r="CWQ3247" s="137"/>
      <c r="CWR3247" s="137"/>
      <c r="CWS3247" s="137"/>
      <c r="CWT3247" s="137"/>
      <c r="CWU3247" s="137"/>
      <c r="CWV3247" s="137"/>
      <c r="CWW3247" s="137"/>
      <c r="CWX3247" s="137"/>
      <c r="CWY3247" s="137"/>
      <c r="CWZ3247" s="137"/>
      <c r="CXA3247" s="137"/>
      <c r="CXB3247" s="137"/>
      <c r="CXC3247" s="137"/>
      <c r="CXD3247" s="137"/>
      <c r="CXE3247" s="137"/>
      <c r="CXF3247" s="137"/>
      <c r="CXG3247" s="137"/>
      <c r="CXH3247" s="137"/>
      <c r="CXI3247" s="137"/>
      <c r="CXJ3247" s="137"/>
      <c r="CXK3247" s="137"/>
      <c r="CXL3247" s="137"/>
      <c r="CXM3247" s="137"/>
      <c r="CXN3247" s="137"/>
      <c r="CXO3247" s="137"/>
      <c r="CXP3247" s="137"/>
      <c r="CXQ3247" s="137"/>
      <c r="CXR3247" s="137"/>
      <c r="CXS3247" s="137"/>
      <c r="CXT3247" s="137"/>
      <c r="CXU3247" s="137"/>
      <c r="CXV3247" s="137"/>
      <c r="CXW3247" s="137"/>
      <c r="CXX3247" s="137"/>
      <c r="CXY3247" s="137"/>
      <c r="CXZ3247" s="137"/>
      <c r="CYA3247" s="137"/>
      <c r="CYB3247" s="137"/>
      <c r="CYC3247" s="137"/>
      <c r="CYD3247" s="137"/>
      <c r="CYE3247" s="137"/>
      <c r="CYF3247" s="137"/>
      <c r="CYG3247" s="137"/>
      <c r="CYH3247" s="137"/>
      <c r="CYI3247" s="137"/>
      <c r="CYJ3247" s="137"/>
      <c r="CYK3247" s="137"/>
      <c r="CYL3247" s="137"/>
      <c r="CYM3247" s="137"/>
      <c r="CYN3247" s="137"/>
      <c r="CYO3247" s="137"/>
      <c r="CYP3247" s="137"/>
      <c r="CYQ3247" s="137"/>
      <c r="CYR3247" s="137"/>
      <c r="CYS3247" s="137"/>
      <c r="CYT3247" s="137"/>
      <c r="CYU3247" s="137"/>
      <c r="CYV3247" s="137"/>
      <c r="CYW3247" s="137"/>
      <c r="CYX3247" s="137"/>
      <c r="CYY3247" s="137"/>
      <c r="CYZ3247" s="137"/>
      <c r="CZA3247" s="137"/>
      <c r="CZB3247" s="137"/>
      <c r="CZC3247" s="137"/>
      <c r="CZD3247" s="137"/>
      <c r="CZE3247" s="137"/>
      <c r="CZF3247" s="137"/>
      <c r="CZG3247" s="137"/>
      <c r="CZH3247" s="137"/>
      <c r="CZI3247" s="137"/>
      <c r="CZJ3247" s="137"/>
      <c r="CZK3247" s="137"/>
      <c r="CZL3247" s="137"/>
      <c r="CZM3247" s="137"/>
      <c r="CZN3247" s="137"/>
      <c r="CZO3247" s="137"/>
      <c r="CZP3247" s="137"/>
      <c r="CZQ3247" s="137"/>
      <c r="CZR3247" s="137"/>
      <c r="CZS3247" s="137"/>
      <c r="CZT3247" s="137"/>
      <c r="CZU3247" s="137"/>
      <c r="CZV3247" s="137"/>
      <c r="CZW3247" s="137"/>
      <c r="CZX3247" s="137"/>
      <c r="CZY3247" s="137"/>
      <c r="CZZ3247" s="137"/>
      <c r="DAA3247" s="137"/>
      <c r="DAB3247" s="137"/>
      <c r="DAC3247" s="137"/>
      <c r="DAD3247" s="137"/>
      <c r="DAE3247" s="137"/>
      <c r="DAF3247" s="137"/>
      <c r="DAG3247" s="137"/>
      <c r="DAH3247" s="137"/>
      <c r="DAI3247" s="137"/>
      <c r="DAJ3247" s="137"/>
      <c r="DAK3247" s="137"/>
      <c r="DAL3247" s="137"/>
      <c r="DAM3247" s="137"/>
      <c r="DAN3247" s="137"/>
      <c r="DAO3247" s="137"/>
      <c r="DAP3247" s="137"/>
      <c r="DAQ3247" s="137"/>
      <c r="DAR3247" s="137"/>
      <c r="DAS3247" s="137"/>
      <c r="DAT3247" s="137"/>
      <c r="DAU3247" s="137"/>
      <c r="DAV3247" s="137"/>
      <c r="DAW3247" s="137"/>
      <c r="DAX3247" s="137"/>
      <c r="DAY3247" s="137"/>
      <c r="DAZ3247" s="137"/>
      <c r="DBA3247" s="137"/>
      <c r="DBB3247" s="137"/>
      <c r="DBC3247" s="137"/>
      <c r="DBD3247" s="137"/>
      <c r="DBE3247" s="137"/>
      <c r="DBF3247" s="137"/>
      <c r="DBG3247" s="137"/>
      <c r="DBH3247" s="137"/>
      <c r="DBI3247" s="137"/>
      <c r="DBJ3247" s="137"/>
      <c r="DBK3247" s="137"/>
      <c r="DBL3247" s="137"/>
      <c r="DBM3247" s="137"/>
      <c r="DBN3247" s="137"/>
      <c r="DBO3247" s="137"/>
      <c r="DBP3247" s="137"/>
      <c r="DBQ3247" s="137"/>
      <c r="DBR3247" s="137"/>
      <c r="DBS3247" s="137"/>
      <c r="DBT3247" s="137"/>
      <c r="DBU3247" s="137"/>
      <c r="DBV3247" s="137"/>
      <c r="DBW3247" s="137"/>
      <c r="DBX3247" s="137"/>
      <c r="DBY3247" s="137"/>
      <c r="DBZ3247" s="137"/>
      <c r="DCA3247" s="137"/>
      <c r="DCB3247" s="137"/>
      <c r="DCC3247" s="137"/>
      <c r="DCD3247" s="137"/>
      <c r="DCE3247" s="137"/>
      <c r="DCF3247" s="137"/>
      <c r="DCG3247" s="137"/>
      <c r="DCH3247" s="137"/>
      <c r="DCI3247" s="137"/>
      <c r="DCJ3247" s="137"/>
      <c r="DCK3247" s="137"/>
      <c r="DCL3247" s="137"/>
      <c r="DCM3247" s="137"/>
      <c r="DCN3247" s="137"/>
      <c r="DCO3247" s="137"/>
      <c r="DCP3247" s="137"/>
      <c r="DCQ3247" s="137"/>
      <c r="DCR3247" s="137"/>
      <c r="DCS3247" s="137"/>
      <c r="DCT3247" s="137"/>
      <c r="DCU3247" s="137"/>
      <c r="DCV3247" s="137"/>
      <c r="DCW3247" s="137"/>
      <c r="DCX3247" s="137"/>
      <c r="DCY3247" s="137"/>
      <c r="DCZ3247" s="137"/>
      <c r="DDA3247" s="137"/>
      <c r="DDB3247" s="137"/>
      <c r="DDC3247" s="137"/>
      <c r="DDD3247" s="137"/>
      <c r="DDE3247" s="137"/>
      <c r="DDF3247" s="137"/>
      <c r="DDG3247" s="137"/>
      <c r="DDH3247" s="137"/>
      <c r="DDI3247" s="137"/>
      <c r="DDJ3247" s="137"/>
      <c r="DDK3247" s="137"/>
      <c r="DDL3247" s="137"/>
      <c r="DDM3247" s="137"/>
      <c r="DDN3247" s="137"/>
      <c r="DDO3247" s="137"/>
      <c r="DDP3247" s="137"/>
      <c r="DDQ3247" s="137"/>
      <c r="DDR3247" s="137"/>
      <c r="DDS3247" s="137"/>
      <c r="DDT3247" s="137"/>
      <c r="DDU3247" s="137"/>
      <c r="DDV3247" s="137"/>
      <c r="DDW3247" s="137"/>
      <c r="DDX3247" s="137"/>
      <c r="DDY3247" s="137"/>
      <c r="DDZ3247" s="137"/>
      <c r="DEA3247" s="137"/>
      <c r="DEB3247" s="137"/>
      <c r="DEC3247" s="137"/>
      <c r="DED3247" s="137"/>
      <c r="DEE3247" s="137"/>
      <c r="DEF3247" s="137"/>
      <c r="DEG3247" s="137"/>
      <c r="DEH3247" s="137"/>
      <c r="DEI3247" s="137"/>
      <c r="DEJ3247" s="137"/>
      <c r="DEK3247" s="137"/>
      <c r="DEL3247" s="137"/>
      <c r="DEM3247" s="137"/>
      <c r="DEN3247" s="137"/>
      <c r="DEO3247" s="137"/>
      <c r="DEP3247" s="137"/>
      <c r="DEQ3247" s="137"/>
      <c r="DER3247" s="137"/>
      <c r="DES3247" s="137"/>
      <c r="DET3247" s="137"/>
      <c r="DEU3247" s="137"/>
      <c r="DEV3247" s="137"/>
      <c r="DEW3247" s="137"/>
      <c r="DEX3247" s="137"/>
      <c r="DEY3247" s="137"/>
      <c r="DEZ3247" s="137"/>
      <c r="DFA3247" s="137"/>
      <c r="DFB3247" s="137"/>
      <c r="DFC3247" s="137"/>
      <c r="DFD3247" s="137"/>
      <c r="DFE3247" s="137"/>
      <c r="DFF3247" s="137"/>
      <c r="DFG3247" s="137"/>
      <c r="DFH3247" s="137"/>
      <c r="DFI3247" s="137"/>
      <c r="DFJ3247" s="137"/>
      <c r="DFK3247" s="137"/>
      <c r="DFL3247" s="137"/>
      <c r="DFM3247" s="137"/>
      <c r="DFN3247" s="137"/>
      <c r="DFO3247" s="137"/>
      <c r="DFP3247" s="137"/>
      <c r="DFQ3247" s="137"/>
      <c r="DFR3247" s="137"/>
      <c r="DFS3247" s="137"/>
      <c r="DFT3247" s="137"/>
      <c r="DFU3247" s="137"/>
      <c r="DFV3247" s="137"/>
      <c r="DFW3247" s="137"/>
      <c r="DFX3247" s="137"/>
      <c r="DFY3247" s="137"/>
      <c r="DFZ3247" s="137"/>
      <c r="DGA3247" s="137"/>
      <c r="DGB3247" s="137"/>
      <c r="DGC3247" s="137"/>
      <c r="DGD3247" s="137"/>
      <c r="DGE3247" s="137"/>
      <c r="DGF3247" s="137"/>
      <c r="DGG3247" s="137"/>
      <c r="DGH3247" s="137"/>
      <c r="DGI3247" s="137"/>
      <c r="DGJ3247" s="137"/>
      <c r="DGK3247" s="137"/>
      <c r="DGL3247" s="137"/>
      <c r="DGM3247" s="137"/>
      <c r="DGN3247" s="137"/>
      <c r="DGO3247" s="137"/>
      <c r="DGP3247" s="137"/>
      <c r="DGQ3247" s="137"/>
      <c r="DGR3247" s="137"/>
      <c r="DGS3247" s="137"/>
      <c r="DGT3247" s="137"/>
      <c r="DGU3247" s="137"/>
      <c r="DGV3247" s="137"/>
      <c r="DGW3247" s="137"/>
      <c r="DGX3247" s="137"/>
      <c r="DGY3247" s="137"/>
      <c r="DGZ3247" s="137"/>
      <c r="DHA3247" s="137"/>
      <c r="DHB3247" s="137"/>
      <c r="DHC3247" s="137"/>
      <c r="DHD3247" s="137"/>
      <c r="DHE3247" s="137"/>
      <c r="DHF3247" s="137"/>
      <c r="DHG3247" s="137"/>
      <c r="DHH3247" s="137"/>
      <c r="DHI3247" s="137"/>
      <c r="DHJ3247" s="137"/>
      <c r="DHK3247" s="137"/>
      <c r="DHL3247" s="137"/>
      <c r="DHM3247" s="137"/>
      <c r="DHN3247" s="137"/>
      <c r="DHO3247" s="137"/>
    </row>
    <row r="3248" spans="1:2927" s="148" customFormat="1" ht="21" customHeight="1" outlineLevel="1" x14ac:dyDescent="0.35">
      <c r="A3248" s="83" t="s">
        <v>4492</v>
      </c>
      <c r="B3248" s="84" t="s">
        <v>507</v>
      </c>
      <c r="C3248" s="85"/>
      <c r="D3248" s="86"/>
      <c r="E3248" s="101"/>
      <c r="F3248" s="101"/>
      <c r="G3248" s="101"/>
      <c r="H3248" s="101"/>
      <c r="I3248" s="101">
        <f t="shared" si="199"/>
        <v>0</v>
      </c>
      <c r="J3248" s="101"/>
      <c r="K3248" s="101"/>
      <c r="L3248" s="101"/>
      <c r="M3248" s="101"/>
      <c r="N3248" s="101">
        <f t="shared" si="198"/>
        <v>0</v>
      </c>
      <c r="O3248" s="88">
        <v>46064</v>
      </c>
      <c r="P3248" s="88">
        <v>46071</v>
      </c>
      <c r="Q3248" s="89">
        <v>0.05</v>
      </c>
      <c r="R3248" s="90" t="s">
        <v>33</v>
      </c>
      <c r="S3248" s="91"/>
      <c r="T3248" s="91"/>
      <c r="U3248" s="102"/>
      <c r="V3248" s="137"/>
      <c r="W3248" s="137"/>
      <c r="X3248" s="137"/>
      <c r="Y3248" s="137"/>
      <c r="Z3248" s="137"/>
      <c r="AA3248" s="137"/>
      <c r="AB3248" s="137"/>
      <c r="AC3248" s="137"/>
      <c r="AD3248" s="137"/>
      <c r="AE3248" s="137"/>
      <c r="AF3248" s="137"/>
      <c r="AG3248" s="137"/>
      <c r="AH3248" s="137"/>
      <c r="AI3248" s="137"/>
      <c r="AJ3248" s="137"/>
      <c r="AK3248" s="137"/>
      <c r="AL3248" s="137"/>
      <c r="AM3248" s="137"/>
      <c r="AN3248" s="137"/>
      <c r="AO3248" s="137"/>
      <c r="AP3248" s="137"/>
      <c r="AQ3248" s="137"/>
      <c r="AR3248" s="137"/>
      <c r="AS3248" s="137"/>
      <c r="AT3248" s="137"/>
      <c r="AU3248" s="137"/>
      <c r="AV3248" s="137"/>
      <c r="AW3248" s="137"/>
      <c r="AX3248" s="137"/>
      <c r="AY3248" s="137"/>
      <c r="AZ3248" s="137"/>
      <c r="BA3248" s="137"/>
      <c r="BB3248" s="137"/>
      <c r="BC3248" s="137"/>
      <c r="BD3248" s="137"/>
      <c r="BE3248" s="137"/>
      <c r="BF3248" s="137"/>
      <c r="BG3248" s="137"/>
      <c r="BH3248" s="137"/>
      <c r="BI3248" s="137"/>
      <c r="BJ3248" s="137"/>
      <c r="BK3248" s="137"/>
      <c r="BL3248" s="137"/>
      <c r="BM3248" s="137"/>
      <c r="BN3248" s="137"/>
      <c r="BO3248" s="137"/>
      <c r="BP3248" s="137"/>
      <c r="BQ3248" s="137"/>
      <c r="BR3248" s="137"/>
      <c r="BS3248" s="137"/>
      <c r="BT3248" s="137"/>
      <c r="BU3248" s="137"/>
      <c r="BV3248" s="137"/>
      <c r="BW3248" s="137"/>
      <c r="BX3248" s="137"/>
      <c r="BY3248" s="137"/>
      <c r="BZ3248" s="137"/>
      <c r="CA3248" s="137"/>
      <c r="CB3248" s="137"/>
      <c r="CC3248" s="137"/>
      <c r="CD3248" s="137"/>
      <c r="CE3248" s="137"/>
      <c r="CF3248" s="137"/>
      <c r="CG3248" s="137"/>
      <c r="CH3248" s="137"/>
      <c r="CI3248" s="137"/>
      <c r="CJ3248" s="137"/>
      <c r="CK3248" s="137"/>
      <c r="CL3248" s="137"/>
      <c r="CM3248" s="137"/>
      <c r="CN3248" s="137"/>
      <c r="CO3248" s="137"/>
      <c r="CP3248" s="137"/>
      <c r="CQ3248" s="137"/>
      <c r="CR3248" s="137"/>
      <c r="CS3248" s="137"/>
      <c r="CT3248" s="137"/>
      <c r="CU3248" s="137"/>
      <c r="CV3248" s="137"/>
      <c r="CW3248" s="137"/>
      <c r="CX3248" s="137"/>
      <c r="CY3248" s="137"/>
      <c r="CZ3248" s="137"/>
      <c r="DA3248" s="137"/>
      <c r="DB3248" s="137"/>
      <c r="DC3248" s="137"/>
      <c r="DD3248" s="137"/>
      <c r="DE3248" s="137"/>
      <c r="DF3248" s="137"/>
      <c r="DG3248" s="137"/>
      <c r="DH3248" s="137"/>
      <c r="DI3248" s="137"/>
      <c r="DJ3248" s="137"/>
      <c r="DK3248" s="137"/>
      <c r="DL3248" s="137"/>
      <c r="DM3248" s="137"/>
      <c r="DN3248" s="137"/>
      <c r="DO3248" s="137"/>
      <c r="DP3248" s="137"/>
      <c r="DQ3248" s="137"/>
      <c r="DR3248" s="137"/>
      <c r="DS3248" s="137"/>
      <c r="DT3248" s="137"/>
      <c r="DU3248" s="137"/>
      <c r="DV3248" s="137"/>
      <c r="DW3248" s="137"/>
      <c r="DX3248" s="137"/>
      <c r="DY3248" s="137"/>
      <c r="DZ3248" s="137"/>
      <c r="EA3248" s="137"/>
      <c r="EB3248" s="137"/>
      <c r="EC3248" s="137"/>
      <c r="ED3248" s="137"/>
      <c r="EE3248" s="137"/>
      <c r="EF3248" s="137"/>
      <c r="EG3248" s="137"/>
      <c r="EH3248" s="137"/>
      <c r="EI3248" s="137"/>
      <c r="EJ3248" s="137"/>
      <c r="EK3248" s="137"/>
      <c r="EL3248" s="137"/>
      <c r="EM3248" s="137"/>
      <c r="EN3248" s="137"/>
      <c r="EO3248" s="137"/>
      <c r="EP3248" s="137"/>
      <c r="EQ3248" s="137"/>
      <c r="ER3248" s="137"/>
      <c r="ES3248" s="137"/>
      <c r="ET3248" s="137"/>
      <c r="EU3248" s="137"/>
      <c r="EV3248" s="137"/>
      <c r="EW3248" s="137"/>
      <c r="EX3248" s="137"/>
      <c r="EY3248" s="137"/>
      <c r="EZ3248" s="137"/>
      <c r="FA3248" s="137"/>
      <c r="FB3248" s="137"/>
      <c r="FC3248" s="137"/>
      <c r="FD3248" s="137"/>
      <c r="FE3248" s="137"/>
      <c r="FF3248" s="137"/>
      <c r="FG3248" s="137"/>
      <c r="FH3248" s="137"/>
      <c r="FI3248" s="137"/>
      <c r="FJ3248" s="137"/>
      <c r="FK3248" s="137"/>
      <c r="FL3248" s="137"/>
      <c r="FM3248" s="137"/>
      <c r="FN3248" s="137"/>
      <c r="FO3248" s="137"/>
      <c r="FP3248" s="137"/>
      <c r="FQ3248" s="137"/>
      <c r="FR3248" s="137"/>
      <c r="FS3248" s="137"/>
      <c r="FT3248" s="137"/>
      <c r="FU3248" s="137"/>
      <c r="FV3248" s="137"/>
      <c r="FW3248" s="137"/>
      <c r="FX3248" s="137"/>
      <c r="FY3248" s="137"/>
      <c r="FZ3248" s="137"/>
      <c r="GA3248" s="137"/>
      <c r="GB3248" s="137"/>
      <c r="GC3248" s="137"/>
      <c r="GD3248" s="137"/>
      <c r="GE3248" s="137"/>
      <c r="GF3248" s="137"/>
      <c r="GG3248" s="137"/>
      <c r="GH3248" s="137"/>
      <c r="GI3248" s="137"/>
      <c r="GJ3248" s="137"/>
      <c r="GK3248" s="137"/>
      <c r="GL3248" s="137"/>
      <c r="GM3248" s="137"/>
      <c r="GN3248" s="137"/>
      <c r="GO3248" s="137"/>
      <c r="GP3248" s="137"/>
      <c r="GQ3248" s="137"/>
      <c r="GR3248" s="137"/>
      <c r="GS3248" s="137"/>
      <c r="GT3248" s="137"/>
      <c r="GU3248" s="137"/>
      <c r="GV3248" s="137"/>
      <c r="GW3248" s="137"/>
      <c r="GX3248" s="137"/>
      <c r="GY3248" s="137"/>
      <c r="GZ3248" s="137"/>
      <c r="HA3248" s="137"/>
      <c r="HB3248" s="137"/>
      <c r="HC3248" s="137"/>
      <c r="HD3248" s="137"/>
      <c r="HE3248" s="137"/>
      <c r="HF3248" s="137"/>
      <c r="HG3248" s="137"/>
      <c r="HH3248" s="137"/>
      <c r="HI3248" s="137"/>
      <c r="HJ3248" s="137"/>
      <c r="HK3248" s="137"/>
      <c r="HL3248" s="137"/>
      <c r="HM3248" s="137"/>
      <c r="HN3248" s="137"/>
      <c r="HO3248" s="137"/>
      <c r="HP3248" s="137"/>
      <c r="HQ3248" s="137"/>
      <c r="HR3248" s="137"/>
      <c r="HS3248" s="137"/>
      <c r="HT3248" s="137"/>
      <c r="HU3248" s="137"/>
      <c r="HV3248" s="137"/>
      <c r="HW3248" s="137"/>
      <c r="HX3248" s="137"/>
      <c r="HY3248" s="137"/>
      <c r="HZ3248" s="137"/>
      <c r="IA3248" s="137"/>
      <c r="IB3248" s="137"/>
      <c r="IC3248" s="137"/>
      <c r="ID3248" s="137"/>
      <c r="IE3248" s="137"/>
      <c r="IF3248" s="137"/>
      <c r="IG3248" s="137"/>
      <c r="IH3248" s="137"/>
      <c r="II3248" s="137"/>
      <c r="IJ3248" s="137"/>
      <c r="IK3248" s="137"/>
      <c r="IL3248" s="137"/>
      <c r="IM3248" s="137"/>
      <c r="IN3248" s="137"/>
      <c r="IO3248" s="137"/>
      <c r="IP3248" s="137"/>
      <c r="IQ3248" s="137"/>
      <c r="IR3248" s="137"/>
      <c r="IS3248" s="137"/>
      <c r="IT3248" s="137"/>
      <c r="IU3248" s="137"/>
      <c r="IV3248" s="137"/>
      <c r="IW3248" s="137"/>
      <c r="IX3248" s="137"/>
      <c r="IY3248" s="137"/>
      <c r="IZ3248" s="137"/>
      <c r="JA3248" s="137"/>
      <c r="JB3248" s="137"/>
      <c r="JC3248" s="137"/>
      <c r="JD3248" s="137"/>
      <c r="JE3248" s="137"/>
      <c r="JF3248" s="137"/>
      <c r="JG3248" s="137"/>
      <c r="JH3248" s="137"/>
      <c r="JI3248" s="137"/>
      <c r="JJ3248" s="137"/>
      <c r="JK3248" s="137"/>
      <c r="JL3248" s="137"/>
      <c r="JM3248" s="137"/>
      <c r="JN3248" s="137"/>
      <c r="JO3248" s="137"/>
      <c r="JP3248" s="137"/>
      <c r="JQ3248" s="137"/>
      <c r="JR3248" s="137"/>
      <c r="JS3248" s="137"/>
      <c r="JT3248" s="137"/>
      <c r="JU3248" s="137"/>
      <c r="JV3248" s="137"/>
      <c r="JW3248" s="137"/>
      <c r="JX3248" s="137"/>
      <c r="JY3248" s="137"/>
      <c r="JZ3248" s="137"/>
      <c r="KA3248" s="137"/>
      <c r="KB3248" s="137"/>
      <c r="KC3248" s="137"/>
      <c r="KD3248" s="137"/>
      <c r="KE3248" s="137"/>
      <c r="KF3248" s="137"/>
      <c r="KG3248" s="137"/>
      <c r="KH3248" s="137"/>
      <c r="KI3248" s="137"/>
      <c r="KJ3248" s="137"/>
      <c r="KK3248" s="137"/>
      <c r="KL3248" s="137"/>
      <c r="KM3248" s="137"/>
      <c r="KN3248" s="137"/>
      <c r="KO3248" s="137"/>
      <c r="KP3248" s="137"/>
      <c r="KQ3248" s="137"/>
      <c r="KR3248" s="137"/>
      <c r="KS3248" s="137"/>
      <c r="KT3248" s="137"/>
      <c r="KU3248" s="137"/>
      <c r="KV3248" s="137"/>
      <c r="KW3248" s="137"/>
      <c r="KX3248" s="137"/>
      <c r="KY3248" s="137"/>
      <c r="KZ3248" s="137"/>
      <c r="LA3248" s="137"/>
      <c r="LB3248" s="137"/>
      <c r="LC3248" s="137"/>
      <c r="LD3248" s="137"/>
      <c r="LE3248" s="137"/>
      <c r="LF3248" s="137"/>
      <c r="LG3248" s="137"/>
      <c r="LH3248" s="137"/>
      <c r="LI3248" s="137"/>
      <c r="LJ3248" s="137"/>
      <c r="LK3248" s="137"/>
      <c r="LL3248" s="137"/>
      <c r="LM3248" s="137"/>
      <c r="LN3248" s="137"/>
      <c r="LO3248" s="137"/>
      <c r="LP3248" s="137"/>
      <c r="LQ3248" s="137"/>
      <c r="LR3248" s="137"/>
      <c r="LS3248" s="137"/>
      <c r="LT3248" s="137"/>
      <c r="LU3248" s="137"/>
      <c r="LV3248" s="137"/>
      <c r="LW3248" s="137"/>
      <c r="LX3248" s="137"/>
      <c r="LY3248" s="137"/>
      <c r="LZ3248" s="137"/>
      <c r="MA3248" s="137"/>
      <c r="MB3248" s="137"/>
      <c r="MC3248" s="137"/>
      <c r="MD3248" s="137"/>
      <c r="ME3248" s="137"/>
      <c r="MF3248" s="137"/>
      <c r="MG3248" s="137"/>
      <c r="MH3248" s="137"/>
      <c r="MI3248" s="137"/>
      <c r="MJ3248" s="137"/>
      <c r="MK3248" s="137"/>
      <c r="ML3248" s="137"/>
      <c r="MM3248" s="137"/>
      <c r="MN3248" s="137"/>
      <c r="MO3248" s="137"/>
      <c r="MP3248" s="137"/>
      <c r="MQ3248" s="137"/>
      <c r="MR3248" s="137"/>
      <c r="MS3248" s="137"/>
      <c r="MT3248" s="137"/>
      <c r="MU3248" s="137"/>
      <c r="MV3248" s="137"/>
      <c r="MW3248" s="137"/>
      <c r="MX3248" s="137"/>
      <c r="MY3248" s="137"/>
      <c r="MZ3248" s="137"/>
      <c r="NA3248" s="137"/>
      <c r="NB3248" s="137"/>
      <c r="NC3248" s="137"/>
      <c r="ND3248" s="137"/>
      <c r="NE3248" s="137"/>
      <c r="NF3248" s="137"/>
      <c r="NG3248" s="137"/>
      <c r="NH3248" s="137"/>
      <c r="NI3248" s="137"/>
      <c r="NJ3248" s="137"/>
      <c r="NK3248" s="137"/>
      <c r="NL3248" s="137"/>
      <c r="NM3248" s="137"/>
      <c r="NN3248" s="137"/>
      <c r="NO3248" s="137"/>
      <c r="NP3248" s="137"/>
      <c r="NQ3248" s="137"/>
      <c r="NR3248" s="137"/>
      <c r="NS3248" s="137"/>
      <c r="NT3248" s="137"/>
      <c r="NU3248" s="137"/>
      <c r="NV3248" s="137"/>
      <c r="NW3248" s="137"/>
      <c r="NX3248" s="137"/>
      <c r="NY3248" s="137"/>
      <c r="NZ3248" s="137"/>
      <c r="OA3248" s="137"/>
      <c r="OB3248" s="137"/>
      <c r="OC3248" s="137"/>
      <c r="OD3248" s="137"/>
      <c r="OE3248" s="137"/>
      <c r="OF3248" s="137"/>
      <c r="OG3248" s="137"/>
      <c r="OH3248" s="137"/>
      <c r="OI3248" s="137"/>
      <c r="OJ3248" s="137"/>
      <c r="OK3248" s="137"/>
      <c r="OL3248" s="137"/>
      <c r="OM3248" s="137"/>
      <c r="ON3248" s="137"/>
      <c r="OO3248" s="137"/>
      <c r="OP3248" s="137"/>
      <c r="OQ3248" s="137"/>
      <c r="OR3248" s="137"/>
      <c r="OS3248" s="137"/>
      <c r="OT3248" s="137"/>
      <c r="OU3248" s="137"/>
      <c r="OV3248" s="137"/>
      <c r="OW3248" s="137"/>
      <c r="OX3248" s="137"/>
      <c r="OY3248" s="137"/>
      <c r="OZ3248" s="137"/>
      <c r="PA3248" s="137"/>
      <c r="PB3248" s="137"/>
      <c r="PC3248" s="137"/>
      <c r="PD3248" s="137"/>
      <c r="PE3248" s="137"/>
      <c r="PF3248" s="137"/>
      <c r="PG3248" s="137"/>
      <c r="PH3248" s="137"/>
      <c r="PI3248" s="137"/>
      <c r="PJ3248" s="137"/>
      <c r="PK3248" s="137"/>
      <c r="PL3248" s="137"/>
      <c r="PM3248" s="137"/>
      <c r="PN3248" s="137"/>
      <c r="PO3248" s="137"/>
      <c r="PP3248" s="137"/>
      <c r="PQ3248" s="137"/>
      <c r="PR3248" s="137"/>
      <c r="PS3248" s="137"/>
      <c r="PT3248" s="137"/>
      <c r="PU3248" s="137"/>
      <c r="PV3248" s="137"/>
      <c r="PW3248" s="137"/>
      <c r="PX3248" s="137"/>
      <c r="PY3248" s="137"/>
      <c r="PZ3248" s="137"/>
      <c r="QA3248" s="137"/>
      <c r="QB3248" s="137"/>
      <c r="QC3248" s="137"/>
      <c r="QD3248" s="137"/>
      <c r="QE3248" s="137"/>
      <c r="QF3248" s="137"/>
      <c r="QG3248" s="137"/>
      <c r="QH3248" s="137"/>
      <c r="QI3248" s="137"/>
      <c r="QJ3248" s="137"/>
      <c r="QK3248" s="137"/>
      <c r="QL3248" s="137"/>
      <c r="QM3248" s="137"/>
      <c r="QN3248" s="137"/>
      <c r="QO3248" s="137"/>
      <c r="QP3248" s="137"/>
      <c r="QQ3248" s="137"/>
      <c r="QR3248" s="137"/>
      <c r="QS3248" s="137"/>
      <c r="QT3248" s="137"/>
      <c r="QU3248" s="137"/>
      <c r="QV3248" s="137"/>
      <c r="QW3248" s="137"/>
      <c r="QX3248" s="137"/>
      <c r="QY3248" s="137"/>
      <c r="QZ3248" s="137"/>
      <c r="RA3248" s="137"/>
      <c r="RB3248" s="137"/>
      <c r="RC3248" s="137"/>
      <c r="RD3248" s="137"/>
      <c r="RE3248" s="137"/>
      <c r="RF3248" s="137"/>
      <c r="RG3248" s="137"/>
      <c r="RH3248" s="137"/>
      <c r="RI3248" s="137"/>
      <c r="RJ3248" s="137"/>
      <c r="RK3248" s="137"/>
      <c r="RL3248" s="137"/>
      <c r="RM3248" s="137"/>
      <c r="RN3248" s="137"/>
      <c r="RO3248" s="137"/>
      <c r="RP3248" s="137"/>
      <c r="RQ3248" s="137"/>
      <c r="RR3248" s="137"/>
      <c r="RS3248" s="137"/>
      <c r="RT3248" s="137"/>
      <c r="RU3248" s="137"/>
      <c r="RV3248" s="137"/>
      <c r="RW3248" s="137"/>
      <c r="RX3248" s="137"/>
      <c r="RY3248" s="137"/>
      <c r="RZ3248" s="137"/>
      <c r="SA3248" s="137"/>
      <c r="SB3248" s="137"/>
      <c r="SC3248" s="137"/>
      <c r="SD3248" s="137"/>
      <c r="SE3248" s="137"/>
      <c r="SF3248" s="137"/>
      <c r="SG3248" s="137"/>
      <c r="SH3248" s="137"/>
      <c r="SI3248" s="137"/>
      <c r="SJ3248" s="137"/>
      <c r="SK3248" s="137"/>
      <c r="SL3248" s="137"/>
      <c r="SM3248" s="137"/>
      <c r="SN3248" s="137"/>
      <c r="SO3248" s="137"/>
      <c r="SP3248" s="137"/>
      <c r="SQ3248" s="137"/>
      <c r="SR3248" s="137"/>
      <c r="SS3248" s="137"/>
      <c r="ST3248" s="137"/>
      <c r="SU3248" s="137"/>
      <c r="SV3248" s="137"/>
      <c r="SW3248" s="137"/>
      <c r="SX3248" s="137"/>
      <c r="SY3248" s="137"/>
      <c r="SZ3248" s="137"/>
      <c r="TA3248" s="137"/>
      <c r="TB3248" s="137"/>
      <c r="TC3248" s="137"/>
      <c r="TD3248" s="137"/>
      <c r="TE3248" s="137"/>
      <c r="TF3248" s="137"/>
      <c r="TG3248" s="137"/>
      <c r="TH3248" s="137"/>
      <c r="TI3248" s="137"/>
      <c r="TJ3248" s="137"/>
      <c r="TK3248" s="137"/>
      <c r="TL3248" s="137"/>
      <c r="TM3248" s="137"/>
      <c r="TN3248" s="137"/>
      <c r="TO3248" s="137"/>
      <c r="TP3248" s="137"/>
      <c r="TQ3248" s="137"/>
      <c r="TR3248" s="137"/>
      <c r="TS3248" s="137"/>
      <c r="TT3248" s="137"/>
      <c r="TU3248" s="137"/>
      <c r="TV3248" s="137"/>
      <c r="TW3248" s="137"/>
      <c r="TX3248" s="137"/>
      <c r="TY3248" s="137"/>
      <c r="TZ3248" s="137"/>
      <c r="UA3248" s="137"/>
      <c r="UB3248" s="137"/>
      <c r="UC3248" s="137"/>
      <c r="UD3248" s="137"/>
      <c r="UE3248" s="137"/>
      <c r="UF3248" s="137"/>
      <c r="UG3248" s="137"/>
      <c r="UH3248" s="137"/>
      <c r="UI3248" s="137"/>
      <c r="UJ3248" s="137"/>
      <c r="UK3248" s="137"/>
      <c r="UL3248" s="137"/>
      <c r="UM3248" s="137"/>
      <c r="UN3248" s="137"/>
      <c r="UO3248" s="137"/>
      <c r="UP3248" s="137"/>
      <c r="UQ3248" s="137"/>
      <c r="UR3248" s="137"/>
      <c r="US3248" s="137"/>
      <c r="UT3248" s="137"/>
      <c r="UU3248" s="137"/>
      <c r="UV3248" s="137"/>
      <c r="UW3248" s="137"/>
      <c r="UX3248" s="137"/>
      <c r="UY3248" s="137"/>
      <c r="UZ3248" s="137"/>
      <c r="VA3248" s="137"/>
      <c r="VB3248" s="137"/>
      <c r="VC3248" s="137"/>
      <c r="VD3248" s="137"/>
      <c r="VE3248" s="137"/>
      <c r="VF3248" s="137"/>
      <c r="VG3248" s="137"/>
      <c r="VH3248" s="137"/>
      <c r="VI3248" s="137"/>
      <c r="VJ3248" s="137"/>
      <c r="VK3248" s="137"/>
      <c r="VL3248" s="137"/>
      <c r="VM3248" s="137"/>
      <c r="VN3248" s="137"/>
      <c r="VO3248" s="137"/>
      <c r="VP3248" s="137"/>
      <c r="VQ3248" s="137"/>
      <c r="VR3248" s="137"/>
      <c r="VS3248" s="137"/>
      <c r="VT3248" s="137"/>
      <c r="VU3248" s="137"/>
      <c r="VV3248" s="137"/>
      <c r="VW3248" s="137"/>
      <c r="VX3248" s="137"/>
      <c r="VY3248" s="137"/>
      <c r="VZ3248" s="137"/>
      <c r="WA3248" s="137"/>
      <c r="WB3248" s="137"/>
      <c r="WC3248" s="137"/>
      <c r="WD3248" s="137"/>
      <c r="WE3248" s="137"/>
      <c r="WF3248" s="137"/>
      <c r="WG3248" s="137"/>
      <c r="WH3248" s="137"/>
      <c r="WI3248" s="137"/>
      <c r="WJ3248" s="137"/>
      <c r="WK3248" s="137"/>
      <c r="WL3248" s="137"/>
      <c r="WM3248" s="137"/>
      <c r="WN3248" s="137"/>
      <c r="WO3248" s="137"/>
      <c r="WP3248" s="137"/>
      <c r="WQ3248" s="137"/>
      <c r="WR3248" s="137"/>
      <c r="WS3248" s="137"/>
      <c r="WT3248" s="137"/>
      <c r="WU3248" s="137"/>
      <c r="WV3248" s="137"/>
      <c r="WW3248" s="137"/>
      <c r="WX3248" s="137"/>
      <c r="WY3248" s="137"/>
      <c r="WZ3248" s="137"/>
      <c r="XA3248" s="137"/>
      <c r="XB3248" s="137"/>
      <c r="XC3248" s="137"/>
      <c r="XD3248" s="137"/>
      <c r="XE3248" s="137"/>
      <c r="XF3248" s="137"/>
      <c r="XG3248" s="137"/>
      <c r="XH3248" s="137"/>
      <c r="XI3248" s="137"/>
      <c r="XJ3248" s="137"/>
      <c r="XK3248" s="137"/>
      <c r="XL3248" s="137"/>
      <c r="XM3248" s="137"/>
      <c r="XN3248" s="137"/>
      <c r="XO3248" s="137"/>
      <c r="XP3248" s="137"/>
      <c r="XQ3248" s="137"/>
      <c r="XR3248" s="137"/>
      <c r="XS3248" s="137"/>
      <c r="XT3248" s="137"/>
      <c r="XU3248" s="137"/>
      <c r="XV3248" s="137"/>
      <c r="XW3248" s="137"/>
      <c r="XX3248" s="137"/>
      <c r="XY3248" s="137"/>
      <c r="XZ3248" s="137"/>
      <c r="YA3248" s="137"/>
      <c r="YB3248" s="137"/>
      <c r="YC3248" s="137"/>
      <c r="YD3248" s="137"/>
      <c r="YE3248" s="137"/>
      <c r="YF3248" s="137"/>
      <c r="YG3248" s="137"/>
      <c r="YH3248" s="137"/>
      <c r="YI3248" s="137"/>
      <c r="YJ3248" s="137"/>
      <c r="YK3248" s="137"/>
      <c r="YL3248" s="137"/>
      <c r="YM3248" s="137"/>
      <c r="YN3248" s="137"/>
      <c r="YO3248" s="137"/>
      <c r="YP3248" s="137"/>
      <c r="YQ3248" s="137"/>
      <c r="YR3248" s="137"/>
      <c r="YS3248" s="137"/>
      <c r="YT3248" s="137"/>
      <c r="YU3248" s="137"/>
      <c r="YV3248" s="137"/>
      <c r="YW3248" s="137"/>
      <c r="YX3248" s="137"/>
      <c r="YY3248" s="137"/>
      <c r="YZ3248" s="137"/>
      <c r="ZA3248" s="137"/>
      <c r="ZB3248" s="137"/>
      <c r="ZC3248" s="137"/>
      <c r="ZD3248" s="137"/>
      <c r="ZE3248" s="137"/>
      <c r="ZF3248" s="137"/>
      <c r="ZG3248" s="137"/>
      <c r="ZH3248" s="137"/>
      <c r="ZI3248" s="137"/>
      <c r="ZJ3248" s="137"/>
      <c r="ZK3248" s="137"/>
      <c r="ZL3248" s="137"/>
      <c r="ZM3248" s="137"/>
      <c r="ZN3248" s="137"/>
      <c r="ZO3248" s="137"/>
      <c r="ZP3248" s="137"/>
      <c r="ZQ3248" s="137"/>
      <c r="ZR3248" s="137"/>
      <c r="ZS3248" s="137"/>
      <c r="ZT3248" s="137"/>
      <c r="ZU3248" s="137"/>
      <c r="ZV3248" s="137"/>
      <c r="ZW3248" s="137"/>
      <c r="ZX3248" s="137"/>
      <c r="ZY3248" s="137"/>
      <c r="ZZ3248" s="137"/>
      <c r="AAA3248" s="137"/>
      <c r="AAB3248" s="137"/>
      <c r="AAC3248" s="137"/>
      <c r="AAD3248" s="137"/>
      <c r="AAE3248" s="137"/>
      <c r="AAF3248" s="137"/>
      <c r="AAG3248" s="137"/>
      <c r="AAH3248" s="137"/>
      <c r="AAI3248" s="137"/>
      <c r="AAJ3248" s="137"/>
      <c r="AAK3248" s="137"/>
      <c r="AAL3248" s="137"/>
      <c r="AAM3248" s="137"/>
      <c r="AAN3248" s="137"/>
      <c r="AAO3248" s="137"/>
      <c r="AAP3248" s="137"/>
      <c r="AAQ3248" s="137"/>
      <c r="AAR3248" s="137"/>
      <c r="AAS3248" s="137"/>
      <c r="AAT3248" s="137"/>
      <c r="AAU3248" s="137"/>
      <c r="AAV3248" s="137"/>
      <c r="AAW3248" s="137"/>
      <c r="AAX3248" s="137"/>
      <c r="AAY3248" s="137"/>
      <c r="AAZ3248" s="137"/>
      <c r="ABA3248" s="137"/>
      <c r="ABB3248" s="137"/>
      <c r="ABC3248" s="137"/>
      <c r="ABD3248" s="137"/>
      <c r="ABE3248" s="137"/>
      <c r="ABF3248" s="137"/>
      <c r="ABG3248" s="137"/>
      <c r="ABH3248" s="137"/>
      <c r="ABI3248" s="137"/>
      <c r="ABJ3248" s="137"/>
      <c r="ABK3248" s="137"/>
      <c r="ABL3248" s="137"/>
      <c r="ABM3248" s="137"/>
      <c r="ABN3248" s="137"/>
      <c r="ABO3248" s="137"/>
      <c r="ABP3248" s="137"/>
      <c r="ABQ3248" s="137"/>
      <c r="ABR3248" s="137"/>
      <c r="ABS3248" s="137"/>
      <c r="ABT3248" s="137"/>
      <c r="ABU3248" s="137"/>
      <c r="ABV3248" s="137"/>
      <c r="ABW3248" s="137"/>
      <c r="ABX3248" s="137"/>
      <c r="ABY3248" s="137"/>
      <c r="ABZ3248" s="137"/>
      <c r="ACA3248" s="137"/>
      <c r="ACB3248" s="137"/>
      <c r="ACC3248" s="137"/>
      <c r="ACD3248" s="137"/>
      <c r="ACE3248" s="137"/>
      <c r="ACF3248" s="137"/>
      <c r="ACG3248" s="137"/>
      <c r="ACH3248" s="137"/>
      <c r="ACI3248" s="137"/>
      <c r="ACJ3248" s="137"/>
      <c r="ACK3248" s="137"/>
      <c r="ACL3248" s="137"/>
      <c r="ACM3248" s="137"/>
      <c r="ACN3248" s="137"/>
      <c r="ACO3248" s="137"/>
      <c r="ACP3248" s="137"/>
      <c r="ACQ3248" s="137"/>
      <c r="ACR3248" s="137"/>
      <c r="ACS3248" s="137"/>
      <c r="ACT3248" s="137"/>
      <c r="ACU3248" s="137"/>
      <c r="ACV3248" s="137"/>
      <c r="ACW3248" s="137"/>
      <c r="ACX3248" s="137"/>
      <c r="ACY3248" s="137"/>
      <c r="ACZ3248" s="137"/>
      <c r="ADA3248" s="137"/>
      <c r="ADB3248" s="137"/>
      <c r="ADC3248" s="137"/>
      <c r="ADD3248" s="137"/>
      <c r="ADE3248" s="137"/>
      <c r="ADF3248" s="137"/>
      <c r="ADG3248" s="137"/>
      <c r="ADH3248" s="137"/>
      <c r="ADI3248" s="137"/>
      <c r="ADJ3248" s="137"/>
      <c r="ADK3248" s="137"/>
      <c r="ADL3248" s="137"/>
      <c r="ADM3248" s="137"/>
      <c r="ADN3248" s="137"/>
      <c r="ADO3248" s="137"/>
      <c r="ADP3248" s="137"/>
      <c r="ADQ3248" s="137"/>
      <c r="ADR3248" s="137"/>
      <c r="ADS3248" s="137"/>
      <c r="ADT3248" s="137"/>
      <c r="ADU3248" s="137"/>
      <c r="ADV3248" s="137"/>
      <c r="ADW3248" s="137"/>
      <c r="ADX3248" s="137"/>
      <c r="ADY3248" s="137"/>
      <c r="ADZ3248" s="137"/>
      <c r="AEA3248" s="137"/>
      <c r="AEB3248" s="137"/>
      <c r="AEC3248" s="137"/>
      <c r="AED3248" s="137"/>
      <c r="AEE3248" s="137"/>
      <c r="AEF3248" s="137"/>
      <c r="AEG3248" s="137"/>
      <c r="AEH3248" s="137"/>
      <c r="AEI3248" s="137"/>
      <c r="AEJ3248" s="137"/>
      <c r="AEK3248" s="137"/>
      <c r="AEL3248" s="137"/>
      <c r="AEM3248" s="137"/>
      <c r="AEN3248" s="137"/>
      <c r="AEO3248" s="137"/>
      <c r="AEP3248" s="137"/>
      <c r="AEQ3248" s="137"/>
      <c r="AER3248" s="137"/>
      <c r="AES3248" s="137"/>
      <c r="AET3248" s="137"/>
      <c r="AEU3248" s="137"/>
      <c r="AEV3248" s="137"/>
      <c r="AEW3248" s="137"/>
      <c r="AEX3248" s="137"/>
      <c r="AEY3248" s="137"/>
      <c r="AEZ3248" s="137"/>
      <c r="AFA3248" s="137"/>
      <c r="AFB3248" s="137"/>
      <c r="AFC3248" s="137"/>
      <c r="AFD3248" s="137"/>
      <c r="AFE3248" s="137"/>
      <c r="AFF3248" s="137"/>
      <c r="AFG3248" s="137"/>
      <c r="AFH3248" s="137"/>
      <c r="AFI3248" s="137"/>
      <c r="AFJ3248" s="137"/>
      <c r="AFK3248" s="137"/>
      <c r="AFL3248" s="137"/>
      <c r="AFM3248" s="137"/>
      <c r="AFN3248" s="137"/>
      <c r="AFO3248" s="137"/>
      <c r="AFP3248" s="137"/>
      <c r="AFQ3248" s="137"/>
      <c r="AFR3248" s="137"/>
      <c r="AFS3248" s="137"/>
      <c r="AFT3248" s="137"/>
      <c r="AFU3248" s="137"/>
      <c r="AFV3248" s="137"/>
      <c r="AFW3248" s="137"/>
      <c r="AFX3248" s="137"/>
      <c r="AFY3248" s="137"/>
      <c r="AFZ3248" s="137"/>
      <c r="AGA3248" s="137"/>
      <c r="AGB3248" s="137"/>
      <c r="AGC3248" s="137"/>
      <c r="AGD3248" s="137"/>
      <c r="AGE3248" s="137"/>
      <c r="AGF3248" s="137"/>
      <c r="AGG3248" s="137"/>
      <c r="AGH3248" s="137"/>
      <c r="AGI3248" s="137"/>
      <c r="AGJ3248" s="137"/>
      <c r="AGK3248" s="137"/>
      <c r="AGL3248" s="137"/>
      <c r="AGM3248" s="137"/>
      <c r="AGN3248" s="137"/>
      <c r="AGO3248" s="137"/>
      <c r="AGP3248" s="137"/>
      <c r="AGQ3248" s="137"/>
      <c r="AGR3248" s="137"/>
      <c r="AGS3248" s="137"/>
      <c r="AGT3248" s="137"/>
      <c r="AGU3248" s="137"/>
      <c r="AGV3248" s="137"/>
      <c r="AGW3248" s="137"/>
      <c r="AGX3248" s="137"/>
      <c r="AGY3248" s="137"/>
      <c r="AGZ3248" s="137"/>
      <c r="AHA3248" s="137"/>
      <c r="AHB3248" s="137"/>
      <c r="AHC3248" s="137"/>
      <c r="AHD3248" s="137"/>
      <c r="AHE3248" s="137"/>
      <c r="AHF3248" s="137"/>
      <c r="AHG3248" s="137"/>
      <c r="AHH3248" s="137"/>
      <c r="AHI3248" s="137"/>
      <c r="AHJ3248" s="137"/>
      <c r="AHK3248" s="137"/>
      <c r="AHL3248" s="137"/>
      <c r="AHM3248" s="137"/>
      <c r="AHN3248" s="137"/>
      <c r="AHO3248" s="137"/>
      <c r="AHP3248" s="137"/>
      <c r="AHQ3248" s="137"/>
      <c r="AHR3248" s="137"/>
      <c r="AHS3248" s="137"/>
      <c r="AHT3248" s="137"/>
      <c r="AHU3248" s="137"/>
      <c r="AHV3248" s="137"/>
      <c r="AHW3248" s="137"/>
      <c r="AHX3248" s="137"/>
      <c r="AHY3248" s="137"/>
      <c r="AHZ3248" s="137"/>
      <c r="AIA3248" s="137"/>
      <c r="AIB3248" s="137"/>
      <c r="AIC3248" s="137"/>
      <c r="AID3248" s="137"/>
      <c r="AIE3248" s="137"/>
      <c r="AIF3248" s="137"/>
      <c r="AIG3248" s="137"/>
      <c r="AIH3248" s="137"/>
      <c r="AII3248" s="137"/>
      <c r="AIJ3248" s="137"/>
      <c r="AIK3248" s="137"/>
      <c r="AIL3248" s="137"/>
      <c r="AIM3248" s="137"/>
      <c r="AIN3248" s="137"/>
      <c r="AIO3248" s="137"/>
      <c r="AIP3248" s="137"/>
      <c r="AIQ3248" s="137"/>
      <c r="AIR3248" s="137"/>
      <c r="AIS3248" s="137"/>
      <c r="AIT3248" s="137"/>
      <c r="AIU3248" s="137"/>
      <c r="AIV3248" s="137"/>
      <c r="AIW3248" s="137"/>
      <c r="AIX3248" s="137"/>
      <c r="AIY3248" s="137"/>
      <c r="AIZ3248" s="137"/>
      <c r="AJA3248" s="137"/>
      <c r="AJB3248" s="137"/>
      <c r="AJC3248" s="137"/>
      <c r="AJD3248" s="137"/>
      <c r="AJE3248" s="137"/>
      <c r="AJF3248" s="137"/>
      <c r="AJG3248" s="137"/>
      <c r="AJH3248" s="137"/>
      <c r="AJI3248" s="137"/>
      <c r="AJJ3248" s="137"/>
      <c r="AJK3248" s="137"/>
      <c r="AJL3248" s="137"/>
      <c r="AJM3248" s="137"/>
      <c r="AJN3248" s="137"/>
      <c r="AJO3248" s="137"/>
      <c r="AJP3248" s="137"/>
      <c r="AJQ3248" s="137"/>
      <c r="AJR3248" s="137"/>
      <c r="AJS3248" s="137"/>
      <c r="AJT3248" s="137"/>
      <c r="AJU3248" s="137"/>
      <c r="AJV3248" s="137"/>
      <c r="AJW3248" s="137"/>
      <c r="AJX3248" s="137"/>
      <c r="AJY3248" s="137"/>
      <c r="AJZ3248" s="137"/>
      <c r="AKA3248" s="137"/>
      <c r="AKB3248" s="137"/>
      <c r="AKC3248" s="137"/>
      <c r="AKD3248" s="137"/>
      <c r="AKE3248" s="137"/>
      <c r="AKF3248" s="137"/>
      <c r="AKG3248" s="137"/>
      <c r="AKH3248" s="137"/>
      <c r="AKI3248" s="137"/>
      <c r="AKJ3248" s="137"/>
      <c r="AKK3248" s="137"/>
      <c r="AKL3248" s="137"/>
      <c r="AKM3248" s="137"/>
      <c r="AKN3248" s="137"/>
      <c r="AKO3248" s="137"/>
      <c r="AKP3248" s="137"/>
      <c r="AKQ3248" s="137"/>
      <c r="AKR3248" s="137"/>
      <c r="AKS3248" s="137"/>
      <c r="AKT3248" s="137"/>
      <c r="AKU3248" s="137"/>
      <c r="AKV3248" s="137"/>
      <c r="AKW3248" s="137"/>
      <c r="AKX3248" s="137"/>
      <c r="AKY3248" s="137"/>
      <c r="AKZ3248" s="137"/>
      <c r="ALA3248" s="137"/>
      <c r="ALB3248" s="137"/>
      <c r="ALC3248" s="137"/>
      <c r="ALD3248" s="137"/>
      <c r="ALE3248" s="137"/>
      <c r="ALF3248" s="137"/>
      <c r="ALG3248" s="137"/>
      <c r="ALH3248" s="137"/>
      <c r="ALI3248" s="137"/>
      <c r="ALJ3248" s="137"/>
      <c r="ALK3248" s="137"/>
      <c r="ALL3248" s="137"/>
      <c r="ALM3248" s="137"/>
      <c r="ALN3248" s="137"/>
      <c r="ALO3248" s="137"/>
      <c r="ALP3248" s="137"/>
      <c r="ALQ3248" s="137"/>
      <c r="ALR3248" s="137"/>
      <c r="ALS3248" s="137"/>
      <c r="ALT3248" s="137"/>
      <c r="ALU3248" s="137"/>
      <c r="ALV3248" s="137"/>
      <c r="ALW3248" s="137"/>
      <c r="ALX3248" s="137"/>
      <c r="ALY3248" s="137"/>
      <c r="ALZ3248" s="137"/>
      <c r="AMA3248" s="137"/>
      <c r="AMB3248" s="137"/>
      <c r="AMC3248" s="137"/>
      <c r="AMD3248" s="137"/>
      <c r="AME3248" s="137"/>
      <c r="AMF3248" s="137"/>
      <c r="AMG3248" s="137"/>
      <c r="AMH3248" s="137"/>
      <c r="AMI3248" s="137"/>
      <c r="AMJ3248" s="137"/>
      <c r="AMK3248" s="137"/>
      <c r="AML3248" s="137"/>
      <c r="AMM3248" s="137"/>
      <c r="AMN3248" s="137"/>
      <c r="AMO3248" s="137"/>
      <c r="AMP3248" s="137"/>
      <c r="AMQ3248" s="137"/>
      <c r="AMR3248" s="137"/>
      <c r="AMS3248" s="137"/>
      <c r="AMT3248" s="137"/>
      <c r="AMU3248" s="137"/>
      <c r="AMV3248" s="137"/>
      <c r="AMW3248" s="137"/>
      <c r="AMX3248" s="137"/>
      <c r="AMY3248" s="137"/>
      <c r="AMZ3248" s="137"/>
      <c r="ANA3248" s="137"/>
      <c r="ANB3248" s="137"/>
      <c r="ANC3248" s="137"/>
      <c r="AND3248" s="137"/>
      <c r="ANE3248" s="137"/>
      <c r="ANF3248" s="137"/>
      <c r="ANG3248" s="137"/>
      <c r="ANH3248" s="137"/>
      <c r="ANI3248" s="137"/>
      <c r="ANJ3248" s="137"/>
      <c r="ANK3248" s="137"/>
      <c r="ANL3248" s="137"/>
      <c r="ANM3248" s="137"/>
      <c r="ANN3248" s="137"/>
      <c r="ANO3248" s="137"/>
      <c r="ANP3248" s="137"/>
      <c r="ANQ3248" s="137"/>
      <c r="ANR3248" s="137"/>
      <c r="ANS3248" s="137"/>
      <c r="ANT3248" s="137"/>
      <c r="ANU3248" s="137"/>
      <c r="ANV3248" s="137"/>
      <c r="ANW3248" s="137"/>
      <c r="ANX3248" s="137"/>
      <c r="ANY3248" s="137"/>
      <c r="ANZ3248" s="137"/>
      <c r="AOA3248" s="137"/>
      <c r="AOB3248" s="137"/>
      <c r="AOC3248" s="137"/>
      <c r="AOD3248" s="137"/>
      <c r="AOE3248" s="137"/>
      <c r="AOF3248" s="137"/>
      <c r="AOG3248" s="137"/>
      <c r="AOH3248" s="137"/>
      <c r="AOI3248" s="137"/>
      <c r="AOJ3248" s="137"/>
      <c r="AOK3248" s="137"/>
      <c r="AOL3248" s="137"/>
      <c r="AOM3248" s="137"/>
      <c r="AON3248" s="137"/>
      <c r="AOO3248" s="137"/>
      <c r="AOP3248" s="137"/>
      <c r="AOQ3248" s="137"/>
      <c r="AOR3248" s="137"/>
      <c r="AOS3248" s="137"/>
      <c r="AOT3248" s="137"/>
      <c r="AOU3248" s="137"/>
      <c r="AOV3248" s="137"/>
      <c r="AOW3248" s="137"/>
      <c r="AOX3248" s="137"/>
      <c r="AOY3248" s="137"/>
      <c r="AOZ3248" s="137"/>
      <c r="APA3248" s="137"/>
      <c r="APB3248" s="137"/>
      <c r="APC3248" s="137"/>
      <c r="APD3248" s="137"/>
      <c r="APE3248" s="137"/>
      <c r="APF3248" s="137"/>
      <c r="APG3248" s="137"/>
      <c r="APH3248" s="137"/>
      <c r="API3248" s="137"/>
      <c r="APJ3248" s="137"/>
      <c r="APK3248" s="137"/>
      <c r="APL3248" s="137"/>
      <c r="APM3248" s="137"/>
      <c r="APN3248" s="137"/>
      <c r="APO3248" s="137"/>
      <c r="APP3248" s="137"/>
      <c r="APQ3248" s="137"/>
      <c r="APR3248" s="137"/>
      <c r="APS3248" s="137"/>
      <c r="APT3248" s="137"/>
      <c r="APU3248" s="137"/>
      <c r="APV3248" s="137"/>
      <c r="APW3248" s="137"/>
      <c r="APX3248" s="137"/>
      <c r="APY3248" s="137"/>
      <c r="APZ3248" s="137"/>
      <c r="AQA3248" s="137"/>
      <c r="AQB3248" s="137"/>
      <c r="AQC3248" s="137"/>
      <c r="AQD3248" s="137"/>
      <c r="AQE3248" s="137"/>
      <c r="AQF3248" s="137"/>
      <c r="AQG3248" s="137"/>
      <c r="AQH3248" s="137"/>
      <c r="AQI3248" s="137"/>
      <c r="AQJ3248" s="137"/>
      <c r="AQK3248" s="137"/>
      <c r="AQL3248" s="137"/>
      <c r="AQM3248" s="137"/>
      <c r="AQN3248" s="137"/>
      <c r="AQO3248" s="137"/>
      <c r="AQP3248" s="137"/>
      <c r="AQQ3248" s="137"/>
      <c r="AQR3248" s="137"/>
      <c r="AQS3248" s="137"/>
      <c r="AQT3248" s="137"/>
      <c r="AQU3248" s="137"/>
      <c r="AQV3248" s="137"/>
      <c r="AQW3248" s="137"/>
      <c r="AQX3248" s="137"/>
      <c r="AQY3248" s="137"/>
      <c r="AQZ3248" s="137"/>
      <c r="ARA3248" s="137"/>
      <c r="ARB3248" s="137"/>
      <c r="ARC3248" s="137"/>
      <c r="ARD3248" s="137"/>
      <c r="ARE3248" s="137"/>
      <c r="ARF3248" s="137"/>
      <c r="ARG3248" s="137"/>
      <c r="ARH3248" s="137"/>
      <c r="ARI3248" s="137"/>
      <c r="ARJ3248" s="137"/>
      <c r="ARK3248" s="137"/>
      <c r="ARL3248" s="137"/>
      <c r="ARM3248" s="137"/>
      <c r="ARN3248" s="137"/>
      <c r="ARO3248" s="137"/>
      <c r="ARP3248" s="137"/>
      <c r="ARQ3248" s="137"/>
      <c r="ARR3248" s="137"/>
      <c r="ARS3248" s="137"/>
      <c r="ART3248" s="137"/>
      <c r="ARU3248" s="137"/>
      <c r="ARV3248" s="137"/>
      <c r="ARW3248" s="137"/>
      <c r="ARX3248" s="137"/>
      <c r="ARY3248" s="137"/>
      <c r="ARZ3248" s="137"/>
      <c r="ASA3248" s="137"/>
      <c r="ASB3248" s="137"/>
      <c r="ASC3248" s="137"/>
      <c r="ASD3248" s="137"/>
      <c r="ASE3248" s="137"/>
      <c r="ASF3248" s="137"/>
      <c r="ASG3248" s="137"/>
      <c r="ASH3248" s="137"/>
      <c r="ASI3248" s="137"/>
      <c r="ASJ3248" s="137"/>
      <c r="ASK3248" s="137"/>
      <c r="ASL3248" s="137"/>
      <c r="ASM3248" s="137"/>
      <c r="ASN3248" s="137"/>
      <c r="ASO3248" s="137"/>
      <c r="ASP3248" s="137"/>
      <c r="ASQ3248" s="137"/>
      <c r="ASR3248" s="137"/>
      <c r="ASS3248" s="137"/>
      <c r="AST3248" s="137"/>
      <c r="ASU3248" s="137"/>
      <c r="ASV3248" s="137"/>
      <c r="ASW3248" s="137"/>
      <c r="ASX3248" s="137"/>
      <c r="ASY3248" s="137"/>
      <c r="ASZ3248" s="137"/>
      <c r="ATA3248" s="137"/>
      <c r="ATB3248" s="137"/>
      <c r="ATC3248" s="137"/>
      <c r="ATD3248" s="137"/>
      <c r="ATE3248" s="137"/>
      <c r="ATF3248" s="137"/>
      <c r="ATG3248" s="137"/>
      <c r="ATH3248" s="137"/>
      <c r="ATI3248" s="137"/>
      <c r="ATJ3248" s="137"/>
      <c r="ATK3248" s="137"/>
      <c r="ATL3248" s="137"/>
      <c r="ATM3248" s="137"/>
      <c r="ATN3248" s="137"/>
      <c r="ATO3248" s="137"/>
      <c r="ATP3248" s="137"/>
      <c r="ATQ3248" s="137"/>
      <c r="ATR3248" s="137"/>
      <c r="ATS3248" s="137"/>
      <c r="ATT3248" s="137"/>
      <c r="ATU3248" s="137"/>
      <c r="ATV3248" s="137"/>
      <c r="ATW3248" s="137"/>
      <c r="ATX3248" s="137"/>
      <c r="ATY3248" s="137"/>
      <c r="ATZ3248" s="137"/>
      <c r="AUA3248" s="137"/>
      <c r="AUB3248" s="137"/>
      <c r="AUC3248" s="137"/>
      <c r="AUD3248" s="137"/>
      <c r="AUE3248" s="137"/>
      <c r="AUF3248" s="137"/>
      <c r="AUG3248" s="137"/>
      <c r="AUH3248" s="137"/>
      <c r="AUI3248" s="137"/>
      <c r="AUJ3248" s="137"/>
      <c r="AUK3248" s="137"/>
      <c r="AUL3248" s="137"/>
      <c r="AUM3248" s="137"/>
      <c r="AUN3248" s="137"/>
      <c r="AUO3248" s="137"/>
      <c r="AUP3248" s="137"/>
      <c r="AUQ3248" s="137"/>
      <c r="AUR3248" s="137"/>
      <c r="AUS3248" s="137"/>
      <c r="AUT3248" s="137"/>
      <c r="AUU3248" s="137"/>
      <c r="AUV3248" s="137"/>
      <c r="AUW3248" s="137"/>
      <c r="AUX3248" s="137"/>
      <c r="AUY3248" s="137"/>
      <c r="AUZ3248" s="137"/>
      <c r="AVA3248" s="137"/>
      <c r="AVB3248" s="137"/>
      <c r="AVC3248" s="137"/>
      <c r="AVD3248" s="137"/>
      <c r="AVE3248" s="137"/>
      <c r="AVF3248" s="137"/>
      <c r="AVG3248" s="137"/>
      <c r="AVH3248" s="137"/>
      <c r="AVI3248" s="137"/>
      <c r="AVJ3248" s="137"/>
      <c r="AVK3248" s="137"/>
      <c r="AVL3248" s="137"/>
      <c r="AVM3248" s="137"/>
      <c r="AVN3248" s="137"/>
      <c r="AVO3248" s="137"/>
      <c r="AVP3248" s="137"/>
      <c r="AVQ3248" s="137"/>
      <c r="AVR3248" s="137"/>
      <c r="AVS3248" s="137"/>
      <c r="AVT3248" s="137"/>
      <c r="AVU3248" s="137"/>
      <c r="AVV3248" s="137"/>
      <c r="AVW3248" s="137"/>
      <c r="AVX3248" s="137"/>
      <c r="AVY3248" s="137"/>
      <c r="AVZ3248" s="137"/>
      <c r="AWA3248" s="137"/>
      <c r="AWB3248" s="137"/>
      <c r="AWC3248" s="137"/>
      <c r="AWD3248" s="137"/>
      <c r="AWE3248" s="137"/>
      <c r="AWF3248" s="137"/>
      <c r="AWG3248" s="137"/>
      <c r="AWH3248" s="137"/>
      <c r="AWI3248" s="137"/>
      <c r="AWJ3248" s="137"/>
      <c r="AWK3248" s="137"/>
      <c r="AWL3248" s="137"/>
      <c r="AWM3248" s="137"/>
      <c r="AWN3248" s="137"/>
      <c r="AWO3248" s="137"/>
      <c r="AWP3248" s="137"/>
      <c r="AWQ3248" s="137"/>
      <c r="AWR3248" s="137"/>
      <c r="AWS3248" s="137"/>
      <c r="AWT3248" s="137"/>
      <c r="AWU3248" s="137"/>
      <c r="AWV3248" s="137"/>
      <c r="AWW3248" s="137"/>
      <c r="AWX3248" s="137"/>
      <c r="AWY3248" s="137"/>
      <c r="AWZ3248" s="137"/>
      <c r="AXA3248" s="137"/>
      <c r="AXB3248" s="137"/>
      <c r="AXC3248" s="137"/>
      <c r="AXD3248" s="137"/>
      <c r="AXE3248" s="137"/>
      <c r="AXF3248" s="137"/>
      <c r="AXG3248" s="137"/>
      <c r="AXH3248" s="137"/>
      <c r="AXI3248" s="137"/>
      <c r="AXJ3248" s="137"/>
      <c r="AXK3248" s="137"/>
      <c r="AXL3248" s="137"/>
      <c r="AXM3248" s="137"/>
      <c r="AXN3248" s="137"/>
      <c r="AXO3248" s="137"/>
      <c r="AXP3248" s="137"/>
      <c r="AXQ3248" s="137"/>
      <c r="AXR3248" s="137"/>
      <c r="AXS3248" s="137"/>
      <c r="AXT3248" s="137"/>
      <c r="AXU3248" s="137"/>
      <c r="AXV3248" s="137"/>
      <c r="AXW3248" s="137"/>
      <c r="AXX3248" s="137"/>
      <c r="AXY3248" s="137"/>
      <c r="AXZ3248" s="137"/>
      <c r="AYA3248" s="137"/>
      <c r="AYB3248" s="137"/>
      <c r="AYC3248" s="137"/>
      <c r="AYD3248" s="137"/>
      <c r="AYE3248" s="137"/>
      <c r="AYF3248" s="137"/>
      <c r="AYG3248" s="137"/>
      <c r="AYH3248" s="137"/>
      <c r="AYI3248" s="137"/>
      <c r="AYJ3248" s="137"/>
      <c r="AYK3248" s="137"/>
      <c r="AYL3248" s="137"/>
      <c r="AYM3248" s="137"/>
      <c r="AYN3248" s="137"/>
      <c r="AYO3248" s="137"/>
      <c r="AYP3248" s="137"/>
      <c r="AYQ3248" s="137"/>
      <c r="AYR3248" s="137"/>
      <c r="AYS3248" s="137"/>
      <c r="AYT3248" s="137"/>
      <c r="AYU3248" s="137"/>
      <c r="AYV3248" s="137"/>
      <c r="AYW3248" s="137"/>
      <c r="AYX3248" s="137"/>
      <c r="AYY3248" s="137"/>
      <c r="AYZ3248" s="137"/>
      <c r="AZA3248" s="137"/>
      <c r="AZB3248" s="137"/>
      <c r="AZC3248" s="137"/>
      <c r="AZD3248" s="137"/>
      <c r="AZE3248" s="137"/>
      <c r="AZF3248" s="137"/>
      <c r="AZG3248" s="137"/>
      <c r="AZH3248" s="137"/>
      <c r="AZI3248" s="137"/>
      <c r="AZJ3248" s="137"/>
      <c r="AZK3248" s="137"/>
      <c r="AZL3248" s="137"/>
      <c r="AZM3248" s="137"/>
      <c r="AZN3248" s="137"/>
      <c r="AZO3248" s="137"/>
      <c r="AZP3248" s="137"/>
      <c r="AZQ3248" s="137"/>
      <c r="AZR3248" s="137"/>
      <c r="AZS3248" s="137"/>
      <c r="AZT3248" s="137"/>
      <c r="AZU3248" s="137"/>
      <c r="AZV3248" s="137"/>
      <c r="AZW3248" s="137"/>
      <c r="AZX3248" s="137"/>
      <c r="AZY3248" s="137"/>
      <c r="AZZ3248" s="137"/>
      <c r="BAA3248" s="137"/>
      <c r="BAB3248" s="137"/>
      <c r="BAC3248" s="137"/>
      <c r="BAD3248" s="137"/>
      <c r="BAE3248" s="137"/>
      <c r="BAF3248" s="137"/>
      <c r="BAG3248" s="137"/>
      <c r="BAH3248" s="137"/>
      <c r="BAI3248" s="137"/>
      <c r="BAJ3248" s="137"/>
      <c r="BAK3248" s="137"/>
      <c r="BAL3248" s="137"/>
      <c r="BAM3248" s="137"/>
      <c r="BAN3248" s="137"/>
      <c r="BAO3248" s="137"/>
      <c r="BAP3248" s="137"/>
      <c r="BAQ3248" s="137"/>
      <c r="BAR3248" s="137"/>
      <c r="BAS3248" s="137"/>
      <c r="BAT3248" s="137"/>
      <c r="BAU3248" s="137"/>
      <c r="BAV3248" s="137"/>
      <c r="BAW3248" s="137"/>
      <c r="BAX3248" s="137"/>
      <c r="BAY3248" s="137"/>
      <c r="BAZ3248" s="137"/>
      <c r="BBA3248" s="137"/>
      <c r="BBB3248" s="137"/>
      <c r="BBC3248" s="137"/>
      <c r="BBD3248" s="137"/>
      <c r="BBE3248" s="137"/>
      <c r="BBF3248" s="137"/>
      <c r="BBG3248" s="137"/>
      <c r="BBH3248" s="137"/>
      <c r="BBI3248" s="137"/>
      <c r="BBJ3248" s="137"/>
      <c r="BBK3248" s="137"/>
      <c r="BBL3248" s="137"/>
      <c r="BBM3248" s="137"/>
      <c r="BBN3248" s="137"/>
      <c r="BBO3248" s="137"/>
      <c r="BBP3248" s="137"/>
      <c r="BBQ3248" s="137"/>
      <c r="BBR3248" s="137"/>
      <c r="BBS3248" s="137"/>
      <c r="BBT3248" s="137"/>
      <c r="BBU3248" s="137"/>
      <c r="BBV3248" s="137"/>
      <c r="BBW3248" s="137"/>
      <c r="BBX3248" s="137"/>
      <c r="BBY3248" s="137"/>
      <c r="BBZ3248" s="137"/>
      <c r="BCA3248" s="137"/>
      <c r="BCB3248" s="137"/>
      <c r="BCC3248" s="137"/>
      <c r="BCD3248" s="137"/>
      <c r="BCE3248" s="137"/>
      <c r="BCF3248" s="137"/>
      <c r="BCG3248" s="137"/>
      <c r="BCH3248" s="137"/>
      <c r="BCI3248" s="137"/>
      <c r="BCJ3248" s="137"/>
      <c r="BCK3248" s="137"/>
      <c r="BCL3248" s="137"/>
      <c r="BCM3248" s="137"/>
      <c r="BCN3248" s="137"/>
      <c r="BCO3248" s="137"/>
      <c r="BCP3248" s="137"/>
      <c r="BCQ3248" s="137"/>
      <c r="BCR3248" s="137"/>
      <c r="BCS3248" s="137"/>
      <c r="BCT3248" s="137"/>
      <c r="BCU3248" s="137"/>
      <c r="BCV3248" s="137"/>
      <c r="BCW3248" s="137"/>
      <c r="BCX3248" s="137"/>
      <c r="BCY3248" s="137"/>
      <c r="BCZ3248" s="137"/>
      <c r="BDA3248" s="137"/>
      <c r="BDB3248" s="137"/>
      <c r="BDC3248" s="137"/>
      <c r="BDD3248" s="137"/>
      <c r="BDE3248" s="137"/>
      <c r="BDF3248" s="137"/>
      <c r="BDG3248" s="137"/>
      <c r="BDH3248" s="137"/>
      <c r="BDI3248" s="137"/>
      <c r="BDJ3248" s="137"/>
      <c r="BDK3248" s="137"/>
      <c r="BDL3248" s="137"/>
      <c r="BDM3248" s="137"/>
      <c r="BDN3248" s="137"/>
      <c r="BDO3248" s="137"/>
      <c r="BDP3248" s="137"/>
      <c r="BDQ3248" s="137"/>
      <c r="BDR3248" s="137"/>
      <c r="BDS3248" s="137"/>
      <c r="BDT3248" s="137"/>
      <c r="BDU3248" s="137"/>
      <c r="BDV3248" s="137"/>
      <c r="BDW3248" s="137"/>
      <c r="BDX3248" s="137"/>
      <c r="BDY3248" s="137"/>
      <c r="BDZ3248" s="137"/>
      <c r="BEA3248" s="137"/>
      <c r="BEB3248" s="137"/>
      <c r="BEC3248" s="137"/>
      <c r="BED3248" s="137"/>
      <c r="BEE3248" s="137"/>
      <c r="BEF3248" s="137"/>
      <c r="BEG3248" s="137"/>
      <c r="BEH3248" s="137"/>
      <c r="BEI3248" s="137"/>
      <c r="BEJ3248" s="137"/>
      <c r="BEK3248" s="137"/>
      <c r="BEL3248" s="137"/>
      <c r="BEM3248" s="137"/>
      <c r="BEN3248" s="137"/>
      <c r="BEO3248" s="137"/>
      <c r="BEP3248" s="137"/>
      <c r="BEQ3248" s="137"/>
      <c r="BER3248" s="137"/>
      <c r="BES3248" s="137"/>
      <c r="BET3248" s="137"/>
      <c r="BEU3248" s="137"/>
      <c r="BEV3248" s="137"/>
      <c r="BEW3248" s="137"/>
      <c r="BEX3248" s="137"/>
      <c r="BEY3248" s="137"/>
      <c r="BEZ3248" s="137"/>
      <c r="BFA3248" s="137"/>
      <c r="BFB3248" s="137"/>
      <c r="BFC3248" s="137"/>
      <c r="BFD3248" s="137"/>
      <c r="BFE3248" s="137"/>
      <c r="BFF3248" s="137"/>
      <c r="BFG3248" s="137"/>
      <c r="BFH3248" s="137"/>
      <c r="BFI3248" s="137"/>
      <c r="BFJ3248" s="137"/>
      <c r="BFK3248" s="137"/>
      <c r="BFL3248" s="137"/>
      <c r="BFM3248" s="137"/>
      <c r="BFN3248" s="137"/>
      <c r="BFO3248" s="137"/>
      <c r="BFP3248" s="137"/>
      <c r="BFQ3248" s="137"/>
      <c r="BFR3248" s="137"/>
      <c r="BFS3248" s="137"/>
      <c r="BFT3248" s="137"/>
      <c r="BFU3248" s="137"/>
      <c r="BFV3248" s="137"/>
      <c r="BFW3248" s="137"/>
      <c r="BFX3248" s="137"/>
      <c r="BFY3248" s="137"/>
      <c r="BFZ3248" s="137"/>
      <c r="BGA3248" s="137"/>
      <c r="BGB3248" s="137"/>
      <c r="BGC3248" s="137"/>
      <c r="BGD3248" s="137"/>
      <c r="BGE3248" s="137"/>
      <c r="BGF3248" s="137"/>
      <c r="BGG3248" s="137"/>
      <c r="BGH3248" s="137"/>
      <c r="BGI3248" s="137"/>
      <c r="BGJ3248" s="137"/>
      <c r="BGK3248" s="137"/>
      <c r="BGL3248" s="137"/>
      <c r="BGM3248" s="137"/>
      <c r="BGN3248" s="137"/>
      <c r="BGO3248" s="137"/>
      <c r="BGP3248" s="137"/>
      <c r="BGQ3248" s="137"/>
      <c r="BGR3248" s="137"/>
      <c r="BGS3248" s="137"/>
      <c r="BGT3248" s="137"/>
      <c r="BGU3248" s="137"/>
      <c r="BGV3248" s="137"/>
      <c r="BGW3248" s="137"/>
      <c r="BGX3248" s="137"/>
      <c r="BGY3248" s="137"/>
      <c r="BGZ3248" s="137"/>
      <c r="BHA3248" s="137"/>
      <c r="BHB3248" s="137"/>
      <c r="BHC3248" s="137"/>
      <c r="BHD3248" s="137"/>
      <c r="BHE3248" s="137"/>
      <c r="BHF3248" s="137"/>
      <c r="BHG3248" s="137"/>
      <c r="BHH3248" s="137"/>
      <c r="BHI3248" s="137"/>
      <c r="BHJ3248" s="137"/>
      <c r="BHK3248" s="137"/>
      <c r="BHL3248" s="137"/>
      <c r="BHM3248" s="137"/>
      <c r="BHN3248" s="137"/>
      <c r="BHO3248" s="137"/>
      <c r="BHP3248" s="137"/>
      <c r="BHQ3248" s="137"/>
      <c r="BHR3248" s="137"/>
      <c r="BHS3248" s="137"/>
      <c r="BHT3248" s="137"/>
      <c r="BHU3248" s="137"/>
      <c r="BHV3248" s="137"/>
      <c r="BHW3248" s="137"/>
      <c r="BHX3248" s="137"/>
      <c r="BHY3248" s="137"/>
      <c r="BHZ3248" s="137"/>
      <c r="BIA3248" s="137"/>
      <c r="BIB3248" s="137"/>
      <c r="BIC3248" s="137"/>
      <c r="BID3248" s="137"/>
      <c r="BIE3248" s="137"/>
      <c r="BIF3248" s="137"/>
      <c r="BIG3248" s="137"/>
      <c r="BIH3248" s="137"/>
      <c r="BII3248" s="137"/>
      <c r="BIJ3248" s="137"/>
      <c r="BIK3248" s="137"/>
      <c r="BIL3248" s="137"/>
      <c r="BIM3248" s="137"/>
      <c r="BIN3248" s="137"/>
      <c r="BIO3248" s="137"/>
      <c r="BIP3248" s="137"/>
      <c r="BIQ3248" s="137"/>
      <c r="BIR3248" s="137"/>
      <c r="BIS3248" s="137"/>
      <c r="BIT3248" s="137"/>
      <c r="BIU3248" s="137"/>
      <c r="BIV3248" s="137"/>
      <c r="BIW3248" s="137"/>
      <c r="BIX3248" s="137"/>
      <c r="BIY3248" s="137"/>
      <c r="BIZ3248" s="137"/>
      <c r="BJA3248" s="137"/>
      <c r="BJB3248" s="137"/>
      <c r="BJC3248" s="137"/>
      <c r="BJD3248" s="137"/>
      <c r="BJE3248" s="137"/>
      <c r="BJF3248" s="137"/>
      <c r="BJG3248" s="137"/>
      <c r="BJH3248" s="137"/>
      <c r="BJI3248" s="137"/>
      <c r="BJJ3248" s="137"/>
      <c r="BJK3248" s="137"/>
      <c r="BJL3248" s="137"/>
      <c r="BJM3248" s="137"/>
      <c r="BJN3248" s="137"/>
      <c r="BJO3248" s="137"/>
      <c r="BJP3248" s="137"/>
      <c r="BJQ3248" s="137"/>
      <c r="BJR3248" s="137"/>
      <c r="BJS3248" s="137"/>
      <c r="BJT3248" s="137"/>
      <c r="BJU3248" s="137"/>
      <c r="BJV3248" s="137"/>
      <c r="BJW3248" s="137"/>
      <c r="BJX3248" s="137"/>
      <c r="BJY3248" s="137"/>
      <c r="BJZ3248" s="137"/>
      <c r="BKA3248" s="137"/>
      <c r="BKB3248" s="137"/>
      <c r="BKC3248" s="137"/>
      <c r="BKD3248" s="137"/>
      <c r="BKE3248" s="137"/>
      <c r="BKF3248" s="137"/>
      <c r="BKG3248" s="137"/>
      <c r="BKH3248" s="137"/>
      <c r="BKI3248" s="137"/>
      <c r="BKJ3248" s="137"/>
      <c r="BKK3248" s="137"/>
      <c r="BKL3248" s="137"/>
      <c r="BKM3248" s="137"/>
      <c r="BKN3248" s="137"/>
      <c r="BKO3248" s="137"/>
      <c r="BKP3248" s="137"/>
      <c r="BKQ3248" s="137"/>
      <c r="BKR3248" s="137"/>
      <c r="BKS3248" s="137"/>
      <c r="BKT3248" s="137"/>
      <c r="BKU3248" s="137"/>
      <c r="BKV3248" s="137"/>
      <c r="BKW3248" s="137"/>
      <c r="BKX3248" s="137"/>
      <c r="BKY3248" s="137"/>
      <c r="BKZ3248" s="137"/>
      <c r="BLA3248" s="137"/>
      <c r="BLB3248" s="137"/>
      <c r="BLC3248" s="137"/>
      <c r="BLD3248" s="137"/>
      <c r="BLE3248" s="137"/>
      <c r="BLF3248" s="137"/>
      <c r="BLG3248" s="137"/>
      <c r="BLH3248" s="137"/>
      <c r="BLI3248" s="137"/>
      <c r="BLJ3248" s="137"/>
      <c r="BLK3248" s="137"/>
      <c r="BLL3248" s="137"/>
      <c r="BLM3248" s="137"/>
      <c r="BLN3248" s="137"/>
      <c r="BLO3248" s="137"/>
      <c r="BLP3248" s="137"/>
      <c r="BLQ3248" s="137"/>
      <c r="BLR3248" s="137"/>
      <c r="BLS3248" s="137"/>
      <c r="BLT3248" s="137"/>
      <c r="BLU3248" s="137"/>
      <c r="BLV3248" s="137"/>
      <c r="BLW3248" s="137"/>
      <c r="BLX3248" s="137"/>
      <c r="BLY3248" s="137"/>
      <c r="BLZ3248" s="137"/>
      <c r="BMA3248" s="137"/>
      <c r="BMB3248" s="137"/>
      <c r="BMC3248" s="137"/>
      <c r="BMD3248" s="137"/>
      <c r="BME3248" s="137"/>
      <c r="BMF3248" s="137"/>
      <c r="BMG3248" s="137"/>
      <c r="BMH3248" s="137"/>
      <c r="BMI3248" s="137"/>
      <c r="BMJ3248" s="137"/>
      <c r="BMK3248" s="137"/>
      <c r="BML3248" s="137"/>
      <c r="BMM3248" s="137"/>
      <c r="BMN3248" s="137"/>
      <c r="BMO3248" s="137"/>
      <c r="BMP3248" s="137"/>
      <c r="BMQ3248" s="137"/>
      <c r="BMR3248" s="137"/>
      <c r="BMS3248" s="137"/>
      <c r="BMT3248" s="137"/>
      <c r="BMU3248" s="137"/>
      <c r="BMV3248" s="137"/>
      <c r="BMW3248" s="137"/>
      <c r="BMX3248" s="137"/>
      <c r="BMY3248" s="137"/>
      <c r="BMZ3248" s="137"/>
      <c r="BNA3248" s="137"/>
      <c r="BNB3248" s="137"/>
      <c r="BNC3248" s="137"/>
      <c r="BND3248" s="137"/>
      <c r="BNE3248" s="137"/>
      <c r="BNF3248" s="137"/>
      <c r="BNG3248" s="137"/>
      <c r="BNH3248" s="137"/>
      <c r="BNI3248" s="137"/>
      <c r="BNJ3248" s="137"/>
      <c r="BNK3248" s="137"/>
      <c r="BNL3248" s="137"/>
      <c r="BNM3248" s="137"/>
      <c r="BNN3248" s="137"/>
      <c r="BNO3248" s="137"/>
      <c r="BNP3248" s="137"/>
      <c r="BNQ3248" s="137"/>
      <c r="BNR3248" s="137"/>
      <c r="BNS3248" s="137"/>
      <c r="BNT3248" s="137"/>
      <c r="BNU3248" s="137"/>
      <c r="BNV3248" s="137"/>
      <c r="BNW3248" s="137"/>
      <c r="BNX3248" s="137"/>
      <c r="BNY3248" s="137"/>
      <c r="BNZ3248" s="137"/>
      <c r="BOA3248" s="137"/>
      <c r="BOB3248" s="137"/>
      <c r="BOC3248" s="137"/>
      <c r="BOD3248" s="137"/>
      <c r="BOE3248" s="137"/>
      <c r="BOF3248" s="137"/>
      <c r="BOG3248" s="137"/>
      <c r="BOH3248" s="137"/>
      <c r="BOI3248" s="137"/>
      <c r="BOJ3248" s="137"/>
      <c r="BOK3248" s="137"/>
      <c r="BOL3248" s="137"/>
      <c r="BOM3248" s="137"/>
      <c r="BON3248" s="137"/>
      <c r="BOO3248" s="137"/>
      <c r="BOP3248" s="137"/>
      <c r="BOQ3248" s="137"/>
      <c r="BOR3248" s="137"/>
      <c r="BOS3248" s="137"/>
      <c r="BOT3248" s="137"/>
      <c r="BOU3248" s="137"/>
      <c r="BOV3248" s="137"/>
      <c r="BOW3248" s="137"/>
      <c r="BOX3248" s="137"/>
      <c r="BOY3248" s="137"/>
      <c r="BOZ3248" s="137"/>
      <c r="BPA3248" s="137"/>
      <c r="BPB3248" s="137"/>
      <c r="BPC3248" s="137"/>
      <c r="BPD3248" s="137"/>
      <c r="BPE3248" s="137"/>
      <c r="BPF3248" s="137"/>
      <c r="BPG3248" s="137"/>
      <c r="BPH3248" s="137"/>
      <c r="BPI3248" s="137"/>
      <c r="BPJ3248" s="137"/>
      <c r="BPK3248" s="137"/>
      <c r="BPL3248" s="137"/>
      <c r="BPM3248" s="137"/>
      <c r="BPN3248" s="137"/>
      <c r="BPO3248" s="137"/>
      <c r="BPP3248" s="137"/>
      <c r="BPQ3248" s="137"/>
      <c r="BPR3248" s="137"/>
      <c r="BPS3248" s="137"/>
      <c r="BPT3248" s="137"/>
      <c r="BPU3248" s="137"/>
      <c r="BPV3248" s="137"/>
      <c r="BPW3248" s="137"/>
      <c r="BPX3248" s="137"/>
      <c r="BPY3248" s="137"/>
      <c r="BPZ3248" s="137"/>
      <c r="BQA3248" s="137"/>
      <c r="BQB3248" s="137"/>
      <c r="BQC3248" s="137"/>
      <c r="BQD3248" s="137"/>
      <c r="BQE3248" s="137"/>
      <c r="BQF3248" s="137"/>
      <c r="BQG3248" s="137"/>
      <c r="BQH3248" s="137"/>
      <c r="BQI3248" s="137"/>
      <c r="BQJ3248" s="137"/>
      <c r="BQK3248" s="137"/>
      <c r="BQL3248" s="137"/>
      <c r="BQM3248" s="137"/>
      <c r="BQN3248" s="137"/>
      <c r="BQO3248" s="137"/>
      <c r="BQP3248" s="137"/>
      <c r="BQQ3248" s="137"/>
      <c r="BQR3248" s="137"/>
      <c r="BQS3248" s="137"/>
      <c r="BQT3248" s="137"/>
      <c r="BQU3248" s="137"/>
      <c r="BQV3248" s="137"/>
      <c r="BQW3248" s="137"/>
      <c r="BQX3248" s="137"/>
      <c r="BQY3248" s="137"/>
      <c r="BQZ3248" s="137"/>
      <c r="BRA3248" s="137"/>
      <c r="BRB3248" s="137"/>
      <c r="BRC3248" s="137"/>
      <c r="BRD3248" s="137"/>
      <c r="BRE3248" s="137"/>
      <c r="BRF3248" s="137"/>
      <c r="BRG3248" s="137"/>
      <c r="BRH3248" s="137"/>
      <c r="BRI3248" s="137"/>
      <c r="BRJ3248" s="137"/>
      <c r="BRK3248" s="137"/>
      <c r="BRL3248" s="137"/>
      <c r="BRM3248" s="137"/>
      <c r="BRN3248" s="137"/>
      <c r="BRO3248" s="137"/>
      <c r="BRP3248" s="137"/>
      <c r="BRQ3248" s="137"/>
      <c r="BRR3248" s="137"/>
      <c r="BRS3248" s="137"/>
      <c r="BRT3248" s="137"/>
      <c r="BRU3248" s="137"/>
      <c r="BRV3248" s="137"/>
      <c r="BRW3248" s="137"/>
      <c r="BRX3248" s="137"/>
      <c r="BRY3248" s="137"/>
      <c r="BRZ3248" s="137"/>
      <c r="BSA3248" s="137"/>
      <c r="BSB3248" s="137"/>
      <c r="BSC3248" s="137"/>
      <c r="BSD3248" s="137"/>
      <c r="BSE3248" s="137"/>
      <c r="BSF3248" s="137"/>
      <c r="BSG3248" s="137"/>
      <c r="BSH3248" s="137"/>
      <c r="BSI3248" s="137"/>
      <c r="BSJ3248" s="137"/>
      <c r="BSK3248" s="137"/>
      <c r="BSL3248" s="137"/>
      <c r="BSM3248" s="137"/>
      <c r="BSN3248" s="137"/>
      <c r="BSO3248" s="137"/>
      <c r="BSP3248" s="137"/>
      <c r="BSQ3248" s="137"/>
      <c r="BSR3248" s="137"/>
      <c r="BSS3248" s="137"/>
      <c r="BST3248" s="137"/>
      <c r="BSU3248" s="137"/>
      <c r="BSV3248" s="137"/>
      <c r="BSW3248" s="137"/>
      <c r="BSX3248" s="137"/>
      <c r="BSY3248" s="137"/>
      <c r="BSZ3248" s="137"/>
      <c r="BTA3248" s="137"/>
      <c r="BTB3248" s="137"/>
      <c r="BTC3248" s="137"/>
      <c r="BTD3248" s="137"/>
      <c r="BTE3248" s="137"/>
      <c r="BTF3248" s="137"/>
      <c r="BTG3248" s="137"/>
      <c r="BTH3248" s="137"/>
      <c r="BTI3248" s="137"/>
      <c r="BTJ3248" s="137"/>
      <c r="BTK3248" s="137"/>
      <c r="BTL3248" s="137"/>
      <c r="BTM3248" s="137"/>
      <c r="BTN3248" s="137"/>
      <c r="BTO3248" s="137"/>
      <c r="BTP3248" s="137"/>
      <c r="BTQ3248" s="137"/>
      <c r="BTR3248" s="137"/>
      <c r="BTS3248" s="137"/>
      <c r="BTT3248" s="137"/>
      <c r="BTU3248" s="137"/>
      <c r="BTV3248" s="137"/>
      <c r="BTW3248" s="137"/>
      <c r="BTX3248" s="137"/>
      <c r="BTY3248" s="137"/>
      <c r="BTZ3248" s="137"/>
      <c r="BUA3248" s="137"/>
      <c r="BUB3248" s="137"/>
      <c r="BUC3248" s="137"/>
      <c r="BUD3248" s="137"/>
      <c r="BUE3248" s="137"/>
      <c r="BUF3248" s="137"/>
      <c r="BUG3248" s="137"/>
      <c r="BUH3248" s="137"/>
      <c r="BUI3248" s="137"/>
      <c r="BUJ3248" s="137"/>
      <c r="BUK3248" s="137"/>
      <c r="BUL3248" s="137"/>
      <c r="BUM3248" s="137"/>
      <c r="BUN3248" s="137"/>
      <c r="BUO3248" s="137"/>
      <c r="BUP3248" s="137"/>
      <c r="BUQ3248" s="137"/>
      <c r="BUR3248" s="137"/>
      <c r="BUS3248" s="137"/>
      <c r="BUT3248" s="137"/>
      <c r="BUU3248" s="137"/>
      <c r="BUV3248" s="137"/>
      <c r="BUW3248" s="137"/>
      <c r="BUX3248" s="137"/>
      <c r="BUY3248" s="137"/>
      <c r="BUZ3248" s="137"/>
      <c r="BVA3248" s="137"/>
      <c r="BVB3248" s="137"/>
      <c r="BVC3248" s="137"/>
      <c r="BVD3248" s="137"/>
      <c r="BVE3248" s="137"/>
      <c r="BVF3248" s="137"/>
      <c r="BVG3248" s="137"/>
      <c r="BVH3248" s="137"/>
      <c r="BVI3248" s="137"/>
      <c r="BVJ3248" s="137"/>
      <c r="BVK3248" s="137"/>
      <c r="BVL3248" s="137"/>
      <c r="BVM3248" s="137"/>
      <c r="BVN3248" s="137"/>
      <c r="BVO3248" s="137"/>
      <c r="BVP3248" s="137"/>
      <c r="BVQ3248" s="137"/>
      <c r="BVR3248" s="137"/>
      <c r="BVS3248" s="137"/>
      <c r="BVT3248" s="137"/>
      <c r="BVU3248" s="137"/>
      <c r="BVV3248" s="137"/>
      <c r="BVW3248" s="137"/>
      <c r="BVX3248" s="137"/>
      <c r="BVY3248" s="137"/>
      <c r="BVZ3248" s="137"/>
      <c r="BWA3248" s="137"/>
      <c r="BWB3248" s="137"/>
      <c r="BWC3248" s="137"/>
      <c r="BWD3248" s="137"/>
      <c r="BWE3248" s="137"/>
      <c r="BWF3248" s="137"/>
      <c r="BWG3248" s="137"/>
      <c r="BWH3248" s="137"/>
      <c r="BWI3248" s="137"/>
      <c r="BWJ3248" s="137"/>
      <c r="BWK3248" s="137"/>
      <c r="BWL3248" s="137"/>
      <c r="BWM3248" s="137"/>
      <c r="BWN3248" s="137"/>
      <c r="BWO3248" s="137"/>
      <c r="BWP3248" s="137"/>
      <c r="BWQ3248" s="137"/>
      <c r="BWR3248" s="137"/>
      <c r="BWS3248" s="137"/>
      <c r="BWT3248" s="137"/>
      <c r="BWU3248" s="137"/>
      <c r="BWV3248" s="137"/>
      <c r="BWW3248" s="137"/>
      <c r="BWX3248" s="137"/>
      <c r="BWY3248" s="137"/>
      <c r="BWZ3248" s="137"/>
      <c r="BXA3248" s="137"/>
      <c r="BXB3248" s="137"/>
      <c r="BXC3248" s="137"/>
      <c r="BXD3248" s="137"/>
      <c r="BXE3248" s="137"/>
      <c r="BXF3248" s="137"/>
      <c r="BXG3248" s="137"/>
      <c r="BXH3248" s="137"/>
      <c r="BXI3248" s="137"/>
      <c r="BXJ3248" s="137"/>
      <c r="BXK3248" s="137"/>
      <c r="BXL3248" s="137"/>
      <c r="BXM3248" s="137"/>
      <c r="BXN3248" s="137"/>
      <c r="BXO3248" s="137"/>
      <c r="BXP3248" s="137"/>
      <c r="BXQ3248" s="137"/>
      <c r="BXR3248" s="137"/>
      <c r="BXS3248" s="137"/>
      <c r="BXT3248" s="137"/>
      <c r="BXU3248" s="137"/>
      <c r="BXV3248" s="137"/>
      <c r="BXW3248" s="137"/>
      <c r="BXX3248" s="137"/>
      <c r="BXY3248" s="137"/>
      <c r="BXZ3248" s="137"/>
      <c r="BYA3248" s="137"/>
      <c r="BYB3248" s="137"/>
      <c r="BYC3248" s="137"/>
      <c r="BYD3248" s="137"/>
      <c r="BYE3248" s="137"/>
      <c r="BYF3248" s="137"/>
      <c r="BYG3248" s="137"/>
      <c r="BYH3248" s="137"/>
      <c r="BYI3248" s="137"/>
      <c r="BYJ3248" s="137"/>
      <c r="BYK3248" s="137"/>
      <c r="BYL3248" s="137"/>
      <c r="BYM3248" s="137"/>
      <c r="BYN3248" s="137"/>
      <c r="BYO3248" s="137"/>
      <c r="BYP3248" s="137"/>
      <c r="BYQ3248" s="137"/>
      <c r="BYR3248" s="137"/>
      <c r="BYS3248" s="137"/>
      <c r="BYT3248" s="137"/>
      <c r="BYU3248" s="137"/>
      <c r="BYV3248" s="137"/>
      <c r="BYW3248" s="137"/>
      <c r="BYX3248" s="137"/>
      <c r="BYY3248" s="137"/>
      <c r="BYZ3248" s="137"/>
      <c r="BZA3248" s="137"/>
      <c r="BZB3248" s="137"/>
      <c r="BZC3248" s="137"/>
      <c r="BZD3248" s="137"/>
      <c r="BZE3248" s="137"/>
      <c r="BZF3248" s="137"/>
      <c r="BZG3248" s="137"/>
      <c r="BZH3248" s="137"/>
      <c r="BZI3248" s="137"/>
      <c r="BZJ3248" s="137"/>
      <c r="BZK3248" s="137"/>
      <c r="BZL3248" s="137"/>
      <c r="BZM3248" s="137"/>
      <c r="BZN3248" s="137"/>
      <c r="BZO3248" s="137"/>
      <c r="BZP3248" s="137"/>
      <c r="BZQ3248" s="137"/>
      <c r="BZR3248" s="137"/>
      <c r="BZS3248" s="137"/>
      <c r="BZT3248" s="137"/>
      <c r="BZU3248" s="137"/>
      <c r="BZV3248" s="137"/>
      <c r="BZW3248" s="137"/>
      <c r="BZX3248" s="137"/>
      <c r="BZY3248" s="137"/>
      <c r="BZZ3248" s="137"/>
      <c r="CAA3248" s="137"/>
      <c r="CAB3248" s="137"/>
      <c r="CAC3248" s="137"/>
      <c r="CAD3248" s="137"/>
      <c r="CAE3248" s="137"/>
      <c r="CAF3248" s="137"/>
      <c r="CAG3248" s="137"/>
      <c r="CAH3248" s="137"/>
      <c r="CAI3248" s="137"/>
      <c r="CAJ3248" s="137"/>
      <c r="CAK3248" s="137"/>
      <c r="CAL3248" s="137"/>
      <c r="CAM3248" s="137"/>
      <c r="CAN3248" s="137"/>
      <c r="CAO3248" s="137"/>
      <c r="CAP3248" s="137"/>
      <c r="CAQ3248" s="137"/>
      <c r="CAR3248" s="137"/>
      <c r="CAS3248" s="137"/>
      <c r="CAT3248" s="137"/>
      <c r="CAU3248" s="137"/>
      <c r="CAV3248" s="137"/>
      <c r="CAW3248" s="137"/>
      <c r="CAX3248" s="137"/>
      <c r="CAY3248" s="137"/>
      <c r="CAZ3248" s="137"/>
      <c r="CBA3248" s="137"/>
      <c r="CBB3248" s="137"/>
      <c r="CBC3248" s="137"/>
      <c r="CBD3248" s="137"/>
      <c r="CBE3248" s="137"/>
      <c r="CBF3248" s="137"/>
      <c r="CBG3248" s="137"/>
      <c r="CBH3248" s="137"/>
      <c r="CBI3248" s="137"/>
      <c r="CBJ3248" s="137"/>
      <c r="CBK3248" s="137"/>
      <c r="CBL3248" s="137"/>
      <c r="CBM3248" s="137"/>
      <c r="CBN3248" s="137"/>
      <c r="CBO3248" s="137"/>
      <c r="CBP3248" s="137"/>
      <c r="CBQ3248" s="137"/>
      <c r="CBR3248" s="137"/>
      <c r="CBS3248" s="137"/>
      <c r="CBT3248" s="137"/>
      <c r="CBU3248" s="137"/>
      <c r="CBV3248" s="137"/>
      <c r="CBW3248" s="137"/>
      <c r="CBX3248" s="137"/>
      <c r="CBY3248" s="137"/>
      <c r="CBZ3248" s="137"/>
      <c r="CCA3248" s="137"/>
      <c r="CCB3248" s="137"/>
      <c r="CCC3248" s="137"/>
      <c r="CCD3248" s="137"/>
      <c r="CCE3248" s="137"/>
      <c r="CCF3248" s="137"/>
      <c r="CCG3248" s="137"/>
      <c r="CCH3248" s="137"/>
      <c r="CCI3248" s="137"/>
      <c r="CCJ3248" s="137"/>
      <c r="CCK3248" s="137"/>
      <c r="CCL3248" s="137"/>
      <c r="CCM3248" s="137"/>
      <c r="CCN3248" s="137"/>
      <c r="CCO3248" s="137"/>
      <c r="CCP3248" s="137"/>
      <c r="CCQ3248" s="137"/>
      <c r="CCR3248" s="137"/>
      <c r="CCS3248" s="137"/>
      <c r="CCT3248" s="137"/>
      <c r="CCU3248" s="137"/>
      <c r="CCV3248" s="137"/>
      <c r="CCW3248" s="137"/>
      <c r="CCX3248" s="137"/>
      <c r="CCY3248" s="137"/>
      <c r="CCZ3248" s="137"/>
      <c r="CDA3248" s="137"/>
      <c r="CDB3248" s="137"/>
      <c r="CDC3248" s="137"/>
      <c r="CDD3248" s="137"/>
      <c r="CDE3248" s="137"/>
      <c r="CDF3248" s="137"/>
      <c r="CDG3248" s="137"/>
      <c r="CDH3248" s="137"/>
      <c r="CDI3248" s="137"/>
      <c r="CDJ3248" s="137"/>
      <c r="CDK3248" s="137"/>
      <c r="CDL3248" s="137"/>
      <c r="CDM3248" s="137"/>
      <c r="CDN3248" s="137"/>
      <c r="CDO3248" s="137"/>
      <c r="CDP3248" s="137"/>
      <c r="CDQ3248" s="137"/>
      <c r="CDR3248" s="137"/>
      <c r="CDS3248" s="137"/>
      <c r="CDT3248" s="137"/>
      <c r="CDU3248" s="137"/>
      <c r="CDV3248" s="137"/>
      <c r="CDW3248" s="137"/>
      <c r="CDX3248" s="137"/>
      <c r="CDY3248" s="137"/>
      <c r="CDZ3248" s="137"/>
      <c r="CEA3248" s="137"/>
      <c r="CEB3248" s="137"/>
      <c r="CEC3248" s="137"/>
      <c r="CED3248" s="137"/>
      <c r="CEE3248" s="137"/>
      <c r="CEF3248" s="137"/>
      <c r="CEG3248" s="137"/>
      <c r="CEH3248" s="137"/>
      <c r="CEI3248" s="137"/>
      <c r="CEJ3248" s="137"/>
      <c r="CEK3248" s="137"/>
      <c r="CEL3248" s="137"/>
      <c r="CEM3248" s="137"/>
      <c r="CEN3248" s="137"/>
      <c r="CEO3248" s="137"/>
      <c r="CEP3248" s="137"/>
      <c r="CEQ3248" s="137"/>
      <c r="CER3248" s="137"/>
      <c r="CES3248" s="137"/>
      <c r="CET3248" s="137"/>
      <c r="CEU3248" s="137"/>
      <c r="CEV3248" s="137"/>
      <c r="CEW3248" s="137"/>
      <c r="CEX3248" s="137"/>
      <c r="CEY3248" s="137"/>
      <c r="CEZ3248" s="137"/>
      <c r="CFA3248" s="137"/>
      <c r="CFB3248" s="137"/>
      <c r="CFC3248" s="137"/>
      <c r="CFD3248" s="137"/>
      <c r="CFE3248" s="137"/>
      <c r="CFF3248" s="137"/>
      <c r="CFG3248" s="137"/>
      <c r="CFH3248" s="137"/>
      <c r="CFI3248" s="137"/>
      <c r="CFJ3248" s="137"/>
      <c r="CFK3248" s="137"/>
      <c r="CFL3248" s="137"/>
      <c r="CFM3248" s="137"/>
      <c r="CFN3248" s="137"/>
      <c r="CFO3248" s="137"/>
      <c r="CFP3248" s="137"/>
      <c r="CFQ3248" s="137"/>
      <c r="CFR3248" s="137"/>
      <c r="CFS3248" s="137"/>
      <c r="CFT3248" s="137"/>
      <c r="CFU3248" s="137"/>
      <c r="CFV3248" s="137"/>
      <c r="CFW3248" s="137"/>
      <c r="CFX3248" s="137"/>
      <c r="CFY3248" s="137"/>
      <c r="CFZ3248" s="137"/>
      <c r="CGA3248" s="137"/>
      <c r="CGB3248" s="137"/>
      <c r="CGC3248" s="137"/>
      <c r="CGD3248" s="137"/>
      <c r="CGE3248" s="137"/>
      <c r="CGF3248" s="137"/>
      <c r="CGG3248" s="137"/>
      <c r="CGH3248" s="137"/>
      <c r="CGI3248" s="137"/>
      <c r="CGJ3248" s="137"/>
      <c r="CGK3248" s="137"/>
      <c r="CGL3248" s="137"/>
      <c r="CGM3248" s="137"/>
      <c r="CGN3248" s="137"/>
      <c r="CGO3248" s="137"/>
      <c r="CGP3248" s="137"/>
      <c r="CGQ3248" s="137"/>
      <c r="CGR3248" s="137"/>
      <c r="CGS3248" s="137"/>
      <c r="CGT3248" s="137"/>
      <c r="CGU3248" s="137"/>
      <c r="CGV3248" s="137"/>
      <c r="CGW3248" s="137"/>
      <c r="CGX3248" s="137"/>
      <c r="CGY3248" s="137"/>
      <c r="CGZ3248" s="137"/>
      <c r="CHA3248" s="137"/>
      <c r="CHB3248" s="137"/>
      <c r="CHC3248" s="137"/>
      <c r="CHD3248" s="137"/>
      <c r="CHE3248" s="137"/>
      <c r="CHF3248" s="137"/>
      <c r="CHG3248" s="137"/>
      <c r="CHH3248" s="137"/>
      <c r="CHI3248" s="137"/>
      <c r="CHJ3248" s="137"/>
      <c r="CHK3248" s="137"/>
      <c r="CHL3248" s="137"/>
      <c r="CHM3248" s="137"/>
      <c r="CHN3248" s="137"/>
      <c r="CHO3248" s="137"/>
      <c r="CHP3248" s="137"/>
      <c r="CHQ3248" s="137"/>
      <c r="CHR3248" s="137"/>
      <c r="CHS3248" s="137"/>
      <c r="CHT3248" s="137"/>
      <c r="CHU3248" s="137"/>
      <c r="CHV3248" s="137"/>
      <c r="CHW3248" s="137"/>
      <c r="CHX3248" s="137"/>
      <c r="CHY3248" s="137"/>
      <c r="CHZ3248" s="137"/>
      <c r="CIA3248" s="137"/>
      <c r="CIB3248" s="137"/>
      <c r="CIC3248" s="137"/>
      <c r="CID3248" s="137"/>
      <c r="CIE3248" s="137"/>
      <c r="CIF3248" s="137"/>
      <c r="CIG3248" s="137"/>
      <c r="CIH3248" s="137"/>
      <c r="CII3248" s="137"/>
      <c r="CIJ3248" s="137"/>
      <c r="CIK3248" s="137"/>
      <c r="CIL3248" s="137"/>
      <c r="CIM3248" s="137"/>
      <c r="CIN3248" s="137"/>
      <c r="CIO3248" s="137"/>
      <c r="CIP3248" s="137"/>
      <c r="CIQ3248" s="137"/>
      <c r="CIR3248" s="137"/>
      <c r="CIS3248" s="137"/>
      <c r="CIT3248" s="137"/>
      <c r="CIU3248" s="137"/>
      <c r="CIV3248" s="137"/>
      <c r="CIW3248" s="137"/>
      <c r="CIX3248" s="137"/>
      <c r="CIY3248" s="137"/>
      <c r="CIZ3248" s="137"/>
      <c r="CJA3248" s="137"/>
      <c r="CJB3248" s="137"/>
      <c r="CJC3248" s="137"/>
      <c r="CJD3248" s="137"/>
      <c r="CJE3248" s="137"/>
      <c r="CJF3248" s="137"/>
      <c r="CJG3248" s="137"/>
      <c r="CJH3248" s="137"/>
      <c r="CJI3248" s="137"/>
      <c r="CJJ3248" s="137"/>
      <c r="CJK3248" s="137"/>
      <c r="CJL3248" s="137"/>
      <c r="CJM3248" s="137"/>
      <c r="CJN3248" s="137"/>
      <c r="CJO3248" s="137"/>
      <c r="CJP3248" s="137"/>
      <c r="CJQ3248" s="137"/>
      <c r="CJR3248" s="137"/>
      <c r="CJS3248" s="137"/>
      <c r="CJT3248" s="137"/>
      <c r="CJU3248" s="137"/>
      <c r="CJV3248" s="137"/>
      <c r="CJW3248" s="137"/>
      <c r="CJX3248" s="137"/>
      <c r="CJY3248" s="137"/>
      <c r="CJZ3248" s="137"/>
      <c r="CKA3248" s="137"/>
      <c r="CKB3248" s="137"/>
      <c r="CKC3248" s="137"/>
      <c r="CKD3248" s="137"/>
      <c r="CKE3248" s="137"/>
      <c r="CKF3248" s="137"/>
      <c r="CKG3248" s="137"/>
      <c r="CKH3248" s="137"/>
      <c r="CKI3248" s="137"/>
      <c r="CKJ3248" s="137"/>
      <c r="CKK3248" s="137"/>
      <c r="CKL3248" s="137"/>
      <c r="CKM3248" s="137"/>
      <c r="CKN3248" s="137"/>
      <c r="CKO3248" s="137"/>
      <c r="CKP3248" s="137"/>
      <c r="CKQ3248" s="137"/>
      <c r="CKR3248" s="137"/>
      <c r="CKS3248" s="137"/>
      <c r="CKT3248" s="137"/>
      <c r="CKU3248" s="137"/>
      <c r="CKV3248" s="137"/>
      <c r="CKW3248" s="137"/>
      <c r="CKX3248" s="137"/>
      <c r="CKY3248" s="137"/>
      <c r="CKZ3248" s="137"/>
      <c r="CLA3248" s="137"/>
      <c r="CLB3248" s="137"/>
      <c r="CLC3248" s="137"/>
      <c r="CLD3248" s="137"/>
      <c r="CLE3248" s="137"/>
      <c r="CLF3248" s="137"/>
      <c r="CLG3248" s="137"/>
      <c r="CLH3248" s="137"/>
      <c r="CLI3248" s="137"/>
      <c r="CLJ3248" s="137"/>
      <c r="CLK3248" s="137"/>
      <c r="CLL3248" s="137"/>
      <c r="CLM3248" s="137"/>
      <c r="CLN3248" s="137"/>
      <c r="CLO3248" s="137"/>
      <c r="CLP3248" s="137"/>
      <c r="CLQ3248" s="137"/>
      <c r="CLR3248" s="137"/>
      <c r="CLS3248" s="137"/>
      <c r="CLT3248" s="137"/>
      <c r="CLU3248" s="137"/>
      <c r="CLV3248" s="137"/>
      <c r="CLW3248" s="137"/>
      <c r="CLX3248" s="137"/>
      <c r="CLY3248" s="137"/>
      <c r="CLZ3248" s="137"/>
      <c r="CMA3248" s="137"/>
      <c r="CMB3248" s="137"/>
      <c r="CMC3248" s="137"/>
      <c r="CMD3248" s="137"/>
      <c r="CME3248" s="137"/>
      <c r="CMF3248" s="137"/>
      <c r="CMG3248" s="137"/>
      <c r="CMH3248" s="137"/>
      <c r="CMI3248" s="137"/>
      <c r="CMJ3248" s="137"/>
      <c r="CMK3248" s="137"/>
      <c r="CML3248" s="137"/>
      <c r="CMM3248" s="137"/>
      <c r="CMN3248" s="137"/>
      <c r="CMO3248" s="137"/>
      <c r="CMP3248" s="137"/>
      <c r="CMQ3248" s="137"/>
      <c r="CMR3248" s="137"/>
      <c r="CMS3248" s="137"/>
      <c r="CMT3248" s="137"/>
      <c r="CMU3248" s="137"/>
      <c r="CMV3248" s="137"/>
      <c r="CMW3248" s="137"/>
      <c r="CMX3248" s="137"/>
      <c r="CMY3248" s="137"/>
      <c r="CMZ3248" s="137"/>
      <c r="CNA3248" s="137"/>
      <c r="CNB3248" s="137"/>
      <c r="CNC3248" s="137"/>
      <c r="CND3248" s="137"/>
      <c r="CNE3248" s="137"/>
      <c r="CNF3248" s="137"/>
      <c r="CNG3248" s="137"/>
      <c r="CNH3248" s="137"/>
      <c r="CNI3248" s="137"/>
      <c r="CNJ3248" s="137"/>
      <c r="CNK3248" s="137"/>
      <c r="CNL3248" s="137"/>
      <c r="CNM3248" s="137"/>
      <c r="CNN3248" s="137"/>
      <c r="CNO3248" s="137"/>
      <c r="CNP3248" s="137"/>
      <c r="CNQ3248" s="137"/>
      <c r="CNR3248" s="137"/>
      <c r="CNS3248" s="137"/>
      <c r="CNT3248" s="137"/>
      <c r="CNU3248" s="137"/>
      <c r="CNV3248" s="137"/>
      <c r="CNW3248" s="137"/>
      <c r="CNX3248" s="137"/>
      <c r="CNY3248" s="137"/>
      <c r="CNZ3248" s="137"/>
      <c r="COA3248" s="137"/>
      <c r="COB3248" s="137"/>
      <c r="COC3248" s="137"/>
      <c r="COD3248" s="137"/>
      <c r="COE3248" s="137"/>
      <c r="COF3248" s="137"/>
      <c r="COG3248" s="137"/>
      <c r="COH3248" s="137"/>
      <c r="COI3248" s="137"/>
      <c r="COJ3248" s="137"/>
      <c r="COK3248" s="137"/>
      <c r="COL3248" s="137"/>
      <c r="COM3248" s="137"/>
      <c r="CON3248" s="137"/>
      <c r="COO3248" s="137"/>
      <c r="COP3248" s="137"/>
      <c r="COQ3248" s="137"/>
      <c r="COR3248" s="137"/>
      <c r="COS3248" s="137"/>
      <c r="COT3248" s="137"/>
      <c r="COU3248" s="137"/>
      <c r="COV3248" s="137"/>
      <c r="COW3248" s="137"/>
      <c r="COX3248" s="137"/>
      <c r="COY3248" s="137"/>
      <c r="COZ3248" s="137"/>
      <c r="CPA3248" s="137"/>
      <c r="CPB3248" s="137"/>
      <c r="CPC3248" s="137"/>
      <c r="CPD3248" s="137"/>
      <c r="CPE3248" s="137"/>
      <c r="CPF3248" s="137"/>
      <c r="CPG3248" s="137"/>
      <c r="CPH3248" s="137"/>
      <c r="CPI3248" s="137"/>
      <c r="CPJ3248" s="137"/>
      <c r="CPK3248" s="137"/>
      <c r="CPL3248" s="137"/>
      <c r="CPM3248" s="137"/>
      <c r="CPN3248" s="137"/>
      <c r="CPO3248" s="137"/>
      <c r="CPP3248" s="137"/>
      <c r="CPQ3248" s="137"/>
      <c r="CPR3248" s="137"/>
      <c r="CPS3248" s="137"/>
      <c r="CPT3248" s="137"/>
      <c r="CPU3248" s="137"/>
      <c r="CPV3248" s="137"/>
      <c r="CPW3248" s="137"/>
      <c r="CPX3248" s="137"/>
      <c r="CPY3248" s="137"/>
      <c r="CPZ3248" s="137"/>
      <c r="CQA3248" s="137"/>
      <c r="CQB3248" s="137"/>
      <c r="CQC3248" s="137"/>
      <c r="CQD3248" s="137"/>
      <c r="CQE3248" s="137"/>
      <c r="CQF3248" s="137"/>
      <c r="CQG3248" s="137"/>
      <c r="CQH3248" s="137"/>
      <c r="CQI3248" s="137"/>
      <c r="CQJ3248" s="137"/>
      <c r="CQK3248" s="137"/>
      <c r="CQL3248" s="137"/>
      <c r="CQM3248" s="137"/>
      <c r="CQN3248" s="137"/>
      <c r="CQO3248" s="137"/>
      <c r="CQP3248" s="137"/>
      <c r="CQQ3248" s="137"/>
      <c r="CQR3248" s="137"/>
      <c r="CQS3248" s="137"/>
      <c r="CQT3248" s="137"/>
      <c r="CQU3248" s="137"/>
      <c r="CQV3248" s="137"/>
      <c r="CQW3248" s="137"/>
      <c r="CQX3248" s="137"/>
      <c r="CQY3248" s="137"/>
      <c r="CQZ3248" s="137"/>
      <c r="CRA3248" s="137"/>
      <c r="CRB3248" s="137"/>
      <c r="CRC3248" s="137"/>
      <c r="CRD3248" s="137"/>
      <c r="CRE3248" s="137"/>
      <c r="CRF3248" s="137"/>
      <c r="CRG3248" s="137"/>
      <c r="CRH3248" s="137"/>
      <c r="CRI3248" s="137"/>
      <c r="CRJ3248" s="137"/>
      <c r="CRK3248" s="137"/>
      <c r="CRL3248" s="137"/>
      <c r="CRM3248" s="137"/>
      <c r="CRN3248" s="137"/>
      <c r="CRO3248" s="137"/>
      <c r="CRP3248" s="137"/>
      <c r="CRQ3248" s="137"/>
      <c r="CRR3248" s="137"/>
      <c r="CRS3248" s="137"/>
      <c r="CRT3248" s="137"/>
      <c r="CRU3248" s="137"/>
      <c r="CRV3248" s="137"/>
      <c r="CRW3248" s="137"/>
      <c r="CRX3248" s="137"/>
      <c r="CRY3248" s="137"/>
      <c r="CRZ3248" s="137"/>
      <c r="CSA3248" s="137"/>
      <c r="CSB3248" s="137"/>
      <c r="CSC3248" s="137"/>
      <c r="CSD3248" s="137"/>
      <c r="CSE3248" s="137"/>
      <c r="CSF3248" s="137"/>
      <c r="CSG3248" s="137"/>
      <c r="CSH3248" s="137"/>
      <c r="CSI3248" s="137"/>
      <c r="CSJ3248" s="137"/>
      <c r="CSK3248" s="137"/>
      <c r="CSL3248" s="137"/>
      <c r="CSM3248" s="137"/>
      <c r="CSN3248" s="137"/>
      <c r="CSO3248" s="137"/>
      <c r="CSP3248" s="137"/>
      <c r="CSQ3248" s="137"/>
      <c r="CSR3248" s="137"/>
      <c r="CSS3248" s="137"/>
      <c r="CST3248" s="137"/>
      <c r="CSU3248" s="137"/>
      <c r="CSV3248" s="137"/>
      <c r="CSW3248" s="137"/>
      <c r="CSX3248" s="137"/>
      <c r="CSY3248" s="137"/>
      <c r="CSZ3248" s="137"/>
      <c r="CTA3248" s="137"/>
      <c r="CTB3248" s="137"/>
      <c r="CTC3248" s="137"/>
      <c r="CTD3248" s="137"/>
      <c r="CTE3248" s="137"/>
      <c r="CTF3248" s="137"/>
      <c r="CTG3248" s="137"/>
      <c r="CTH3248" s="137"/>
      <c r="CTI3248" s="137"/>
      <c r="CTJ3248" s="137"/>
      <c r="CTK3248" s="137"/>
      <c r="CTL3248" s="137"/>
      <c r="CTM3248" s="137"/>
      <c r="CTN3248" s="137"/>
      <c r="CTO3248" s="137"/>
      <c r="CTP3248" s="137"/>
      <c r="CTQ3248" s="137"/>
      <c r="CTR3248" s="137"/>
      <c r="CTS3248" s="137"/>
      <c r="CTT3248" s="137"/>
      <c r="CTU3248" s="137"/>
      <c r="CTV3248" s="137"/>
      <c r="CTW3248" s="137"/>
      <c r="CTX3248" s="137"/>
      <c r="CTY3248" s="137"/>
      <c r="CTZ3248" s="137"/>
      <c r="CUA3248" s="137"/>
      <c r="CUB3248" s="137"/>
      <c r="CUC3248" s="137"/>
      <c r="CUD3248" s="137"/>
      <c r="CUE3248" s="137"/>
      <c r="CUF3248" s="137"/>
      <c r="CUG3248" s="137"/>
      <c r="CUH3248" s="137"/>
      <c r="CUI3248" s="137"/>
      <c r="CUJ3248" s="137"/>
      <c r="CUK3248" s="137"/>
      <c r="CUL3248" s="137"/>
      <c r="CUM3248" s="137"/>
      <c r="CUN3248" s="137"/>
      <c r="CUO3248" s="137"/>
      <c r="CUP3248" s="137"/>
      <c r="CUQ3248" s="137"/>
      <c r="CUR3248" s="137"/>
      <c r="CUS3248" s="137"/>
      <c r="CUT3248" s="137"/>
      <c r="CUU3248" s="137"/>
      <c r="CUV3248" s="137"/>
      <c r="CUW3248" s="137"/>
      <c r="CUX3248" s="137"/>
      <c r="CUY3248" s="137"/>
      <c r="CUZ3248" s="137"/>
      <c r="CVA3248" s="137"/>
      <c r="CVB3248" s="137"/>
      <c r="CVC3248" s="137"/>
      <c r="CVD3248" s="137"/>
      <c r="CVE3248" s="137"/>
      <c r="CVF3248" s="137"/>
      <c r="CVG3248" s="137"/>
      <c r="CVH3248" s="137"/>
      <c r="CVI3248" s="137"/>
      <c r="CVJ3248" s="137"/>
      <c r="CVK3248" s="137"/>
      <c r="CVL3248" s="137"/>
      <c r="CVM3248" s="137"/>
      <c r="CVN3248" s="137"/>
      <c r="CVO3248" s="137"/>
      <c r="CVP3248" s="137"/>
      <c r="CVQ3248" s="137"/>
      <c r="CVR3248" s="137"/>
      <c r="CVS3248" s="137"/>
      <c r="CVT3248" s="137"/>
      <c r="CVU3248" s="137"/>
      <c r="CVV3248" s="137"/>
      <c r="CVW3248" s="137"/>
      <c r="CVX3248" s="137"/>
      <c r="CVY3248" s="137"/>
      <c r="CVZ3248" s="137"/>
      <c r="CWA3248" s="137"/>
      <c r="CWB3248" s="137"/>
      <c r="CWC3248" s="137"/>
      <c r="CWD3248" s="137"/>
      <c r="CWE3248" s="137"/>
      <c r="CWF3248" s="137"/>
      <c r="CWG3248" s="137"/>
      <c r="CWH3248" s="137"/>
      <c r="CWI3248" s="137"/>
      <c r="CWJ3248" s="137"/>
      <c r="CWK3248" s="137"/>
      <c r="CWL3248" s="137"/>
      <c r="CWM3248" s="137"/>
      <c r="CWN3248" s="137"/>
      <c r="CWO3248" s="137"/>
      <c r="CWP3248" s="137"/>
      <c r="CWQ3248" s="137"/>
      <c r="CWR3248" s="137"/>
      <c r="CWS3248" s="137"/>
      <c r="CWT3248" s="137"/>
      <c r="CWU3248" s="137"/>
      <c r="CWV3248" s="137"/>
      <c r="CWW3248" s="137"/>
      <c r="CWX3248" s="137"/>
      <c r="CWY3248" s="137"/>
      <c r="CWZ3248" s="137"/>
      <c r="CXA3248" s="137"/>
      <c r="CXB3248" s="137"/>
      <c r="CXC3248" s="137"/>
      <c r="CXD3248" s="137"/>
      <c r="CXE3248" s="137"/>
      <c r="CXF3248" s="137"/>
      <c r="CXG3248" s="137"/>
      <c r="CXH3248" s="137"/>
      <c r="CXI3248" s="137"/>
      <c r="CXJ3248" s="137"/>
      <c r="CXK3248" s="137"/>
      <c r="CXL3248" s="137"/>
      <c r="CXM3248" s="137"/>
      <c r="CXN3248" s="137"/>
      <c r="CXO3248" s="137"/>
      <c r="CXP3248" s="137"/>
      <c r="CXQ3248" s="137"/>
      <c r="CXR3248" s="137"/>
      <c r="CXS3248" s="137"/>
      <c r="CXT3248" s="137"/>
      <c r="CXU3248" s="137"/>
      <c r="CXV3248" s="137"/>
      <c r="CXW3248" s="137"/>
      <c r="CXX3248" s="137"/>
      <c r="CXY3248" s="137"/>
      <c r="CXZ3248" s="137"/>
      <c r="CYA3248" s="137"/>
      <c r="CYB3248" s="137"/>
      <c r="CYC3248" s="137"/>
      <c r="CYD3248" s="137"/>
      <c r="CYE3248" s="137"/>
      <c r="CYF3248" s="137"/>
      <c r="CYG3248" s="137"/>
      <c r="CYH3248" s="137"/>
      <c r="CYI3248" s="137"/>
      <c r="CYJ3248" s="137"/>
      <c r="CYK3248" s="137"/>
      <c r="CYL3248" s="137"/>
      <c r="CYM3248" s="137"/>
      <c r="CYN3248" s="137"/>
      <c r="CYO3248" s="137"/>
      <c r="CYP3248" s="137"/>
      <c r="CYQ3248" s="137"/>
      <c r="CYR3248" s="137"/>
      <c r="CYS3248" s="137"/>
      <c r="CYT3248" s="137"/>
      <c r="CYU3248" s="137"/>
      <c r="CYV3248" s="137"/>
      <c r="CYW3248" s="137"/>
      <c r="CYX3248" s="137"/>
      <c r="CYY3248" s="137"/>
      <c r="CYZ3248" s="137"/>
      <c r="CZA3248" s="137"/>
      <c r="CZB3248" s="137"/>
      <c r="CZC3248" s="137"/>
      <c r="CZD3248" s="137"/>
      <c r="CZE3248" s="137"/>
      <c r="CZF3248" s="137"/>
      <c r="CZG3248" s="137"/>
      <c r="CZH3248" s="137"/>
      <c r="CZI3248" s="137"/>
      <c r="CZJ3248" s="137"/>
      <c r="CZK3248" s="137"/>
      <c r="CZL3248" s="137"/>
      <c r="CZM3248" s="137"/>
      <c r="CZN3248" s="137"/>
      <c r="CZO3248" s="137"/>
      <c r="CZP3248" s="137"/>
      <c r="CZQ3248" s="137"/>
      <c r="CZR3248" s="137"/>
      <c r="CZS3248" s="137"/>
      <c r="CZT3248" s="137"/>
      <c r="CZU3248" s="137"/>
      <c r="CZV3248" s="137"/>
      <c r="CZW3248" s="137"/>
      <c r="CZX3248" s="137"/>
      <c r="CZY3248" s="137"/>
      <c r="CZZ3248" s="137"/>
      <c r="DAA3248" s="137"/>
      <c r="DAB3248" s="137"/>
      <c r="DAC3248" s="137"/>
      <c r="DAD3248" s="137"/>
      <c r="DAE3248" s="137"/>
      <c r="DAF3248" s="137"/>
      <c r="DAG3248" s="137"/>
      <c r="DAH3248" s="137"/>
      <c r="DAI3248" s="137"/>
      <c r="DAJ3248" s="137"/>
      <c r="DAK3248" s="137"/>
      <c r="DAL3248" s="137"/>
      <c r="DAM3248" s="137"/>
      <c r="DAN3248" s="137"/>
      <c r="DAO3248" s="137"/>
      <c r="DAP3248" s="137"/>
      <c r="DAQ3248" s="137"/>
      <c r="DAR3248" s="137"/>
      <c r="DAS3248" s="137"/>
      <c r="DAT3248" s="137"/>
      <c r="DAU3248" s="137"/>
      <c r="DAV3248" s="137"/>
      <c r="DAW3248" s="137"/>
      <c r="DAX3248" s="137"/>
      <c r="DAY3248" s="137"/>
      <c r="DAZ3248" s="137"/>
      <c r="DBA3248" s="137"/>
      <c r="DBB3248" s="137"/>
      <c r="DBC3248" s="137"/>
      <c r="DBD3248" s="137"/>
      <c r="DBE3248" s="137"/>
      <c r="DBF3248" s="137"/>
      <c r="DBG3248" s="137"/>
      <c r="DBH3248" s="137"/>
      <c r="DBI3248" s="137"/>
      <c r="DBJ3248" s="137"/>
      <c r="DBK3248" s="137"/>
      <c r="DBL3248" s="137"/>
      <c r="DBM3248" s="137"/>
      <c r="DBN3248" s="137"/>
      <c r="DBO3248" s="137"/>
      <c r="DBP3248" s="137"/>
      <c r="DBQ3248" s="137"/>
      <c r="DBR3248" s="137"/>
      <c r="DBS3248" s="137"/>
      <c r="DBT3248" s="137"/>
      <c r="DBU3248" s="137"/>
      <c r="DBV3248" s="137"/>
      <c r="DBW3248" s="137"/>
      <c r="DBX3248" s="137"/>
      <c r="DBY3248" s="137"/>
      <c r="DBZ3248" s="137"/>
      <c r="DCA3248" s="137"/>
      <c r="DCB3248" s="137"/>
      <c r="DCC3248" s="137"/>
      <c r="DCD3248" s="137"/>
      <c r="DCE3248" s="137"/>
      <c r="DCF3248" s="137"/>
      <c r="DCG3248" s="137"/>
      <c r="DCH3248" s="137"/>
      <c r="DCI3248" s="137"/>
      <c r="DCJ3248" s="137"/>
      <c r="DCK3248" s="137"/>
      <c r="DCL3248" s="137"/>
      <c r="DCM3248" s="137"/>
      <c r="DCN3248" s="137"/>
      <c r="DCO3248" s="137"/>
      <c r="DCP3248" s="137"/>
      <c r="DCQ3248" s="137"/>
      <c r="DCR3248" s="137"/>
      <c r="DCS3248" s="137"/>
      <c r="DCT3248" s="137"/>
      <c r="DCU3248" s="137"/>
      <c r="DCV3248" s="137"/>
      <c r="DCW3248" s="137"/>
      <c r="DCX3248" s="137"/>
      <c r="DCY3248" s="137"/>
      <c r="DCZ3248" s="137"/>
      <c r="DDA3248" s="137"/>
      <c r="DDB3248" s="137"/>
      <c r="DDC3248" s="137"/>
      <c r="DDD3248" s="137"/>
      <c r="DDE3248" s="137"/>
      <c r="DDF3248" s="137"/>
      <c r="DDG3248" s="137"/>
      <c r="DDH3248" s="137"/>
      <c r="DDI3248" s="137"/>
      <c r="DDJ3248" s="137"/>
      <c r="DDK3248" s="137"/>
      <c r="DDL3248" s="137"/>
      <c r="DDM3248" s="137"/>
      <c r="DDN3248" s="137"/>
      <c r="DDO3248" s="137"/>
      <c r="DDP3248" s="137"/>
      <c r="DDQ3248" s="137"/>
      <c r="DDR3248" s="137"/>
      <c r="DDS3248" s="137"/>
      <c r="DDT3248" s="137"/>
      <c r="DDU3248" s="137"/>
      <c r="DDV3248" s="137"/>
      <c r="DDW3248" s="137"/>
      <c r="DDX3248" s="137"/>
      <c r="DDY3248" s="137"/>
      <c r="DDZ3248" s="137"/>
      <c r="DEA3248" s="137"/>
      <c r="DEB3248" s="137"/>
      <c r="DEC3248" s="137"/>
      <c r="DED3248" s="137"/>
      <c r="DEE3248" s="137"/>
      <c r="DEF3248" s="137"/>
      <c r="DEG3248" s="137"/>
      <c r="DEH3248" s="137"/>
      <c r="DEI3248" s="137"/>
      <c r="DEJ3248" s="137"/>
      <c r="DEK3248" s="137"/>
      <c r="DEL3248" s="137"/>
      <c r="DEM3248" s="137"/>
      <c r="DEN3248" s="137"/>
      <c r="DEO3248" s="137"/>
      <c r="DEP3248" s="137"/>
      <c r="DEQ3248" s="137"/>
      <c r="DER3248" s="137"/>
      <c r="DES3248" s="137"/>
      <c r="DET3248" s="137"/>
      <c r="DEU3248" s="137"/>
      <c r="DEV3248" s="137"/>
      <c r="DEW3248" s="137"/>
      <c r="DEX3248" s="137"/>
      <c r="DEY3248" s="137"/>
      <c r="DEZ3248" s="137"/>
      <c r="DFA3248" s="137"/>
      <c r="DFB3248" s="137"/>
      <c r="DFC3248" s="137"/>
      <c r="DFD3248" s="137"/>
      <c r="DFE3248" s="137"/>
      <c r="DFF3248" s="137"/>
      <c r="DFG3248" s="137"/>
      <c r="DFH3248" s="137"/>
      <c r="DFI3248" s="137"/>
      <c r="DFJ3248" s="137"/>
      <c r="DFK3248" s="137"/>
      <c r="DFL3248" s="137"/>
      <c r="DFM3248" s="137"/>
      <c r="DFN3248" s="137"/>
      <c r="DFO3248" s="137"/>
      <c r="DFP3248" s="137"/>
      <c r="DFQ3248" s="137"/>
      <c r="DFR3248" s="137"/>
      <c r="DFS3248" s="137"/>
      <c r="DFT3248" s="137"/>
      <c r="DFU3248" s="137"/>
      <c r="DFV3248" s="137"/>
      <c r="DFW3248" s="137"/>
      <c r="DFX3248" s="137"/>
      <c r="DFY3248" s="137"/>
      <c r="DFZ3248" s="137"/>
      <c r="DGA3248" s="137"/>
      <c r="DGB3248" s="137"/>
      <c r="DGC3248" s="137"/>
      <c r="DGD3248" s="137"/>
      <c r="DGE3248" s="137"/>
      <c r="DGF3248" s="137"/>
      <c r="DGG3248" s="137"/>
      <c r="DGH3248" s="137"/>
      <c r="DGI3248" s="137"/>
      <c r="DGJ3248" s="137"/>
      <c r="DGK3248" s="137"/>
      <c r="DGL3248" s="137"/>
      <c r="DGM3248" s="137"/>
      <c r="DGN3248" s="137"/>
      <c r="DGO3248" s="137"/>
      <c r="DGP3248" s="137"/>
      <c r="DGQ3248" s="137"/>
      <c r="DGR3248" s="137"/>
      <c r="DGS3248" s="137"/>
      <c r="DGT3248" s="137"/>
      <c r="DGU3248" s="137"/>
      <c r="DGV3248" s="137"/>
      <c r="DGW3248" s="137"/>
      <c r="DGX3248" s="137"/>
      <c r="DGY3248" s="137"/>
      <c r="DGZ3248" s="137"/>
      <c r="DHA3248" s="137"/>
      <c r="DHB3248" s="137"/>
      <c r="DHC3248" s="137"/>
      <c r="DHD3248" s="137"/>
      <c r="DHE3248" s="137"/>
      <c r="DHF3248" s="137"/>
      <c r="DHG3248" s="137"/>
      <c r="DHH3248" s="137"/>
      <c r="DHI3248" s="137"/>
      <c r="DHJ3248" s="137"/>
      <c r="DHK3248" s="137"/>
      <c r="DHL3248" s="137"/>
      <c r="DHM3248" s="137"/>
      <c r="DHN3248" s="137"/>
      <c r="DHO3248" s="137"/>
    </row>
    <row r="3249" spans="1:2927" s="148" customFormat="1" ht="23.15" customHeight="1" outlineLevel="1" x14ac:dyDescent="0.35">
      <c r="A3249" s="83" t="s">
        <v>4493</v>
      </c>
      <c r="B3249" s="84" t="s">
        <v>71</v>
      </c>
      <c r="C3249" s="85"/>
      <c r="D3249" s="86"/>
      <c r="E3249" s="101"/>
      <c r="F3249" s="101"/>
      <c r="G3249" s="101"/>
      <c r="H3249" s="101"/>
      <c r="I3249" s="101">
        <f t="shared" si="199"/>
        <v>0</v>
      </c>
      <c r="J3249" s="101"/>
      <c r="K3249" s="101"/>
      <c r="L3249" s="101"/>
      <c r="M3249" s="101"/>
      <c r="N3249" s="101">
        <f t="shared" si="198"/>
        <v>0</v>
      </c>
      <c r="O3249" s="88">
        <v>46071</v>
      </c>
      <c r="P3249" s="88">
        <v>46073</v>
      </c>
      <c r="Q3249" s="89">
        <v>0.03</v>
      </c>
      <c r="R3249" s="90" t="s">
        <v>33</v>
      </c>
      <c r="S3249" s="91"/>
      <c r="T3249" s="91"/>
      <c r="U3249" s="102"/>
      <c r="V3249" s="137"/>
      <c r="W3249" s="137"/>
      <c r="X3249" s="137"/>
      <c r="Y3249" s="137"/>
      <c r="Z3249" s="137"/>
      <c r="AA3249" s="137"/>
      <c r="AB3249" s="137"/>
      <c r="AC3249" s="137"/>
      <c r="AD3249" s="137"/>
      <c r="AE3249" s="137"/>
      <c r="AF3249" s="137"/>
      <c r="AG3249" s="137"/>
      <c r="AH3249" s="137"/>
      <c r="AI3249" s="137"/>
      <c r="AJ3249" s="137"/>
      <c r="AK3249" s="137"/>
      <c r="AL3249" s="137"/>
      <c r="AM3249" s="137"/>
      <c r="AN3249" s="137"/>
      <c r="AO3249" s="137"/>
      <c r="AP3249" s="137"/>
      <c r="AQ3249" s="137"/>
      <c r="AR3249" s="137"/>
      <c r="AS3249" s="137"/>
      <c r="AT3249" s="137"/>
      <c r="AU3249" s="137"/>
      <c r="AV3249" s="137"/>
      <c r="AW3249" s="137"/>
      <c r="AX3249" s="137"/>
      <c r="AY3249" s="137"/>
      <c r="AZ3249" s="137"/>
      <c r="BA3249" s="137"/>
      <c r="BB3249" s="137"/>
      <c r="BC3249" s="137"/>
      <c r="BD3249" s="137"/>
      <c r="BE3249" s="137"/>
      <c r="BF3249" s="137"/>
      <c r="BG3249" s="137"/>
      <c r="BH3249" s="137"/>
      <c r="BI3249" s="137"/>
      <c r="BJ3249" s="137"/>
      <c r="BK3249" s="137"/>
      <c r="BL3249" s="137"/>
      <c r="BM3249" s="137"/>
      <c r="BN3249" s="137"/>
      <c r="BO3249" s="137"/>
      <c r="BP3249" s="137"/>
      <c r="BQ3249" s="137"/>
      <c r="BR3249" s="137"/>
      <c r="BS3249" s="137"/>
      <c r="BT3249" s="137"/>
      <c r="BU3249" s="137"/>
      <c r="BV3249" s="137"/>
      <c r="BW3249" s="137"/>
      <c r="BX3249" s="137"/>
      <c r="BY3249" s="137"/>
      <c r="BZ3249" s="137"/>
      <c r="CA3249" s="137"/>
      <c r="CB3249" s="137"/>
      <c r="CC3249" s="137"/>
      <c r="CD3249" s="137"/>
      <c r="CE3249" s="137"/>
      <c r="CF3249" s="137"/>
      <c r="CG3249" s="137"/>
      <c r="CH3249" s="137"/>
      <c r="CI3249" s="137"/>
      <c r="CJ3249" s="137"/>
      <c r="CK3249" s="137"/>
      <c r="CL3249" s="137"/>
      <c r="CM3249" s="137"/>
      <c r="CN3249" s="137"/>
      <c r="CO3249" s="137"/>
      <c r="CP3249" s="137"/>
      <c r="CQ3249" s="137"/>
      <c r="CR3249" s="137"/>
      <c r="CS3249" s="137"/>
      <c r="CT3249" s="137"/>
      <c r="CU3249" s="137"/>
      <c r="CV3249" s="137"/>
      <c r="CW3249" s="137"/>
      <c r="CX3249" s="137"/>
      <c r="CY3249" s="137"/>
      <c r="CZ3249" s="137"/>
      <c r="DA3249" s="137"/>
      <c r="DB3249" s="137"/>
      <c r="DC3249" s="137"/>
      <c r="DD3249" s="137"/>
      <c r="DE3249" s="137"/>
      <c r="DF3249" s="137"/>
      <c r="DG3249" s="137"/>
      <c r="DH3249" s="137"/>
      <c r="DI3249" s="137"/>
      <c r="DJ3249" s="137"/>
      <c r="DK3249" s="137"/>
      <c r="DL3249" s="137"/>
      <c r="DM3249" s="137"/>
      <c r="DN3249" s="137"/>
      <c r="DO3249" s="137"/>
      <c r="DP3249" s="137"/>
      <c r="DQ3249" s="137"/>
      <c r="DR3249" s="137"/>
      <c r="DS3249" s="137"/>
      <c r="DT3249" s="137"/>
      <c r="DU3249" s="137"/>
      <c r="DV3249" s="137"/>
      <c r="DW3249" s="137"/>
      <c r="DX3249" s="137"/>
      <c r="DY3249" s="137"/>
      <c r="DZ3249" s="137"/>
      <c r="EA3249" s="137"/>
      <c r="EB3249" s="137"/>
      <c r="EC3249" s="137"/>
      <c r="ED3249" s="137"/>
      <c r="EE3249" s="137"/>
      <c r="EF3249" s="137"/>
      <c r="EG3249" s="137"/>
      <c r="EH3249" s="137"/>
      <c r="EI3249" s="137"/>
      <c r="EJ3249" s="137"/>
      <c r="EK3249" s="137"/>
      <c r="EL3249" s="137"/>
      <c r="EM3249" s="137"/>
      <c r="EN3249" s="137"/>
      <c r="EO3249" s="137"/>
      <c r="EP3249" s="137"/>
      <c r="EQ3249" s="137"/>
      <c r="ER3249" s="137"/>
      <c r="ES3249" s="137"/>
      <c r="ET3249" s="137"/>
      <c r="EU3249" s="137"/>
      <c r="EV3249" s="137"/>
      <c r="EW3249" s="137"/>
      <c r="EX3249" s="137"/>
      <c r="EY3249" s="137"/>
      <c r="EZ3249" s="137"/>
      <c r="FA3249" s="137"/>
      <c r="FB3249" s="137"/>
      <c r="FC3249" s="137"/>
      <c r="FD3249" s="137"/>
      <c r="FE3249" s="137"/>
      <c r="FF3249" s="137"/>
      <c r="FG3249" s="137"/>
      <c r="FH3249" s="137"/>
      <c r="FI3249" s="137"/>
      <c r="FJ3249" s="137"/>
      <c r="FK3249" s="137"/>
      <c r="FL3249" s="137"/>
      <c r="FM3249" s="137"/>
      <c r="FN3249" s="137"/>
      <c r="FO3249" s="137"/>
      <c r="FP3249" s="137"/>
      <c r="FQ3249" s="137"/>
      <c r="FR3249" s="137"/>
      <c r="FS3249" s="137"/>
      <c r="FT3249" s="137"/>
      <c r="FU3249" s="137"/>
      <c r="FV3249" s="137"/>
      <c r="FW3249" s="137"/>
      <c r="FX3249" s="137"/>
      <c r="FY3249" s="137"/>
      <c r="FZ3249" s="137"/>
      <c r="GA3249" s="137"/>
      <c r="GB3249" s="137"/>
      <c r="GC3249" s="137"/>
      <c r="GD3249" s="137"/>
      <c r="GE3249" s="137"/>
      <c r="GF3249" s="137"/>
      <c r="GG3249" s="137"/>
      <c r="GH3249" s="137"/>
      <c r="GI3249" s="137"/>
      <c r="GJ3249" s="137"/>
      <c r="GK3249" s="137"/>
      <c r="GL3249" s="137"/>
      <c r="GM3249" s="137"/>
      <c r="GN3249" s="137"/>
      <c r="GO3249" s="137"/>
      <c r="GP3249" s="137"/>
      <c r="GQ3249" s="137"/>
      <c r="GR3249" s="137"/>
      <c r="GS3249" s="137"/>
      <c r="GT3249" s="137"/>
      <c r="GU3249" s="137"/>
      <c r="GV3249" s="137"/>
      <c r="GW3249" s="137"/>
      <c r="GX3249" s="137"/>
      <c r="GY3249" s="137"/>
      <c r="GZ3249" s="137"/>
      <c r="HA3249" s="137"/>
      <c r="HB3249" s="137"/>
      <c r="HC3249" s="137"/>
      <c r="HD3249" s="137"/>
      <c r="HE3249" s="137"/>
      <c r="HF3249" s="137"/>
      <c r="HG3249" s="137"/>
      <c r="HH3249" s="137"/>
      <c r="HI3249" s="137"/>
      <c r="HJ3249" s="137"/>
      <c r="HK3249" s="137"/>
      <c r="HL3249" s="137"/>
      <c r="HM3249" s="137"/>
      <c r="HN3249" s="137"/>
      <c r="HO3249" s="137"/>
      <c r="HP3249" s="137"/>
      <c r="HQ3249" s="137"/>
      <c r="HR3249" s="137"/>
      <c r="HS3249" s="137"/>
      <c r="HT3249" s="137"/>
      <c r="HU3249" s="137"/>
      <c r="HV3249" s="137"/>
      <c r="HW3249" s="137"/>
      <c r="HX3249" s="137"/>
      <c r="HY3249" s="137"/>
      <c r="HZ3249" s="137"/>
      <c r="IA3249" s="137"/>
      <c r="IB3249" s="137"/>
      <c r="IC3249" s="137"/>
      <c r="ID3249" s="137"/>
      <c r="IE3249" s="137"/>
      <c r="IF3249" s="137"/>
      <c r="IG3249" s="137"/>
      <c r="IH3249" s="137"/>
      <c r="II3249" s="137"/>
      <c r="IJ3249" s="137"/>
      <c r="IK3249" s="137"/>
      <c r="IL3249" s="137"/>
      <c r="IM3249" s="137"/>
      <c r="IN3249" s="137"/>
      <c r="IO3249" s="137"/>
      <c r="IP3249" s="137"/>
      <c r="IQ3249" s="137"/>
      <c r="IR3249" s="137"/>
      <c r="IS3249" s="137"/>
      <c r="IT3249" s="137"/>
      <c r="IU3249" s="137"/>
      <c r="IV3249" s="137"/>
      <c r="IW3249" s="137"/>
      <c r="IX3249" s="137"/>
      <c r="IY3249" s="137"/>
      <c r="IZ3249" s="137"/>
      <c r="JA3249" s="137"/>
      <c r="JB3249" s="137"/>
      <c r="JC3249" s="137"/>
      <c r="JD3249" s="137"/>
      <c r="JE3249" s="137"/>
      <c r="JF3249" s="137"/>
      <c r="JG3249" s="137"/>
      <c r="JH3249" s="137"/>
      <c r="JI3249" s="137"/>
      <c r="JJ3249" s="137"/>
      <c r="JK3249" s="137"/>
      <c r="JL3249" s="137"/>
      <c r="JM3249" s="137"/>
      <c r="JN3249" s="137"/>
      <c r="JO3249" s="137"/>
      <c r="JP3249" s="137"/>
      <c r="JQ3249" s="137"/>
      <c r="JR3249" s="137"/>
      <c r="JS3249" s="137"/>
      <c r="JT3249" s="137"/>
      <c r="JU3249" s="137"/>
      <c r="JV3249" s="137"/>
      <c r="JW3249" s="137"/>
      <c r="JX3249" s="137"/>
      <c r="JY3249" s="137"/>
      <c r="JZ3249" s="137"/>
      <c r="KA3249" s="137"/>
      <c r="KB3249" s="137"/>
      <c r="KC3249" s="137"/>
      <c r="KD3249" s="137"/>
      <c r="KE3249" s="137"/>
      <c r="KF3249" s="137"/>
      <c r="KG3249" s="137"/>
      <c r="KH3249" s="137"/>
      <c r="KI3249" s="137"/>
      <c r="KJ3249" s="137"/>
      <c r="KK3249" s="137"/>
      <c r="KL3249" s="137"/>
      <c r="KM3249" s="137"/>
      <c r="KN3249" s="137"/>
      <c r="KO3249" s="137"/>
      <c r="KP3249" s="137"/>
      <c r="KQ3249" s="137"/>
      <c r="KR3249" s="137"/>
      <c r="KS3249" s="137"/>
      <c r="KT3249" s="137"/>
      <c r="KU3249" s="137"/>
      <c r="KV3249" s="137"/>
      <c r="KW3249" s="137"/>
      <c r="KX3249" s="137"/>
      <c r="KY3249" s="137"/>
      <c r="KZ3249" s="137"/>
      <c r="LA3249" s="137"/>
      <c r="LB3249" s="137"/>
      <c r="LC3249" s="137"/>
      <c r="LD3249" s="137"/>
      <c r="LE3249" s="137"/>
      <c r="LF3249" s="137"/>
      <c r="LG3249" s="137"/>
      <c r="LH3249" s="137"/>
      <c r="LI3249" s="137"/>
      <c r="LJ3249" s="137"/>
      <c r="LK3249" s="137"/>
      <c r="LL3249" s="137"/>
      <c r="LM3249" s="137"/>
      <c r="LN3249" s="137"/>
      <c r="LO3249" s="137"/>
      <c r="LP3249" s="137"/>
      <c r="LQ3249" s="137"/>
      <c r="LR3249" s="137"/>
      <c r="LS3249" s="137"/>
      <c r="LT3249" s="137"/>
      <c r="LU3249" s="137"/>
      <c r="LV3249" s="137"/>
      <c r="LW3249" s="137"/>
      <c r="LX3249" s="137"/>
      <c r="LY3249" s="137"/>
      <c r="LZ3249" s="137"/>
      <c r="MA3249" s="137"/>
      <c r="MB3249" s="137"/>
      <c r="MC3249" s="137"/>
      <c r="MD3249" s="137"/>
      <c r="ME3249" s="137"/>
      <c r="MF3249" s="137"/>
      <c r="MG3249" s="137"/>
      <c r="MH3249" s="137"/>
      <c r="MI3249" s="137"/>
      <c r="MJ3249" s="137"/>
      <c r="MK3249" s="137"/>
      <c r="ML3249" s="137"/>
      <c r="MM3249" s="137"/>
      <c r="MN3249" s="137"/>
      <c r="MO3249" s="137"/>
      <c r="MP3249" s="137"/>
      <c r="MQ3249" s="137"/>
      <c r="MR3249" s="137"/>
      <c r="MS3249" s="137"/>
      <c r="MT3249" s="137"/>
      <c r="MU3249" s="137"/>
      <c r="MV3249" s="137"/>
      <c r="MW3249" s="137"/>
      <c r="MX3249" s="137"/>
      <c r="MY3249" s="137"/>
      <c r="MZ3249" s="137"/>
      <c r="NA3249" s="137"/>
      <c r="NB3249" s="137"/>
      <c r="NC3249" s="137"/>
      <c r="ND3249" s="137"/>
      <c r="NE3249" s="137"/>
      <c r="NF3249" s="137"/>
      <c r="NG3249" s="137"/>
      <c r="NH3249" s="137"/>
      <c r="NI3249" s="137"/>
      <c r="NJ3249" s="137"/>
      <c r="NK3249" s="137"/>
      <c r="NL3249" s="137"/>
      <c r="NM3249" s="137"/>
      <c r="NN3249" s="137"/>
      <c r="NO3249" s="137"/>
      <c r="NP3249" s="137"/>
      <c r="NQ3249" s="137"/>
      <c r="NR3249" s="137"/>
      <c r="NS3249" s="137"/>
      <c r="NT3249" s="137"/>
      <c r="NU3249" s="137"/>
      <c r="NV3249" s="137"/>
      <c r="NW3249" s="137"/>
      <c r="NX3249" s="137"/>
      <c r="NY3249" s="137"/>
      <c r="NZ3249" s="137"/>
      <c r="OA3249" s="137"/>
      <c r="OB3249" s="137"/>
      <c r="OC3249" s="137"/>
      <c r="OD3249" s="137"/>
      <c r="OE3249" s="137"/>
      <c r="OF3249" s="137"/>
      <c r="OG3249" s="137"/>
      <c r="OH3249" s="137"/>
      <c r="OI3249" s="137"/>
      <c r="OJ3249" s="137"/>
      <c r="OK3249" s="137"/>
      <c r="OL3249" s="137"/>
      <c r="OM3249" s="137"/>
      <c r="ON3249" s="137"/>
      <c r="OO3249" s="137"/>
      <c r="OP3249" s="137"/>
      <c r="OQ3249" s="137"/>
      <c r="OR3249" s="137"/>
      <c r="OS3249" s="137"/>
      <c r="OT3249" s="137"/>
      <c r="OU3249" s="137"/>
      <c r="OV3249" s="137"/>
      <c r="OW3249" s="137"/>
      <c r="OX3249" s="137"/>
      <c r="OY3249" s="137"/>
      <c r="OZ3249" s="137"/>
      <c r="PA3249" s="137"/>
      <c r="PB3249" s="137"/>
      <c r="PC3249" s="137"/>
      <c r="PD3249" s="137"/>
      <c r="PE3249" s="137"/>
      <c r="PF3249" s="137"/>
      <c r="PG3249" s="137"/>
      <c r="PH3249" s="137"/>
      <c r="PI3249" s="137"/>
      <c r="PJ3249" s="137"/>
      <c r="PK3249" s="137"/>
      <c r="PL3249" s="137"/>
      <c r="PM3249" s="137"/>
      <c r="PN3249" s="137"/>
      <c r="PO3249" s="137"/>
      <c r="PP3249" s="137"/>
      <c r="PQ3249" s="137"/>
      <c r="PR3249" s="137"/>
      <c r="PS3249" s="137"/>
      <c r="PT3249" s="137"/>
      <c r="PU3249" s="137"/>
      <c r="PV3249" s="137"/>
      <c r="PW3249" s="137"/>
      <c r="PX3249" s="137"/>
      <c r="PY3249" s="137"/>
      <c r="PZ3249" s="137"/>
      <c r="QA3249" s="137"/>
      <c r="QB3249" s="137"/>
      <c r="QC3249" s="137"/>
      <c r="QD3249" s="137"/>
      <c r="QE3249" s="137"/>
      <c r="QF3249" s="137"/>
      <c r="QG3249" s="137"/>
      <c r="QH3249" s="137"/>
      <c r="QI3249" s="137"/>
      <c r="QJ3249" s="137"/>
      <c r="QK3249" s="137"/>
      <c r="QL3249" s="137"/>
      <c r="QM3249" s="137"/>
      <c r="QN3249" s="137"/>
      <c r="QO3249" s="137"/>
      <c r="QP3249" s="137"/>
      <c r="QQ3249" s="137"/>
      <c r="QR3249" s="137"/>
      <c r="QS3249" s="137"/>
      <c r="QT3249" s="137"/>
      <c r="QU3249" s="137"/>
      <c r="QV3249" s="137"/>
      <c r="QW3249" s="137"/>
      <c r="QX3249" s="137"/>
      <c r="QY3249" s="137"/>
      <c r="QZ3249" s="137"/>
      <c r="RA3249" s="137"/>
      <c r="RB3249" s="137"/>
      <c r="RC3249" s="137"/>
      <c r="RD3249" s="137"/>
      <c r="RE3249" s="137"/>
      <c r="RF3249" s="137"/>
      <c r="RG3249" s="137"/>
      <c r="RH3249" s="137"/>
      <c r="RI3249" s="137"/>
      <c r="RJ3249" s="137"/>
      <c r="RK3249" s="137"/>
      <c r="RL3249" s="137"/>
      <c r="RM3249" s="137"/>
      <c r="RN3249" s="137"/>
      <c r="RO3249" s="137"/>
      <c r="RP3249" s="137"/>
      <c r="RQ3249" s="137"/>
      <c r="RR3249" s="137"/>
      <c r="RS3249" s="137"/>
      <c r="RT3249" s="137"/>
      <c r="RU3249" s="137"/>
      <c r="RV3249" s="137"/>
      <c r="RW3249" s="137"/>
      <c r="RX3249" s="137"/>
      <c r="RY3249" s="137"/>
      <c r="RZ3249" s="137"/>
      <c r="SA3249" s="137"/>
      <c r="SB3249" s="137"/>
      <c r="SC3249" s="137"/>
      <c r="SD3249" s="137"/>
      <c r="SE3249" s="137"/>
      <c r="SF3249" s="137"/>
      <c r="SG3249" s="137"/>
      <c r="SH3249" s="137"/>
      <c r="SI3249" s="137"/>
      <c r="SJ3249" s="137"/>
      <c r="SK3249" s="137"/>
      <c r="SL3249" s="137"/>
      <c r="SM3249" s="137"/>
      <c r="SN3249" s="137"/>
      <c r="SO3249" s="137"/>
      <c r="SP3249" s="137"/>
      <c r="SQ3249" s="137"/>
      <c r="SR3249" s="137"/>
      <c r="SS3249" s="137"/>
      <c r="ST3249" s="137"/>
      <c r="SU3249" s="137"/>
      <c r="SV3249" s="137"/>
      <c r="SW3249" s="137"/>
      <c r="SX3249" s="137"/>
      <c r="SY3249" s="137"/>
      <c r="SZ3249" s="137"/>
      <c r="TA3249" s="137"/>
      <c r="TB3249" s="137"/>
      <c r="TC3249" s="137"/>
      <c r="TD3249" s="137"/>
      <c r="TE3249" s="137"/>
      <c r="TF3249" s="137"/>
      <c r="TG3249" s="137"/>
      <c r="TH3249" s="137"/>
      <c r="TI3249" s="137"/>
      <c r="TJ3249" s="137"/>
      <c r="TK3249" s="137"/>
      <c r="TL3249" s="137"/>
      <c r="TM3249" s="137"/>
      <c r="TN3249" s="137"/>
      <c r="TO3249" s="137"/>
      <c r="TP3249" s="137"/>
      <c r="TQ3249" s="137"/>
      <c r="TR3249" s="137"/>
      <c r="TS3249" s="137"/>
      <c r="TT3249" s="137"/>
      <c r="TU3249" s="137"/>
      <c r="TV3249" s="137"/>
      <c r="TW3249" s="137"/>
      <c r="TX3249" s="137"/>
      <c r="TY3249" s="137"/>
      <c r="TZ3249" s="137"/>
      <c r="UA3249" s="137"/>
      <c r="UB3249" s="137"/>
      <c r="UC3249" s="137"/>
      <c r="UD3249" s="137"/>
      <c r="UE3249" s="137"/>
      <c r="UF3249" s="137"/>
      <c r="UG3249" s="137"/>
      <c r="UH3249" s="137"/>
      <c r="UI3249" s="137"/>
      <c r="UJ3249" s="137"/>
      <c r="UK3249" s="137"/>
      <c r="UL3249" s="137"/>
      <c r="UM3249" s="137"/>
      <c r="UN3249" s="137"/>
      <c r="UO3249" s="137"/>
      <c r="UP3249" s="137"/>
      <c r="UQ3249" s="137"/>
      <c r="UR3249" s="137"/>
      <c r="US3249" s="137"/>
      <c r="UT3249" s="137"/>
      <c r="UU3249" s="137"/>
      <c r="UV3249" s="137"/>
      <c r="UW3249" s="137"/>
      <c r="UX3249" s="137"/>
      <c r="UY3249" s="137"/>
      <c r="UZ3249" s="137"/>
      <c r="VA3249" s="137"/>
      <c r="VB3249" s="137"/>
      <c r="VC3249" s="137"/>
      <c r="VD3249" s="137"/>
      <c r="VE3249" s="137"/>
      <c r="VF3249" s="137"/>
      <c r="VG3249" s="137"/>
      <c r="VH3249" s="137"/>
      <c r="VI3249" s="137"/>
      <c r="VJ3249" s="137"/>
      <c r="VK3249" s="137"/>
      <c r="VL3249" s="137"/>
      <c r="VM3249" s="137"/>
      <c r="VN3249" s="137"/>
      <c r="VO3249" s="137"/>
      <c r="VP3249" s="137"/>
      <c r="VQ3249" s="137"/>
      <c r="VR3249" s="137"/>
      <c r="VS3249" s="137"/>
      <c r="VT3249" s="137"/>
      <c r="VU3249" s="137"/>
      <c r="VV3249" s="137"/>
      <c r="VW3249" s="137"/>
      <c r="VX3249" s="137"/>
      <c r="VY3249" s="137"/>
      <c r="VZ3249" s="137"/>
      <c r="WA3249" s="137"/>
      <c r="WB3249" s="137"/>
      <c r="WC3249" s="137"/>
      <c r="WD3249" s="137"/>
      <c r="WE3249" s="137"/>
      <c r="WF3249" s="137"/>
      <c r="WG3249" s="137"/>
      <c r="WH3249" s="137"/>
      <c r="WI3249" s="137"/>
      <c r="WJ3249" s="137"/>
      <c r="WK3249" s="137"/>
      <c r="WL3249" s="137"/>
      <c r="WM3249" s="137"/>
      <c r="WN3249" s="137"/>
      <c r="WO3249" s="137"/>
      <c r="WP3249" s="137"/>
      <c r="WQ3249" s="137"/>
      <c r="WR3249" s="137"/>
      <c r="WS3249" s="137"/>
      <c r="WT3249" s="137"/>
      <c r="WU3249" s="137"/>
      <c r="WV3249" s="137"/>
      <c r="WW3249" s="137"/>
      <c r="WX3249" s="137"/>
      <c r="WY3249" s="137"/>
      <c r="WZ3249" s="137"/>
      <c r="XA3249" s="137"/>
      <c r="XB3249" s="137"/>
      <c r="XC3249" s="137"/>
      <c r="XD3249" s="137"/>
      <c r="XE3249" s="137"/>
      <c r="XF3249" s="137"/>
      <c r="XG3249" s="137"/>
      <c r="XH3249" s="137"/>
      <c r="XI3249" s="137"/>
      <c r="XJ3249" s="137"/>
      <c r="XK3249" s="137"/>
      <c r="XL3249" s="137"/>
      <c r="XM3249" s="137"/>
      <c r="XN3249" s="137"/>
      <c r="XO3249" s="137"/>
      <c r="XP3249" s="137"/>
      <c r="XQ3249" s="137"/>
      <c r="XR3249" s="137"/>
      <c r="XS3249" s="137"/>
      <c r="XT3249" s="137"/>
      <c r="XU3249" s="137"/>
      <c r="XV3249" s="137"/>
      <c r="XW3249" s="137"/>
      <c r="XX3249" s="137"/>
      <c r="XY3249" s="137"/>
      <c r="XZ3249" s="137"/>
      <c r="YA3249" s="137"/>
      <c r="YB3249" s="137"/>
      <c r="YC3249" s="137"/>
      <c r="YD3249" s="137"/>
      <c r="YE3249" s="137"/>
      <c r="YF3249" s="137"/>
      <c r="YG3249" s="137"/>
      <c r="YH3249" s="137"/>
      <c r="YI3249" s="137"/>
      <c r="YJ3249" s="137"/>
      <c r="YK3249" s="137"/>
      <c r="YL3249" s="137"/>
      <c r="YM3249" s="137"/>
      <c r="YN3249" s="137"/>
      <c r="YO3249" s="137"/>
      <c r="YP3249" s="137"/>
      <c r="YQ3249" s="137"/>
      <c r="YR3249" s="137"/>
      <c r="YS3249" s="137"/>
      <c r="YT3249" s="137"/>
      <c r="YU3249" s="137"/>
      <c r="YV3249" s="137"/>
      <c r="YW3249" s="137"/>
      <c r="YX3249" s="137"/>
      <c r="YY3249" s="137"/>
      <c r="YZ3249" s="137"/>
      <c r="ZA3249" s="137"/>
      <c r="ZB3249" s="137"/>
      <c r="ZC3249" s="137"/>
      <c r="ZD3249" s="137"/>
      <c r="ZE3249" s="137"/>
      <c r="ZF3249" s="137"/>
      <c r="ZG3249" s="137"/>
      <c r="ZH3249" s="137"/>
      <c r="ZI3249" s="137"/>
      <c r="ZJ3249" s="137"/>
      <c r="ZK3249" s="137"/>
      <c r="ZL3249" s="137"/>
      <c r="ZM3249" s="137"/>
      <c r="ZN3249" s="137"/>
      <c r="ZO3249" s="137"/>
      <c r="ZP3249" s="137"/>
      <c r="ZQ3249" s="137"/>
      <c r="ZR3249" s="137"/>
      <c r="ZS3249" s="137"/>
      <c r="ZT3249" s="137"/>
      <c r="ZU3249" s="137"/>
      <c r="ZV3249" s="137"/>
      <c r="ZW3249" s="137"/>
      <c r="ZX3249" s="137"/>
      <c r="ZY3249" s="137"/>
      <c r="ZZ3249" s="137"/>
      <c r="AAA3249" s="137"/>
      <c r="AAB3249" s="137"/>
      <c r="AAC3249" s="137"/>
      <c r="AAD3249" s="137"/>
      <c r="AAE3249" s="137"/>
      <c r="AAF3249" s="137"/>
      <c r="AAG3249" s="137"/>
      <c r="AAH3249" s="137"/>
      <c r="AAI3249" s="137"/>
      <c r="AAJ3249" s="137"/>
      <c r="AAK3249" s="137"/>
      <c r="AAL3249" s="137"/>
      <c r="AAM3249" s="137"/>
      <c r="AAN3249" s="137"/>
      <c r="AAO3249" s="137"/>
      <c r="AAP3249" s="137"/>
      <c r="AAQ3249" s="137"/>
      <c r="AAR3249" s="137"/>
      <c r="AAS3249" s="137"/>
      <c r="AAT3249" s="137"/>
      <c r="AAU3249" s="137"/>
      <c r="AAV3249" s="137"/>
      <c r="AAW3249" s="137"/>
      <c r="AAX3249" s="137"/>
      <c r="AAY3249" s="137"/>
      <c r="AAZ3249" s="137"/>
      <c r="ABA3249" s="137"/>
      <c r="ABB3249" s="137"/>
      <c r="ABC3249" s="137"/>
      <c r="ABD3249" s="137"/>
      <c r="ABE3249" s="137"/>
      <c r="ABF3249" s="137"/>
      <c r="ABG3249" s="137"/>
      <c r="ABH3249" s="137"/>
      <c r="ABI3249" s="137"/>
      <c r="ABJ3249" s="137"/>
      <c r="ABK3249" s="137"/>
      <c r="ABL3249" s="137"/>
      <c r="ABM3249" s="137"/>
      <c r="ABN3249" s="137"/>
      <c r="ABO3249" s="137"/>
      <c r="ABP3249" s="137"/>
      <c r="ABQ3249" s="137"/>
      <c r="ABR3249" s="137"/>
      <c r="ABS3249" s="137"/>
      <c r="ABT3249" s="137"/>
      <c r="ABU3249" s="137"/>
      <c r="ABV3249" s="137"/>
      <c r="ABW3249" s="137"/>
      <c r="ABX3249" s="137"/>
      <c r="ABY3249" s="137"/>
      <c r="ABZ3249" s="137"/>
      <c r="ACA3249" s="137"/>
      <c r="ACB3249" s="137"/>
      <c r="ACC3249" s="137"/>
      <c r="ACD3249" s="137"/>
      <c r="ACE3249" s="137"/>
      <c r="ACF3249" s="137"/>
      <c r="ACG3249" s="137"/>
      <c r="ACH3249" s="137"/>
      <c r="ACI3249" s="137"/>
      <c r="ACJ3249" s="137"/>
      <c r="ACK3249" s="137"/>
      <c r="ACL3249" s="137"/>
      <c r="ACM3249" s="137"/>
      <c r="ACN3249" s="137"/>
      <c r="ACO3249" s="137"/>
      <c r="ACP3249" s="137"/>
      <c r="ACQ3249" s="137"/>
      <c r="ACR3249" s="137"/>
      <c r="ACS3249" s="137"/>
      <c r="ACT3249" s="137"/>
      <c r="ACU3249" s="137"/>
      <c r="ACV3249" s="137"/>
      <c r="ACW3249" s="137"/>
      <c r="ACX3249" s="137"/>
      <c r="ACY3249" s="137"/>
      <c r="ACZ3249" s="137"/>
      <c r="ADA3249" s="137"/>
      <c r="ADB3249" s="137"/>
      <c r="ADC3249" s="137"/>
      <c r="ADD3249" s="137"/>
      <c r="ADE3249" s="137"/>
      <c r="ADF3249" s="137"/>
      <c r="ADG3249" s="137"/>
      <c r="ADH3249" s="137"/>
      <c r="ADI3249" s="137"/>
      <c r="ADJ3249" s="137"/>
      <c r="ADK3249" s="137"/>
      <c r="ADL3249" s="137"/>
      <c r="ADM3249" s="137"/>
      <c r="ADN3249" s="137"/>
      <c r="ADO3249" s="137"/>
      <c r="ADP3249" s="137"/>
      <c r="ADQ3249" s="137"/>
      <c r="ADR3249" s="137"/>
      <c r="ADS3249" s="137"/>
      <c r="ADT3249" s="137"/>
      <c r="ADU3249" s="137"/>
      <c r="ADV3249" s="137"/>
      <c r="ADW3249" s="137"/>
      <c r="ADX3249" s="137"/>
      <c r="ADY3249" s="137"/>
      <c r="ADZ3249" s="137"/>
      <c r="AEA3249" s="137"/>
      <c r="AEB3249" s="137"/>
      <c r="AEC3249" s="137"/>
      <c r="AED3249" s="137"/>
      <c r="AEE3249" s="137"/>
      <c r="AEF3249" s="137"/>
      <c r="AEG3249" s="137"/>
      <c r="AEH3249" s="137"/>
      <c r="AEI3249" s="137"/>
      <c r="AEJ3249" s="137"/>
      <c r="AEK3249" s="137"/>
      <c r="AEL3249" s="137"/>
      <c r="AEM3249" s="137"/>
      <c r="AEN3249" s="137"/>
      <c r="AEO3249" s="137"/>
      <c r="AEP3249" s="137"/>
      <c r="AEQ3249" s="137"/>
      <c r="AER3249" s="137"/>
      <c r="AES3249" s="137"/>
      <c r="AET3249" s="137"/>
      <c r="AEU3249" s="137"/>
      <c r="AEV3249" s="137"/>
      <c r="AEW3249" s="137"/>
      <c r="AEX3249" s="137"/>
      <c r="AEY3249" s="137"/>
      <c r="AEZ3249" s="137"/>
      <c r="AFA3249" s="137"/>
      <c r="AFB3249" s="137"/>
      <c r="AFC3249" s="137"/>
      <c r="AFD3249" s="137"/>
      <c r="AFE3249" s="137"/>
      <c r="AFF3249" s="137"/>
      <c r="AFG3249" s="137"/>
      <c r="AFH3249" s="137"/>
      <c r="AFI3249" s="137"/>
      <c r="AFJ3249" s="137"/>
      <c r="AFK3249" s="137"/>
      <c r="AFL3249" s="137"/>
      <c r="AFM3249" s="137"/>
      <c r="AFN3249" s="137"/>
      <c r="AFO3249" s="137"/>
      <c r="AFP3249" s="137"/>
      <c r="AFQ3249" s="137"/>
      <c r="AFR3249" s="137"/>
      <c r="AFS3249" s="137"/>
      <c r="AFT3249" s="137"/>
      <c r="AFU3249" s="137"/>
      <c r="AFV3249" s="137"/>
      <c r="AFW3249" s="137"/>
      <c r="AFX3249" s="137"/>
      <c r="AFY3249" s="137"/>
      <c r="AFZ3249" s="137"/>
      <c r="AGA3249" s="137"/>
      <c r="AGB3249" s="137"/>
      <c r="AGC3249" s="137"/>
      <c r="AGD3249" s="137"/>
      <c r="AGE3249" s="137"/>
      <c r="AGF3249" s="137"/>
      <c r="AGG3249" s="137"/>
      <c r="AGH3249" s="137"/>
      <c r="AGI3249" s="137"/>
      <c r="AGJ3249" s="137"/>
      <c r="AGK3249" s="137"/>
      <c r="AGL3249" s="137"/>
      <c r="AGM3249" s="137"/>
      <c r="AGN3249" s="137"/>
      <c r="AGO3249" s="137"/>
      <c r="AGP3249" s="137"/>
      <c r="AGQ3249" s="137"/>
      <c r="AGR3249" s="137"/>
      <c r="AGS3249" s="137"/>
      <c r="AGT3249" s="137"/>
      <c r="AGU3249" s="137"/>
      <c r="AGV3249" s="137"/>
      <c r="AGW3249" s="137"/>
      <c r="AGX3249" s="137"/>
      <c r="AGY3249" s="137"/>
      <c r="AGZ3249" s="137"/>
      <c r="AHA3249" s="137"/>
      <c r="AHB3249" s="137"/>
      <c r="AHC3249" s="137"/>
      <c r="AHD3249" s="137"/>
      <c r="AHE3249" s="137"/>
      <c r="AHF3249" s="137"/>
      <c r="AHG3249" s="137"/>
      <c r="AHH3249" s="137"/>
      <c r="AHI3249" s="137"/>
      <c r="AHJ3249" s="137"/>
      <c r="AHK3249" s="137"/>
      <c r="AHL3249" s="137"/>
      <c r="AHM3249" s="137"/>
      <c r="AHN3249" s="137"/>
      <c r="AHO3249" s="137"/>
      <c r="AHP3249" s="137"/>
      <c r="AHQ3249" s="137"/>
      <c r="AHR3249" s="137"/>
      <c r="AHS3249" s="137"/>
      <c r="AHT3249" s="137"/>
      <c r="AHU3249" s="137"/>
      <c r="AHV3249" s="137"/>
      <c r="AHW3249" s="137"/>
      <c r="AHX3249" s="137"/>
      <c r="AHY3249" s="137"/>
      <c r="AHZ3249" s="137"/>
      <c r="AIA3249" s="137"/>
      <c r="AIB3249" s="137"/>
      <c r="AIC3249" s="137"/>
      <c r="AID3249" s="137"/>
      <c r="AIE3249" s="137"/>
      <c r="AIF3249" s="137"/>
      <c r="AIG3249" s="137"/>
      <c r="AIH3249" s="137"/>
      <c r="AII3249" s="137"/>
      <c r="AIJ3249" s="137"/>
      <c r="AIK3249" s="137"/>
      <c r="AIL3249" s="137"/>
      <c r="AIM3249" s="137"/>
      <c r="AIN3249" s="137"/>
      <c r="AIO3249" s="137"/>
      <c r="AIP3249" s="137"/>
      <c r="AIQ3249" s="137"/>
      <c r="AIR3249" s="137"/>
      <c r="AIS3249" s="137"/>
      <c r="AIT3249" s="137"/>
      <c r="AIU3249" s="137"/>
      <c r="AIV3249" s="137"/>
      <c r="AIW3249" s="137"/>
      <c r="AIX3249" s="137"/>
      <c r="AIY3249" s="137"/>
      <c r="AIZ3249" s="137"/>
      <c r="AJA3249" s="137"/>
      <c r="AJB3249" s="137"/>
      <c r="AJC3249" s="137"/>
      <c r="AJD3249" s="137"/>
      <c r="AJE3249" s="137"/>
      <c r="AJF3249" s="137"/>
      <c r="AJG3249" s="137"/>
      <c r="AJH3249" s="137"/>
      <c r="AJI3249" s="137"/>
      <c r="AJJ3249" s="137"/>
      <c r="AJK3249" s="137"/>
      <c r="AJL3249" s="137"/>
      <c r="AJM3249" s="137"/>
      <c r="AJN3249" s="137"/>
      <c r="AJO3249" s="137"/>
      <c r="AJP3249" s="137"/>
      <c r="AJQ3249" s="137"/>
      <c r="AJR3249" s="137"/>
      <c r="AJS3249" s="137"/>
      <c r="AJT3249" s="137"/>
      <c r="AJU3249" s="137"/>
      <c r="AJV3249" s="137"/>
      <c r="AJW3249" s="137"/>
      <c r="AJX3249" s="137"/>
      <c r="AJY3249" s="137"/>
      <c r="AJZ3249" s="137"/>
      <c r="AKA3249" s="137"/>
      <c r="AKB3249" s="137"/>
      <c r="AKC3249" s="137"/>
      <c r="AKD3249" s="137"/>
      <c r="AKE3249" s="137"/>
      <c r="AKF3249" s="137"/>
      <c r="AKG3249" s="137"/>
      <c r="AKH3249" s="137"/>
      <c r="AKI3249" s="137"/>
      <c r="AKJ3249" s="137"/>
      <c r="AKK3249" s="137"/>
      <c r="AKL3249" s="137"/>
      <c r="AKM3249" s="137"/>
      <c r="AKN3249" s="137"/>
      <c r="AKO3249" s="137"/>
      <c r="AKP3249" s="137"/>
      <c r="AKQ3249" s="137"/>
      <c r="AKR3249" s="137"/>
      <c r="AKS3249" s="137"/>
      <c r="AKT3249" s="137"/>
      <c r="AKU3249" s="137"/>
      <c r="AKV3249" s="137"/>
      <c r="AKW3249" s="137"/>
      <c r="AKX3249" s="137"/>
      <c r="AKY3249" s="137"/>
      <c r="AKZ3249" s="137"/>
      <c r="ALA3249" s="137"/>
      <c r="ALB3249" s="137"/>
      <c r="ALC3249" s="137"/>
      <c r="ALD3249" s="137"/>
      <c r="ALE3249" s="137"/>
      <c r="ALF3249" s="137"/>
      <c r="ALG3249" s="137"/>
      <c r="ALH3249" s="137"/>
      <c r="ALI3249" s="137"/>
      <c r="ALJ3249" s="137"/>
      <c r="ALK3249" s="137"/>
      <c r="ALL3249" s="137"/>
      <c r="ALM3249" s="137"/>
      <c r="ALN3249" s="137"/>
      <c r="ALO3249" s="137"/>
      <c r="ALP3249" s="137"/>
      <c r="ALQ3249" s="137"/>
      <c r="ALR3249" s="137"/>
      <c r="ALS3249" s="137"/>
      <c r="ALT3249" s="137"/>
      <c r="ALU3249" s="137"/>
      <c r="ALV3249" s="137"/>
      <c r="ALW3249" s="137"/>
      <c r="ALX3249" s="137"/>
      <c r="ALY3249" s="137"/>
      <c r="ALZ3249" s="137"/>
      <c r="AMA3249" s="137"/>
      <c r="AMB3249" s="137"/>
      <c r="AMC3249" s="137"/>
      <c r="AMD3249" s="137"/>
      <c r="AME3249" s="137"/>
      <c r="AMF3249" s="137"/>
      <c r="AMG3249" s="137"/>
      <c r="AMH3249" s="137"/>
      <c r="AMI3249" s="137"/>
      <c r="AMJ3249" s="137"/>
      <c r="AMK3249" s="137"/>
      <c r="AML3249" s="137"/>
      <c r="AMM3249" s="137"/>
      <c r="AMN3249" s="137"/>
      <c r="AMO3249" s="137"/>
      <c r="AMP3249" s="137"/>
      <c r="AMQ3249" s="137"/>
      <c r="AMR3249" s="137"/>
      <c r="AMS3249" s="137"/>
      <c r="AMT3249" s="137"/>
      <c r="AMU3249" s="137"/>
      <c r="AMV3249" s="137"/>
      <c r="AMW3249" s="137"/>
      <c r="AMX3249" s="137"/>
      <c r="AMY3249" s="137"/>
      <c r="AMZ3249" s="137"/>
      <c r="ANA3249" s="137"/>
      <c r="ANB3249" s="137"/>
      <c r="ANC3249" s="137"/>
      <c r="AND3249" s="137"/>
      <c r="ANE3249" s="137"/>
      <c r="ANF3249" s="137"/>
      <c r="ANG3249" s="137"/>
      <c r="ANH3249" s="137"/>
      <c r="ANI3249" s="137"/>
      <c r="ANJ3249" s="137"/>
      <c r="ANK3249" s="137"/>
      <c r="ANL3249" s="137"/>
      <c r="ANM3249" s="137"/>
      <c r="ANN3249" s="137"/>
      <c r="ANO3249" s="137"/>
      <c r="ANP3249" s="137"/>
      <c r="ANQ3249" s="137"/>
      <c r="ANR3249" s="137"/>
      <c r="ANS3249" s="137"/>
      <c r="ANT3249" s="137"/>
      <c r="ANU3249" s="137"/>
      <c r="ANV3249" s="137"/>
      <c r="ANW3249" s="137"/>
      <c r="ANX3249" s="137"/>
      <c r="ANY3249" s="137"/>
      <c r="ANZ3249" s="137"/>
      <c r="AOA3249" s="137"/>
      <c r="AOB3249" s="137"/>
      <c r="AOC3249" s="137"/>
      <c r="AOD3249" s="137"/>
      <c r="AOE3249" s="137"/>
      <c r="AOF3249" s="137"/>
      <c r="AOG3249" s="137"/>
      <c r="AOH3249" s="137"/>
      <c r="AOI3249" s="137"/>
      <c r="AOJ3249" s="137"/>
      <c r="AOK3249" s="137"/>
      <c r="AOL3249" s="137"/>
      <c r="AOM3249" s="137"/>
      <c r="AON3249" s="137"/>
      <c r="AOO3249" s="137"/>
      <c r="AOP3249" s="137"/>
      <c r="AOQ3249" s="137"/>
      <c r="AOR3249" s="137"/>
      <c r="AOS3249" s="137"/>
      <c r="AOT3249" s="137"/>
      <c r="AOU3249" s="137"/>
      <c r="AOV3249" s="137"/>
      <c r="AOW3249" s="137"/>
      <c r="AOX3249" s="137"/>
      <c r="AOY3249" s="137"/>
      <c r="AOZ3249" s="137"/>
      <c r="APA3249" s="137"/>
      <c r="APB3249" s="137"/>
      <c r="APC3249" s="137"/>
      <c r="APD3249" s="137"/>
      <c r="APE3249" s="137"/>
      <c r="APF3249" s="137"/>
      <c r="APG3249" s="137"/>
      <c r="APH3249" s="137"/>
      <c r="API3249" s="137"/>
      <c r="APJ3249" s="137"/>
      <c r="APK3249" s="137"/>
      <c r="APL3249" s="137"/>
      <c r="APM3249" s="137"/>
      <c r="APN3249" s="137"/>
      <c r="APO3249" s="137"/>
      <c r="APP3249" s="137"/>
      <c r="APQ3249" s="137"/>
      <c r="APR3249" s="137"/>
      <c r="APS3249" s="137"/>
      <c r="APT3249" s="137"/>
      <c r="APU3249" s="137"/>
      <c r="APV3249" s="137"/>
      <c r="APW3249" s="137"/>
      <c r="APX3249" s="137"/>
      <c r="APY3249" s="137"/>
      <c r="APZ3249" s="137"/>
      <c r="AQA3249" s="137"/>
      <c r="AQB3249" s="137"/>
      <c r="AQC3249" s="137"/>
      <c r="AQD3249" s="137"/>
      <c r="AQE3249" s="137"/>
      <c r="AQF3249" s="137"/>
      <c r="AQG3249" s="137"/>
      <c r="AQH3249" s="137"/>
      <c r="AQI3249" s="137"/>
      <c r="AQJ3249" s="137"/>
      <c r="AQK3249" s="137"/>
      <c r="AQL3249" s="137"/>
      <c r="AQM3249" s="137"/>
      <c r="AQN3249" s="137"/>
      <c r="AQO3249" s="137"/>
      <c r="AQP3249" s="137"/>
      <c r="AQQ3249" s="137"/>
      <c r="AQR3249" s="137"/>
      <c r="AQS3249" s="137"/>
      <c r="AQT3249" s="137"/>
      <c r="AQU3249" s="137"/>
      <c r="AQV3249" s="137"/>
      <c r="AQW3249" s="137"/>
      <c r="AQX3249" s="137"/>
      <c r="AQY3249" s="137"/>
      <c r="AQZ3249" s="137"/>
      <c r="ARA3249" s="137"/>
      <c r="ARB3249" s="137"/>
      <c r="ARC3249" s="137"/>
      <c r="ARD3249" s="137"/>
      <c r="ARE3249" s="137"/>
      <c r="ARF3249" s="137"/>
      <c r="ARG3249" s="137"/>
      <c r="ARH3249" s="137"/>
      <c r="ARI3249" s="137"/>
      <c r="ARJ3249" s="137"/>
      <c r="ARK3249" s="137"/>
      <c r="ARL3249" s="137"/>
      <c r="ARM3249" s="137"/>
      <c r="ARN3249" s="137"/>
      <c r="ARO3249" s="137"/>
      <c r="ARP3249" s="137"/>
      <c r="ARQ3249" s="137"/>
      <c r="ARR3249" s="137"/>
      <c r="ARS3249" s="137"/>
      <c r="ART3249" s="137"/>
      <c r="ARU3249" s="137"/>
      <c r="ARV3249" s="137"/>
      <c r="ARW3249" s="137"/>
      <c r="ARX3249" s="137"/>
      <c r="ARY3249" s="137"/>
      <c r="ARZ3249" s="137"/>
      <c r="ASA3249" s="137"/>
      <c r="ASB3249" s="137"/>
      <c r="ASC3249" s="137"/>
      <c r="ASD3249" s="137"/>
      <c r="ASE3249" s="137"/>
      <c r="ASF3249" s="137"/>
      <c r="ASG3249" s="137"/>
      <c r="ASH3249" s="137"/>
      <c r="ASI3249" s="137"/>
      <c r="ASJ3249" s="137"/>
      <c r="ASK3249" s="137"/>
      <c r="ASL3249" s="137"/>
      <c r="ASM3249" s="137"/>
      <c r="ASN3249" s="137"/>
      <c r="ASO3249" s="137"/>
      <c r="ASP3249" s="137"/>
      <c r="ASQ3249" s="137"/>
      <c r="ASR3249" s="137"/>
      <c r="ASS3249" s="137"/>
      <c r="AST3249" s="137"/>
      <c r="ASU3249" s="137"/>
      <c r="ASV3249" s="137"/>
      <c r="ASW3249" s="137"/>
      <c r="ASX3249" s="137"/>
      <c r="ASY3249" s="137"/>
      <c r="ASZ3249" s="137"/>
      <c r="ATA3249" s="137"/>
      <c r="ATB3249" s="137"/>
      <c r="ATC3249" s="137"/>
      <c r="ATD3249" s="137"/>
      <c r="ATE3249" s="137"/>
      <c r="ATF3249" s="137"/>
      <c r="ATG3249" s="137"/>
      <c r="ATH3249" s="137"/>
      <c r="ATI3249" s="137"/>
      <c r="ATJ3249" s="137"/>
      <c r="ATK3249" s="137"/>
      <c r="ATL3249" s="137"/>
      <c r="ATM3249" s="137"/>
      <c r="ATN3249" s="137"/>
      <c r="ATO3249" s="137"/>
      <c r="ATP3249" s="137"/>
      <c r="ATQ3249" s="137"/>
      <c r="ATR3249" s="137"/>
      <c r="ATS3249" s="137"/>
      <c r="ATT3249" s="137"/>
      <c r="ATU3249" s="137"/>
      <c r="ATV3249" s="137"/>
      <c r="ATW3249" s="137"/>
      <c r="ATX3249" s="137"/>
      <c r="ATY3249" s="137"/>
      <c r="ATZ3249" s="137"/>
      <c r="AUA3249" s="137"/>
      <c r="AUB3249" s="137"/>
      <c r="AUC3249" s="137"/>
      <c r="AUD3249" s="137"/>
      <c r="AUE3249" s="137"/>
      <c r="AUF3249" s="137"/>
      <c r="AUG3249" s="137"/>
      <c r="AUH3249" s="137"/>
      <c r="AUI3249" s="137"/>
      <c r="AUJ3249" s="137"/>
      <c r="AUK3249" s="137"/>
      <c r="AUL3249" s="137"/>
      <c r="AUM3249" s="137"/>
      <c r="AUN3249" s="137"/>
      <c r="AUO3249" s="137"/>
      <c r="AUP3249" s="137"/>
      <c r="AUQ3249" s="137"/>
      <c r="AUR3249" s="137"/>
      <c r="AUS3249" s="137"/>
      <c r="AUT3249" s="137"/>
      <c r="AUU3249" s="137"/>
      <c r="AUV3249" s="137"/>
      <c r="AUW3249" s="137"/>
      <c r="AUX3249" s="137"/>
      <c r="AUY3249" s="137"/>
      <c r="AUZ3249" s="137"/>
      <c r="AVA3249" s="137"/>
      <c r="AVB3249" s="137"/>
      <c r="AVC3249" s="137"/>
      <c r="AVD3249" s="137"/>
      <c r="AVE3249" s="137"/>
      <c r="AVF3249" s="137"/>
      <c r="AVG3249" s="137"/>
      <c r="AVH3249" s="137"/>
      <c r="AVI3249" s="137"/>
      <c r="AVJ3249" s="137"/>
      <c r="AVK3249" s="137"/>
      <c r="AVL3249" s="137"/>
      <c r="AVM3249" s="137"/>
      <c r="AVN3249" s="137"/>
      <c r="AVO3249" s="137"/>
      <c r="AVP3249" s="137"/>
      <c r="AVQ3249" s="137"/>
      <c r="AVR3249" s="137"/>
      <c r="AVS3249" s="137"/>
      <c r="AVT3249" s="137"/>
      <c r="AVU3249" s="137"/>
      <c r="AVV3249" s="137"/>
      <c r="AVW3249" s="137"/>
      <c r="AVX3249" s="137"/>
      <c r="AVY3249" s="137"/>
      <c r="AVZ3249" s="137"/>
      <c r="AWA3249" s="137"/>
      <c r="AWB3249" s="137"/>
      <c r="AWC3249" s="137"/>
      <c r="AWD3249" s="137"/>
      <c r="AWE3249" s="137"/>
      <c r="AWF3249" s="137"/>
      <c r="AWG3249" s="137"/>
      <c r="AWH3249" s="137"/>
      <c r="AWI3249" s="137"/>
      <c r="AWJ3249" s="137"/>
      <c r="AWK3249" s="137"/>
      <c r="AWL3249" s="137"/>
      <c r="AWM3249" s="137"/>
      <c r="AWN3249" s="137"/>
      <c r="AWO3249" s="137"/>
      <c r="AWP3249" s="137"/>
      <c r="AWQ3249" s="137"/>
      <c r="AWR3249" s="137"/>
      <c r="AWS3249" s="137"/>
      <c r="AWT3249" s="137"/>
      <c r="AWU3249" s="137"/>
      <c r="AWV3249" s="137"/>
      <c r="AWW3249" s="137"/>
      <c r="AWX3249" s="137"/>
      <c r="AWY3249" s="137"/>
      <c r="AWZ3249" s="137"/>
      <c r="AXA3249" s="137"/>
      <c r="AXB3249" s="137"/>
      <c r="AXC3249" s="137"/>
      <c r="AXD3249" s="137"/>
      <c r="AXE3249" s="137"/>
      <c r="AXF3249" s="137"/>
      <c r="AXG3249" s="137"/>
      <c r="AXH3249" s="137"/>
      <c r="AXI3249" s="137"/>
      <c r="AXJ3249" s="137"/>
      <c r="AXK3249" s="137"/>
      <c r="AXL3249" s="137"/>
      <c r="AXM3249" s="137"/>
      <c r="AXN3249" s="137"/>
      <c r="AXO3249" s="137"/>
      <c r="AXP3249" s="137"/>
      <c r="AXQ3249" s="137"/>
      <c r="AXR3249" s="137"/>
      <c r="AXS3249" s="137"/>
      <c r="AXT3249" s="137"/>
      <c r="AXU3249" s="137"/>
      <c r="AXV3249" s="137"/>
      <c r="AXW3249" s="137"/>
      <c r="AXX3249" s="137"/>
      <c r="AXY3249" s="137"/>
      <c r="AXZ3249" s="137"/>
      <c r="AYA3249" s="137"/>
      <c r="AYB3249" s="137"/>
      <c r="AYC3249" s="137"/>
      <c r="AYD3249" s="137"/>
      <c r="AYE3249" s="137"/>
      <c r="AYF3249" s="137"/>
      <c r="AYG3249" s="137"/>
      <c r="AYH3249" s="137"/>
      <c r="AYI3249" s="137"/>
      <c r="AYJ3249" s="137"/>
      <c r="AYK3249" s="137"/>
      <c r="AYL3249" s="137"/>
      <c r="AYM3249" s="137"/>
      <c r="AYN3249" s="137"/>
      <c r="AYO3249" s="137"/>
      <c r="AYP3249" s="137"/>
      <c r="AYQ3249" s="137"/>
      <c r="AYR3249" s="137"/>
      <c r="AYS3249" s="137"/>
      <c r="AYT3249" s="137"/>
      <c r="AYU3249" s="137"/>
      <c r="AYV3249" s="137"/>
      <c r="AYW3249" s="137"/>
      <c r="AYX3249" s="137"/>
      <c r="AYY3249" s="137"/>
      <c r="AYZ3249" s="137"/>
      <c r="AZA3249" s="137"/>
      <c r="AZB3249" s="137"/>
      <c r="AZC3249" s="137"/>
      <c r="AZD3249" s="137"/>
      <c r="AZE3249" s="137"/>
      <c r="AZF3249" s="137"/>
      <c r="AZG3249" s="137"/>
      <c r="AZH3249" s="137"/>
      <c r="AZI3249" s="137"/>
      <c r="AZJ3249" s="137"/>
      <c r="AZK3249" s="137"/>
      <c r="AZL3249" s="137"/>
      <c r="AZM3249" s="137"/>
      <c r="AZN3249" s="137"/>
      <c r="AZO3249" s="137"/>
      <c r="AZP3249" s="137"/>
      <c r="AZQ3249" s="137"/>
      <c r="AZR3249" s="137"/>
      <c r="AZS3249" s="137"/>
      <c r="AZT3249" s="137"/>
      <c r="AZU3249" s="137"/>
      <c r="AZV3249" s="137"/>
      <c r="AZW3249" s="137"/>
      <c r="AZX3249" s="137"/>
      <c r="AZY3249" s="137"/>
      <c r="AZZ3249" s="137"/>
      <c r="BAA3249" s="137"/>
      <c r="BAB3249" s="137"/>
      <c r="BAC3249" s="137"/>
      <c r="BAD3249" s="137"/>
      <c r="BAE3249" s="137"/>
      <c r="BAF3249" s="137"/>
      <c r="BAG3249" s="137"/>
      <c r="BAH3249" s="137"/>
      <c r="BAI3249" s="137"/>
      <c r="BAJ3249" s="137"/>
      <c r="BAK3249" s="137"/>
      <c r="BAL3249" s="137"/>
      <c r="BAM3249" s="137"/>
      <c r="BAN3249" s="137"/>
      <c r="BAO3249" s="137"/>
      <c r="BAP3249" s="137"/>
      <c r="BAQ3249" s="137"/>
      <c r="BAR3249" s="137"/>
      <c r="BAS3249" s="137"/>
      <c r="BAT3249" s="137"/>
      <c r="BAU3249" s="137"/>
      <c r="BAV3249" s="137"/>
      <c r="BAW3249" s="137"/>
      <c r="BAX3249" s="137"/>
      <c r="BAY3249" s="137"/>
      <c r="BAZ3249" s="137"/>
      <c r="BBA3249" s="137"/>
      <c r="BBB3249" s="137"/>
      <c r="BBC3249" s="137"/>
      <c r="BBD3249" s="137"/>
      <c r="BBE3249" s="137"/>
      <c r="BBF3249" s="137"/>
      <c r="BBG3249" s="137"/>
      <c r="BBH3249" s="137"/>
      <c r="BBI3249" s="137"/>
      <c r="BBJ3249" s="137"/>
      <c r="BBK3249" s="137"/>
      <c r="BBL3249" s="137"/>
      <c r="BBM3249" s="137"/>
      <c r="BBN3249" s="137"/>
      <c r="BBO3249" s="137"/>
      <c r="BBP3249" s="137"/>
      <c r="BBQ3249" s="137"/>
      <c r="BBR3249" s="137"/>
      <c r="BBS3249" s="137"/>
      <c r="BBT3249" s="137"/>
      <c r="BBU3249" s="137"/>
      <c r="BBV3249" s="137"/>
      <c r="BBW3249" s="137"/>
      <c r="BBX3249" s="137"/>
      <c r="BBY3249" s="137"/>
      <c r="BBZ3249" s="137"/>
      <c r="BCA3249" s="137"/>
      <c r="BCB3249" s="137"/>
      <c r="BCC3249" s="137"/>
      <c r="BCD3249" s="137"/>
      <c r="BCE3249" s="137"/>
      <c r="BCF3249" s="137"/>
      <c r="BCG3249" s="137"/>
      <c r="BCH3249" s="137"/>
      <c r="BCI3249" s="137"/>
      <c r="BCJ3249" s="137"/>
      <c r="BCK3249" s="137"/>
      <c r="BCL3249" s="137"/>
      <c r="BCM3249" s="137"/>
      <c r="BCN3249" s="137"/>
      <c r="BCO3249" s="137"/>
      <c r="BCP3249" s="137"/>
      <c r="BCQ3249" s="137"/>
      <c r="BCR3249" s="137"/>
      <c r="BCS3249" s="137"/>
      <c r="BCT3249" s="137"/>
      <c r="BCU3249" s="137"/>
      <c r="BCV3249" s="137"/>
      <c r="BCW3249" s="137"/>
      <c r="BCX3249" s="137"/>
      <c r="BCY3249" s="137"/>
      <c r="BCZ3249" s="137"/>
      <c r="BDA3249" s="137"/>
      <c r="BDB3249" s="137"/>
      <c r="BDC3249" s="137"/>
      <c r="BDD3249" s="137"/>
      <c r="BDE3249" s="137"/>
      <c r="BDF3249" s="137"/>
      <c r="BDG3249" s="137"/>
      <c r="BDH3249" s="137"/>
      <c r="BDI3249" s="137"/>
      <c r="BDJ3249" s="137"/>
      <c r="BDK3249" s="137"/>
      <c r="BDL3249" s="137"/>
      <c r="BDM3249" s="137"/>
      <c r="BDN3249" s="137"/>
      <c r="BDO3249" s="137"/>
      <c r="BDP3249" s="137"/>
      <c r="BDQ3249" s="137"/>
      <c r="BDR3249" s="137"/>
      <c r="BDS3249" s="137"/>
      <c r="BDT3249" s="137"/>
      <c r="BDU3249" s="137"/>
      <c r="BDV3249" s="137"/>
      <c r="BDW3249" s="137"/>
      <c r="BDX3249" s="137"/>
      <c r="BDY3249" s="137"/>
      <c r="BDZ3249" s="137"/>
      <c r="BEA3249" s="137"/>
      <c r="BEB3249" s="137"/>
      <c r="BEC3249" s="137"/>
      <c r="BED3249" s="137"/>
      <c r="BEE3249" s="137"/>
      <c r="BEF3249" s="137"/>
      <c r="BEG3249" s="137"/>
      <c r="BEH3249" s="137"/>
      <c r="BEI3249" s="137"/>
      <c r="BEJ3249" s="137"/>
      <c r="BEK3249" s="137"/>
      <c r="BEL3249" s="137"/>
      <c r="BEM3249" s="137"/>
      <c r="BEN3249" s="137"/>
      <c r="BEO3249" s="137"/>
      <c r="BEP3249" s="137"/>
      <c r="BEQ3249" s="137"/>
      <c r="BER3249" s="137"/>
      <c r="BES3249" s="137"/>
      <c r="BET3249" s="137"/>
      <c r="BEU3249" s="137"/>
      <c r="BEV3249" s="137"/>
      <c r="BEW3249" s="137"/>
      <c r="BEX3249" s="137"/>
      <c r="BEY3249" s="137"/>
      <c r="BEZ3249" s="137"/>
      <c r="BFA3249" s="137"/>
      <c r="BFB3249" s="137"/>
      <c r="BFC3249" s="137"/>
      <c r="BFD3249" s="137"/>
      <c r="BFE3249" s="137"/>
      <c r="BFF3249" s="137"/>
      <c r="BFG3249" s="137"/>
      <c r="BFH3249" s="137"/>
      <c r="BFI3249" s="137"/>
      <c r="BFJ3249" s="137"/>
      <c r="BFK3249" s="137"/>
      <c r="BFL3249" s="137"/>
      <c r="BFM3249" s="137"/>
      <c r="BFN3249" s="137"/>
      <c r="BFO3249" s="137"/>
      <c r="BFP3249" s="137"/>
      <c r="BFQ3249" s="137"/>
      <c r="BFR3249" s="137"/>
      <c r="BFS3249" s="137"/>
      <c r="BFT3249" s="137"/>
      <c r="BFU3249" s="137"/>
      <c r="BFV3249" s="137"/>
      <c r="BFW3249" s="137"/>
      <c r="BFX3249" s="137"/>
      <c r="BFY3249" s="137"/>
      <c r="BFZ3249" s="137"/>
      <c r="BGA3249" s="137"/>
      <c r="BGB3249" s="137"/>
      <c r="BGC3249" s="137"/>
      <c r="BGD3249" s="137"/>
      <c r="BGE3249" s="137"/>
      <c r="BGF3249" s="137"/>
      <c r="BGG3249" s="137"/>
      <c r="BGH3249" s="137"/>
      <c r="BGI3249" s="137"/>
      <c r="BGJ3249" s="137"/>
      <c r="BGK3249" s="137"/>
      <c r="BGL3249" s="137"/>
      <c r="BGM3249" s="137"/>
      <c r="BGN3249" s="137"/>
      <c r="BGO3249" s="137"/>
      <c r="BGP3249" s="137"/>
      <c r="BGQ3249" s="137"/>
      <c r="BGR3249" s="137"/>
      <c r="BGS3249" s="137"/>
      <c r="BGT3249" s="137"/>
      <c r="BGU3249" s="137"/>
      <c r="BGV3249" s="137"/>
      <c r="BGW3249" s="137"/>
      <c r="BGX3249" s="137"/>
      <c r="BGY3249" s="137"/>
      <c r="BGZ3249" s="137"/>
      <c r="BHA3249" s="137"/>
      <c r="BHB3249" s="137"/>
      <c r="BHC3249" s="137"/>
      <c r="BHD3249" s="137"/>
      <c r="BHE3249" s="137"/>
      <c r="BHF3249" s="137"/>
      <c r="BHG3249" s="137"/>
      <c r="BHH3249" s="137"/>
      <c r="BHI3249" s="137"/>
      <c r="BHJ3249" s="137"/>
      <c r="BHK3249" s="137"/>
      <c r="BHL3249" s="137"/>
      <c r="BHM3249" s="137"/>
      <c r="BHN3249" s="137"/>
      <c r="BHO3249" s="137"/>
      <c r="BHP3249" s="137"/>
      <c r="BHQ3249" s="137"/>
      <c r="BHR3249" s="137"/>
      <c r="BHS3249" s="137"/>
      <c r="BHT3249" s="137"/>
      <c r="BHU3249" s="137"/>
      <c r="BHV3249" s="137"/>
      <c r="BHW3249" s="137"/>
      <c r="BHX3249" s="137"/>
      <c r="BHY3249" s="137"/>
      <c r="BHZ3249" s="137"/>
      <c r="BIA3249" s="137"/>
      <c r="BIB3249" s="137"/>
      <c r="BIC3249" s="137"/>
      <c r="BID3249" s="137"/>
      <c r="BIE3249" s="137"/>
      <c r="BIF3249" s="137"/>
      <c r="BIG3249" s="137"/>
      <c r="BIH3249" s="137"/>
      <c r="BII3249" s="137"/>
      <c r="BIJ3249" s="137"/>
      <c r="BIK3249" s="137"/>
      <c r="BIL3249" s="137"/>
      <c r="BIM3249" s="137"/>
      <c r="BIN3249" s="137"/>
      <c r="BIO3249" s="137"/>
      <c r="BIP3249" s="137"/>
      <c r="BIQ3249" s="137"/>
      <c r="BIR3249" s="137"/>
      <c r="BIS3249" s="137"/>
      <c r="BIT3249" s="137"/>
      <c r="BIU3249" s="137"/>
      <c r="BIV3249" s="137"/>
      <c r="BIW3249" s="137"/>
      <c r="BIX3249" s="137"/>
      <c r="BIY3249" s="137"/>
      <c r="BIZ3249" s="137"/>
      <c r="BJA3249" s="137"/>
      <c r="BJB3249" s="137"/>
      <c r="BJC3249" s="137"/>
      <c r="BJD3249" s="137"/>
      <c r="BJE3249" s="137"/>
      <c r="BJF3249" s="137"/>
      <c r="BJG3249" s="137"/>
      <c r="BJH3249" s="137"/>
      <c r="BJI3249" s="137"/>
      <c r="BJJ3249" s="137"/>
      <c r="BJK3249" s="137"/>
      <c r="BJL3249" s="137"/>
      <c r="BJM3249" s="137"/>
      <c r="BJN3249" s="137"/>
      <c r="BJO3249" s="137"/>
      <c r="BJP3249" s="137"/>
      <c r="BJQ3249" s="137"/>
      <c r="BJR3249" s="137"/>
      <c r="BJS3249" s="137"/>
      <c r="BJT3249" s="137"/>
      <c r="BJU3249" s="137"/>
      <c r="BJV3249" s="137"/>
      <c r="BJW3249" s="137"/>
      <c r="BJX3249" s="137"/>
      <c r="BJY3249" s="137"/>
      <c r="BJZ3249" s="137"/>
      <c r="BKA3249" s="137"/>
      <c r="BKB3249" s="137"/>
      <c r="BKC3249" s="137"/>
      <c r="BKD3249" s="137"/>
      <c r="BKE3249" s="137"/>
      <c r="BKF3249" s="137"/>
      <c r="BKG3249" s="137"/>
      <c r="BKH3249" s="137"/>
      <c r="BKI3249" s="137"/>
      <c r="BKJ3249" s="137"/>
      <c r="BKK3249" s="137"/>
      <c r="BKL3249" s="137"/>
      <c r="BKM3249" s="137"/>
      <c r="BKN3249" s="137"/>
      <c r="BKO3249" s="137"/>
      <c r="BKP3249" s="137"/>
      <c r="BKQ3249" s="137"/>
      <c r="BKR3249" s="137"/>
      <c r="BKS3249" s="137"/>
      <c r="BKT3249" s="137"/>
      <c r="BKU3249" s="137"/>
      <c r="BKV3249" s="137"/>
      <c r="BKW3249" s="137"/>
      <c r="BKX3249" s="137"/>
      <c r="BKY3249" s="137"/>
      <c r="BKZ3249" s="137"/>
      <c r="BLA3249" s="137"/>
      <c r="BLB3249" s="137"/>
      <c r="BLC3249" s="137"/>
      <c r="BLD3249" s="137"/>
      <c r="BLE3249" s="137"/>
      <c r="BLF3249" s="137"/>
      <c r="BLG3249" s="137"/>
      <c r="BLH3249" s="137"/>
      <c r="BLI3249" s="137"/>
      <c r="BLJ3249" s="137"/>
      <c r="BLK3249" s="137"/>
      <c r="BLL3249" s="137"/>
      <c r="BLM3249" s="137"/>
      <c r="BLN3249" s="137"/>
      <c r="BLO3249" s="137"/>
      <c r="BLP3249" s="137"/>
      <c r="BLQ3249" s="137"/>
      <c r="BLR3249" s="137"/>
      <c r="BLS3249" s="137"/>
      <c r="BLT3249" s="137"/>
      <c r="BLU3249" s="137"/>
      <c r="BLV3249" s="137"/>
      <c r="BLW3249" s="137"/>
      <c r="BLX3249" s="137"/>
      <c r="BLY3249" s="137"/>
      <c r="BLZ3249" s="137"/>
      <c r="BMA3249" s="137"/>
      <c r="BMB3249" s="137"/>
      <c r="BMC3249" s="137"/>
      <c r="BMD3249" s="137"/>
      <c r="BME3249" s="137"/>
      <c r="BMF3249" s="137"/>
      <c r="BMG3249" s="137"/>
      <c r="BMH3249" s="137"/>
      <c r="BMI3249" s="137"/>
      <c r="BMJ3249" s="137"/>
      <c r="BMK3249" s="137"/>
      <c r="BML3249" s="137"/>
      <c r="BMM3249" s="137"/>
      <c r="BMN3249" s="137"/>
      <c r="BMO3249" s="137"/>
      <c r="BMP3249" s="137"/>
      <c r="BMQ3249" s="137"/>
      <c r="BMR3249" s="137"/>
      <c r="BMS3249" s="137"/>
      <c r="BMT3249" s="137"/>
      <c r="BMU3249" s="137"/>
      <c r="BMV3249" s="137"/>
      <c r="BMW3249" s="137"/>
      <c r="BMX3249" s="137"/>
      <c r="BMY3249" s="137"/>
      <c r="BMZ3249" s="137"/>
      <c r="BNA3249" s="137"/>
      <c r="BNB3249" s="137"/>
      <c r="BNC3249" s="137"/>
      <c r="BND3249" s="137"/>
      <c r="BNE3249" s="137"/>
      <c r="BNF3249" s="137"/>
      <c r="BNG3249" s="137"/>
      <c r="BNH3249" s="137"/>
      <c r="BNI3249" s="137"/>
      <c r="BNJ3249" s="137"/>
      <c r="BNK3249" s="137"/>
      <c r="BNL3249" s="137"/>
      <c r="BNM3249" s="137"/>
      <c r="BNN3249" s="137"/>
      <c r="BNO3249" s="137"/>
      <c r="BNP3249" s="137"/>
      <c r="BNQ3249" s="137"/>
      <c r="BNR3249" s="137"/>
      <c r="BNS3249" s="137"/>
      <c r="BNT3249" s="137"/>
      <c r="BNU3249" s="137"/>
      <c r="BNV3249" s="137"/>
      <c r="BNW3249" s="137"/>
      <c r="BNX3249" s="137"/>
      <c r="BNY3249" s="137"/>
      <c r="BNZ3249" s="137"/>
      <c r="BOA3249" s="137"/>
      <c r="BOB3249" s="137"/>
      <c r="BOC3249" s="137"/>
      <c r="BOD3249" s="137"/>
      <c r="BOE3249" s="137"/>
      <c r="BOF3249" s="137"/>
      <c r="BOG3249" s="137"/>
      <c r="BOH3249" s="137"/>
      <c r="BOI3249" s="137"/>
      <c r="BOJ3249" s="137"/>
      <c r="BOK3249" s="137"/>
      <c r="BOL3249" s="137"/>
      <c r="BOM3249" s="137"/>
      <c r="BON3249" s="137"/>
      <c r="BOO3249" s="137"/>
      <c r="BOP3249" s="137"/>
      <c r="BOQ3249" s="137"/>
      <c r="BOR3249" s="137"/>
      <c r="BOS3249" s="137"/>
      <c r="BOT3249" s="137"/>
      <c r="BOU3249" s="137"/>
      <c r="BOV3249" s="137"/>
      <c r="BOW3249" s="137"/>
      <c r="BOX3249" s="137"/>
      <c r="BOY3249" s="137"/>
      <c r="BOZ3249" s="137"/>
      <c r="BPA3249" s="137"/>
      <c r="BPB3249" s="137"/>
      <c r="BPC3249" s="137"/>
      <c r="BPD3249" s="137"/>
      <c r="BPE3249" s="137"/>
      <c r="BPF3249" s="137"/>
      <c r="BPG3249" s="137"/>
      <c r="BPH3249" s="137"/>
      <c r="BPI3249" s="137"/>
      <c r="BPJ3249" s="137"/>
      <c r="BPK3249" s="137"/>
      <c r="BPL3249" s="137"/>
      <c r="BPM3249" s="137"/>
      <c r="BPN3249" s="137"/>
      <c r="BPO3249" s="137"/>
      <c r="BPP3249" s="137"/>
      <c r="BPQ3249" s="137"/>
      <c r="BPR3249" s="137"/>
      <c r="BPS3249" s="137"/>
      <c r="BPT3249" s="137"/>
      <c r="BPU3249" s="137"/>
      <c r="BPV3249" s="137"/>
      <c r="BPW3249" s="137"/>
      <c r="BPX3249" s="137"/>
      <c r="BPY3249" s="137"/>
      <c r="BPZ3249" s="137"/>
      <c r="BQA3249" s="137"/>
      <c r="BQB3249" s="137"/>
      <c r="BQC3249" s="137"/>
      <c r="BQD3249" s="137"/>
      <c r="BQE3249" s="137"/>
      <c r="BQF3249" s="137"/>
      <c r="BQG3249" s="137"/>
      <c r="BQH3249" s="137"/>
      <c r="BQI3249" s="137"/>
      <c r="BQJ3249" s="137"/>
      <c r="BQK3249" s="137"/>
      <c r="BQL3249" s="137"/>
      <c r="BQM3249" s="137"/>
      <c r="BQN3249" s="137"/>
      <c r="BQO3249" s="137"/>
      <c r="BQP3249" s="137"/>
      <c r="BQQ3249" s="137"/>
      <c r="BQR3249" s="137"/>
      <c r="BQS3249" s="137"/>
      <c r="BQT3249" s="137"/>
      <c r="BQU3249" s="137"/>
      <c r="BQV3249" s="137"/>
      <c r="BQW3249" s="137"/>
      <c r="BQX3249" s="137"/>
      <c r="BQY3249" s="137"/>
      <c r="BQZ3249" s="137"/>
      <c r="BRA3249" s="137"/>
      <c r="BRB3249" s="137"/>
      <c r="BRC3249" s="137"/>
      <c r="BRD3249" s="137"/>
      <c r="BRE3249" s="137"/>
      <c r="BRF3249" s="137"/>
      <c r="BRG3249" s="137"/>
      <c r="BRH3249" s="137"/>
      <c r="BRI3249" s="137"/>
      <c r="BRJ3249" s="137"/>
      <c r="BRK3249" s="137"/>
      <c r="BRL3249" s="137"/>
      <c r="BRM3249" s="137"/>
      <c r="BRN3249" s="137"/>
      <c r="BRO3249" s="137"/>
      <c r="BRP3249" s="137"/>
      <c r="BRQ3249" s="137"/>
      <c r="BRR3249" s="137"/>
      <c r="BRS3249" s="137"/>
      <c r="BRT3249" s="137"/>
      <c r="BRU3249" s="137"/>
      <c r="BRV3249" s="137"/>
      <c r="BRW3249" s="137"/>
      <c r="BRX3249" s="137"/>
      <c r="BRY3249" s="137"/>
      <c r="BRZ3249" s="137"/>
      <c r="BSA3249" s="137"/>
      <c r="BSB3249" s="137"/>
      <c r="BSC3249" s="137"/>
      <c r="BSD3249" s="137"/>
      <c r="BSE3249" s="137"/>
      <c r="BSF3249" s="137"/>
      <c r="BSG3249" s="137"/>
      <c r="BSH3249" s="137"/>
      <c r="BSI3249" s="137"/>
      <c r="BSJ3249" s="137"/>
      <c r="BSK3249" s="137"/>
      <c r="BSL3249" s="137"/>
      <c r="BSM3249" s="137"/>
      <c r="BSN3249" s="137"/>
      <c r="BSO3249" s="137"/>
      <c r="BSP3249" s="137"/>
      <c r="BSQ3249" s="137"/>
      <c r="BSR3249" s="137"/>
      <c r="BSS3249" s="137"/>
      <c r="BST3249" s="137"/>
      <c r="BSU3249" s="137"/>
      <c r="BSV3249" s="137"/>
      <c r="BSW3249" s="137"/>
      <c r="BSX3249" s="137"/>
      <c r="BSY3249" s="137"/>
      <c r="BSZ3249" s="137"/>
      <c r="BTA3249" s="137"/>
      <c r="BTB3249" s="137"/>
      <c r="BTC3249" s="137"/>
      <c r="BTD3249" s="137"/>
      <c r="BTE3249" s="137"/>
      <c r="BTF3249" s="137"/>
      <c r="BTG3249" s="137"/>
      <c r="BTH3249" s="137"/>
      <c r="BTI3249" s="137"/>
      <c r="BTJ3249" s="137"/>
      <c r="BTK3249" s="137"/>
      <c r="BTL3249" s="137"/>
      <c r="BTM3249" s="137"/>
      <c r="BTN3249" s="137"/>
      <c r="BTO3249" s="137"/>
      <c r="BTP3249" s="137"/>
      <c r="BTQ3249" s="137"/>
      <c r="BTR3249" s="137"/>
      <c r="BTS3249" s="137"/>
      <c r="BTT3249" s="137"/>
      <c r="BTU3249" s="137"/>
      <c r="BTV3249" s="137"/>
      <c r="BTW3249" s="137"/>
      <c r="BTX3249" s="137"/>
      <c r="BTY3249" s="137"/>
      <c r="BTZ3249" s="137"/>
      <c r="BUA3249" s="137"/>
      <c r="BUB3249" s="137"/>
      <c r="BUC3249" s="137"/>
      <c r="BUD3249" s="137"/>
      <c r="BUE3249" s="137"/>
      <c r="BUF3249" s="137"/>
      <c r="BUG3249" s="137"/>
      <c r="BUH3249" s="137"/>
      <c r="BUI3249" s="137"/>
      <c r="BUJ3249" s="137"/>
      <c r="BUK3249" s="137"/>
      <c r="BUL3249" s="137"/>
      <c r="BUM3249" s="137"/>
      <c r="BUN3249" s="137"/>
      <c r="BUO3249" s="137"/>
      <c r="BUP3249" s="137"/>
      <c r="BUQ3249" s="137"/>
      <c r="BUR3249" s="137"/>
      <c r="BUS3249" s="137"/>
      <c r="BUT3249" s="137"/>
      <c r="BUU3249" s="137"/>
      <c r="BUV3249" s="137"/>
      <c r="BUW3249" s="137"/>
      <c r="BUX3249" s="137"/>
      <c r="BUY3249" s="137"/>
      <c r="BUZ3249" s="137"/>
      <c r="BVA3249" s="137"/>
      <c r="BVB3249" s="137"/>
      <c r="BVC3249" s="137"/>
      <c r="BVD3249" s="137"/>
      <c r="BVE3249" s="137"/>
      <c r="BVF3249" s="137"/>
      <c r="BVG3249" s="137"/>
      <c r="BVH3249" s="137"/>
      <c r="BVI3249" s="137"/>
      <c r="BVJ3249" s="137"/>
      <c r="BVK3249" s="137"/>
      <c r="BVL3249" s="137"/>
      <c r="BVM3249" s="137"/>
      <c r="BVN3249" s="137"/>
      <c r="BVO3249" s="137"/>
      <c r="BVP3249" s="137"/>
      <c r="BVQ3249" s="137"/>
      <c r="BVR3249" s="137"/>
      <c r="BVS3249" s="137"/>
      <c r="BVT3249" s="137"/>
      <c r="BVU3249" s="137"/>
      <c r="BVV3249" s="137"/>
      <c r="BVW3249" s="137"/>
      <c r="BVX3249" s="137"/>
      <c r="BVY3249" s="137"/>
      <c r="BVZ3249" s="137"/>
      <c r="BWA3249" s="137"/>
      <c r="BWB3249" s="137"/>
      <c r="BWC3249" s="137"/>
      <c r="BWD3249" s="137"/>
      <c r="BWE3249" s="137"/>
      <c r="BWF3249" s="137"/>
      <c r="BWG3249" s="137"/>
      <c r="BWH3249" s="137"/>
      <c r="BWI3249" s="137"/>
      <c r="BWJ3249" s="137"/>
      <c r="BWK3249" s="137"/>
      <c r="BWL3249" s="137"/>
      <c r="BWM3249" s="137"/>
      <c r="BWN3249" s="137"/>
      <c r="BWO3249" s="137"/>
      <c r="BWP3249" s="137"/>
      <c r="BWQ3249" s="137"/>
      <c r="BWR3249" s="137"/>
      <c r="BWS3249" s="137"/>
      <c r="BWT3249" s="137"/>
      <c r="BWU3249" s="137"/>
      <c r="BWV3249" s="137"/>
      <c r="BWW3249" s="137"/>
      <c r="BWX3249" s="137"/>
      <c r="BWY3249" s="137"/>
      <c r="BWZ3249" s="137"/>
      <c r="BXA3249" s="137"/>
      <c r="BXB3249" s="137"/>
      <c r="BXC3249" s="137"/>
      <c r="BXD3249" s="137"/>
      <c r="BXE3249" s="137"/>
      <c r="BXF3249" s="137"/>
      <c r="BXG3249" s="137"/>
      <c r="BXH3249" s="137"/>
      <c r="BXI3249" s="137"/>
      <c r="BXJ3249" s="137"/>
      <c r="BXK3249" s="137"/>
      <c r="BXL3249" s="137"/>
      <c r="BXM3249" s="137"/>
      <c r="BXN3249" s="137"/>
      <c r="BXO3249" s="137"/>
      <c r="BXP3249" s="137"/>
      <c r="BXQ3249" s="137"/>
      <c r="BXR3249" s="137"/>
      <c r="BXS3249" s="137"/>
      <c r="BXT3249" s="137"/>
      <c r="BXU3249" s="137"/>
      <c r="BXV3249" s="137"/>
      <c r="BXW3249" s="137"/>
      <c r="BXX3249" s="137"/>
      <c r="BXY3249" s="137"/>
      <c r="BXZ3249" s="137"/>
      <c r="BYA3249" s="137"/>
      <c r="BYB3249" s="137"/>
      <c r="BYC3249" s="137"/>
      <c r="BYD3249" s="137"/>
      <c r="BYE3249" s="137"/>
      <c r="BYF3249" s="137"/>
      <c r="BYG3249" s="137"/>
      <c r="BYH3249" s="137"/>
      <c r="BYI3249" s="137"/>
      <c r="BYJ3249" s="137"/>
      <c r="BYK3249" s="137"/>
      <c r="BYL3249" s="137"/>
      <c r="BYM3249" s="137"/>
      <c r="BYN3249" s="137"/>
      <c r="BYO3249" s="137"/>
      <c r="BYP3249" s="137"/>
      <c r="BYQ3249" s="137"/>
      <c r="BYR3249" s="137"/>
      <c r="BYS3249" s="137"/>
      <c r="BYT3249" s="137"/>
      <c r="BYU3249" s="137"/>
      <c r="BYV3249" s="137"/>
      <c r="BYW3249" s="137"/>
      <c r="BYX3249" s="137"/>
      <c r="BYY3249" s="137"/>
      <c r="BYZ3249" s="137"/>
      <c r="BZA3249" s="137"/>
      <c r="BZB3249" s="137"/>
      <c r="BZC3249" s="137"/>
      <c r="BZD3249" s="137"/>
      <c r="BZE3249" s="137"/>
      <c r="BZF3249" s="137"/>
      <c r="BZG3249" s="137"/>
      <c r="BZH3249" s="137"/>
      <c r="BZI3249" s="137"/>
      <c r="BZJ3249" s="137"/>
      <c r="BZK3249" s="137"/>
      <c r="BZL3249" s="137"/>
      <c r="BZM3249" s="137"/>
      <c r="BZN3249" s="137"/>
      <c r="BZO3249" s="137"/>
      <c r="BZP3249" s="137"/>
      <c r="BZQ3249" s="137"/>
      <c r="BZR3249" s="137"/>
      <c r="BZS3249" s="137"/>
      <c r="BZT3249" s="137"/>
      <c r="BZU3249" s="137"/>
      <c r="BZV3249" s="137"/>
      <c r="BZW3249" s="137"/>
      <c r="BZX3249" s="137"/>
      <c r="BZY3249" s="137"/>
      <c r="BZZ3249" s="137"/>
      <c r="CAA3249" s="137"/>
      <c r="CAB3249" s="137"/>
      <c r="CAC3249" s="137"/>
      <c r="CAD3249" s="137"/>
      <c r="CAE3249" s="137"/>
      <c r="CAF3249" s="137"/>
      <c r="CAG3249" s="137"/>
      <c r="CAH3249" s="137"/>
      <c r="CAI3249" s="137"/>
      <c r="CAJ3249" s="137"/>
      <c r="CAK3249" s="137"/>
      <c r="CAL3249" s="137"/>
      <c r="CAM3249" s="137"/>
      <c r="CAN3249" s="137"/>
      <c r="CAO3249" s="137"/>
      <c r="CAP3249" s="137"/>
      <c r="CAQ3249" s="137"/>
      <c r="CAR3249" s="137"/>
      <c r="CAS3249" s="137"/>
      <c r="CAT3249" s="137"/>
      <c r="CAU3249" s="137"/>
      <c r="CAV3249" s="137"/>
      <c r="CAW3249" s="137"/>
      <c r="CAX3249" s="137"/>
      <c r="CAY3249" s="137"/>
      <c r="CAZ3249" s="137"/>
      <c r="CBA3249" s="137"/>
      <c r="CBB3249" s="137"/>
      <c r="CBC3249" s="137"/>
      <c r="CBD3249" s="137"/>
      <c r="CBE3249" s="137"/>
      <c r="CBF3249" s="137"/>
      <c r="CBG3249" s="137"/>
      <c r="CBH3249" s="137"/>
      <c r="CBI3249" s="137"/>
      <c r="CBJ3249" s="137"/>
      <c r="CBK3249" s="137"/>
      <c r="CBL3249" s="137"/>
      <c r="CBM3249" s="137"/>
      <c r="CBN3249" s="137"/>
      <c r="CBO3249" s="137"/>
      <c r="CBP3249" s="137"/>
      <c r="CBQ3249" s="137"/>
      <c r="CBR3249" s="137"/>
      <c r="CBS3249" s="137"/>
      <c r="CBT3249" s="137"/>
      <c r="CBU3249" s="137"/>
      <c r="CBV3249" s="137"/>
      <c r="CBW3249" s="137"/>
      <c r="CBX3249" s="137"/>
      <c r="CBY3249" s="137"/>
      <c r="CBZ3249" s="137"/>
      <c r="CCA3249" s="137"/>
      <c r="CCB3249" s="137"/>
      <c r="CCC3249" s="137"/>
      <c r="CCD3249" s="137"/>
      <c r="CCE3249" s="137"/>
      <c r="CCF3249" s="137"/>
      <c r="CCG3249" s="137"/>
      <c r="CCH3249" s="137"/>
      <c r="CCI3249" s="137"/>
      <c r="CCJ3249" s="137"/>
      <c r="CCK3249" s="137"/>
      <c r="CCL3249" s="137"/>
      <c r="CCM3249" s="137"/>
      <c r="CCN3249" s="137"/>
      <c r="CCO3249" s="137"/>
      <c r="CCP3249" s="137"/>
      <c r="CCQ3249" s="137"/>
      <c r="CCR3249" s="137"/>
      <c r="CCS3249" s="137"/>
      <c r="CCT3249" s="137"/>
      <c r="CCU3249" s="137"/>
      <c r="CCV3249" s="137"/>
      <c r="CCW3249" s="137"/>
      <c r="CCX3249" s="137"/>
      <c r="CCY3249" s="137"/>
      <c r="CCZ3249" s="137"/>
      <c r="CDA3249" s="137"/>
      <c r="CDB3249" s="137"/>
      <c r="CDC3249" s="137"/>
      <c r="CDD3249" s="137"/>
      <c r="CDE3249" s="137"/>
      <c r="CDF3249" s="137"/>
      <c r="CDG3249" s="137"/>
      <c r="CDH3249" s="137"/>
      <c r="CDI3249" s="137"/>
      <c r="CDJ3249" s="137"/>
      <c r="CDK3249" s="137"/>
      <c r="CDL3249" s="137"/>
      <c r="CDM3249" s="137"/>
      <c r="CDN3249" s="137"/>
      <c r="CDO3249" s="137"/>
      <c r="CDP3249" s="137"/>
      <c r="CDQ3249" s="137"/>
      <c r="CDR3249" s="137"/>
      <c r="CDS3249" s="137"/>
      <c r="CDT3249" s="137"/>
      <c r="CDU3249" s="137"/>
      <c r="CDV3249" s="137"/>
      <c r="CDW3249" s="137"/>
      <c r="CDX3249" s="137"/>
      <c r="CDY3249" s="137"/>
      <c r="CDZ3249" s="137"/>
      <c r="CEA3249" s="137"/>
      <c r="CEB3249" s="137"/>
      <c r="CEC3249" s="137"/>
      <c r="CED3249" s="137"/>
      <c r="CEE3249" s="137"/>
      <c r="CEF3249" s="137"/>
      <c r="CEG3249" s="137"/>
      <c r="CEH3249" s="137"/>
      <c r="CEI3249" s="137"/>
      <c r="CEJ3249" s="137"/>
      <c r="CEK3249" s="137"/>
      <c r="CEL3249" s="137"/>
      <c r="CEM3249" s="137"/>
      <c r="CEN3249" s="137"/>
      <c r="CEO3249" s="137"/>
      <c r="CEP3249" s="137"/>
      <c r="CEQ3249" s="137"/>
      <c r="CER3249" s="137"/>
      <c r="CES3249" s="137"/>
      <c r="CET3249" s="137"/>
      <c r="CEU3249" s="137"/>
      <c r="CEV3249" s="137"/>
      <c r="CEW3249" s="137"/>
      <c r="CEX3249" s="137"/>
      <c r="CEY3249" s="137"/>
      <c r="CEZ3249" s="137"/>
      <c r="CFA3249" s="137"/>
      <c r="CFB3249" s="137"/>
      <c r="CFC3249" s="137"/>
      <c r="CFD3249" s="137"/>
      <c r="CFE3249" s="137"/>
      <c r="CFF3249" s="137"/>
      <c r="CFG3249" s="137"/>
      <c r="CFH3249" s="137"/>
      <c r="CFI3249" s="137"/>
      <c r="CFJ3249" s="137"/>
      <c r="CFK3249" s="137"/>
      <c r="CFL3249" s="137"/>
      <c r="CFM3249" s="137"/>
      <c r="CFN3249" s="137"/>
      <c r="CFO3249" s="137"/>
      <c r="CFP3249" s="137"/>
      <c r="CFQ3249" s="137"/>
      <c r="CFR3249" s="137"/>
      <c r="CFS3249" s="137"/>
      <c r="CFT3249" s="137"/>
      <c r="CFU3249" s="137"/>
      <c r="CFV3249" s="137"/>
      <c r="CFW3249" s="137"/>
      <c r="CFX3249" s="137"/>
      <c r="CFY3249" s="137"/>
      <c r="CFZ3249" s="137"/>
      <c r="CGA3249" s="137"/>
      <c r="CGB3249" s="137"/>
      <c r="CGC3249" s="137"/>
      <c r="CGD3249" s="137"/>
      <c r="CGE3249" s="137"/>
      <c r="CGF3249" s="137"/>
      <c r="CGG3249" s="137"/>
      <c r="CGH3249" s="137"/>
      <c r="CGI3249" s="137"/>
      <c r="CGJ3249" s="137"/>
      <c r="CGK3249" s="137"/>
      <c r="CGL3249" s="137"/>
      <c r="CGM3249" s="137"/>
      <c r="CGN3249" s="137"/>
      <c r="CGO3249" s="137"/>
      <c r="CGP3249" s="137"/>
      <c r="CGQ3249" s="137"/>
      <c r="CGR3249" s="137"/>
      <c r="CGS3249" s="137"/>
      <c r="CGT3249" s="137"/>
      <c r="CGU3249" s="137"/>
      <c r="CGV3249" s="137"/>
      <c r="CGW3249" s="137"/>
      <c r="CGX3249" s="137"/>
      <c r="CGY3249" s="137"/>
      <c r="CGZ3249" s="137"/>
      <c r="CHA3249" s="137"/>
      <c r="CHB3249" s="137"/>
      <c r="CHC3249" s="137"/>
      <c r="CHD3249" s="137"/>
      <c r="CHE3249" s="137"/>
      <c r="CHF3249" s="137"/>
      <c r="CHG3249" s="137"/>
      <c r="CHH3249" s="137"/>
      <c r="CHI3249" s="137"/>
      <c r="CHJ3249" s="137"/>
      <c r="CHK3249" s="137"/>
      <c r="CHL3249" s="137"/>
      <c r="CHM3249" s="137"/>
      <c r="CHN3249" s="137"/>
      <c r="CHO3249" s="137"/>
      <c r="CHP3249" s="137"/>
      <c r="CHQ3249" s="137"/>
      <c r="CHR3249" s="137"/>
      <c r="CHS3249" s="137"/>
      <c r="CHT3249" s="137"/>
      <c r="CHU3249" s="137"/>
      <c r="CHV3249" s="137"/>
      <c r="CHW3249" s="137"/>
      <c r="CHX3249" s="137"/>
      <c r="CHY3249" s="137"/>
      <c r="CHZ3249" s="137"/>
      <c r="CIA3249" s="137"/>
      <c r="CIB3249" s="137"/>
      <c r="CIC3249" s="137"/>
      <c r="CID3249" s="137"/>
      <c r="CIE3249" s="137"/>
      <c r="CIF3249" s="137"/>
      <c r="CIG3249" s="137"/>
      <c r="CIH3249" s="137"/>
      <c r="CII3249" s="137"/>
      <c r="CIJ3249" s="137"/>
      <c r="CIK3249" s="137"/>
      <c r="CIL3249" s="137"/>
      <c r="CIM3249" s="137"/>
      <c r="CIN3249" s="137"/>
      <c r="CIO3249" s="137"/>
      <c r="CIP3249" s="137"/>
      <c r="CIQ3249" s="137"/>
      <c r="CIR3249" s="137"/>
      <c r="CIS3249" s="137"/>
      <c r="CIT3249" s="137"/>
      <c r="CIU3249" s="137"/>
      <c r="CIV3249" s="137"/>
      <c r="CIW3249" s="137"/>
      <c r="CIX3249" s="137"/>
      <c r="CIY3249" s="137"/>
      <c r="CIZ3249" s="137"/>
      <c r="CJA3249" s="137"/>
      <c r="CJB3249" s="137"/>
      <c r="CJC3249" s="137"/>
      <c r="CJD3249" s="137"/>
      <c r="CJE3249" s="137"/>
      <c r="CJF3249" s="137"/>
      <c r="CJG3249" s="137"/>
      <c r="CJH3249" s="137"/>
      <c r="CJI3249" s="137"/>
      <c r="CJJ3249" s="137"/>
      <c r="CJK3249" s="137"/>
      <c r="CJL3249" s="137"/>
      <c r="CJM3249" s="137"/>
      <c r="CJN3249" s="137"/>
      <c r="CJO3249" s="137"/>
      <c r="CJP3249" s="137"/>
      <c r="CJQ3249" s="137"/>
      <c r="CJR3249" s="137"/>
      <c r="CJS3249" s="137"/>
      <c r="CJT3249" s="137"/>
      <c r="CJU3249" s="137"/>
      <c r="CJV3249" s="137"/>
      <c r="CJW3249" s="137"/>
      <c r="CJX3249" s="137"/>
      <c r="CJY3249" s="137"/>
      <c r="CJZ3249" s="137"/>
      <c r="CKA3249" s="137"/>
      <c r="CKB3249" s="137"/>
      <c r="CKC3249" s="137"/>
      <c r="CKD3249" s="137"/>
      <c r="CKE3249" s="137"/>
      <c r="CKF3249" s="137"/>
      <c r="CKG3249" s="137"/>
      <c r="CKH3249" s="137"/>
      <c r="CKI3249" s="137"/>
      <c r="CKJ3249" s="137"/>
      <c r="CKK3249" s="137"/>
      <c r="CKL3249" s="137"/>
      <c r="CKM3249" s="137"/>
      <c r="CKN3249" s="137"/>
      <c r="CKO3249" s="137"/>
      <c r="CKP3249" s="137"/>
      <c r="CKQ3249" s="137"/>
      <c r="CKR3249" s="137"/>
      <c r="CKS3249" s="137"/>
      <c r="CKT3249" s="137"/>
      <c r="CKU3249" s="137"/>
      <c r="CKV3249" s="137"/>
      <c r="CKW3249" s="137"/>
      <c r="CKX3249" s="137"/>
      <c r="CKY3249" s="137"/>
      <c r="CKZ3249" s="137"/>
      <c r="CLA3249" s="137"/>
      <c r="CLB3249" s="137"/>
      <c r="CLC3249" s="137"/>
      <c r="CLD3249" s="137"/>
      <c r="CLE3249" s="137"/>
      <c r="CLF3249" s="137"/>
      <c r="CLG3249" s="137"/>
      <c r="CLH3249" s="137"/>
      <c r="CLI3249" s="137"/>
      <c r="CLJ3249" s="137"/>
      <c r="CLK3249" s="137"/>
      <c r="CLL3249" s="137"/>
      <c r="CLM3249" s="137"/>
      <c r="CLN3249" s="137"/>
      <c r="CLO3249" s="137"/>
      <c r="CLP3249" s="137"/>
      <c r="CLQ3249" s="137"/>
      <c r="CLR3249" s="137"/>
      <c r="CLS3249" s="137"/>
      <c r="CLT3249" s="137"/>
      <c r="CLU3249" s="137"/>
      <c r="CLV3249" s="137"/>
      <c r="CLW3249" s="137"/>
      <c r="CLX3249" s="137"/>
      <c r="CLY3249" s="137"/>
      <c r="CLZ3249" s="137"/>
      <c r="CMA3249" s="137"/>
      <c r="CMB3249" s="137"/>
      <c r="CMC3249" s="137"/>
      <c r="CMD3249" s="137"/>
      <c r="CME3249" s="137"/>
      <c r="CMF3249" s="137"/>
      <c r="CMG3249" s="137"/>
      <c r="CMH3249" s="137"/>
      <c r="CMI3249" s="137"/>
      <c r="CMJ3249" s="137"/>
      <c r="CMK3249" s="137"/>
      <c r="CML3249" s="137"/>
      <c r="CMM3249" s="137"/>
      <c r="CMN3249" s="137"/>
      <c r="CMO3249" s="137"/>
      <c r="CMP3249" s="137"/>
      <c r="CMQ3249" s="137"/>
      <c r="CMR3249" s="137"/>
      <c r="CMS3249" s="137"/>
      <c r="CMT3249" s="137"/>
      <c r="CMU3249" s="137"/>
      <c r="CMV3249" s="137"/>
      <c r="CMW3249" s="137"/>
      <c r="CMX3249" s="137"/>
      <c r="CMY3249" s="137"/>
      <c r="CMZ3249" s="137"/>
      <c r="CNA3249" s="137"/>
      <c r="CNB3249" s="137"/>
      <c r="CNC3249" s="137"/>
      <c r="CND3249" s="137"/>
      <c r="CNE3249" s="137"/>
      <c r="CNF3249" s="137"/>
      <c r="CNG3249" s="137"/>
      <c r="CNH3249" s="137"/>
      <c r="CNI3249" s="137"/>
      <c r="CNJ3249" s="137"/>
      <c r="CNK3249" s="137"/>
      <c r="CNL3249" s="137"/>
      <c r="CNM3249" s="137"/>
      <c r="CNN3249" s="137"/>
      <c r="CNO3249" s="137"/>
      <c r="CNP3249" s="137"/>
      <c r="CNQ3249" s="137"/>
      <c r="CNR3249" s="137"/>
      <c r="CNS3249" s="137"/>
      <c r="CNT3249" s="137"/>
      <c r="CNU3249" s="137"/>
      <c r="CNV3249" s="137"/>
      <c r="CNW3249" s="137"/>
      <c r="CNX3249" s="137"/>
      <c r="CNY3249" s="137"/>
      <c r="CNZ3249" s="137"/>
      <c r="COA3249" s="137"/>
      <c r="COB3249" s="137"/>
      <c r="COC3249" s="137"/>
      <c r="COD3249" s="137"/>
      <c r="COE3249" s="137"/>
      <c r="COF3249" s="137"/>
      <c r="COG3249" s="137"/>
      <c r="COH3249" s="137"/>
      <c r="COI3249" s="137"/>
      <c r="COJ3249" s="137"/>
      <c r="COK3249" s="137"/>
      <c r="COL3249" s="137"/>
      <c r="COM3249" s="137"/>
      <c r="CON3249" s="137"/>
      <c r="COO3249" s="137"/>
      <c r="COP3249" s="137"/>
      <c r="COQ3249" s="137"/>
      <c r="COR3249" s="137"/>
      <c r="COS3249" s="137"/>
      <c r="COT3249" s="137"/>
      <c r="COU3249" s="137"/>
      <c r="COV3249" s="137"/>
      <c r="COW3249" s="137"/>
      <c r="COX3249" s="137"/>
      <c r="COY3249" s="137"/>
      <c r="COZ3249" s="137"/>
      <c r="CPA3249" s="137"/>
      <c r="CPB3249" s="137"/>
      <c r="CPC3249" s="137"/>
      <c r="CPD3249" s="137"/>
      <c r="CPE3249" s="137"/>
      <c r="CPF3249" s="137"/>
      <c r="CPG3249" s="137"/>
      <c r="CPH3249" s="137"/>
      <c r="CPI3249" s="137"/>
      <c r="CPJ3249" s="137"/>
      <c r="CPK3249" s="137"/>
      <c r="CPL3249" s="137"/>
      <c r="CPM3249" s="137"/>
      <c r="CPN3249" s="137"/>
      <c r="CPO3249" s="137"/>
      <c r="CPP3249" s="137"/>
      <c r="CPQ3249" s="137"/>
      <c r="CPR3249" s="137"/>
      <c r="CPS3249" s="137"/>
      <c r="CPT3249" s="137"/>
      <c r="CPU3249" s="137"/>
      <c r="CPV3249" s="137"/>
      <c r="CPW3249" s="137"/>
      <c r="CPX3249" s="137"/>
      <c r="CPY3249" s="137"/>
      <c r="CPZ3249" s="137"/>
      <c r="CQA3249" s="137"/>
      <c r="CQB3249" s="137"/>
      <c r="CQC3249" s="137"/>
      <c r="CQD3249" s="137"/>
      <c r="CQE3249" s="137"/>
      <c r="CQF3249" s="137"/>
      <c r="CQG3249" s="137"/>
      <c r="CQH3249" s="137"/>
      <c r="CQI3249" s="137"/>
      <c r="CQJ3249" s="137"/>
      <c r="CQK3249" s="137"/>
      <c r="CQL3249" s="137"/>
      <c r="CQM3249" s="137"/>
      <c r="CQN3249" s="137"/>
      <c r="CQO3249" s="137"/>
      <c r="CQP3249" s="137"/>
      <c r="CQQ3249" s="137"/>
      <c r="CQR3249" s="137"/>
      <c r="CQS3249" s="137"/>
      <c r="CQT3249" s="137"/>
      <c r="CQU3249" s="137"/>
      <c r="CQV3249" s="137"/>
      <c r="CQW3249" s="137"/>
      <c r="CQX3249" s="137"/>
      <c r="CQY3249" s="137"/>
      <c r="CQZ3249" s="137"/>
      <c r="CRA3249" s="137"/>
      <c r="CRB3249" s="137"/>
      <c r="CRC3249" s="137"/>
      <c r="CRD3249" s="137"/>
      <c r="CRE3249" s="137"/>
      <c r="CRF3249" s="137"/>
      <c r="CRG3249" s="137"/>
      <c r="CRH3249" s="137"/>
      <c r="CRI3249" s="137"/>
      <c r="CRJ3249" s="137"/>
      <c r="CRK3249" s="137"/>
      <c r="CRL3249" s="137"/>
      <c r="CRM3249" s="137"/>
      <c r="CRN3249" s="137"/>
      <c r="CRO3249" s="137"/>
      <c r="CRP3249" s="137"/>
      <c r="CRQ3249" s="137"/>
      <c r="CRR3249" s="137"/>
      <c r="CRS3249" s="137"/>
      <c r="CRT3249" s="137"/>
      <c r="CRU3249" s="137"/>
      <c r="CRV3249" s="137"/>
      <c r="CRW3249" s="137"/>
      <c r="CRX3249" s="137"/>
      <c r="CRY3249" s="137"/>
      <c r="CRZ3249" s="137"/>
      <c r="CSA3249" s="137"/>
      <c r="CSB3249" s="137"/>
      <c r="CSC3249" s="137"/>
      <c r="CSD3249" s="137"/>
      <c r="CSE3249" s="137"/>
      <c r="CSF3249" s="137"/>
      <c r="CSG3249" s="137"/>
      <c r="CSH3249" s="137"/>
      <c r="CSI3249" s="137"/>
      <c r="CSJ3249" s="137"/>
      <c r="CSK3249" s="137"/>
      <c r="CSL3249" s="137"/>
      <c r="CSM3249" s="137"/>
      <c r="CSN3249" s="137"/>
      <c r="CSO3249" s="137"/>
      <c r="CSP3249" s="137"/>
      <c r="CSQ3249" s="137"/>
      <c r="CSR3249" s="137"/>
      <c r="CSS3249" s="137"/>
      <c r="CST3249" s="137"/>
      <c r="CSU3249" s="137"/>
      <c r="CSV3249" s="137"/>
      <c r="CSW3249" s="137"/>
      <c r="CSX3249" s="137"/>
      <c r="CSY3249" s="137"/>
      <c r="CSZ3249" s="137"/>
      <c r="CTA3249" s="137"/>
      <c r="CTB3249" s="137"/>
      <c r="CTC3249" s="137"/>
      <c r="CTD3249" s="137"/>
      <c r="CTE3249" s="137"/>
      <c r="CTF3249" s="137"/>
      <c r="CTG3249" s="137"/>
      <c r="CTH3249" s="137"/>
      <c r="CTI3249" s="137"/>
      <c r="CTJ3249" s="137"/>
      <c r="CTK3249" s="137"/>
      <c r="CTL3249" s="137"/>
      <c r="CTM3249" s="137"/>
      <c r="CTN3249" s="137"/>
      <c r="CTO3249" s="137"/>
      <c r="CTP3249" s="137"/>
      <c r="CTQ3249" s="137"/>
      <c r="CTR3249" s="137"/>
      <c r="CTS3249" s="137"/>
      <c r="CTT3249" s="137"/>
      <c r="CTU3249" s="137"/>
      <c r="CTV3249" s="137"/>
      <c r="CTW3249" s="137"/>
      <c r="CTX3249" s="137"/>
      <c r="CTY3249" s="137"/>
      <c r="CTZ3249" s="137"/>
      <c r="CUA3249" s="137"/>
      <c r="CUB3249" s="137"/>
      <c r="CUC3249" s="137"/>
      <c r="CUD3249" s="137"/>
      <c r="CUE3249" s="137"/>
      <c r="CUF3249" s="137"/>
      <c r="CUG3249" s="137"/>
      <c r="CUH3249" s="137"/>
      <c r="CUI3249" s="137"/>
      <c r="CUJ3249" s="137"/>
      <c r="CUK3249" s="137"/>
      <c r="CUL3249" s="137"/>
      <c r="CUM3249" s="137"/>
      <c r="CUN3249" s="137"/>
      <c r="CUO3249" s="137"/>
      <c r="CUP3249" s="137"/>
      <c r="CUQ3249" s="137"/>
      <c r="CUR3249" s="137"/>
      <c r="CUS3249" s="137"/>
      <c r="CUT3249" s="137"/>
      <c r="CUU3249" s="137"/>
      <c r="CUV3249" s="137"/>
      <c r="CUW3249" s="137"/>
      <c r="CUX3249" s="137"/>
      <c r="CUY3249" s="137"/>
      <c r="CUZ3249" s="137"/>
      <c r="CVA3249" s="137"/>
      <c r="CVB3249" s="137"/>
      <c r="CVC3249" s="137"/>
      <c r="CVD3249" s="137"/>
      <c r="CVE3249" s="137"/>
      <c r="CVF3249" s="137"/>
      <c r="CVG3249" s="137"/>
      <c r="CVH3249" s="137"/>
      <c r="CVI3249" s="137"/>
      <c r="CVJ3249" s="137"/>
      <c r="CVK3249" s="137"/>
      <c r="CVL3249" s="137"/>
      <c r="CVM3249" s="137"/>
      <c r="CVN3249" s="137"/>
      <c r="CVO3249" s="137"/>
      <c r="CVP3249" s="137"/>
      <c r="CVQ3249" s="137"/>
      <c r="CVR3249" s="137"/>
      <c r="CVS3249" s="137"/>
      <c r="CVT3249" s="137"/>
      <c r="CVU3249" s="137"/>
      <c r="CVV3249" s="137"/>
      <c r="CVW3249" s="137"/>
      <c r="CVX3249" s="137"/>
      <c r="CVY3249" s="137"/>
      <c r="CVZ3249" s="137"/>
      <c r="CWA3249" s="137"/>
      <c r="CWB3249" s="137"/>
      <c r="CWC3249" s="137"/>
      <c r="CWD3249" s="137"/>
      <c r="CWE3249" s="137"/>
      <c r="CWF3249" s="137"/>
      <c r="CWG3249" s="137"/>
      <c r="CWH3249" s="137"/>
      <c r="CWI3249" s="137"/>
      <c r="CWJ3249" s="137"/>
      <c r="CWK3249" s="137"/>
      <c r="CWL3249" s="137"/>
      <c r="CWM3249" s="137"/>
      <c r="CWN3249" s="137"/>
      <c r="CWO3249" s="137"/>
      <c r="CWP3249" s="137"/>
      <c r="CWQ3249" s="137"/>
      <c r="CWR3249" s="137"/>
      <c r="CWS3249" s="137"/>
      <c r="CWT3249" s="137"/>
      <c r="CWU3249" s="137"/>
      <c r="CWV3249" s="137"/>
      <c r="CWW3249" s="137"/>
      <c r="CWX3249" s="137"/>
      <c r="CWY3249" s="137"/>
      <c r="CWZ3249" s="137"/>
      <c r="CXA3249" s="137"/>
      <c r="CXB3249" s="137"/>
      <c r="CXC3249" s="137"/>
      <c r="CXD3249" s="137"/>
      <c r="CXE3249" s="137"/>
      <c r="CXF3249" s="137"/>
      <c r="CXG3249" s="137"/>
      <c r="CXH3249" s="137"/>
      <c r="CXI3249" s="137"/>
      <c r="CXJ3249" s="137"/>
      <c r="CXK3249" s="137"/>
      <c r="CXL3249" s="137"/>
      <c r="CXM3249" s="137"/>
      <c r="CXN3249" s="137"/>
      <c r="CXO3249" s="137"/>
      <c r="CXP3249" s="137"/>
      <c r="CXQ3249" s="137"/>
      <c r="CXR3249" s="137"/>
      <c r="CXS3249" s="137"/>
      <c r="CXT3249" s="137"/>
      <c r="CXU3249" s="137"/>
      <c r="CXV3249" s="137"/>
      <c r="CXW3249" s="137"/>
      <c r="CXX3249" s="137"/>
      <c r="CXY3249" s="137"/>
      <c r="CXZ3249" s="137"/>
      <c r="CYA3249" s="137"/>
      <c r="CYB3249" s="137"/>
      <c r="CYC3249" s="137"/>
      <c r="CYD3249" s="137"/>
      <c r="CYE3249" s="137"/>
      <c r="CYF3249" s="137"/>
      <c r="CYG3249" s="137"/>
      <c r="CYH3249" s="137"/>
      <c r="CYI3249" s="137"/>
      <c r="CYJ3249" s="137"/>
      <c r="CYK3249" s="137"/>
      <c r="CYL3249" s="137"/>
      <c r="CYM3249" s="137"/>
      <c r="CYN3249" s="137"/>
      <c r="CYO3249" s="137"/>
      <c r="CYP3249" s="137"/>
      <c r="CYQ3249" s="137"/>
      <c r="CYR3249" s="137"/>
      <c r="CYS3249" s="137"/>
      <c r="CYT3249" s="137"/>
      <c r="CYU3249" s="137"/>
      <c r="CYV3249" s="137"/>
      <c r="CYW3249" s="137"/>
      <c r="CYX3249" s="137"/>
      <c r="CYY3249" s="137"/>
      <c r="CYZ3249" s="137"/>
      <c r="CZA3249" s="137"/>
      <c r="CZB3249" s="137"/>
      <c r="CZC3249" s="137"/>
      <c r="CZD3249" s="137"/>
      <c r="CZE3249" s="137"/>
      <c r="CZF3249" s="137"/>
      <c r="CZG3249" s="137"/>
      <c r="CZH3249" s="137"/>
      <c r="CZI3249" s="137"/>
      <c r="CZJ3249" s="137"/>
      <c r="CZK3249" s="137"/>
      <c r="CZL3249" s="137"/>
      <c r="CZM3249" s="137"/>
      <c r="CZN3249" s="137"/>
      <c r="CZO3249" s="137"/>
      <c r="CZP3249" s="137"/>
      <c r="CZQ3249" s="137"/>
      <c r="CZR3249" s="137"/>
      <c r="CZS3249" s="137"/>
      <c r="CZT3249" s="137"/>
      <c r="CZU3249" s="137"/>
      <c r="CZV3249" s="137"/>
      <c r="CZW3249" s="137"/>
      <c r="CZX3249" s="137"/>
      <c r="CZY3249" s="137"/>
      <c r="CZZ3249" s="137"/>
      <c r="DAA3249" s="137"/>
      <c r="DAB3249" s="137"/>
      <c r="DAC3249" s="137"/>
      <c r="DAD3249" s="137"/>
      <c r="DAE3249" s="137"/>
      <c r="DAF3249" s="137"/>
      <c r="DAG3249" s="137"/>
      <c r="DAH3249" s="137"/>
      <c r="DAI3249" s="137"/>
      <c r="DAJ3249" s="137"/>
      <c r="DAK3249" s="137"/>
      <c r="DAL3249" s="137"/>
      <c r="DAM3249" s="137"/>
      <c r="DAN3249" s="137"/>
      <c r="DAO3249" s="137"/>
      <c r="DAP3249" s="137"/>
      <c r="DAQ3249" s="137"/>
      <c r="DAR3249" s="137"/>
      <c r="DAS3249" s="137"/>
      <c r="DAT3249" s="137"/>
      <c r="DAU3249" s="137"/>
      <c r="DAV3249" s="137"/>
      <c r="DAW3249" s="137"/>
      <c r="DAX3249" s="137"/>
      <c r="DAY3249" s="137"/>
      <c r="DAZ3249" s="137"/>
      <c r="DBA3249" s="137"/>
      <c r="DBB3249" s="137"/>
      <c r="DBC3249" s="137"/>
      <c r="DBD3249" s="137"/>
      <c r="DBE3249" s="137"/>
      <c r="DBF3249" s="137"/>
      <c r="DBG3249" s="137"/>
      <c r="DBH3249" s="137"/>
      <c r="DBI3249" s="137"/>
      <c r="DBJ3249" s="137"/>
      <c r="DBK3249" s="137"/>
      <c r="DBL3249" s="137"/>
      <c r="DBM3249" s="137"/>
      <c r="DBN3249" s="137"/>
      <c r="DBO3249" s="137"/>
      <c r="DBP3249" s="137"/>
      <c r="DBQ3249" s="137"/>
      <c r="DBR3249" s="137"/>
      <c r="DBS3249" s="137"/>
      <c r="DBT3249" s="137"/>
      <c r="DBU3249" s="137"/>
      <c r="DBV3249" s="137"/>
      <c r="DBW3249" s="137"/>
      <c r="DBX3249" s="137"/>
      <c r="DBY3249" s="137"/>
      <c r="DBZ3249" s="137"/>
      <c r="DCA3249" s="137"/>
      <c r="DCB3249" s="137"/>
      <c r="DCC3249" s="137"/>
      <c r="DCD3249" s="137"/>
      <c r="DCE3249" s="137"/>
      <c r="DCF3249" s="137"/>
      <c r="DCG3249" s="137"/>
      <c r="DCH3249" s="137"/>
      <c r="DCI3249" s="137"/>
      <c r="DCJ3249" s="137"/>
      <c r="DCK3249" s="137"/>
      <c r="DCL3249" s="137"/>
      <c r="DCM3249" s="137"/>
      <c r="DCN3249" s="137"/>
      <c r="DCO3249" s="137"/>
      <c r="DCP3249" s="137"/>
      <c r="DCQ3249" s="137"/>
      <c r="DCR3249" s="137"/>
      <c r="DCS3249" s="137"/>
      <c r="DCT3249" s="137"/>
      <c r="DCU3249" s="137"/>
      <c r="DCV3249" s="137"/>
      <c r="DCW3249" s="137"/>
      <c r="DCX3249" s="137"/>
      <c r="DCY3249" s="137"/>
      <c r="DCZ3249" s="137"/>
      <c r="DDA3249" s="137"/>
      <c r="DDB3249" s="137"/>
      <c r="DDC3249" s="137"/>
      <c r="DDD3249" s="137"/>
      <c r="DDE3249" s="137"/>
      <c r="DDF3249" s="137"/>
      <c r="DDG3249" s="137"/>
      <c r="DDH3249" s="137"/>
      <c r="DDI3249" s="137"/>
      <c r="DDJ3249" s="137"/>
      <c r="DDK3249" s="137"/>
      <c r="DDL3249" s="137"/>
      <c r="DDM3249" s="137"/>
      <c r="DDN3249" s="137"/>
      <c r="DDO3249" s="137"/>
      <c r="DDP3249" s="137"/>
      <c r="DDQ3249" s="137"/>
      <c r="DDR3249" s="137"/>
      <c r="DDS3249" s="137"/>
      <c r="DDT3249" s="137"/>
      <c r="DDU3249" s="137"/>
      <c r="DDV3249" s="137"/>
      <c r="DDW3249" s="137"/>
      <c r="DDX3249" s="137"/>
      <c r="DDY3249" s="137"/>
      <c r="DDZ3249" s="137"/>
      <c r="DEA3249" s="137"/>
      <c r="DEB3249" s="137"/>
      <c r="DEC3249" s="137"/>
      <c r="DED3249" s="137"/>
      <c r="DEE3249" s="137"/>
      <c r="DEF3249" s="137"/>
      <c r="DEG3249" s="137"/>
      <c r="DEH3249" s="137"/>
      <c r="DEI3249" s="137"/>
      <c r="DEJ3249" s="137"/>
      <c r="DEK3249" s="137"/>
      <c r="DEL3249" s="137"/>
      <c r="DEM3249" s="137"/>
      <c r="DEN3249" s="137"/>
      <c r="DEO3249" s="137"/>
      <c r="DEP3249" s="137"/>
      <c r="DEQ3249" s="137"/>
      <c r="DER3249" s="137"/>
      <c r="DES3249" s="137"/>
      <c r="DET3249" s="137"/>
      <c r="DEU3249" s="137"/>
      <c r="DEV3249" s="137"/>
      <c r="DEW3249" s="137"/>
      <c r="DEX3249" s="137"/>
      <c r="DEY3249" s="137"/>
      <c r="DEZ3249" s="137"/>
      <c r="DFA3249" s="137"/>
      <c r="DFB3249" s="137"/>
      <c r="DFC3249" s="137"/>
      <c r="DFD3249" s="137"/>
      <c r="DFE3249" s="137"/>
      <c r="DFF3249" s="137"/>
      <c r="DFG3249" s="137"/>
      <c r="DFH3249" s="137"/>
      <c r="DFI3249" s="137"/>
      <c r="DFJ3249" s="137"/>
      <c r="DFK3249" s="137"/>
      <c r="DFL3249" s="137"/>
      <c r="DFM3249" s="137"/>
      <c r="DFN3249" s="137"/>
      <c r="DFO3249" s="137"/>
      <c r="DFP3249" s="137"/>
      <c r="DFQ3249" s="137"/>
      <c r="DFR3249" s="137"/>
      <c r="DFS3249" s="137"/>
      <c r="DFT3249" s="137"/>
      <c r="DFU3249" s="137"/>
      <c r="DFV3249" s="137"/>
      <c r="DFW3249" s="137"/>
      <c r="DFX3249" s="137"/>
      <c r="DFY3249" s="137"/>
      <c r="DFZ3249" s="137"/>
      <c r="DGA3249" s="137"/>
      <c r="DGB3249" s="137"/>
      <c r="DGC3249" s="137"/>
      <c r="DGD3249" s="137"/>
      <c r="DGE3249" s="137"/>
      <c r="DGF3249" s="137"/>
      <c r="DGG3249" s="137"/>
      <c r="DGH3249" s="137"/>
      <c r="DGI3249" s="137"/>
      <c r="DGJ3249" s="137"/>
      <c r="DGK3249" s="137"/>
      <c r="DGL3249" s="137"/>
      <c r="DGM3249" s="137"/>
      <c r="DGN3249" s="137"/>
      <c r="DGO3249" s="137"/>
      <c r="DGP3249" s="137"/>
      <c r="DGQ3249" s="137"/>
      <c r="DGR3249" s="137"/>
      <c r="DGS3249" s="137"/>
      <c r="DGT3249" s="137"/>
      <c r="DGU3249" s="137"/>
      <c r="DGV3249" s="137"/>
      <c r="DGW3249" s="137"/>
      <c r="DGX3249" s="137"/>
      <c r="DGY3249" s="137"/>
      <c r="DGZ3249" s="137"/>
      <c r="DHA3249" s="137"/>
      <c r="DHB3249" s="137"/>
      <c r="DHC3249" s="137"/>
      <c r="DHD3249" s="137"/>
      <c r="DHE3249" s="137"/>
      <c r="DHF3249" s="137"/>
      <c r="DHG3249" s="137"/>
      <c r="DHH3249" s="137"/>
      <c r="DHI3249" s="137"/>
      <c r="DHJ3249" s="137"/>
      <c r="DHK3249" s="137"/>
      <c r="DHL3249" s="137"/>
      <c r="DHM3249" s="137"/>
      <c r="DHN3249" s="137"/>
      <c r="DHO3249" s="137"/>
    </row>
    <row r="3250" spans="1:2927" ht="23.15" customHeight="1" outlineLevel="1" x14ac:dyDescent="0.35">
      <c r="A3250" s="83" t="s">
        <v>4494</v>
      </c>
      <c r="B3250" s="84" t="s">
        <v>73</v>
      </c>
      <c r="C3250" s="85"/>
      <c r="D3250" s="86"/>
      <c r="E3250" s="101"/>
      <c r="F3250" s="101"/>
      <c r="G3250" s="101"/>
      <c r="H3250" s="101"/>
      <c r="I3250" s="101">
        <f t="shared" si="199"/>
        <v>0</v>
      </c>
      <c r="J3250" s="101"/>
      <c r="K3250" s="101"/>
      <c r="L3250" s="101"/>
      <c r="M3250" s="101"/>
      <c r="N3250" s="101">
        <f t="shared" si="198"/>
        <v>0</v>
      </c>
      <c r="O3250" s="88">
        <v>46073</v>
      </c>
      <c r="P3250" s="88">
        <v>46099</v>
      </c>
      <c r="Q3250" s="89">
        <v>0.06</v>
      </c>
      <c r="R3250" s="90" t="s">
        <v>33</v>
      </c>
      <c r="S3250" s="91"/>
      <c r="T3250" s="91"/>
      <c r="U3250" s="102"/>
    </row>
    <row r="3251" spans="1:2927" s="148" customFormat="1" ht="23.15" customHeight="1" outlineLevel="1" x14ac:dyDescent="0.35">
      <c r="A3251" s="83" t="s">
        <v>4495</v>
      </c>
      <c r="B3251" s="84" t="s">
        <v>76</v>
      </c>
      <c r="C3251" s="85"/>
      <c r="D3251" s="86"/>
      <c r="E3251" s="101"/>
      <c r="F3251" s="101"/>
      <c r="G3251" s="101"/>
      <c r="H3251" s="101"/>
      <c r="I3251" s="101">
        <f t="shared" si="199"/>
        <v>0</v>
      </c>
      <c r="J3251" s="101"/>
      <c r="K3251" s="101"/>
      <c r="L3251" s="101"/>
      <c r="M3251" s="101"/>
      <c r="N3251" s="101">
        <f t="shared" si="198"/>
        <v>0</v>
      </c>
      <c r="O3251" s="88">
        <v>46099</v>
      </c>
      <c r="P3251" s="88">
        <v>46106</v>
      </c>
      <c r="Q3251" s="89">
        <v>0.03</v>
      </c>
      <c r="R3251" s="90" t="s">
        <v>33</v>
      </c>
      <c r="S3251" s="91"/>
      <c r="T3251" s="91"/>
      <c r="U3251" s="102"/>
      <c r="V3251" s="137"/>
      <c r="W3251" s="137"/>
      <c r="X3251" s="137"/>
      <c r="Y3251" s="137"/>
      <c r="Z3251" s="137"/>
      <c r="AA3251" s="137"/>
      <c r="AB3251" s="137"/>
      <c r="AC3251" s="137"/>
      <c r="AD3251" s="137"/>
      <c r="AE3251" s="137"/>
      <c r="AF3251" s="137"/>
      <c r="AG3251" s="137"/>
      <c r="AH3251" s="137"/>
      <c r="AI3251" s="137"/>
      <c r="AJ3251" s="137"/>
      <c r="AK3251" s="137"/>
      <c r="AL3251" s="137"/>
      <c r="AM3251" s="137"/>
      <c r="AN3251" s="137"/>
      <c r="AO3251" s="137"/>
      <c r="AP3251" s="137"/>
      <c r="AQ3251" s="137"/>
      <c r="AR3251" s="137"/>
      <c r="AS3251" s="137"/>
      <c r="AT3251" s="137"/>
      <c r="AU3251" s="137"/>
      <c r="AV3251" s="137"/>
      <c r="AW3251" s="137"/>
      <c r="AX3251" s="137"/>
      <c r="AY3251" s="137"/>
      <c r="AZ3251" s="137"/>
      <c r="BA3251" s="137"/>
      <c r="BB3251" s="137"/>
      <c r="BC3251" s="137"/>
      <c r="BD3251" s="137"/>
      <c r="BE3251" s="137"/>
      <c r="BF3251" s="137"/>
      <c r="BG3251" s="137"/>
      <c r="BH3251" s="137"/>
      <c r="BI3251" s="137"/>
      <c r="BJ3251" s="137"/>
      <c r="BK3251" s="137"/>
      <c r="BL3251" s="137"/>
      <c r="BM3251" s="137"/>
      <c r="BN3251" s="137"/>
      <c r="BO3251" s="137"/>
      <c r="BP3251" s="137"/>
      <c r="BQ3251" s="137"/>
      <c r="BR3251" s="137"/>
      <c r="BS3251" s="137"/>
      <c r="BT3251" s="137"/>
      <c r="BU3251" s="137"/>
      <c r="BV3251" s="137"/>
      <c r="BW3251" s="137"/>
      <c r="BX3251" s="137"/>
      <c r="BY3251" s="137"/>
      <c r="BZ3251" s="137"/>
      <c r="CA3251" s="137"/>
      <c r="CB3251" s="137"/>
      <c r="CC3251" s="137"/>
      <c r="CD3251" s="137"/>
      <c r="CE3251" s="137"/>
      <c r="CF3251" s="137"/>
      <c r="CG3251" s="137"/>
      <c r="CH3251" s="137"/>
      <c r="CI3251" s="137"/>
      <c r="CJ3251" s="137"/>
      <c r="CK3251" s="137"/>
      <c r="CL3251" s="137"/>
      <c r="CM3251" s="137"/>
      <c r="CN3251" s="137"/>
      <c r="CO3251" s="137"/>
      <c r="CP3251" s="137"/>
      <c r="CQ3251" s="137"/>
      <c r="CR3251" s="137"/>
      <c r="CS3251" s="137"/>
      <c r="CT3251" s="137"/>
      <c r="CU3251" s="137"/>
      <c r="CV3251" s="137"/>
      <c r="CW3251" s="137"/>
      <c r="CX3251" s="137"/>
      <c r="CY3251" s="137"/>
      <c r="CZ3251" s="137"/>
      <c r="DA3251" s="137"/>
      <c r="DB3251" s="137"/>
      <c r="DC3251" s="137"/>
      <c r="DD3251" s="137"/>
      <c r="DE3251" s="137"/>
      <c r="DF3251" s="137"/>
      <c r="DG3251" s="137"/>
      <c r="DH3251" s="137"/>
      <c r="DI3251" s="137"/>
      <c r="DJ3251" s="137"/>
      <c r="DK3251" s="137"/>
      <c r="DL3251" s="137"/>
      <c r="DM3251" s="137"/>
      <c r="DN3251" s="137"/>
      <c r="DO3251" s="137"/>
      <c r="DP3251" s="137"/>
      <c r="DQ3251" s="137"/>
      <c r="DR3251" s="137"/>
      <c r="DS3251" s="137"/>
      <c r="DT3251" s="137"/>
      <c r="DU3251" s="137"/>
      <c r="DV3251" s="137"/>
      <c r="DW3251" s="137"/>
      <c r="DX3251" s="137"/>
      <c r="DY3251" s="137"/>
      <c r="DZ3251" s="137"/>
      <c r="EA3251" s="137"/>
      <c r="EB3251" s="137"/>
      <c r="EC3251" s="137"/>
      <c r="ED3251" s="137"/>
      <c r="EE3251" s="137"/>
      <c r="EF3251" s="137"/>
      <c r="EG3251" s="137"/>
      <c r="EH3251" s="137"/>
      <c r="EI3251" s="137"/>
      <c r="EJ3251" s="137"/>
      <c r="EK3251" s="137"/>
      <c r="EL3251" s="137"/>
      <c r="EM3251" s="137"/>
      <c r="EN3251" s="137"/>
      <c r="EO3251" s="137"/>
      <c r="EP3251" s="137"/>
      <c r="EQ3251" s="137"/>
      <c r="ER3251" s="137"/>
      <c r="ES3251" s="137"/>
      <c r="ET3251" s="137"/>
      <c r="EU3251" s="137"/>
      <c r="EV3251" s="137"/>
      <c r="EW3251" s="137"/>
      <c r="EX3251" s="137"/>
      <c r="EY3251" s="137"/>
      <c r="EZ3251" s="137"/>
      <c r="FA3251" s="137"/>
      <c r="FB3251" s="137"/>
      <c r="FC3251" s="137"/>
      <c r="FD3251" s="137"/>
      <c r="FE3251" s="137"/>
      <c r="FF3251" s="137"/>
      <c r="FG3251" s="137"/>
      <c r="FH3251" s="137"/>
      <c r="FI3251" s="137"/>
      <c r="FJ3251" s="137"/>
      <c r="FK3251" s="137"/>
      <c r="FL3251" s="137"/>
      <c r="FM3251" s="137"/>
      <c r="FN3251" s="137"/>
      <c r="FO3251" s="137"/>
      <c r="FP3251" s="137"/>
      <c r="FQ3251" s="137"/>
      <c r="FR3251" s="137"/>
      <c r="FS3251" s="137"/>
      <c r="FT3251" s="137"/>
      <c r="FU3251" s="137"/>
      <c r="FV3251" s="137"/>
      <c r="FW3251" s="137"/>
      <c r="FX3251" s="137"/>
      <c r="FY3251" s="137"/>
      <c r="FZ3251" s="137"/>
      <c r="GA3251" s="137"/>
      <c r="GB3251" s="137"/>
      <c r="GC3251" s="137"/>
      <c r="GD3251" s="137"/>
      <c r="GE3251" s="137"/>
      <c r="GF3251" s="137"/>
      <c r="GG3251" s="137"/>
      <c r="GH3251" s="137"/>
      <c r="GI3251" s="137"/>
      <c r="GJ3251" s="137"/>
      <c r="GK3251" s="137"/>
      <c r="GL3251" s="137"/>
      <c r="GM3251" s="137"/>
      <c r="GN3251" s="137"/>
      <c r="GO3251" s="137"/>
      <c r="GP3251" s="137"/>
      <c r="GQ3251" s="137"/>
      <c r="GR3251" s="137"/>
      <c r="GS3251" s="137"/>
      <c r="GT3251" s="137"/>
      <c r="GU3251" s="137"/>
      <c r="GV3251" s="137"/>
      <c r="GW3251" s="137"/>
      <c r="GX3251" s="137"/>
      <c r="GY3251" s="137"/>
      <c r="GZ3251" s="137"/>
      <c r="HA3251" s="137"/>
      <c r="HB3251" s="137"/>
      <c r="HC3251" s="137"/>
      <c r="HD3251" s="137"/>
      <c r="HE3251" s="137"/>
      <c r="HF3251" s="137"/>
      <c r="HG3251" s="137"/>
      <c r="HH3251" s="137"/>
      <c r="HI3251" s="137"/>
      <c r="HJ3251" s="137"/>
      <c r="HK3251" s="137"/>
      <c r="HL3251" s="137"/>
      <c r="HM3251" s="137"/>
      <c r="HN3251" s="137"/>
      <c r="HO3251" s="137"/>
      <c r="HP3251" s="137"/>
      <c r="HQ3251" s="137"/>
      <c r="HR3251" s="137"/>
      <c r="HS3251" s="137"/>
      <c r="HT3251" s="137"/>
      <c r="HU3251" s="137"/>
      <c r="HV3251" s="137"/>
      <c r="HW3251" s="137"/>
      <c r="HX3251" s="137"/>
      <c r="HY3251" s="137"/>
      <c r="HZ3251" s="137"/>
      <c r="IA3251" s="137"/>
      <c r="IB3251" s="137"/>
      <c r="IC3251" s="137"/>
      <c r="ID3251" s="137"/>
      <c r="IE3251" s="137"/>
      <c r="IF3251" s="137"/>
      <c r="IG3251" s="137"/>
      <c r="IH3251" s="137"/>
      <c r="II3251" s="137"/>
      <c r="IJ3251" s="137"/>
      <c r="IK3251" s="137"/>
      <c r="IL3251" s="137"/>
      <c r="IM3251" s="137"/>
      <c r="IN3251" s="137"/>
      <c r="IO3251" s="137"/>
      <c r="IP3251" s="137"/>
      <c r="IQ3251" s="137"/>
      <c r="IR3251" s="137"/>
      <c r="IS3251" s="137"/>
      <c r="IT3251" s="137"/>
      <c r="IU3251" s="137"/>
      <c r="IV3251" s="137"/>
      <c r="IW3251" s="137"/>
      <c r="IX3251" s="137"/>
      <c r="IY3251" s="137"/>
      <c r="IZ3251" s="137"/>
      <c r="JA3251" s="137"/>
      <c r="JB3251" s="137"/>
      <c r="JC3251" s="137"/>
      <c r="JD3251" s="137"/>
      <c r="JE3251" s="137"/>
      <c r="JF3251" s="137"/>
      <c r="JG3251" s="137"/>
      <c r="JH3251" s="137"/>
      <c r="JI3251" s="137"/>
      <c r="JJ3251" s="137"/>
      <c r="JK3251" s="137"/>
      <c r="JL3251" s="137"/>
      <c r="JM3251" s="137"/>
      <c r="JN3251" s="137"/>
      <c r="JO3251" s="137"/>
      <c r="JP3251" s="137"/>
      <c r="JQ3251" s="137"/>
      <c r="JR3251" s="137"/>
      <c r="JS3251" s="137"/>
      <c r="JT3251" s="137"/>
      <c r="JU3251" s="137"/>
      <c r="JV3251" s="137"/>
      <c r="JW3251" s="137"/>
      <c r="JX3251" s="137"/>
      <c r="JY3251" s="137"/>
      <c r="JZ3251" s="137"/>
      <c r="KA3251" s="137"/>
      <c r="KB3251" s="137"/>
      <c r="KC3251" s="137"/>
      <c r="KD3251" s="137"/>
      <c r="KE3251" s="137"/>
      <c r="KF3251" s="137"/>
      <c r="KG3251" s="137"/>
      <c r="KH3251" s="137"/>
      <c r="KI3251" s="137"/>
      <c r="KJ3251" s="137"/>
      <c r="KK3251" s="137"/>
      <c r="KL3251" s="137"/>
      <c r="KM3251" s="137"/>
      <c r="KN3251" s="137"/>
      <c r="KO3251" s="137"/>
      <c r="KP3251" s="137"/>
      <c r="KQ3251" s="137"/>
      <c r="KR3251" s="137"/>
      <c r="KS3251" s="137"/>
      <c r="KT3251" s="137"/>
      <c r="KU3251" s="137"/>
      <c r="KV3251" s="137"/>
      <c r="KW3251" s="137"/>
      <c r="KX3251" s="137"/>
      <c r="KY3251" s="137"/>
      <c r="KZ3251" s="137"/>
      <c r="LA3251" s="137"/>
      <c r="LB3251" s="137"/>
      <c r="LC3251" s="137"/>
      <c r="LD3251" s="137"/>
      <c r="LE3251" s="137"/>
      <c r="LF3251" s="137"/>
      <c r="LG3251" s="137"/>
      <c r="LH3251" s="137"/>
      <c r="LI3251" s="137"/>
      <c r="LJ3251" s="137"/>
      <c r="LK3251" s="137"/>
      <c r="LL3251" s="137"/>
      <c r="LM3251" s="137"/>
      <c r="LN3251" s="137"/>
      <c r="LO3251" s="137"/>
      <c r="LP3251" s="137"/>
      <c r="LQ3251" s="137"/>
      <c r="LR3251" s="137"/>
      <c r="LS3251" s="137"/>
      <c r="LT3251" s="137"/>
      <c r="LU3251" s="137"/>
      <c r="LV3251" s="137"/>
      <c r="LW3251" s="137"/>
      <c r="LX3251" s="137"/>
      <c r="LY3251" s="137"/>
      <c r="LZ3251" s="137"/>
      <c r="MA3251" s="137"/>
      <c r="MB3251" s="137"/>
      <c r="MC3251" s="137"/>
      <c r="MD3251" s="137"/>
      <c r="ME3251" s="137"/>
      <c r="MF3251" s="137"/>
      <c r="MG3251" s="137"/>
      <c r="MH3251" s="137"/>
      <c r="MI3251" s="137"/>
      <c r="MJ3251" s="137"/>
      <c r="MK3251" s="137"/>
      <c r="ML3251" s="137"/>
      <c r="MM3251" s="137"/>
      <c r="MN3251" s="137"/>
      <c r="MO3251" s="137"/>
      <c r="MP3251" s="137"/>
      <c r="MQ3251" s="137"/>
      <c r="MR3251" s="137"/>
      <c r="MS3251" s="137"/>
      <c r="MT3251" s="137"/>
      <c r="MU3251" s="137"/>
      <c r="MV3251" s="137"/>
      <c r="MW3251" s="137"/>
      <c r="MX3251" s="137"/>
      <c r="MY3251" s="137"/>
      <c r="MZ3251" s="137"/>
      <c r="NA3251" s="137"/>
      <c r="NB3251" s="137"/>
      <c r="NC3251" s="137"/>
      <c r="ND3251" s="137"/>
      <c r="NE3251" s="137"/>
      <c r="NF3251" s="137"/>
      <c r="NG3251" s="137"/>
      <c r="NH3251" s="137"/>
      <c r="NI3251" s="137"/>
      <c r="NJ3251" s="137"/>
      <c r="NK3251" s="137"/>
      <c r="NL3251" s="137"/>
      <c r="NM3251" s="137"/>
      <c r="NN3251" s="137"/>
      <c r="NO3251" s="137"/>
      <c r="NP3251" s="137"/>
      <c r="NQ3251" s="137"/>
      <c r="NR3251" s="137"/>
      <c r="NS3251" s="137"/>
      <c r="NT3251" s="137"/>
      <c r="NU3251" s="137"/>
      <c r="NV3251" s="137"/>
      <c r="NW3251" s="137"/>
      <c r="NX3251" s="137"/>
      <c r="NY3251" s="137"/>
      <c r="NZ3251" s="137"/>
      <c r="OA3251" s="137"/>
      <c r="OB3251" s="137"/>
      <c r="OC3251" s="137"/>
      <c r="OD3251" s="137"/>
      <c r="OE3251" s="137"/>
      <c r="OF3251" s="137"/>
      <c r="OG3251" s="137"/>
      <c r="OH3251" s="137"/>
      <c r="OI3251" s="137"/>
      <c r="OJ3251" s="137"/>
      <c r="OK3251" s="137"/>
      <c r="OL3251" s="137"/>
      <c r="OM3251" s="137"/>
      <c r="ON3251" s="137"/>
      <c r="OO3251" s="137"/>
      <c r="OP3251" s="137"/>
      <c r="OQ3251" s="137"/>
      <c r="OR3251" s="137"/>
      <c r="OS3251" s="137"/>
      <c r="OT3251" s="137"/>
      <c r="OU3251" s="137"/>
      <c r="OV3251" s="137"/>
      <c r="OW3251" s="137"/>
      <c r="OX3251" s="137"/>
      <c r="OY3251" s="137"/>
      <c r="OZ3251" s="137"/>
      <c r="PA3251" s="137"/>
      <c r="PB3251" s="137"/>
      <c r="PC3251" s="137"/>
      <c r="PD3251" s="137"/>
      <c r="PE3251" s="137"/>
      <c r="PF3251" s="137"/>
      <c r="PG3251" s="137"/>
      <c r="PH3251" s="137"/>
      <c r="PI3251" s="137"/>
      <c r="PJ3251" s="137"/>
      <c r="PK3251" s="137"/>
      <c r="PL3251" s="137"/>
      <c r="PM3251" s="137"/>
      <c r="PN3251" s="137"/>
      <c r="PO3251" s="137"/>
      <c r="PP3251" s="137"/>
      <c r="PQ3251" s="137"/>
      <c r="PR3251" s="137"/>
      <c r="PS3251" s="137"/>
      <c r="PT3251" s="137"/>
      <c r="PU3251" s="137"/>
      <c r="PV3251" s="137"/>
      <c r="PW3251" s="137"/>
      <c r="PX3251" s="137"/>
      <c r="PY3251" s="137"/>
      <c r="PZ3251" s="137"/>
      <c r="QA3251" s="137"/>
      <c r="QB3251" s="137"/>
      <c r="QC3251" s="137"/>
      <c r="QD3251" s="137"/>
      <c r="QE3251" s="137"/>
      <c r="QF3251" s="137"/>
      <c r="QG3251" s="137"/>
      <c r="QH3251" s="137"/>
      <c r="QI3251" s="137"/>
      <c r="QJ3251" s="137"/>
      <c r="QK3251" s="137"/>
      <c r="QL3251" s="137"/>
      <c r="QM3251" s="137"/>
      <c r="QN3251" s="137"/>
      <c r="QO3251" s="137"/>
      <c r="QP3251" s="137"/>
      <c r="QQ3251" s="137"/>
      <c r="QR3251" s="137"/>
      <c r="QS3251" s="137"/>
      <c r="QT3251" s="137"/>
      <c r="QU3251" s="137"/>
      <c r="QV3251" s="137"/>
      <c r="QW3251" s="137"/>
      <c r="QX3251" s="137"/>
      <c r="QY3251" s="137"/>
      <c r="QZ3251" s="137"/>
      <c r="RA3251" s="137"/>
      <c r="RB3251" s="137"/>
      <c r="RC3251" s="137"/>
      <c r="RD3251" s="137"/>
      <c r="RE3251" s="137"/>
      <c r="RF3251" s="137"/>
      <c r="RG3251" s="137"/>
      <c r="RH3251" s="137"/>
      <c r="RI3251" s="137"/>
      <c r="RJ3251" s="137"/>
      <c r="RK3251" s="137"/>
      <c r="RL3251" s="137"/>
      <c r="RM3251" s="137"/>
      <c r="RN3251" s="137"/>
      <c r="RO3251" s="137"/>
      <c r="RP3251" s="137"/>
      <c r="RQ3251" s="137"/>
      <c r="RR3251" s="137"/>
      <c r="RS3251" s="137"/>
      <c r="RT3251" s="137"/>
      <c r="RU3251" s="137"/>
      <c r="RV3251" s="137"/>
      <c r="RW3251" s="137"/>
      <c r="RX3251" s="137"/>
      <c r="RY3251" s="137"/>
      <c r="RZ3251" s="137"/>
      <c r="SA3251" s="137"/>
      <c r="SB3251" s="137"/>
      <c r="SC3251" s="137"/>
      <c r="SD3251" s="137"/>
      <c r="SE3251" s="137"/>
      <c r="SF3251" s="137"/>
      <c r="SG3251" s="137"/>
      <c r="SH3251" s="137"/>
      <c r="SI3251" s="137"/>
      <c r="SJ3251" s="137"/>
      <c r="SK3251" s="137"/>
      <c r="SL3251" s="137"/>
      <c r="SM3251" s="137"/>
      <c r="SN3251" s="137"/>
      <c r="SO3251" s="137"/>
      <c r="SP3251" s="137"/>
      <c r="SQ3251" s="137"/>
      <c r="SR3251" s="137"/>
      <c r="SS3251" s="137"/>
      <c r="ST3251" s="137"/>
      <c r="SU3251" s="137"/>
      <c r="SV3251" s="137"/>
      <c r="SW3251" s="137"/>
      <c r="SX3251" s="137"/>
      <c r="SY3251" s="137"/>
      <c r="SZ3251" s="137"/>
      <c r="TA3251" s="137"/>
      <c r="TB3251" s="137"/>
      <c r="TC3251" s="137"/>
      <c r="TD3251" s="137"/>
      <c r="TE3251" s="137"/>
      <c r="TF3251" s="137"/>
      <c r="TG3251" s="137"/>
      <c r="TH3251" s="137"/>
      <c r="TI3251" s="137"/>
      <c r="TJ3251" s="137"/>
      <c r="TK3251" s="137"/>
      <c r="TL3251" s="137"/>
      <c r="TM3251" s="137"/>
      <c r="TN3251" s="137"/>
      <c r="TO3251" s="137"/>
      <c r="TP3251" s="137"/>
      <c r="TQ3251" s="137"/>
      <c r="TR3251" s="137"/>
      <c r="TS3251" s="137"/>
      <c r="TT3251" s="137"/>
      <c r="TU3251" s="137"/>
      <c r="TV3251" s="137"/>
      <c r="TW3251" s="137"/>
      <c r="TX3251" s="137"/>
      <c r="TY3251" s="137"/>
      <c r="TZ3251" s="137"/>
      <c r="UA3251" s="137"/>
      <c r="UB3251" s="137"/>
      <c r="UC3251" s="137"/>
      <c r="UD3251" s="137"/>
      <c r="UE3251" s="137"/>
      <c r="UF3251" s="137"/>
      <c r="UG3251" s="137"/>
      <c r="UH3251" s="137"/>
      <c r="UI3251" s="137"/>
      <c r="UJ3251" s="137"/>
      <c r="UK3251" s="137"/>
      <c r="UL3251" s="137"/>
      <c r="UM3251" s="137"/>
      <c r="UN3251" s="137"/>
      <c r="UO3251" s="137"/>
      <c r="UP3251" s="137"/>
      <c r="UQ3251" s="137"/>
      <c r="UR3251" s="137"/>
      <c r="US3251" s="137"/>
      <c r="UT3251" s="137"/>
      <c r="UU3251" s="137"/>
      <c r="UV3251" s="137"/>
      <c r="UW3251" s="137"/>
      <c r="UX3251" s="137"/>
      <c r="UY3251" s="137"/>
      <c r="UZ3251" s="137"/>
      <c r="VA3251" s="137"/>
      <c r="VB3251" s="137"/>
      <c r="VC3251" s="137"/>
      <c r="VD3251" s="137"/>
      <c r="VE3251" s="137"/>
      <c r="VF3251" s="137"/>
      <c r="VG3251" s="137"/>
      <c r="VH3251" s="137"/>
      <c r="VI3251" s="137"/>
      <c r="VJ3251" s="137"/>
      <c r="VK3251" s="137"/>
      <c r="VL3251" s="137"/>
      <c r="VM3251" s="137"/>
      <c r="VN3251" s="137"/>
      <c r="VO3251" s="137"/>
      <c r="VP3251" s="137"/>
      <c r="VQ3251" s="137"/>
      <c r="VR3251" s="137"/>
      <c r="VS3251" s="137"/>
      <c r="VT3251" s="137"/>
      <c r="VU3251" s="137"/>
      <c r="VV3251" s="137"/>
      <c r="VW3251" s="137"/>
      <c r="VX3251" s="137"/>
      <c r="VY3251" s="137"/>
      <c r="VZ3251" s="137"/>
      <c r="WA3251" s="137"/>
      <c r="WB3251" s="137"/>
      <c r="WC3251" s="137"/>
      <c r="WD3251" s="137"/>
      <c r="WE3251" s="137"/>
      <c r="WF3251" s="137"/>
      <c r="WG3251" s="137"/>
      <c r="WH3251" s="137"/>
      <c r="WI3251" s="137"/>
      <c r="WJ3251" s="137"/>
      <c r="WK3251" s="137"/>
      <c r="WL3251" s="137"/>
      <c r="WM3251" s="137"/>
      <c r="WN3251" s="137"/>
      <c r="WO3251" s="137"/>
      <c r="WP3251" s="137"/>
      <c r="WQ3251" s="137"/>
      <c r="WR3251" s="137"/>
      <c r="WS3251" s="137"/>
      <c r="WT3251" s="137"/>
      <c r="WU3251" s="137"/>
      <c r="WV3251" s="137"/>
      <c r="WW3251" s="137"/>
      <c r="WX3251" s="137"/>
      <c r="WY3251" s="137"/>
      <c r="WZ3251" s="137"/>
      <c r="XA3251" s="137"/>
      <c r="XB3251" s="137"/>
      <c r="XC3251" s="137"/>
      <c r="XD3251" s="137"/>
      <c r="XE3251" s="137"/>
      <c r="XF3251" s="137"/>
      <c r="XG3251" s="137"/>
      <c r="XH3251" s="137"/>
      <c r="XI3251" s="137"/>
      <c r="XJ3251" s="137"/>
      <c r="XK3251" s="137"/>
      <c r="XL3251" s="137"/>
      <c r="XM3251" s="137"/>
      <c r="XN3251" s="137"/>
      <c r="XO3251" s="137"/>
      <c r="XP3251" s="137"/>
      <c r="XQ3251" s="137"/>
      <c r="XR3251" s="137"/>
      <c r="XS3251" s="137"/>
      <c r="XT3251" s="137"/>
      <c r="XU3251" s="137"/>
      <c r="XV3251" s="137"/>
      <c r="XW3251" s="137"/>
      <c r="XX3251" s="137"/>
      <c r="XY3251" s="137"/>
      <c r="XZ3251" s="137"/>
      <c r="YA3251" s="137"/>
      <c r="YB3251" s="137"/>
      <c r="YC3251" s="137"/>
      <c r="YD3251" s="137"/>
      <c r="YE3251" s="137"/>
      <c r="YF3251" s="137"/>
      <c r="YG3251" s="137"/>
      <c r="YH3251" s="137"/>
      <c r="YI3251" s="137"/>
      <c r="YJ3251" s="137"/>
      <c r="YK3251" s="137"/>
      <c r="YL3251" s="137"/>
      <c r="YM3251" s="137"/>
      <c r="YN3251" s="137"/>
      <c r="YO3251" s="137"/>
      <c r="YP3251" s="137"/>
      <c r="YQ3251" s="137"/>
      <c r="YR3251" s="137"/>
      <c r="YS3251" s="137"/>
      <c r="YT3251" s="137"/>
      <c r="YU3251" s="137"/>
      <c r="YV3251" s="137"/>
      <c r="YW3251" s="137"/>
      <c r="YX3251" s="137"/>
      <c r="YY3251" s="137"/>
      <c r="YZ3251" s="137"/>
      <c r="ZA3251" s="137"/>
      <c r="ZB3251" s="137"/>
      <c r="ZC3251" s="137"/>
      <c r="ZD3251" s="137"/>
      <c r="ZE3251" s="137"/>
      <c r="ZF3251" s="137"/>
      <c r="ZG3251" s="137"/>
      <c r="ZH3251" s="137"/>
      <c r="ZI3251" s="137"/>
      <c r="ZJ3251" s="137"/>
      <c r="ZK3251" s="137"/>
      <c r="ZL3251" s="137"/>
      <c r="ZM3251" s="137"/>
      <c r="ZN3251" s="137"/>
      <c r="ZO3251" s="137"/>
      <c r="ZP3251" s="137"/>
      <c r="ZQ3251" s="137"/>
      <c r="ZR3251" s="137"/>
      <c r="ZS3251" s="137"/>
      <c r="ZT3251" s="137"/>
      <c r="ZU3251" s="137"/>
      <c r="ZV3251" s="137"/>
      <c r="ZW3251" s="137"/>
      <c r="ZX3251" s="137"/>
      <c r="ZY3251" s="137"/>
      <c r="ZZ3251" s="137"/>
      <c r="AAA3251" s="137"/>
      <c r="AAB3251" s="137"/>
      <c r="AAC3251" s="137"/>
      <c r="AAD3251" s="137"/>
      <c r="AAE3251" s="137"/>
      <c r="AAF3251" s="137"/>
      <c r="AAG3251" s="137"/>
      <c r="AAH3251" s="137"/>
      <c r="AAI3251" s="137"/>
      <c r="AAJ3251" s="137"/>
      <c r="AAK3251" s="137"/>
      <c r="AAL3251" s="137"/>
      <c r="AAM3251" s="137"/>
      <c r="AAN3251" s="137"/>
      <c r="AAO3251" s="137"/>
      <c r="AAP3251" s="137"/>
      <c r="AAQ3251" s="137"/>
      <c r="AAR3251" s="137"/>
      <c r="AAS3251" s="137"/>
      <c r="AAT3251" s="137"/>
      <c r="AAU3251" s="137"/>
      <c r="AAV3251" s="137"/>
      <c r="AAW3251" s="137"/>
      <c r="AAX3251" s="137"/>
      <c r="AAY3251" s="137"/>
      <c r="AAZ3251" s="137"/>
      <c r="ABA3251" s="137"/>
      <c r="ABB3251" s="137"/>
      <c r="ABC3251" s="137"/>
      <c r="ABD3251" s="137"/>
      <c r="ABE3251" s="137"/>
      <c r="ABF3251" s="137"/>
      <c r="ABG3251" s="137"/>
      <c r="ABH3251" s="137"/>
      <c r="ABI3251" s="137"/>
      <c r="ABJ3251" s="137"/>
      <c r="ABK3251" s="137"/>
      <c r="ABL3251" s="137"/>
      <c r="ABM3251" s="137"/>
      <c r="ABN3251" s="137"/>
      <c r="ABO3251" s="137"/>
      <c r="ABP3251" s="137"/>
      <c r="ABQ3251" s="137"/>
      <c r="ABR3251" s="137"/>
      <c r="ABS3251" s="137"/>
      <c r="ABT3251" s="137"/>
      <c r="ABU3251" s="137"/>
      <c r="ABV3251" s="137"/>
      <c r="ABW3251" s="137"/>
      <c r="ABX3251" s="137"/>
      <c r="ABY3251" s="137"/>
      <c r="ABZ3251" s="137"/>
      <c r="ACA3251" s="137"/>
      <c r="ACB3251" s="137"/>
      <c r="ACC3251" s="137"/>
      <c r="ACD3251" s="137"/>
      <c r="ACE3251" s="137"/>
      <c r="ACF3251" s="137"/>
      <c r="ACG3251" s="137"/>
      <c r="ACH3251" s="137"/>
      <c r="ACI3251" s="137"/>
      <c r="ACJ3251" s="137"/>
      <c r="ACK3251" s="137"/>
      <c r="ACL3251" s="137"/>
      <c r="ACM3251" s="137"/>
      <c r="ACN3251" s="137"/>
      <c r="ACO3251" s="137"/>
      <c r="ACP3251" s="137"/>
      <c r="ACQ3251" s="137"/>
      <c r="ACR3251" s="137"/>
      <c r="ACS3251" s="137"/>
      <c r="ACT3251" s="137"/>
      <c r="ACU3251" s="137"/>
      <c r="ACV3251" s="137"/>
      <c r="ACW3251" s="137"/>
      <c r="ACX3251" s="137"/>
      <c r="ACY3251" s="137"/>
      <c r="ACZ3251" s="137"/>
      <c r="ADA3251" s="137"/>
      <c r="ADB3251" s="137"/>
      <c r="ADC3251" s="137"/>
      <c r="ADD3251" s="137"/>
      <c r="ADE3251" s="137"/>
      <c r="ADF3251" s="137"/>
      <c r="ADG3251" s="137"/>
      <c r="ADH3251" s="137"/>
      <c r="ADI3251" s="137"/>
      <c r="ADJ3251" s="137"/>
      <c r="ADK3251" s="137"/>
      <c r="ADL3251" s="137"/>
      <c r="ADM3251" s="137"/>
      <c r="ADN3251" s="137"/>
      <c r="ADO3251" s="137"/>
      <c r="ADP3251" s="137"/>
      <c r="ADQ3251" s="137"/>
      <c r="ADR3251" s="137"/>
      <c r="ADS3251" s="137"/>
      <c r="ADT3251" s="137"/>
      <c r="ADU3251" s="137"/>
      <c r="ADV3251" s="137"/>
      <c r="ADW3251" s="137"/>
      <c r="ADX3251" s="137"/>
      <c r="ADY3251" s="137"/>
      <c r="ADZ3251" s="137"/>
      <c r="AEA3251" s="137"/>
      <c r="AEB3251" s="137"/>
      <c r="AEC3251" s="137"/>
      <c r="AED3251" s="137"/>
      <c r="AEE3251" s="137"/>
      <c r="AEF3251" s="137"/>
      <c r="AEG3251" s="137"/>
      <c r="AEH3251" s="137"/>
      <c r="AEI3251" s="137"/>
      <c r="AEJ3251" s="137"/>
      <c r="AEK3251" s="137"/>
      <c r="AEL3251" s="137"/>
      <c r="AEM3251" s="137"/>
      <c r="AEN3251" s="137"/>
      <c r="AEO3251" s="137"/>
      <c r="AEP3251" s="137"/>
      <c r="AEQ3251" s="137"/>
      <c r="AER3251" s="137"/>
      <c r="AES3251" s="137"/>
      <c r="AET3251" s="137"/>
      <c r="AEU3251" s="137"/>
      <c r="AEV3251" s="137"/>
      <c r="AEW3251" s="137"/>
      <c r="AEX3251" s="137"/>
      <c r="AEY3251" s="137"/>
      <c r="AEZ3251" s="137"/>
      <c r="AFA3251" s="137"/>
      <c r="AFB3251" s="137"/>
      <c r="AFC3251" s="137"/>
      <c r="AFD3251" s="137"/>
      <c r="AFE3251" s="137"/>
      <c r="AFF3251" s="137"/>
      <c r="AFG3251" s="137"/>
      <c r="AFH3251" s="137"/>
      <c r="AFI3251" s="137"/>
      <c r="AFJ3251" s="137"/>
      <c r="AFK3251" s="137"/>
      <c r="AFL3251" s="137"/>
      <c r="AFM3251" s="137"/>
      <c r="AFN3251" s="137"/>
      <c r="AFO3251" s="137"/>
      <c r="AFP3251" s="137"/>
      <c r="AFQ3251" s="137"/>
      <c r="AFR3251" s="137"/>
      <c r="AFS3251" s="137"/>
      <c r="AFT3251" s="137"/>
      <c r="AFU3251" s="137"/>
      <c r="AFV3251" s="137"/>
      <c r="AFW3251" s="137"/>
      <c r="AFX3251" s="137"/>
      <c r="AFY3251" s="137"/>
      <c r="AFZ3251" s="137"/>
      <c r="AGA3251" s="137"/>
      <c r="AGB3251" s="137"/>
      <c r="AGC3251" s="137"/>
      <c r="AGD3251" s="137"/>
      <c r="AGE3251" s="137"/>
      <c r="AGF3251" s="137"/>
      <c r="AGG3251" s="137"/>
      <c r="AGH3251" s="137"/>
      <c r="AGI3251" s="137"/>
      <c r="AGJ3251" s="137"/>
      <c r="AGK3251" s="137"/>
      <c r="AGL3251" s="137"/>
      <c r="AGM3251" s="137"/>
      <c r="AGN3251" s="137"/>
      <c r="AGO3251" s="137"/>
      <c r="AGP3251" s="137"/>
      <c r="AGQ3251" s="137"/>
      <c r="AGR3251" s="137"/>
      <c r="AGS3251" s="137"/>
      <c r="AGT3251" s="137"/>
      <c r="AGU3251" s="137"/>
      <c r="AGV3251" s="137"/>
      <c r="AGW3251" s="137"/>
      <c r="AGX3251" s="137"/>
      <c r="AGY3251" s="137"/>
      <c r="AGZ3251" s="137"/>
      <c r="AHA3251" s="137"/>
      <c r="AHB3251" s="137"/>
      <c r="AHC3251" s="137"/>
      <c r="AHD3251" s="137"/>
      <c r="AHE3251" s="137"/>
      <c r="AHF3251" s="137"/>
      <c r="AHG3251" s="137"/>
      <c r="AHH3251" s="137"/>
      <c r="AHI3251" s="137"/>
      <c r="AHJ3251" s="137"/>
      <c r="AHK3251" s="137"/>
      <c r="AHL3251" s="137"/>
      <c r="AHM3251" s="137"/>
      <c r="AHN3251" s="137"/>
      <c r="AHO3251" s="137"/>
      <c r="AHP3251" s="137"/>
      <c r="AHQ3251" s="137"/>
      <c r="AHR3251" s="137"/>
      <c r="AHS3251" s="137"/>
      <c r="AHT3251" s="137"/>
      <c r="AHU3251" s="137"/>
      <c r="AHV3251" s="137"/>
      <c r="AHW3251" s="137"/>
      <c r="AHX3251" s="137"/>
      <c r="AHY3251" s="137"/>
      <c r="AHZ3251" s="137"/>
      <c r="AIA3251" s="137"/>
      <c r="AIB3251" s="137"/>
      <c r="AIC3251" s="137"/>
      <c r="AID3251" s="137"/>
      <c r="AIE3251" s="137"/>
      <c r="AIF3251" s="137"/>
      <c r="AIG3251" s="137"/>
      <c r="AIH3251" s="137"/>
      <c r="AII3251" s="137"/>
      <c r="AIJ3251" s="137"/>
      <c r="AIK3251" s="137"/>
      <c r="AIL3251" s="137"/>
      <c r="AIM3251" s="137"/>
      <c r="AIN3251" s="137"/>
      <c r="AIO3251" s="137"/>
      <c r="AIP3251" s="137"/>
      <c r="AIQ3251" s="137"/>
      <c r="AIR3251" s="137"/>
      <c r="AIS3251" s="137"/>
      <c r="AIT3251" s="137"/>
      <c r="AIU3251" s="137"/>
      <c r="AIV3251" s="137"/>
      <c r="AIW3251" s="137"/>
      <c r="AIX3251" s="137"/>
      <c r="AIY3251" s="137"/>
      <c r="AIZ3251" s="137"/>
      <c r="AJA3251" s="137"/>
      <c r="AJB3251" s="137"/>
      <c r="AJC3251" s="137"/>
      <c r="AJD3251" s="137"/>
      <c r="AJE3251" s="137"/>
      <c r="AJF3251" s="137"/>
      <c r="AJG3251" s="137"/>
      <c r="AJH3251" s="137"/>
      <c r="AJI3251" s="137"/>
      <c r="AJJ3251" s="137"/>
      <c r="AJK3251" s="137"/>
      <c r="AJL3251" s="137"/>
      <c r="AJM3251" s="137"/>
      <c r="AJN3251" s="137"/>
      <c r="AJO3251" s="137"/>
      <c r="AJP3251" s="137"/>
      <c r="AJQ3251" s="137"/>
      <c r="AJR3251" s="137"/>
      <c r="AJS3251" s="137"/>
      <c r="AJT3251" s="137"/>
      <c r="AJU3251" s="137"/>
      <c r="AJV3251" s="137"/>
      <c r="AJW3251" s="137"/>
      <c r="AJX3251" s="137"/>
      <c r="AJY3251" s="137"/>
      <c r="AJZ3251" s="137"/>
      <c r="AKA3251" s="137"/>
      <c r="AKB3251" s="137"/>
      <c r="AKC3251" s="137"/>
      <c r="AKD3251" s="137"/>
      <c r="AKE3251" s="137"/>
      <c r="AKF3251" s="137"/>
      <c r="AKG3251" s="137"/>
      <c r="AKH3251" s="137"/>
      <c r="AKI3251" s="137"/>
      <c r="AKJ3251" s="137"/>
      <c r="AKK3251" s="137"/>
      <c r="AKL3251" s="137"/>
      <c r="AKM3251" s="137"/>
      <c r="AKN3251" s="137"/>
      <c r="AKO3251" s="137"/>
      <c r="AKP3251" s="137"/>
      <c r="AKQ3251" s="137"/>
      <c r="AKR3251" s="137"/>
      <c r="AKS3251" s="137"/>
      <c r="AKT3251" s="137"/>
      <c r="AKU3251" s="137"/>
      <c r="AKV3251" s="137"/>
      <c r="AKW3251" s="137"/>
      <c r="AKX3251" s="137"/>
      <c r="AKY3251" s="137"/>
      <c r="AKZ3251" s="137"/>
      <c r="ALA3251" s="137"/>
      <c r="ALB3251" s="137"/>
      <c r="ALC3251" s="137"/>
      <c r="ALD3251" s="137"/>
      <c r="ALE3251" s="137"/>
      <c r="ALF3251" s="137"/>
      <c r="ALG3251" s="137"/>
      <c r="ALH3251" s="137"/>
      <c r="ALI3251" s="137"/>
      <c r="ALJ3251" s="137"/>
      <c r="ALK3251" s="137"/>
      <c r="ALL3251" s="137"/>
      <c r="ALM3251" s="137"/>
      <c r="ALN3251" s="137"/>
      <c r="ALO3251" s="137"/>
      <c r="ALP3251" s="137"/>
      <c r="ALQ3251" s="137"/>
      <c r="ALR3251" s="137"/>
      <c r="ALS3251" s="137"/>
      <c r="ALT3251" s="137"/>
      <c r="ALU3251" s="137"/>
      <c r="ALV3251" s="137"/>
      <c r="ALW3251" s="137"/>
      <c r="ALX3251" s="137"/>
      <c r="ALY3251" s="137"/>
      <c r="ALZ3251" s="137"/>
      <c r="AMA3251" s="137"/>
      <c r="AMB3251" s="137"/>
      <c r="AMC3251" s="137"/>
      <c r="AMD3251" s="137"/>
      <c r="AME3251" s="137"/>
      <c r="AMF3251" s="137"/>
      <c r="AMG3251" s="137"/>
      <c r="AMH3251" s="137"/>
      <c r="AMI3251" s="137"/>
      <c r="AMJ3251" s="137"/>
      <c r="AMK3251" s="137"/>
      <c r="AML3251" s="137"/>
      <c r="AMM3251" s="137"/>
      <c r="AMN3251" s="137"/>
      <c r="AMO3251" s="137"/>
      <c r="AMP3251" s="137"/>
      <c r="AMQ3251" s="137"/>
      <c r="AMR3251" s="137"/>
      <c r="AMS3251" s="137"/>
      <c r="AMT3251" s="137"/>
      <c r="AMU3251" s="137"/>
      <c r="AMV3251" s="137"/>
      <c r="AMW3251" s="137"/>
      <c r="AMX3251" s="137"/>
      <c r="AMY3251" s="137"/>
      <c r="AMZ3251" s="137"/>
      <c r="ANA3251" s="137"/>
      <c r="ANB3251" s="137"/>
      <c r="ANC3251" s="137"/>
      <c r="AND3251" s="137"/>
      <c r="ANE3251" s="137"/>
      <c r="ANF3251" s="137"/>
      <c r="ANG3251" s="137"/>
      <c r="ANH3251" s="137"/>
      <c r="ANI3251" s="137"/>
      <c r="ANJ3251" s="137"/>
      <c r="ANK3251" s="137"/>
      <c r="ANL3251" s="137"/>
      <c r="ANM3251" s="137"/>
      <c r="ANN3251" s="137"/>
      <c r="ANO3251" s="137"/>
      <c r="ANP3251" s="137"/>
      <c r="ANQ3251" s="137"/>
      <c r="ANR3251" s="137"/>
      <c r="ANS3251" s="137"/>
      <c r="ANT3251" s="137"/>
      <c r="ANU3251" s="137"/>
      <c r="ANV3251" s="137"/>
      <c r="ANW3251" s="137"/>
      <c r="ANX3251" s="137"/>
      <c r="ANY3251" s="137"/>
      <c r="ANZ3251" s="137"/>
      <c r="AOA3251" s="137"/>
      <c r="AOB3251" s="137"/>
      <c r="AOC3251" s="137"/>
      <c r="AOD3251" s="137"/>
      <c r="AOE3251" s="137"/>
      <c r="AOF3251" s="137"/>
      <c r="AOG3251" s="137"/>
      <c r="AOH3251" s="137"/>
      <c r="AOI3251" s="137"/>
      <c r="AOJ3251" s="137"/>
      <c r="AOK3251" s="137"/>
      <c r="AOL3251" s="137"/>
      <c r="AOM3251" s="137"/>
      <c r="AON3251" s="137"/>
      <c r="AOO3251" s="137"/>
      <c r="AOP3251" s="137"/>
      <c r="AOQ3251" s="137"/>
      <c r="AOR3251" s="137"/>
      <c r="AOS3251" s="137"/>
      <c r="AOT3251" s="137"/>
      <c r="AOU3251" s="137"/>
      <c r="AOV3251" s="137"/>
      <c r="AOW3251" s="137"/>
      <c r="AOX3251" s="137"/>
      <c r="AOY3251" s="137"/>
      <c r="AOZ3251" s="137"/>
      <c r="APA3251" s="137"/>
      <c r="APB3251" s="137"/>
      <c r="APC3251" s="137"/>
      <c r="APD3251" s="137"/>
      <c r="APE3251" s="137"/>
      <c r="APF3251" s="137"/>
      <c r="APG3251" s="137"/>
      <c r="APH3251" s="137"/>
      <c r="API3251" s="137"/>
      <c r="APJ3251" s="137"/>
      <c r="APK3251" s="137"/>
      <c r="APL3251" s="137"/>
      <c r="APM3251" s="137"/>
      <c r="APN3251" s="137"/>
      <c r="APO3251" s="137"/>
      <c r="APP3251" s="137"/>
      <c r="APQ3251" s="137"/>
      <c r="APR3251" s="137"/>
      <c r="APS3251" s="137"/>
      <c r="APT3251" s="137"/>
      <c r="APU3251" s="137"/>
      <c r="APV3251" s="137"/>
      <c r="APW3251" s="137"/>
      <c r="APX3251" s="137"/>
      <c r="APY3251" s="137"/>
      <c r="APZ3251" s="137"/>
      <c r="AQA3251" s="137"/>
      <c r="AQB3251" s="137"/>
      <c r="AQC3251" s="137"/>
      <c r="AQD3251" s="137"/>
      <c r="AQE3251" s="137"/>
      <c r="AQF3251" s="137"/>
      <c r="AQG3251" s="137"/>
      <c r="AQH3251" s="137"/>
      <c r="AQI3251" s="137"/>
      <c r="AQJ3251" s="137"/>
      <c r="AQK3251" s="137"/>
      <c r="AQL3251" s="137"/>
      <c r="AQM3251" s="137"/>
      <c r="AQN3251" s="137"/>
      <c r="AQO3251" s="137"/>
      <c r="AQP3251" s="137"/>
      <c r="AQQ3251" s="137"/>
      <c r="AQR3251" s="137"/>
      <c r="AQS3251" s="137"/>
      <c r="AQT3251" s="137"/>
      <c r="AQU3251" s="137"/>
      <c r="AQV3251" s="137"/>
      <c r="AQW3251" s="137"/>
      <c r="AQX3251" s="137"/>
      <c r="AQY3251" s="137"/>
      <c r="AQZ3251" s="137"/>
      <c r="ARA3251" s="137"/>
      <c r="ARB3251" s="137"/>
      <c r="ARC3251" s="137"/>
      <c r="ARD3251" s="137"/>
      <c r="ARE3251" s="137"/>
      <c r="ARF3251" s="137"/>
      <c r="ARG3251" s="137"/>
      <c r="ARH3251" s="137"/>
      <c r="ARI3251" s="137"/>
      <c r="ARJ3251" s="137"/>
      <c r="ARK3251" s="137"/>
      <c r="ARL3251" s="137"/>
      <c r="ARM3251" s="137"/>
      <c r="ARN3251" s="137"/>
      <c r="ARO3251" s="137"/>
      <c r="ARP3251" s="137"/>
      <c r="ARQ3251" s="137"/>
      <c r="ARR3251" s="137"/>
      <c r="ARS3251" s="137"/>
      <c r="ART3251" s="137"/>
      <c r="ARU3251" s="137"/>
      <c r="ARV3251" s="137"/>
      <c r="ARW3251" s="137"/>
      <c r="ARX3251" s="137"/>
      <c r="ARY3251" s="137"/>
      <c r="ARZ3251" s="137"/>
      <c r="ASA3251" s="137"/>
      <c r="ASB3251" s="137"/>
      <c r="ASC3251" s="137"/>
      <c r="ASD3251" s="137"/>
      <c r="ASE3251" s="137"/>
      <c r="ASF3251" s="137"/>
      <c r="ASG3251" s="137"/>
      <c r="ASH3251" s="137"/>
      <c r="ASI3251" s="137"/>
      <c r="ASJ3251" s="137"/>
      <c r="ASK3251" s="137"/>
      <c r="ASL3251" s="137"/>
      <c r="ASM3251" s="137"/>
      <c r="ASN3251" s="137"/>
      <c r="ASO3251" s="137"/>
      <c r="ASP3251" s="137"/>
      <c r="ASQ3251" s="137"/>
      <c r="ASR3251" s="137"/>
      <c r="ASS3251" s="137"/>
      <c r="AST3251" s="137"/>
      <c r="ASU3251" s="137"/>
      <c r="ASV3251" s="137"/>
      <c r="ASW3251" s="137"/>
      <c r="ASX3251" s="137"/>
      <c r="ASY3251" s="137"/>
      <c r="ASZ3251" s="137"/>
      <c r="ATA3251" s="137"/>
      <c r="ATB3251" s="137"/>
      <c r="ATC3251" s="137"/>
      <c r="ATD3251" s="137"/>
      <c r="ATE3251" s="137"/>
      <c r="ATF3251" s="137"/>
      <c r="ATG3251" s="137"/>
      <c r="ATH3251" s="137"/>
      <c r="ATI3251" s="137"/>
      <c r="ATJ3251" s="137"/>
      <c r="ATK3251" s="137"/>
      <c r="ATL3251" s="137"/>
      <c r="ATM3251" s="137"/>
      <c r="ATN3251" s="137"/>
      <c r="ATO3251" s="137"/>
      <c r="ATP3251" s="137"/>
      <c r="ATQ3251" s="137"/>
      <c r="ATR3251" s="137"/>
      <c r="ATS3251" s="137"/>
      <c r="ATT3251" s="137"/>
      <c r="ATU3251" s="137"/>
      <c r="ATV3251" s="137"/>
      <c r="ATW3251" s="137"/>
      <c r="ATX3251" s="137"/>
      <c r="ATY3251" s="137"/>
      <c r="ATZ3251" s="137"/>
      <c r="AUA3251" s="137"/>
      <c r="AUB3251" s="137"/>
      <c r="AUC3251" s="137"/>
      <c r="AUD3251" s="137"/>
      <c r="AUE3251" s="137"/>
      <c r="AUF3251" s="137"/>
      <c r="AUG3251" s="137"/>
      <c r="AUH3251" s="137"/>
      <c r="AUI3251" s="137"/>
      <c r="AUJ3251" s="137"/>
      <c r="AUK3251" s="137"/>
      <c r="AUL3251" s="137"/>
      <c r="AUM3251" s="137"/>
      <c r="AUN3251" s="137"/>
      <c r="AUO3251" s="137"/>
      <c r="AUP3251" s="137"/>
      <c r="AUQ3251" s="137"/>
      <c r="AUR3251" s="137"/>
      <c r="AUS3251" s="137"/>
      <c r="AUT3251" s="137"/>
      <c r="AUU3251" s="137"/>
      <c r="AUV3251" s="137"/>
      <c r="AUW3251" s="137"/>
      <c r="AUX3251" s="137"/>
      <c r="AUY3251" s="137"/>
      <c r="AUZ3251" s="137"/>
      <c r="AVA3251" s="137"/>
      <c r="AVB3251" s="137"/>
      <c r="AVC3251" s="137"/>
      <c r="AVD3251" s="137"/>
      <c r="AVE3251" s="137"/>
      <c r="AVF3251" s="137"/>
      <c r="AVG3251" s="137"/>
      <c r="AVH3251" s="137"/>
      <c r="AVI3251" s="137"/>
      <c r="AVJ3251" s="137"/>
      <c r="AVK3251" s="137"/>
      <c r="AVL3251" s="137"/>
      <c r="AVM3251" s="137"/>
      <c r="AVN3251" s="137"/>
      <c r="AVO3251" s="137"/>
      <c r="AVP3251" s="137"/>
      <c r="AVQ3251" s="137"/>
      <c r="AVR3251" s="137"/>
      <c r="AVS3251" s="137"/>
      <c r="AVT3251" s="137"/>
      <c r="AVU3251" s="137"/>
      <c r="AVV3251" s="137"/>
      <c r="AVW3251" s="137"/>
      <c r="AVX3251" s="137"/>
      <c r="AVY3251" s="137"/>
      <c r="AVZ3251" s="137"/>
      <c r="AWA3251" s="137"/>
      <c r="AWB3251" s="137"/>
      <c r="AWC3251" s="137"/>
      <c r="AWD3251" s="137"/>
      <c r="AWE3251" s="137"/>
      <c r="AWF3251" s="137"/>
      <c r="AWG3251" s="137"/>
      <c r="AWH3251" s="137"/>
      <c r="AWI3251" s="137"/>
      <c r="AWJ3251" s="137"/>
      <c r="AWK3251" s="137"/>
      <c r="AWL3251" s="137"/>
      <c r="AWM3251" s="137"/>
      <c r="AWN3251" s="137"/>
      <c r="AWO3251" s="137"/>
      <c r="AWP3251" s="137"/>
      <c r="AWQ3251" s="137"/>
      <c r="AWR3251" s="137"/>
      <c r="AWS3251" s="137"/>
      <c r="AWT3251" s="137"/>
      <c r="AWU3251" s="137"/>
      <c r="AWV3251" s="137"/>
      <c r="AWW3251" s="137"/>
      <c r="AWX3251" s="137"/>
      <c r="AWY3251" s="137"/>
      <c r="AWZ3251" s="137"/>
      <c r="AXA3251" s="137"/>
      <c r="AXB3251" s="137"/>
      <c r="AXC3251" s="137"/>
      <c r="AXD3251" s="137"/>
      <c r="AXE3251" s="137"/>
      <c r="AXF3251" s="137"/>
      <c r="AXG3251" s="137"/>
      <c r="AXH3251" s="137"/>
      <c r="AXI3251" s="137"/>
      <c r="AXJ3251" s="137"/>
      <c r="AXK3251" s="137"/>
      <c r="AXL3251" s="137"/>
      <c r="AXM3251" s="137"/>
      <c r="AXN3251" s="137"/>
      <c r="AXO3251" s="137"/>
      <c r="AXP3251" s="137"/>
      <c r="AXQ3251" s="137"/>
      <c r="AXR3251" s="137"/>
      <c r="AXS3251" s="137"/>
      <c r="AXT3251" s="137"/>
      <c r="AXU3251" s="137"/>
      <c r="AXV3251" s="137"/>
      <c r="AXW3251" s="137"/>
      <c r="AXX3251" s="137"/>
      <c r="AXY3251" s="137"/>
      <c r="AXZ3251" s="137"/>
      <c r="AYA3251" s="137"/>
      <c r="AYB3251" s="137"/>
      <c r="AYC3251" s="137"/>
      <c r="AYD3251" s="137"/>
      <c r="AYE3251" s="137"/>
      <c r="AYF3251" s="137"/>
      <c r="AYG3251" s="137"/>
      <c r="AYH3251" s="137"/>
      <c r="AYI3251" s="137"/>
      <c r="AYJ3251" s="137"/>
      <c r="AYK3251" s="137"/>
      <c r="AYL3251" s="137"/>
      <c r="AYM3251" s="137"/>
      <c r="AYN3251" s="137"/>
      <c r="AYO3251" s="137"/>
      <c r="AYP3251" s="137"/>
      <c r="AYQ3251" s="137"/>
      <c r="AYR3251" s="137"/>
      <c r="AYS3251" s="137"/>
      <c r="AYT3251" s="137"/>
      <c r="AYU3251" s="137"/>
      <c r="AYV3251" s="137"/>
      <c r="AYW3251" s="137"/>
      <c r="AYX3251" s="137"/>
      <c r="AYY3251" s="137"/>
      <c r="AYZ3251" s="137"/>
      <c r="AZA3251" s="137"/>
      <c r="AZB3251" s="137"/>
      <c r="AZC3251" s="137"/>
      <c r="AZD3251" s="137"/>
      <c r="AZE3251" s="137"/>
      <c r="AZF3251" s="137"/>
      <c r="AZG3251" s="137"/>
      <c r="AZH3251" s="137"/>
      <c r="AZI3251" s="137"/>
      <c r="AZJ3251" s="137"/>
      <c r="AZK3251" s="137"/>
      <c r="AZL3251" s="137"/>
      <c r="AZM3251" s="137"/>
      <c r="AZN3251" s="137"/>
      <c r="AZO3251" s="137"/>
      <c r="AZP3251" s="137"/>
      <c r="AZQ3251" s="137"/>
      <c r="AZR3251" s="137"/>
      <c r="AZS3251" s="137"/>
      <c r="AZT3251" s="137"/>
      <c r="AZU3251" s="137"/>
      <c r="AZV3251" s="137"/>
      <c r="AZW3251" s="137"/>
      <c r="AZX3251" s="137"/>
      <c r="AZY3251" s="137"/>
      <c r="AZZ3251" s="137"/>
      <c r="BAA3251" s="137"/>
      <c r="BAB3251" s="137"/>
      <c r="BAC3251" s="137"/>
      <c r="BAD3251" s="137"/>
      <c r="BAE3251" s="137"/>
      <c r="BAF3251" s="137"/>
      <c r="BAG3251" s="137"/>
      <c r="BAH3251" s="137"/>
      <c r="BAI3251" s="137"/>
      <c r="BAJ3251" s="137"/>
      <c r="BAK3251" s="137"/>
      <c r="BAL3251" s="137"/>
      <c r="BAM3251" s="137"/>
      <c r="BAN3251" s="137"/>
      <c r="BAO3251" s="137"/>
      <c r="BAP3251" s="137"/>
      <c r="BAQ3251" s="137"/>
      <c r="BAR3251" s="137"/>
      <c r="BAS3251" s="137"/>
      <c r="BAT3251" s="137"/>
      <c r="BAU3251" s="137"/>
      <c r="BAV3251" s="137"/>
      <c r="BAW3251" s="137"/>
      <c r="BAX3251" s="137"/>
      <c r="BAY3251" s="137"/>
      <c r="BAZ3251" s="137"/>
      <c r="BBA3251" s="137"/>
      <c r="BBB3251" s="137"/>
      <c r="BBC3251" s="137"/>
      <c r="BBD3251" s="137"/>
      <c r="BBE3251" s="137"/>
      <c r="BBF3251" s="137"/>
      <c r="BBG3251" s="137"/>
      <c r="BBH3251" s="137"/>
      <c r="BBI3251" s="137"/>
      <c r="BBJ3251" s="137"/>
      <c r="BBK3251" s="137"/>
      <c r="BBL3251" s="137"/>
      <c r="BBM3251" s="137"/>
      <c r="BBN3251" s="137"/>
      <c r="BBO3251" s="137"/>
      <c r="BBP3251" s="137"/>
      <c r="BBQ3251" s="137"/>
      <c r="BBR3251" s="137"/>
      <c r="BBS3251" s="137"/>
      <c r="BBT3251" s="137"/>
      <c r="BBU3251" s="137"/>
      <c r="BBV3251" s="137"/>
      <c r="BBW3251" s="137"/>
      <c r="BBX3251" s="137"/>
      <c r="BBY3251" s="137"/>
      <c r="BBZ3251" s="137"/>
      <c r="BCA3251" s="137"/>
      <c r="BCB3251" s="137"/>
      <c r="BCC3251" s="137"/>
      <c r="BCD3251" s="137"/>
      <c r="BCE3251" s="137"/>
      <c r="BCF3251" s="137"/>
      <c r="BCG3251" s="137"/>
      <c r="BCH3251" s="137"/>
      <c r="BCI3251" s="137"/>
      <c r="BCJ3251" s="137"/>
      <c r="BCK3251" s="137"/>
      <c r="BCL3251" s="137"/>
      <c r="BCM3251" s="137"/>
      <c r="BCN3251" s="137"/>
      <c r="BCO3251" s="137"/>
      <c r="BCP3251" s="137"/>
      <c r="BCQ3251" s="137"/>
      <c r="BCR3251" s="137"/>
      <c r="BCS3251" s="137"/>
      <c r="BCT3251" s="137"/>
      <c r="BCU3251" s="137"/>
      <c r="BCV3251" s="137"/>
      <c r="BCW3251" s="137"/>
      <c r="BCX3251" s="137"/>
      <c r="BCY3251" s="137"/>
      <c r="BCZ3251" s="137"/>
      <c r="BDA3251" s="137"/>
      <c r="BDB3251" s="137"/>
      <c r="BDC3251" s="137"/>
      <c r="BDD3251" s="137"/>
      <c r="BDE3251" s="137"/>
      <c r="BDF3251" s="137"/>
      <c r="BDG3251" s="137"/>
      <c r="BDH3251" s="137"/>
      <c r="BDI3251" s="137"/>
      <c r="BDJ3251" s="137"/>
      <c r="BDK3251" s="137"/>
      <c r="BDL3251" s="137"/>
      <c r="BDM3251" s="137"/>
      <c r="BDN3251" s="137"/>
      <c r="BDO3251" s="137"/>
      <c r="BDP3251" s="137"/>
      <c r="BDQ3251" s="137"/>
      <c r="BDR3251" s="137"/>
      <c r="BDS3251" s="137"/>
      <c r="BDT3251" s="137"/>
      <c r="BDU3251" s="137"/>
      <c r="BDV3251" s="137"/>
      <c r="BDW3251" s="137"/>
      <c r="BDX3251" s="137"/>
      <c r="BDY3251" s="137"/>
      <c r="BDZ3251" s="137"/>
      <c r="BEA3251" s="137"/>
      <c r="BEB3251" s="137"/>
      <c r="BEC3251" s="137"/>
      <c r="BED3251" s="137"/>
      <c r="BEE3251" s="137"/>
      <c r="BEF3251" s="137"/>
      <c r="BEG3251" s="137"/>
      <c r="BEH3251" s="137"/>
      <c r="BEI3251" s="137"/>
      <c r="BEJ3251" s="137"/>
      <c r="BEK3251" s="137"/>
      <c r="BEL3251" s="137"/>
      <c r="BEM3251" s="137"/>
      <c r="BEN3251" s="137"/>
      <c r="BEO3251" s="137"/>
      <c r="BEP3251" s="137"/>
      <c r="BEQ3251" s="137"/>
      <c r="BER3251" s="137"/>
      <c r="BES3251" s="137"/>
      <c r="BET3251" s="137"/>
      <c r="BEU3251" s="137"/>
      <c r="BEV3251" s="137"/>
      <c r="BEW3251" s="137"/>
      <c r="BEX3251" s="137"/>
      <c r="BEY3251" s="137"/>
      <c r="BEZ3251" s="137"/>
      <c r="BFA3251" s="137"/>
      <c r="BFB3251" s="137"/>
      <c r="BFC3251" s="137"/>
      <c r="BFD3251" s="137"/>
      <c r="BFE3251" s="137"/>
      <c r="BFF3251" s="137"/>
      <c r="BFG3251" s="137"/>
      <c r="BFH3251" s="137"/>
      <c r="BFI3251" s="137"/>
      <c r="BFJ3251" s="137"/>
      <c r="BFK3251" s="137"/>
      <c r="BFL3251" s="137"/>
      <c r="BFM3251" s="137"/>
      <c r="BFN3251" s="137"/>
      <c r="BFO3251" s="137"/>
      <c r="BFP3251" s="137"/>
      <c r="BFQ3251" s="137"/>
      <c r="BFR3251" s="137"/>
      <c r="BFS3251" s="137"/>
      <c r="BFT3251" s="137"/>
      <c r="BFU3251" s="137"/>
      <c r="BFV3251" s="137"/>
      <c r="BFW3251" s="137"/>
      <c r="BFX3251" s="137"/>
      <c r="BFY3251" s="137"/>
      <c r="BFZ3251" s="137"/>
      <c r="BGA3251" s="137"/>
      <c r="BGB3251" s="137"/>
      <c r="BGC3251" s="137"/>
      <c r="BGD3251" s="137"/>
      <c r="BGE3251" s="137"/>
      <c r="BGF3251" s="137"/>
      <c r="BGG3251" s="137"/>
      <c r="BGH3251" s="137"/>
      <c r="BGI3251" s="137"/>
      <c r="BGJ3251" s="137"/>
      <c r="BGK3251" s="137"/>
      <c r="BGL3251" s="137"/>
      <c r="BGM3251" s="137"/>
      <c r="BGN3251" s="137"/>
      <c r="BGO3251" s="137"/>
      <c r="BGP3251" s="137"/>
      <c r="BGQ3251" s="137"/>
      <c r="BGR3251" s="137"/>
      <c r="BGS3251" s="137"/>
      <c r="BGT3251" s="137"/>
      <c r="BGU3251" s="137"/>
      <c r="BGV3251" s="137"/>
      <c r="BGW3251" s="137"/>
      <c r="BGX3251" s="137"/>
      <c r="BGY3251" s="137"/>
      <c r="BGZ3251" s="137"/>
      <c r="BHA3251" s="137"/>
      <c r="BHB3251" s="137"/>
      <c r="BHC3251" s="137"/>
      <c r="BHD3251" s="137"/>
      <c r="BHE3251" s="137"/>
      <c r="BHF3251" s="137"/>
      <c r="BHG3251" s="137"/>
      <c r="BHH3251" s="137"/>
      <c r="BHI3251" s="137"/>
      <c r="BHJ3251" s="137"/>
      <c r="BHK3251" s="137"/>
      <c r="BHL3251" s="137"/>
      <c r="BHM3251" s="137"/>
      <c r="BHN3251" s="137"/>
      <c r="BHO3251" s="137"/>
      <c r="BHP3251" s="137"/>
      <c r="BHQ3251" s="137"/>
      <c r="BHR3251" s="137"/>
      <c r="BHS3251" s="137"/>
      <c r="BHT3251" s="137"/>
      <c r="BHU3251" s="137"/>
      <c r="BHV3251" s="137"/>
      <c r="BHW3251" s="137"/>
      <c r="BHX3251" s="137"/>
      <c r="BHY3251" s="137"/>
      <c r="BHZ3251" s="137"/>
      <c r="BIA3251" s="137"/>
      <c r="BIB3251" s="137"/>
      <c r="BIC3251" s="137"/>
      <c r="BID3251" s="137"/>
      <c r="BIE3251" s="137"/>
      <c r="BIF3251" s="137"/>
      <c r="BIG3251" s="137"/>
      <c r="BIH3251" s="137"/>
      <c r="BII3251" s="137"/>
      <c r="BIJ3251" s="137"/>
      <c r="BIK3251" s="137"/>
      <c r="BIL3251" s="137"/>
      <c r="BIM3251" s="137"/>
      <c r="BIN3251" s="137"/>
      <c r="BIO3251" s="137"/>
      <c r="BIP3251" s="137"/>
      <c r="BIQ3251" s="137"/>
      <c r="BIR3251" s="137"/>
      <c r="BIS3251" s="137"/>
      <c r="BIT3251" s="137"/>
      <c r="BIU3251" s="137"/>
      <c r="BIV3251" s="137"/>
      <c r="BIW3251" s="137"/>
      <c r="BIX3251" s="137"/>
      <c r="BIY3251" s="137"/>
      <c r="BIZ3251" s="137"/>
      <c r="BJA3251" s="137"/>
      <c r="BJB3251" s="137"/>
      <c r="BJC3251" s="137"/>
      <c r="BJD3251" s="137"/>
      <c r="BJE3251" s="137"/>
      <c r="BJF3251" s="137"/>
      <c r="BJG3251" s="137"/>
      <c r="BJH3251" s="137"/>
      <c r="BJI3251" s="137"/>
      <c r="BJJ3251" s="137"/>
      <c r="BJK3251" s="137"/>
      <c r="BJL3251" s="137"/>
      <c r="BJM3251" s="137"/>
      <c r="BJN3251" s="137"/>
      <c r="BJO3251" s="137"/>
      <c r="BJP3251" s="137"/>
      <c r="BJQ3251" s="137"/>
      <c r="BJR3251" s="137"/>
      <c r="BJS3251" s="137"/>
      <c r="BJT3251" s="137"/>
      <c r="BJU3251" s="137"/>
      <c r="BJV3251" s="137"/>
      <c r="BJW3251" s="137"/>
      <c r="BJX3251" s="137"/>
      <c r="BJY3251" s="137"/>
      <c r="BJZ3251" s="137"/>
      <c r="BKA3251" s="137"/>
      <c r="BKB3251" s="137"/>
      <c r="BKC3251" s="137"/>
      <c r="BKD3251" s="137"/>
      <c r="BKE3251" s="137"/>
      <c r="BKF3251" s="137"/>
      <c r="BKG3251" s="137"/>
      <c r="BKH3251" s="137"/>
      <c r="BKI3251" s="137"/>
      <c r="BKJ3251" s="137"/>
      <c r="BKK3251" s="137"/>
      <c r="BKL3251" s="137"/>
      <c r="BKM3251" s="137"/>
      <c r="BKN3251" s="137"/>
      <c r="BKO3251" s="137"/>
      <c r="BKP3251" s="137"/>
      <c r="BKQ3251" s="137"/>
      <c r="BKR3251" s="137"/>
      <c r="BKS3251" s="137"/>
      <c r="BKT3251" s="137"/>
      <c r="BKU3251" s="137"/>
      <c r="BKV3251" s="137"/>
      <c r="BKW3251" s="137"/>
      <c r="BKX3251" s="137"/>
      <c r="BKY3251" s="137"/>
      <c r="BKZ3251" s="137"/>
      <c r="BLA3251" s="137"/>
      <c r="BLB3251" s="137"/>
      <c r="BLC3251" s="137"/>
      <c r="BLD3251" s="137"/>
      <c r="BLE3251" s="137"/>
      <c r="BLF3251" s="137"/>
      <c r="BLG3251" s="137"/>
      <c r="BLH3251" s="137"/>
      <c r="BLI3251" s="137"/>
      <c r="BLJ3251" s="137"/>
      <c r="BLK3251" s="137"/>
      <c r="BLL3251" s="137"/>
      <c r="BLM3251" s="137"/>
      <c r="BLN3251" s="137"/>
      <c r="BLO3251" s="137"/>
      <c r="BLP3251" s="137"/>
      <c r="BLQ3251" s="137"/>
      <c r="BLR3251" s="137"/>
      <c r="BLS3251" s="137"/>
      <c r="BLT3251" s="137"/>
      <c r="BLU3251" s="137"/>
      <c r="BLV3251" s="137"/>
      <c r="BLW3251" s="137"/>
      <c r="BLX3251" s="137"/>
      <c r="BLY3251" s="137"/>
      <c r="BLZ3251" s="137"/>
      <c r="BMA3251" s="137"/>
      <c r="BMB3251" s="137"/>
      <c r="BMC3251" s="137"/>
      <c r="BMD3251" s="137"/>
      <c r="BME3251" s="137"/>
      <c r="BMF3251" s="137"/>
      <c r="BMG3251" s="137"/>
      <c r="BMH3251" s="137"/>
      <c r="BMI3251" s="137"/>
      <c r="BMJ3251" s="137"/>
      <c r="BMK3251" s="137"/>
      <c r="BML3251" s="137"/>
      <c r="BMM3251" s="137"/>
      <c r="BMN3251" s="137"/>
      <c r="BMO3251" s="137"/>
      <c r="BMP3251" s="137"/>
      <c r="BMQ3251" s="137"/>
      <c r="BMR3251" s="137"/>
      <c r="BMS3251" s="137"/>
      <c r="BMT3251" s="137"/>
      <c r="BMU3251" s="137"/>
      <c r="BMV3251" s="137"/>
      <c r="BMW3251" s="137"/>
      <c r="BMX3251" s="137"/>
      <c r="BMY3251" s="137"/>
      <c r="BMZ3251" s="137"/>
      <c r="BNA3251" s="137"/>
      <c r="BNB3251" s="137"/>
      <c r="BNC3251" s="137"/>
      <c r="BND3251" s="137"/>
      <c r="BNE3251" s="137"/>
      <c r="BNF3251" s="137"/>
      <c r="BNG3251" s="137"/>
      <c r="BNH3251" s="137"/>
      <c r="BNI3251" s="137"/>
      <c r="BNJ3251" s="137"/>
      <c r="BNK3251" s="137"/>
      <c r="BNL3251" s="137"/>
      <c r="BNM3251" s="137"/>
      <c r="BNN3251" s="137"/>
      <c r="BNO3251" s="137"/>
      <c r="BNP3251" s="137"/>
      <c r="BNQ3251" s="137"/>
      <c r="BNR3251" s="137"/>
      <c r="BNS3251" s="137"/>
      <c r="BNT3251" s="137"/>
      <c r="BNU3251" s="137"/>
      <c r="BNV3251" s="137"/>
      <c r="BNW3251" s="137"/>
      <c r="BNX3251" s="137"/>
      <c r="BNY3251" s="137"/>
      <c r="BNZ3251" s="137"/>
      <c r="BOA3251" s="137"/>
      <c r="BOB3251" s="137"/>
      <c r="BOC3251" s="137"/>
      <c r="BOD3251" s="137"/>
      <c r="BOE3251" s="137"/>
      <c r="BOF3251" s="137"/>
      <c r="BOG3251" s="137"/>
      <c r="BOH3251" s="137"/>
      <c r="BOI3251" s="137"/>
      <c r="BOJ3251" s="137"/>
      <c r="BOK3251" s="137"/>
      <c r="BOL3251" s="137"/>
      <c r="BOM3251" s="137"/>
      <c r="BON3251" s="137"/>
      <c r="BOO3251" s="137"/>
      <c r="BOP3251" s="137"/>
      <c r="BOQ3251" s="137"/>
      <c r="BOR3251" s="137"/>
      <c r="BOS3251" s="137"/>
      <c r="BOT3251" s="137"/>
      <c r="BOU3251" s="137"/>
      <c r="BOV3251" s="137"/>
      <c r="BOW3251" s="137"/>
      <c r="BOX3251" s="137"/>
      <c r="BOY3251" s="137"/>
      <c r="BOZ3251" s="137"/>
      <c r="BPA3251" s="137"/>
      <c r="BPB3251" s="137"/>
      <c r="BPC3251" s="137"/>
      <c r="BPD3251" s="137"/>
      <c r="BPE3251" s="137"/>
      <c r="BPF3251" s="137"/>
      <c r="BPG3251" s="137"/>
      <c r="BPH3251" s="137"/>
      <c r="BPI3251" s="137"/>
      <c r="BPJ3251" s="137"/>
      <c r="BPK3251" s="137"/>
      <c r="BPL3251" s="137"/>
      <c r="BPM3251" s="137"/>
      <c r="BPN3251" s="137"/>
      <c r="BPO3251" s="137"/>
      <c r="BPP3251" s="137"/>
      <c r="BPQ3251" s="137"/>
      <c r="BPR3251" s="137"/>
      <c r="BPS3251" s="137"/>
      <c r="BPT3251" s="137"/>
      <c r="BPU3251" s="137"/>
      <c r="BPV3251" s="137"/>
      <c r="BPW3251" s="137"/>
      <c r="BPX3251" s="137"/>
      <c r="BPY3251" s="137"/>
      <c r="BPZ3251" s="137"/>
      <c r="BQA3251" s="137"/>
      <c r="BQB3251" s="137"/>
      <c r="BQC3251" s="137"/>
      <c r="BQD3251" s="137"/>
      <c r="BQE3251" s="137"/>
      <c r="BQF3251" s="137"/>
      <c r="BQG3251" s="137"/>
      <c r="BQH3251" s="137"/>
      <c r="BQI3251" s="137"/>
      <c r="BQJ3251" s="137"/>
      <c r="BQK3251" s="137"/>
      <c r="BQL3251" s="137"/>
      <c r="BQM3251" s="137"/>
      <c r="BQN3251" s="137"/>
      <c r="BQO3251" s="137"/>
      <c r="BQP3251" s="137"/>
      <c r="BQQ3251" s="137"/>
      <c r="BQR3251" s="137"/>
      <c r="BQS3251" s="137"/>
      <c r="BQT3251" s="137"/>
      <c r="BQU3251" s="137"/>
      <c r="BQV3251" s="137"/>
      <c r="BQW3251" s="137"/>
      <c r="BQX3251" s="137"/>
      <c r="BQY3251" s="137"/>
      <c r="BQZ3251" s="137"/>
      <c r="BRA3251" s="137"/>
      <c r="BRB3251" s="137"/>
      <c r="BRC3251" s="137"/>
      <c r="BRD3251" s="137"/>
      <c r="BRE3251" s="137"/>
      <c r="BRF3251" s="137"/>
      <c r="BRG3251" s="137"/>
      <c r="BRH3251" s="137"/>
      <c r="BRI3251" s="137"/>
      <c r="BRJ3251" s="137"/>
      <c r="BRK3251" s="137"/>
      <c r="BRL3251" s="137"/>
      <c r="BRM3251" s="137"/>
      <c r="BRN3251" s="137"/>
      <c r="BRO3251" s="137"/>
      <c r="BRP3251" s="137"/>
      <c r="BRQ3251" s="137"/>
      <c r="BRR3251" s="137"/>
      <c r="BRS3251" s="137"/>
      <c r="BRT3251" s="137"/>
      <c r="BRU3251" s="137"/>
      <c r="BRV3251" s="137"/>
      <c r="BRW3251" s="137"/>
      <c r="BRX3251" s="137"/>
      <c r="BRY3251" s="137"/>
      <c r="BRZ3251" s="137"/>
      <c r="BSA3251" s="137"/>
      <c r="BSB3251" s="137"/>
      <c r="BSC3251" s="137"/>
      <c r="BSD3251" s="137"/>
      <c r="BSE3251" s="137"/>
      <c r="BSF3251" s="137"/>
      <c r="BSG3251" s="137"/>
      <c r="BSH3251" s="137"/>
      <c r="BSI3251" s="137"/>
      <c r="BSJ3251" s="137"/>
      <c r="BSK3251" s="137"/>
      <c r="BSL3251" s="137"/>
      <c r="BSM3251" s="137"/>
      <c r="BSN3251" s="137"/>
      <c r="BSO3251" s="137"/>
      <c r="BSP3251" s="137"/>
      <c r="BSQ3251" s="137"/>
      <c r="BSR3251" s="137"/>
      <c r="BSS3251" s="137"/>
      <c r="BST3251" s="137"/>
      <c r="BSU3251" s="137"/>
      <c r="BSV3251" s="137"/>
      <c r="BSW3251" s="137"/>
      <c r="BSX3251" s="137"/>
      <c r="BSY3251" s="137"/>
      <c r="BSZ3251" s="137"/>
      <c r="BTA3251" s="137"/>
      <c r="BTB3251" s="137"/>
      <c r="BTC3251" s="137"/>
      <c r="BTD3251" s="137"/>
      <c r="BTE3251" s="137"/>
      <c r="BTF3251" s="137"/>
      <c r="BTG3251" s="137"/>
      <c r="BTH3251" s="137"/>
      <c r="BTI3251" s="137"/>
      <c r="BTJ3251" s="137"/>
      <c r="BTK3251" s="137"/>
      <c r="BTL3251" s="137"/>
      <c r="BTM3251" s="137"/>
      <c r="BTN3251" s="137"/>
      <c r="BTO3251" s="137"/>
      <c r="BTP3251" s="137"/>
      <c r="BTQ3251" s="137"/>
      <c r="BTR3251" s="137"/>
      <c r="BTS3251" s="137"/>
      <c r="BTT3251" s="137"/>
      <c r="BTU3251" s="137"/>
      <c r="BTV3251" s="137"/>
      <c r="BTW3251" s="137"/>
      <c r="BTX3251" s="137"/>
      <c r="BTY3251" s="137"/>
      <c r="BTZ3251" s="137"/>
      <c r="BUA3251" s="137"/>
      <c r="BUB3251" s="137"/>
      <c r="BUC3251" s="137"/>
      <c r="BUD3251" s="137"/>
      <c r="BUE3251" s="137"/>
      <c r="BUF3251" s="137"/>
      <c r="BUG3251" s="137"/>
      <c r="BUH3251" s="137"/>
      <c r="BUI3251" s="137"/>
      <c r="BUJ3251" s="137"/>
      <c r="BUK3251" s="137"/>
      <c r="BUL3251" s="137"/>
      <c r="BUM3251" s="137"/>
      <c r="BUN3251" s="137"/>
      <c r="BUO3251" s="137"/>
      <c r="BUP3251" s="137"/>
      <c r="BUQ3251" s="137"/>
      <c r="BUR3251" s="137"/>
      <c r="BUS3251" s="137"/>
      <c r="BUT3251" s="137"/>
      <c r="BUU3251" s="137"/>
      <c r="BUV3251" s="137"/>
      <c r="BUW3251" s="137"/>
      <c r="BUX3251" s="137"/>
      <c r="BUY3251" s="137"/>
      <c r="BUZ3251" s="137"/>
      <c r="BVA3251" s="137"/>
      <c r="BVB3251" s="137"/>
      <c r="BVC3251" s="137"/>
      <c r="BVD3251" s="137"/>
      <c r="BVE3251" s="137"/>
      <c r="BVF3251" s="137"/>
      <c r="BVG3251" s="137"/>
      <c r="BVH3251" s="137"/>
      <c r="BVI3251" s="137"/>
      <c r="BVJ3251" s="137"/>
      <c r="BVK3251" s="137"/>
      <c r="BVL3251" s="137"/>
      <c r="BVM3251" s="137"/>
      <c r="BVN3251" s="137"/>
      <c r="BVO3251" s="137"/>
      <c r="BVP3251" s="137"/>
      <c r="BVQ3251" s="137"/>
      <c r="BVR3251" s="137"/>
      <c r="BVS3251" s="137"/>
      <c r="BVT3251" s="137"/>
      <c r="BVU3251" s="137"/>
      <c r="BVV3251" s="137"/>
      <c r="BVW3251" s="137"/>
      <c r="BVX3251" s="137"/>
      <c r="BVY3251" s="137"/>
      <c r="BVZ3251" s="137"/>
      <c r="BWA3251" s="137"/>
      <c r="BWB3251" s="137"/>
      <c r="BWC3251" s="137"/>
      <c r="BWD3251" s="137"/>
      <c r="BWE3251" s="137"/>
      <c r="BWF3251" s="137"/>
      <c r="BWG3251" s="137"/>
      <c r="BWH3251" s="137"/>
      <c r="BWI3251" s="137"/>
      <c r="BWJ3251" s="137"/>
      <c r="BWK3251" s="137"/>
      <c r="BWL3251" s="137"/>
      <c r="BWM3251" s="137"/>
      <c r="BWN3251" s="137"/>
      <c r="BWO3251" s="137"/>
      <c r="BWP3251" s="137"/>
      <c r="BWQ3251" s="137"/>
      <c r="BWR3251" s="137"/>
      <c r="BWS3251" s="137"/>
      <c r="BWT3251" s="137"/>
      <c r="BWU3251" s="137"/>
      <c r="BWV3251" s="137"/>
      <c r="BWW3251" s="137"/>
      <c r="BWX3251" s="137"/>
      <c r="BWY3251" s="137"/>
      <c r="BWZ3251" s="137"/>
      <c r="BXA3251" s="137"/>
      <c r="BXB3251" s="137"/>
      <c r="BXC3251" s="137"/>
      <c r="BXD3251" s="137"/>
      <c r="BXE3251" s="137"/>
      <c r="BXF3251" s="137"/>
      <c r="BXG3251" s="137"/>
      <c r="BXH3251" s="137"/>
      <c r="BXI3251" s="137"/>
      <c r="BXJ3251" s="137"/>
      <c r="BXK3251" s="137"/>
      <c r="BXL3251" s="137"/>
      <c r="BXM3251" s="137"/>
      <c r="BXN3251" s="137"/>
      <c r="BXO3251" s="137"/>
      <c r="BXP3251" s="137"/>
      <c r="BXQ3251" s="137"/>
      <c r="BXR3251" s="137"/>
      <c r="BXS3251" s="137"/>
      <c r="BXT3251" s="137"/>
      <c r="BXU3251" s="137"/>
      <c r="BXV3251" s="137"/>
      <c r="BXW3251" s="137"/>
      <c r="BXX3251" s="137"/>
      <c r="BXY3251" s="137"/>
      <c r="BXZ3251" s="137"/>
      <c r="BYA3251" s="137"/>
      <c r="BYB3251" s="137"/>
      <c r="BYC3251" s="137"/>
      <c r="BYD3251" s="137"/>
      <c r="BYE3251" s="137"/>
      <c r="BYF3251" s="137"/>
      <c r="BYG3251" s="137"/>
      <c r="BYH3251" s="137"/>
      <c r="BYI3251" s="137"/>
      <c r="BYJ3251" s="137"/>
      <c r="BYK3251" s="137"/>
      <c r="BYL3251" s="137"/>
      <c r="BYM3251" s="137"/>
      <c r="BYN3251" s="137"/>
      <c r="BYO3251" s="137"/>
      <c r="BYP3251" s="137"/>
      <c r="BYQ3251" s="137"/>
      <c r="BYR3251" s="137"/>
      <c r="BYS3251" s="137"/>
      <c r="BYT3251" s="137"/>
      <c r="BYU3251" s="137"/>
      <c r="BYV3251" s="137"/>
      <c r="BYW3251" s="137"/>
      <c r="BYX3251" s="137"/>
      <c r="BYY3251" s="137"/>
      <c r="BYZ3251" s="137"/>
      <c r="BZA3251" s="137"/>
      <c r="BZB3251" s="137"/>
      <c r="BZC3251" s="137"/>
      <c r="BZD3251" s="137"/>
      <c r="BZE3251" s="137"/>
      <c r="BZF3251" s="137"/>
      <c r="BZG3251" s="137"/>
      <c r="BZH3251" s="137"/>
      <c r="BZI3251" s="137"/>
      <c r="BZJ3251" s="137"/>
      <c r="BZK3251" s="137"/>
      <c r="BZL3251" s="137"/>
      <c r="BZM3251" s="137"/>
      <c r="BZN3251" s="137"/>
      <c r="BZO3251" s="137"/>
      <c r="BZP3251" s="137"/>
      <c r="BZQ3251" s="137"/>
      <c r="BZR3251" s="137"/>
      <c r="BZS3251" s="137"/>
      <c r="BZT3251" s="137"/>
      <c r="BZU3251" s="137"/>
      <c r="BZV3251" s="137"/>
      <c r="BZW3251" s="137"/>
      <c r="BZX3251" s="137"/>
      <c r="BZY3251" s="137"/>
      <c r="BZZ3251" s="137"/>
      <c r="CAA3251" s="137"/>
      <c r="CAB3251" s="137"/>
      <c r="CAC3251" s="137"/>
      <c r="CAD3251" s="137"/>
      <c r="CAE3251" s="137"/>
      <c r="CAF3251" s="137"/>
      <c r="CAG3251" s="137"/>
      <c r="CAH3251" s="137"/>
      <c r="CAI3251" s="137"/>
      <c r="CAJ3251" s="137"/>
      <c r="CAK3251" s="137"/>
      <c r="CAL3251" s="137"/>
      <c r="CAM3251" s="137"/>
      <c r="CAN3251" s="137"/>
      <c r="CAO3251" s="137"/>
      <c r="CAP3251" s="137"/>
      <c r="CAQ3251" s="137"/>
      <c r="CAR3251" s="137"/>
      <c r="CAS3251" s="137"/>
      <c r="CAT3251" s="137"/>
      <c r="CAU3251" s="137"/>
      <c r="CAV3251" s="137"/>
      <c r="CAW3251" s="137"/>
      <c r="CAX3251" s="137"/>
      <c r="CAY3251" s="137"/>
      <c r="CAZ3251" s="137"/>
      <c r="CBA3251" s="137"/>
      <c r="CBB3251" s="137"/>
      <c r="CBC3251" s="137"/>
      <c r="CBD3251" s="137"/>
      <c r="CBE3251" s="137"/>
      <c r="CBF3251" s="137"/>
      <c r="CBG3251" s="137"/>
      <c r="CBH3251" s="137"/>
      <c r="CBI3251" s="137"/>
      <c r="CBJ3251" s="137"/>
      <c r="CBK3251" s="137"/>
      <c r="CBL3251" s="137"/>
      <c r="CBM3251" s="137"/>
      <c r="CBN3251" s="137"/>
      <c r="CBO3251" s="137"/>
      <c r="CBP3251" s="137"/>
      <c r="CBQ3251" s="137"/>
      <c r="CBR3251" s="137"/>
      <c r="CBS3251" s="137"/>
      <c r="CBT3251" s="137"/>
      <c r="CBU3251" s="137"/>
      <c r="CBV3251" s="137"/>
      <c r="CBW3251" s="137"/>
      <c r="CBX3251" s="137"/>
      <c r="CBY3251" s="137"/>
      <c r="CBZ3251" s="137"/>
      <c r="CCA3251" s="137"/>
      <c r="CCB3251" s="137"/>
      <c r="CCC3251" s="137"/>
      <c r="CCD3251" s="137"/>
      <c r="CCE3251" s="137"/>
      <c r="CCF3251" s="137"/>
      <c r="CCG3251" s="137"/>
      <c r="CCH3251" s="137"/>
      <c r="CCI3251" s="137"/>
      <c r="CCJ3251" s="137"/>
      <c r="CCK3251" s="137"/>
      <c r="CCL3251" s="137"/>
      <c r="CCM3251" s="137"/>
      <c r="CCN3251" s="137"/>
      <c r="CCO3251" s="137"/>
      <c r="CCP3251" s="137"/>
      <c r="CCQ3251" s="137"/>
      <c r="CCR3251" s="137"/>
      <c r="CCS3251" s="137"/>
      <c r="CCT3251" s="137"/>
      <c r="CCU3251" s="137"/>
      <c r="CCV3251" s="137"/>
      <c r="CCW3251" s="137"/>
      <c r="CCX3251" s="137"/>
      <c r="CCY3251" s="137"/>
      <c r="CCZ3251" s="137"/>
      <c r="CDA3251" s="137"/>
      <c r="CDB3251" s="137"/>
      <c r="CDC3251" s="137"/>
      <c r="CDD3251" s="137"/>
      <c r="CDE3251" s="137"/>
      <c r="CDF3251" s="137"/>
      <c r="CDG3251" s="137"/>
      <c r="CDH3251" s="137"/>
      <c r="CDI3251" s="137"/>
      <c r="CDJ3251" s="137"/>
      <c r="CDK3251" s="137"/>
      <c r="CDL3251" s="137"/>
      <c r="CDM3251" s="137"/>
      <c r="CDN3251" s="137"/>
      <c r="CDO3251" s="137"/>
      <c r="CDP3251" s="137"/>
      <c r="CDQ3251" s="137"/>
      <c r="CDR3251" s="137"/>
      <c r="CDS3251" s="137"/>
      <c r="CDT3251" s="137"/>
      <c r="CDU3251" s="137"/>
      <c r="CDV3251" s="137"/>
      <c r="CDW3251" s="137"/>
      <c r="CDX3251" s="137"/>
      <c r="CDY3251" s="137"/>
      <c r="CDZ3251" s="137"/>
      <c r="CEA3251" s="137"/>
      <c r="CEB3251" s="137"/>
      <c r="CEC3251" s="137"/>
      <c r="CED3251" s="137"/>
      <c r="CEE3251" s="137"/>
      <c r="CEF3251" s="137"/>
      <c r="CEG3251" s="137"/>
      <c r="CEH3251" s="137"/>
      <c r="CEI3251" s="137"/>
      <c r="CEJ3251" s="137"/>
      <c r="CEK3251" s="137"/>
      <c r="CEL3251" s="137"/>
      <c r="CEM3251" s="137"/>
      <c r="CEN3251" s="137"/>
      <c r="CEO3251" s="137"/>
      <c r="CEP3251" s="137"/>
      <c r="CEQ3251" s="137"/>
      <c r="CER3251" s="137"/>
      <c r="CES3251" s="137"/>
      <c r="CET3251" s="137"/>
      <c r="CEU3251" s="137"/>
      <c r="CEV3251" s="137"/>
      <c r="CEW3251" s="137"/>
      <c r="CEX3251" s="137"/>
      <c r="CEY3251" s="137"/>
      <c r="CEZ3251" s="137"/>
      <c r="CFA3251" s="137"/>
      <c r="CFB3251" s="137"/>
      <c r="CFC3251" s="137"/>
      <c r="CFD3251" s="137"/>
      <c r="CFE3251" s="137"/>
      <c r="CFF3251" s="137"/>
      <c r="CFG3251" s="137"/>
      <c r="CFH3251" s="137"/>
      <c r="CFI3251" s="137"/>
      <c r="CFJ3251" s="137"/>
      <c r="CFK3251" s="137"/>
      <c r="CFL3251" s="137"/>
      <c r="CFM3251" s="137"/>
      <c r="CFN3251" s="137"/>
      <c r="CFO3251" s="137"/>
      <c r="CFP3251" s="137"/>
      <c r="CFQ3251" s="137"/>
      <c r="CFR3251" s="137"/>
      <c r="CFS3251" s="137"/>
      <c r="CFT3251" s="137"/>
      <c r="CFU3251" s="137"/>
      <c r="CFV3251" s="137"/>
      <c r="CFW3251" s="137"/>
      <c r="CFX3251" s="137"/>
      <c r="CFY3251" s="137"/>
      <c r="CFZ3251" s="137"/>
      <c r="CGA3251" s="137"/>
      <c r="CGB3251" s="137"/>
      <c r="CGC3251" s="137"/>
      <c r="CGD3251" s="137"/>
      <c r="CGE3251" s="137"/>
      <c r="CGF3251" s="137"/>
      <c r="CGG3251" s="137"/>
      <c r="CGH3251" s="137"/>
      <c r="CGI3251" s="137"/>
      <c r="CGJ3251" s="137"/>
      <c r="CGK3251" s="137"/>
      <c r="CGL3251" s="137"/>
      <c r="CGM3251" s="137"/>
      <c r="CGN3251" s="137"/>
      <c r="CGO3251" s="137"/>
      <c r="CGP3251" s="137"/>
      <c r="CGQ3251" s="137"/>
      <c r="CGR3251" s="137"/>
      <c r="CGS3251" s="137"/>
      <c r="CGT3251" s="137"/>
      <c r="CGU3251" s="137"/>
      <c r="CGV3251" s="137"/>
      <c r="CGW3251" s="137"/>
      <c r="CGX3251" s="137"/>
      <c r="CGY3251" s="137"/>
      <c r="CGZ3251" s="137"/>
      <c r="CHA3251" s="137"/>
      <c r="CHB3251" s="137"/>
      <c r="CHC3251" s="137"/>
      <c r="CHD3251" s="137"/>
      <c r="CHE3251" s="137"/>
      <c r="CHF3251" s="137"/>
      <c r="CHG3251" s="137"/>
      <c r="CHH3251" s="137"/>
      <c r="CHI3251" s="137"/>
      <c r="CHJ3251" s="137"/>
      <c r="CHK3251" s="137"/>
      <c r="CHL3251" s="137"/>
      <c r="CHM3251" s="137"/>
      <c r="CHN3251" s="137"/>
      <c r="CHO3251" s="137"/>
      <c r="CHP3251" s="137"/>
      <c r="CHQ3251" s="137"/>
      <c r="CHR3251" s="137"/>
      <c r="CHS3251" s="137"/>
      <c r="CHT3251" s="137"/>
      <c r="CHU3251" s="137"/>
      <c r="CHV3251" s="137"/>
      <c r="CHW3251" s="137"/>
      <c r="CHX3251" s="137"/>
      <c r="CHY3251" s="137"/>
      <c r="CHZ3251" s="137"/>
      <c r="CIA3251" s="137"/>
      <c r="CIB3251" s="137"/>
      <c r="CIC3251" s="137"/>
      <c r="CID3251" s="137"/>
      <c r="CIE3251" s="137"/>
      <c r="CIF3251" s="137"/>
      <c r="CIG3251" s="137"/>
      <c r="CIH3251" s="137"/>
      <c r="CII3251" s="137"/>
      <c r="CIJ3251" s="137"/>
      <c r="CIK3251" s="137"/>
      <c r="CIL3251" s="137"/>
      <c r="CIM3251" s="137"/>
      <c r="CIN3251" s="137"/>
      <c r="CIO3251" s="137"/>
      <c r="CIP3251" s="137"/>
      <c r="CIQ3251" s="137"/>
      <c r="CIR3251" s="137"/>
      <c r="CIS3251" s="137"/>
      <c r="CIT3251" s="137"/>
      <c r="CIU3251" s="137"/>
      <c r="CIV3251" s="137"/>
      <c r="CIW3251" s="137"/>
      <c r="CIX3251" s="137"/>
      <c r="CIY3251" s="137"/>
      <c r="CIZ3251" s="137"/>
      <c r="CJA3251" s="137"/>
      <c r="CJB3251" s="137"/>
      <c r="CJC3251" s="137"/>
      <c r="CJD3251" s="137"/>
      <c r="CJE3251" s="137"/>
      <c r="CJF3251" s="137"/>
      <c r="CJG3251" s="137"/>
      <c r="CJH3251" s="137"/>
      <c r="CJI3251" s="137"/>
      <c r="CJJ3251" s="137"/>
      <c r="CJK3251" s="137"/>
      <c r="CJL3251" s="137"/>
      <c r="CJM3251" s="137"/>
      <c r="CJN3251" s="137"/>
      <c r="CJO3251" s="137"/>
      <c r="CJP3251" s="137"/>
      <c r="CJQ3251" s="137"/>
      <c r="CJR3251" s="137"/>
      <c r="CJS3251" s="137"/>
      <c r="CJT3251" s="137"/>
      <c r="CJU3251" s="137"/>
      <c r="CJV3251" s="137"/>
      <c r="CJW3251" s="137"/>
      <c r="CJX3251" s="137"/>
      <c r="CJY3251" s="137"/>
      <c r="CJZ3251" s="137"/>
      <c r="CKA3251" s="137"/>
      <c r="CKB3251" s="137"/>
      <c r="CKC3251" s="137"/>
      <c r="CKD3251" s="137"/>
      <c r="CKE3251" s="137"/>
      <c r="CKF3251" s="137"/>
      <c r="CKG3251" s="137"/>
      <c r="CKH3251" s="137"/>
      <c r="CKI3251" s="137"/>
      <c r="CKJ3251" s="137"/>
      <c r="CKK3251" s="137"/>
      <c r="CKL3251" s="137"/>
      <c r="CKM3251" s="137"/>
      <c r="CKN3251" s="137"/>
      <c r="CKO3251" s="137"/>
      <c r="CKP3251" s="137"/>
      <c r="CKQ3251" s="137"/>
      <c r="CKR3251" s="137"/>
      <c r="CKS3251" s="137"/>
      <c r="CKT3251" s="137"/>
      <c r="CKU3251" s="137"/>
      <c r="CKV3251" s="137"/>
      <c r="CKW3251" s="137"/>
      <c r="CKX3251" s="137"/>
      <c r="CKY3251" s="137"/>
      <c r="CKZ3251" s="137"/>
      <c r="CLA3251" s="137"/>
      <c r="CLB3251" s="137"/>
      <c r="CLC3251" s="137"/>
      <c r="CLD3251" s="137"/>
      <c r="CLE3251" s="137"/>
      <c r="CLF3251" s="137"/>
      <c r="CLG3251" s="137"/>
      <c r="CLH3251" s="137"/>
      <c r="CLI3251" s="137"/>
      <c r="CLJ3251" s="137"/>
      <c r="CLK3251" s="137"/>
      <c r="CLL3251" s="137"/>
      <c r="CLM3251" s="137"/>
      <c r="CLN3251" s="137"/>
      <c r="CLO3251" s="137"/>
      <c r="CLP3251" s="137"/>
      <c r="CLQ3251" s="137"/>
      <c r="CLR3251" s="137"/>
      <c r="CLS3251" s="137"/>
      <c r="CLT3251" s="137"/>
      <c r="CLU3251" s="137"/>
      <c r="CLV3251" s="137"/>
      <c r="CLW3251" s="137"/>
      <c r="CLX3251" s="137"/>
      <c r="CLY3251" s="137"/>
      <c r="CLZ3251" s="137"/>
      <c r="CMA3251" s="137"/>
      <c r="CMB3251" s="137"/>
      <c r="CMC3251" s="137"/>
      <c r="CMD3251" s="137"/>
      <c r="CME3251" s="137"/>
      <c r="CMF3251" s="137"/>
      <c r="CMG3251" s="137"/>
      <c r="CMH3251" s="137"/>
      <c r="CMI3251" s="137"/>
      <c r="CMJ3251" s="137"/>
      <c r="CMK3251" s="137"/>
      <c r="CML3251" s="137"/>
      <c r="CMM3251" s="137"/>
      <c r="CMN3251" s="137"/>
      <c r="CMO3251" s="137"/>
      <c r="CMP3251" s="137"/>
      <c r="CMQ3251" s="137"/>
      <c r="CMR3251" s="137"/>
      <c r="CMS3251" s="137"/>
      <c r="CMT3251" s="137"/>
      <c r="CMU3251" s="137"/>
      <c r="CMV3251" s="137"/>
      <c r="CMW3251" s="137"/>
      <c r="CMX3251" s="137"/>
      <c r="CMY3251" s="137"/>
      <c r="CMZ3251" s="137"/>
      <c r="CNA3251" s="137"/>
      <c r="CNB3251" s="137"/>
      <c r="CNC3251" s="137"/>
      <c r="CND3251" s="137"/>
      <c r="CNE3251" s="137"/>
      <c r="CNF3251" s="137"/>
      <c r="CNG3251" s="137"/>
      <c r="CNH3251" s="137"/>
      <c r="CNI3251" s="137"/>
      <c r="CNJ3251" s="137"/>
      <c r="CNK3251" s="137"/>
      <c r="CNL3251" s="137"/>
      <c r="CNM3251" s="137"/>
      <c r="CNN3251" s="137"/>
      <c r="CNO3251" s="137"/>
      <c r="CNP3251" s="137"/>
      <c r="CNQ3251" s="137"/>
      <c r="CNR3251" s="137"/>
      <c r="CNS3251" s="137"/>
      <c r="CNT3251" s="137"/>
      <c r="CNU3251" s="137"/>
      <c r="CNV3251" s="137"/>
      <c r="CNW3251" s="137"/>
      <c r="CNX3251" s="137"/>
      <c r="CNY3251" s="137"/>
      <c r="CNZ3251" s="137"/>
      <c r="COA3251" s="137"/>
      <c r="COB3251" s="137"/>
      <c r="COC3251" s="137"/>
      <c r="COD3251" s="137"/>
      <c r="COE3251" s="137"/>
      <c r="COF3251" s="137"/>
      <c r="COG3251" s="137"/>
      <c r="COH3251" s="137"/>
      <c r="COI3251" s="137"/>
      <c r="COJ3251" s="137"/>
      <c r="COK3251" s="137"/>
      <c r="COL3251" s="137"/>
      <c r="COM3251" s="137"/>
      <c r="CON3251" s="137"/>
      <c r="COO3251" s="137"/>
      <c r="COP3251" s="137"/>
      <c r="COQ3251" s="137"/>
      <c r="COR3251" s="137"/>
      <c r="COS3251" s="137"/>
      <c r="COT3251" s="137"/>
      <c r="COU3251" s="137"/>
      <c r="COV3251" s="137"/>
      <c r="COW3251" s="137"/>
      <c r="COX3251" s="137"/>
      <c r="COY3251" s="137"/>
      <c r="COZ3251" s="137"/>
      <c r="CPA3251" s="137"/>
      <c r="CPB3251" s="137"/>
      <c r="CPC3251" s="137"/>
      <c r="CPD3251" s="137"/>
      <c r="CPE3251" s="137"/>
      <c r="CPF3251" s="137"/>
      <c r="CPG3251" s="137"/>
      <c r="CPH3251" s="137"/>
      <c r="CPI3251" s="137"/>
      <c r="CPJ3251" s="137"/>
      <c r="CPK3251" s="137"/>
      <c r="CPL3251" s="137"/>
      <c r="CPM3251" s="137"/>
      <c r="CPN3251" s="137"/>
      <c r="CPO3251" s="137"/>
      <c r="CPP3251" s="137"/>
      <c r="CPQ3251" s="137"/>
      <c r="CPR3251" s="137"/>
      <c r="CPS3251" s="137"/>
      <c r="CPT3251" s="137"/>
      <c r="CPU3251" s="137"/>
      <c r="CPV3251" s="137"/>
      <c r="CPW3251" s="137"/>
      <c r="CPX3251" s="137"/>
      <c r="CPY3251" s="137"/>
      <c r="CPZ3251" s="137"/>
      <c r="CQA3251" s="137"/>
      <c r="CQB3251" s="137"/>
      <c r="CQC3251" s="137"/>
      <c r="CQD3251" s="137"/>
      <c r="CQE3251" s="137"/>
      <c r="CQF3251" s="137"/>
      <c r="CQG3251" s="137"/>
      <c r="CQH3251" s="137"/>
      <c r="CQI3251" s="137"/>
      <c r="CQJ3251" s="137"/>
      <c r="CQK3251" s="137"/>
      <c r="CQL3251" s="137"/>
      <c r="CQM3251" s="137"/>
      <c r="CQN3251" s="137"/>
      <c r="CQO3251" s="137"/>
      <c r="CQP3251" s="137"/>
      <c r="CQQ3251" s="137"/>
      <c r="CQR3251" s="137"/>
      <c r="CQS3251" s="137"/>
      <c r="CQT3251" s="137"/>
      <c r="CQU3251" s="137"/>
      <c r="CQV3251" s="137"/>
      <c r="CQW3251" s="137"/>
      <c r="CQX3251" s="137"/>
      <c r="CQY3251" s="137"/>
      <c r="CQZ3251" s="137"/>
      <c r="CRA3251" s="137"/>
      <c r="CRB3251" s="137"/>
      <c r="CRC3251" s="137"/>
      <c r="CRD3251" s="137"/>
      <c r="CRE3251" s="137"/>
      <c r="CRF3251" s="137"/>
      <c r="CRG3251" s="137"/>
      <c r="CRH3251" s="137"/>
      <c r="CRI3251" s="137"/>
      <c r="CRJ3251" s="137"/>
      <c r="CRK3251" s="137"/>
      <c r="CRL3251" s="137"/>
      <c r="CRM3251" s="137"/>
      <c r="CRN3251" s="137"/>
      <c r="CRO3251" s="137"/>
      <c r="CRP3251" s="137"/>
      <c r="CRQ3251" s="137"/>
      <c r="CRR3251" s="137"/>
      <c r="CRS3251" s="137"/>
      <c r="CRT3251" s="137"/>
      <c r="CRU3251" s="137"/>
      <c r="CRV3251" s="137"/>
      <c r="CRW3251" s="137"/>
      <c r="CRX3251" s="137"/>
      <c r="CRY3251" s="137"/>
      <c r="CRZ3251" s="137"/>
      <c r="CSA3251" s="137"/>
      <c r="CSB3251" s="137"/>
      <c r="CSC3251" s="137"/>
      <c r="CSD3251" s="137"/>
      <c r="CSE3251" s="137"/>
      <c r="CSF3251" s="137"/>
      <c r="CSG3251" s="137"/>
      <c r="CSH3251" s="137"/>
      <c r="CSI3251" s="137"/>
      <c r="CSJ3251" s="137"/>
      <c r="CSK3251" s="137"/>
      <c r="CSL3251" s="137"/>
      <c r="CSM3251" s="137"/>
      <c r="CSN3251" s="137"/>
      <c r="CSO3251" s="137"/>
      <c r="CSP3251" s="137"/>
      <c r="CSQ3251" s="137"/>
      <c r="CSR3251" s="137"/>
      <c r="CSS3251" s="137"/>
      <c r="CST3251" s="137"/>
      <c r="CSU3251" s="137"/>
      <c r="CSV3251" s="137"/>
      <c r="CSW3251" s="137"/>
      <c r="CSX3251" s="137"/>
      <c r="CSY3251" s="137"/>
      <c r="CSZ3251" s="137"/>
      <c r="CTA3251" s="137"/>
      <c r="CTB3251" s="137"/>
      <c r="CTC3251" s="137"/>
      <c r="CTD3251" s="137"/>
      <c r="CTE3251" s="137"/>
      <c r="CTF3251" s="137"/>
      <c r="CTG3251" s="137"/>
      <c r="CTH3251" s="137"/>
      <c r="CTI3251" s="137"/>
      <c r="CTJ3251" s="137"/>
      <c r="CTK3251" s="137"/>
      <c r="CTL3251" s="137"/>
      <c r="CTM3251" s="137"/>
      <c r="CTN3251" s="137"/>
      <c r="CTO3251" s="137"/>
      <c r="CTP3251" s="137"/>
      <c r="CTQ3251" s="137"/>
      <c r="CTR3251" s="137"/>
      <c r="CTS3251" s="137"/>
      <c r="CTT3251" s="137"/>
      <c r="CTU3251" s="137"/>
      <c r="CTV3251" s="137"/>
      <c r="CTW3251" s="137"/>
      <c r="CTX3251" s="137"/>
      <c r="CTY3251" s="137"/>
      <c r="CTZ3251" s="137"/>
      <c r="CUA3251" s="137"/>
      <c r="CUB3251" s="137"/>
      <c r="CUC3251" s="137"/>
      <c r="CUD3251" s="137"/>
      <c r="CUE3251" s="137"/>
      <c r="CUF3251" s="137"/>
      <c r="CUG3251" s="137"/>
      <c r="CUH3251" s="137"/>
      <c r="CUI3251" s="137"/>
      <c r="CUJ3251" s="137"/>
      <c r="CUK3251" s="137"/>
      <c r="CUL3251" s="137"/>
      <c r="CUM3251" s="137"/>
      <c r="CUN3251" s="137"/>
      <c r="CUO3251" s="137"/>
      <c r="CUP3251" s="137"/>
      <c r="CUQ3251" s="137"/>
      <c r="CUR3251" s="137"/>
      <c r="CUS3251" s="137"/>
      <c r="CUT3251" s="137"/>
      <c r="CUU3251" s="137"/>
      <c r="CUV3251" s="137"/>
      <c r="CUW3251" s="137"/>
      <c r="CUX3251" s="137"/>
      <c r="CUY3251" s="137"/>
      <c r="CUZ3251" s="137"/>
      <c r="CVA3251" s="137"/>
      <c r="CVB3251" s="137"/>
      <c r="CVC3251" s="137"/>
      <c r="CVD3251" s="137"/>
      <c r="CVE3251" s="137"/>
      <c r="CVF3251" s="137"/>
      <c r="CVG3251" s="137"/>
      <c r="CVH3251" s="137"/>
      <c r="CVI3251" s="137"/>
      <c r="CVJ3251" s="137"/>
      <c r="CVK3251" s="137"/>
      <c r="CVL3251" s="137"/>
      <c r="CVM3251" s="137"/>
      <c r="CVN3251" s="137"/>
      <c r="CVO3251" s="137"/>
      <c r="CVP3251" s="137"/>
      <c r="CVQ3251" s="137"/>
      <c r="CVR3251" s="137"/>
      <c r="CVS3251" s="137"/>
      <c r="CVT3251" s="137"/>
      <c r="CVU3251" s="137"/>
      <c r="CVV3251" s="137"/>
      <c r="CVW3251" s="137"/>
      <c r="CVX3251" s="137"/>
      <c r="CVY3251" s="137"/>
      <c r="CVZ3251" s="137"/>
      <c r="CWA3251" s="137"/>
      <c r="CWB3251" s="137"/>
      <c r="CWC3251" s="137"/>
      <c r="CWD3251" s="137"/>
      <c r="CWE3251" s="137"/>
      <c r="CWF3251" s="137"/>
      <c r="CWG3251" s="137"/>
      <c r="CWH3251" s="137"/>
      <c r="CWI3251" s="137"/>
      <c r="CWJ3251" s="137"/>
      <c r="CWK3251" s="137"/>
      <c r="CWL3251" s="137"/>
      <c r="CWM3251" s="137"/>
      <c r="CWN3251" s="137"/>
      <c r="CWO3251" s="137"/>
      <c r="CWP3251" s="137"/>
      <c r="CWQ3251" s="137"/>
      <c r="CWR3251" s="137"/>
      <c r="CWS3251" s="137"/>
      <c r="CWT3251" s="137"/>
      <c r="CWU3251" s="137"/>
      <c r="CWV3251" s="137"/>
      <c r="CWW3251" s="137"/>
      <c r="CWX3251" s="137"/>
      <c r="CWY3251" s="137"/>
      <c r="CWZ3251" s="137"/>
      <c r="CXA3251" s="137"/>
      <c r="CXB3251" s="137"/>
      <c r="CXC3251" s="137"/>
      <c r="CXD3251" s="137"/>
      <c r="CXE3251" s="137"/>
      <c r="CXF3251" s="137"/>
      <c r="CXG3251" s="137"/>
      <c r="CXH3251" s="137"/>
      <c r="CXI3251" s="137"/>
      <c r="CXJ3251" s="137"/>
      <c r="CXK3251" s="137"/>
      <c r="CXL3251" s="137"/>
      <c r="CXM3251" s="137"/>
      <c r="CXN3251" s="137"/>
      <c r="CXO3251" s="137"/>
      <c r="CXP3251" s="137"/>
      <c r="CXQ3251" s="137"/>
      <c r="CXR3251" s="137"/>
      <c r="CXS3251" s="137"/>
      <c r="CXT3251" s="137"/>
      <c r="CXU3251" s="137"/>
      <c r="CXV3251" s="137"/>
      <c r="CXW3251" s="137"/>
      <c r="CXX3251" s="137"/>
      <c r="CXY3251" s="137"/>
      <c r="CXZ3251" s="137"/>
      <c r="CYA3251" s="137"/>
      <c r="CYB3251" s="137"/>
      <c r="CYC3251" s="137"/>
      <c r="CYD3251" s="137"/>
      <c r="CYE3251" s="137"/>
      <c r="CYF3251" s="137"/>
      <c r="CYG3251" s="137"/>
      <c r="CYH3251" s="137"/>
      <c r="CYI3251" s="137"/>
      <c r="CYJ3251" s="137"/>
      <c r="CYK3251" s="137"/>
      <c r="CYL3251" s="137"/>
      <c r="CYM3251" s="137"/>
      <c r="CYN3251" s="137"/>
      <c r="CYO3251" s="137"/>
      <c r="CYP3251" s="137"/>
      <c r="CYQ3251" s="137"/>
      <c r="CYR3251" s="137"/>
      <c r="CYS3251" s="137"/>
      <c r="CYT3251" s="137"/>
      <c r="CYU3251" s="137"/>
      <c r="CYV3251" s="137"/>
      <c r="CYW3251" s="137"/>
      <c r="CYX3251" s="137"/>
      <c r="CYY3251" s="137"/>
      <c r="CYZ3251" s="137"/>
      <c r="CZA3251" s="137"/>
      <c r="CZB3251" s="137"/>
      <c r="CZC3251" s="137"/>
      <c r="CZD3251" s="137"/>
      <c r="CZE3251" s="137"/>
      <c r="CZF3251" s="137"/>
      <c r="CZG3251" s="137"/>
      <c r="CZH3251" s="137"/>
      <c r="CZI3251" s="137"/>
      <c r="CZJ3251" s="137"/>
      <c r="CZK3251" s="137"/>
      <c r="CZL3251" s="137"/>
      <c r="CZM3251" s="137"/>
      <c r="CZN3251" s="137"/>
      <c r="CZO3251" s="137"/>
      <c r="CZP3251" s="137"/>
      <c r="CZQ3251" s="137"/>
      <c r="CZR3251" s="137"/>
      <c r="CZS3251" s="137"/>
      <c r="CZT3251" s="137"/>
      <c r="CZU3251" s="137"/>
      <c r="CZV3251" s="137"/>
      <c r="CZW3251" s="137"/>
      <c r="CZX3251" s="137"/>
      <c r="CZY3251" s="137"/>
      <c r="CZZ3251" s="137"/>
      <c r="DAA3251" s="137"/>
      <c r="DAB3251" s="137"/>
      <c r="DAC3251" s="137"/>
      <c r="DAD3251" s="137"/>
      <c r="DAE3251" s="137"/>
      <c r="DAF3251" s="137"/>
      <c r="DAG3251" s="137"/>
      <c r="DAH3251" s="137"/>
      <c r="DAI3251" s="137"/>
      <c r="DAJ3251" s="137"/>
      <c r="DAK3251" s="137"/>
      <c r="DAL3251" s="137"/>
      <c r="DAM3251" s="137"/>
      <c r="DAN3251" s="137"/>
      <c r="DAO3251" s="137"/>
      <c r="DAP3251" s="137"/>
      <c r="DAQ3251" s="137"/>
      <c r="DAR3251" s="137"/>
      <c r="DAS3251" s="137"/>
      <c r="DAT3251" s="137"/>
      <c r="DAU3251" s="137"/>
      <c r="DAV3251" s="137"/>
      <c r="DAW3251" s="137"/>
      <c r="DAX3251" s="137"/>
      <c r="DAY3251" s="137"/>
      <c r="DAZ3251" s="137"/>
      <c r="DBA3251" s="137"/>
      <c r="DBB3251" s="137"/>
      <c r="DBC3251" s="137"/>
      <c r="DBD3251" s="137"/>
      <c r="DBE3251" s="137"/>
      <c r="DBF3251" s="137"/>
      <c r="DBG3251" s="137"/>
      <c r="DBH3251" s="137"/>
      <c r="DBI3251" s="137"/>
      <c r="DBJ3251" s="137"/>
      <c r="DBK3251" s="137"/>
      <c r="DBL3251" s="137"/>
      <c r="DBM3251" s="137"/>
      <c r="DBN3251" s="137"/>
      <c r="DBO3251" s="137"/>
      <c r="DBP3251" s="137"/>
      <c r="DBQ3251" s="137"/>
      <c r="DBR3251" s="137"/>
      <c r="DBS3251" s="137"/>
      <c r="DBT3251" s="137"/>
      <c r="DBU3251" s="137"/>
      <c r="DBV3251" s="137"/>
      <c r="DBW3251" s="137"/>
      <c r="DBX3251" s="137"/>
      <c r="DBY3251" s="137"/>
      <c r="DBZ3251" s="137"/>
      <c r="DCA3251" s="137"/>
      <c r="DCB3251" s="137"/>
      <c r="DCC3251" s="137"/>
      <c r="DCD3251" s="137"/>
      <c r="DCE3251" s="137"/>
      <c r="DCF3251" s="137"/>
      <c r="DCG3251" s="137"/>
      <c r="DCH3251" s="137"/>
      <c r="DCI3251" s="137"/>
      <c r="DCJ3251" s="137"/>
      <c r="DCK3251" s="137"/>
      <c r="DCL3251" s="137"/>
      <c r="DCM3251" s="137"/>
      <c r="DCN3251" s="137"/>
      <c r="DCO3251" s="137"/>
      <c r="DCP3251" s="137"/>
      <c r="DCQ3251" s="137"/>
      <c r="DCR3251" s="137"/>
      <c r="DCS3251" s="137"/>
      <c r="DCT3251" s="137"/>
      <c r="DCU3251" s="137"/>
      <c r="DCV3251" s="137"/>
      <c r="DCW3251" s="137"/>
      <c r="DCX3251" s="137"/>
      <c r="DCY3251" s="137"/>
      <c r="DCZ3251" s="137"/>
      <c r="DDA3251" s="137"/>
      <c r="DDB3251" s="137"/>
      <c r="DDC3251" s="137"/>
      <c r="DDD3251" s="137"/>
      <c r="DDE3251" s="137"/>
      <c r="DDF3251" s="137"/>
      <c r="DDG3251" s="137"/>
      <c r="DDH3251" s="137"/>
      <c r="DDI3251" s="137"/>
      <c r="DDJ3251" s="137"/>
      <c r="DDK3251" s="137"/>
      <c r="DDL3251" s="137"/>
      <c r="DDM3251" s="137"/>
      <c r="DDN3251" s="137"/>
      <c r="DDO3251" s="137"/>
      <c r="DDP3251" s="137"/>
      <c r="DDQ3251" s="137"/>
      <c r="DDR3251" s="137"/>
      <c r="DDS3251" s="137"/>
      <c r="DDT3251" s="137"/>
      <c r="DDU3251" s="137"/>
      <c r="DDV3251" s="137"/>
      <c r="DDW3251" s="137"/>
      <c r="DDX3251" s="137"/>
      <c r="DDY3251" s="137"/>
      <c r="DDZ3251" s="137"/>
      <c r="DEA3251" s="137"/>
      <c r="DEB3251" s="137"/>
      <c r="DEC3251" s="137"/>
      <c r="DED3251" s="137"/>
      <c r="DEE3251" s="137"/>
      <c r="DEF3251" s="137"/>
      <c r="DEG3251" s="137"/>
      <c r="DEH3251" s="137"/>
      <c r="DEI3251" s="137"/>
      <c r="DEJ3251" s="137"/>
      <c r="DEK3251" s="137"/>
      <c r="DEL3251" s="137"/>
      <c r="DEM3251" s="137"/>
      <c r="DEN3251" s="137"/>
      <c r="DEO3251" s="137"/>
      <c r="DEP3251" s="137"/>
      <c r="DEQ3251" s="137"/>
      <c r="DER3251" s="137"/>
      <c r="DES3251" s="137"/>
      <c r="DET3251" s="137"/>
      <c r="DEU3251" s="137"/>
      <c r="DEV3251" s="137"/>
      <c r="DEW3251" s="137"/>
      <c r="DEX3251" s="137"/>
      <c r="DEY3251" s="137"/>
      <c r="DEZ3251" s="137"/>
      <c r="DFA3251" s="137"/>
      <c r="DFB3251" s="137"/>
      <c r="DFC3251" s="137"/>
      <c r="DFD3251" s="137"/>
      <c r="DFE3251" s="137"/>
      <c r="DFF3251" s="137"/>
      <c r="DFG3251" s="137"/>
      <c r="DFH3251" s="137"/>
      <c r="DFI3251" s="137"/>
      <c r="DFJ3251" s="137"/>
      <c r="DFK3251" s="137"/>
      <c r="DFL3251" s="137"/>
      <c r="DFM3251" s="137"/>
      <c r="DFN3251" s="137"/>
      <c r="DFO3251" s="137"/>
      <c r="DFP3251" s="137"/>
      <c r="DFQ3251" s="137"/>
      <c r="DFR3251" s="137"/>
      <c r="DFS3251" s="137"/>
      <c r="DFT3251" s="137"/>
      <c r="DFU3251" s="137"/>
      <c r="DFV3251" s="137"/>
      <c r="DFW3251" s="137"/>
      <c r="DFX3251" s="137"/>
      <c r="DFY3251" s="137"/>
      <c r="DFZ3251" s="137"/>
      <c r="DGA3251" s="137"/>
      <c r="DGB3251" s="137"/>
      <c r="DGC3251" s="137"/>
      <c r="DGD3251" s="137"/>
      <c r="DGE3251" s="137"/>
      <c r="DGF3251" s="137"/>
      <c r="DGG3251" s="137"/>
      <c r="DGH3251" s="137"/>
      <c r="DGI3251" s="137"/>
      <c r="DGJ3251" s="137"/>
      <c r="DGK3251" s="137"/>
      <c r="DGL3251" s="137"/>
      <c r="DGM3251" s="137"/>
      <c r="DGN3251" s="137"/>
      <c r="DGO3251" s="137"/>
      <c r="DGP3251" s="137"/>
      <c r="DGQ3251" s="137"/>
      <c r="DGR3251" s="137"/>
      <c r="DGS3251" s="137"/>
      <c r="DGT3251" s="137"/>
      <c r="DGU3251" s="137"/>
      <c r="DGV3251" s="137"/>
      <c r="DGW3251" s="137"/>
      <c r="DGX3251" s="137"/>
      <c r="DGY3251" s="137"/>
      <c r="DGZ3251" s="137"/>
      <c r="DHA3251" s="137"/>
      <c r="DHB3251" s="137"/>
      <c r="DHC3251" s="137"/>
      <c r="DHD3251" s="137"/>
      <c r="DHE3251" s="137"/>
      <c r="DHF3251" s="137"/>
      <c r="DHG3251" s="137"/>
      <c r="DHH3251" s="137"/>
      <c r="DHI3251" s="137"/>
      <c r="DHJ3251" s="137"/>
      <c r="DHK3251" s="137"/>
      <c r="DHL3251" s="137"/>
      <c r="DHM3251" s="137"/>
      <c r="DHN3251" s="137"/>
      <c r="DHO3251" s="137"/>
    </row>
    <row r="3252" spans="1:2927" s="148" customFormat="1" ht="23.15" customHeight="1" outlineLevel="1" x14ac:dyDescent="0.35">
      <c r="A3252" s="83" t="s">
        <v>4496</v>
      </c>
      <c r="B3252" s="84" t="s">
        <v>454</v>
      </c>
      <c r="C3252" s="85"/>
      <c r="D3252" s="86"/>
      <c r="E3252" s="101"/>
      <c r="F3252" s="101"/>
      <c r="G3252" s="101"/>
      <c r="H3252" s="101"/>
      <c r="I3252" s="101">
        <f t="shared" si="199"/>
        <v>0</v>
      </c>
      <c r="J3252" s="101"/>
      <c r="K3252" s="101"/>
      <c r="L3252" s="101"/>
      <c r="M3252" s="101"/>
      <c r="N3252" s="101">
        <f t="shared" si="198"/>
        <v>0</v>
      </c>
      <c r="O3252" s="88">
        <v>46113</v>
      </c>
      <c r="P3252" s="88">
        <v>46188</v>
      </c>
      <c r="Q3252" s="89">
        <v>0.5</v>
      </c>
      <c r="R3252" s="90" t="s">
        <v>33</v>
      </c>
      <c r="S3252" s="91"/>
      <c r="T3252" s="91"/>
      <c r="U3252" s="102"/>
      <c r="V3252" s="137"/>
      <c r="W3252" s="137"/>
      <c r="X3252" s="137"/>
      <c r="Y3252" s="137"/>
      <c r="Z3252" s="137"/>
      <c r="AA3252" s="137"/>
      <c r="AB3252" s="137"/>
      <c r="AC3252" s="137"/>
      <c r="AD3252" s="137"/>
      <c r="AE3252" s="137"/>
      <c r="AF3252" s="137"/>
      <c r="AG3252" s="137"/>
      <c r="AH3252" s="137"/>
      <c r="AI3252" s="137"/>
      <c r="AJ3252" s="137"/>
      <c r="AK3252" s="137"/>
      <c r="AL3252" s="137"/>
      <c r="AM3252" s="137"/>
      <c r="AN3252" s="137"/>
      <c r="AO3252" s="137"/>
      <c r="AP3252" s="137"/>
      <c r="AQ3252" s="137"/>
      <c r="AR3252" s="137"/>
      <c r="AS3252" s="137"/>
      <c r="AT3252" s="137"/>
      <c r="AU3252" s="137"/>
      <c r="AV3252" s="137"/>
      <c r="AW3252" s="137"/>
      <c r="AX3252" s="137"/>
      <c r="AY3252" s="137"/>
      <c r="AZ3252" s="137"/>
      <c r="BA3252" s="137"/>
      <c r="BB3252" s="137"/>
      <c r="BC3252" s="137"/>
      <c r="BD3252" s="137"/>
      <c r="BE3252" s="137"/>
      <c r="BF3252" s="137"/>
      <c r="BG3252" s="137"/>
      <c r="BH3252" s="137"/>
      <c r="BI3252" s="137"/>
      <c r="BJ3252" s="137"/>
      <c r="BK3252" s="137"/>
      <c r="BL3252" s="137"/>
      <c r="BM3252" s="137"/>
      <c r="BN3252" s="137"/>
      <c r="BO3252" s="137"/>
      <c r="BP3252" s="137"/>
      <c r="BQ3252" s="137"/>
      <c r="BR3252" s="137"/>
      <c r="BS3252" s="137"/>
      <c r="BT3252" s="137"/>
      <c r="BU3252" s="137"/>
      <c r="BV3252" s="137"/>
      <c r="BW3252" s="137"/>
      <c r="BX3252" s="137"/>
      <c r="BY3252" s="137"/>
      <c r="BZ3252" s="137"/>
      <c r="CA3252" s="137"/>
      <c r="CB3252" s="137"/>
      <c r="CC3252" s="137"/>
      <c r="CD3252" s="137"/>
      <c r="CE3252" s="137"/>
      <c r="CF3252" s="137"/>
      <c r="CG3252" s="137"/>
      <c r="CH3252" s="137"/>
      <c r="CI3252" s="137"/>
      <c r="CJ3252" s="137"/>
      <c r="CK3252" s="137"/>
      <c r="CL3252" s="137"/>
      <c r="CM3252" s="137"/>
      <c r="CN3252" s="137"/>
      <c r="CO3252" s="137"/>
      <c r="CP3252" s="137"/>
      <c r="CQ3252" s="137"/>
      <c r="CR3252" s="137"/>
      <c r="CS3252" s="137"/>
      <c r="CT3252" s="137"/>
      <c r="CU3252" s="137"/>
      <c r="CV3252" s="137"/>
      <c r="CW3252" s="137"/>
      <c r="CX3252" s="137"/>
      <c r="CY3252" s="137"/>
      <c r="CZ3252" s="137"/>
      <c r="DA3252" s="137"/>
      <c r="DB3252" s="137"/>
      <c r="DC3252" s="137"/>
      <c r="DD3252" s="137"/>
      <c r="DE3252" s="137"/>
      <c r="DF3252" s="137"/>
      <c r="DG3252" s="137"/>
      <c r="DH3252" s="137"/>
      <c r="DI3252" s="137"/>
      <c r="DJ3252" s="137"/>
      <c r="DK3252" s="137"/>
      <c r="DL3252" s="137"/>
      <c r="DM3252" s="137"/>
      <c r="DN3252" s="137"/>
      <c r="DO3252" s="137"/>
      <c r="DP3252" s="137"/>
      <c r="DQ3252" s="137"/>
      <c r="DR3252" s="137"/>
      <c r="DS3252" s="137"/>
      <c r="DT3252" s="137"/>
      <c r="DU3252" s="137"/>
      <c r="DV3252" s="137"/>
      <c r="DW3252" s="137"/>
      <c r="DX3252" s="137"/>
      <c r="DY3252" s="137"/>
      <c r="DZ3252" s="137"/>
      <c r="EA3252" s="137"/>
      <c r="EB3252" s="137"/>
      <c r="EC3252" s="137"/>
      <c r="ED3252" s="137"/>
      <c r="EE3252" s="137"/>
      <c r="EF3252" s="137"/>
      <c r="EG3252" s="137"/>
      <c r="EH3252" s="137"/>
      <c r="EI3252" s="137"/>
      <c r="EJ3252" s="137"/>
      <c r="EK3252" s="137"/>
      <c r="EL3252" s="137"/>
      <c r="EM3252" s="137"/>
      <c r="EN3252" s="137"/>
      <c r="EO3252" s="137"/>
      <c r="EP3252" s="137"/>
      <c r="EQ3252" s="137"/>
      <c r="ER3252" s="137"/>
      <c r="ES3252" s="137"/>
      <c r="ET3252" s="137"/>
      <c r="EU3252" s="137"/>
      <c r="EV3252" s="137"/>
      <c r="EW3252" s="137"/>
      <c r="EX3252" s="137"/>
      <c r="EY3252" s="137"/>
      <c r="EZ3252" s="137"/>
      <c r="FA3252" s="137"/>
      <c r="FB3252" s="137"/>
      <c r="FC3252" s="137"/>
      <c r="FD3252" s="137"/>
      <c r="FE3252" s="137"/>
      <c r="FF3252" s="137"/>
      <c r="FG3252" s="137"/>
      <c r="FH3252" s="137"/>
      <c r="FI3252" s="137"/>
      <c r="FJ3252" s="137"/>
      <c r="FK3252" s="137"/>
      <c r="FL3252" s="137"/>
      <c r="FM3252" s="137"/>
      <c r="FN3252" s="137"/>
      <c r="FO3252" s="137"/>
      <c r="FP3252" s="137"/>
      <c r="FQ3252" s="137"/>
      <c r="FR3252" s="137"/>
      <c r="FS3252" s="137"/>
      <c r="FT3252" s="137"/>
      <c r="FU3252" s="137"/>
      <c r="FV3252" s="137"/>
      <c r="FW3252" s="137"/>
      <c r="FX3252" s="137"/>
      <c r="FY3252" s="137"/>
      <c r="FZ3252" s="137"/>
      <c r="GA3252" s="137"/>
      <c r="GB3252" s="137"/>
      <c r="GC3252" s="137"/>
      <c r="GD3252" s="137"/>
      <c r="GE3252" s="137"/>
      <c r="GF3252" s="137"/>
      <c r="GG3252" s="137"/>
      <c r="GH3252" s="137"/>
      <c r="GI3252" s="137"/>
      <c r="GJ3252" s="137"/>
      <c r="GK3252" s="137"/>
      <c r="GL3252" s="137"/>
      <c r="GM3252" s="137"/>
      <c r="GN3252" s="137"/>
      <c r="GO3252" s="137"/>
      <c r="GP3252" s="137"/>
      <c r="GQ3252" s="137"/>
      <c r="GR3252" s="137"/>
      <c r="GS3252" s="137"/>
      <c r="GT3252" s="137"/>
      <c r="GU3252" s="137"/>
      <c r="GV3252" s="137"/>
      <c r="GW3252" s="137"/>
      <c r="GX3252" s="137"/>
      <c r="GY3252" s="137"/>
      <c r="GZ3252" s="137"/>
      <c r="HA3252" s="137"/>
      <c r="HB3252" s="137"/>
      <c r="HC3252" s="137"/>
      <c r="HD3252" s="137"/>
      <c r="HE3252" s="137"/>
      <c r="HF3252" s="137"/>
      <c r="HG3252" s="137"/>
      <c r="HH3252" s="137"/>
      <c r="HI3252" s="137"/>
      <c r="HJ3252" s="137"/>
      <c r="HK3252" s="137"/>
      <c r="HL3252" s="137"/>
      <c r="HM3252" s="137"/>
      <c r="HN3252" s="137"/>
      <c r="HO3252" s="137"/>
      <c r="HP3252" s="137"/>
      <c r="HQ3252" s="137"/>
      <c r="HR3252" s="137"/>
      <c r="HS3252" s="137"/>
      <c r="HT3252" s="137"/>
      <c r="HU3252" s="137"/>
      <c r="HV3252" s="137"/>
      <c r="HW3252" s="137"/>
      <c r="HX3252" s="137"/>
      <c r="HY3252" s="137"/>
      <c r="HZ3252" s="137"/>
      <c r="IA3252" s="137"/>
      <c r="IB3252" s="137"/>
      <c r="IC3252" s="137"/>
      <c r="ID3252" s="137"/>
      <c r="IE3252" s="137"/>
      <c r="IF3252" s="137"/>
      <c r="IG3252" s="137"/>
      <c r="IH3252" s="137"/>
      <c r="II3252" s="137"/>
      <c r="IJ3252" s="137"/>
      <c r="IK3252" s="137"/>
      <c r="IL3252" s="137"/>
      <c r="IM3252" s="137"/>
      <c r="IN3252" s="137"/>
      <c r="IO3252" s="137"/>
      <c r="IP3252" s="137"/>
      <c r="IQ3252" s="137"/>
      <c r="IR3252" s="137"/>
      <c r="IS3252" s="137"/>
      <c r="IT3252" s="137"/>
      <c r="IU3252" s="137"/>
      <c r="IV3252" s="137"/>
      <c r="IW3252" s="137"/>
      <c r="IX3252" s="137"/>
      <c r="IY3252" s="137"/>
      <c r="IZ3252" s="137"/>
      <c r="JA3252" s="137"/>
      <c r="JB3252" s="137"/>
      <c r="JC3252" s="137"/>
      <c r="JD3252" s="137"/>
      <c r="JE3252" s="137"/>
      <c r="JF3252" s="137"/>
      <c r="JG3252" s="137"/>
      <c r="JH3252" s="137"/>
      <c r="JI3252" s="137"/>
      <c r="JJ3252" s="137"/>
      <c r="JK3252" s="137"/>
      <c r="JL3252" s="137"/>
      <c r="JM3252" s="137"/>
      <c r="JN3252" s="137"/>
      <c r="JO3252" s="137"/>
      <c r="JP3252" s="137"/>
      <c r="JQ3252" s="137"/>
      <c r="JR3252" s="137"/>
      <c r="JS3252" s="137"/>
      <c r="JT3252" s="137"/>
      <c r="JU3252" s="137"/>
      <c r="JV3252" s="137"/>
      <c r="JW3252" s="137"/>
      <c r="JX3252" s="137"/>
      <c r="JY3252" s="137"/>
      <c r="JZ3252" s="137"/>
      <c r="KA3252" s="137"/>
      <c r="KB3252" s="137"/>
      <c r="KC3252" s="137"/>
      <c r="KD3252" s="137"/>
      <c r="KE3252" s="137"/>
      <c r="KF3252" s="137"/>
      <c r="KG3252" s="137"/>
      <c r="KH3252" s="137"/>
      <c r="KI3252" s="137"/>
      <c r="KJ3252" s="137"/>
      <c r="KK3252" s="137"/>
      <c r="KL3252" s="137"/>
      <c r="KM3252" s="137"/>
      <c r="KN3252" s="137"/>
      <c r="KO3252" s="137"/>
      <c r="KP3252" s="137"/>
      <c r="KQ3252" s="137"/>
      <c r="KR3252" s="137"/>
      <c r="KS3252" s="137"/>
      <c r="KT3252" s="137"/>
      <c r="KU3252" s="137"/>
      <c r="KV3252" s="137"/>
      <c r="KW3252" s="137"/>
      <c r="KX3252" s="137"/>
      <c r="KY3252" s="137"/>
      <c r="KZ3252" s="137"/>
      <c r="LA3252" s="137"/>
      <c r="LB3252" s="137"/>
      <c r="LC3252" s="137"/>
      <c r="LD3252" s="137"/>
      <c r="LE3252" s="137"/>
      <c r="LF3252" s="137"/>
      <c r="LG3252" s="137"/>
      <c r="LH3252" s="137"/>
      <c r="LI3252" s="137"/>
      <c r="LJ3252" s="137"/>
      <c r="LK3252" s="137"/>
      <c r="LL3252" s="137"/>
      <c r="LM3252" s="137"/>
      <c r="LN3252" s="137"/>
      <c r="LO3252" s="137"/>
      <c r="LP3252" s="137"/>
      <c r="LQ3252" s="137"/>
      <c r="LR3252" s="137"/>
      <c r="LS3252" s="137"/>
      <c r="LT3252" s="137"/>
      <c r="LU3252" s="137"/>
      <c r="LV3252" s="137"/>
      <c r="LW3252" s="137"/>
      <c r="LX3252" s="137"/>
      <c r="LY3252" s="137"/>
      <c r="LZ3252" s="137"/>
      <c r="MA3252" s="137"/>
      <c r="MB3252" s="137"/>
      <c r="MC3252" s="137"/>
      <c r="MD3252" s="137"/>
      <c r="ME3252" s="137"/>
      <c r="MF3252" s="137"/>
      <c r="MG3252" s="137"/>
      <c r="MH3252" s="137"/>
      <c r="MI3252" s="137"/>
      <c r="MJ3252" s="137"/>
      <c r="MK3252" s="137"/>
      <c r="ML3252" s="137"/>
      <c r="MM3252" s="137"/>
      <c r="MN3252" s="137"/>
      <c r="MO3252" s="137"/>
      <c r="MP3252" s="137"/>
      <c r="MQ3252" s="137"/>
      <c r="MR3252" s="137"/>
      <c r="MS3252" s="137"/>
      <c r="MT3252" s="137"/>
      <c r="MU3252" s="137"/>
      <c r="MV3252" s="137"/>
      <c r="MW3252" s="137"/>
      <c r="MX3252" s="137"/>
      <c r="MY3252" s="137"/>
      <c r="MZ3252" s="137"/>
      <c r="NA3252" s="137"/>
      <c r="NB3252" s="137"/>
      <c r="NC3252" s="137"/>
      <c r="ND3252" s="137"/>
      <c r="NE3252" s="137"/>
      <c r="NF3252" s="137"/>
      <c r="NG3252" s="137"/>
      <c r="NH3252" s="137"/>
      <c r="NI3252" s="137"/>
      <c r="NJ3252" s="137"/>
      <c r="NK3252" s="137"/>
      <c r="NL3252" s="137"/>
      <c r="NM3252" s="137"/>
      <c r="NN3252" s="137"/>
      <c r="NO3252" s="137"/>
      <c r="NP3252" s="137"/>
      <c r="NQ3252" s="137"/>
      <c r="NR3252" s="137"/>
      <c r="NS3252" s="137"/>
      <c r="NT3252" s="137"/>
      <c r="NU3252" s="137"/>
      <c r="NV3252" s="137"/>
      <c r="NW3252" s="137"/>
      <c r="NX3252" s="137"/>
      <c r="NY3252" s="137"/>
      <c r="NZ3252" s="137"/>
      <c r="OA3252" s="137"/>
      <c r="OB3252" s="137"/>
      <c r="OC3252" s="137"/>
      <c r="OD3252" s="137"/>
      <c r="OE3252" s="137"/>
      <c r="OF3252" s="137"/>
      <c r="OG3252" s="137"/>
      <c r="OH3252" s="137"/>
      <c r="OI3252" s="137"/>
      <c r="OJ3252" s="137"/>
      <c r="OK3252" s="137"/>
      <c r="OL3252" s="137"/>
      <c r="OM3252" s="137"/>
      <c r="ON3252" s="137"/>
      <c r="OO3252" s="137"/>
      <c r="OP3252" s="137"/>
      <c r="OQ3252" s="137"/>
      <c r="OR3252" s="137"/>
      <c r="OS3252" s="137"/>
      <c r="OT3252" s="137"/>
      <c r="OU3252" s="137"/>
      <c r="OV3252" s="137"/>
      <c r="OW3252" s="137"/>
      <c r="OX3252" s="137"/>
      <c r="OY3252" s="137"/>
      <c r="OZ3252" s="137"/>
      <c r="PA3252" s="137"/>
      <c r="PB3252" s="137"/>
      <c r="PC3252" s="137"/>
      <c r="PD3252" s="137"/>
      <c r="PE3252" s="137"/>
      <c r="PF3252" s="137"/>
      <c r="PG3252" s="137"/>
      <c r="PH3252" s="137"/>
      <c r="PI3252" s="137"/>
      <c r="PJ3252" s="137"/>
      <c r="PK3252" s="137"/>
      <c r="PL3252" s="137"/>
      <c r="PM3252" s="137"/>
      <c r="PN3252" s="137"/>
      <c r="PO3252" s="137"/>
      <c r="PP3252" s="137"/>
      <c r="PQ3252" s="137"/>
      <c r="PR3252" s="137"/>
      <c r="PS3252" s="137"/>
      <c r="PT3252" s="137"/>
      <c r="PU3252" s="137"/>
      <c r="PV3252" s="137"/>
      <c r="PW3252" s="137"/>
      <c r="PX3252" s="137"/>
      <c r="PY3252" s="137"/>
      <c r="PZ3252" s="137"/>
      <c r="QA3252" s="137"/>
      <c r="QB3252" s="137"/>
      <c r="QC3252" s="137"/>
      <c r="QD3252" s="137"/>
      <c r="QE3252" s="137"/>
      <c r="QF3252" s="137"/>
      <c r="QG3252" s="137"/>
      <c r="QH3252" s="137"/>
      <c r="QI3252" s="137"/>
      <c r="QJ3252" s="137"/>
      <c r="QK3252" s="137"/>
      <c r="QL3252" s="137"/>
      <c r="QM3252" s="137"/>
      <c r="QN3252" s="137"/>
      <c r="QO3252" s="137"/>
      <c r="QP3252" s="137"/>
      <c r="QQ3252" s="137"/>
      <c r="QR3252" s="137"/>
      <c r="QS3252" s="137"/>
      <c r="QT3252" s="137"/>
      <c r="QU3252" s="137"/>
      <c r="QV3252" s="137"/>
      <c r="QW3252" s="137"/>
      <c r="QX3252" s="137"/>
      <c r="QY3252" s="137"/>
      <c r="QZ3252" s="137"/>
      <c r="RA3252" s="137"/>
      <c r="RB3252" s="137"/>
      <c r="RC3252" s="137"/>
      <c r="RD3252" s="137"/>
      <c r="RE3252" s="137"/>
      <c r="RF3252" s="137"/>
      <c r="RG3252" s="137"/>
      <c r="RH3252" s="137"/>
      <c r="RI3252" s="137"/>
      <c r="RJ3252" s="137"/>
      <c r="RK3252" s="137"/>
      <c r="RL3252" s="137"/>
      <c r="RM3252" s="137"/>
      <c r="RN3252" s="137"/>
      <c r="RO3252" s="137"/>
      <c r="RP3252" s="137"/>
      <c r="RQ3252" s="137"/>
      <c r="RR3252" s="137"/>
      <c r="RS3252" s="137"/>
      <c r="RT3252" s="137"/>
      <c r="RU3252" s="137"/>
      <c r="RV3252" s="137"/>
      <c r="RW3252" s="137"/>
      <c r="RX3252" s="137"/>
      <c r="RY3252" s="137"/>
      <c r="RZ3252" s="137"/>
      <c r="SA3252" s="137"/>
      <c r="SB3252" s="137"/>
      <c r="SC3252" s="137"/>
      <c r="SD3252" s="137"/>
      <c r="SE3252" s="137"/>
      <c r="SF3252" s="137"/>
      <c r="SG3252" s="137"/>
      <c r="SH3252" s="137"/>
      <c r="SI3252" s="137"/>
      <c r="SJ3252" s="137"/>
      <c r="SK3252" s="137"/>
      <c r="SL3252" s="137"/>
      <c r="SM3252" s="137"/>
      <c r="SN3252" s="137"/>
      <c r="SO3252" s="137"/>
      <c r="SP3252" s="137"/>
      <c r="SQ3252" s="137"/>
      <c r="SR3252" s="137"/>
      <c r="SS3252" s="137"/>
      <c r="ST3252" s="137"/>
      <c r="SU3252" s="137"/>
      <c r="SV3252" s="137"/>
      <c r="SW3252" s="137"/>
      <c r="SX3252" s="137"/>
      <c r="SY3252" s="137"/>
      <c r="SZ3252" s="137"/>
      <c r="TA3252" s="137"/>
      <c r="TB3252" s="137"/>
      <c r="TC3252" s="137"/>
      <c r="TD3252" s="137"/>
      <c r="TE3252" s="137"/>
      <c r="TF3252" s="137"/>
      <c r="TG3252" s="137"/>
      <c r="TH3252" s="137"/>
      <c r="TI3252" s="137"/>
      <c r="TJ3252" s="137"/>
      <c r="TK3252" s="137"/>
      <c r="TL3252" s="137"/>
      <c r="TM3252" s="137"/>
      <c r="TN3252" s="137"/>
      <c r="TO3252" s="137"/>
      <c r="TP3252" s="137"/>
      <c r="TQ3252" s="137"/>
      <c r="TR3252" s="137"/>
      <c r="TS3252" s="137"/>
      <c r="TT3252" s="137"/>
      <c r="TU3252" s="137"/>
      <c r="TV3252" s="137"/>
      <c r="TW3252" s="137"/>
      <c r="TX3252" s="137"/>
      <c r="TY3252" s="137"/>
      <c r="TZ3252" s="137"/>
      <c r="UA3252" s="137"/>
      <c r="UB3252" s="137"/>
      <c r="UC3252" s="137"/>
      <c r="UD3252" s="137"/>
      <c r="UE3252" s="137"/>
      <c r="UF3252" s="137"/>
      <c r="UG3252" s="137"/>
      <c r="UH3252" s="137"/>
      <c r="UI3252" s="137"/>
      <c r="UJ3252" s="137"/>
      <c r="UK3252" s="137"/>
      <c r="UL3252" s="137"/>
      <c r="UM3252" s="137"/>
      <c r="UN3252" s="137"/>
      <c r="UO3252" s="137"/>
      <c r="UP3252" s="137"/>
      <c r="UQ3252" s="137"/>
      <c r="UR3252" s="137"/>
      <c r="US3252" s="137"/>
      <c r="UT3252" s="137"/>
      <c r="UU3252" s="137"/>
      <c r="UV3252" s="137"/>
      <c r="UW3252" s="137"/>
      <c r="UX3252" s="137"/>
      <c r="UY3252" s="137"/>
      <c r="UZ3252" s="137"/>
      <c r="VA3252" s="137"/>
      <c r="VB3252" s="137"/>
      <c r="VC3252" s="137"/>
      <c r="VD3252" s="137"/>
      <c r="VE3252" s="137"/>
      <c r="VF3252" s="137"/>
      <c r="VG3252" s="137"/>
      <c r="VH3252" s="137"/>
      <c r="VI3252" s="137"/>
      <c r="VJ3252" s="137"/>
      <c r="VK3252" s="137"/>
      <c r="VL3252" s="137"/>
      <c r="VM3252" s="137"/>
      <c r="VN3252" s="137"/>
      <c r="VO3252" s="137"/>
      <c r="VP3252" s="137"/>
      <c r="VQ3252" s="137"/>
      <c r="VR3252" s="137"/>
      <c r="VS3252" s="137"/>
      <c r="VT3252" s="137"/>
      <c r="VU3252" s="137"/>
      <c r="VV3252" s="137"/>
      <c r="VW3252" s="137"/>
      <c r="VX3252" s="137"/>
      <c r="VY3252" s="137"/>
      <c r="VZ3252" s="137"/>
      <c r="WA3252" s="137"/>
      <c r="WB3252" s="137"/>
      <c r="WC3252" s="137"/>
      <c r="WD3252" s="137"/>
      <c r="WE3252" s="137"/>
      <c r="WF3252" s="137"/>
      <c r="WG3252" s="137"/>
      <c r="WH3252" s="137"/>
      <c r="WI3252" s="137"/>
      <c r="WJ3252" s="137"/>
      <c r="WK3252" s="137"/>
      <c r="WL3252" s="137"/>
      <c r="WM3252" s="137"/>
      <c r="WN3252" s="137"/>
      <c r="WO3252" s="137"/>
      <c r="WP3252" s="137"/>
      <c r="WQ3252" s="137"/>
      <c r="WR3252" s="137"/>
      <c r="WS3252" s="137"/>
      <c r="WT3252" s="137"/>
      <c r="WU3252" s="137"/>
      <c r="WV3252" s="137"/>
      <c r="WW3252" s="137"/>
      <c r="WX3252" s="137"/>
      <c r="WY3252" s="137"/>
      <c r="WZ3252" s="137"/>
      <c r="XA3252" s="137"/>
      <c r="XB3252" s="137"/>
      <c r="XC3252" s="137"/>
      <c r="XD3252" s="137"/>
      <c r="XE3252" s="137"/>
      <c r="XF3252" s="137"/>
      <c r="XG3252" s="137"/>
      <c r="XH3252" s="137"/>
      <c r="XI3252" s="137"/>
      <c r="XJ3252" s="137"/>
      <c r="XK3252" s="137"/>
      <c r="XL3252" s="137"/>
      <c r="XM3252" s="137"/>
      <c r="XN3252" s="137"/>
      <c r="XO3252" s="137"/>
      <c r="XP3252" s="137"/>
      <c r="XQ3252" s="137"/>
      <c r="XR3252" s="137"/>
      <c r="XS3252" s="137"/>
      <c r="XT3252" s="137"/>
      <c r="XU3252" s="137"/>
      <c r="XV3252" s="137"/>
      <c r="XW3252" s="137"/>
      <c r="XX3252" s="137"/>
      <c r="XY3252" s="137"/>
      <c r="XZ3252" s="137"/>
      <c r="YA3252" s="137"/>
      <c r="YB3252" s="137"/>
      <c r="YC3252" s="137"/>
      <c r="YD3252" s="137"/>
      <c r="YE3252" s="137"/>
      <c r="YF3252" s="137"/>
      <c r="YG3252" s="137"/>
      <c r="YH3252" s="137"/>
      <c r="YI3252" s="137"/>
      <c r="YJ3252" s="137"/>
      <c r="YK3252" s="137"/>
      <c r="YL3252" s="137"/>
      <c r="YM3252" s="137"/>
      <c r="YN3252" s="137"/>
      <c r="YO3252" s="137"/>
      <c r="YP3252" s="137"/>
      <c r="YQ3252" s="137"/>
      <c r="YR3252" s="137"/>
      <c r="YS3252" s="137"/>
      <c r="YT3252" s="137"/>
      <c r="YU3252" s="137"/>
      <c r="YV3252" s="137"/>
      <c r="YW3252" s="137"/>
      <c r="YX3252" s="137"/>
      <c r="YY3252" s="137"/>
      <c r="YZ3252" s="137"/>
      <c r="ZA3252" s="137"/>
      <c r="ZB3252" s="137"/>
      <c r="ZC3252" s="137"/>
      <c r="ZD3252" s="137"/>
      <c r="ZE3252" s="137"/>
      <c r="ZF3252" s="137"/>
      <c r="ZG3252" s="137"/>
      <c r="ZH3252" s="137"/>
      <c r="ZI3252" s="137"/>
      <c r="ZJ3252" s="137"/>
      <c r="ZK3252" s="137"/>
      <c r="ZL3252" s="137"/>
      <c r="ZM3252" s="137"/>
      <c r="ZN3252" s="137"/>
      <c r="ZO3252" s="137"/>
      <c r="ZP3252" s="137"/>
      <c r="ZQ3252" s="137"/>
      <c r="ZR3252" s="137"/>
      <c r="ZS3252" s="137"/>
      <c r="ZT3252" s="137"/>
      <c r="ZU3252" s="137"/>
      <c r="ZV3252" s="137"/>
      <c r="ZW3252" s="137"/>
      <c r="ZX3252" s="137"/>
      <c r="ZY3252" s="137"/>
      <c r="ZZ3252" s="137"/>
      <c r="AAA3252" s="137"/>
      <c r="AAB3252" s="137"/>
      <c r="AAC3252" s="137"/>
      <c r="AAD3252" s="137"/>
      <c r="AAE3252" s="137"/>
      <c r="AAF3252" s="137"/>
      <c r="AAG3252" s="137"/>
      <c r="AAH3252" s="137"/>
      <c r="AAI3252" s="137"/>
      <c r="AAJ3252" s="137"/>
      <c r="AAK3252" s="137"/>
      <c r="AAL3252" s="137"/>
      <c r="AAM3252" s="137"/>
      <c r="AAN3252" s="137"/>
      <c r="AAO3252" s="137"/>
      <c r="AAP3252" s="137"/>
      <c r="AAQ3252" s="137"/>
      <c r="AAR3252" s="137"/>
      <c r="AAS3252" s="137"/>
      <c r="AAT3252" s="137"/>
      <c r="AAU3252" s="137"/>
      <c r="AAV3252" s="137"/>
      <c r="AAW3252" s="137"/>
      <c r="AAX3252" s="137"/>
      <c r="AAY3252" s="137"/>
      <c r="AAZ3252" s="137"/>
      <c r="ABA3252" s="137"/>
      <c r="ABB3252" s="137"/>
      <c r="ABC3252" s="137"/>
      <c r="ABD3252" s="137"/>
      <c r="ABE3252" s="137"/>
      <c r="ABF3252" s="137"/>
      <c r="ABG3252" s="137"/>
      <c r="ABH3252" s="137"/>
      <c r="ABI3252" s="137"/>
      <c r="ABJ3252" s="137"/>
      <c r="ABK3252" s="137"/>
      <c r="ABL3252" s="137"/>
      <c r="ABM3252" s="137"/>
      <c r="ABN3252" s="137"/>
      <c r="ABO3252" s="137"/>
      <c r="ABP3252" s="137"/>
      <c r="ABQ3252" s="137"/>
      <c r="ABR3252" s="137"/>
      <c r="ABS3252" s="137"/>
      <c r="ABT3252" s="137"/>
      <c r="ABU3252" s="137"/>
      <c r="ABV3252" s="137"/>
      <c r="ABW3252" s="137"/>
      <c r="ABX3252" s="137"/>
      <c r="ABY3252" s="137"/>
      <c r="ABZ3252" s="137"/>
      <c r="ACA3252" s="137"/>
      <c r="ACB3252" s="137"/>
      <c r="ACC3252" s="137"/>
      <c r="ACD3252" s="137"/>
      <c r="ACE3252" s="137"/>
      <c r="ACF3252" s="137"/>
      <c r="ACG3252" s="137"/>
      <c r="ACH3252" s="137"/>
      <c r="ACI3252" s="137"/>
      <c r="ACJ3252" s="137"/>
      <c r="ACK3252" s="137"/>
      <c r="ACL3252" s="137"/>
      <c r="ACM3252" s="137"/>
      <c r="ACN3252" s="137"/>
      <c r="ACO3252" s="137"/>
      <c r="ACP3252" s="137"/>
      <c r="ACQ3252" s="137"/>
      <c r="ACR3252" s="137"/>
      <c r="ACS3252" s="137"/>
      <c r="ACT3252" s="137"/>
      <c r="ACU3252" s="137"/>
      <c r="ACV3252" s="137"/>
      <c r="ACW3252" s="137"/>
      <c r="ACX3252" s="137"/>
      <c r="ACY3252" s="137"/>
      <c r="ACZ3252" s="137"/>
      <c r="ADA3252" s="137"/>
      <c r="ADB3252" s="137"/>
      <c r="ADC3252" s="137"/>
      <c r="ADD3252" s="137"/>
      <c r="ADE3252" s="137"/>
      <c r="ADF3252" s="137"/>
      <c r="ADG3252" s="137"/>
      <c r="ADH3252" s="137"/>
      <c r="ADI3252" s="137"/>
      <c r="ADJ3252" s="137"/>
      <c r="ADK3252" s="137"/>
      <c r="ADL3252" s="137"/>
      <c r="ADM3252" s="137"/>
      <c r="ADN3252" s="137"/>
      <c r="ADO3252" s="137"/>
      <c r="ADP3252" s="137"/>
      <c r="ADQ3252" s="137"/>
      <c r="ADR3252" s="137"/>
      <c r="ADS3252" s="137"/>
      <c r="ADT3252" s="137"/>
      <c r="ADU3252" s="137"/>
      <c r="ADV3252" s="137"/>
      <c r="ADW3252" s="137"/>
      <c r="ADX3252" s="137"/>
      <c r="ADY3252" s="137"/>
      <c r="ADZ3252" s="137"/>
      <c r="AEA3252" s="137"/>
      <c r="AEB3252" s="137"/>
      <c r="AEC3252" s="137"/>
      <c r="AED3252" s="137"/>
      <c r="AEE3252" s="137"/>
      <c r="AEF3252" s="137"/>
      <c r="AEG3252" s="137"/>
      <c r="AEH3252" s="137"/>
      <c r="AEI3252" s="137"/>
      <c r="AEJ3252" s="137"/>
      <c r="AEK3252" s="137"/>
      <c r="AEL3252" s="137"/>
      <c r="AEM3252" s="137"/>
      <c r="AEN3252" s="137"/>
      <c r="AEO3252" s="137"/>
      <c r="AEP3252" s="137"/>
      <c r="AEQ3252" s="137"/>
      <c r="AER3252" s="137"/>
      <c r="AES3252" s="137"/>
      <c r="AET3252" s="137"/>
      <c r="AEU3252" s="137"/>
      <c r="AEV3252" s="137"/>
      <c r="AEW3252" s="137"/>
      <c r="AEX3252" s="137"/>
      <c r="AEY3252" s="137"/>
      <c r="AEZ3252" s="137"/>
      <c r="AFA3252" s="137"/>
      <c r="AFB3252" s="137"/>
      <c r="AFC3252" s="137"/>
      <c r="AFD3252" s="137"/>
      <c r="AFE3252" s="137"/>
      <c r="AFF3252" s="137"/>
      <c r="AFG3252" s="137"/>
      <c r="AFH3252" s="137"/>
      <c r="AFI3252" s="137"/>
      <c r="AFJ3252" s="137"/>
      <c r="AFK3252" s="137"/>
      <c r="AFL3252" s="137"/>
      <c r="AFM3252" s="137"/>
      <c r="AFN3252" s="137"/>
      <c r="AFO3252" s="137"/>
      <c r="AFP3252" s="137"/>
      <c r="AFQ3252" s="137"/>
      <c r="AFR3252" s="137"/>
      <c r="AFS3252" s="137"/>
      <c r="AFT3252" s="137"/>
      <c r="AFU3252" s="137"/>
      <c r="AFV3252" s="137"/>
      <c r="AFW3252" s="137"/>
      <c r="AFX3252" s="137"/>
      <c r="AFY3252" s="137"/>
      <c r="AFZ3252" s="137"/>
      <c r="AGA3252" s="137"/>
      <c r="AGB3252" s="137"/>
      <c r="AGC3252" s="137"/>
      <c r="AGD3252" s="137"/>
      <c r="AGE3252" s="137"/>
      <c r="AGF3252" s="137"/>
      <c r="AGG3252" s="137"/>
      <c r="AGH3252" s="137"/>
      <c r="AGI3252" s="137"/>
      <c r="AGJ3252" s="137"/>
      <c r="AGK3252" s="137"/>
      <c r="AGL3252" s="137"/>
      <c r="AGM3252" s="137"/>
      <c r="AGN3252" s="137"/>
      <c r="AGO3252" s="137"/>
      <c r="AGP3252" s="137"/>
      <c r="AGQ3252" s="137"/>
      <c r="AGR3252" s="137"/>
      <c r="AGS3252" s="137"/>
      <c r="AGT3252" s="137"/>
      <c r="AGU3252" s="137"/>
      <c r="AGV3252" s="137"/>
      <c r="AGW3252" s="137"/>
      <c r="AGX3252" s="137"/>
      <c r="AGY3252" s="137"/>
      <c r="AGZ3252" s="137"/>
      <c r="AHA3252" s="137"/>
      <c r="AHB3252" s="137"/>
      <c r="AHC3252" s="137"/>
      <c r="AHD3252" s="137"/>
      <c r="AHE3252" s="137"/>
      <c r="AHF3252" s="137"/>
      <c r="AHG3252" s="137"/>
      <c r="AHH3252" s="137"/>
      <c r="AHI3252" s="137"/>
      <c r="AHJ3252" s="137"/>
      <c r="AHK3252" s="137"/>
      <c r="AHL3252" s="137"/>
      <c r="AHM3252" s="137"/>
      <c r="AHN3252" s="137"/>
      <c r="AHO3252" s="137"/>
      <c r="AHP3252" s="137"/>
      <c r="AHQ3252" s="137"/>
      <c r="AHR3252" s="137"/>
      <c r="AHS3252" s="137"/>
      <c r="AHT3252" s="137"/>
      <c r="AHU3252" s="137"/>
      <c r="AHV3252" s="137"/>
      <c r="AHW3252" s="137"/>
      <c r="AHX3252" s="137"/>
      <c r="AHY3252" s="137"/>
      <c r="AHZ3252" s="137"/>
      <c r="AIA3252" s="137"/>
      <c r="AIB3252" s="137"/>
      <c r="AIC3252" s="137"/>
      <c r="AID3252" s="137"/>
      <c r="AIE3252" s="137"/>
      <c r="AIF3252" s="137"/>
      <c r="AIG3252" s="137"/>
      <c r="AIH3252" s="137"/>
      <c r="AII3252" s="137"/>
      <c r="AIJ3252" s="137"/>
      <c r="AIK3252" s="137"/>
      <c r="AIL3252" s="137"/>
      <c r="AIM3252" s="137"/>
      <c r="AIN3252" s="137"/>
      <c r="AIO3252" s="137"/>
      <c r="AIP3252" s="137"/>
      <c r="AIQ3252" s="137"/>
      <c r="AIR3252" s="137"/>
      <c r="AIS3252" s="137"/>
      <c r="AIT3252" s="137"/>
      <c r="AIU3252" s="137"/>
      <c r="AIV3252" s="137"/>
      <c r="AIW3252" s="137"/>
      <c r="AIX3252" s="137"/>
      <c r="AIY3252" s="137"/>
      <c r="AIZ3252" s="137"/>
      <c r="AJA3252" s="137"/>
      <c r="AJB3252" s="137"/>
      <c r="AJC3252" s="137"/>
      <c r="AJD3252" s="137"/>
      <c r="AJE3252" s="137"/>
      <c r="AJF3252" s="137"/>
      <c r="AJG3252" s="137"/>
      <c r="AJH3252" s="137"/>
      <c r="AJI3252" s="137"/>
      <c r="AJJ3252" s="137"/>
      <c r="AJK3252" s="137"/>
      <c r="AJL3252" s="137"/>
      <c r="AJM3252" s="137"/>
      <c r="AJN3252" s="137"/>
      <c r="AJO3252" s="137"/>
      <c r="AJP3252" s="137"/>
      <c r="AJQ3252" s="137"/>
      <c r="AJR3252" s="137"/>
      <c r="AJS3252" s="137"/>
      <c r="AJT3252" s="137"/>
      <c r="AJU3252" s="137"/>
      <c r="AJV3252" s="137"/>
      <c r="AJW3252" s="137"/>
      <c r="AJX3252" s="137"/>
      <c r="AJY3252" s="137"/>
      <c r="AJZ3252" s="137"/>
      <c r="AKA3252" s="137"/>
      <c r="AKB3252" s="137"/>
      <c r="AKC3252" s="137"/>
      <c r="AKD3252" s="137"/>
      <c r="AKE3252" s="137"/>
      <c r="AKF3252" s="137"/>
      <c r="AKG3252" s="137"/>
      <c r="AKH3252" s="137"/>
      <c r="AKI3252" s="137"/>
      <c r="AKJ3252" s="137"/>
      <c r="AKK3252" s="137"/>
      <c r="AKL3252" s="137"/>
      <c r="AKM3252" s="137"/>
      <c r="AKN3252" s="137"/>
      <c r="AKO3252" s="137"/>
      <c r="AKP3252" s="137"/>
      <c r="AKQ3252" s="137"/>
      <c r="AKR3252" s="137"/>
      <c r="AKS3252" s="137"/>
      <c r="AKT3252" s="137"/>
      <c r="AKU3252" s="137"/>
      <c r="AKV3252" s="137"/>
      <c r="AKW3252" s="137"/>
      <c r="AKX3252" s="137"/>
      <c r="AKY3252" s="137"/>
      <c r="AKZ3252" s="137"/>
      <c r="ALA3252" s="137"/>
      <c r="ALB3252" s="137"/>
      <c r="ALC3252" s="137"/>
      <c r="ALD3252" s="137"/>
      <c r="ALE3252" s="137"/>
      <c r="ALF3252" s="137"/>
      <c r="ALG3252" s="137"/>
      <c r="ALH3252" s="137"/>
      <c r="ALI3252" s="137"/>
      <c r="ALJ3252" s="137"/>
      <c r="ALK3252" s="137"/>
      <c r="ALL3252" s="137"/>
      <c r="ALM3252" s="137"/>
      <c r="ALN3252" s="137"/>
      <c r="ALO3252" s="137"/>
      <c r="ALP3252" s="137"/>
      <c r="ALQ3252" s="137"/>
      <c r="ALR3252" s="137"/>
      <c r="ALS3252" s="137"/>
      <c r="ALT3252" s="137"/>
      <c r="ALU3252" s="137"/>
      <c r="ALV3252" s="137"/>
      <c r="ALW3252" s="137"/>
      <c r="ALX3252" s="137"/>
      <c r="ALY3252" s="137"/>
      <c r="ALZ3252" s="137"/>
      <c r="AMA3252" s="137"/>
      <c r="AMB3252" s="137"/>
      <c r="AMC3252" s="137"/>
      <c r="AMD3252" s="137"/>
      <c r="AME3252" s="137"/>
      <c r="AMF3252" s="137"/>
      <c r="AMG3252" s="137"/>
      <c r="AMH3252" s="137"/>
      <c r="AMI3252" s="137"/>
      <c r="AMJ3252" s="137"/>
      <c r="AMK3252" s="137"/>
      <c r="AML3252" s="137"/>
      <c r="AMM3252" s="137"/>
      <c r="AMN3252" s="137"/>
      <c r="AMO3252" s="137"/>
      <c r="AMP3252" s="137"/>
      <c r="AMQ3252" s="137"/>
      <c r="AMR3252" s="137"/>
      <c r="AMS3252" s="137"/>
      <c r="AMT3252" s="137"/>
      <c r="AMU3252" s="137"/>
      <c r="AMV3252" s="137"/>
      <c r="AMW3252" s="137"/>
      <c r="AMX3252" s="137"/>
      <c r="AMY3252" s="137"/>
      <c r="AMZ3252" s="137"/>
      <c r="ANA3252" s="137"/>
      <c r="ANB3252" s="137"/>
      <c r="ANC3252" s="137"/>
      <c r="AND3252" s="137"/>
      <c r="ANE3252" s="137"/>
      <c r="ANF3252" s="137"/>
      <c r="ANG3252" s="137"/>
      <c r="ANH3252" s="137"/>
      <c r="ANI3252" s="137"/>
      <c r="ANJ3252" s="137"/>
      <c r="ANK3252" s="137"/>
      <c r="ANL3252" s="137"/>
      <c r="ANM3252" s="137"/>
      <c r="ANN3252" s="137"/>
      <c r="ANO3252" s="137"/>
      <c r="ANP3252" s="137"/>
      <c r="ANQ3252" s="137"/>
      <c r="ANR3252" s="137"/>
      <c r="ANS3252" s="137"/>
      <c r="ANT3252" s="137"/>
      <c r="ANU3252" s="137"/>
      <c r="ANV3252" s="137"/>
      <c r="ANW3252" s="137"/>
      <c r="ANX3252" s="137"/>
      <c r="ANY3252" s="137"/>
      <c r="ANZ3252" s="137"/>
      <c r="AOA3252" s="137"/>
      <c r="AOB3252" s="137"/>
      <c r="AOC3252" s="137"/>
      <c r="AOD3252" s="137"/>
      <c r="AOE3252" s="137"/>
      <c r="AOF3252" s="137"/>
      <c r="AOG3252" s="137"/>
      <c r="AOH3252" s="137"/>
      <c r="AOI3252" s="137"/>
      <c r="AOJ3252" s="137"/>
      <c r="AOK3252" s="137"/>
      <c r="AOL3252" s="137"/>
      <c r="AOM3252" s="137"/>
      <c r="AON3252" s="137"/>
      <c r="AOO3252" s="137"/>
      <c r="AOP3252" s="137"/>
      <c r="AOQ3252" s="137"/>
      <c r="AOR3252" s="137"/>
      <c r="AOS3252" s="137"/>
      <c r="AOT3252" s="137"/>
      <c r="AOU3252" s="137"/>
      <c r="AOV3252" s="137"/>
      <c r="AOW3252" s="137"/>
      <c r="AOX3252" s="137"/>
      <c r="AOY3252" s="137"/>
      <c r="AOZ3252" s="137"/>
      <c r="APA3252" s="137"/>
      <c r="APB3252" s="137"/>
      <c r="APC3252" s="137"/>
      <c r="APD3252" s="137"/>
      <c r="APE3252" s="137"/>
      <c r="APF3252" s="137"/>
      <c r="APG3252" s="137"/>
      <c r="APH3252" s="137"/>
      <c r="API3252" s="137"/>
      <c r="APJ3252" s="137"/>
      <c r="APK3252" s="137"/>
      <c r="APL3252" s="137"/>
      <c r="APM3252" s="137"/>
      <c r="APN3252" s="137"/>
      <c r="APO3252" s="137"/>
      <c r="APP3252" s="137"/>
      <c r="APQ3252" s="137"/>
      <c r="APR3252" s="137"/>
      <c r="APS3252" s="137"/>
      <c r="APT3252" s="137"/>
      <c r="APU3252" s="137"/>
      <c r="APV3252" s="137"/>
      <c r="APW3252" s="137"/>
      <c r="APX3252" s="137"/>
      <c r="APY3252" s="137"/>
      <c r="APZ3252" s="137"/>
      <c r="AQA3252" s="137"/>
      <c r="AQB3252" s="137"/>
      <c r="AQC3252" s="137"/>
      <c r="AQD3252" s="137"/>
      <c r="AQE3252" s="137"/>
      <c r="AQF3252" s="137"/>
      <c r="AQG3252" s="137"/>
      <c r="AQH3252" s="137"/>
      <c r="AQI3252" s="137"/>
      <c r="AQJ3252" s="137"/>
      <c r="AQK3252" s="137"/>
      <c r="AQL3252" s="137"/>
      <c r="AQM3252" s="137"/>
      <c r="AQN3252" s="137"/>
      <c r="AQO3252" s="137"/>
      <c r="AQP3252" s="137"/>
      <c r="AQQ3252" s="137"/>
      <c r="AQR3252" s="137"/>
      <c r="AQS3252" s="137"/>
      <c r="AQT3252" s="137"/>
      <c r="AQU3252" s="137"/>
      <c r="AQV3252" s="137"/>
      <c r="AQW3252" s="137"/>
      <c r="AQX3252" s="137"/>
      <c r="AQY3252" s="137"/>
      <c r="AQZ3252" s="137"/>
      <c r="ARA3252" s="137"/>
      <c r="ARB3252" s="137"/>
      <c r="ARC3252" s="137"/>
      <c r="ARD3252" s="137"/>
      <c r="ARE3252" s="137"/>
      <c r="ARF3252" s="137"/>
      <c r="ARG3252" s="137"/>
      <c r="ARH3252" s="137"/>
      <c r="ARI3252" s="137"/>
      <c r="ARJ3252" s="137"/>
      <c r="ARK3252" s="137"/>
      <c r="ARL3252" s="137"/>
      <c r="ARM3252" s="137"/>
      <c r="ARN3252" s="137"/>
      <c r="ARO3252" s="137"/>
      <c r="ARP3252" s="137"/>
      <c r="ARQ3252" s="137"/>
      <c r="ARR3252" s="137"/>
      <c r="ARS3252" s="137"/>
      <c r="ART3252" s="137"/>
      <c r="ARU3252" s="137"/>
      <c r="ARV3252" s="137"/>
      <c r="ARW3252" s="137"/>
      <c r="ARX3252" s="137"/>
      <c r="ARY3252" s="137"/>
      <c r="ARZ3252" s="137"/>
      <c r="ASA3252" s="137"/>
      <c r="ASB3252" s="137"/>
      <c r="ASC3252" s="137"/>
      <c r="ASD3252" s="137"/>
      <c r="ASE3252" s="137"/>
      <c r="ASF3252" s="137"/>
      <c r="ASG3252" s="137"/>
      <c r="ASH3252" s="137"/>
      <c r="ASI3252" s="137"/>
      <c r="ASJ3252" s="137"/>
      <c r="ASK3252" s="137"/>
      <c r="ASL3252" s="137"/>
      <c r="ASM3252" s="137"/>
      <c r="ASN3252" s="137"/>
      <c r="ASO3252" s="137"/>
      <c r="ASP3252" s="137"/>
      <c r="ASQ3252" s="137"/>
      <c r="ASR3252" s="137"/>
      <c r="ASS3252" s="137"/>
      <c r="AST3252" s="137"/>
      <c r="ASU3252" s="137"/>
      <c r="ASV3252" s="137"/>
      <c r="ASW3252" s="137"/>
      <c r="ASX3252" s="137"/>
      <c r="ASY3252" s="137"/>
      <c r="ASZ3252" s="137"/>
      <c r="ATA3252" s="137"/>
      <c r="ATB3252" s="137"/>
      <c r="ATC3252" s="137"/>
      <c r="ATD3252" s="137"/>
      <c r="ATE3252" s="137"/>
      <c r="ATF3252" s="137"/>
      <c r="ATG3252" s="137"/>
      <c r="ATH3252" s="137"/>
      <c r="ATI3252" s="137"/>
      <c r="ATJ3252" s="137"/>
      <c r="ATK3252" s="137"/>
      <c r="ATL3252" s="137"/>
      <c r="ATM3252" s="137"/>
      <c r="ATN3252" s="137"/>
      <c r="ATO3252" s="137"/>
      <c r="ATP3252" s="137"/>
      <c r="ATQ3252" s="137"/>
      <c r="ATR3252" s="137"/>
      <c r="ATS3252" s="137"/>
      <c r="ATT3252" s="137"/>
      <c r="ATU3252" s="137"/>
      <c r="ATV3252" s="137"/>
      <c r="ATW3252" s="137"/>
      <c r="ATX3252" s="137"/>
      <c r="ATY3252" s="137"/>
      <c r="ATZ3252" s="137"/>
      <c r="AUA3252" s="137"/>
      <c r="AUB3252" s="137"/>
      <c r="AUC3252" s="137"/>
      <c r="AUD3252" s="137"/>
      <c r="AUE3252" s="137"/>
      <c r="AUF3252" s="137"/>
      <c r="AUG3252" s="137"/>
      <c r="AUH3252" s="137"/>
      <c r="AUI3252" s="137"/>
      <c r="AUJ3252" s="137"/>
      <c r="AUK3252" s="137"/>
      <c r="AUL3252" s="137"/>
      <c r="AUM3252" s="137"/>
      <c r="AUN3252" s="137"/>
      <c r="AUO3252" s="137"/>
      <c r="AUP3252" s="137"/>
      <c r="AUQ3252" s="137"/>
      <c r="AUR3252" s="137"/>
      <c r="AUS3252" s="137"/>
      <c r="AUT3252" s="137"/>
      <c r="AUU3252" s="137"/>
      <c r="AUV3252" s="137"/>
      <c r="AUW3252" s="137"/>
      <c r="AUX3252" s="137"/>
      <c r="AUY3252" s="137"/>
      <c r="AUZ3252" s="137"/>
      <c r="AVA3252" s="137"/>
      <c r="AVB3252" s="137"/>
      <c r="AVC3252" s="137"/>
      <c r="AVD3252" s="137"/>
      <c r="AVE3252" s="137"/>
      <c r="AVF3252" s="137"/>
      <c r="AVG3252" s="137"/>
      <c r="AVH3252" s="137"/>
      <c r="AVI3252" s="137"/>
      <c r="AVJ3252" s="137"/>
      <c r="AVK3252" s="137"/>
      <c r="AVL3252" s="137"/>
      <c r="AVM3252" s="137"/>
      <c r="AVN3252" s="137"/>
      <c r="AVO3252" s="137"/>
      <c r="AVP3252" s="137"/>
      <c r="AVQ3252" s="137"/>
      <c r="AVR3252" s="137"/>
      <c r="AVS3252" s="137"/>
      <c r="AVT3252" s="137"/>
      <c r="AVU3252" s="137"/>
      <c r="AVV3252" s="137"/>
      <c r="AVW3252" s="137"/>
      <c r="AVX3252" s="137"/>
      <c r="AVY3252" s="137"/>
      <c r="AVZ3252" s="137"/>
      <c r="AWA3252" s="137"/>
      <c r="AWB3252" s="137"/>
      <c r="AWC3252" s="137"/>
      <c r="AWD3252" s="137"/>
      <c r="AWE3252" s="137"/>
      <c r="AWF3252" s="137"/>
      <c r="AWG3252" s="137"/>
      <c r="AWH3252" s="137"/>
      <c r="AWI3252" s="137"/>
      <c r="AWJ3252" s="137"/>
      <c r="AWK3252" s="137"/>
      <c r="AWL3252" s="137"/>
      <c r="AWM3252" s="137"/>
      <c r="AWN3252" s="137"/>
      <c r="AWO3252" s="137"/>
      <c r="AWP3252" s="137"/>
      <c r="AWQ3252" s="137"/>
      <c r="AWR3252" s="137"/>
      <c r="AWS3252" s="137"/>
      <c r="AWT3252" s="137"/>
      <c r="AWU3252" s="137"/>
      <c r="AWV3252" s="137"/>
      <c r="AWW3252" s="137"/>
      <c r="AWX3252" s="137"/>
      <c r="AWY3252" s="137"/>
      <c r="AWZ3252" s="137"/>
      <c r="AXA3252" s="137"/>
      <c r="AXB3252" s="137"/>
      <c r="AXC3252" s="137"/>
      <c r="AXD3252" s="137"/>
      <c r="AXE3252" s="137"/>
      <c r="AXF3252" s="137"/>
      <c r="AXG3252" s="137"/>
      <c r="AXH3252" s="137"/>
      <c r="AXI3252" s="137"/>
      <c r="AXJ3252" s="137"/>
      <c r="AXK3252" s="137"/>
      <c r="AXL3252" s="137"/>
      <c r="AXM3252" s="137"/>
      <c r="AXN3252" s="137"/>
      <c r="AXO3252" s="137"/>
      <c r="AXP3252" s="137"/>
      <c r="AXQ3252" s="137"/>
      <c r="AXR3252" s="137"/>
      <c r="AXS3252" s="137"/>
      <c r="AXT3252" s="137"/>
      <c r="AXU3252" s="137"/>
      <c r="AXV3252" s="137"/>
      <c r="AXW3252" s="137"/>
      <c r="AXX3252" s="137"/>
      <c r="AXY3252" s="137"/>
      <c r="AXZ3252" s="137"/>
      <c r="AYA3252" s="137"/>
      <c r="AYB3252" s="137"/>
      <c r="AYC3252" s="137"/>
      <c r="AYD3252" s="137"/>
      <c r="AYE3252" s="137"/>
      <c r="AYF3252" s="137"/>
      <c r="AYG3252" s="137"/>
      <c r="AYH3252" s="137"/>
      <c r="AYI3252" s="137"/>
      <c r="AYJ3252" s="137"/>
      <c r="AYK3252" s="137"/>
      <c r="AYL3252" s="137"/>
      <c r="AYM3252" s="137"/>
      <c r="AYN3252" s="137"/>
      <c r="AYO3252" s="137"/>
      <c r="AYP3252" s="137"/>
      <c r="AYQ3252" s="137"/>
      <c r="AYR3252" s="137"/>
      <c r="AYS3252" s="137"/>
      <c r="AYT3252" s="137"/>
      <c r="AYU3252" s="137"/>
      <c r="AYV3252" s="137"/>
      <c r="AYW3252" s="137"/>
      <c r="AYX3252" s="137"/>
      <c r="AYY3252" s="137"/>
      <c r="AYZ3252" s="137"/>
      <c r="AZA3252" s="137"/>
      <c r="AZB3252" s="137"/>
      <c r="AZC3252" s="137"/>
      <c r="AZD3252" s="137"/>
      <c r="AZE3252" s="137"/>
      <c r="AZF3252" s="137"/>
      <c r="AZG3252" s="137"/>
      <c r="AZH3252" s="137"/>
      <c r="AZI3252" s="137"/>
      <c r="AZJ3252" s="137"/>
      <c r="AZK3252" s="137"/>
      <c r="AZL3252" s="137"/>
      <c r="AZM3252" s="137"/>
      <c r="AZN3252" s="137"/>
      <c r="AZO3252" s="137"/>
      <c r="AZP3252" s="137"/>
      <c r="AZQ3252" s="137"/>
      <c r="AZR3252" s="137"/>
      <c r="AZS3252" s="137"/>
      <c r="AZT3252" s="137"/>
      <c r="AZU3252" s="137"/>
      <c r="AZV3252" s="137"/>
      <c r="AZW3252" s="137"/>
      <c r="AZX3252" s="137"/>
      <c r="AZY3252" s="137"/>
      <c r="AZZ3252" s="137"/>
      <c r="BAA3252" s="137"/>
      <c r="BAB3252" s="137"/>
      <c r="BAC3252" s="137"/>
      <c r="BAD3252" s="137"/>
      <c r="BAE3252" s="137"/>
      <c r="BAF3252" s="137"/>
      <c r="BAG3252" s="137"/>
      <c r="BAH3252" s="137"/>
      <c r="BAI3252" s="137"/>
      <c r="BAJ3252" s="137"/>
      <c r="BAK3252" s="137"/>
      <c r="BAL3252" s="137"/>
      <c r="BAM3252" s="137"/>
      <c r="BAN3252" s="137"/>
      <c r="BAO3252" s="137"/>
      <c r="BAP3252" s="137"/>
      <c r="BAQ3252" s="137"/>
      <c r="BAR3252" s="137"/>
      <c r="BAS3252" s="137"/>
      <c r="BAT3252" s="137"/>
      <c r="BAU3252" s="137"/>
      <c r="BAV3252" s="137"/>
      <c r="BAW3252" s="137"/>
      <c r="BAX3252" s="137"/>
      <c r="BAY3252" s="137"/>
      <c r="BAZ3252" s="137"/>
      <c r="BBA3252" s="137"/>
      <c r="BBB3252" s="137"/>
      <c r="BBC3252" s="137"/>
      <c r="BBD3252" s="137"/>
      <c r="BBE3252" s="137"/>
      <c r="BBF3252" s="137"/>
      <c r="BBG3252" s="137"/>
      <c r="BBH3252" s="137"/>
      <c r="BBI3252" s="137"/>
      <c r="BBJ3252" s="137"/>
      <c r="BBK3252" s="137"/>
      <c r="BBL3252" s="137"/>
      <c r="BBM3252" s="137"/>
      <c r="BBN3252" s="137"/>
      <c r="BBO3252" s="137"/>
      <c r="BBP3252" s="137"/>
      <c r="BBQ3252" s="137"/>
      <c r="BBR3252" s="137"/>
      <c r="BBS3252" s="137"/>
      <c r="BBT3252" s="137"/>
      <c r="BBU3252" s="137"/>
      <c r="BBV3252" s="137"/>
      <c r="BBW3252" s="137"/>
      <c r="BBX3252" s="137"/>
      <c r="BBY3252" s="137"/>
      <c r="BBZ3252" s="137"/>
      <c r="BCA3252" s="137"/>
      <c r="BCB3252" s="137"/>
      <c r="BCC3252" s="137"/>
      <c r="BCD3252" s="137"/>
      <c r="BCE3252" s="137"/>
      <c r="BCF3252" s="137"/>
      <c r="BCG3252" s="137"/>
      <c r="BCH3252" s="137"/>
      <c r="BCI3252" s="137"/>
      <c r="BCJ3252" s="137"/>
      <c r="BCK3252" s="137"/>
      <c r="BCL3252" s="137"/>
      <c r="BCM3252" s="137"/>
      <c r="BCN3252" s="137"/>
      <c r="BCO3252" s="137"/>
      <c r="BCP3252" s="137"/>
      <c r="BCQ3252" s="137"/>
      <c r="BCR3252" s="137"/>
      <c r="BCS3252" s="137"/>
      <c r="BCT3252" s="137"/>
      <c r="BCU3252" s="137"/>
      <c r="BCV3252" s="137"/>
      <c r="BCW3252" s="137"/>
      <c r="BCX3252" s="137"/>
      <c r="BCY3252" s="137"/>
      <c r="BCZ3252" s="137"/>
      <c r="BDA3252" s="137"/>
      <c r="BDB3252" s="137"/>
      <c r="BDC3252" s="137"/>
      <c r="BDD3252" s="137"/>
      <c r="BDE3252" s="137"/>
      <c r="BDF3252" s="137"/>
      <c r="BDG3252" s="137"/>
      <c r="BDH3252" s="137"/>
      <c r="BDI3252" s="137"/>
      <c r="BDJ3252" s="137"/>
      <c r="BDK3252" s="137"/>
      <c r="BDL3252" s="137"/>
      <c r="BDM3252" s="137"/>
      <c r="BDN3252" s="137"/>
      <c r="BDO3252" s="137"/>
      <c r="BDP3252" s="137"/>
      <c r="BDQ3252" s="137"/>
      <c r="BDR3252" s="137"/>
      <c r="BDS3252" s="137"/>
      <c r="BDT3252" s="137"/>
      <c r="BDU3252" s="137"/>
      <c r="BDV3252" s="137"/>
      <c r="BDW3252" s="137"/>
      <c r="BDX3252" s="137"/>
      <c r="BDY3252" s="137"/>
      <c r="BDZ3252" s="137"/>
      <c r="BEA3252" s="137"/>
      <c r="BEB3252" s="137"/>
      <c r="BEC3252" s="137"/>
      <c r="BED3252" s="137"/>
      <c r="BEE3252" s="137"/>
      <c r="BEF3252" s="137"/>
      <c r="BEG3252" s="137"/>
      <c r="BEH3252" s="137"/>
      <c r="BEI3252" s="137"/>
      <c r="BEJ3252" s="137"/>
      <c r="BEK3252" s="137"/>
      <c r="BEL3252" s="137"/>
      <c r="BEM3252" s="137"/>
      <c r="BEN3252" s="137"/>
      <c r="BEO3252" s="137"/>
      <c r="BEP3252" s="137"/>
      <c r="BEQ3252" s="137"/>
      <c r="BER3252" s="137"/>
      <c r="BES3252" s="137"/>
      <c r="BET3252" s="137"/>
      <c r="BEU3252" s="137"/>
      <c r="BEV3252" s="137"/>
      <c r="BEW3252" s="137"/>
      <c r="BEX3252" s="137"/>
      <c r="BEY3252" s="137"/>
      <c r="BEZ3252" s="137"/>
      <c r="BFA3252" s="137"/>
      <c r="BFB3252" s="137"/>
      <c r="BFC3252" s="137"/>
      <c r="BFD3252" s="137"/>
      <c r="BFE3252" s="137"/>
      <c r="BFF3252" s="137"/>
      <c r="BFG3252" s="137"/>
      <c r="BFH3252" s="137"/>
      <c r="BFI3252" s="137"/>
      <c r="BFJ3252" s="137"/>
      <c r="BFK3252" s="137"/>
      <c r="BFL3252" s="137"/>
      <c r="BFM3252" s="137"/>
      <c r="BFN3252" s="137"/>
      <c r="BFO3252" s="137"/>
      <c r="BFP3252" s="137"/>
      <c r="BFQ3252" s="137"/>
      <c r="BFR3252" s="137"/>
      <c r="BFS3252" s="137"/>
      <c r="BFT3252" s="137"/>
      <c r="BFU3252" s="137"/>
      <c r="BFV3252" s="137"/>
      <c r="BFW3252" s="137"/>
      <c r="BFX3252" s="137"/>
      <c r="BFY3252" s="137"/>
      <c r="BFZ3252" s="137"/>
      <c r="BGA3252" s="137"/>
      <c r="BGB3252" s="137"/>
      <c r="BGC3252" s="137"/>
      <c r="BGD3252" s="137"/>
      <c r="BGE3252" s="137"/>
      <c r="BGF3252" s="137"/>
      <c r="BGG3252" s="137"/>
      <c r="BGH3252" s="137"/>
      <c r="BGI3252" s="137"/>
      <c r="BGJ3252" s="137"/>
      <c r="BGK3252" s="137"/>
      <c r="BGL3252" s="137"/>
      <c r="BGM3252" s="137"/>
      <c r="BGN3252" s="137"/>
      <c r="BGO3252" s="137"/>
      <c r="BGP3252" s="137"/>
      <c r="BGQ3252" s="137"/>
      <c r="BGR3252" s="137"/>
      <c r="BGS3252" s="137"/>
      <c r="BGT3252" s="137"/>
      <c r="BGU3252" s="137"/>
      <c r="BGV3252" s="137"/>
      <c r="BGW3252" s="137"/>
      <c r="BGX3252" s="137"/>
      <c r="BGY3252" s="137"/>
      <c r="BGZ3252" s="137"/>
      <c r="BHA3252" s="137"/>
      <c r="BHB3252" s="137"/>
      <c r="BHC3252" s="137"/>
      <c r="BHD3252" s="137"/>
      <c r="BHE3252" s="137"/>
      <c r="BHF3252" s="137"/>
      <c r="BHG3252" s="137"/>
      <c r="BHH3252" s="137"/>
      <c r="BHI3252" s="137"/>
      <c r="BHJ3252" s="137"/>
      <c r="BHK3252" s="137"/>
      <c r="BHL3252" s="137"/>
      <c r="BHM3252" s="137"/>
      <c r="BHN3252" s="137"/>
      <c r="BHO3252" s="137"/>
      <c r="BHP3252" s="137"/>
      <c r="BHQ3252" s="137"/>
      <c r="BHR3252" s="137"/>
      <c r="BHS3252" s="137"/>
      <c r="BHT3252" s="137"/>
      <c r="BHU3252" s="137"/>
      <c r="BHV3252" s="137"/>
      <c r="BHW3252" s="137"/>
      <c r="BHX3252" s="137"/>
      <c r="BHY3252" s="137"/>
      <c r="BHZ3252" s="137"/>
      <c r="BIA3252" s="137"/>
      <c r="BIB3252" s="137"/>
      <c r="BIC3252" s="137"/>
      <c r="BID3252" s="137"/>
      <c r="BIE3252" s="137"/>
      <c r="BIF3252" s="137"/>
      <c r="BIG3252" s="137"/>
      <c r="BIH3252" s="137"/>
      <c r="BII3252" s="137"/>
      <c r="BIJ3252" s="137"/>
      <c r="BIK3252" s="137"/>
      <c r="BIL3252" s="137"/>
      <c r="BIM3252" s="137"/>
      <c r="BIN3252" s="137"/>
      <c r="BIO3252" s="137"/>
      <c r="BIP3252" s="137"/>
      <c r="BIQ3252" s="137"/>
      <c r="BIR3252" s="137"/>
      <c r="BIS3252" s="137"/>
      <c r="BIT3252" s="137"/>
      <c r="BIU3252" s="137"/>
      <c r="BIV3252" s="137"/>
      <c r="BIW3252" s="137"/>
      <c r="BIX3252" s="137"/>
      <c r="BIY3252" s="137"/>
      <c r="BIZ3252" s="137"/>
      <c r="BJA3252" s="137"/>
      <c r="BJB3252" s="137"/>
      <c r="BJC3252" s="137"/>
      <c r="BJD3252" s="137"/>
      <c r="BJE3252" s="137"/>
      <c r="BJF3252" s="137"/>
      <c r="BJG3252" s="137"/>
      <c r="BJH3252" s="137"/>
      <c r="BJI3252" s="137"/>
      <c r="BJJ3252" s="137"/>
      <c r="BJK3252" s="137"/>
      <c r="BJL3252" s="137"/>
      <c r="BJM3252" s="137"/>
      <c r="BJN3252" s="137"/>
      <c r="BJO3252" s="137"/>
      <c r="BJP3252" s="137"/>
      <c r="BJQ3252" s="137"/>
      <c r="BJR3252" s="137"/>
      <c r="BJS3252" s="137"/>
      <c r="BJT3252" s="137"/>
      <c r="BJU3252" s="137"/>
      <c r="BJV3252" s="137"/>
      <c r="BJW3252" s="137"/>
      <c r="BJX3252" s="137"/>
      <c r="BJY3252" s="137"/>
      <c r="BJZ3252" s="137"/>
      <c r="BKA3252" s="137"/>
      <c r="BKB3252" s="137"/>
      <c r="BKC3252" s="137"/>
      <c r="BKD3252" s="137"/>
      <c r="BKE3252" s="137"/>
      <c r="BKF3252" s="137"/>
      <c r="BKG3252" s="137"/>
      <c r="BKH3252" s="137"/>
      <c r="BKI3252" s="137"/>
      <c r="BKJ3252" s="137"/>
      <c r="BKK3252" s="137"/>
      <c r="BKL3252" s="137"/>
      <c r="BKM3252" s="137"/>
      <c r="BKN3252" s="137"/>
      <c r="BKO3252" s="137"/>
      <c r="BKP3252" s="137"/>
      <c r="BKQ3252" s="137"/>
      <c r="BKR3252" s="137"/>
      <c r="BKS3252" s="137"/>
      <c r="BKT3252" s="137"/>
      <c r="BKU3252" s="137"/>
      <c r="BKV3252" s="137"/>
      <c r="BKW3252" s="137"/>
      <c r="BKX3252" s="137"/>
      <c r="BKY3252" s="137"/>
      <c r="BKZ3252" s="137"/>
      <c r="BLA3252" s="137"/>
      <c r="BLB3252" s="137"/>
      <c r="BLC3252" s="137"/>
      <c r="BLD3252" s="137"/>
      <c r="BLE3252" s="137"/>
      <c r="BLF3252" s="137"/>
      <c r="BLG3252" s="137"/>
      <c r="BLH3252" s="137"/>
      <c r="BLI3252" s="137"/>
      <c r="BLJ3252" s="137"/>
      <c r="BLK3252" s="137"/>
      <c r="BLL3252" s="137"/>
      <c r="BLM3252" s="137"/>
      <c r="BLN3252" s="137"/>
      <c r="BLO3252" s="137"/>
      <c r="BLP3252" s="137"/>
      <c r="BLQ3252" s="137"/>
      <c r="BLR3252" s="137"/>
      <c r="BLS3252" s="137"/>
      <c r="BLT3252" s="137"/>
      <c r="BLU3252" s="137"/>
      <c r="BLV3252" s="137"/>
      <c r="BLW3252" s="137"/>
      <c r="BLX3252" s="137"/>
      <c r="BLY3252" s="137"/>
      <c r="BLZ3252" s="137"/>
      <c r="BMA3252" s="137"/>
      <c r="BMB3252" s="137"/>
      <c r="BMC3252" s="137"/>
      <c r="BMD3252" s="137"/>
      <c r="BME3252" s="137"/>
      <c r="BMF3252" s="137"/>
      <c r="BMG3252" s="137"/>
      <c r="BMH3252" s="137"/>
      <c r="BMI3252" s="137"/>
      <c r="BMJ3252" s="137"/>
      <c r="BMK3252" s="137"/>
      <c r="BML3252" s="137"/>
      <c r="BMM3252" s="137"/>
      <c r="BMN3252" s="137"/>
      <c r="BMO3252" s="137"/>
      <c r="BMP3252" s="137"/>
      <c r="BMQ3252" s="137"/>
      <c r="BMR3252" s="137"/>
      <c r="BMS3252" s="137"/>
      <c r="BMT3252" s="137"/>
      <c r="BMU3252" s="137"/>
      <c r="BMV3252" s="137"/>
      <c r="BMW3252" s="137"/>
      <c r="BMX3252" s="137"/>
      <c r="BMY3252" s="137"/>
      <c r="BMZ3252" s="137"/>
      <c r="BNA3252" s="137"/>
      <c r="BNB3252" s="137"/>
      <c r="BNC3252" s="137"/>
      <c r="BND3252" s="137"/>
      <c r="BNE3252" s="137"/>
      <c r="BNF3252" s="137"/>
      <c r="BNG3252" s="137"/>
      <c r="BNH3252" s="137"/>
      <c r="BNI3252" s="137"/>
      <c r="BNJ3252" s="137"/>
      <c r="BNK3252" s="137"/>
      <c r="BNL3252" s="137"/>
      <c r="BNM3252" s="137"/>
      <c r="BNN3252" s="137"/>
      <c r="BNO3252" s="137"/>
      <c r="BNP3252" s="137"/>
      <c r="BNQ3252" s="137"/>
      <c r="BNR3252" s="137"/>
      <c r="BNS3252" s="137"/>
      <c r="BNT3252" s="137"/>
      <c r="BNU3252" s="137"/>
      <c r="BNV3252" s="137"/>
      <c r="BNW3252" s="137"/>
      <c r="BNX3252" s="137"/>
      <c r="BNY3252" s="137"/>
      <c r="BNZ3252" s="137"/>
      <c r="BOA3252" s="137"/>
      <c r="BOB3252" s="137"/>
      <c r="BOC3252" s="137"/>
      <c r="BOD3252" s="137"/>
      <c r="BOE3252" s="137"/>
      <c r="BOF3252" s="137"/>
      <c r="BOG3252" s="137"/>
      <c r="BOH3252" s="137"/>
      <c r="BOI3252" s="137"/>
      <c r="BOJ3252" s="137"/>
      <c r="BOK3252" s="137"/>
      <c r="BOL3252" s="137"/>
      <c r="BOM3252" s="137"/>
      <c r="BON3252" s="137"/>
      <c r="BOO3252" s="137"/>
      <c r="BOP3252" s="137"/>
      <c r="BOQ3252" s="137"/>
      <c r="BOR3252" s="137"/>
      <c r="BOS3252" s="137"/>
      <c r="BOT3252" s="137"/>
      <c r="BOU3252" s="137"/>
      <c r="BOV3252" s="137"/>
      <c r="BOW3252" s="137"/>
      <c r="BOX3252" s="137"/>
      <c r="BOY3252" s="137"/>
      <c r="BOZ3252" s="137"/>
      <c r="BPA3252" s="137"/>
      <c r="BPB3252" s="137"/>
      <c r="BPC3252" s="137"/>
      <c r="BPD3252" s="137"/>
      <c r="BPE3252" s="137"/>
      <c r="BPF3252" s="137"/>
      <c r="BPG3252" s="137"/>
      <c r="BPH3252" s="137"/>
      <c r="BPI3252" s="137"/>
      <c r="BPJ3252" s="137"/>
      <c r="BPK3252" s="137"/>
      <c r="BPL3252" s="137"/>
      <c r="BPM3252" s="137"/>
      <c r="BPN3252" s="137"/>
      <c r="BPO3252" s="137"/>
      <c r="BPP3252" s="137"/>
      <c r="BPQ3252" s="137"/>
      <c r="BPR3252" s="137"/>
      <c r="BPS3252" s="137"/>
      <c r="BPT3252" s="137"/>
      <c r="BPU3252" s="137"/>
      <c r="BPV3252" s="137"/>
      <c r="BPW3252" s="137"/>
      <c r="BPX3252" s="137"/>
      <c r="BPY3252" s="137"/>
      <c r="BPZ3252" s="137"/>
      <c r="BQA3252" s="137"/>
      <c r="BQB3252" s="137"/>
      <c r="BQC3252" s="137"/>
      <c r="BQD3252" s="137"/>
      <c r="BQE3252" s="137"/>
      <c r="BQF3252" s="137"/>
      <c r="BQG3252" s="137"/>
      <c r="BQH3252" s="137"/>
      <c r="BQI3252" s="137"/>
      <c r="BQJ3252" s="137"/>
      <c r="BQK3252" s="137"/>
      <c r="BQL3252" s="137"/>
      <c r="BQM3252" s="137"/>
      <c r="BQN3252" s="137"/>
      <c r="BQO3252" s="137"/>
      <c r="BQP3252" s="137"/>
      <c r="BQQ3252" s="137"/>
      <c r="BQR3252" s="137"/>
      <c r="BQS3252" s="137"/>
      <c r="BQT3252" s="137"/>
      <c r="BQU3252" s="137"/>
      <c r="BQV3252" s="137"/>
      <c r="BQW3252" s="137"/>
      <c r="BQX3252" s="137"/>
      <c r="BQY3252" s="137"/>
      <c r="BQZ3252" s="137"/>
      <c r="BRA3252" s="137"/>
      <c r="BRB3252" s="137"/>
      <c r="BRC3252" s="137"/>
      <c r="BRD3252" s="137"/>
      <c r="BRE3252" s="137"/>
      <c r="BRF3252" s="137"/>
      <c r="BRG3252" s="137"/>
      <c r="BRH3252" s="137"/>
      <c r="BRI3252" s="137"/>
      <c r="BRJ3252" s="137"/>
      <c r="BRK3252" s="137"/>
      <c r="BRL3252" s="137"/>
      <c r="BRM3252" s="137"/>
      <c r="BRN3252" s="137"/>
      <c r="BRO3252" s="137"/>
      <c r="BRP3252" s="137"/>
      <c r="BRQ3252" s="137"/>
      <c r="BRR3252" s="137"/>
      <c r="BRS3252" s="137"/>
      <c r="BRT3252" s="137"/>
      <c r="BRU3252" s="137"/>
      <c r="BRV3252" s="137"/>
      <c r="BRW3252" s="137"/>
      <c r="BRX3252" s="137"/>
      <c r="BRY3252" s="137"/>
      <c r="BRZ3252" s="137"/>
      <c r="BSA3252" s="137"/>
      <c r="BSB3252" s="137"/>
      <c r="BSC3252" s="137"/>
      <c r="BSD3252" s="137"/>
      <c r="BSE3252" s="137"/>
      <c r="BSF3252" s="137"/>
      <c r="BSG3252" s="137"/>
      <c r="BSH3252" s="137"/>
      <c r="BSI3252" s="137"/>
      <c r="BSJ3252" s="137"/>
      <c r="BSK3252" s="137"/>
      <c r="BSL3252" s="137"/>
      <c r="BSM3252" s="137"/>
      <c r="BSN3252" s="137"/>
      <c r="BSO3252" s="137"/>
      <c r="BSP3252" s="137"/>
      <c r="BSQ3252" s="137"/>
      <c r="BSR3252" s="137"/>
      <c r="BSS3252" s="137"/>
      <c r="BST3252" s="137"/>
      <c r="BSU3252" s="137"/>
      <c r="BSV3252" s="137"/>
      <c r="BSW3252" s="137"/>
      <c r="BSX3252" s="137"/>
      <c r="BSY3252" s="137"/>
      <c r="BSZ3252" s="137"/>
      <c r="BTA3252" s="137"/>
      <c r="BTB3252" s="137"/>
      <c r="BTC3252" s="137"/>
      <c r="BTD3252" s="137"/>
      <c r="BTE3252" s="137"/>
      <c r="BTF3252" s="137"/>
      <c r="BTG3252" s="137"/>
      <c r="BTH3252" s="137"/>
      <c r="BTI3252" s="137"/>
      <c r="BTJ3252" s="137"/>
      <c r="BTK3252" s="137"/>
      <c r="BTL3252" s="137"/>
      <c r="BTM3252" s="137"/>
      <c r="BTN3252" s="137"/>
      <c r="BTO3252" s="137"/>
      <c r="BTP3252" s="137"/>
      <c r="BTQ3252" s="137"/>
      <c r="BTR3252" s="137"/>
      <c r="BTS3252" s="137"/>
      <c r="BTT3252" s="137"/>
      <c r="BTU3252" s="137"/>
      <c r="BTV3252" s="137"/>
      <c r="BTW3252" s="137"/>
      <c r="BTX3252" s="137"/>
      <c r="BTY3252" s="137"/>
      <c r="BTZ3252" s="137"/>
      <c r="BUA3252" s="137"/>
      <c r="BUB3252" s="137"/>
      <c r="BUC3252" s="137"/>
      <c r="BUD3252" s="137"/>
      <c r="BUE3252" s="137"/>
      <c r="BUF3252" s="137"/>
      <c r="BUG3252" s="137"/>
      <c r="BUH3252" s="137"/>
      <c r="BUI3252" s="137"/>
      <c r="BUJ3252" s="137"/>
      <c r="BUK3252" s="137"/>
      <c r="BUL3252" s="137"/>
      <c r="BUM3252" s="137"/>
      <c r="BUN3252" s="137"/>
      <c r="BUO3252" s="137"/>
      <c r="BUP3252" s="137"/>
      <c r="BUQ3252" s="137"/>
      <c r="BUR3252" s="137"/>
      <c r="BUS3252" s="137"/>
      <c r="BUT3252" s="137"/>
      <c r="BUU3252" s="137"/>
      <c r="BUV3252" s="137"/>
      <c r="BUW3252" s="137"/>
      <c r="BUX3252" s="137"/>
      <c r="BUY3252" s="137"/>
      <c r="BUZ3252" s="137"/>
      <c r="BVA3252" s="137"/>
      <c r="BVB3252" s="137"/>
      <c r="BVC3252" s="137"/>
      <c r="BVD3252" s="137"/>
      <c r="BVE3252" s="137"/>
      <c r="BVF3252" s="137"/>
      <c r="BVG3252" s="137"/>
      <c r="BVH3252" s="137"/>
      <c r="BVI3252" s="137"/>
      <c r="BVJ3252" s="137"/>
      <c r="BVK3252" s="137"/>
      <c r="BVL3252" s="137"/>
      <c r="BVM3252" s="137"/>
      <c r="BVN3252" s="137"/>
      <c r="BVO3252" s="137"/>
      <c r="BVP3252" s="137"/>
      <c r="BVQ3252" s="137"/>
      <c r="BVR3252" s="137"/>
      <c r="BVS3252" s="137"/>
      <c r="BVT3252" s="137"/>
      <c r="BVU3252" s="137"/>
      <c r="BVV3252" s="137"/>
      <c r="BVW3252" s="137"/>
      <c r="BVX3252" s="137"/>
      <c r="BVY3252" s="137"/>
      <c r="BVZ3252" s="137"/>
      <c r="BWA3252" s="137"/>
      <c r="BWB3252" s="137"/>
      <c r="BWC3252" s="137"/>
      <c r="BWD3252" s="137"/>
      <c r="BWE3252" s="137"/>
      <c r="BWF3252" s="137"/>
      <c r="BWG3252" s="137"/>
      <c r="BWH3252" s="137"/>
      <c r="BWI3252" s="137"/>
      <c r="BWJ3252" s="137"/>
      <c r="BWK3252" s="137"/>
      <c r="BWL3252" s="137"/>
      <c r="BWM3252" s="137"/>
      <c r="BWN3252" s="137"/>
      <c r="BWO3252" s="137"/>
      <c r="BWP3252" s="137"/>
      <c r="BWQ3252" s="137"/>
      <c r="BWR3252" s="137"/>
      <c r="BWS3252" s="137"/>
      <c r="BWT3252" s="137"/>
      <c r="BWU3252" s="137"/>
      <c r="BWV3252" s="137"/>
      <c r="BWW3252" s="137"/>
      <c r="BWX3252" s="137"/>
      <c r="BWY3252" s="137"/>
      <c r="BWZ3252" s="137"/>
      <c r="BXA3252" s="137"/>
      <c r="BXB3252" s="137"/>
      <c r="BXC3252" s="137"/>
      <c r="BXD3252" s="137"/>
      <c r="BXE3252" s="137"/>
      <c r="BXF3252" s="137"/>
      <c r="BXG3252" s="137"/>
      <c r="BXH3252" s="137"/>
      <c r="BXI3252" s="137"/>
      <c r="BXJ3252" s="137"/>
      <c r="BXK3252" s="137"/>
      <c r="BXL3252" s="137"/>
      <c r="BXM3252" s="137"/>
      <c r="BXN3252" s="137"/>
      <c r="BXO3252" s="137"/>
      <c r="BXP3252" s="137"/>
      <c r="BXQ3252" s="137"/>
      <c r="BXR3252" s="137"/>
      <c r="BXS3252" s="137"/>
      <c r="BXT3252" s="137"/>
      <c r="BXU3252" s="137"/>
      <c r="BXV3252" s="137"/>
      <c r="BXW3252" s="137"/>
      <c r="BXX3252" s="137"/>
      <c r="BXY3252" s="137"/>
      <c r="BXZ3252" s="137"/>
      <c r="BYA3252" s="137"/>
      <c r="BYB3252" s="137"/>
      <c r="BYC3252" s="137"/>
      <c r="BYD3252" s="137"/>
      <c r="BYE3252" s="137"/>
      <c r="BYF3252" s="137"/>
      <c r="BYG3252" s="137"/>
      <c r="BYH3252" s="137"/>
      <c r="BYI3252" s="137"/>
      <c r="BYJ3252" s="137"/>
      <c r="BYK3252" s="137"/>
      <c r="BYL3252" s="137"/>
      <c r="BYM3252" s="137"/>
      <c r="BYN3252" s="137"/>
      <c r="BYO3252" s="137"/>
      <c r="BYP3252" s="137"/>
      <c r="BYQ3252" s="137"/>
      <c r="BYR3252" s="137"/>
      <c r="BYS3252" s="137"/>
      <c r="BYT3252" s="137"/>
      <c r="BYU3252" s="137"/>
      <c r="BYV3252" s="137"/>
      <c r="BYW3252" s="137"/>
      <c r="BYX3252" s="137"/>
      <c r="BYY3252" s="137"/>
      <c r="BYZ3252" s="137"/>
      <c r="BZA3252" s="137"/>
      <c r="BZB3252" s="137"/>
      <c r="BZC3252" s="137"/>
      <c r="BZD3252" s="137"/>
      <c r="BZE3252" s="137"/>
      <c r="BZF3252" s="137"/>
      <c r="BZG3252" s="137"/>
      <c r="BZH3252" s="137"/>
      <c r="BZI3252" s="137"/>
      <c r="BZJ3252" s="137"/>
      <c r="BZK3252" s="137"/>
      <c r="BZL3252" s="137"/>
      <c r="BZM3252" s="137"/>
      <c r="BZN3252" s="137"/>
      <c r="BZO3252" s="137"/>
      <c r="BZP3252" s="137"/>
      <c r="BZQ3252" s="137"/>
      <c r="BZR3252" s="137"/>
      <c r="BZS3252" s="137"/>
      <c r="BZT3252" s="137"/>
      <c r="BZU3252" s="137"/>
      <c r="BZV3252" s="137"/>
      <c r="BZW3252" s="137"/>
      <c r="BZX3252" s="137"/>
      <c r="BZY3252" s="137"/>
      <c r="BZZ3252" s="137"/>
      <c r="CAA3252" s="137"/>
      <c r="CAB3252" s="137"/>
      <c r="CAC3252" s="137"/>
      <c r="CAD3252" s="137"/>
      <c r="CAE3252" s="137"/>
      <c r="CAF3252" s="137"/>
      <c r="CAG3252" s="137"/>
      <c r="CAH3252" s="137"/>
      <c r="CAI3252" s="137"/>
      <c r="CAJ3252" s="137"/>
      <c r="CAK3252" s="137"/>
      <c r="CAL3252" s="137"/>
      <c r="CAM3252" s="137"/>
      <c r="CAN3252" s="137"/>
      <c r="CAO3252" s="137"/>
      <c r="CAP3252" s="137"/>
      <c r="CAQ3252" s="137"/>
      <c r="CAR3252" s="137"/>
      <c r="CAS3252" s="137"/>
      <c r="CAT3252" s="137"/>
      <c r="CAU3252" s="137"/>
      <c r="CAV3252" s="137"/>
      <c r="CAW3252" s="137"/>
      <c r="CAX3252" s="137"/>
      <c r="CAY3252" s="137"/>
      <c r="CAZ3252" s="137"/>
      <c r="CBA3252" s="137"/>
      <c r="CBB3252" s="137"/>
      <c r="CBC3252" s="137"/>
      <c r="CBD3252" s="137"/>
      <c r="CBE3252" s="137"/>
      <c r="CBF3252" s="137"/>
      <c r="CBG3252" s="137"/>
      <c r="CBH3252" s="137"/>
      <c r="CBI3252" s="137"/>
      <c r="CBJ3252" s="137"/>
      <c r="CBK3252" s="137"/>
      <c r="CBL3252" s="137"/>
      <c r="CBM3252" s="137"/>
      <c r="CBN3252" s="137"/>
      <c r="CBO3252" s="137"/>
      <c r="CBP3252" s="137"/>
      <c r="CBQ3252" s="137"/>
      <c r="CBR3252" s="137"/>
      <c r="CBS3252" s="137"/>
      <c r="CBT3252" s="137"/>
      <c r="CBU3252" s="137"/>
      <c r="CBV3252" s="137"/>
      <c r="CBW3252" s="137"/>
      <c r="CBX3252" s="137"/>
      <c r="CBY3252" s="137"/>
      <c r="CBZ3252" s="137"/>
      <c r="CCA3252" s="137"/>
      <c r="CCB3252" s="137"/>
      <c r="CCC3252" s="137"/>
      <c r="CCD3252" s="137"/>
      <c r="CCE3252" s="137"/>
      <c r="CCF3252" s="137"/>
      <c r="CCG3252" s="137"/>
      <c r="CCH3252" s="137"/>
      <c r="CCI3252" s="137"/>
      <c r="CCJ3252" s="137"/>
      <c r="CCK3252" s="137"/>
      <c r="CCL3252" s="137"/>
      <c r="CCM3252" s="137"/>
      <c r="CCN3252" s="137"/>
      <c r="CCO3252" s="137"/>
      <c r="CCP3252" s="137"/>
      <c r="CCQ3252" s="137"/>
      <c r="CCR3252" s="137"/>
      <c r="CCS3252" s="137"/>
      <c r="CCT3252" s="137"/>
      <c r="CCU3252" s="137"/>
      <c r="CCV3252" s="137"/>
      <c r="CCW3252" s="137"/>
      <c r="CCX3252" s="137"/>
      <c r="CCY3252" s="137"/>
      <c r="CCZ3252" s="137"/>
      <c r="CDA3252" s="137"/>
      <c r="CDB3252" s="137"/>
      <c r="CDC3252" s="137"/>
      <c r="CDD3252" s="137"/>
      <c r="CDE3252" s="137"/>
      <c r="CDF3252" s="137"/>
      <c r="CDG3252" s="137"/>
      <c r="CDH3252" s="137"/>
      <c r="CDI3252" s="137"/>
      <c r="CDJ3252" s="137"/>
      <c r="CDK3252" s="137"/>
      <c r="CDL3252" s="137"/>
      <c r="CDM3252" s="137"/>
      <c r="CDN3252" s="137"/>
      <c r="CDO3252" s="137"/>
      <c r="CDP3252" s="137"/>
      <c r="CDQ3252" s="137"/>
      <c r="CDR3252" s="137"/>
      <c r="CDS3252" s="137"/>
      <c r="CDT3252" s="137"/>
      <c r="CDU3252" s="137"/>
      <c r="CDV3252" s="137"/>
      <c r="CDW3252" s="137"/>
      <c r="CDX3252" s="137"/>
      <c r="CDY3252" s="137"/>
      <c r="CDZ3252" s="137"/>
      <c r="CEA3252" s="137"/>
      <c r="CEB3252" s="137"/>
      <c r="CEC3252" s="137"/>
      <c r="CED3252" s="137"/>
      <c r="CEE3252" s="137"/>
      <c r="CEF3252" s="137"/>
      <c r="CEG3252" s="137"/>
      <c r="CEH3252" s="137"/>
      <c r="CEI3252" s="137"/>
      <c r="CEJ3252" s="137"/>
      <c r="CEK3252" s="137"/>
      <c r="CEL3252" s="137"/>
      <c r="CEM3252" s="137"/>
      <c r="CEN3252" s="137"/>
      <c r="CEO3252" s="137"/>
      <c r="CEP3252" s="137"/>
      <c r="CEQ3252" s="137"/>
      <c r="CER3252" s="137"/>
      <c r="CES3252" s="137"/>
      <c r="CET3252" s="137"/>
      <c r="CEU3252" s="137"/>
      <c r="CEV3252" s="137"/>
      <c r="CEW3252" s="137"/>
      <c r="CEX3252" s="137"/>
      <c r="CEY3252" s="137"/>
      <c r="CEZ3252" s="137"/>
      <c r="CFA3252" s="137"/>
      <c r="CFB3252" s="137"/>
      <c r="CFC3252" s="137"/>
      <c r="CFD3252" s="137"/>
      <c r="CFE3252" s="137"/>
      <c r="CFF3252" s="137"/>
      <c r="CFG3252" s="137"/>
      <c r="CFH3252" s="137"/>
      <c r="CFI3252" s="137"/>
      <c r="CFJ3252" s="137"/>
      <c r="CFK3252" s="137"/>
      <c r="CFL3252" s="137"/>
      <c r="CFM3252" s="137"/>
      <c r="CFN3252" s="137"/>
      <c r="CFO3252" s="137"/>
      <c r="CFP3252" s="137"/>
      <c r="CFQ3252" s="137"/>
      <c r="CFR3252" s="137"/>
      <c r="CFS3252" s="137"/>
      <c r="CFT3252" s="137"/>
      <c r="CFU3252" s="137"/>
      <c r="CFV3252" s="137"/>
      <c r="CFW3252" s="137"/>
      <c r="CFX3252" s="137"/>
      <c r="CFY3252" s="137"/>
      <c r="CFZ3252" s="137"/>
      <c r="CGA3252" s="137"/>
      <c r="CGB3252" s="137"/>
      <c r="CGC3252" s="137"/>
      <c r="CGD3252" s="137"/>
      <c r="CGE3252" s="137"/>
      <c r="CGF3252" s="137"/>
      <c r="CGG3252" s="137"/>
      <c r="CGH3252" s="137"/>
      <c r="CGI3252" s="137"/>
      <c r="CGJ3252" s="137"/>
      <c r="CGK3252" s="137"/>
      <c r="CGL3252" s="137"/>
      <c r="CGM3252" s="137"/>
      <c r="CGN3252" s="137"/>
      <c r="CGO3252" s="137"/>
      <c r="CGP3252" s="137"/>
      <c r="CGQ3252" s="137"/>
      <c r="CGR3252" s="137"/>
      <c r="CGS3252" s="137"/>
      <c r="CGT3252" s="137"/>
      <c r="CGU3252" s="137"/>
      <c r="CGV3252" s="137"/>
      <c r="CGW3252" s="137"/>
      <c r="CGX3252" s="137"/>
      <c r="CGY3252" s="137"/>
      <c r="CGZ3252" s="137"/>
      <c r="CHA3252" s="137"/>
      <c r="CHB3252" s="137"/>
      <c r="CHC3252" s="137"/>
      <c r="CHD3252" s="137"/>
      <c r="CHE3252" s="137"/>
      <c r="CHF3252" s="137"/>
      <c r="CHG3252" s="137"/>
      <c r="CHH3252" s="137"/>
      <c r="CHI3252" s="137"/>
      <c r="CHJ3252" s="137"/>
      <c r="CHK3252" s="137"/>
      <c r="CHL3252" s="137"/>
      <c r="CHM3252" s="137"/>
      <c r="CHN3252" s="137"/>
      <c r="CHO3252" s="137"/>
      <c r="CHP3252" s="137"/>
      <c r="CHQ3252" s="137"/>
      <c r="CHR3252" s="137"/>
      <c r="CHS3252" s="137"/>
      <c r="CHT3252" s="137"/>
      <c r="CHU3252" s="137"/>
      <c r="CHV3252" s="137"/>
      <c r="CHW3252" s="137"/>
      <c r="CHX3252" s="137"/>
      <c r="CHY3252" s="137"/>
      <c r="CHZ3252" s="137"/>
      <c r="CIA3252" s="137"/>
      <c r="CIB3252" s="137"/>
      <c r="CIC3252" s="137"/>
      <c r="CID3252" s="137"/>
      <c r="CIE3252" s="137"/>
      <c r="CIF3252" s="137"/>
      <c r="CIG3252" s="137"/>
      <c r="CIH3252" s="137"/>
      <c r="CII3252" s="137"/>
      <c r="CIJ3252" s="137"/>
      <c r="CIK3252" s="137"/>
      <c r="CIL3252" s="137"/>
      <c r="CIM3252" s="137"/>
      <c r="CIN3252" s="137"/>
      <c r="CIO3252" s="137"/>
      <c r="CIP3252" s="137"/>
      <c r="CIQ3252" s="137"/>
      <c r="CIR3252" s="137"/>
      <c r="CIS3252" s="137"/>
      <c r="CIT3252" s="137"/>
      <c r="CIU3252" s="137"/>
      <c r="CIV3252" s="137"/>
      <c r="CIW3252" s="137"/>
      <c r="CIX3252" s="137"/>
      <c r="CIY3252" s="137"/>
      <c r="CIZ3252" s="137"/>
      <c r="CJA3252" s="137"/>
      <c r="CJB3252" s="137"/>
      <c r="CJC3252" s="137"/>
      <c r="CJD3252" s="137"/>
      <c r="CJE3252" s="137"/>
      <c r="CJF3252" s="137"/>
      <c r="CJG3252" s="137"/>
      <c r="CJH3252" s="137"/>
      <c r="CJI3252" s="137"/>
      <c r="CJJ3252" s="137"/>
      <c r="CJK3252" s="137"/>
      <c r="CJL3252" s="137"/>
      <c r="CJM3252" s="137"/>
      <c r="CJN3252" s="137"/>
      <c r="CJO3252" s="137"/>
      <c r="CJP3252" s="137"/>
      <c r="CJQ3252" s="137"/>
      <c r="CJR3252" s="137"/>
      <c r="CJS3252" s="137"/>
      <c r="CJT3252" s="137"/>
      <c r="CJU3252" s="137"/>
      <c r="CJV3252" s="137"/>
      <c r="CJW3252" s="137"/>
      <c r="CJX3252" s="137"/>
      <c r="CJY3252" s="137"/>
      <c r="CJZ3252" s="137"/>
      <c r="CKA3252" s="137"/>
      <c r="CKB3252" s="137"/>
      <c r="CKC3252" s="137"/>
      <c r="CKD3252" s="137"/>
      <c r="CKE3252" s="137"/>
      <c r="CKF3252" s="137"/>
      <c r="CKG3252" s="137"/>
      <c r="CKH3252" s="137"/>
      <c r="CKI3252" s="137"/>
      <c r="CKJ3252" s="137"/>
      <c r="CKK3252" s="137"/>
      <c r="CKL3252" s="137"/>
      <c r="CKM3252" s="137"/>
      <c r="CKN3252" s="137"/>
      <c r="CKO3252" s="137"/>
      <c r="CKP3252" s="137"/>
      <c r="CKQ3252" s="137"/>
      <c r="CKR3252" s="137"/>
      <c r="CKS3252" s="137"/>
      <c r="CKT3252" s="137"/>
      <c r="CKU3252" s="137"/>
      <c r="CKV3252" s="137"/>
      <c r="CKW3252" s="137"/>
      <c r="CKX3252" s="137"/>
      <c r="CKY3252" s="137"/>
      <c r="CKZ3252" s="137"/>
      <c r="CLA3252" s="137"/>
      <c r="CLB3252" s="137"/>
      <c r="CLC3252" s="137"/>
      <c r="CLD3252" s="137"/>
      <c r="CLE3252" s="137"/>
      <c r="CLF3252" s="137"/>
      <c r="CLG3252" s="137"/>
      <c r="CLH3252" s="137"/>
      <c r="CLI3252" s="137"/>
      <c r="CLJ3252" s="137"/>
      <c r="CLK3252" s="137"/>
      <c r="CLL3252" s="137"/>
      <c r="CLM3252" s="137"/>
      <c r="CLN3252" s="137"/>
      <c r="CLO3252" s="137"/>
      <c r="CLP3252" s="137"/>
      <c r="CLQ3252" s="137"/>
      <c r="CLR3252" s="137"/>
      <c r="CLS3252" s="137"/>
      <c r="CLT3252" s="137"/>
      <c r="CLU3252" s="137"/>
      <c r="CLV3252" s="137"/>
      <c r="CLW3252" s="137"/>
      <c r="CLX3252" s="137"/>
      <c r="CLY3252" s="137"/>
      <c r="CLZ3252" s="137"/>
      <c r="CMA3252" s="137"/>
      <c r="CMB3252" s="137"/>
      <c r="CMC3252" s="137"/>
      <c r="CMD3252" s="137"/>
      <c r="CME3252" s="137"/>
      <c r="CMF3252" s="137"/>
      <c r="CMG3252" s="137"/>
      <c r="CMH3252" s="137"/>
      <c r="CMI3252" s="137"/>
      <c r="CMJ3252" s="137"/>
      <c r="CMK3252" s="137"/>
      <c r="CML3252" s="137"/>
      <c r="CMM3252" s="137"/>
      <c r="CMN3252" s="137"/>
      <c r="CMO3252" s="137"/>
      <c r="CMP3252" s="137"/>
      <c r="CMQ3252" s="137"/>
      <c r="CMR3252" s="137"/>
      <c r="CMS3252" s="137"/>
      <c r="CMT3252" s="137"/>
      <c r="CMU3252" s="137"/>
      <c r="CMV3252" s="137"/>
      <c r="CMW3252" s="137"/>
      <c r="CMX3252" s="137"/>
      <c r="CMY3252" s="137"/>
      <c r="CMZ3252" s="137"/>
      <c r="CNA3252" s="137"/>
      <c r="CNB3252" s="137"/>
      <c r="CNC3252" s="137"/>
      <c r="CND3252" s="137"/>
      <c r="CNE3252" s="137"/>
      <c r="CNF3252" s="137"/>
      <c r="CNG3252" s="137"/>
      <c r="CNH3252" s="137"/>
      <c r="CNI3252" s="137"/>
      <c r="CNJ3252" s="137"/>
      <c r="CNK3252" s="137"/>
      <c r="CNL3252" s="137"/>
      <c r="CNM3252" s="137"/>
      <c r="CNN3252" s="137"/>
      <c r="CNO3252" s="137"/>
      <c r="CNP3252" s="137"/>
      <c r="CNQ3252" s="137"/>
      <c r="CNR3252" s="137"/>
      <c r="CNS3252" s="137"/>
      <c r="CNT3252" s="137"/>
      <c r="CNU3252" s="137"/>
      <c r="CNV3252" s="137"/>
      <c r="CNW3252" s="137"/>
      <c r="CNX3252" s="137"/>
      <c r="CNY3252" s="137"/>
      <c r="CNZ3252" s="137"/>
      <c r="COA3252" s="137"/>
      <c r="COB3252" s="137"/>
      <c r="COC3252" s="137"/>
      <c r="COD3252" s="137"/>
      <c r="COE3252" s="137"/>
      <c r="COF3252" s="137"/>
      <c r="COG3252" s="137"/>
      <c r="COH3252" s="137"/>
      <c r="COI3252" s="137"/>
      <c r="COJ3252" s="137"/>
      <c r="COK3252" s="137"/>
      <c r="COL3252" s="137"/>
      <c r="COM3252" s="137"/>
      <c r="CON3252" s="137"/>
      <c r="COO3252" s="137"/>
      <c r="COP3252" s="137"/>
      <c r="COQ3252" s="137"/>
      <c r="COR3252" s="137"/>
      <c r="COS3252" s="137"/>
      <c r="COT3252" s="137"/>
      <c r="COU3252" s="137"/>
      <c r="COV3252" s="137"/>
      <c r="COW3252" s="137"/>
      <c r="COX3252" s="137"/>
      <c r="COY3252" s="137"/>
      <c r="COZ3252" s="137"/>
      <c r="CPA3252" s="137"/>
      <c r="CPB3252" s="137"/>
      <c r="CPC3252" s="137"/>
      <c r="CPD3252" s="137"/>
      <c r="CPE3252" s="137"/>
      <c r="CPF3252" s="137"/>
      <c r="CPG3252" s="137"/>
      <c r="CPH3252" s="137"/>
      <c r="CPI3252" s="137"/>
      <c r="CPJ3252" s="137"/>
      <c r="CPK3252" s="137"/>
      <c r="CPL3252" s="137"/>
      <c r="CPM3252" s="137"/>
      <c r="CPN3252" s="137"/>
      <c r="CPO3252" s="137"/>
      <c r="CPP3252" s="137"/>
      <c r="CPQ3252" s="137"/>
      <c r="CPR3252" s="137"/>
      <c r="CPS3252" s="137"/>
      <c r="CPT3252" s="137"/>
      <c r="CPU3252" s="137"/>
      <c r="CPV3252" s="137"/>
      <c r="CPW3252" s="137"/>
      <c r="CPX3252" s="137"/>
      <c r="CPY3252" s="137"/>
      <c r="CPZ3252" s="137"/>
      <c r="CQA3252" s="137"/>
      <c r="CQB3252" s="137"/>
      <c r="CQC3252" s="137"/>
      <c r="CQD3252" s="137"/>
      <c r="CQE3252" s="137"/>
      <c r="CQF3252" s="137"/>
      <c r="CQG3252" s="137"/>
      <c r="CQH3252" s="137"/>
      <c r="CQI3252" s="137"/>
      <c r="CQJ3252" s="137"/>
      <c r="CQK3252" s="137"/>
      <c r="CQL3252" s="137"/>
      <c r="CQM3252" s="137"/>
      <c r="CQN3252" s="137"/>
      <c r="CQO3252" s="137"/>
      <c r="CQP3252" s="137"/>
      <c r="CQQ3252" s="137"/>
      <c r="CQR3252" s="137"/>
      <c r="CQS3252" s="137"/>
      <c r="CQT3252" s="137"/>
      <c r="CQU3252" s="137"/>
      <c r="CQV3252" s="137"/>
      <c r="CQW3252" s="137"/>
      <c r="CQX3252" s="137"/>
      <c r="CQY3252" s="137"/>
      <c r="CQZ3252" s="137"/>
      <c r="CRA3252" s="137"/>
      <c r="CRB3252" s="137"/>
      <c r="CRC3252" s="137"/>
      <c r="CRD3252" s="137"/>
      <c r="CRE3252" s="137"/>
      <c r="CRF3252" s="137"/>
      <c r="CRG3252" s="137"/>
      <c r="CRH3252" s="137"/>
      <c r="CRI3252" s="137"/>
      <c r="CRJ3252" s="137"/>
      <c r="CRK3252" s="137"/>
      <c r="CRL3252" s="137"/>
      <c r="CRM3252" s="137"/>
      <c r="CRN3252" s="137"/>
      <c r="CRO3252" s="137"/>
      <c r="CRP3252" s="137"/>
      <c r="CRQ3252" s="137"/>
      <c r="CRR3252" s="137"/>
      <c r="CRS3252" s="137"/>
      <c r="CRT3252" s="137"/>
      <c r="CRU3252" s="137"/>
      <c r="CRV3252" s="137"/>
      <c r="CRW3252" s="137"/>
      <c r="CRX3252" s="137"/>
      <c r="CRY3252" s="137"/>
      <c r="CRZ3252" s="137"/>
      <c r="CSA3252" s="137"/>
      <c r="CSB3252" s="137"/>
      <c r="CSC3252" s="137"/>
      <c r="CSD3252" s="137"/>
      <c r="CSE3252" s="137"/>
      <c r="CSF3252" s="137"/>
      <c r="CSG3252" s="137"/>
      <c r="CSH3252" s="137"/>
      <c r="CSI3252" s="137"/>
      <c r="CSJ3252" s="137"/>
      <c r="CSK3252" s="137"/>
      <c r="CSL3252" s="137"/>
      <c r="CSM3252" s="137"/>
      <c r="CSN3252" s="137"/>
      <c r="CSO3252" s="137"/>
      <c r="CSP3252" s="137"/>
      <c r="CSQ3252" s="137"/>
      <c r="CSR3252" s="137"/>
      <c r="CSS3252" s="137"/>
      <c r="CST3252" s="137"/>
      <c r="CSU3252" s="137"/>
      <c r="CSV3252" s="137"/>
      <c r="CSW3252" s="137"/>
      <c r="CSX3252" s="137"/>
      <c r="CSY3252" s="137"/>
      <c r="CSZ3252" s="137"/>
      <c r="CTA3252" s="137"/>
      <c r="CTB3252" s="137"/>
      <c r="CTC3252" s="137"/>
      <c r="CTD3252" s="137"/>
      <c r="CTE3252" s="137"/>
      <c r="CTF3252" s="137"/>
      <c r="CTG3252" s="137"/>
      <c r="CTH3252" s="137"/>
      <c r="CTI3252" s="137"/>
      <c r="CTJ3252" s="137"/>
      <c r="CTK3252" s="137"/>
      <c r="CTL3252" s="137"/>
      <c r="CTM3252" s="137"/>
      <c r="CTN3252" s="137"/>
      <c r="CTO3252" s="137"/>
      <c r="CTP3252" s="137"/>
      <c r="CTQ3252" s="137"/>
      <c r="CTR3252" s="137"/>
      <c r="CTS3252" s="137"/>
      <c r="CTT3252" s="137"/>
      <c r="CTU3252" s="137"/>
      <c r="CTV3252" s="137"/>
      <c r="CTW3252" s="137"/>
      <c r="CTX3252" s="137"/>
      <c r="CTY3252" s="137"/>
      <c r="CTZ3252" s="137"/>
      <c r="CUA3252" s="137"/>
      <c r="CUB3252" s="137"/>
      <c r="CUC3252" s="137"/>
      <c r="CUD3252" s="137"/>
      <c r="CUE3252" s="137"/>
      <c r="CUF3252" s="137"/>
      <c r="CUG3252" s="137"/>
      <c r="CUH3252" s="137"/>
      <c r="CUI3252" s="137"/>
      <c r="CUJ3252" s="137"/>
      <c r="CUK3252" s="137"/>
      <c r="CUL3252" s="137"/>
      <c r="CUM3252" s="137"/>
      <c r="CUN3252" s="137"/>
      <c r="CUO3252" s="137"/>
      <c r="CUP3252" s="137"/>
      <c r="CUQ3252" s="137"/>
      <c r="CUR3252" s="137"/>
      <c r="CUS3252" s="137"/>
      <c r="CUT3252" s="137"/>
      <c r="CUU3252" s="137"/>
      <c r="CUV3252" s="137"/>
      <c r="CUW3252" s="137"/>
      <c r="CUX3252" s="137"/>
      <c r="CUY3252" s="137"/>
      <c r="CUZ3252" s="137"/>
      <c r="CVA3252" s="137"/>
      <c r="CVB3252" s="137"/>
      <c r="CVC3252" s="137"/>
      <c r="CVD3252" s="137"/>
      <c r="CVE3252" s="137"/>
      <c r="CVF3252" s="137"/>
      <c r="CVG3252" s="137"/>
      <c r="CVH3252" s="137"/>
      <c r="CVI3252" s="137"/>
      <c r="CVJ3252" s="137"/>
      <c r="CVK3252" s="137"/>
      <c r="CVL3252" s="137"/>
      <c r="CVM3252" s="137"/>
      <c r="CVN3252" s="137"/>
      <c r="CVO3252" s="137"/>
      <c r="CVP3252" s="137"/>
      <c r="CVQ3252" s="137"/>
      <c r="CVR3252" s="137"/>
      <c r="CVS3252" s="137"/>
      <c r="CVT3252" s="137"/>
      <c r="CVU3252" s="137"/>
      <c r="CVV3252" s="137"/>
      <c r="CVW3252" s="137"/>
      <c r="CVX3252" s="137"/>
      <c r="CVY3252" s="137"/>
      <c r="CVZ3252" s="137"/>
      <c r="CWA3252" s="137"/>
      <c r="CWB3252" s="137"/>
      <c r="CWC3252" s="137"/>
      <c r="CWD3252" s="137"/>
      <c r="CWE3252" s="137"/>
      <c r="CWF3252" s="137"/>
      <c r="CWG3252" s="137"/>
      <c r="CWH3252" s="137"/>
      <c r="CWI3252" s="137"/>
      <c r="CWJ3252" s="137"/>
      <c r="CWK3252" s="137"/>
      <c r="CWL3252" s="137"/>
      <c r="CWM3252" s="137"/>
      <c r="CWN3252" s="137"/>
      <c r="CWO3252" s="137"/>
      <c r="CWP3252" s="137"/>
      <c r="CWQ3252" s="137"/>
      <c r="CWR3252" s="137"/>
      <c r="CWS3252" s="137"/>
      <c r="CWT3252" s="137"/>
      <c r="CWU3252" s="137"/>
      <c r="CWV3252" s="137"/>
      <c r="CWW3252" s="137"/>
      <c r="CWX3252" s="137"/>
      <c r="CWY3252" s="137"/>
      <c r="CWZ3252" s="137"/>
      <c r="CXA3252" s="137"/>
      <c r="CXB3252" s="137"/>
      <c r="CXC3252" s="137"/>
      <c r="CXD3252" s="137"/>
      <c r="CXE3252" s="137"/>
      <c r="CXF3252" s="137"/>
      <c r="CXG3252" s="137"/>
      <c r="CXH3252" s="137"/>
      <c r="CXI3252" s="137"/>
      <c r="CXJ3252" s="137"/>
      <c r="CXK3252" s="137"/>
      <c r="CXL3252" s="137"/>
      <c r="CXM3252" s="137"/>
      <c r="CXN3252" s="137"/>
      <c r="CXO3252" s="137"/>
      <c r="CXP3252" s="137"/>
      <c r="CXQ3252" s="137"/>
      <c r="CXR3252" s="137"/>
      <c r="CXS3252" s="137"/>
      <c r="CXT3252" s="137"/>
      <c r="CXU3252" s="137"/>
      <c r="CXV3252" s="137"/>
      <c r="CXW3252" s="137"/>
      <c r="CXX3252" s="137"/>
      <c r="CXY3252" s="137"/>
      <c r="CXZ3252" s="137"/>
      <c r="CYA3252" s="137"/>
      <c r="CYB3252" s="137"/>
      <c r="CYC3252" s="137"/>
      <c r="CYD3252" s="137"/>
      <c r="CYE3252" s="137"/>
      <c r="CYF3252" s="137"/>
      <c r="CYG3252" s="137"/>
      <c r="CYH3252" s="137"/>
      <c r="CYI3252" s="137"/>
      <c r="CYJ3252" s="137"/>
      <c r="CYK3252" s="137"/>
      <c r="CYL3252" s="137"/>
      <c r="CYM3252" s="137"/>
      <c r="CYN3252" s="137"/>
      <c r="CYO3252" s="137"/>
      <c r="CYP3252" s="137"/>
      <c r="CYQ3252" s="137"/>
      <c r="CYR3252" s="137"/>
      <c r="CYS3252" s="137"/>
      <c r="CYT3252" s="137"/>
      <c r="CYU3252" s="137"/>
      <c r="CYV3252" s="137"/>
      <c r="CYW3252" s="137"/>
      <c r="CYX3252" s="137"/>
      <c r="CYY3252" s="137"/>
      <c r="CYZ3252" s="137"/>
      <c r="CZA3252" s="137"/>
      <c r="CZB3252" s="137"/>
      <c r="CZC3252" s="137"/>
      <c r="CZD3252" s="137"/>
      <c r="CZE3252" s="137"/>
      <c r="CZF3252" s="137"/>
      <c r="CZG3252" s="137"/>
      <c r="CZH3252" s="137"/>
      <c r="CZI3252" s="137"/>
      <c r="CZJ3252" s="137"/>
      <c r="CZK3252" s="137"/>
      <c r="CZL3252" s="137"/>
      <c r="CZM3252" s="137"/>
      <c r="CZN3252" s="137"/>
      <c r="CZO3252" s="137"/>
      <c r="CZP3252" s="137"/>
      <c r="CZQ3252" s="137"/>
      <c r="CZR3252" s="137"/>
      <c r="CZS3252" s="137"/>
      <c r="CZT3252" s="137"/>
      <c r="CZU3252" s="137"/>
      <c r="CZV3252" s="137"/>
      <c r="CZW3252" s="137"/>
      <c r="CZX3252" s="137"/>
      <c r="CZY3252" s="137"/>
      <c r="CZZ3252" s="137"/>
      <c r="DAA3252" s="137"/>
      <c r="DAB3252" s="137"/>
      <c r="DAC3252" s="137"/>
      <c r="DAD3252" s="137"/>
      <c r="DAE3252" s="137"/>
      <c r="DAF3252" s="137"/>
      <c r="DAG3252" s="137"/>
      <c r="DAH3252" s="137"/>
      <c r="DAI3252" s="137"/>
      <c r="DAJ3252" s="137"/>
      <c r="DAK3252" s="137"/>
      <c r="DAL3252" s="137"/>
      <c r="DAM3252" s="137"/>
      <c r="DAN3252" s="137"/>
      <c r="DAO3252" s="137"/>
      <c r="DAP3252" s="137"/>
      <c r="DAQ3252" s="137"/>
      <c r="DAR3252" s="137"/>
      <c r="DAS3252" s="137"/>
      <c r="DAT3252" s="137"/>
      <c r="DAU3252" s="137"/>
      <c r="DAV3252" s="137"/>
      <c r="DAW3252" s="137"/>
      <c r="DAX3252" s="137"/>
      <c r="DAY3252" s="137"/>
      <c r="DAZ3252" s="137"/>
      <c r="DBA3252" s="137"/>
      <c r="DBB3252" s="137"/>
      <c r="DBC3252" s="137"/>
      <c r="DBD3252" s="137"/>
      <c r="DBE3252" s="137"/>
      <c r="DBF3252" s="137"/>
      <c r="DBG3252" s="137"/>
      <c r="DBH3252" s="137"/>
      <c r="DBI3252" s="137"/>
      <c r="DBJ3252" s="137"/>
      <c r="DBK3252" s="137"/>
      <c r="DBL3252" s="137"/>
      <c r="DBM3252" s="137"/>
      <c r="DBN3252" s="137"/>
      <c r="DBO3252" s="137"/>
      <c r="DBP3252" s="137"/>
      <c r="DBQ3252" s="137"/>
      <c r="DBR3252" s="137"/>
      <c r="DBS3252" s="137"/>
      <c r="DBT3252" s="137"/>
      <c r="DBU3252" s="137"/>
      <c r="DBV3252" s="137"/>
      <c r="DBW3252" s="137"/>
      <c r="DBX3252" s="137"/>
      <c r="DBY3252" s="137"/>
      <c r="DBZ3252" s="137"/>
      <c r="DCA3252" s="137"/>
      <c r="DCB3252" s="137"/>
      <c r="DCC3252" s="137"/>
      <c r="DCD3252" s="137"/>
      <c r="DCE3252" s="137"/>
      <c r="DCF3252" s="137"/>
      <c r="DCG3252" s="137"/>
      <c r="DCH3252" s="137"/>
      <c r="DCI3252" s="137"/>
      <c r="DCJ3252" s="137"/>
      <c r="DCK3252" s="137"/>
      <c r="DCL3252" s="137"/>
      <c r="DCM3252" s="137"/>
      <c r="DCN3252" s="137"/>
      <c r="DCO3252" s="137"/>
      <c r="DCP3252" s="137"/>
      <c r="DCQ3252" s="137"/>
      <c r="DCR3252" s="137"/>
      <c r="DCS3252" s="137"/>
      <c r="DCT3252" s="137"/>
      <c r="DCU3252" s="137"/>
      <c r="DCV3252" s="137"/>
      <c r="DCW3252" s="137"/>
      <c r="DCX3252" s="137"/>
      <c r="DCY3252" s="137"/>
      <c r="DCZ3252" s="137"/>
      <c r="DDA3252" s="137"/>
      <c r="DDB3252" s="137"/>
      <c r="DDC3252" s="137"/>
      <c r="DDD3252" s="137"/>
      <c r="DDE3252" s="137"/>
      <c r="DDF3252" s="137"/>
      <c r="DDG3252" s="137"/>
      <c r="DDH3252" s="137"/>
      <c r="DDI3252" s="137"/>
      <c r="DDJ3252" s="137"/>
      <c r="DDK3252" s="137"/>
      <c r="DDL3252" s="137"/>
      <c r="DDM3252" s="137"/>
      <c r="DDN3252" s="137"/>
      <c r="DDO3252" s="137"/>
      <c r="DDP3252" s="137"/>
      <c r="DDQ3252" s="137"/>
      <c r="DDR3252" s="137"/>
      <c r="DDS3252" s="137"/>
      <c r="DDT3252" s="137"/>
      <c r="DDU3252" s="137"/>
      <c r="DDV3252" s="137"/>
      <c r="DDW3252" s="137"/>
      <c r="DDX3252" s="137"/>
      <c r="DDY3252" s="137"/>
      <c r="DDZ3252" s="137"/>
      <c r="DEA3252" s="137"/>
      <c r="DEB3252" s="137"/>
      <c r="DEC3252" s="137"/>
      <c r="DED3252" s="137"/>
      <c r="DEE3252" s="137"/>
      <c r="DEF3252" s="137"/>
      <c r="DEG3252" s="137"/>
      <c r="DEH3252" s="137"/>
      <c r="DEI3252" s="137"/>
      <c r="DEJ3252" s="137"/>
      <c r="DEK3252" s="137"/>
      <c r="DEL3252" s="137"/>
      <c r="DEM3252" s="137"/>
      <c r="DEN3252" s="137"/>
      <c r="DEO3252" s="137"/>
      <c r="DEP3252" s="137"/>
      <c r="DEQ3252" s="137"/>
      <c r="DER3252" s="137"/>
      <c r="DES3252" s="137"/>
      <c r="DET3252" s="137"/>
      <c r="DEU3252" s="137"/>
      <c r="DEV3252" s="137"/>
      <c r="DEW3252" s="137"/>
      <c r="DEX3252" s="137"/>
      <c r="DEY3252" s="137"/>
      <c r="DEZ3252" s="137"/>
      <c r="DFA3252" s="137"/>
      <c r="DFB3252" s="137"/>
      <c r="DFC3252" s="137"/>
      <c r="DFD3252" s="137"/>
      <c r="DFE3252" s="137"/>
      <c r="DFF3252" s="137"/>
      <c r="DFG3252" s="137"/>
      <c r="DFH3252" s="137"/>
      <c r="DFI3252" s="137"/>
      <c r="DFJ3252" s="137"/>
      <c r="DFK3252" s="137"/>
      <c r="DFL3252" s="137"/>
      <c r="DFM3252" s="137"/>
      <c r="DFN3252" s="137"/>
      <c r="DFO3252" s="137"/>
      <c r="DFP3252" s="137"/>
      <c r="DFQ3252" s="137"/>
      <c r="DFR3252" s="137"/>
      <c r="DFS3252" s="137"/>
      <c r="DFT3252" s="137"/>
      <c r="DFU3252" s="137"/>
      <c r="DFV3252" s="137"/>
      <c r="DFW3252" s="137"/>
      <c r="DFX3252" s="137"/>
      <c r="DFY3252" s="137"/>
      <c r="DFZ3252" s="137"/>
      <c r="DGA3252" s="137"/>
      <c r="DGB3252" s="137"/>
      <c r="DGC3252" s="137"/>
      <c r="DGD3252" s="137"/>
      <c r="DGE3252" s="137"/>
      <c r="DGF3252" s="137"/>
      <c r="DGG3252" s="137"/>
      <c r="DGH3252" s="137"/>
      <c r="DGI3252" s="137"/>
      <c r="DGJ3252" s="137"/>
      <c r="DGK3252" s="137"/>
      <c r="DGL3252" s="137"/>
      <c r="DGM3252" s="137"/>
      <c r="DGN3252" s="137"/>
      <c r="DGO3252" s="137"/>
      <c r="DGP3252" s="137"/>
      <c r="DGQ3252" s="137"/>
      <c r="DGR3252" s="137"/>
      <c r="DGS3252" s="137"/>
      <c r="DGT3252" s="137"/>
      <c r="DGU3252" s="137"/>
      <c r="DGV3252" s="137"/>
      <c r="DGW3252" s="137"/>
      <c r="DGX3252" s="137"/>
      <c r="DGY3252" s="137"/>
      <c r="DGZ3252" s="137"/>
      <c r="DHA3252" s="137"/>
      <c r="DHB3252" s="137"/>
      <c r="DHC3252" s="137"/>
      <c r="DHD3252" s="137"/>
      <c r="DHE3252" s="137"/>
      <c r="DHF3252" s="137"/>
      <c r="DHG3252" s="137"/>
      <c r="DHH3252" s="137"/>
      <c r="DHI3252" s="137"/>
      <c r="DHJ3252" s="137"/>
      <c r="DHK3252" s="137"/>
      <c r="DHL3252" s="137"/>
      <c r="DHM3252" s="137"/>
      <c r="DHN3252" s="137"/>
      <c r="DHO3252" s="137"/>
    </row>
    <row r="3253" spans="1:2927" s="148" customFormat="1" ht="23.15" customHeight="1" outlineLevel="1" x14ac:dyDescent="0.35">
      <c r="A3253" s="83" t="s">
        <v>4497</v>
      </c>
      <c r="B3253" s="84" t="s">
        <v>456</v>
      </c>
      <c r="C3253" s="85"/>
      <c r="D3253" s="86"/>
      <c r="E3253" s="101"/>
      <c r="F3253" s="101"/>
      <c r="G3253" s="101"/>
      <c r="H3253" s="101"/>
      <c r="I3253" s="101">
        <f t="shared" si="199"/>
        <v>0</v>
      </c>
      <c r="J3253" s="101"/>
      <c r="K3253" s="101"/>
      <c r="L3253" s="101"/>
      <c r="M3253" s="101"/>
      <c r="N3253" s="101">
        <f t="shared" si="198"/>
        <v>0</v>
      </c>
      <c r="O3253" s="88">
        <v>46188</v>
      </c>
      <c r="P3253" s="88">
        <v>46189</v>
      </c>
      <c r="Q3253" s="89">
        <v>7.0000000000000007E-2</v>
      </c>
      <c r="R3253" s="90" t="s">
        <v>33</v>
      </c>
      <c r="S3253" s="91"/>
      <c r="T3253" s="91"/>
      <c r="U3253" s="102"/>
      <c r="V3253" s="137"/>
      <c r="W3253" s="137"/>
      <c r="X3253" s="137"/>
      <c r="Y3253" s="137"/>
      <c r="Z3253" s="137"/>
      <c r="AA3253" s="137"/>
      <c r="AB3253" s="137"/>
      <c r="AC3253" s="137"/>
      <c r="AD3253" s="137"/>
      <c r="AE3253" s="137"/>
      <c r="AF3253" s="137"/>
      <c r="AG3253" s="137"/>
      <c r="AH3253" s="137"/>
      <c r="AI3253" s="137"/>
      <c r="AJ3253" s="137"/>
      <c r="AK3253" s="137"/>
      <c r="AL3253" s="137"/>
      <c r="AM3253" s="137"/>
      <c r="AN3253" s="137"/>
      <c r="AO3253" s="137"/>
      <c r="AP3253" s="137"/>
      <c r="AQ3253" s="137"/>
      <c r="AR3253" s="137"/>
      <c r="AS3253" s="137"/>
      <c r="AT3253" s="137"/>
      <c r="AU3253" s="137"/>
      <c r="AV3253" s="137"/>
      <c r="AW3253" s="137"/>
      <c r="AX3253" s="137"/>
      <c r="AY3253" s="137"/>
      <c r="AZ3253" s="137"/>
      <c r="BA3253" s="137"/>
      <c r="BB3253" s="137"/>
      <c r="BC3253" s="137"/>
      <c r="BD3253" s="137"/>
      <c r="BE3253" s="137"/>
      <c r="BF3253" s="137"/>
      <c r="BG3253" s="137"/>
      <c r="BH3253" s="137"/>
      <c r="BI3253" s="137"/>
      <c r="BJ3253" s="137"/>
      <c r="BK3253" s="137"/>
      <c r="BL3253" s="137"/>
      <c r="BM3253" s="137"/>
      <c r="BN3253" s="137"/>
      <c r="BO3253" s="137"/>
      <c r="BP3253" s="137"/>
      <c r="BQ3253" s="137"/>
      <c r="BR3253" s="137"/>
      <c r="BS3253" s="137"/>
      <c r="BT3253" s="137"/>
      <c r="BU3253" s="137"/>
      <c r="BV3253" s="137"/>
      <c r="BW3253" s="137"/>
      <c r="BX3253" s="137"/>
      <c r="BY3253" s="137"/>
      <c r="BZ3253" s="137"/>
      <c r="CA3253" s="137"/>
      <c r="CB3253" s="137"/>
      <c r="CC3253" s="137"/>
      <c r="CD3253" s="137"/>
      <c r="CE3253" s="137"/>
      <c r="CF3253" s="137"/>
      <c r="CG3253" s="137"/>
      <c r="CH3253" s="137"/>
      <c r="CI3253" s="137"/>
      <c r="CJ3253" s="137"/>
      <c r="CK3253" s="137"/>
      <c r="CL3253" s="137"/>
      <c r="CM3253" s="137"/>
      <c r="CN3253" s="137"/>
      <c r="CO3253" s="137"/>
      <c r="CP3253" s="137"/>
      <c r="CQ3253" s="137"/>
      <c r="CR3253" s="137"/>
      <c r="CS3253" s="137"/>
      <c r="CT3253" s="137"/>
      <c r="CU3253" s="137"/>
      <c r="CV3253" s="137"/>
      <c r="CW3253" s="137"/>
      <c r="CX3253" s="137"/>
      <c r="CY3253" s="137"/>
      <c r="CZ3253" s="137"/>
      <c r="DA3253" s="137"/>
      <c r="DB3253" s="137"/>
      <c r="DC3253" s="137"/>
      <c r="DD3253" s="137"/>
      <c r="DE3253" s="137"/>
      <c r="DF3253" s="137"/>
      <c r="DG3253" s="137"/>
      <c r="DH3253" s="137"/>
      <c r="DI3253" s="137"/>
      <c r="DJ3253" s="137"/>
      <c r="DK3253" s="137"/>
      <c r="DL3253" s="137"/>
      <c r="DM3253" s="137"/>
      <c r="DN3253" s="137"/>
      <c r="DO3253" s="137"/>
      <c r="DP3253" s="137"/>
      <c r="DQ3253" s="137"/>
      <c r="DR3253" s="137"/>
      <c r="DS3253" s="137"/>
      <c r="DT3253" s="137"/>
      <c r="DU3253" s="137"/>
      <c r="DV3253" s="137"/>
      <c r="DW3253" s="137"/>
      <c r="DX3253" s="137"/>
      <c r="DY3253" s="137"/>
      <c r="DZ3253" s="137"/>
      <c r="EA3253" s="137"/>
      <c r="EB3253" s="137"/>
      <c r="EC3253" s="137"/>
      <c r="ED3253" s="137"/>
      <c r="EE3253" s="137"/>
      <c r="EF3253" s="137"/>
      <c r="EG3253" s="137"/>
      <c r="EH3253" s="137"/>
      <c r="EI3253" s="137"/>
      <c r="EJ3253" s="137"/>
      <c r="EK3253" s="137"/>
      <c r="EL3253" s="137"/>
      <c r="EM3253" s="137"/>
      <c r="EN3253" s="137"/>
      <c r="EO3253" s="137"/>
      <c r="EP3253" s="137"/>
      <c r="EQ3253" s="137"/>
      <c r="ER3253" s="137"/>
      <c r="ES3253" s="137"/>
      <c r="ET3253" s="137"/>
      <c r="EU3253" s="137"/>
      <c r="EV3253" s="137"/>
      <c r="EW3253" s="137"/>
      <c r="EX3253" s="137"/>
      <c r="EY3253" s="137"/>
      <c r="EZ3253" s="137"/>
      <c r="FA3253" s="137"/>
      <c r="FB3253" s="137"/>
      <c r="FC3253" s="137"/>
      <c r="FD3253" s="137"/>
      <c r="FE3253" s="137"/>
      <c r="FF3253" s="137"/>
      <c r="FG3253" s="137"/>
      <c r="FH3253" s="137"/>
      <c r="FI3253" s="137"/>
      <c r="FJ3253" s="137"/>
      <c r="FK3253" s="137"/>
      <c r="FL3253" s="137"/>
      <c r="FM3253" s="137"/>
      <c r="FN3253" s="137"/>
      <c r="FO3253" s="137"/>
      <c r="FP3253" s="137"/>
      <c r="FQ3253" s="137"/>
      <c r="FR3253" s="137"/>
      <c r="FS3253" s="137"/>
      <c r="FT3253" s="137"/>
      <c r="FU3253" s="137"/>
      <c r="FV3253" s="137"/>
      <c r="FW3253" s="137"/>
      <c r="FX3253" s="137"/>
      <c r="FY3253" s="137"/>
      <c r="FZ3253" s="137"/>
      <c r="GA3253" s="137"/>
      <c r="GB3253" s="137"/>
      <c r="GC3253" s="137"/>
      <c r="GD3253" s="137"/>
      <c r="GE3253" s="137"/>
      <c r="GF3253" s="137"/>
      <c r="GG3253" s="137"/>
      <c r="GH3253" s="137"/>
      <c r="GI3253" s="137"/>
      <c r="GJ3253" s="137"/>
      <c r="GK3253" s="137"/>
      <c r="GL3253" s="137"/>
      <c r="GM3253" s="137"/>
      <c r="GN3253" s="137"/>
      <c r="GO3253" s="137"/>
      <c r="GP3253" s="137"/>
      <c r="GQ3253" s="137"/>
      <c r="GR3253" s="137"/>
      <c r="GS3253" s="137"/>
      <c r="GT3253" s="137"/>
      <c r="GU3253" s="137"/>
      <c r="GV3253" s="137"/>
      <c r="GW3253" s="137"/>
      <c r="GX3253" s="137"/>
      <c r="GY3253" s="137"/>
      <c r="GZ3253" s="137"/>
      <c r="HA3253" s="137"/>
      <c r="HB3253" s="137"/>
      <c r="HC3253" s="137"/>
      <c r="HD3253" s="137"/>
      <c r="HE3253" s="137"/>
      <c r="HF3253" s="137"/>
      <c r="HG3253" s="137"/>
      <c r="HH3253" s="137"/>
      <c r="HI3253" s="137"/>
      <c r="HJ3253" s="137"/>
      <c r="HK3253" s="137"/>
      <c r="HL3253" s="137"/>
      <c r="HM3253" s="137"/>
      <c r="HN3253" s="137"/>
      <c r="HO3253" s="137"/>
      <c r="HP3253" s="137"/>
      <c r="HQ3253" s="137"/>
      <c r="HR3253" s="137"/>
      <c r="HS3253" s="137"/>
      <c r="HT3253" s="137"/>
      <c r="HU3253" s="137"/>
      <c r="HV3253" s="137"/>
      <c r="HW3253" s="137"/>
      <c r="HX3253" s="137"/>
      <c r="HY3253" s="137"/>
      <c r="HZ3253" s="137"/>
      <c r="IA3253" s="137"/>
      <c r="IB3253" s="137"/>
      <c r="IC3253" s="137"/>
      <c r="ID3253" s="137"/>
      <c r="IE3253" s="137"/>
      <c r="IF3253" s="137"/>
      <c r="IG3253" s="137"/>
      <c r="IH3253" s="137"/>
      <c r="II3253" s="137"/>
      <c r="IJ3253" s="137"/>
      <c r="IK3253" s="137"/>
      <c r="IL3253" s="137"/>
      <c r="IM3253" s="137"/>
      <c r="IN3253" s="137"/>
      <c r="IO3253" s="137"/>
      <c r="IP3253" s="137"/>
      <c r="IQ3253" s="137"/>
      <c r="IR3253" s="137"/>
      <c r="IS3253" s="137"/>
      <c r="IT3253" s="137"/>
      <c r="IU3253" s="137"/>
      <c r="IV3253" s="137"/>
      <c r="IW3253" s="137"/>
      <c r="IX3253" s="137"/>
      <c r="IY3253" s="137"/>
      <c r="IZ3253" s="137"/>
      <c r="JA3253" s="137"/>
      <c r="JB3253" s="137"/>
      <c r="JC3253" s="137"/>
      <c r="JD3253" s="137"/>
      <c r="JE3253" s="137"/>
      <c r="JF3253" s="137"/>
      <c r="JG3253" s="137"/>
      <c r="JH3253" s="137"/>
      <c r="JI3253" s="137"/>
      <c r="JJ3253" s="137"/>
      <c r="JK3253" s="137"/>
      <c r="JL3253" s="137"/>
      <c r="JM3253" s="137"/>
      <c r="JN3253" s="137"/>
      <c r="JO3253" s="137"/>
      <c r="JP3253" s="137"/>
      <c r="JQ3253" s="137"/>
      <c r="JR3253" s="137"/>
      <c r="JS3253" s="137"/>
      <c r="JT3253" s="137"/>
      <c r="JU3253" s="137"/>
      <c r="JV3253" s="137"/>
      <c r="JW3253" s="137"/>
      <c r="JX3253" s="137"/>
      <c r="JY3253" s="137"/>
      <c r="JZ3253" s="137"/>
      <c r="KA3253" s="137"/>
      <c r="KB3253" s="137"/>
      <c r="KC3253" s="137"/>
      <c r="KD3253" s="137"/>
      <c r="KE3253" s="137"/>
      <c r="KF3253" s="137"/>
      <c r="KG3253" s="137"/>
      <c r="KH3253" s="137"/>
      <c r="KI3253" s="137"/>
      <c r="KJ3253" s="137"/>
      <c r="KK3253" s="137"/>
      <c r="KL3253" s="137"/>
      <c r="KM3253" s="137"/>
      <c r="KN3253" s="137"/>
      <c r="KO3253" s="137"/>
      <c r="KP3253" s="137"/>
      <c r="KQ3253" s="137"/>
      <c r="KR3253" s="137"/>
      <c r="KS3253" s="137"/>
      <c r="KT3253" s="137"/>
      <c r="KU3253" s="137"/>
      <c r="KV3253" s="137"/>
      <c r="KW3253" s="137"/>
      <c r="KX3253" s="137"/>
      <c r="KY3253" s="137"/>
      <c r="KZ3253" s="137"/>
      <c r="LA3253" s="137"/>
      <c r="LB3253" s="137"/>
      <c r="LC3253" s="137"/>
      <c r="LD3253" s="137"/>
      <c r="LE3253" s="137"/>
      <c r="LF3253" s="137"/>
      <c r="LG3253" s="137"/>
      <c r="LH3253" s="137"/>
      <c r="LI3253" s="137"/>
      <c r="LJ3253" s="137"/>
      <c r="LK3253" s="137"/>
      <c r="LL3253" s="137"/>
      <c r="LM3253" s="137"/>
      <c r="LN3253" s="137"/>
      <c r="LO3253" s="137"/>
      <c r="LP3253" s="137"/>
      <c r="LQ3253" s="137"/>
      <c r="LR3253" s="137"/>
      <c r="LS3253" s="137"/>
      <c r="LT3253" s="137"/>
      <c r="LU3253" s="137"/>
      <c r="LV3253" s="137"/>
      <c r="LW3253" s="137"/>
      <c r="LX3253" s="137"/>
      <c r="LY3253" s="137"/>
      <c r="LZ3253" s="137"/>
      <c r="MA3253" s="137"/>
      <c r="MB3253" s="137"/>
      <c r="MC3253" s="137"/>
      <c r="MD3253" s="137"/>
      <c r="ME3253" s="137"/>
      <c r="MF3253" s="137"/>
      <c r="MG3253" s="137"/>
      <c r="MH3253" s="137"/>
      <c r="MI3253" s="137"/>
      <c r="MJ3253" s="137"/>
      <c r="MK3253" s="137"/>
      <c r="ML3253" s="137"/>
      <c r="MM3253" s="137"/>
      <c r="MN3253" s="137"/>
      <c r="MO3253" s="137"/>
      <c r="MP3253" s="137"/>
      <c r="MQ3253" s="137"/>
      <c r="MR3253" s="137"/>
      <c r="MS3253" s="137"/>
      <c r="MT3253" s="137"/>
      <c r="MU3253" s="137"/>
      <c r="MV3253" s="137"/>
      <c r="MW3253" s="137"/>
      <c r="MX3253" s="137"/>
      <c r="MY3253" s="137"/>
      <c r="MZ3253" s="137"/>
      <c r="NA3253" s="137"/>
      <c r="NB3253" s="137"/>
      <c r="NC3253" s="137"/>
      <c r="ND3253" s="137"/>
      <c r="NE3253" s="137"/>
      <c r="NF3253" s="137"/>
      <c r="NG3253" s="137"/>
      <c r="NH3253" s="137"/>
      <c r="NI3253" s="137"/>
      <c r="NJ3253" s="137"/>
      <c r="NK3253" s="137"/>
      <c r="NL3253" s="137"/>
      <c r="NM3253" s="137"/>
      <c r="NN3253" s="137"/>
      <c r="NO3253" s="137"/>
      <c r="NP3253" s="137"/>
      <c r="NQ3253" s="137"/>
      <c r="NR3253" s="137"/>
      <c r="NS3253" s="137"/>
      <c r="NT3253" s="137"/>
      <c r="NU3253" s="137"/>
      <c r="NV3253" s="137"/>
      <c r="NW3253" s="137"/>
      <c r="NX3253" s="137"/>
      <c r="NY3253" s="137"/>
      <c r="NZ3253" s="137"/>
      <c r="OA3253" s="137"/>
      <c r="OB3253" s="137"/>
      <c r="OC3253" s="137"/>
      <c r="OD3253" s="137"/>
      <c r="OE3253" s="137"/>
      <c r="OF3253" s="137"/>
      <c r="OG3253" s="137"/>
      <c r="OH3253" s="137"/>
      <c r="OI3253" s="137"/>
      <c r="OJ3253" s="137"/>
      <c r="OK3253" s="137"/>
      <c r="OL3253" s="137"/>
      <c r="OM3253" s="137"/>
      <c r="ON3253" s="137"/>
      <c r="OO3253" s="137"/>
      <c r="OP3253" s="137"/>
      <c r="OQ3253" s="137"/>
      <c r="OR3253" s="137"/>
      <c r="OS3253" s="137"/>
      <c r="OT3253" s="137"/>
      <c r="OU3253" s="137"/>
      <c r="OV3253" s="137"/>
      <c r="OW3253" s="137"/>
      <c r="OX3253" s="137"/>
      <c r="OY3253" s="137"/>
      <c r="OZ3253" s="137"/>
      <c r="PA3253" s="137"/>
      <c r="PB3253" s="137"/>
      <c r="PC3253" s="137"/>
      <c r="PD3253" s="137"/>
      <c r="PE3253" s="137"/>
      <c r="PF3253" s="137"/>
      <c r="PG3253" s="137"/>
      <c r="PH3253" s="137"/>
      <c r="PI3253" s="137"/>
      <c r="PJ3253" s="137"/>
      <c r="PK3253" s="137"/>
      <c r="PL3253" s="137"/>
      <c r="PM3253" s="137"/>
      <c r="PN3253" s="137"/>
      <c r="PO3253" s="137"/>
      <c r="PP3253" s="137"/>
      <c r="PQ3253" s="137"/>
      <c r="PR3253" s="137"/>
      <c r="PS3253" s="137"/>
      <c r="PT3253" s="137"/>
      <c r="PU3253" s="137"/>
      <c r="PV3253" s="137"/>
      <c r="PW3253" s="137"/>
      <c r="PX3253" s="137"/>
      <c r="PY3253" s="137"/>
      <c r="PZ3253" s="137"/>
      <c r="QA3253" s="137"/>
      <c r="QB3253" s="137"/>
      <c r="QC3253" s="137"/>
      <c r="QD3253" s="137"/>
      <c r="QE3253" s="137"/>
      <c r="QF3253" s="137"/>
      <c r="QG3253" s="137"/>
      <c r="QH3253" s="137"/>
      <c r="QI3253" s="137"/>
      <c r="QJ3253" s="137"/>
      <c r="QK3253" s="137"/>
      <c r="QL3253" s="137"/>
      <c r="QM3253" s="137"/>
      <c r="QN3253" s="137"/>
      <c r="QO3253" s="137"/>
      <c r="QP3253" s="137"/>
      <c r="QQ3253" s="137"/>
      <c r="QR3253" s="137"/>
      <c r="QS3253" s="137"/>
      <c r="QT3253" s="137"/>
      <c r="QU3253" s="137"/>
      <c r="QV3253" s="137"/>
      <c r="QW3253" s="137"/>
      <c r="QX3253" s="137"/>
      <c r="QY3253" s="137"/>
      <c r="QZ3253" s="137"/>
      <c r="RA3253" s="137"/>
      <c r="RB3253" s="137"/>
      <c r="RC3253" s="137"/>
      <c r="RD3253" s="137"/>
      <c r="RE3253" s="137"/>
      <c r="RF3253" s="137"/>
      <c r="RG3253" s="137"/>
      <c r="RH3253" s="137"/>
      <c r="RI3253" s="137"/>
      <c r="RJ3253" s="137"/>
      <c r="RK3253" s="137"/>
      <c r="RL3253" s="137"/>
      <c r="RM3253" s="137"/>
      <c r="RN3253" s="137"/>
      <c r="RO3253" s="137"/>
      <c r="RP3253" s="137"/>
      <c r="RQ3253" s="137"/>
      <c r="RR3253" s="137"/>
      <c r="RS3253" s="137"/>
      <c r="RT3253" s="137"/>
      <c r="RU3253" s="137"/>
      <c r="RV3253" s="137"/>
      <c r="RW3253" s="137"/>
      <c r="RX3253" s="137"/>
      <c r="RY3253" s="137"/>
      <c r="RZ3253" s="137"/>
      <c r="SA3253" s="137"/>
      <c r="SB3253" s="137"/>
      <c r="SC3253" s="137"/>
      <c r="SD3253" s="137"/>
      <c r="SE3253" s="137"/>
      <c r="SF3253" s="137"/>
      <c r="SG3253" s="137"/>
      <c r="SH3253" s="137"/>
      <c r="SI3253" s="137"/>
      <c r="SJ3253" s="137"/>
      <c r="SK3253" s="137"/>
      <c r="SL3253" s="137"/>
      <c r="SM3253" s="137"/>
      <c r="SN3253" s="137"/>
      <c r="SO3253" s="137"/>
      <c r="SP3253" s="137"/>
      <c r="SQ3253" s="137"/>
      <c r="SR3253" s="137"/>
      <c r="SS3253" s="137"/>
      <c r="ST3253" s="137"/>
      <c r="SU3253" s="137"/>
      <c r="SV3253" s="137"/>
      <c r="SW3253" s="137"/>
      <c r="SX3253" s="137"/>
      <c r="SY3253" s="137"/>
      <c r="SZ3253" s="137"/>
      <c r="TA3253" s="137"/>
      <c r="TB3253" s="137"/>
      <c r="TC3253" s="137"/>
      <c r="TD3253" s="137"/>
      <c r="TE3253" s="137"/>
      <c r="TF3253" s="137"/>
      <c r="TG3253" s="137"/>
      <c r="TH3253" s="137"/>
      <c r="TI3253" s="137"/>
      <c r="TJ3253" s="137"/>
      <c r="TK3253" s="137"/>
      <c r="TL3253" s="137"/>
      <c r="TM3253" s="137"/>
      <c r="TN3253" s="137"/>
      <c r="TO3253" s="137"/>
      <c r="TP3253" s="137"/>
      <c r="TQ3253" s="137"/>
      <c r="TR3253" s="137"/>
      <c r="TS3253" s="137"/>
      <c r="TT3253" s="137"/>
      <c r="TU3253" s="137"/>
      <c r="TV3253" s="137"/>
      <c r="TW3253" s="137"/>
      <c r="TX3253" s="137"/>
      <c r="TY3253" s="137"/>
      <c r="TZ3253" s="137"/>
      <c r="UA3253" s="137"/>
      <c r="UB3253" s="137"/>
      <c r="UC3253" s="137"/>
      <c r="UD3253" s="137"/>
      <c r="UE3253" s="137"/>
      <c r="UF3253" s="137"/>
      <c r="UG3253" s="137"/>
      <c r="UH3253" s="137"/>
      <c r="UI3253" s="137"/>
      <c r="UJ3253" s="137"/>
      <c r="UK3253" s="137"/>
      <c r="UL3253" s="137"/>
      <c r="UM3253" s="137"/>
      <c r="UN3253" s="137"/>
      <c r="UO3253" s="137"/>
      <c r="UP3253" s="137"/>
      <c r="UQ3253" s="137"/>
      <c r="UR3253" s="137"/>
      <c r="US3253" s="137"/>
      <c r="UT3253" s="137"/>
      <c r="UU3253" s="137"/>
      <c r="UV3253" s="137"/>
      <c r="UW3253" s="137"/>
      <c r="UX3253" s="137"/>
      <c r="UY3253" s="137"/>
      <c r="UZ3253" s="137"/>
      <c r="VA3253" s="137"/>
      <c r="VB3253" s="137"/>
      <c r="VC3253" s="137"/>
      <c r="VD3253" s="137"/>
      <c r="VE3253" s="137"/>
      <c r="VF3253" s="137"/>
      <c r="VG3253" s="137"/>
      <c r="VH3253" s="137"/>
      <c r="VI3253" s="137"/>
      <c r="VJ3253" s="137"/>
      <c r="VK3253" s="137"/>
      <c r="VL3253" s="137"/>
      <c r="VM3253" s="137"/>
      <c r="VN3253" s="137"/>
      <c r="VO3253" s="137"/>
      <c r="VP3253" s="137"/>
      <c r="VQ3253" s="137"/>
      <c r="VR3253" s="137"/>
      <c r="VS3253" s="137"/>
      <c r="VT3253" s="137"/>
      <c r="VU3253" s="137"/>
      <c r="VV3253" s="137"/>
      <c r="VW3253" s="137"/>
      <c r="VX3253" s="137"/>
      <c r="VY3253" s="137"/>
      <c r="VZ3253" s="137"/>
      <c r="WA3253" s="137"/>
      <c r="WB3253" s="137"/>
      <c r="WC3253" s="137"/>
      <c r="WD3253" s="137"/>
      <c r="WE3253" s="137"/>
      <c r="WF3253" s="137"/>
      <c r="WG3253" s="137"/>
      <c r="WH3253" s="137"/>
      <c r="WI3253" s="137"/>
      <c r="WJ3253" s="137"/>
      <c r="WK3253" s="137"/>
      <c r="WL3253" s="137"/>
      <c r="WM3253" s="137"/>
      <c r="WN3253" s="137"/>
      <c r="WO3253" s="137"/>
      <c r="WP3253" s="137"/>
      <c r="WQ3253" s="137"/>
      <c r="WR3253" s="137"/>
      <c r="WS3253" s="137"/>
      <c r="WT3253" s="137"/>
      <c r="WU3253" s="137"/>
      <c r="WV3253" s="137"/>
      <c r="WW3253" s="137"/>
      <c r="WX3253" s="137"/>
      <c r="WY3253" s="137"/>
      <c r="WZ3253" s="137"/>
      <c r="XA3253" s="137"/>
      <c r="XB3253" s="137"/>
      <c r="XC3253" s="137"/>
      <c r="XD3253" s="137"/>
      <c r="XE3253" s="137"/>
      <c r="XF3253" s="137"/>
      <c r="XG3253" s="137"/>
      <c r="XH3253" s="137"/>
      <c r="XI3253" s="137"/>
      <c r="XJ3253" s="137"/>
      <c r="XK3253" s="137"/>
      <c r="XL3253" s="137"/>
      <c r="XM3253" s="137"/>
      <c r="XN3253" s="137"/>
      <c r="XO3253" s="137"/>
      <c r="XP3253" s="137"/>
      <c r="XQ3253" s="137"/>
      <c r="XR3253" s="137"/>
      <c r="XS3253" s="137"/>
      <c r="XT3253" s="137"/>
      <c r="XU3253" s="137"/>
      <c r="XV3253" s="137"/>
      <c r="XW3253" s="137"/>
      <c r="XX3253" s="137"/>
      <c r="XY3253" s="137"/>
      <c r="XZ3253" s="137"/>
      <c r="YA3253" s="137"/>
      <c r="YB3253" s="137"/>
      <c r="YC3253" s="137"/>
      <c r="YD3253" s="137"/>
      <c r="YE3253" s="137"/>
      <c r="YF3253" s="137"/>
      <c r="YG3253" s="137"/>
      <c r="YH3253" s="137"/>
      <c r="YI3253" s="137"/>
      <c r="YJ3253" s="137"/>
      <c r="YK3253" s="137"/>
      <c r="YL3253" s="137"/>
      <c r="YM3253" s="137"/>
      <c r="YN3253" s="137"/>
      <c r="YO3253" s="137"/>
      <c r="YP3253" s="137"/>
      <c r="YQ3253" s="137"/>
      <c r="YR3253" s="137"/>
      <c r="YS3253" s="137"/>
      <c r="YT3253" s="137"/>
      <c r="YU3253" s="137"/>
      <c r="YV3253" s="137"/>
      <c r="YW3253" s="137"/>
      <c r="YX3253" s="137"/>
      <c r="YY3253" s="137"/>
      <c r="YZ3253" s="137"/>
      <c r="ZA3253" s="137"/>
      <c r="ZB3253" s="137"/>
      <c r="ZC3253" s="137"/>
      <c r="ZD3253" s="137"/>
      <c r="ZE3253" s="137"/>
      <c r="ZF3253" s="137"/>
      <c r="ZG3253" s="137"/>
      <c r="ZH3253" s="137"/>
      <c r="ZI3253" s="137"/>
      <c r="ZJ3253" s="137"/>
      <c r="ZK3253" s="137"/>
      <c r="ZL3253" s="137"/>
      <c r="ZM3253" s="137"/>
      <c r="ZN3253" s="137"/>
      <c r="ZO3253" s="137"/>
      <c r="ZP3253" s="137"/>
      <c r="ZQ3253" s="137"/>
      <c r="ZR3253" s="137"/>
      <c r="ZS3253" s="137"/>
      <c r="ZT3253" s="137"/>
      <c r="ZU3253" s="137"/>
      <c r="ZV3253" s="137"/>
      <c r="ZW3253" s="137"/>
      <c r="ZX3253" s="137"/>
      <c r="ZY3253" s="137"/>
      <c r="ZZ3253" s="137"/>
      <c r="AAA3253" s="137"/>
      <c r="AAB3253" s="137"/>
      <c r="AAC3253" s="137"/>
      <c r="AAD3253" s="137"/>
      <c r="AAE3253" s="137"/>
      <c r="AAF3253" s="137"/>
      <c r="AAG3253" s="137"/>
      <c r="AAH3253" s="137"/>
      <c r="AAI3253" s="137"/>
      <c r="AAJ3253" s="137"/>
      <c r="AAK3253" s="137"/>
      <c r="AAL3253" s="137"/>
      <c r="AAM3253" s="137"/>
      <c r="AAN3253" s="137"/>
      <c r="AAO3253" s="137"/>
      <c r="AAP3253" s="137"/>
      <c r="AAQ3253" s="137"/>
      <c r="AAR3253" s="137"/>
      <c r="AAS3253" s="137"/>
      <c r="AAT3253" s="137"/>
      <c r="AAU3253" s="137"/>
      <c r="AAV3253" s="137"/>
      <c r="AAW3253" s="137"/>
      <c r="AAX3253" s="137"/>
      <c r="AAY3253" s="137"/>
      <c r="AAZ3253" s="137"/>
      <c r="ABA3253" s="137"/>
      <c r="ABB3253" s="137"/>
      <c r="ABC3253" s="137"/>
      <c r="ABD3253" s="137"/>
      <c r="ABE3253" s="137"/>
      <c r="ABF3253" s="137"/>
      <c r="ABG3253" s="137"/>
      <c r="ABH3253" s="137"/>
      <c r="ABI3253" s="137"/>
      <c r="ABJ3253" s="137"/>
      <c r="ABK3253" s="137"/>
      <c r="ABL3253" s="137"/>
      <c r="ABM3253" s="137"/>
      <c r="ABN3253" s="137"/>
      <c r="ABO3253" s="137"/>
      <c r="ABP3253" s="137"/>
      <c r="ABQ3253" s="137"/>
      <c r="ABR3253" s="137"/>
      <c r="ABS3253" s="137"/>
      <c r="ABT3253" s="137"/>
      <c r="ABU3253" s="137"/>
      <c r="ABV3253" s="137"/>
      <c r="ABW3253" s="137"/>
      <c r="ABX3253" s="137"/>
      <c r="ABY3253" s="137"/>
      <c r="ABZ3253" s="137"/>
      <c r="ACA3253" s="137"/>
      <c r="ACB3253" s="137"/>
      <c r="ACC3253" s="137"/>
      <c r="ACD3253" s="137"/>
      <c r="ACE3253" s="137"/>
      <c r="ACF3253" s="137"/>
      <c r="ACG3253" s="137"/>
      <c r="ACH3253" s="137"/>
      <c r="ACI3253" s="137"/>
      <c r="ACJ3253" s="137"/>
      <c r="ACK3253" s="137"/>
      <c r="ACL3253" s="137"/>
      <c r="ACM3253" s="137"/>
      <c r="ACN3253" s="137"/>
      <c r="ACO3253" s="137"/>
      <c r="ACP3253" s="137"/>
      <c r="ACQ3253" s="137"/>
      <c r="ACR3253" s="137"/>
      <c r="ACS3253" s="137"/>
      <c r="ACT3253" s="137"/>
      <c r="ACU3253" s="137"/>
      <c r="ACV3253" s="137"/>
      <c r="ACW3253" s="137"/>
      <c r="ACX3253" s="137"/>
      <c r="ACY3253" s="137"/>
      <c r="ACZ3253" s="137"/>
      <c r="ADA3253" s="137"/>
      <c r="ADB3253" s="137"/>
      <c r="ADC3253" s="137"/>
      <c r="ADD3253" s="137"/>
      <c r="ADE3253" s="137"/>
      <c r="ADF3253" s="137"/>
      <c r="ADG3253" s="137"/>
      <c r="ADH3253" s="137"/>
      <c r="ADI3253" s="137"/>
      <c r="ADJ3253" s="137"/>
      <c r="ADK3253" s="137"/>
      <c r="ADL3253" s="137"/>
      <c r="ADM3253" s="137"/>
      <c r="ADN3253" s="137"/>
      <c r="ADO3253" s="137"/>
      <c r="ADP3253" s="137"/>
      <c r="ADQ3253" s="137"/>
      <c r="ADR3253" s="137"/>
      <c r="ADS3253" s="137"/>
      <c r="ADT3253" s="137"/>
      <c r="ADU3253" s="137"/>
      <c r="ADV3253" s="137"/>
      <c r="ADW3253" s="137"/>
      <c r="ADX3253" s="137"/>
      <c r="ADY3253" s="137"/>
      <c r="ADZ3253" s="137"/>
      <c r="AEA3253" s="137"/>
      <c r="AEB3253" s="137"/>
      <c r="AEC3253" s="137"/>
      <c r="AED3253" s="137"/>
      <c r="AEE3253" s="137"/>
      <c r="AEF3253" s="137"/>
      <c r="AEG3253" s="137"/>
      <c r="AEH3253" s="137"/>
      <c r="AEI3253" s="137"/>
      <c r="AEJ3253" s="137"/>
      <c r="AEK3253" s="137"/>
      <c r="AEL3253" s="137"/>
      <c r="AEM3253" s="137"/>
      <c r="AEN3253" s="137"/>
      <c r="AEO3253" s="137"/>
      <c r="AEP3253" s="137"/>
      <c r="AEQ3253" s="137"/>
      <c r="AER3253" s="137"/>
      <c r="AES3253" s="137"/>
      <c r="AET3253" s="137"/>
      <c r="AEU3253" s="137"/>
      <c r="AEV3253" s="137"/>
      <c r="AEW3253" s="137"/>
      <c r="AEX3253" s="137"/>
      <c r="AEY3253" s="137"/>
      <c r="AEZ3253" s="137"/>
      <c r="AFA3253" s="137"/>
      <c r="AFB3253" s="137"/>
      <c r="AFC3253" s="137"/>
      <c r="AFD3253" s="137"/>
      <c r="AFE3253" s="137"/>
      <c r="AFF3253" s="137"/>
      <c r="AFG3253" s="137"/>
      <c r="AFH3253" s="137"/>
      <c r="AFI3253" s="137"/>
      <c r="AFJ3253" s="137"/>
      <c r="AFK3253" s="137"/>
      <c r="AFL3253" s="137"/>
      <c r="AFM3253" s="137"/>
      <c r="AFN3253" s="137"/>
      <c r="AFO3253" s="137"/>
      <c r="AFP3253" s="137"/>
      <c r="AFQ3253" s="137"/>
      <c r="AFR3253" s="137"/>
      <c r="AFS3253" s="137"/>
      <c r="AFT3253" s="137"/>
      <c r="AFU3253" s="137"/>
      <c r="AFV3253" s="137"/>
      <c r="AFW3253" s="137"/>
      <c r="AFX3253" s="137"/>
      <c r="AFY3253" s="137"/>
      <c r="AFZ3253" s="137"/>
      <c r="AGA3253" s="137"/>
      <c r="AGB3253" s="137"/>
      <c r="AGC3253" s="137"/>
      <c r="AGD3253" s="137"/>
      <c r="AGE3253" s="137"/>
      <c r="AGF3253" s="137"/>
      <c r="AGG3253" s="137"/>
      <c r="AGH3253" s="137"/>
      <c r="AGI3253" s="137"/>
      <c r="AGJ3253" s="137"/>
      <c r="AGK3253" s="137"/>
      <c r="AGL3253" s="137"/>
      <c r="AGM3253" s="137"/>
      <c r="AGN3253" s="137"/>
      <c r="AGO3253" s="137"/>
      <c r="AGP3253" s="137"/>
      <c r="AGQ3253" s="137"/>
      <c r="AGR3253" s="137"/>
      <c r="AGS3253" s="137"/>
      <c r="AGT3253" s="137"/>
      <c r="AGU3253" s="137"/>
      <c r="AGV3253" s="137"/>
      <c r="AGW3253" s="137"/>
      <c r="AGX3253" s="137"/>
      <c r="AGY3253" s="137"/>
      <c r="AGZ3253" s="137"/>
      <c r="AHA3253" s="137"/>
      <c r="AHB3253" s="137"/>
      <c r="AHC3253" s="137"/>
      <c r="AHD3253" s="137"/>
      <c r="AHE3253" s="137"/>
      <c r="AHF3253" s="137"/>
      <c r="AHG3253" s="137"/>
      <c r="AHH3253" s="137"/>
      <c r="AHI3253" s="137"/>
      <c r="AHJ3253" s="137"/>
      <c r="AHK3253" s="137"/>
      <c r="AHL3253" s="137"/>
      <c r="AHM3253" s="137"/>
      <c r="AHN3253" s="137"/>
      <c r="AHO3253" s="137"/>
      <c r="AHP3253" s="137"/>
      <c r="AHQ3253" s="137"/>
      <c r="AHR3253" s="137"/>
      <c r="AHS3253" s="137"/>
      <c r="AHT3253" s="137"/>
      <c r="AHU3253" s="137"/>
      <c r="AHV3253" s="137"/>
      <c r="AHW3253" s="137"/>
      <c r="AHX3253" s="137"/>
      <c r="AHY3253" s="137"/>
      <c r="AHZ3253" s="137"/>
      <c r="AIA3253" s="137"/>
      <c r="AIB3253" s="137"/>
      <c r="AIC3253" s="137"/>
      <c r="AID3253" s="137"/>
      <c r="AIE3253" s="137"/>
      <c r="AIF3253" s="137"/>
      <c r="AIG3253" s="137"/>
      <c r="AIH3253" s="137"/>
      <c r="AII3253" s="137"/>
      <c r="AIJ3253" s="137"/>
      <c r="AIK3253" s="137"/>
      <c r="AIL3253" s="137"/>
      <c r="AIM3253" s="137"/>
      <c r="AIN3253" s="137"/>
      <c r="AIO3253" s="137"/>
      <c r="AIP3253" s="137"/>
      <c r="AIQ3253" s="137"/>
      <c r="AIR3253" s="137"/>
      <c r="AIS3253" s="137"/>
      <c r="AIT3253" s="137"/>
      <c r="AIU3253" s="137"/>
      <c r="AIV3253" s="137"/>
      <c r="AIW3253" s="137"/>
      <c r="AIX3253" s="137"/>
      <c r="AIY3253" s="137"/>
      <c r="AIZ3253" s="137"/>
      <c r="AJA3253" s="137"/>
      <c r="AJB3253" s="137"/>
      <c r="AJC3253" s="137"/>
      <c r="AJD3253" s="137"/>
      <c r="AJE3253" s="137"/>
      <c r="AJF3253" s="137"/>
      <c r="AJG3253" s="137"/>
      <c r="AJH3253" s="137"/>
      <c r="AJI3253" s="137"/>
      <c r="AJJ3253" s="137"/>
      <c r="AJK3253" s="137"/>
      <c r="AJL3253" s="137"/>
      <c r="AJM3253" s="137"/>
      <c r="AJN3253" s="137"/>
      <c r="AJO3253" s="137"/>
      <c r="AJP3253" s="137"/>
      <c r="AJQ3253" s="137"/>
      <c r="AJR3253" s="137"/>
      <c r="AJS3253" s="137"/>
      <c r="AJT3253" s="137"/>
      <c r="AJU3253" s="137"/>
      <c r="AJV3253" s="137"/>
      <c r="AJW3253" s="137"/>
      <c r="AJX3253" s="137"/>
      <c r="AJY3253" s="137"/>
      <c r="AJZ3253" s="137"/>
      <c r="AKA3253" s="137"/>
      <c r="AKB3253" s="137"/>
      <c r="AKC3253" s="137"/>
      <c r="AKD3253" s="137"/>
      <c r="AKE3253" s="137"/>
      <c r="AKF3253" s="137"/>
      <c r="AKG3253" s="137"/>
      <c r="AKH3253" s="137"/>
      <c r="AKI3253" s="137"/>
      <c r="AKJ3253" s="137"/>
      <c r="AKK3253" s="137"/>
      <c r="AKL3253" s="137"/>
      <c r="AKM3253" s="137"/>
      <c r="AKN3253" s="137"/>
      <c r="AKO3253" s="137"/>
      <c r="AKP3253" s="137"/>
      <c r="AKQ3253" s="137"/>
      <c r="AKR3253" s="137"/>
      <c r="AKS3253" s="137"/>
      <c r="AKT3253" s="137"/>
      <c r="AKU3253" s="137"/>
      <c r="AKV3253" s="137"/>
      <c r="AKW3253" s="137"/>
      <c r="AKX3253" s="137"/>
      <c r="AKY3253" s="137"/>
      <c r="AKZ3253" s="137"/>
      <c r="ALA3253" s="137"/>
      <c r="ALB3253" s="137"/>
      <c r="ALC3253" s="137"/>
      <c r="ALD3253" s="137"/>
      <c r="ALE3253" s="137"/>
      <c r="ALF3253" s="137"/>
      <c r="ALG3253" s="137"/>
      <c r="ALH3253" s="137"/>
      <c r="ALI3253" s="137"/>
      <c r="ALJ3253" s="137"/>
      <c r="ALK3253" s="137"/>
      <c r="ALL3253" s="137"/>
      <c r="ALM3253" s="137"/>
      <c r="ALN3253" s="137"/>
      <c r="ALO3253" s="137"/>
      <c r="ALP3253" s="137"/>
      <c r="ALQ3253" s="137"/>
      <c r="ALR3253" s="137"/>
      <c r="ALS3253" s="137"/>
      <c r="ALT3253" s="137"/>
      <c r="ALU3253" s="137"/>
      <c r="ALV3253" s="137"/>
      <c r="ALW3253" s="137"/>
      <c r="ALX3253" s="137"/>
      <c r="ALY3253" s="137"/>
      <c r="ALZ3253" s="137"/>
      <c r="AMA3253" s="137"/>
      <c r="AMB3253" s="137"/>
      <c r="AMC3253" s="137"/>
      <c r="AMD3253" s="137"/>
      <c r="AME3253" s="137"/>
      <c r="AMF3253" s="137"/>
      <c r="AMG3253" s="137"/>
      <c r="AMH3253" s="137"/>
      <c r="AMI3253" s="137"/>
      <c r="AMJ3253" s="137"/>
      <c r="AMK3253" s="137"/>
      <c r="AML3253" s="137"/>
      <c r="AMM3253" s="137"/>
      <c r="AMN3253" s="137"/>
      <c r="AMO3253" s="137"/>
      <c r="AMP3253" s="137"/>
      <c r="AMQ3253" s="137"/>
      <c r="AMR3253" s="137"/>
      <c r="AMS3253" s="137"/>
      <c r="AMT3253" s="137"/>
      <c r="AMU3253" s="137"/>
      <c r="AMV3253" s="137"/>
      <c r="AMW3253" s="137"/>
      <c r="AMX3253" s="137"/>
      <c r="AMY3253" s="137"/>
      <c r="AMZ3253" s="137"/>
      <c r="ANA3253" s="137"/>
      <c r="ANB3253" s="137"/>
      <c r="ANC3253" s="137"/>
      <c r="AND3253" s="137"/>
      <c r="ANE3253" s="137"/>
      <c r="ANF3253" s="137"/>
      <c r="ANG3253" s="137"/>
      <c r="ANH3253" s="137"/>
      <c r="ANI3253" s="137"/>
      <c r="ANJ3253" s="137"/>
      <c r="ANK3253" s="137"/>
      <c r="ANL3253" s="137"/>
      <c r="ANM3253" s="137"/>
      <c r="ANN3253" s="137"/>
      <c r="ANO3253" s="137"/>
      <c r="ANP3253" s="137"/>
      <c r="ANQ3253" s="137"/>
      <c r="ANR3253" s="137"/>
      <c r="ANS3253" s="137"/>
      <c r="ANT3253" s="137"/>
      <c r="ANU3253" s="137"/>
      <c r="ANV3253" s="137"/>
      <c r="ANW3253" s="137"/>
      <c r="ANX3253" s="137"/>
      <c r="ANY3253" s="137"/>
      <c r="ANZ3253" s="137"/>
      <c r="AOA3253" s="137"/>
      <c r="AOB3253" s="137"/>
      <c r="AOC3253" s="137"/>
      <c r="AOD3253" s="137"/>
      <c r="AOE3253" s="137"/>
      <c r="AOF3253" s="137"/>
      <c r="AOG3253" s="137"/>
      <c r="AOH3253" s="137"/>
      <c r="AOI3253" s="137"/>
      <c r="AOJ3253" s="137"/>
      <c r="AOK3253" s="137"/>
      <c r="AOL3253" s="137"/>
      <c r="AOM3253" s="137"/>
      <c r="AON3253" s="137"/>
      <c r="AOO3253" s="137"/>
      <c r="AOP3253" s="137"/>
      <c r="AOQ3253" s="137"/>
      <c r="AOR3253" s="137"/>
      <c r="AOS3253" s="137"/>
      <c r="AOT3253" s="137"/>
      <c r="AOU3253" s="137"/>
      <c r="AOV3253" s="137"/>
      <c r="AOW3253" s="137"/>
      <c r="AOX3253" s="137"/>
      <c r="AOY3253" s="137"/>
      <c r="AOZ3253" s="137"/>
      <c r="APA3253" s="137"/>
      <c r="APB3253" s="137"/>
      <c r="APC3253" s="137"/>
      <c r="APD3253" s="137"/>
      <c r="APE3253" s="137"/>
      <c r="APF3253" s="137"/>
      <c r="APG3253" s="137"/>
      <c r="APH3253" s="137"/>
      <c r="API3253" s="137"/>
      <c r="APJ3253" s="137"/>
      <c r="APK3253" s="137"/>
      <c r="APL3253" s="137"/>
      <c r="APM3253" s="137"/>
      <c r="APN3253" s="137"/>
      <c r="APO3253" s="137"/>
      <c r="APP3253" s="137"/>
      <c r="APQ3253" s="137"/>
      <c r="APR3253" s="137"/>
      <c r="APS3253" s="137"/>
      <c r="APT3253" s="137"/>
      <c r="APU3253" s="137"/>
      <c r="APV3253" s="137"/>
      <c r="APW3253" s="137"/>
      <c r="APX3253" s="137"/>
      <c r="APY3253" s="137"/>
      <c r="APZ3253" s="137"/>
      <c r="AQA3253" s="137"/>
      <c r="AQB3253" s="137"/>
      <c r="AQC3253" s="137"/>
      <c r="AQD3253" s="137"/>
      <c r="AQE3253" s="137"/>
      <c r="AQF3253" s="137"/>
      <c r="AQG3253" s="137"/>
      <c r="AQH3253" s="137"/>
      <c r="AQI3253" s="137"/>
      <c r="AQJ3253" s="137"/>
      <c r="AQK3253" s="137"/>
      <c r="AQL3253" s="137"/>
      <c r="AQM3253" s="137"/>
      <c r="AQN3253" s="137"/>
      <c r="AQO3253" s="137"/>
      <c r="AQP3253" s="137"/>
      <c r="AQQ3253" s="137"/>
      <c r="AQR3253" s="137"/>
      <c r="AQS3253" s="137"/>
      <c r="AQT3253" s="137"/>
      <c r="AQU3253" s="137"/>
      <c r="AQV3253" s="137"/>
      <c r="AQW3253" s="137"/>
      <c r="AQX3253" s="137"/>
      <c r="AQY3253" s="137"/>
      <c r="AQZ3253" s="137"/>
      <c r="ARA3253" s="137"/>
      <c r="ARB3253" s="137"/>
      <c r="ARC3253" s="137"/>
      <c r="ARD3253" s="137"/>
      <c r="ARE3253" s="137"/>
      <c r="ARF3253" s="137"/>
      <c r="ARG3253" s="137"/>
      <c r="ARH3253" s="137"/>
      <c r="ARI3253" s="137"/>
      <c r="ARJ3253" s="137"/>
      <c r="ARK3253" s="137"/>
      <c r="ARL3253" s="137"/>
      <c r="ARM3253" s="137"/>
      <c r="ARN3253" s="137"/>
      <c r="ARO3253" s="137"/>
      <c r="ARP3253" s="137"/>
      <c r="ARQ3253" s="137"/>
      <c r="ARR3253" s="137"/>
      <c r="ARS3253" s="137"/>
      <c r="ART3253" s="137"/>
      <c r="ARU3253" s="137"/>
      <c r="ARV3253" s="137"/>
      <c r="ARW3253" s="137"/>
      <c r="ARX3253" s="137"/>
      <c r="ARY3253" s="137"/>
      <c r="ARZ3253" s="137"/>
      <c r="ASA3253" s="137"/>
      <c r="ASB3253" s="137"/>
      <c r="ASC3253" s="137"/>
      <c r="ASD3253" s="137"/>
      <c r="ASE3253" s="137"/>
      <c r="ASF3253" s="137"/>
      <c r="ASG3253" s="137"/>
      <c r="ASH3253" s="137"/>
      <c r="ASI3253" s="137"/>
      <c r="ASJ3253" s="137"/>
      <c r="ASK3253" s="137"/>
      <c r="ASL3253" s="137"/>
      <c r="ASM3253" s="137"/>
      <c r="ASN3253" s="137"/>
      <c r="ASO3253" s="137"/>
      <c r="ASP3253" s="137"/>
      <c r="ASQ3253" s="137"/>
      <c r="ASR3253" s="137"/>
      <c r="ASS3253" s="137"/>
      <c r="AST3253" s="137"/>
      <c r="ASU3253" s="137"/>
      <c r="ASV3253" s="137"/>
      <c r="ASW3253" s="137"/>
      <c r="ASX3253" s="137"/>
      <c r="ASY3253" s="137"/>
      <c r="ASZ3253" s="137"/>
      <c r="ATA3253" s="137"/>
      <c r="ATB3253" s="137"/>
      <c r="ATC3253" s="137"/>
      <c r="ATD3253" s="137"/>
      <c r="ATE3253" s="137"/>
      <c r="ATF3253" s="137"/>
      <c r="ATG3253" s="137"/>
      <c r="ATH3253" s="137"/>
      <c r="ATI3253" s="137"/>
      <c r="ATJ3253" s="137"/>
      <c r="ATK3253" s="137"/>
      <c r="ATL3253" s="137"/>
      <c r="ATM3253" s="137"/>
      <c r="ATN3253" s="137"/>
      <c r="ATO3253" s="137"/>
      <c r="ATP3253" s="137"/>
      <c r="ATQ3253" s="137"/>
      <c r="ATR3253" s="137"/>
      <c r="ATS3253" s="137"/>
      <c r="ATT3253" s="137"/>
      <c r="ATU3253" s="137"/>
      <c r="ATV3253" s="137"/>
      <c r="ATW3253" s="137"/>
      <c r="ATX3253" s="137"/>
      <c r="ATY3253" s="137"/>
      <c r="ATZ3253" s="137"/>
      <c r="AUA3253" s="137"/>
      <c r="AUB3253" s="137"/>
      <c r="AUC3253" s="137"/>
      <c r="AUD3253" s="137"/>
      <c r="AUE3253" s="137"/>
      <c r="AUF3253" s="137"/>
      <c r="AUG3253" s="137"/>
      <c r="AUH3253" s="137"/>
      <c r="AUI3253" s="137"/>
      <c r="AUJ3253" s="137"/>
      <c r="AUK3253" s="137"/>
      <c r="AUL3253" s="137"/>
      <c r="AUM3253" s="137"/>
      <c r="AUN3253" s="137"/>
      <c r="AUO3253" s="137"/>
      <c r="AUP3253" s="137"/>
      <c r="AUQ3253" s="137"/>
      <c r="AUR3253" s="137"/>
      <c r="AUS3253" s="137"/>
      <c r="AUT3253" s="137"/>
      <c r="AUU3253" s="137"/>
      <c r="AUV3253" s="137"/>
      <c r="AUW3253" s="137"/>
      <c r="AUX3253" s="137"/>
      <c r="AUY3253" s="137"/>
      <c r="AUZ3253" s="137"/>
      <c r="AVA3253" s="137"/>
      <c r="AVB3253" s="137"/>
      <c r="AVC3253" s="137"/>
      <c r="AVD3253" s="137"/>
      <c r="AVE3253" s="137"/>
      <c r="AVF3253" s="137"/>
      <c r="AVG3253" s="137"/>
      <c r="AVH3253" s="137"/>
      <c r="AVI3253" s="137"/>
      <c r="AVJ3253" s="137"/>
      <c r="AVK3253" s="137"/>
      <c r="AVL3253" s="137"/>
      <c r="AVM3253" s="137"/>
      <c r="AVN3253" s="137"/>
      <c r="AVO3253" s="137"/>
      <c r="AVP3253" s="137"/>
      <c r="AVQ3253" s="137"/>
      <c r="AVR3253" s="137"/>
      <c r="AVS3253" s="137"/>
      <c r="AVT3253" s="137"/>
      <c r="AVU3253" s="137"/>
      <c r="AVV3253" s="137"/>
      <c r="AVW3253" s="137"/>
      <c r="AVX3253" s="137"/>
      <c r="AVY3253" s="137"/>
      <c r="AVZ3253" s="137"/>
      <c r="AWA3253" s="137"/>
      <c r="AWB3253" s="137"/>
      <c r="AWC3253" s="137"/>
      <c r="AWD3253" s="137"/>
      <c r="AWE3253" s="137"/>
      <c r="AWF3253" s="137"/>
      <c r="AWG3253" s="137"/>
      <c r="AWH3253" s="137"/>
      <c r="AWI3253" s="137"/>
      <c r="AWJ3253" s="137"/>
      <c r="AWK3253" s="137"/>
      <c r="AWL3253" s="137"/>
      <c r="AWM3253" s="137"/>
      <c r="AWN3253" s="137"/>
      <c r="AWO3253" s="137"/>
      <c r="AWP3253" s="137"/>
      <c r="AWQ3253" s="137"/>
      <c r="AWR3253" s="137"/>
      <c r="AWS3253" s="137"/>
      <c r="AWT3253" s="137"/>
      <c r="AWU3253" s="137"/>
      <c r="AWV3253" s="137"/>
      <c r="AWW3253" s="137"/>
      <c r="AWX3253" s="137"/>
      <c r="AWY3253" s="137"/>
      <c r="AWZ3253" s="137"/>
      <c r="AXA3253" s="137"/>
      <c r="AXB3253" s="137"/>
      <c r="AXC3253" s="137"/>
      <c r="AXD3253" s="137"/>
      <c r="AXE3253" s="137"/>
      <c r="AXF3253" s="137"/>
      <c r="AXG3253" s="137"/>
      <c r="AXH3253" s="137"/>
      <c r="AXI3253" s="137"/>
      <c r="AXJ3253" s="137"/>
      <c r="AXK3253" s="137"/>
      <c r="AXL3253" s="137"/>
      <c r="AXM3253" s="137"/>
      <c r="AXN3253" s="137"/>
      <c r="AXO3253" s="137"/>
      <c r="AXP3253" s="137"/>
      <c r="AXQ3253" s="137"/>
      <c r="AXR3253" s="137"/>
      <c r="AXS3253" s="137"/>
      <c r="AXT3253" s="137"/>
      <c r="AXU3253" s="137"/>
      <c r="AXV3253" s="137"/>
      <c r="AXW3253" s="137"/>
      <c r="AXX3253" s="137"/>
      <c r="AXY3253" s="137"/>
      <c r="AXZ3253" s="137"/>
      <c r="AYA3253" s="137"/>
      <c r="AYB3253" s="137"/>
      <c r="AYC3253" s="137"/>
      <c r="AYD3253" s="137"/>
      <c r="AYE3253" s="137"/>
      <c r="AYF3253" s="137"/>
      <c r="AYG3253" s="137"/>
      <c r="AYH3253" s="137"/>
      <c r="AYI3253" s="137"/>
      <c r="AYJ3253" s="137"/>
      <c r="AYK3253" s="137"/>
      <c r="AYL3253" s="137"/>
      <c r="AYM3253" s="137"/>
      <c r="AYN3253" s="137"/>
      <c r="AYO3253" s="137"/>
      <c r="AYP3253" s="137"/>
      <c r="AYQ3253" s="137"/>
      <c r="AYR3253" s="137"/>
      <c r="AYS3253" s="137"/>
      <c r="AYT3253" s="137"/>
      <c r="AYU3253" s="137"/>
      <c r="AYV3253" s="137"/>
      <c r="AYW3253" s="137"/>
      <c r="AYX3253" s="137"/>
      <c r="AYY3253" s="137"/>
      <c r="AYZ3253" s="137"/>
      <c r="AZA3253" s="137"/>
      <c r="AZB3253" s="137"/>
      <c r="AZC3253" s="137"/>
      <c r="AZD3253" s="137"/>
      <c r="AZE3253" s="137"/>
      <c r="AZF3253" s="137"/>
      <c r="AZG3253" s="137"/>
      <c r="AZH3253" s="137"/>
      <c r="AZI3253" s="137"/>
      <c r="AZJ3253" s="137"/>
      <c r="AZK3253" s="137"/>
      <c r="AZL3253" s="137"/>
      <c r="AZM3253" s="137"/>
      <c r="AZN3253" s="137"/>
      <c r="AZO3253" s="137"/>
      <c r="AZP3253" s="137"/>
      <c r="AZQ3253" s="137"/>
      <c r="AZR3253" s="137"/>
      <c r="AZS3253" s="137"/>
      <c r="AZT3253" s="137"/>
      <c r="AZU3253" s="137"/>
      <c r="AZV3253" s="137"/>
      <c r="AZW3253" s="137"/>
      <c r="AZX3253" s="137"/>
      <c r="AZY3253" s="137"/>
      <c r="AZZ3253" s="137"/>
      <c r="BAA3253" s="137"/>
      <c r="BAB3253" s="137"/>
      <c r="BAC3253" s="137"/>
      <c r="BAD3253" s="137"/>
      <c r="BAE3253" s="137"/>
      <c r="BAF3253" s="137"/>
      <c r="BAG3253" s="137"/>
      <c r="BAH3253" s="137"/>
      <c r="BAI3253" s="137"/>
      <c r="BAJ3253" s="137"/>
      <c r="BAK3253" s="137"/>
      <c r="BAL3253" s="137"/>
      <c r="BAM3253" s="137"/>
      <c r="BAN3253" s="137"/>
      <c r="BAO3253" s="137"/>
      <c r="BAP3253" s="137"/>
      <c r="BAQ3253" s="137"/>
      <c r="BAR3253" s="137"/>
      <c r="BAS3253" s="137"/>
      <c r="BAT3253" s="137"/>
      <c r="BAU3253" s="137"/>
      <c r="BAV3253" s="137"/>
      <c r="BAW3253" s="137"/>
      <c r="BAX3253" s="137"/>
      <c r="BAY3253" s="137"/>
      <c r="BAZ3253" s="137"/>
      <c r="BBA3253" s="137"/>
      <c r="BBB3253" s="137"/>
      <c r="BBC3253" s="137"/>
      <c r="BBD3253" s="137"/>
      <c r="BBE3253" s="137"/>
      <c r="BBF3253" s="137"/>
      <c r="BBG3253" s="137"/>
      <c r="BBH3253" s="137"/>
      <c r="BBI3253" s="137"/>
      <c r="BBJ3253" s="137"/>
      <c r="BBK3253" s="137"/>
      <c r="BBL3253" s="137"/>
      <c r="BBM3253" s="137"/>
      <c r="BBN3253" s="137"/>
      <c r="BBO3253" s="137"/>
      <c r="BBP3253" s="137"/>
      <c r="BBQ3253" s="137"/>
      <c r="BBR3253" s="137"/>
      <c r="BBS3253" s="137"/>
      <c r="BBT3253" s="137"/>
      <c r="BBU3253" s="137"/>
      <c r="BBV3253" s="137"/>
      <c r="BBW3253" s="137"/>
      <c r="BBX3253" s="137"/>
      <c r="BBY3253" s="137"/>
      <c r="BBZ3253" s="137"/>
      <c r="BCA3253" s="137"/>
      <c r="BCB3253" s="137"/>
      <c r="BCC3253" s="137"/>
      <c r="BCD3253" s="137"/>
      <c r="BCE3253" s="137"/>
      <c r="BCF3253" s="137"/>
      <c r="BCG3253" s="137"/>
      <c r="BCH3253" s="137"/>
      <c r="BCI3253" s="137"/>
      <c r="BCJ3253" s="137"/>
      <c r="BCK3253" s="137"/>
      <c r="BCL3253" s="137"/>
      <c r="BCM3253" s="137"/>
      <c r="BCN3253" s="137"/>
      <c r="BCO3253" s="137"/>
      <c r="BCP3253" s="137"/>
      <c r="BCQ3253" s="137"/>
      <c r="BCR3253" s="137"/>
      <c r="BCS3253" s="137"/>
      <c r="BCT3253" s="137"/>
      <c r="BCU3253" s="137"/>
      <c r="BCV3253" s="137"/>
      <c r="BCW3253" s="137"/>
      <c r="BCX3253" s="137"/>
      <c r="BCY3253" s="137"/>
      <c r="BCZ3253" s="137"/>
      <c r="BDA3253" s="137"/>
      <c r="BDB3253" s="137"/>
      <c r="BDC3253" s="137"/>
      <c r="BDD3253" s="137"/>
      <c r="BDE3253" s="137"/>
      <c r="BDF3253" s="137"/>
      <c r="BDG3253" s="137"/>
      <c r="BDH3253" s="137"/>
      <c r="BDI3253" s="137"/>
      <c r="BDJ3253" s="137"/>
      <c r="BDK3253" s="137"/>
      <c r="BDL3253" s="137"/>
      <c r="BDM3253" s="137"/>
      <c r="BDN3253" s="137"/>
      <c r="BDO3253" s="137"/>
      <c r="BDP3253" s="137"/>
      <c r="BDQ3253" s="137"/>
      <c r="BDR3253" s="137"/>
      <c r="BDS3253" s="137"/>
      <c r="BDT3253" s="137"/>
      <c r="BDU3253" s="137"/>
      <c r="BDV3253" s="137"/>
      <c r="BDW3253" s="137"/>
      <c r="BDX3253" s="137"/>
      <c r="BDY3253" s="137"/>
      <c r="BDZ3253" s="137"/>
      <c r="BEA3253" s="137"/>
      <c r="BEB3253" s="137"/>
      <c r="BEC3253" s="137"/>
      <c r="BED3253" s="137"/>
      <c r="BEE3253" s="137"/>
      <c r="BEF3253" s="137"/>
      <c r="BEG3253" s="137"/>
      <c r="BEH3253" s="137"/>
      <c r="BEI3253" s="137"/>
      <c r="BEJ3253" s="137"/>
      <c r="BEK3253" s="137"/>
      <c r="BEL3253" s="137"/>
      <c r="BEM3253" s="137"/>
      <c r="BEN3253" s="137"/>
      <c r="BEO3253" s="137"/>
      <c r="BEP3253" s="137"/>
      <c r="BEQ3253" s="137"/>
      <c r="BER3253" s="137"/>
      <c r="BES3253" s="137"/>
      <c r="BET3253" s="137"/>
      <c r="BEU3253" s="137"/>
      <c r="BEV3253" s="137"/>
      <c r="BEW3253" s="137"/>
      <c r="BEX3253" s="137"/>
      <c r="BEY3253" s="137"/>
      <c r="BEZ3253" s="137"/>
      <c r="BFA3253" s="137"/>
      <c r="BFB3253" s="137"/>
      <c r="BFC3253" s="137"/>
      <c r="BFD3253" s="137"/>
      <c r="BFE3253" s="137"/>
      <c r="BFF3253" s="137"/>
      <c r="BFG3253" s="137"/>
      <c r="BFH3253" s="137"/>
      <c r="BFI3253" s="137"/>
      <c r="BFJ3253" s="137"/>
      <c r="BFK3253" s="137"/>
      <c r="BFL3253" s="137"/>
      <c r="BFM3253" s="137"/>
      <c r="BFN3253" s="137"/>
      <c r="BFO3253" s="137"/>
      <c r="BFP3253" s="137"/>
      <c r="BFQ3253" s="137"/>
      <c r="BFR3253" s="137"/>
      <c r="BFS3253" s="137"/>
      <c r="BFT3253" s="137"/>
      <c r="BFU3253" s="137"/>
      <c r="BFV3253" s="137"/>
      <c r="BFW3253" s="137"/>
      <c r="BFX3253" s="137"/>
      <c r="BFY3253" s="137"/>
      <c r="BFZ3253" s="137"/>
      <c r="BGA3253" s="137"/>
      <c r="BGB3253" s="137"/>
      <c r="BGC3253" s="137"/>
      <c r="BGD3253" s="137"/>
      <c r="BGE3253" s="137"/>
      <c r="BGF3253" s="137"/>
      <c r="BGG3253" s="137"/>
      <c r="BGH3253" s="137"/>
      <c r="BGI3253" s="137"/>
      <c r="BGJ3253" s="137"/>
      <c r="BGK3253" s="137"/>
      <c r="BGL3253" s="137"/>
      <c r="BGM3253" s="137"/>
      <c r="BGN3253" s="137"/>
      <c r="BGO3253" s="137"/>
      <c r="BGP3253" s="137"/>
      <c r="BGQ3253" s="137"/>
      <c r="BGR3253" s="137"/>
      <c r="BGS3253" s="137"/>
      <c r="BGT3253" s="137"/>
      <c r="BGU3253" s="137"/>
      <c r="BGV3253" s="137"/>
      <c r="BGW3253" s="137"/>
      <c r="BGX3253" s="137"/>
      <c r="BGY3253" s="137"/>
      <c r="BGZ3253" s="137"/>
      <c r="BHA3253" s="137"/>
      <c r="BHB3253" s="137"/>
      <c r="BHC3253" s="137"/>
      <c r="BHD3253" s="137"/>
      <c r="BHE3253" s="137"/>
      <c r="BHF3253" s="137"/>
      <c r="BHG3253" s="137"/>
      <c r="BHH3253" s="137"/>
      <c r="BHI3253" s="137"/>
      <c r="BHJ3253" s="137"/>
      <c r="BHK3253" s="137"/>
      <c r="BHL3253" s="137"/>
      <c r="BHM3253" s="137"/>
      <c r="BHN3253" s="137"/>
      <c r="BHO3253" s="137"/>
      <c r="BHP3253" s="137"/>
      <c r="BHQ3253" s="137"/>
      <c r="BHR3253" s="137"/>
      <c r="BHS3253" s="137"/>
      <c r="BHT3253" s="137"/>
      <c r="BHU3253" s="137"/>
      <c r="BHV3253" s="137"/>
      <c r="BHW3253" s="137"/>
      <c r="BHX3253" s="137"/>
      <c r="BHY3253" s="137"/>
      <c r="BHZ3253" s="137"/>
      <c r="BIA3253" s="137"/>
      <c r="BIB3253" s="137"/>
      <c r="BIC3253" s="137"/>
      <c r="BID3253" s="137"/>
      <c r="BIE3253" s="137"/>
      <c r="BIF3253" s="137"/>
      <c r="BIG3253" s="137"/>
      <c r="BIH3253" s="137"/>
      <c r="BII3253" s="137"/>
      <c r="BIJ3253" s="137"/>
      <c r="BIK3253" s="137"/>
      <c r="BIL3253" s="137"/>
      <c r="BIM3253" s="137"/>
      <c r="BIN3253" s="137"/>
      <c r="BIO3253" s="137"/>
      <c r="BIP3253" s="137"/>
      <c r="BIQ3253" s="137"/>
      <c r="BIR3253" s="137"/>
      <c r="BIS3253" s="137"/>
      <c r="BIT3253" s="137"/>
      <c r="BIU3253" s="137"/>
      <c r="BIV3253" s="137"/>
      <c r="BIW3253" s="137"/>
      <c r="BIX3253" s="137"/>
      <c r="BIY3253" s="137"/>
      <c r="BIZ3253" s="137"/>
      <c r="BJA3253" s="137"/>
      <c r="BJB3253" s="137"/>
      <c r="BJC3253" s="137"/>
      <c r="BJD3253" s="137"/>
      <c r="BJE3253" s="137"/>
      <c r="BJF3253" s="137"/>
      <c r="BJG3253" s="137"/>
      <c r="BJH3253" s="137"/>
      <c r="BJI3253" s="137"/>
      <c r="BJJ3253" s="137"/>
      <c r="BJK3253" s="137"/>
      <c r="BJL3253" s="137"/>
      <c r="BJM3253" s="137"/>
      <c r="BJN3253" s="137"/>
      <c r="BJO3253" s="137"/>
      <c r="BJP3253" s="137"/>
      <c r="BJQ3253" s="137"/>
      <c r="BJR3253" s="137"/>
      <c r="BJS3253" s="137"/>
      <c r="BJT3253" s="137"/>
      <c r="BJU3253" s="137"/>
      <c r="BJV3253" s="137"/>
      <c r="BJW3253" s="137"/>
      <c r="BJX3253" s="137"/>
      <c r="BJY3253" s="137"/>
      <c r="BJZ3253" s="137"/>
      <c r="BKA3253" s="137"/>
      <c r="BKB3253" s="137"/>
      <c r="BKC3253" s="137"/>
      <c r="BKD3253" s="137"/>
      <c r="BKE3253" s="137"/>
      <c r="BKF3253" s="137"/>
      <c r="BKG3253" s="137"/>
      <c r="BKH3253" s="137"/>
      <c r="BKI3253" s="137"/>
      <c r="BKJ3253" s="137"/>
      <c r="BKK3253" s="137"/>
      <c r="BKL3253" s="137"/>
      <c r="BKM3253" s="137"/>
      <c r="BKN3253" s="137"/>
      <c r="BKO3253" s="137"/>
      <c r="BKP3253" s="137"/>
      <c r="BKQ3253" s="137"/>
      <c r="BKR3253" s="137"/>
      <c r="BKS3253" s="137"/>
      <c r="BKT3253" s="137"/>
      <c r="BKU3253" s="137"/>
      <c r="BKV3253" s="137"/>
      <c r="BKW3253" s="137"/>
      <c r="BKX3253" s="137"/>
      <c r="BKY3253" s="137"/>
      <c r="BKZ3253" s="137"/>
      <c r="BLA3253" s="137"/>
      <c r="BLB3253" s="137"/>
      <c r="BLC3253" s="137"/>
      <c r="BLD3253" s="137"/>
      <c r="BLE3253" s="137"/>
      <c r="BLF3253" s="137"/>
      <c r="BLG3253" s="137"/>
      <c r="BLH3253" s="137"/>
      <c r="BLI3253" s="137"/>
      <c r="BLJ3253" s="137"/>
      <c r="BLK3253" s="137"/>
      <c r="BLL3253" s="137"/>
      <c r="BLM3253" s="137"/>
      <c r="BLN3253" s="137"/>
      <c r="BLO3253" s="137"/>
      <c r="BLP3253" s="137"/>
      <c r="BLQ3253" s="137"/>
      <c r="BLR3253" s="137"/>
      <c r="BLS3253" s="137"/>
      <c r="BLT3253" s="137"/>
      <c r="BLU3253" s="137"/>
      <c r="BLV3253" s="137"/>
      <c r="BLW3253" s="137"/>
      <c r="BLX3253" s="137"/>
      <c r="BLY3253" s="137"/>
      <c r="BLZ3253" s="137"/>
      <c r="BMA3253" s="137"/>
      <c r="BMB3253" s="137"/>
      <c r="BMC3253" s="137"/>
      <c r="BMD3253" s="137"/>
      <c r="BME3253" s="137"/>
      <c r="BMF3253" s="137"/>
      <c r="BMG3253" s="137"/>
      <c r="BMH3253" s="137"/>
      <c r="BMI3253" s="137"/>
      <c r="BMJ3253" s="137"/>
      <c r="BMK3253" s="137"/>
      <c r="BML3253" s="137"/>
      <c r="BMM3253" s="137"/>
      <c r="BMN3253" s="137"/>
      <c r="BMO3253" s="137"/>
      <c r="BMP3253" s="137"/>
      <c r="BMQ3253" s="137"/>
      <c r="BMR3253" s="137"/>
      <c r="BMS3253" s="137"/>
      <c r="BMT3253" s="137"/>
      <c r="BMU3253" s="137"/>
      <c r="BMV3253" s="137"/>
      <c r="BMW3253" s="137"/>
      <c r="BMX3253" s="137"/>
      <c r="BMY3253" s="137"/>
      <c r="BMZ3253" s="137"/>
      <c r="BNA3253" s="137"/>
      <c r="BNB3253" s="137"/>
      <c r="BNC3253" s="137"/>
      <c r="BND3253" s="137"/>
      <c r="BNE3253" s="137"/>
      <c r="BNF3253" s="137"/>
      <c r="BNG3253" s="137"/>
      <c r="BNH3253" s="137"/>
      <c r="BNI3253" s="137"/>
      <c r="BNJ3253" s="137"/>
      <c r="BNK3253" s="137"/>
      <c r="BNL3253" s="137"/>
      <c r="BNM3253" s="137"/>
      <c r="BNN3253" s="137"/>
      <c r="BNO3253" s="137"/>
      <c r="BNP3253" s="137"/>
      <c r="BNQ3253" s="137"/>
      <c r="BNR3253" s="137"/>
      <c r="BNS3253" s="137"/>
      <c r="BNT3253" s="137"/>
      <c r="BNU3253" s="137"/>
      <c r="BNV3253" s="137"/>
      <c r="BNW3253" s="137"/>
      <c r="BNX3253" s="137"/>
      <c r="BNY3253" s="137"/>
      <c r="BNZ3253" s="137"/>
      <c r="BOA3253" s="137"/>
      <c r="BOB3253" s="137"/>
      <c r="BOC3253" s="137"/>
      <c r="BOD3253" s="137"/>
      <c r="BOE3253" s="137"/>
      <c r="BOF3253" s="137"/>
      <c r="BOG3253" s="137"/>
      <c r="BOH3253" s="137"/>
      <c r="BOI3253" s="137"/>
      <c r="BOJ3253" s="137"/>
      <c r="BOK3253" s="137"/>
      <c r="BOL3253" s="137"/>
      <c r="BOM3253" s="137"/>
      <c r="BON3253" s="137"/>
      <c r="BOO3253" s="137"/>
      <c r="BOP3253" s="137"/>
      <c r="BOQ3253" s="137"/>
      <c r="BOR3253" s="137"/>
      <c r="BOS3253" s="137"/>
      <c r="BOT3253" s="137"/>
      <c r="BOU3253" s="137"/>
      <c r="BOV3253" s="137"/>
      <c r="BOW3253" s="137"/>
      <c r="BOX3253" s="137"/>
      <c r="BOY3253" s="137"/>
      <c r="BOZ3253" s="137"/>
      <c r="BPA3253" s="137"/>
      <c r="BPB3253" s="137"/>
      <c r="BPC3253" s="137"/>
      <c r="BPD3253" s="137"/>
      <c r="BPE3253" s="137"/>
      <c r="BPF3253" s="137"/>
      <c r="BPG3253" s="137"/>
      <c r="BPH3253" s="137"/>
      <c r="BPI3253" s="137"/>
      <c r="BPJ3253" s="137"/>
      <c r="BPK3253" s="137"/>
      <c r="BPL3253" s="137"/>
      <c r="BPM3253" s="137"/>
      <c r="BPN3253" s="137"/>
      <c r="BPO3253" s="137"/>
      <c r="BPP3253" s="137"/>
      <c r="BPQ3253" s="137"/>
      <c r="BPR3253" s="137"/>
      <c r="BPS3253" s="137"/>
      <c r="BPT3253" s="137"/>
      <c r="BPU3253" s="137"/>
      <c r="BPV3253" s="137"/>
      <c r="BPW3253" s="137"/>
      <c r="BPX3253" s="137"/>
      <c r="BPY3253" s="137"/>
      <c r="BPZ3253" s="137"/>
      <c r="BQA3253" s="137"/>
      <c r="BQB3253" s="137"/>
      <c r="BQC3253" s="137"/>
      <c r="BQD3253" s="137"/>
      <c r="BQE3253" s="137"/>
      <c r="BQF3253" s="137"/>
      <c r="BQG3253" s="137"/>
      <c r="BQH3253" s="137"/>
      <c r="BQI3253" s="137"/>
      <c r="BQJ3253" s="137"/>
      <c r="BQK3253" s="137"/>
      <c r="BQL3253" s="137"/>
      <c r="BQM3253" s="137"/>
      <c r="BQN3253" s="137"/>
      <c r="BQO3253" s="137"/>
      <c r="BQP3253" s="137"/>
      <c r="BQQ3253" s="137"/>
      <c r="BQR3253" s="137"/>
      <c r="BQS3253" s="137"/>
      <c r="BQT3253" s="137"/>
      <c r="BQU3253" s="137"/>
      <c r="BQV3253" s="137"/>
      <c r="BQW3253" s="137"/>
      <c r="BQX3253" s="137"/>
      <c r="BQY3253" s="137"/>
      <c r="BQZ3253" s="137"/>
      <c r="BRA3253" s="137"/>
      <c r="BRB3253" s="137"/>
      <c r="BRC3253" s="137"/>
      <c r="BRD3253" s="137"/>
      <c r="BRE3253" s="137"/>
      <c r="BRF3253" s="137"/>
      <c r="BRG3253" s="137"/>
      <c r="BRH3253" s="137"/>
      <c r="BRI3253" s="137"/>
      <c r="BRJ3253" s="137"/>
      <c r="BRK3253" s="137"/>
      <c r="BRL3253" s="137"/>
      <c r="BRM3253" s="137"/>
      <c r="BRN3253" s="137"/>
      <c r="BRO3253" s="137"/>
      <c r="BRP3253" s="137"/>
      <c r="BRQ3253" s="137"/>
      <c r="BRR3253" s="137"/>
      <c r="BRS3253" s="137"/>
      <c r="BRT3253" s="137"/>
      <c r="BRU3253" s="137"/>
      <c r="BRV3253" s="137"/>
      <c r="BRW3253" s="137"/>
      <c r="BRX3253" s="137"/>
      <c r="BRY3253" s="137"/>
      <c r="BRZ3253" s="137"/>
      <c r="BSA3253" s="137"/>
      <c r="BSB3253" s="137"/>
      <c r="BSC3253" s="137"/>
      <c r="BSD3253" s="137"/>
      <c r="BSE3253" s="137"/>
      <c r="BSF3253" s="137"/>
      <c r="BSG3253" s="137"/>
      <c r="BSH3253" s="137"/>
      <c r="BSI3253" s="137"/>
      <c r="BSJ3253" s="137"/>
      <c r="BSK3253" s="137"/>
      <c r="BSL3253" s="137"/>
      <c r="BSM3253" s="137"/>
      <c r="BSN3253" s="137"/>
      <c r="BSO3253" s="137"/>
      <c r="BSP3253" s="137"/>
      <c r="BSQ3253" s="137"/>
      <c r="BSR3253" s="137"/>
      <c r="BSS3253" s="137"/>
      <c r="BST3253" s="137"/>
      <c r="BSU3253" s="137"/>
      <c r="BSV3253" s="137"/>
      <c r="BSW3253" s="137"/>
      <c r="BSX3253" s="137"/>
      <c r="BSY3253" s="137"/>
      <c r="BSZ3253" s="137"/>
      <c r="BTA3253" s="137"/>
      <c r="BTB3253" s="137"/>
      <c r="BTC3253" s="137"/>
      <c r="BTD3253" s="137"/>
      <c r="BTE3253" s="137"/>
      <c r="BTF3253" s="137"/>
      <c r="BTG3253" s="137"/>
      <c r="BTH3253" s="137"/>
      <c r="BTI3253" s="137"/>
      <c r="BTJ3253" s="137"/>
      <c r="BTK3253" s="137"/>
      <c r="BTL3253" s="137"/>
      <c r="BTM3253" s="137"/>
      <c r="BTN3253" s="137"/>
      <c r="BTO3253" s="137"/>
      <c r="BTP3253" s="137"/>
      <c r="BTQ3253" s="137"/>
      <c r="BTR3253" s="137"/>
      <c r="BTS3253" s="137"/>
      <c r="BTT3253" s="137"/>
      <c r="BTU3253" s="137"/>
      <c r="BTV3253" s="137"/>
      <c r="BTW3253" s="137"/>
      <c r="BTX3253" s="137"/>
      <c r="BTY3253" s="137"/>
      <c r="BTZ3253" s="137"/>
      <c r="BUA3253" s="137"/>
      <c r="BUB3253" s="137"/>
      <c r="BUC3253" s="137"/>
      <c r="BUD3253" s="137"/>
      <c r="BUE3253" s="137"/>
      <c r="BUF3253" s="137"/>
      <c r="BUG3253" s="137"/>
      <c r="BUH3253" s="137"/>
      <c r="BUI3253" s="137"/>
      <c r="BUJ3253" s="137"/>
      <c r="BUK3253" s="137"/>
      <c r="BUL3253" s="137"/>
      <c r="BUM3253" s="137"/>
      <c r="BUN3253" s="137"/>
      <c r="BUO3253" s="137"/>
      <c r="BUP3253" s="137"/>
      <c r="BUQ3253" s="137"/>
      <c r="BUR3253" s="137"/>
      <c r="BUS3253" s="137"/>
      <c r="BUT3253" s="137"/>
      <c r="BUU3253" s="137"/>
      <c r="BUV3253" s="137"/>
      <c r="BUW3253" s="137"/>
      <c r="BUX3253" s="137"/>
      <c r="BUY3253" s="137"/>
      <c r="BUZ3253" s="137"/>
      <c r="BVA3253" s="137"/>
      <c r="BVB3253" s="137"/>
      <c r="BVC3253" s="137"/>
      <c r="BVD3253" s="137"/>
      <c r="BVE3253" s="137"/>
      <c r="BVF3253" s="137"/>
      <c r="BVG3253" s="137"/>
      <c r="BVH3253" s="137"/>
      <c r="BVI3253" s="137"/>
      <c r="BVJ3253" s="137"/>
      <c r="BVK3253" s="137"/>
      <c r="BVL3253" s="137"/>
      <c r="BVM3253" s="137"/>
      <c r="BVN3253" s="137"/>
      <c r="BVO3253" s="137"/>
      <c r="BVP3253" s="137"/>
      <c r="BVQ3253" s="137"/>
      <c r="BVR3253" s="137"/>
      <c r="BVS3253" s="137"/>
      <c r="BVT3253" s="137"/>
      <c r="BVU3253" s="137"/>
      <c r="BVV3253" s="137"/>
      <c r="BVW3253" s="137"/>
      <c r="BVX3253" s="137"/>
      <c r="BVY3253" s="137"/>
      <c r="BVZ3253" s="137"/>
      <c r="BWA3253" s="137"/>
      <c r="BWB3253" s="137"/>
      <c r="BWC3253" s="137"/>
      <c r="BWD3253" s="137"/>
      <c r="BWE3253" s="137"/>
      <c r="BWF3253" s="137"/>
      <c r="BWG3253" s="137"/>
      <c r="BWH3253" s="137"/>
      <c r="BWI3253" s="137"/>
      <c r="BWJ3253" s="137"/>
      <c r="BWK3253" s="137"/>
      <c r="BWL3253" s="137"/>
      <c r="BWM3253" s="137"/>
      <c r="BWN3253" s="137"/>
      <c r="BWO3253" s="137"/>
      <c r="BWP3253" s="137"/>
      <c r="BWQ3253" s="137"/>
      <c r="BWR3253" s="137"/>
      <c r="BWS3253" s="137"/>
      <c r="BWT3253" s="137"/>
      <c r="BWU3253" s="137"/>
      <c r="BWV3253" s="137"/>
      <c r="BWW3253" s="137"/>
      <c r="BWX3253" s="137"/>
      <c r="BWY3253" s="137"/>
      <c r="BWZ3253" s="137"/>
      <c r="BXA3253" s="137"/>
      <c r="BXB3253" s="137"/>
      <c r="BXC3253" s="137"/>
      <c r="BXD3253" s="137"/>
      <c r="BXE3253" s="137"/>
      <c r="BXF3253" s="137"/>
      <c r="BXG3253" s="137"/>
      <c r="BXH3253" s="137"/>
      <c r="BXI3253" s="137"/>
      <c r="BXJ3253" s="137"/>
      <c r="BXK3253" s="137"/>
      <c r="BXL3253" s="137"/>
      <c r="BXM3253" s="137"/>
      <c r="BXN3253" s="137"/>
      <c r="BXO3253" s="137"/>
      <c r="BXP3253" s="137"/>
      <c r="BXQ3253" s="137"/>
      <c r="BXR3253" s="137"/>
      <c r="BXS3253" s="137"/>
      <c r="BXT3253" s="137"/>
      <c r="BXU3253" s="137"/>
      <c r="BXV3253" s="137"/>
      <c r="BXW3253" s="137"/>
      <c r="BXX3253" s="137"/>
      <c r="BXY3253" s="137"/>
      <c r="BXZ3253" s="137"/>
      <c r="BYA3253" s="137"/>
      <c r="BYB3253" s="137"/>
      <c r="BYC3253" s="137"/>
      <c r="BYD3253" s="137"/>
      <c r="BYE3253" s="137"/>
      <c r="BYF3253" s="137"/>
      <c r="BYG3253" s="137"/>
      <c r="BYH3253" s="137"/>
      <c r="BYI3253" s="137"/>
      <c r="BYJ3253" s="137"/>
      <c r="BYK3253" s="137"/>
      <c r="BYL3253" s="137"/>
      <c r="BYM3253" s="137"/>
      <c r="BYN3253" s="137"/>
      <c r="BYO3253" s="137"/>
      <c r="BYP3253" s="137"/>
      <c r="BYQ3253" s="137"/>
      <c r="BYR3253" s="137"/>
      <c r="BYS3253" s="137"/>
      <c r="BYT3253" s="137"/>
      <c r="BYU3253" s="137"/>
      <c r="BYV3253" s="137"/>
      <c r="BYW3253" s="137"/>
      <c r="BYX3253" s="137"/>
      <c r="BYY3253" s="137"/>
      <c r="BYZ3253" s="137"/>
      <c r="BZA3253" s="137"/>
      <c r="BZB3253" s="137"/>
      <c r="BZC3253" s="137"/>
      <c r="BZD3253" s="137"/>
      <c r="BZE3253" s="137"/>
      <c r="BZF3253" s="137"/>
      <c r="BZG3253" s="137"/>
      <c r="BZH3253" s="137"/>
      <c r="BZI3253" s="137"/>
      <c r="BZJ3253" s="137"/>
      <c r="BZK3253" s="137"/>
      <c r="BZL3253" s="137"/>
      <c r="BZM3253" s="137"/>
      <c r="BZN3253" s="137"/>
      <c r="BZO3253" s="137"/>
      <c r="BZP3253" s="137"/>
      <c r="BZQ3253" s="137"/>
      <c r="BZR3253" s="137"/>
      <c r="BZS3253" s="137"/>
      <c r="BZT3253" s="137"/>
      <c r="BZU3253" s="137"/>
      <c r="BZV3253" s="137"/>
      <c r="BZW3253" s="137"/>
      <c r="BZX3253" s="137"/>
      <c r="BZY3253" s="137"/>
      <c r="BZZ3253" s="137"/>
      <c r="CAA3253" s="137"/>
      <c r="CAB3253" s="137"/>
      <c r="CAC3253" s="137"/>
      <c r="CAD3253" s="137"/>
      <c r="CAE3253" s="137"/>
      <c r="CAF3253" s="137"/>
      <c r="CAG3253" s="137"/>
      <c r="CAH3253" s="137"/>
      <c r="CAI3253" s="137"/>
      <c r="CAJ3253" s="137"/>
      <c r="CAK3253" s="137"/>
      <c r="CAL3253" s="137"/>
      <c r="CAM3253" s="137"/>
      <c r="CAN3253" s="137"/>
      <c r="CAO3253" s="137"/>
      <c r="CAP3253" s="137"/>
      <c r="CAQ3253" s="137"/>
      <c r="CAR3253" s="137"/>
      <c r="CAS3253" s="137"/>
      <c r="CAT3253" s="137"/>
      <c r="CAU3253" s="137"/>
      <c r="CAV3253" s="137"/>
      <c r="CAW3253" s="137"/>
      <c r="CAX3253" s="137"/>
      <c r="CAY3253" s="137"/>
      <c r="CAZ3253" s="137"/>
      <c r="CBA3253" s="137"/>
      <c r="CBB3253" s="137"/>
      <c r="CBC3253" s="137"/>
      <c r="CBD3253" s="137"/>
      <c r="CBE3253" s="137"/>
      <c r="CBF3253" s="137"/>
      <c r="CBG3253" s="137"/>
      <c r="CBH3253" s="137"/>
      <c r="CBI3253" s="137"/>
      <c r="CBJ3253" s="137"/>
      <c r="CBK3253" s="137"/>
      <c r="CBL3253" s="137"/>
      <c r="CBM3253" s="137"/>
      <c r="CBN3253" s="137"/>
      <c r="CBO3253" s="137"/>
      <c r="CBP3253" s="137"/>
      <c r="CBQ3253" s="137"/>
      <c r="CBR3253" s="137"/>
      <c r="CBS3253" s="137"/>
      <c r="CBT3253" s="137"/>
      <c r="CBU3253" s="137"/>
      <c r="CBV3253" s="137"/>
      <c r="CBW3253" s="137"/>
      <c r="CBX3253" s="137"/>
      <c r="CBY3253" s="137"/>
      <c r="CBZ3253" s="137"/>
      <c r="CCA3253" s="137"/>
      <c r="CCB3253" s="137"/>
      <c r="CCC3253" s="137"/>
      <c r="CCD3253" s="137"/>
      <c r="CCE3253" s="137"/>
      <c r="CCF3253" s="137"/>
      <c r="CCG3253" s="137"/>
      <c r="CCH3253" s="137"/>
      <c r="CCI3253" s="137"/>
      <c r="CCJ3253" s="137"/>
      <c r="CCK3253" s="137"/>
      <c r="CCL3253" s="137"/>
      <c r="CCM3253" s="137"/>
      <c r="CCN3253" s="137"/>
      <c r="CCO3253" s="137"/>
      <c r="CCP3253" s="137"/>
      <c r="CCQ3253" s="137"/>
      <c r="CCR3253" s="137"/>
      <c r="CCS3253" s="137"/>
      <c r="CCT3253" s="137"/>
      <c r="CCU3253" s="137"/>
      <c r="CCV3253" s="137"/>
      <c r="CCW3253" s="137"/>
      <c r="CCX3253" s="137"/>
      <c r="CCY3253" s="137"/>
      <c r="CCZ3253" s="137"/>
      <c r="CDA3253" s="137"/>
      <c r="CDB3253" s="137"/>
      <c r="CDC3253" s="137"/>
      <c r="CDD3253" s="137"/>
      <c r="CDE3253" s="137"/>
      <c r="CDF3253" s="137"/>
      <c r="CDG3253" s="137"/>
      <c r="CDH3253" s="137"/>
      <c r="CDI3253" s="137"/>
      <c r="CDJ3253" s="137"/>
      <c r="CDK3253" s="137"/>
      <c r="CDL3253" s="137"/>
      <c r="CDM3253" s="137"/>
      <c r="CDN3253" s="137"/>
      <c r="CDO3253" s="137"/>
      <c r="CDP3253" s="137"/>
      <c r="CDQ3253" s="137"/>
      <c r="CDR3253" s="137"/>
      <c r="CDS3253" s="137"/>
      <c r="CDT3253" s="137"/>
      <c r="CDU3253" s="137"/>
      <c r="CDV3253" s="137"/>
      <c r="CDW3253" s="137"/>
      <c r="CDX3253" s="137"/>
      <c r="CDY3253" s="137"/>
      <c r="CDZ3253" s="137"/>
      <c r="CEA3253" s="137"/>
      <c r="CEB3253" s="137"/>
      <c r="CEC3253" s="137"/>
      <c r="CED3253" s="137"/>
      <c r="CEE3253" s="137"/>
      <c r="CEF3253" s="137"/>
      <c r="CEG3253" s="137"/>
      <c r="CEH3253" s="137"/>
      <c r="CEI3253" s="137"/>
      <c r="CEJ3253" s="137"/>
      <c r="CEK3253" s="137"/>
      <c r="CEL3253" s="137"/>
      <c r="CEM3253" s="137"/>
      <c r="CEN3253" s="137"/>
      <c r="CEO3253" s="137"/>
      <c r="CEP3253" s="137"/>
      <c r="CEQ3253" s="137"/>
      <c r="CER3253" s="137"/>
      <c r="CES3253" s="137"/>
      <c r="CET3253" s="137"/>
      <c r="CEU3253" s="137"/>
      <c r="CEV3253" s="137"/>
      <c r="CEW3253" s="137"/>
      <c r="CEX3253" s="137"/>
      <c r="CEY3253" s="137"/>
      <c r="CEZ3253" s="137"/>
      <c r="CFA3253" s="137"/>
      <c r="CFB3253" s="137"/>
      <c r="CFC3253" s="137"/>
      <c r="CFD3253" s="137"/>
      <c r="CFE3253" s="137"/>
      <c r="CFF3253" s="137"/>
      <c r="CFG3253" s="137"/>
      <c r="CFH3253" s="137"/>
      <c r="CFI3253" s="137"/>
      <c r="CFJ3253" s="137"/>
      <c r="CFK3253" s="137"/>
      <c r="CFL3253" s="137"/>
      <c r="CFM3253" s="137"/>
      <c r="CFN3253" s="137"/>
      <c r="CFO3253" s="137"/>
      <c r="CFP3253" s="137"/>
      <c r="CFQ3253" s="137"/>
      <c r="CFR3253" s="137"/>
      <c r="CFS3253" s="137"/>
      <c r="CFT3253" s="137"/>
      <c r="CFU3253" s="137"/>
      <c r="CFV3253" s="137"/>
      <c r="CFW3253" s="137"/>
      <c r="CFX3253" s="137"/>
      <c r="CFY3253" s="137"/>
      <c r="CFZ3253" s="137"/>
      <c r="CGA3253" s="137"/>
      <c r="CGB3253" s="137"/>
      <c r="CGC3253" s="137"/>
      <c r="CGD3253" s="137"/>
      <c r="CGE3253" s="137"/>
      <c r="CGF3253" s="137"/>
      <c r="CGG3253" s="137"/>
      <c r="CGH3253" s="137"/>
      <c r="CGI3253" s="137"/>
      <c r="CGJ3253" s="137"/>
      <c r="CGK3253" s="137"/>
      <c r="CGL3253" s="137"/>
      <c r="CGM3253" s="137"/>
      <c r="CGN3253" s="137"/>
      <c r="CGO3253" s="137"/>
      <c r="CGP3253" s="137"/>
      <c r="CGQ3253" s="137"/>
      <c r="CGR3253" s="137"/>
      <c r="CGS3253" s="137"/>
      <c r="CGT3253" s="137"/>
      <c r="CGU3253" s="137"/>
      <c r="CGV3253" s="137"/>
      <c r="CGW3253" s="137"/>
      <c r="CGX3253" s="137"/>
      <c r="CGY3253" s="137"/>
      <c r="CGZ3253" s="137"/>
      <c r="CHA3253" s="137"/>
      <c r="CHB3253" s="137"/>
      <c r="CHC3253" s="137"/>
      <c r="CHD3253" s="137"/>
      <c r="CHE3253" s="137"/>
      <c r="CHF3253" s="137"/>
      <c r="CHG3253" s="137"/>
      <c r="CHH3253" s="137"/>
      <c r="CHI3253" s="137"/>
      <c r="CHJ3253" s="137"/>
      <c r="CHK3253" s="137"/>
      <c r="CHL3253" s="137"/>
      <c r="CHM3253" s="137"/>
      <c r="CHN3253" s="137"/>
      <c r="CHO3253" s="137"/>
      <c r="CHP3253" s="137"/>
      <c r="CHQ3253" s="137"/>
      <c r="CHR3253" s="137"/>
      <c r="CHS3253" s="137"/>
      <c r="CHT3253" s="137"/>
      <c r="CHU3253" s="137"/>
      <c r="CHV3253" s="137"/>
      <c r="CHW3253" s="137"/>
      <c r="CHX3253" s="137"/>
      <c r="CHY3253" s="137"/>
      <c r="CHZ3253" s="137"/>
      <c r="CIA3253" s="137"/>
      <c r="CIB3253" s="137"/>
      <c r="CIC3253" s="137"/>
      <c r="CID3253" s="137"/>
      <c r="CIE3253" s="137"/>
      <c r="CIF3253" s="137"/>
      <c r="CIG3253" s="137"/>
      <c r="CIH3253" s="137"/>
      <c r="CII3253" s="137"/>
      <c r="CIJ3253" s="137"/>
      <c r="CIK3253" s="137"/>
      <c r="CIL3253" s="137"/>
      <c r="CIM3253" s="137"/>
      <c r="CIN3253" s="137"/>
      <c r="CIO3253" s="137"/>
      <c r="CIP3253" s="137"/>
      <c r="CIQ3253" s="137"/>
      <c r="CIR3253" s="137"/>
      <c r="CIS3253" s="137"/>
      <c r="CIT3253" s="137"/>
      <c r="CIU3253" s="137"/>
      <c r="CIV3253" s="137"/>
      <c r="CIW3253" s="137"/>
      <c r="CIX3253" s="137"/>
      <c r="CIY3253" s="137"/>
      <c r="CIZ3253" s="137"/>
      <c r="CJA3253" s="137"/>
      <c r="CJB3253" s="137"/>
      <c r="CJC3253" s="137"/>
      <c r="CJD3253" s="137"/>
      <c r="CJE3253" s="137"/>
      <c r="CJF3253" s="137"/>
      <c r="CJG3253" s="137"/>
      <c r="CJH3253" s="137"/>
      <c r="CJI3253" s="137"/>
      <c r="CJJ3253" s="137"/>
      <c r="CJK3253" s="137"/>
      <c r="CJL3253" s="137"/>
      <c r="CJM3253" s="137"/>
      <c r="CJN3253" s="137"/>
      <c r="CJO3253" s="137"/>
      <c r="CJP3253" s="137"/>
      <c r="CJQ3253" s="137"/>
      <c r="CJR3253" s="137"/>
      <c r="CJS3253" s="137"/>
      <c r="CJT3253" s="137"/>
      <c r="CJU3253" s="137"/>
      <c r="CJV3253" s="137"/>
      <c r="CJW3253" s="137"/>
      <c r="CJX3253" s="137"/>
      <c r="CJY3253" s="137"/>
      <c r="CJZ3253" s="137"/>
      <c r="CKA3253" s="137"/>
      <c r="CKB3253" s="137"/>
      <c r="CKC3253" s="137"/>
      <c r="CKD3253" s="137"/>
      <c r="CKE3253" s="137"/>
      <c r="CKF3253" s="137"/>
      <c r="CKG3253" s="137"/>
      <c r="CKH3253" s="137"/>
      <c r="CKI3253" s="137"/>
      <c r="CKJ3253" s="137"/>
      <c r="CKK3253" s="137"/>
      <c r="CKL3253" s="137"/>
      <c r="CKM3253" s="137"/>
      <c r="CKN3253" s="137"/>
      <c r="CKO3253" s="137"/>
      <c r="CKP3253" s="137"/>
      <c r="CKQ3253" s="137"/>
      <c r="CKR3253" s="137"/>
      <c r="CKS3253" s="137"/>
      <c r="CKT3253" s="137"/>
      <c r="CKU3253" s="137"/>
      <c r="CKV3253" s="137"/>
      <c r="CKW3253" s="137"/>
      <c r="CKX3253" s="137"/>
      <c r="CKY3253" s="137"/>
      <c r="CKZ3253" s="137"/>
      <c r="CLA3253" s="137"/>
      <c r="CLB3253" s="137"/>
      <c r="CLC3253" s="137"/>
      <c r="CLD3253" s="137"/>
      <c r="CLE3253" s="137"/>
      <c r="CLF3253" s="137"/>
      <c r="CLG3253" s="137"/>
      <c r="CLH3253" s="137"/>
      <c r="CLI3253" s="137"/>
      <c r="CLJ3253" s="137"/>
      <c r="CLK3253" s="137"/>
      <c r="CLL3253" s="137"/>
      <c r="CLM3253" s="137"/>
      <c r="CLN3253" s="137"/>
      <c r="CLO3253" s="137"/>
      <c r="CLP3253" s="137"/>
      <c r="CLQ3253" s="137"/>
      <c r="CLR3253" s="137"/>
      <c r="CLS3253" s="137"/>
      <c r="CLT3253" s="137"/>
      <c r="CLU3253" s="137"/>
      <c r="CLV3253" s="137"/>
      <c r="CLW3253" s="137"/>
      <c r="CLX3253" s="137"/>
      <c r="CLY3253" s="137"/>
      <c r="CLZ3253" s="137"/>
      <c r="CMA3253" s="137"/>
      <c r="CMB3253" s="137"/>
      <c r="CMC3253" s="137"/>
      <c r="CMD3253" s="137"/>
      <c r="CME3253" s="137"/>
      <c r="CMF3253" s="137"/>
      <c r="CMG3253" s="137"/>
      <c r="CMH3253" s="137"/>
      <c r="CMI3253" s="137"/>
      <c r="CMJ3253" s="137"/>
      <c r="CMK3253" s="137"/>
      <c r="CML3253" s="137"/>
      <c r="CMM3253" s="137"/>
      <c r="CMN3253" s="137"/>
      <c r="CMO3253" s="137"/>
      <c r="CMP3253" s="137"/>
      <c r="CMQ3253" s="137"/>
      <c r="CMR3253" s="137"/>
      <c r="CMS3253" s="137"/>
      <c r="CMT3253" s="137"/>
      <c r="CMU3253" s="137"/>
      <c r="CMV3253" s="137"/>
      <c r="CMW3253" s="137"/>
      <c r="CMX3253" s="137"/>
      <c r="CMY3253" s="137"/>
      <c r="CMZ3253" s="137"/>
      <c r="CNA3253" s="137"/>
      <c r="CNB3253" s="137"/>
      <c r="CNC3253" s="137"/>
      <c r="CND3253" s="137"/>
      <c r="CNE3253" s="137"/>
      <c r="CNF3253" s="137"/>
      <c r="CNG3253" s="137"/>
      <c r="CNH3253" s="137"/>
      <c r="CNI3253" s="137"/>
      <c r="CNJ3253" s="137"/>
      <c r="CNK3253" s="137"/>
      <c r="CNL3253" s="137"/>
      <c r="CNM3253" s="137"/>
      <c r="CNN3253" s="137"/>
      <c r="CNO3253" s="137"/>
      <c r="CNP3253" s="137"/>
      <c r="CNQ3253" s="137"/>
      <c r="CNR3253" s="137"/>
      <c r="CNS3253" s="137"/>
      <c r="CNT3253" s="137"/>
      <c r="CNU3253" s="137"/>
      <c r="CNV3253" s="137"/>
      <c r="CNW3253" s="137"/>
      <c r="CNX3253" s="137"/>
      <c r="CNY3253" s="137"/>
      <c r="CNZ3253" s="137"/>
      <c r="COA3253" s="137"/>
      <c r="COB3253" s="137"/>
      <c r="COC3253" s="137"/>
      <c r="COD3253" s="137"/>
      <c r="COE3253" s="137"/>
      <c r="COF3253" s="137"/>
      <c r="COG3253" s="137"/>
      <c r="COH3253" s="137"/>
      <c r="COI3253" s="137"/>
      <c r="COJ3253" s="137"/>
      <c r="COK3253" s="137"/>
      <c r="COL3253" s="137"/>
      <c r="COM3253" s="137"/>
      <c r="CON3253" s="137"/>
      <c r="COO3253" s="137"/>
      <c r="COP3253" s="137"/>
      <c r="COQ3253" s="137"/>
      <c r="COR3253" s="137"/>
      <c r="COS3253" s="137"/>
      <c r="COT3253" s="137"/>
      <c r="COU3253" s="137"/>
      <c r="COV3253" s="137"/>
      <c r="COW3253" s="137"/>
      <c r="COX3253" s="137"/>
      <c r="COY3253" s="137"/>
      <c r="COZ3253" s="137"/>
      <c r="CPA3253" s="137"/>
      <c r="CPB3253" s="137"/>
      <c r="CPC3253" s="137"/>
      <c r="CPD3253" s="137"/>
      <c r="CPE3253" s="137"/>
      <c r="CPF3253" s="137"/>
      <c r="CPG3253" s="137"/>
      <c r="CPH3253" s="137"/>
      <c r="CPI3253" s="137"/>
      <c r="CPJ3253" s="137"/>
      <c r="CPK3253" s="137"/>
      <c r="CPL3253" s="137"/>
      <c r="CPM3253" s="137"/>
      <c r="CPN3253" s="137"/>
      <c r="CPO3253" s="137"/>
      <c r="CPP3253" s="137"/>
      <c r="CPQ3253" s="137"/>
      <c r="CPR3253" s="137"/>
      <c r="CPS3253" s="137"/>
      <c r="CPT3253" s="137"/>
      <c r="CPU3253" s="137"/>
      <c r="CPV3253" s="137"/>
      <c r="CPW3253" s="137"/>
      <c r="CPX3253" s="137"/>
      <c r="CPY3253" s="137"/>
      <c r="CPZ3253" s="137"/>
      <c r="CQA3253" s="137"/>
      <c r="CQB3253" s="137"/>
      <c r="CQC3253" s="137"/>
      <c r="CQD3253" s="137"/>
      <c r="CQE3253" s="137"/>
      <c r="CQF3253" s="137"/>
      <c r="CQG3253" s="137"/>
      <c r="CQH3253" s="137"/>
      <c r="CQI3253" s="137"/>
      <c r="CQJ3253" s="137"/>
      <c r="CQK3253" s="137"/>
      <c r="CQL3253" s="137"/>
      <c r="CQM3253" s="137"/>
      <c r="CQN3253" s="137"/>
      <c r="CQO3253" s="137"/>
      <c r="CQP3253" s="137"/>
      <c r="CQQ3253" s="137"/>
      <c r="CQR3253" s="137"/>
      <c r="CQS3253" s="137"/>
      <c r="CQT3253" s="137"/>
      <c r="CQU3253" s="137"/>
      <c r="CQV3253" s="137"/>
      <c r="CQW3253" s="137"/>
      <c r="CQX3253" s="137"/>
      <c r="CQY3253" s="137"/>
      <c r="CQZ3253" s="137"/>
      <c r="CRA3253" s="137"/>
      <c r="CRB3253" s="137"/>
      <c r="CRC3253" s="137"/>
      <c r="CRD3253" s="137"/>
      <c r="CRE3253" s="137"/>
      <c r="CRF3253" s="137"/>
      <c r="CRG3253" s="137"/>
      <c r="CRH3253" s="137"/>
      <c r="CRI3253" s="137"/>
      <c r="CRJ3253" s="137"/>
      <c r="CRK3253" s="137"/>
      <c r="CRL3253" s="137"/>
      <c r="CRM3253" s="137"/>
      <c r="CRN3253" s="137"/>
      <c r="CRO3253" s="137"/>
      <c r="CRP3253" s="137"/>
      <c r="CRQ3253" s="137"/>
      <c r="CRR3253" s="137"/>
      <c r="CRS3253" s="137"/>
      <c r="CRT3253" s="137"/>
      <c r="CRU3253" s="137"/>
      <c r="CRV3253" s="137"/>
      <c r="CRW3253" s="137"/>
      <c r="CRX3253" s="137"/>
      <c r="CRY3253" s="137"/>
      <c r="CRZ3253" s="137"/>
      <c r="CSA3253" s="137"/>
      <c r="CSB3253" s="137"/>
      <c r="CSC3253" s="137"/>
      <c r="CSD3253" s="137"/>
      <c r="CSE3253" s="137"/>
      <c r="CSF3253" s="137"/>
      <c r="CSG3253" s="137"/>
      <c r="CSH3253" s="137"/>
      <c r="CSI3253" s="137"/>
      <c r="CSJ3253" s="137"/>
      <c r="CSK3253" s="137"/>
      <c r="CSL3253" s="137"/>
      <c r="CSM3253" s="137"/>
      <c r="CSN3253" s="137"/>
      <c r="CSO3253" s="137"/>
      <c r="CSP3253" s="137"/>
      <c r="CSQ3253" s="137"/>
      <c r="CSR3253" s="137"/>
      <c r="CSS3253" s="137"/>
      <c r="CST3253" s="137"/>
      <c r="CSU3253" s="137"/>
      <c r="CSV3253" s="137"/>
      <c r="CSW3253" s="137"/>
      <c r="CSX3253" s="137"/>
      <c r="CSY3253" s="137"/>
      <c r="CSZ3253" s="137"/>
      <c r="CTA3253" s="137"/>
      <c r="CTB3253" s="137"/>
      <c r="CTC3253" s="137"/>
      <c r="CTD3253" s="137"/>
      <c r="CTE3253" s="137"/>
      <c r="CTF3253" s="137"/>
      <c r="CTG3253" s="137"/>
      <c r="CTH3253" s="137"/>
      <c r="CTI3253" s="137"/>
      <c r="CTJ3253" s="137"/>
      <c r="CTK3253" s="137"/>
      <c r="CTL3253" s="137"/>
      <c r="CTM3253" s="137"/>
      <c r="CTN3253" s="137"/>
      <c r="CTO3253" s="137"/>
      <c r="CTP3253" s="137"/>
      <c r="CTQ3253" s="137"/>
      <c r="CTR3253" s="137"/>
      <c r="CTS3253" s="137"/>
      <c r="CTT3253" s="137"/>
      <c r="CTU3253" s="137"/>
      <c r="CTV3253" s="137"/>
      <c r="CTW3253" s="137"/>
      <c r="CTX3253" s="137"/>
      <c r="CTY3253" s="137"/>
      <c r="CTZ3253" s="137"/>
      <c r="CUA3253" s="137"/>
      <c r="CUB3253" s="137"/>
      <c r="CUC3253" s="137"/>
      <c r="CUD3253" s="137"/>
      <c r="CUE3253" s="137"/>
      <c r="CUF3253" s="137"/>
      <c r="CUG3253" s="137"/>
      <c r="CUH3253" s="137"/>
      <c r="CUI3253" s="137"/>
      <c r="CUJ3253" s="137"/>
      <c r="CUK3253" s="137"/>
      <c r="CUL3253" s="137"/>
      <c r="CUM3253" s="137"/>
      <c r="CUN3253" s="137"/>
      <c r="CUO3253" s="137"/>
      <c r="CUP3253" s="137"/>
      <c r="CUQ3253" s="137"/>
      <c r="CUR3253" s="137"/>
      <c r="CUS3253" s="137"/>
      <c r="CUT3253" s="137"/>
      <c r="CUU3253" s="137"/>
      <c r="CUV3253" s="137"/>
      <c r="CUW3253" s="137"/>
      <c r="CUX3253" s="137"/>
      <c r="CUY3253" s="137"/>
      <c r="CUZ3253" s="137"/>
      <c r="CVA3253" s="137"/>
      <c r="CVB3253" s="137"/>
      <c r="CVC3253" s="137"/>
      <c r="CVD3253" s="137"/>
      <c r="CVE3253" s="137"/>
      <c r="CVF3253" s="137"/>
      <c r="CVG3253" s="137"/>
      <c r="CVH3253" s="137"/>
      <c r="CVI3253" s="137"/>
      <c r="CVJ3253" s="137"/>
      <c r="CVK3253" s="137"/>
      <c r="CVL3253" s="137"/>
      <c r="CVM3253" s="137"/>
      <c r="CVN3253" s="137"/>
      <c r="CVO3253" s="137"/>
      <c r="CVP3253" s="137"/>
      <c r="CVQ3253" s="137"/>
      <c r="CVR3253" s="137"/>
      <c r="CVS3253" s="137"/>
      <c r="CVT3253" s="137"/>
      <c r="CVU3253" s="137"/>
      <c r="CVV3253" s="137"/>
      <c r="CVW3253" s="137"/>
      <c r="CVX3253" s="137"/>
      <c r="CVY3253" s="137"/>
      <c r="CVZ3253" s="137"/>
      <c r="CWA3253" s="137"/>
      <c r="CWB3253" s="137"/>
      <c r="CWC3253" s="137"/>
      <c r="CWD3253" s="137"/>
      <c r="CWE3253" s="137"/>
      <c r="CWF3253" s="137"/>
      <c r="CWG3253" s="137"/>
      <c r="CWH3253" s="137"/>
      <c r="CWI3253" s="137"/>
      <c r="CWJ3253" s="137"/>
      <c r="CWK3253" s="137"/>
      <c r="CWL3253" s="137"/>
      <c r="CWM3253" s="137"/>
      <c r="CWN3253" s="137"/>
      <c r="CWO3253" s="137"/>
      <c r="CWP3253" s="137"/>
      <c r="CWQ3253" s="137"/>
      <c r="CWR3253" s="137"/>
      <c r="CWS3253" s="137"/>
      <c r="CWT3253" s="137"/>
      <c r="CWU3253" s="137"/>
      <c r="CWV3253" s="137"/>
      <c r="CWW3253" s="137"/>
      <c r="CWX3253" s="137"/>
      <c r="CWY3253" s="137"/>
      <c r="CWZ3253" s="137"/>
      <c r="CXA3253" s="137"/>
      <c r="CXB3253" s="137"/>
      <c r="CXC3253" s="137"/>
      <c r="CXD3253" s="137"/>
      <c r="CXE3253" s="137"/>
      <c r="CXF3253" s="137"/>
      <c r="CXG3253" s="137"/>
      <c r="CXH3253" s="137"/>
      <c r="CXI3253" s="137"/>
      <c r="CXJ3253" s="137"/>
      <c r="CXK3253" s="137"/>
      <c r="CXL3253" s="137"/>
      <c r="CXM3253" s="137"/>
      <c r="CXN3253" s="137"/>
      <c r="CXO3253" s="137"/>
      <c r="CXP3253" s="137"/>
      <c r="CXQ3253" s="137"/>
      <c r="CXR3253" s="137"/>
      <c r="CXS3253" s="137"/>
      <c r="CXT3253" s="137"/>
      <c r="CXU3253" s="137"/>
      <c r="CXV3253" s="137"/>
      <c r="CXW3253" s="137"/>
      <c r="CXX3253" s="137"/>
      <c r="CXY3253" s="137"/>
      <c r="CXZ3253" s="137"/>
      <c r="CYA3253" s="137"/>
      <c r="CYB3253" s="137"/>
      <c r="CYC3253" s="137"/>
      <c r="CYD3253" s="137"/>
      <c r="CYE3253" s="137"/>
      <c r="CYF3253" s="137"/>
      <c r="CYG3253" s="137"/>
      <c r="CYH3253" s="137"/>
      <c r="CYI3253" s="137"/>
      <c r="CYJ3253" s="137"/>
      <c r="CYK3253" s="137"/>
      <c r="CYL3253" s="137"/>
      <c r="CYM3253" s="137"/>
      <c r="CYN3253" s="137"/>
      <c r="CYO3253" s="137"/>
      <c r="CYP3253" s="137"/>
      <c r="CYQ3253" s="137"/>
      <c r="CYR3253" s="137"/>
      <c r="CYS3253" s="137"/>
      <c r="CYT3253" s="137"/>
      <c r="CYU3253" s="137"/>
      <c r="CYV3253" s="137"/>
      <c r="CYW3253" s="137"/>
      <c r="CYX3253" s="137"/>
      <c r="CYY3253" s="137"/>
      <c r="CYZ3253" s="137"/>
      <c r="CZA3253" s="137"/>
      <c r="CZB3253" s="137"/>
      <c r="CZC3253" s="137"/>
      <c r="CZD3253" s="137"/>
      <c r="CZE3253" s="137"/>
      <c r="CZF3253" s="137"/>
      <c r="CZG3253" s="137"/>
      <c r="CZH3253" s="137"/>
      <c r="CZI3253" s="137"/>
      <c r="CZJ3253" s="137"/>
      <c r="CZK3253" s="137"/>
      <c r="CZL3253" s="137"/>
      <c r="CZM3253" s="137"/>
      <c r="CZN3253" s="137"/>
      <c r="CZO3253" s="137"/>
      <c r="CZP3253" s="137"/>
      <c r="CZQ3253" s="137"/>
      <c r="CZR3253" s="137"/>
      <c r="CZS3253" s="137"/>
      <c r="CZT3253" s="137"/>
      <c r="CZU3253" s="137"/>
      <c r="CZV3253" s="137"/>
      <c r="CZW3253" s="137"/>
      <c r="CZX3253" s="137"/>
      <c r="CZY3253" s="137"/>
      <c r="CZZ3253" s="137"/>
      <c r="DAA3253" s="137"/>
      <c r="DAB3253" s="137"/>
      <c r="DAC3253" s="137"/>
      <c r="DAD3253" s="137"/>
      <c r="DAE3253" s="137"/>
      <c r="DAF3253" s="137"/>
      <c r="DAG3253" s="137"/>
      <c r="DAH3253" s="137"/>
      <c r="DAI3253" s="137"/>
      <c r="DAJ3253" s="137"/>
      <c r="DAK3253" s="137"/>
      <c r="DAL3253" s="137"/>
      <c r="DAM3253" s="137"/>
      <c r="DAN3253" s="137"/>
      <c r="DAO3253" s="137"/>
      <c r="DAP3253" s="137"/>
      <c r="DAQ3253" s="137"/>
      <c r="DAR3253" s="137"/>
      <c r="DAS3253" s="137"/>
      <c r="DAT3253" s="137"/>
      <c r="DAU3253" s="137"/>
      <c r="DAV3253" s="137"/>
      <c r="DAW3253" s="137"/>
      <c r="DAX3253" s="137"/>
      <c r="DAY3253" s="137"/>
      <c r="DAZ3253" s="137"/>
      <c r="DBA3253" s="137"/>
      <c r="DBB3253" s="137"/>
      <c r="DBC3253" s="137"/>
      <c r="DBD3253" s="137"/>
      <c r="DBE3253" s="137"/>
      <c r="DBF3253" s="137"/>
      <c r="DBG3253" s="137"/>
      <c r="DBH3253" s="137"/>
      <c r="DBI3253" s="137"/>
      <c r="DBJ3253" s="137"/>
      <c r="DBK3253" s="137"/>
      <c r="DBL3253" s="137"/>
      <c r="DBM3253" s="137"/>
      <c r="DBN3253" s="137"/>
      <c r="DBO3253" s="137"/>
      <c r="DBP3253" s="137"/>
      <c r="DBQ3253" s="137"/>
      <c r="DBR3253" s="137"/>
      <c r="DBS3253" s="137"/>
      <c r="DBT3253" s="137"/>
      <c r="DBU3253" s="137"/>
      <c r="DBV3253" s="137"/>
      <c r="DBW3253" s="137"/>
      <c r="DBX3253" s="137"/>
      <c r="DBY3253" s="137"/>
      <c r="DBZ3253" s="137"/>
      <c r="DCA3253" s="137"/>
      <c r="DCB3253" s="137"/>
      <c r="DCC3253" s="137"/>
      <c r="DCD3253" s="137"/>
      <c r="DCE3253" s="137"/>
      <c r="DCF3253" s="137"/>
      <c r="DCG3253" s="137"/>
      <c r="DCH3253" s="137"/>
      <c r="DCI3253" s="137"/>
      <c r="DCJ3253" s="137"/>
      <c r="DCK3253" s="137"/>
      <c r="DCL3253" s="137"/>
      <c r="DCM3253" s="137"/>
      <c r="DCN3253" s="137"/>
      <c r="DCO3253" s="137"/>
      <c r="DCP3253" s="137"/>
      <c r="DCQ3253" s="137"/>
      <c r="DCR3253" s="137"/>
      <c r="DCS3253" s="137"/>
      <c r="DCT3253" s="137"/>
      <c r="DCU3253" s="137"/>
      <c r="DCV3253" s="137"/>
      <c r="DCW3253" s="137"/>
      <c r="DCX3253" s="137"/>
      <c r="DCY3253" s="137"/>
      <c r="DCZ3253" s="137"/>
      <c r="DDA3253" s="137"/>
      <c r="DDB3253" s="137"/>
      <c r="DDC3253" s="137"/>
      <c r="DDD3253" s="137"/>
      <c r="DDE3253" s="137"/>
      <c r="DDF3253" s="137"/>
      <c r="DDG3253" s="137"/>
      <c r="DDH3253" s="137"/>
      <c r="DDI3253" s="137"/>
      <c r="DDJ3253" s="137"/>
      <c r="DDK3253" s="137"/>
      <c r="DDL3253" s="137"/>
      <c r="DDM3253" s="137"/>
      <c r="DDN3253" s="137"/>
      <c r="DDO3253" s="137"/>
      <c r="DDP3253" s="137"/>
      <c r="DDQ3253" s="137"/>
      <c r="DDR3253" s="137"/>
      <c r="DDS3253" s="137"/>
      <c r="DDT3253" s="137"/>
      <c r="DDU3253" s="137"/>
      <c r="DDV3253" s="137"/>
      <c r="DDW3253" s="137"/>
      <c r="DDX3253" s="137"/>
      <c r="DDY3253" s="137"/>
      <c r="DDZ3253" s="137"/>
      <c r="DEA3253" s="137"/>
      <c r="DEB3253" s="137"/>
      <c r="DEC3253" s="137"/>
      <c r="DED3253" s="137"/>
      <c r="DEE3253" s="137"/>
      <c r="DEF3253" s="137"/>
      <c r="DEG3253" s="137"/>
      <c r="DEH3253" s="137"/>
      <c r="DEI3253" s="137"/>
      <c r="DEJ3253" s="137"/>
      <c r="DEK3253" s="137"/>
      <c r="DEL3253" s="137"/>
      <c r="DEM3253" s="137"/>
      <c r="DEN3253" s="137"/>
      <c r="DEO3253" s="137"/>
      <c r="DEP3253" s="137"/>
      <c r="DEQ3253" s="137"/>
      <c r="DER3253" s="137"/>
      <c r="DES3253" s="137"/>
      <c r="DET3253" s="137"/>
      <c r="DEU3253" s="137"/>
      <c r="DEV3253" s="137"/>
      <c r="DEW3253" s="137"/>
      <c r="DEX3253" s="137"/>
      <c r="DEY3253" s="137"/>
      <c r="DEZ3253" s="137"/>
      <c r="DFA3253" s="137"/>
      <c r="DFB3253" s="137"/>
      <c r="DFC3253" s="137"/>
      <c r="DFD3253" s="137"/>
      <c r="DFE3253" s="137"/>
      <c r="DFF3253" s="137"/>
      <c r="DFG3253" s="137"/>
      <c r="DFH3253" s="137"/>
      <c r="DFI3253" s="137"/>
      <c r="DFJ3253" s="137"/>
      <c r="DFK3253" s="137"/>
      <c r="DFL3253" s="137"/>
      <c r="DFM3253" s="137"/>
      <c r="DFN3253" s="137"/>
      <c r="DFO3253" s="137"/>
      <c r="DFP3253" s="137"/>
      <c r="DFQ3253" s="137"/>
      <c r="DFR3253" s="137"/>
      <c r="DFS3253" s="137"/>
      <c r="DFT3253" s="137"/>
      <c r="DFU3253" s="137"/>
      <c r="DFV3253" s="137"/>
      <c r="DFW3253" s="137"/>
      <c r="DFX3253" s="137"/>
      <c r="DFY3253" s="137"/>
      <c r="DFZ3253" s="137"/>
      <c r="DGA3253" s="137"/>
      <c r="DGB3253" s="137"/>
      <c r="DGC3253" s="137"/>
      <c r="DGD3253" s="137"/>
      <c r="DGE3253" s="137"/>
      <c r="DGF3253" s="137"/>
      <c r="DGG3253" s="137"/>
      <c r="DGH3253" s="137"/>
      <c r="DGI3253" s="137"/>
      <c r="DGJ3253" s="137"/>
      <c r="DGK3253" s="137"/>
      <c r="DGL3253" s="137"/>
      <c r="DGM3253" s="137"/>
      <c r="DGN3253" s="137"/>
      <c r="DGO3253" s="137"/>
      <c r="DGP3253" s="137"/>
      <c r="DGQ3253" s="137"/>
      <c r="DGR3253" s="137"/>
      <c r="DGS3253" s="137"/>
      <c r="DGT3253" s="137"/>
      <c r="DGU3253" s="137"/>
      <c r="DGV3253" s="137"/>
      <c r="DGW3253" s="137"/>
      <c r="DGX3253" s="137"/>
      <c r="DGY3253" s="137"/>
      <c r="DGZ3253" s="137"/>
      <c r="DHA3253" s="137"/>
      <c r="DHB3253" s="137"/>
      <c r="DHC3253" s="137"/>
      <c r="DHD3253" s="137"/>
      <c r="DHE3253" s="137"/>
      <c r="DHF3253" s="137"/>
      <c r="DHG3253" s="137"/>
      <c r="DHH3253" s="137"/>
      <c r="DHI3253" s="137"/>
      <c r="DHJ3253" s="137"/>
      <c r="DHK3253" s="137"/>
      <c r="DHL3253" s="137"/>
      <c r="DHM3253" s="137"/>
      <c r="DHN3253" s="137"/>
      <c r="DHO3253" s="137"/>
    </row>
    <row r="3254" spans="1:2927" s="112" customFormat="1" ht="23.15" customHeight="1" outlineLevel="1" x14ac:dyDescent="0.35">
      <c r="A3254" s="83" t="s">
        <v>4498</v>
      </c>
      <c r="B3254" s="84" t="s">
        <v>44</v>
      </c>
      <c r="C3254" s="109"/>
      <c r="D3254" s="109"/>
      <c r="E3254" s="101">
        <v>0</v>
      </c>
      <c r="F3254" s="114"/>
      <c r="G3254" s="114"/>
      <c r="H3254" s="114"/>
      <c r="I3254" s="101">
        <f t="shared" si="199"/>
        <v>0</v>
      </c>
      <c r="J3254" s="101">
        <v>0</v>
      </c>
      <c r="K3254" s="114"/>
      <c r="L3254" s="114"/>
      <c r="M3254" s="114"/>
      <c r="N3254" s="101">
        <f t="shared" si="198"/>
        <v>0</v>
      </c>
      <c r="O3254" s="88">
        <v>46189</v>
      </c>
      <c r="P3254" s="88">
        <v>46203</v>
      </c>
      <c r="Q3254" s="118">
        <v>7.0000000000000007E-2</v>
      </c>
      <c r="R3254" s="90" t="s">
        <v>33</v>
      </c>
      <c r="S3254" s="91"/>
      <c r="T3254" s="91"/>
      <c r="U3254" s="102"/>
      <c r="V3254" s="137"/>
      <c r="W3254" s="137"/>
      <c r="X3254" s="137"/>
      <c r="Y3254" s="137"/>
      <c r="Z3254" s="137"/>
      <c r="AA3254" s="137"/>
      <c r="AB3254" s="137"/>
      <c r="AC3254" s="137"/>
      <c r="AD3254" s="137"/>
      <c r="AE3254" s="137"/>
      <c r="AF3254" s="137"/>
      <c r="AG3254" s="137"/>
      <c r="AH3254" s="137"/>
      <c r="AI3254" s="137"/>
      <c r="AJ3254" s="137"/>
      <c r="AK3254" s="137"/>
      <c r="AL3254" s="137"/>
      <c r="AM3254" s="137"/>
      <c r="AN3254" s="137"/>
      <c r="AO3254" s="137"/>
      <c r="AP3254" s="137"/>
      <c r="AQ3254" s="137"/>
      <c r="AR3254" s="137"/>
      <c r="AS3254" s="137"/>
      <c r="AT3254" s="137"/>
      <c r="AU3254" s="137"/>
      <c r="AV3254" s="137"/>
      <c r="AW3254" s="137"/>
      <c r="AX3254" s="137"/>
      <c r="AY3254" s="137"/>
      <c r="AZ3254" s="137"/>
      <c r="BA3254" s="137"/>
      <c r="BB3254" s="137"/>
      <c r="BC3254" s="137"/>
      <c r="BD3254" s="137"/>
      <c r="BE3254" s="137"/>
      <c r="BF3254" s="137"/>
      <c r="BG3254" s="137"/>
      <c r="BH3254" s="137"/>
      <c r="BI3254" s="137"/>
      <c r="BJ3254" s="137"/>
      <c r="BK3254" s="137"/>
      <c r="BL3254" s="137"/>
      <c r="BM3254" s="137"/>
      <c r="BN3254" s="137"/>
      <c r="BO3254" s="137"/>
      <c r="BP3254" s="137"/>
      <c r="BQ3254" s="137"/>
      <c r="BR3254" s="137"/>
      <c r="BS3254" s="137"/>
      <c r="BT3254" s="137"/>
      <c r="BU3254" s="137"/>
      <c r="BV3254" s="137"/>
      <c r="BW3254" s="137"/>
      <c r="BX3254" s="137"/>
      <c r="BY3254" s="137"/>
      <c r="BZ3254" s="137"/>
      <c r="CA3254" s="137"/>
      <c r="CB3254" s="137"/>
      <c r="CC3254" s="137"/>
      <c r="CD3254" s="137"/>
      <c r="CE3254" s="137"/>
      <c r="CF3254" s="137"/>
      <c r="CG3254" s="137"/>
      <c r="CH3254" s="137"/>
      <c r="CI3254" s="137"/>
      <c r="CJ3254" s="137"/>
      <c r="CK3254" s="137"/>
      <c r="CL3254" s="137"/>
      <c r="CM3254" s="137"/>
      <c r="CN3254" s="137"/>
      <c r="CO3254" s="137"/>
      <c r="CP3254" s="137"/>
      <c r="CQ3254" s="137"/>
      <c r="CR3254" s="137"/>
      <c r="CS3254" s="137"/>
      <c r="CT3254" s="137"/>
      <c r="CU3254" s="137"/>
      <c r="CV3254" s="137"/>
      <c r="CW3254" s="137"/>
      <c r="CX3254" s="137"/>
      <c r="CY3254" s="137"/>
      <c r="CZ3254" s="137"/>
      <c r="DA3254" s="137"/>
      <c r="DB3254" s="137"/>
      <c r="DC3254" s="137"/>
      <c r="DD3254" s="137"/>
      <c r="DE3254" s="137"/>
      <c r="DF3254" s="137"/>
      <c r="DG3254" s="137"/>
      <c r="DH3254" s="137"/>
      <c r="DI3254" s="137"/>
      <c r="DJ3254" s="170"/>
    </row>
    <row r="3255" spans="1:2927" s="148" customFormat="1" ht="41.15" customHeight="1" outlineLevel="1" x14ac:dyDescent="0.35">
      <c r="A3255" s="161" t="s">
        <v>4499</v>
      </c>
      <c r="B3255" s="163" t="s">
        <v>4500</v>
      </c>
      <c r="C3255" s="64"/>
      <c r="D3255" s="404">
        <v>2131</v>
      </c>
      <c r="E3255" s="66">
        <f>+E3264</f>
        <v>0</v>
      </c>
      <c r="F3255" s="65"/>
      <c r="G3255" s="65"/>
      <c r="H3255" s="65"/>
      <c r="I3255" s="66">
        <f t="shared" si="199"/>
        <v>0</v>
      </c>
      <c r="J3255" s="66">
        <f>J3264</f>
        <v>0</v>
      </c>
      <c r="K3255" s="65"/>
      <c r="L3255" s="65"/>
      <c r="M3255" s="65"/>
      <c r="N3255" s="66">
        <f t="shared" si="198"/>
        <v>0</v>
      </c>
      <c r="O3255" s="67">
        <f>O3256</f>
        <v>46055</v>
      </c>
      <c r="P3255" s="67">
        <f>P3264</f>
        <v>46203</v>
      </c>
      <c r="Q3255" s="68"/>
      <c r="R3255" s="71" t="s">
        <v>33</v>
      </c>
      <c r="S3255" s="71" t="s">
        <v>45</v>
      </c>
      <c r="T3255" s="71" t="s">
        <v>34</v>
      </c>
      <c r="U3255" s="147"/>
      <c r="V3255" s="137"/>
      <c r="W3255" s="137"/>
      <c r="X3255" s="137"/>
      <c r="Y3255" s="137"/>
      <c r="Z3255" s="137"/>
      <c r="AA3255" s="137"/>
      <c r="AB3255" s="137"/>
      <c r="AC3255" s="137"/>
      <c r="AD3255" s="137"/>
      <c r="AE3255" s="137"/>
      <c r="AF3255" s="137"/>
      <c r="AG3255" s="137"/>
      <c r="AH3255" s="137"/>
      <c r="AI3255" s="137"/>
      <c r="AJ3255" s="137"/>
      <c r="AK3255" s="137"/>
      <c r="AL3255" s="137"/>
      <c r="AM3255" s="137"/>
      <c r="AN3255" s="137"/>
      <c r="AO3255" s="137"/>
      <c r="AP3255" s="137"/>
      <c r="AQ3255" s="137"/>
      <c r="AR3255" s="137"/>
      <c r="AS3255" s="137"/>
      <c r="AT3255" s="137"/>
      <c r="AU3255" s="137"/>
      <c r="AV3255" s="137"/>
      <c r="AW3255" s="137"/>
      <c r="AX3255" s="137"/>
      <c r="AY3255" s="137"/>
      <c r="AZ3255" s="137"/>
      <c r="BA3255" s="137"/>
      <c r="BB3255" s="137"/>
      <c r="BC3255" s="137"/>
      <c r="BD3255" s="137"/>
      <c r="BE3255" s="137"/>
      <c r="BF3255" s="137"/>
      <c r="BG3255" s="137"/>
      <c r="BH3255" s="137"/>
      <c r="BI3255" s="137"/>
      <c r="BJ3255" s="137"/>
      <c r="BK3255" s="137"/>
      <c r="BL3255" s="137"/>
      <c r="BM3255" s="137"/>
      <c r="BN3255" s="137"/>
      <c r="BO3255" s="137"/>
      <c r="BP3255" s="137"/>
      <c r="BQ3255" s="137"/>
      <c r="BR3255" s="137"/>
      <c r="BS3255" s="137"/>
      <c r="BT3255" s="137"/>
      <c r="BU3255" s="137"/>
      <c r="BV3255" s="137"/>
      <c r="BW3255" s="137"/>
      <c r="BX3255" s="137"/>
      <c r="BY3255" s="137"/>
      <c r="BZ3255" s="137"/>
      <c r="CA3255" s="137"/>
      <c r="CB3255" s="137"/>
      <c r="CC3255" s="137"/>
      <c r="CD3255" s="137"/>
      <c r="CE3255" s="137"/>
      <c r="CF3255" s="137"/>
      <c r="CG3255" s="137"/>
      <c r="CH3255" s="137"/>
      <c r="CI3255" s="137"/>
      <c r="CJ3255" s="137"/>
      <c r="CK3255" s="137"/>
      <c r="CL3255" s="137"/>
      <c r="CM3255" s="137"/>
      <c r="CN3255" s="137"/>
      <c r="CO3255" s="137"/>
      <c r="CP3255" s="137"/>
      <c r="CQ3255" s="137"/>
      <c r="CR3255" s="137"/>
      <c r="CS3255" s="137"/>
      <c r="CT3255" s="137"/>
      <c r="CU3255" s="137"/>
      <c r="CV3255" s="137"/>
      <c r="CW3255" s="137"/>
      <c r="CX3255" s="137"/>
      <c r="CY3255" s="137"/>
      <c r="CZ3255" s="137"/>
      <c r="DA3255" s="137"/>
      <c r="DB3255" s="137"/>
      <c r="DC3255" s="137"/>
      <c r="DD3255" s="137"/>
      <c r="DE3255" s="137"/>
      <c r="DF3255" s="137"/>
      <c r="DG3255" s="137"/>
      <c r="DH3255" s="137"/>
      <c r="DI3255" s="137"/>
      <c r="DJ3255" s="137"/>
      <c r="DK3255" s="137"/>
      <c r="DL3255" s="137"/>
      <c r="DM3255" s="137"/>
      <c r="DN3255" s="137"/>
      <c r="DO3255" s="137"/>
      <c r="DP3255" s="137"/>
      <c r="DQ3255" s="137"/>
      <c r="DR3255" s="137"/>
      <c r="DS3255" s="137"/>
      <c r="DT3255" s="137"/>
      <c r="DU3255" s="137"/>
      <c r="DV3255" s="137"/>
      <c r="DW3255" s="137"/>
      <c r="DX3255" s="137"/>
      <c r="DY3255" s="137"/>
      <c r="DZ3255" s="137"/>
      <c r="EA3255" s="137"/>
      <c r="EB3255" s="137"/>
      <c r="EC3255" s="137"/>
      <c r="ED3255" s="137"/>
      <c r="EE3255" s="137"/>
      <c r="EF3255" s="137"/>
      <c r="EG3255" s="137"/>
      <c r="EH3255" s="137"/>
      <c r="EI3255" s="137"/>
      <c r="EJ3255" s="137"/>
      <c r="EK3255" s="137"/>
      <c r="EL3255" s="137"/>
      <c r="EM3255" s="137"/>
      <c r="EN3255" s="137"/>
      <c r="EO3255" s="137"/>
      <c r="EP3255" s="137"/>
      <c r="EQ3255" s="137"/>
      <c r="ER3255" s="137"/>
      <c r="ES3255" s="137"/>
      <c r="ET3255" s="137"/>
      <c r="EU3255" s="137"/>
      <c r="EV3255" s="137"/>
      <c r="EW3255" s="137"/>
      <c r="EX3255" s="137"/>
      <c r="EY3255" s="137"/>
      <c r="EZ3255" s="137"/>
      <c r="FA3255" s="137"/>
      <c r="FB3255" s="137"/>
      <c r="FC3255" s="137"/>
      <c r="FD3255" s="137"/>
      <c r="FE3255" s="137"/>
      <c r="FF3255" s="137"/>
      <c r="FG3255" s="137"/>
      <c r="FH3255" s="137"/>
      <c r="FI3255" s="137"/>
      <c r="FJ3255" s="137"/>
      <c r="FK3255" s="137"/>
      <c r="FL3255" s="137"/>
      <c r="FM3255" s="137"/>
      <c r="FN3255" s="137"/>
      <c r="FO3255" s="137"/>
      <c r="FP3255" s="137"/>
      <c r="FQ3255" s="137"/>
      <c r="FR3255" s="137"/>
      <c r="FS3255" s="137"/>
      <c r="FT3255" s="137"/>
      <c r="FU3255" s="137"/>
      <c r="FV3255" s="137"/>
      <c r="FW3255" s="137"/>
      <c r="FX3255" s="137"/>
      <c r="FY3255" s="137"/>
      <c r="FZ3255" s="137"/>
      <c r="GA3255" s="137"/>
      <c r="GB3255" s="137"/>
      <c r="GC3255" s="137"/>
      <c r="GD3255" s="137"/>
      <c r="GE3255" s="137"/>
      <c r="GF3255" s="137"/>
      <c r="GG3255" s="137"/>
      <c r="GH3255" s="137"/>
      <c r="GI3255" s="137"/>
      <c r="GJ3255" s="137"/>
      <c r="GK3255" s="137"/>
      <c r="GL3255" s="137"/>
      <c r="GM3255" s="137"/>
      <c r="GN3255" s="137"/>
      <c r="GO3255" s="137"/>
      <c r="GP3255" s="137"/>
      <c r="GQ3255" s="137"/>
      <c r="GR3255" s="137"/>
      <c r="GS3255" s="137"/>
      <c r="GT3255" s="137"/>
      <c r="GU3255" s="137"/>
      <c r="GV3255" s="137"/>
      <c r="GW3255" s="137"/>
      <c r="GX3255" s="137"/>
      <c r="GY3255" s="137"/>
      <c r="GZ3255" s="137"/>
      <c r="HA3255" s="137"/>
      <c r="HB3255" s="137"/>
      <c r="HC3255" s="137"/>
      <c r="HD3255" s="137"/>
      <c r="HE3255" s="137"/>
      <c r="HF3255" s="137"/>
      <c r="HG3255" s="137"/>
      <c r="HH3255" s="137"/>
      <c r="HI3255" s="137"/>
      <c r="HJ3255" s="137"/>
      <c r="HK3255" s="137"/>
      <c r="HL3255" s="137"/>
      <c r="HM3255" s="137"/>
      <c r="HN3255" s="137"/>
      <c r="HO3255" s="137"/>
      <c r="HP3255" s="137"/>
      <c r="HQ3255" s="137"/>
      <c r="HR3255" s="137"/>
      <c r="HS3255" s="137"/>
      <c r="HT3255" s="137"/>
      <c r="HU3255" s="137"/>
      <c r="HV3255" s="137"/>
      <c r="HW3255" s="137"/>
      <c r="HX3255" s="137"/>
      <c r="HY3255" s="137"/>
      <c r="HZ3255" s="137"/>
      <c r="IA3255" s="137"/>
      <c r="IB3255" s="137"/>
      <c r="IC3255" s="137"/>
      <c r="ID3255" s="137"/>
      <c r="IE3255" s="137"/>
      <c r="IF3255" s="137"/>
      <c r="IG3255" s="137"/>
      <c r="IH3255" s="137"/>
      <c r="II3255" s="137"/>
      <c r="IJ3255" s="137"/>
      <c r="IK3255" s="137"/>
      <c r="IL3255" s="137"/>
      <c r="IM3255" s="137"/>
      <c r="IN3255" s="137"/>
      <c r="IO3255" s="137"/>
      <c r="IP3255" s="137"/>
      <c r="IQ3255" s="137"/>
      <c r="IR3255" s="137"/>
      <c r="IS3255" s="137"/>
      <c r="IT3255" s="137"/>
      <c r="IU3255" s="137"/>
      <c r="IV3255" s="137"/>
      <c r="IW3255" s="137"/>
      <c r="IX3255" s="137"/>
      <c r="IY3255" s="137"/>
      <c r="IZ3255" s="137"/>
      <c r="JA3255" s="137"/>
      <c r="JB3255" s="137"/>
      <c r="JC3255" s="137"/>
      <c r="JD3255" s="137"/>
      <c r="JE3255" s="137"/>
      <c r="JF3255" s="137"/>
      <c r="JG3255" s="137"/>
      <c r="JH3255" s="137"/>
      <c r="JI3255" s="137"/>
      <c r="JJ3255" s="137"/>
      <c r="JK3255" s="137"/>
      <c r="JL3255" s="137"/>
      <c r="JM3255" s="137"/>
      <c r="JN3255" s="137"/>
      <c r="JO3255" s="137"/>
      <c r="JP3255" s="137"/>
      <c r="JQ3255" s="137"/>
      <c r="JR3255" s="137"/>
      <c r="JS3255" s="137"/>
      <c r="JT3255" s="137"/>
      <c r="JU3255" s="137"/>
      <c r="JV3255" s="137"/>
      <c r="JW3255" s="137"/>
      <c r="JX3255" s="137"/>
      <c r="JY3255" s="137"/>
      <c r="JZ3255" s="137"/>
      <c r="KA3255" s="137"/>
      <c r="KB3255" s="137"/>
      <c r="KC3255" s="137"/>
      <c r="KD3255" s="137"/>
      <c r="KE3255" s="137"/>
      <c r="KF3255" s="137"/>
      <c r="KG3255" s="137"/>
      <c r="KH3255" s="137"/>
      <c r="KI3255" s="137"/>
      <c r="KJ3255" s="137"/>
      <c r="KK3255" s="137"/>
      <c r="KL3255" s="137"/>
      <c r="KM3255" s="137"/>
      <c r="KN3255" s="137"/>
      <c r="KO3255" s="137"/>
      <c r="KP3255" s="137"/>
      <c r="KQ3255" s="137"/>
      <c r="KR3255" s="137"/>
      <c r="KS3255" s="137"/>
      <c r="KT3255" s="137"/>
      <c r="KU3255" s="137"/>
      <c r="KV3255" s="137"/>
      <c r="KW3255" s="137"/>
      <c r="KX3255" s="137"/>
      <c r="KY3255" s="137"/>
      <c r="KZ3255" s="137"/>
      <c r="LA3255" s="137"/>
      <c r="LB3255" s="137"/>
      <c r="LC3255" s="137"/>
      <c r="LD3255" s="137"/>
      <c r="LE3255" s="137"/>
      <c r="LF3255" s="137"/>
      <c r="LG3255" s="137"/>
      <c r="LH3255" s="137"/>
      <c r="LI3255" s="137"/>
      <c r="LJ3255" s="137"/>
      <c r="LK3255" s="137"/>
      <c r="LL3255" s="137"/>
      <c r="LM3255" s="137"/>
      <c r="LN3255" s="137"/>
      <c r="LO3255" s="137"/>
      <c r="LP3255" s="137"/>
      <c r="LQ3255" s="137"/>
      <c r="LR3255" s="137"/>
      <c r="LS3255" s="137"/>
      <c r="LT3255" s="137"/>
      <c r="LU3255" s="137"/>
      <c r="LV3255" s="137"/>
      <c r="LW3255" s="137"/>
      <c r="LX3255" s="137"/>
      <c r="LY3255" s="137"/>
      <c r="LZ3255" s="137"/>
      <c r="MA3255" s="137"/>
      <c r="MB3255" s="137"/>
      <c r="MC3255" s="137"/>
      <c r="MD3255" s="137"/>
      <c r="ME3255" s="137"/>
      <c r="MF3255" s="137"/>
      <c r="MG3255" s="137"/>
      <c r="MH3255" s="137"/>
      <c r="MI3255" s="137"/>
      <c r="MJ3255" s="137"/>
      <c r="MK3255" s="137"/>
      <c r="ML3255" s="137"/>
      <c r="MM3255" s="137"/>
      <c r="MN3255" s="137"/>
      <c r="MO3255" s="137"/>
      <c r="MP3255" s="137"/>
      <c r="MQ3255" s="137"/>
      <c r="MR3255" s="137"/>
      <c r="MS3255" s="137"/>
      <c r="MT3255" s="137"/>
      <c r="MU3255" s="137"/>
      <c r="MV3255" s="137"/>
      <c r="MW3255" s="137"/>
      <c r="MX3255" s="137"/>
      <c r="MY3255" s="137"/>
      <c r="MZ3255" s="137"/>
      <c r="NA3255" s="137"/>
      <c r="NB3255" s="137"/>
      <c r="NC3255" s="137"/>
      <c r="ND3255" s="137"/>
      <c r="NE3255" s="137"/>
      <c r="NF3255" s="137"/>
      <c r="NG3255" s="137"/>
      <c r="NH3255" s="137"/>
      <c r="NI3255" s="137"/>
      <c r="NJ3255" s="137"/>
      <c r="NK3255" s="137"/>
      <c r="NL3255" s="137"/>
      <c r="NM3255" s="137"/>
      <c r="NN3255" s="137"/>
      <c r="NO3255" s="137"/>
      <c r="NP3255" s="137"/>
      <c r="NQ3255" s="137"/>
      <c r="NR3255" s="137"/>
      <c r="NS3255" s="137"/>
      <c r="NT3255" s="137"/>
      <c r="NU3255" s="137"/>
      <c r="NV3255" s="137"/>
      <c r="NW3255" s="137"/>
      <c r="NX3255" s="137"/>
      <c r="NY3255" s="137"/>
      <c r="NZ3255" s="137"/>
      <c r="OA3255" s="137"/>
      <c r="OB3255" s="137"/>
      <c r="OC3255" s="137"/>
      <c r="OD3255" s="137"/>
      <c r="OE3255" s="137"/>
      <c r="OF3255" s="137"/>
      <c r="OG3255" s="137"/>
      <c r="OH3255" s="137"/>
      <c r="OI3255" s="137"/>
      <c r="OJ3255" s="137"/>
      <c r="OK3255" s="137"/>
      <c r="OL3255" s="137"/>
      <c r="OM3255" s="137"/>
      <c r="ON3255" s="137"/>
      <c r="OO3255" s="137"/>
      <c r="OP3255" s="137"/>
      <c r="OQ3255" s="137"/>
      <c r="OR3255" s="137"/>
      <c r="OS3255" s="137"/>
      <c r="OT3255" s="137"/>
      <c r="OU3255" s="137"/>
      <c r="OV3255" s="137"/>
      <c r="OW3255" s="137"/>
      <c r="OX3255" s="137"/>
      <c r="OY3255" s="137"/>
      <c r="OZ3255" s="137"/>
      <c r="PA3255" s="137"/>
      <c r="PB3255" s="137"/>
      <c r="PC3255" s="137"/>
      <c r="PD3255" s="137"/>
      <c r="PE3255" s="137"/>
      <c r="PF3255" s="137"/>
      <c r="PG3255" s="137"/>
      <c r="PH3255" s="137"/>
      <c r="PI3255" s="137"/>
      <c r="PJ3255" s="137"/>
      <c r="PK3255" s="137"/>
      <c r="PL3255" s="137"/>
      <c r="PM3255" s="137"/>
      <c r="PN3255" s="137"/>
      <c r="PO3255" s="137"/>
      <c r="PP3255" s="137"/>
      <c r="PQ3255" s="137"/>
      <c r="PR3255" s="137"/>
      <c r="PS3255" s="137"/>
      <c r="PT3255" s="137"/>
      <c r="PU3255" s="137"/>
      <c r="PV3255" s="137"/>
      <c r="PW3255" s="137"/>
      <c r="PX3255" s="137"/>
      <c r="PY3255" s="137"/>
      <c r="PZ3255" s="137"/>
      <c r="QA3255" s="137"/>
      <c r="QB3255" s="137"/>
      <c r="QC3255" s="137"/>
      <c r="QD3255" s="137"/>
      <c r="QE3255" s="137"/>
      <c r="QF3255" s="137"/>
      <c r="QG3255" s="137"/>
      <c r="QH3255" s="137"/>
      <c r="QI3255" s="137"/>
      <c r="QJ3255" s="137"/>
      <c r="QK3255" s="137"/>
      <c r="QL3255" s="137"/>
      <c r="QM3255" s="137"/>
      <c r="QN3255" s="137"/>
      <c r="QO3255" s="137"/>
      <c r="QP3255" s="137"/>
      <c r="QQ3255" s="137"/>
      <c r="QR3255" s="137"/>
      <c r="QS3255" s="137"/>
      <c r="QT3255" s="137"/>
      <c r="QU3255" s="137"/>
      <c r="QV3255" s="137"/>
      <c r="QW3255" s="137"/>
      <c r="QX3255" s="137"/>
      <c r="QY3255" s="137"/>
      <c r="QZ3255" s="137"/>
      <c r="RA3255" s="137"/>
      <c r="RB3255" s="137"/>
      <c r="RC3255" s="137"/>
      <c r="RD3255" s="137"/>
      <c r="RE3255" s="137"/>
      <c r="RF3255" s="137"/>
      <c r="RG3255" s="137"/>
      <c r="RH3255" s="137"/>
      <c r="RI3255" s="137"/>
      <c r="RJ3255" s="137"/>
      <c r="RK3255" s="137"/>
      <c r="RL3255" s="137"/>
      <c r="RM3255" s="137"/>
      <c r="RN3255" s="137"/>
      <c r="RO3255" s="137"/>
      <c r="RP3255" s="137"/>
      <c r="RQ3255" s="137"/>
      <c r="RR3255" s="137"/>
      <c r="RS3255" s="137"/>
      <c r="RT3255" s="137"/>
      <c r="RU3255" s="137"/>
      <c r="RV3255" s="137"/>
      <c r="RW3255" s="137"/>
      <c r="RX3255" s="137"/>
      <c r="RY3255" s="137"/>
      <c r="RZ3255" s="137"/>
      <c r="SA3255" s="137"/>
      <c r="SB3255" s="137"/>
      <c r="SC3255" s="137"/>
      <c r="SD3255" s="137"/>
      <c r="SE3255" s="137"/>
      <c r="SF3255" s="137"/>
      <c r="SG3255" s="137"/>
      <c r="SH3255" s="137"/>
      <c r="SI3255" s="137"/>
      <c r="SJ3255" s="137"/>
      <c r="SK3255" s="137"/>
      <c r="SL3255" s="137"/>
      <c r="SM3255" s="137"/>
      <c r="SN3255" s="137"/>
      <c r="SO3255" s="137"/>
      <c r="SP3255" s="137"/>
      <c r="SQ3255" s="137"/>
      <c r="SR3255" s="137"/>
      <c r="SS3255" s="137"/>
      <c r="ST3255" s="137"/>
      <c r="SU3255" s="137"/>
      <c r="SV3255" s="137"/>
      <c r="SW3255" s="137"/>
      <c r="SX3255" s="137"/>
      <c r="SY3255" s="137"/>
      <c r="SZ3255" s="137"/>
      <c r="TA3255" s="137"/>
      <c r="TB3255" s="137"/>
      <c r="TC3255" s="137"/>
      <c r="TD3255" s="137"/>
      <c r="TE3255" s="137"/>
      <c r="TF3255" s="137"/>
      <c r="TG3255" s="137"/>
      <c r="TH3255" s="137"/>
      <c r="TI3255" s="137"/>
      <c r="TJ3255" s="137"/>
      <c r="TK3255" s="137"/>
      <c r="TL3255" s="137"/>
      <c r="TM3255" s="137"/>
      <c r="TN3255" s="137"/>
      <c r="TO3255" s="137"/>
      <c r="TP3255" s="137"/>
      <c r="TQ3255" s="137"/>
      <c r="TR3255" s="137"/>
      <c r="TS3255" s="137"/>
      <c r="TT3255" s="137"/>
      <c r="TU3255" s="137"/>
      <c r="TV3255" s="137"/>
      <c r="TW3255" s="137"/>
      <c r="TX3255" s="137"/>
      <c r="TY3255" s="137"/>
      <c r="TZ3255" s="137"/>
      <c r="UA3255" s="137"/>
      <c r="UB3255" s="137"/>
      <c r="UC3255" s="137"/>
      <c r="UD3255" s="137"/>
      <c r="UE3255" s="137"/>
      <c r="UF3255" s="137"/>
      <c r="UG3255" s="137"/>
      <c r="UH3255" s="137"/>
      <c r="UI3255" s="137"/>
      <c r="UJ3255" s="137"/>
      <c r="UK3255" s="137"/>
      <c r="UL3255" s="137"/>
      <c r="UM3255" s="137"/>
      <c r="UN3255" s="137"/>
      <c r="UO3255" s="137"/>
      <c r="UP3255" s="137"/>
      <c r="UQ3255" s="137"/>
      <c r="UR3255" s="137"/>
      <c r="US3255" s="137"/>
      <c r="UT3255" s="137"/>
      <c r="UU3255" s="137"/>
      <c r="UV3255" s="137"/>
      <c r="UW3255" s="137"/>
      <c r="UX3255" s="137"/>
      <c r="UY3255" s="137"/>
      <c r="UZ3255" s="137"/>
      <c r="VA3255" s="137"/>
      <c r="VB3255" s="137"/>
      <c r="VC3255" s="137"/>
      <c r="VD3255" s="137"/>
      <c r="VE3255" s="137"/>
      <c r="VF3255" s="137"/>
      <c r="VG3255" s="137"/>
      <c r="VH3255" s="137"/>
      <c r="VI3255" s="137"/>
      <c r="VJ3255" s="137"/>
      <c r="VK3255" s="137"/>
      <c r="VL3255" s="137"/>
      <c r="VM3255" s="137"/>
      <c r="VN3255" s="137"/>
      <c r="VO3255" s="137"/>
      <c r="VP3255" s="137"/>
      <c r="VQ3255" s="137"/>
      <c r="VR3255" s="137"/>
      <c r="VS3255" s="137"/>
      <c r="VT3255" s="137"/>
      <c r="VU3255" s="137"/>
      <c r="VV3255" s="137"/>
      <c r="VW3255" s="137"/>
      <c r="VX3255" s="137"/>
      <c r="VY3255" s="137"/>
      <c r="VZ3255" s="137"/>
      <c r="WA3255" s="137"/>
      <c r="WB3255" s="137"/>
      <c r="WC3255" s="137"/>
      <c r="WD3255" s="137"/>
      <c r="WE3255" s="137"/>
      <c r="WF3255" s="137"/>
      <c r="WG3255" s="137"/>
      <c r="WH3255" s="137"/>
      <c r="WI3255" s="137"/>
      <c r="WJ3255" s="137"/>
      <c r="WK3255" s="137"/>
      <c r="WL3255" s="137"/>
      <c r="WM3255" s="137"/>
      <c r="WN3255" s="137"/>
      <c r="WO3255" s="137"/>
      <c r="WP3255" s="137"/>
      <c r="WQ3255" s="137"/>
      <c r="WR3255" s="137"/>
      <c r="WS3255" s="137"/>
      <c r="WT3255" s="137"/>
      <c r="WU3255" s="137"/>
      <c r="WV3255" s="137"/>
      <c r="WW3255" s="137"/>
      <c r="WX3255" s="137"/>
      <c r="WY3255" s="137"/>
      <c r="WZ3255" s="137"/>
      <c r="XA3255" s="137"/>
      <c r="XB3255" s="137"/>
      <c r="XC3255" s="137"/>
      <c r="XD3255" s="137"/>
      <c r="XE3255" s="137"/>
      <c r="XF3255" s="137"/>
      <c r="XG3255" s="137"/>
      <c r="XH3255" s="137"/>
      <c r="XI3255" s="137"/>
      <c r="XJ3255" s="137"/>
      <c r="XK3255" s="137"/>
      <c r="XL3255" s="137"/>
      <c r="XM3255" s="137"/>
      <c r="XN3255" s="137"/>
      <c r="XO3255" s="137"/>
      <c r="XP3255" s="137"/>
      <c r="XQ3255" s="137"/>
      <c r="XR3255" s="137"/>
      <c r="XS3255" s="137"/>
      <c r="XT3255" s="137"/>
      <c r="XU3255" s="137"/>
      <c r="XV3255" s="137"/>
      <c r="XW3255" s="137"/>
      <c r="XX3255" s="137"/>
      <c r="XY3255" s="137"/>
      <c r="XZ3255" s="137"/>
      <c r="YA3255" s="137"/>
      <c r="YB3255" s="137"/>
      <c r="YC3255" s="137"/>
      <c r="YD3255" s="137"/>
      <c r="YE3255" s="137"/>
      <c r="YF3255" s="137"/>
      <c r="YG3255" s="137"/>
      <c r="YH3255" s="137"/>
      <c r="YI3255" s="137"/>
      <c r="YJ3255" s="137"/>
      <c r="YK3255" s="137"/>
      <c r="YL3255" s="137"/>
      <c r="YM3255" s="137"/>
      <c r="YN3255" s="137"/>
      <c r="YO3255" s="137"/>
      <c r="YP3255" s="137"/>
      <c r="YQ3255" s="137"/>
      <c r="YR3255" s="137"/>
      <c r="YS3255" s="137"/>
      <c r="YT3255" s="137"/>
      <c r="YU3255" s="137"/>
      <c r="YV3255" s="137"/>
      <c r="YW3255" s="137"/>
      <c r="YX3255" s="137"/>
      <c r="YY3255" s="137"/>
      <c r="YZ3255" s="137"/>
      <c r="ZA3255" s="137"/>
      <c r="ZB3255" s="137"/>
      <c r="ZC3255" s="137"/>
      <c r="ZD3255" s="137"/>
      <c r="ZE3255" s="137"/>
      <c r="ZF3255" s="137"/>
      <c r="ZG3255" s="137"/>
      <c r="ZH3255" s="137"/>
      <c r="ZI3255" s="137"/>
      <c r="ZJ3255" s="137"/>
      <c r="ZK3255" s="137"/>
      <c r="ZL3255" s="137"/>
      <c r="ZM3255" s="137"/>
      <c r="ZN3255" s="137"/>
      <c r="ZO3255" s="137"/>
      <c r="ZP3255" s="137"/>
      <c r="ZQ3255" s="137"/>
      <c r="ZR3255" s="137"/>
      <c r="ZS3255" s="137"/>
      <c r="ZT3255" s="137"/>
      <c r="ZU3255" s="137"/>
      <c r="ZV3255" s="137"/>
      <c r="ZW3255" s="137"/>
      <c r="ZX3255" s="137"/>
      <c r="ZY3255" s="137"/>
      <c r="ZZ3255" s="137"/>
      <c r="AAA3255" s="137"/>
      <c r="AAB3255" s="137"/>
      <c r="AAC3255" s="137"/>
      <c r="AAD3255" s="137"/>
      <c r="AAE3255" s="137"/>
      <c r="AAF3255" s="137"/>
      <c r="AAG3255" s="137"/>
      <c r="AAH3255" s="137"/>
      <c r="AAI3255" s="137"/>
      <c r="AAJ3255" s="137"/>
      <c r="AAK3255" s="137"/>
      <c r="AAL3255" s="137"/>
      <c r="AAM3255" s="137"/>
      <c r="AAN3255" s="137"/>
      <c r="AAO3255" s="137"/>
      <c r="AAP3255" s="137"/>
      <c r="AAQ3255" s="137"/>
      <c r="AAR3255" s="137"/>
      <c r="AAS3255" s="137"/>
      <c r="AAT3255" s="137"/>
      <c r="AAU3255" s="137"/>
      <c r="AAV3255" s="137"/>
      <c r="AAW3255" s="137"/>
      <c r="AAX3255" s="137"/>
      <c r="AAY3255" s="137"/>
      <c r="AAZ3255" s="137"/>
      <c r="ABA3255" s="137"/>
      <c r="ABB3255" s="137"/>
      <c r="ABC3255" s="137"/>
      <c r="ABD3255" s="137"/>
      <c r="ABE3255" s="137"/>
      <c r="ABF3255" s="137"/>
      <c r="ABG3255" s="137"/>
      <c r="ABH3255" s="137"/>
      <c r="ABI3255" s="137"/>
      <c r="ABJ3255" s="137"/>
      <c r="ABK3255" s="137"/>
      <c r="ABL3255" s="137"/>
      <c r="ABM3255" s="137"/>
      <c r="ABN3255" s="137"/>
      <c r="ABO3255" s="137"/>
      <c r="ABP3255" s="137"/>
      <c r="ABQ3255" s="137"/>
      <c r="ABR3255" s="137"/>
      <c r="ABS3255" s="137"/>
      <c r="ABT3255" s="137"/>
      <c r="ABU3255" s="137"/>
      <c r="ABV3255" s="137"/>
      <c r="ABW3255" s="137"/>
      <c r="ABX3255" s="137"/>
      <c r="ABY3255" s="137"/>
      <c r="ABZ3255" s="137"/>
      <c r="ACA3255" s="137"/>
      <c r="ACB3255" s="137"/>
      <c r="ACC3255" s="137"/>
      <c r="ACD3255" s="137"/>
      <c r="ACE3255" s="137"/>
      <c r="ACF3255" s="137"/>
      <c r="ACG3255" s="137"/>
      <c r="ACH3255" s="137"/>
      <c r="ACI3255" s="137"/>
      <c r="ACJ3255" s="137"/>
      <c r="ACK3255" s="137"/>
      <c r="ACL3255" s="137"/>
      <c r="ACM3255" s="137"/>
      <c r="ACN3255" s="137"/>
      <c r="ACO3255" s="137"/>
      <c r="ACP3255" s="137"/>
      <c r="ACQ3255" s="137"/>
      <c r="ACR3255" s="137"/>
      <c r="ACS3255" s="137"/>
      <c r="ACT3255" s="137"/>
      <c r="ACU3255" s="137"/>
      <c r="ACV3255" s="137"/>
      <c r="ACW3255" s="137"/>
      <c r="ACX3255" s="137"/>
      <c r="ACY3255" s="137"/>
      <c r="ACZ3255" s="137"/>
      <c r="ADA3255" s="137"/>
      <c r="ADB3255" s="137"/>
      <c r="ADC3255" s="137"/>
      <c r="ADD3255" s="137"/>
      <c r="ADE3255" s="137"/>
      <c r="ADF3255" s="137"/>
      <c r="ADG3255" s="137"/>
      <c r="ADH3255" s="137"/>
      <c r="ADI3255" s="137"/>
      <c r="ADJ3255" s="137"/>
      <c r="ADK3255" s="137"/>
      <c r="ADL3255" s="137"/>
      <c r="ADM3255" s="137"/>
      <c r="ADN3255" s="137"/>
      <c r="ADO3255" s="137"/>
      <c r="ADP3255" s="137"/>
      <c r="ADQ3255" s="137"/>
      <c r="ADR3255" s="137"/>
      <c r="ADS3255" s="137"/>
      <c r="ADT3255" s="137"/>
      <c r="ADU3255" s="137"/>
      <c r="ADV3255" s="137"/>
      <c r="ADW3255" s="137"/>
      <c r="ADX3255" s="137"/>
      <c r="ADY3255" s="137"/>
      <c r="ADZ3255" s="137"/>
      <c r="AEA3255" s="137"/>
      <c r="AEB3255" s="137"/>
      <c r="AEC3255" s="137"/>
      <c r="AED3255" s="137"/>
      <c r="AEE3255" s="137"/>
      <c r="AEF3255" s="137"/>
      <c r="AEG3255" s="137"/>
      <c r="AEH3255" s="137"/>
      <c r="AEI3255" s="137"/>
      <c r="AEJ3255" s="137"/>
      <c r="AEK3255" s="137"/>
      <c r="AEL3255" s="137"/>
      <c r="AEM3255" s="137"/>
      <c r="AEN3255" s="137"/>
      <c r="AEO3255" s="137"/>
      <c r="AEP3255" s="137"/>
      <c r="AEQ3255" s="137"/>
      <c r="AER3255" s="137"/>
      <c r="AES3255" s="137"/>
      <c r="AET3255" s="137"/>
      <c r="AEU3255" s="137"/>
      <c r="AEV3255" s="137"/>
      <c r="AEW3255" s="137"/>
      <c r="AEX3255" s="137"/>
      <c r="AEY3255" s="137"/>
      <c r="AEZ3255" s="137"/>
      <c r="AFA3255" s="137"/>
      <c r="AFB3255" s="137"/>
      <c r="AFC3255" s="137"/>
      <c r="AFD3255" s="137"/>
      <c r="AFE3255" s="137"/>
      <c r="AFF3255" s="137"/>
      <c r="AFG3255" s="137"/>
      <c r="AFH3255" s="137"/>
      <c r="AFI3255" s="137"/>
      <c r="AFJ3255" s="137"/>
      <c r="AFK3255" s="137"/>
      <c r="AFL3255" s="137"/>
      <c r="AFM3255" s="137"/>
      <c r="AFN3255" s="137"/>
      <c r="AFO3255" s="137"/>
      <c r="AFP3255" s="137"/>
      <c r="AFQ3255" s="137"/>
      <c r="AFR3255" s="137"/>
      <c r="AFS3255" s="137"/>
      <c r="AFT3255" s="137"/>
      <c r="AFU3255" s="137"/>
      <c r="AFV3255" s="137"/>
      <c r="AFW3255" s="137"/>
      <c r="AFX3255" s="137"/>
      <c r="AFY3255" s="137"/>
      <c r="AFZ3255" s="137"/>
      <c r="AGA3255" s="137"/>
      <c r="AGB3255" s="137"/>
      <c r="AGC3255" s="137"/>
      <c r="AGD3255" s="137"/>
      <c r="AGE3255" s="137"/>
      <c r="AGF3255" s="137"/>
      <c r="AGG3255" s="137"/>
      <c r="AGH3255" s="137"/>
      <c r="AGI3255" s="137"/>
      <c r="AGJ3255" s="137"/>
      <c r="AGK3255" s="137"/>
      <c r="AGL3255" s="137"/>
      <c r="AGM3255" s="137"/>
      <c r="AGN3255" s="137"/>
      <c r="AGO3255" s="137"/>
      <c r="AGP3255" s="137"/>
      <c r="AGQ3255" s="137"/>
      <c r="AGR3255" s="137"/>
      <c r="AGS3255" s="137"/>
      <c r="AGT3255" s="137"/>
      <c r="AGU3255" s="137"/>
      <c r="AGV3255" s="137"/>
      <c r="AGW3255" s="137"/>
      <c r="AGX3255" s="137"/>
      <c r="AGY3255" s="137"/>
      <c r="AGZ3255" s="137"/>
      <c r="AHA3255" s="137"/>
      <c r="AHB3255" s="137"/>
      <c r="AHC3255" s="137"/>
      <c r="AHD3255" s="137"/>
      <c r="AHE3255" s="137"/>
      <c r="AHF3255" s="137"/>
      <c r="AHG3255" s="137"/>
      <c r="AHH3255" s="137"/>
      <c r="AHI3255" s="137"/>
      <c r="AHJ3255" s="137"/>
      <c r="AHK3255" s="137"/>
      <c r="AHL3255" s="137"/>
      <c r="AHM3255" s="137"/>
      <c r="AHN3255" s="137"/>
      <c r="AHO3255" s="137"/>
      <c r="AHP3255" s="137"/>
      <c r="AHQ3255" s="137"/>
      <c r="AHR3255" s="137"/>
      <c r="AHS3255" s="137"/>
      <c r="AHT3255" s="137"/>
      <c r="AHU3255" s="137"/>
      <c r="AHV3255" s="137"/>
      <c r="AHW3255" s="137"/>
      <c r="AHX3255" s="137"/>
      <c r="AHY3255" s="137"/>
      <c r="AHZ3255" s="137"/>
      <c r="AIA3255" s="137"/>
      <c r="AIB3255" s="137"/>
      <c r="AIC3255" s="137"/>
      <c r="AID3255" s="137"/>
      <c r="AIE3255" s="137"/>
      <c r="AIF3255" s="137"/>
      <c r="AIG3255" s="137"/>
      <c r="AIH3255" s="137"/>
      <c r="AII3255" s="137"/>
      <c r="AIJ3255" s="137"/>
      <c r="AIK3255" s="137"/>
      <c r="AIL3255" s="137"/>
      <c r="AIM3255" s="137"/>
      <c r="AIN3255" s="137"/>
      <c r="AIO3255" s="137"/>
      <c r="AIP3255" s="137"/>
      <c r="AIQ3255" s="137"/>
      <c r="AIR3255" s="137"/>
      <c r="AIS3255" s="137"/>
      <c r="AIT3255" s="137"/>
      <c r="AIU3255" s="137"/>
      <c r="AIV3255" s="137"/>
      <c r="AIW3255" s="137"/>
      <c r="AIX3255" s="137"/>
      <c r="AIY3255" s="137"/>
      <c r="AIZ3255" s="137"/>
      <c r="AJA3255" s="137"/>
      <c r="AJB3255" s="137"/>
      <c r="AJC3255" s="137"/>
      <c r="AJD3255" s="137"/>
      <c r="AJE3255" s="137"/>
      <c r="AJF3255" s="137"/>
      <c r="AJG3255" s="137"/>
      <c r="AJH3255" s="137"/>
      <c r="AJI3255" s="137"/>
      <c r="AJJ3255" s="137"/>
      <c r="AJK3255" s="137"/>
      <c r="AJL3255" s="137"/>
      <c r="AJM3255" s="137"/>
      <c r="AJN3255" s="137"/>
      <c r="AJO3255" s="137"/>
      <c r="AJP3255" s="137"/>
      <c r="AJQ3255" s="137"/>
      <c r="AJR3255" s="137"/>
      <c r="AJS3255" s="137"/>
      <c r="AJT3255" s="137"/>
      <c r="AJU3255" s="137"/>
      <c r="AJV3255" s="137"/>
      <c r="AJW3255" s="137"/>
      <c r="AJX3255" s="137"/>
      <c r="AJY3255" s="137"/>
      <c r="AJZ3255" s="137"/>
      <c r="AKA3255" s="137"/>
      <c r="AKB3255" s="137"/>
      <c r="AKC3255" s="137"/>
      <c r="AKD3255" s="137"/>
      <c r="AKE3255" s="137"/>
      <c r="AKF3255" s="137"/>
      <c r="AKG3255" s="137"/>
      <c r="AKH3255" s="137"/>
      <c r="AKI3255" s="137"/>
      <c r="AKJ3255" s="137"/>
      <c r="AKK3255" s="137"/>
      <c r="AKL3255" s="137"/>
      <c r="AKM3255" s="137"/>
      <c r="AKN3255" s="137"/>
      <c r="AKO3255" s="137"/>
      <c r="AKP3255" s="137"/>
      <c r="AKQ3255" s="137"/>
      <c r="AKR3255" s="137"/>
      <c r="AKS3255" s="137"/>
      <c r="AKT3255" s="137"/>
      <c r="AKU3255" s="137"/>
      <c r="AKV3255" s="137"/>
      <c r="AKW3255" s="137"/>
      <c r="AKX3255" s="137"/>
      <c r="AKY3255" s="137"/>
      <c r="AKZ3255" s="137"/>
      <c r="ALA3255" s="137"/>
      <c r="ALB3255" s="137"/>
      <c r="ALC3255" s="137"/>
      <c r="ALD3255" s="137"/>
      <c r="ALE3255" s="137"/>
      <c r="ALF3255" s="137"/>
      <c r="ALG3255" s="137"/>
      <c r="ALH3255" s="137"/>
      <c r="ALI3255" s="137"/>
      <c r="ALJ3255" s="137"/>
      <c r="ALK3255" s="137"/>
      <c r="ALL3255" s="137"/>
      <c r="ALM3255" s="137"/>
      <c r="ALN3255" s="137"/>
      <c r="ALO3255" s="137"/>
      <c r="ALP3255" s="137"/>
      <c r="ALQ3255" s="137"/>
      <c r="ALR3255" s="137"/>
      <c r="ALS3255" s="137"/>
      <c r="ALT3255" s="137"/>
      <c r="ALU3255" s="137"/>
      <c r="ALV3255" s="137"/>
      <c r="ALW3255" s="137"/>
      <c r="ALX3255" s="137"/>
      <c r="ALY3255" s="137"/>
      <c r="ALZ3255" s="137"/>
      <c r="AMA3255" s="137"/>
      <c r="AMB3255" s="137"/>
      <c r="AMC3255" s="137"/>
      <c r="AMD3255" s="137"/>
      <c r="AME3255" s="137"/>
      <c r="AMF3255" s="137"/>
      <c r="AMG3255" s="137"/>
      <c r="AMH3255" s="137"/>
      <c r="AMI3255" s="137"/>
      <c r="AMJ3255" s="137"/>
      <c r="AMK3255" s="137"/>
      <c r="AML3255" s="137"/>
      <c r="AMM3255" s="137"/>
      <c r="AMN3255" s="137"/>
      <c r="AMO3255" s="137"/>
      <c r="AMP3255" s="137"/>
      <c r="AMQ3255" s="137"/>
      <c r="AMR3255" s="137"/>
      <c r="AMS3255" s="137"/>
      <c r="AMT3255" s="137"/>
      <c r="AMU3255" s="137"/>
      <c r="AMV3255" s="137"/>
      <c r="AMW3255" s="137"/>
      <c r="AMX3255" s="137"/>
      <c r="AMY3255" s="137"/>
      <c r="AMZ3255" s="137"/>
      <c r="ANA3255" s="137"/>
      <c r="ANB3255" s="137"/>
      <c r="ANC3255" s="137"/>
      <c r="AND3255" s="137"/>
      <c r="ANE3255" s="137"/>
      <c r="ANF3255" s="137"/>
      <c r="ANG3255" s="137"/>
      <c r="ANH3255" s="137"/>
      <c r="ANI3255" s="137"/>
      <c r="ANJ3255" s="137"/>
      <c r="ANK3255" s="137"/>
      <c r="ANL3255" s="137"/>
      <c r="ANM3255" s="137"/>
      <c r="ANN3255" s="137"/>
      <c r="ANO3255" s="137"/>
      <c r="ANP3255" s="137"/>
      <c r="ANQ3255" s="137"/>
      <c r="ANR3255" s="137"/>
      <c r="ANS3255" s="137"/>
      <c r="ANT3255" s="137"/>
      <c r="ANU3255" s="137"/>
      <c r="ANV3255" s="137"/>
      <c r="ANW3255" s="137"/>
      <c r="ANX3255" s="137"/>
      <c r="ANY3255" s="137"/>
      <c r="ANZ3255" s="137"/>
      <c r="AOA3255" s="137"/>
      <c r="AOB3255" s="137"/>
      <c r="AOC3255" s="137"/>
      <c r="AOD3255" s="137"/>
      <c r="AOE3255" s="137"/>
      <c r="AOF3255" s="137"/>
      <c r="AOG3255" s="137"/>
      <c r="AOH3255" s="137"/>
      <c r="AOI3255" s="137"/>
      <c r="AOJ3255" s="137"/>
      <c r="AOK3255" s="137"/>
      <c r="AOL3255" s="137"/>
      <c r="AOM3255" s="137"/>
      <c r="AON3255" s="137"/>
      <c r="AOO3255" s="137"/>
      <c r="AOP3255" s="137"/>
      <c r="AOQ3255" s="137"/>
      <c r="AOR3255" s="137"/>
      <c r="AOS3255" s="137"/>
      <c r="AOT3255" s="137"/>
      <c r="AOU3255" s="137"/>
      <c r="AOV3255" s="137"/>
      <c r="AOW3255" s="137"/>
      <c r="AOX3255" s="137"/>
      <c r="AOY3255" s="137"/>
      <c r="AOZ3255" s="137"/>
      <c r="APA3255" s="137"/>
      <c r="APB3255" s="137"/>
      <c r="APC3255" s="137"/>
      <c r="APD3255" s="137"/>
      <c r="APE3255" s="137"/>
      <c r="APF3255" s="137"/>
      <c r="APG3255" s="137"/>
      <c r="APH3255" s="137"/>
      <c r="API3255" s="137"/>
      <c r="APJ3255" s="137"/>
      <c r="APK3255" s="137"/>
      <c r="APL3255" s="137"/>
      <c r="APM3255" s="137"/>
      <c r="APN3255" s="137"/>
      <c r="APO3255" s="137"/>
      <c r="APP3255" s="137"/>
      <c r="APQ3255" s="137"/>
      <c r="APR3255" s="137"/>
      <c r="APS3255" s="137"/>
      <c r="APT3255" s="137"/>
      <c r="APU3255" s="137"/>
      <c r="APV3255" s="137"/>
      <c r="APW3255" s="137"/>
      <c r="APX3255" s="137"/>
      <c r="APY3255" s="137"/>
      <c r="APZ3255" s="137"/>
      <c r="AQA3255" s="137"/>
      <c r="AQB3255" s="137"/>
      <c r="AQC3255" s="137"/>
      <c r="AQD3255" s="137"/>
      <c r="AQE3255" s="137"/>
      <c r="AQF3255" s="137"/>
      <c r="AQG3255" s="137"/>
      <c r="AQH3255" s="137"/>
      <c r="AQI3255" s="137"/>
      <c r="AQJ3255" s="137"/>
      <c r="AQK3255" s="137"/>
      <c r="AQL3255" s="137"/>
      <c r="AQM3255" s="137"/>
      <c r="AQN3255" s="137"/>
      <c r="AQO3255" s="137"/>
      <c r="AQP3255" s="137"/>
      <c r="AQQ3255" s="137"/>
      <c r="AQR3255" s="137"/>
      <c r="AQS3255" s="137"/>
      <c r="AQT3255" s="137"/>
      <c r="AQU3255" s="137"/>
      <c r="AQV3255" s="137"/>
      <c r="AQW3255" s="137"/>
      <c r="AQX3255" s="137"/>
      <c r="AQY3255" s="137"/>
      <c r="AQZ3255" s="137"/>
      <c r="ARA3255" s="137"/>
      <c r="ARB3255" s="137"/>
      <c r="ARC3255" s="137"/>
      <c r="ARD3255" s="137"/>
      <c r="ARE3255" s="137"/>
      <c r="ARF3255" s="137"/>
      <c r="ARG3255" s="137"/>
      <c r="ARH3255" s="137"/>
      <c r="ARI3255" s="137"/>
      <c r="ARJ3255" s="137"/>
      <c r="ARK3255" s="137"/>
      <c r="ARL3255" s="137"/>
      <c r="ARM3255" s="137"/>
      <c r="ARN3255" s="137"/>
      <c r="ARO3255" s="137"/>
      <c r="ARP3255" s="137"/>
      <c r="ARQ3255" s="137"/>
      <c r="ARR3255" s="137"/>
      <c r="ARS3255" s="137"/>
      <c r="ART3255" s="137"/>
      <c r="ARU3255" s="137"/>
      <c r="ARV3255" s="137"/>
      <c r="ARW3255" s="137"/>
      <c r="ARX3255" s="137"/>
      <c r="ARY3255" s="137"/>
      <c r="ARZ3255" s="137"/>
      <c r="ASA3255" s="137"/>
      <c r="ASB3255" s="137"/>
      <c r="ASC3255" s="137"/>
      <c r="ASD3255" s="137"/>
      <c r="ASE3255" s="137"/>
      <c r="ASF3255" s="137"/>
      <c r="ASG3255" s="137"/>
      <c r="ASH3255" s="137"/>
      <c r="ASI3255" s="137"/>
      <c r="ASJ3255" s="137"/>
      <c r="ASK3255" s="137"/>
      <c r="ASL3255" s="137"/>
      <c r="ASM3255" s="137"/>
      <c r="ASN3255" s="137"/>
      <c r="ASO3255" s="137"/>
      <c r="ASP3255" s="137"/>
      <c r="ASQ3255" s="137"/>
      <c r="ASR3255" s="137"/>
      <c r="ASS3255" s="137"/>
      <c r="AST3255" s="137"/>
      <c r="ASU3255" s="137"/>
      <c r="ASV3255" s="137"/>
      <c r="ASW3255" s="137"/>
      <c r="ASX3255" s="137"/>
      <c r="ASY3255" s="137"/>
      <c r="ASZ3255" s="137"/>
      <c r="ATA3255" s="137"/>
      <c r="ATB3255" s="137"/>
      <c r="ATC3255" s="137"/>
      <c r="ATD3255" s="137"/>
      <c r="ATE3255" s="137"/>
      <c r="ATF3255" s="137"/>
      <c r="ATG3255" s="137"/>
      <c r="ATH3255" s="137"/>
      <c r="ATI3255" s="137"/>
      <c r="ATJ3255" s="137"/>
      <c r="ATK3255" s="137"/>
      <c r="ATL3255" s="137"/>
      <c r="ATM3255" s="137"/>
      <c r="ATN3255" s="137"/>
      <c r="ATO3255" s="137"/>
      <c r="ATP3255" s="137"/>
      <c r="ATQ3255" s="137"/>
      <c r="ATR3255" s="137"/>
      <c r="ATS3255" s="137"/>
      <c r="ATT3255" s="137"/>
      <c r="ATU3255" s="137"/>
      <c r="ATV3255" s="137"/>
      <c r="ATW3255" s="137"/>
      <c r="ATX3255" s="137"/>
      <c r="ATY3255" s="137"/>
      <c r="ATZ3255" s="137"/>
      <c r="AUA3255" s="137"/>
      <c r="AUB3255" s="137"/>
      <c r="AUC3255" s="137"/>
      <c r="AUD3255" s="137"/>
      <c r="AUE3255" s="137"/>
      <c r="AUF3255" s="137"/>
      <c r="AUG3255" s="137"/>
      <c r="AUH3255" s="137"/>
      <c r="AUI3255" s="137"/>
      <c r="AUJ3255" s="137"/>
      <c r="AUK3255" s="137"/>
      <c r="AUL3255" s="137"/>
      <c r="AUM3255" s="137"/>
      <c r="AUN3255" s="137"/>
      <c r="AUO3255" s="137"/>
      <c r="AUP3255" s="137"/>
      <c r="AUQ3255" s="137"/>
      <c r="AUR3255" s="137"/>
      <c r="AUS3255" s="137"/>
      <c r="AUT3255" s="137"/>
      <c r="AUU3255" s="137"/>
      <c r="AUV3255" s="137"/>
      <c r="AUW3255" s="137"/>
      <c r="AUX3255" s="137"/>
      <c r="AUY3255" s="137"/>
      <c r="AUZ3255" s="137"/>
      <c r="AVA3255" s="137"/>
      <c r="AVB3255" s="137"/>
      <c r="AVC3255" s="137"/>
      <c r="AVD3255" s="137"/>
      <c r="AVE3255" s="137"/>
      <c r="AVF3255" s="137"/>
      <c r="AVG3255" s="137"/>
      <c r="AVH3255" s="137"/>
      <c r="AVI3255" s="137"/>
      <c r="AVJ3255" s="137"/>
      <c r="AVK3255" s="137"/>
      <c r="AVL3255" s="137"/>
      <c r="AVM3255" s="137"/>
      <c r="AVN3255" s="137"/>
      <c r="AVO3255" s="137"/>
      <c r="AVP3255" s="137"/>
      <c r="AVQ3255" s="137"/>
      <c r="AVR3255" s="137"/>
      <c r="AVS3255" s="137"/>
      <c r="AVT3255" s="137"/>
      <c r="AVU3255" s="137"/>
      <c r="AVV3255" s="137"/>
      <c r="AVW3255" s="137"/>
      <c r="AVX3255" s="137"/>
      <c r="AVY3255" s="137"/>
      <c r="AVZ3255" s="137"/>
      <c r="AWA3255" s="137"/>
      <c r="AWB3255" s="137"/>
      <c r="AWC3255" s="137"/>
      <c r="AWD3255" s="137"/>
      <c r="AWE3255" s="137"/>
      <c r="AWF3255" s="137"/>
      <c r="AWG3255" s="137"/>
      <c r="AWH3255" s="137"/>
      <c r="AWI3255" s="137"/>
      <c r="AWJ3255" s="137"/>
      <c r="AWK3255" s="137"/>
      <c r="AWL3255" s="137"/>
      <c r="AWM3255" s="137"/>
      <c r="AWN3255" s="137"/>
      <c r="AWO3255" s="137"/>
      <c r="AWP3255" s="137"/>
      <c r="AWQ3255" s="137"/>
      <c r="AWR3255" s="137"/>
      <c r="AWS3255" s="137"/>
      <c r="AWT3255" s="137"/>
      <c r="AWU3255" s="137"/>
      <c r="AWV3255" s="137"/>
      <c r="AWW3255" s="137"/>
      <c r="AWX3255" s="137"/>
      <c r="AWY3255" s="137"/>
      <c r="AWZ3255" s="137"/>
      <c r="AXA3255" s="137"/>
      <c r="AXB3255" s="137"/>
      <c r="AXC3255" s="137"/>
      <c r="AXD3255" s="137"/>
      <c r="AXE3255" s="137"/>
      <c r="AXF3255" s="137"/>
      <c r="AXG3255" s="137"/>
      <c r="AXH3255" s="137"/>
      <c r="AXI3255" s="137"/>
      <c r="AXJ3255" s="137"/>
      <c r="AXK3255" s="137"/>
      <c r="AXL3255" s="137"/>
      <c r="AXM3255" s="137"/>
      <c r="AXN3255" s="137"/>
      <c r="AXO3255" s="137"/>
      <c r="AXP3255" s="137"/>
      <c r="AXQ3255" s="137"/>
      <c r="AXR3255" s="137"/>
      <c r="AXS3255" s="137"/>
      <c r="AXT3255" s="137"/>
      <c r="AXU3255" s="137"/>
      <c r="AXV3255" s="137"/>
      <c r="AXW3255" s="137"/>
      <c r="AXX3255" s="137"/>
      <c r="AXY3255" s="137"/>
      <c r="AXZ3255" s="137"/>
      <c r="AYA3255" s="137"/>
      <c r="AYB3255" s="137"/>
      <c r="AYC3255" s="137"/>
      <c r="AYD3255" s="137"/>
      <c r="AYE3255" s="137"/>
      <c r="AYF3255" s="137"/>
      <c r="AYG3255" s="137"/>
      <c r="AYH3255" s="137"/>
      <c r="AYI3255" s="137"/>
      <c r="AYJ3255" s="137"/>
      <c r="AYK3255" s="137"/>
      <c r="AYL3255" s="137"/>
      <c r="AYM3255" s="137"/>
      <c r="AYN3255" s="137"/>
      <c r="AYO3255" s="137"/>
      <c r="AYP3255" s="137"/>
      <c r="AYQ3255" s="137"/>
      <c r="AYR3255" s="137"/>
      <c r="AYS3255" s="137"/>
      <c r="AYT3255" s="137"/>
      <c r="AYU3255" s="137"/>
      <c r="AYV3255" s="137"/>
      <c r="AYW3255" s="137"/>
      <c r="AYX3255" s="137"/>
      <c r="AYY3255" s="137"/>
      <c r="AYZ3255" s="137"/>
      <c r="AZA3255" s="137"/>
      <c r="AZB3255" s="137"/>
      <c r="AZC3255" s="137"/>
      <c r="AZD3255" s="137"/>
      <c r="AZE3255" s="137"/>
      <c r="AZF3255" s="137"/>
      <c r="AZG3255" s="137"/>
      <c r="AZH3255" s="137"/>
      <c r="AZI3255" s="137"/>
      <c r="AZJ3255" s="137"/>
      <c r="AZK3255" s="137"/>
      <c r="AZL3255" s="137"/>
      <c r="AZM3255" s="137"/>
      <c r="AZN3255" s="137"/>
      <c r="AZO3255" s="137"/>
      <c r="AZP3255" s="137"/>
      <c r="AZQ3255" s="137"/>
      <c r="AZR3255" s="137"/>
      <c r="AZS3255" s="137"/>
      <c r="AZT3255" s="137"/>
      <c r="AZU3255" s="137"/>
      <c r="AZV3255" s="137"/>
      <c r="AZW3255" s="137"/>
      <c r="AZX3255" s="137"/>
      <c r="AZY3255" s="137"/>
      <c r="AZZ3255" s="137"/>
      <c r="BAA3255" s="137"/>
      <c r="BAB3255" s="137"/>
      <c r="BAC3255" s="137"/>
      <c r="BAD3255" s="137"/>
      <c r="BAE3255" s="137"/>
      <c r="BAF3255" s="137"/>
      <c r="BAG3255" s="137"/>
      <c r="BAH3255" s="137"/>
      <c r="BAI3255" s="137"/>
      <c r="BAJ3255" s="137"/>
      <c r="BAK3255" s="137"/>
      <c r="BAL3255" s="137"/>
      <c r="BAM3255" s="137"/>
      <c r="BAN3255" s="137"/>
      <c r="BAO3255" s="137"/>
      <c r="BAP3255" s="137"/>
      <c r="BAQ3255" s="137"/>
      <c r="BAR3255" s="137"/>
      <c r="BAS3255" s="137"/>
      <c r="BAT3255" s="137"/>
      <c r="BAU3255" s="137"/>
      <c r="BAV3255" s="137"/>
      <c r="BAW3255" s="137"/>
      <c r="BAX3255" s="137"/>
      <c r="BAY3255" s="137"/>
      <c r="BAZ3255" s="137"/>
      <c r="BBA3255" s="137"/>
      <c r="BBB3255" s="137"/>
      <c r="BBC3255" s="137"/>
      <c r="BBD3255" s="137"/>
      <c r="BBE3255" s="137"/>
      <c r="BBF3255" s="137"/>
      <c r="BBG3255" s="137"/>
      <c r="BBH3255" s="137"/>
      <c r="BBI3255" s="137"/>
      <c r="BBJ3255" s="137"/>
      <c r="BBK3255" s="137"/>
      <c r="BBL3255" s="137"/>
      <c r="BBM3255" s="137"/>
      <c r="BBN3255" s="137"/>
      <c r="BBO3255" s="137"/>
      <c r="BBP3255" s="137"/>
      <c r="BBQ3255" s="137"/>
      <c r="BBR3255" s="137"/>
      <c r="BBS3255" s="137"/>
      <c r="BBT3255" s="137"/>
      <c r="BBU3255" s="137"/>
      <c r="BBV3255" s="137"/>
      <c r="BBW3255" s="137"/>
      <c r="BBX3255" s="137"/>
      <c r="BBY3255" s="137"/>
      <c r="BBZ3255" s="137"/>
      <c r="BCA3255" s="137"/>
      <c r="BCB3255" s="137"/>
      <c r="BCC3255" s="137"/>
      <c r="BCD3255" s="137"/>
      <c r="BCE3255" s="137"/>
      <c r="BCF3255" s="137"/>
      <c r="BCG3255" s="137"/>
      <c r="BCH3255" s="137"/>
      <c r="BCI3255" s="137"/>
      <c r="BCJ3255" s="137"/>
      <c r="BCK3255" s="137"/>
      <c r="BCL3255" s="137"/>
      <c r="BCM3255" s="137"/>
      <c r="BCN3255" s="137"/>
      <c r="BCO3255" s="137"/>
      <c r="BCP3255" s="137"/>
      <c r="BCQ3255" s="137"/>
      <c r="BCR3255" s="137"/>
      <c r="BCS3255" s="137"/>
      <c r="BCT3255" s="137"/>
      <c r="BCU3255" s="137"/>
      <c r="BCV3255" s="137"/>
      <c r="BCW3255" s="137"/>
      <c r="BCX3255" s="137"/>
      <c r="BCY3255" s="137"/>
      <c r="BCZ3255" s="137"/>
      <c r="BDA3255" s="137"/>
      <c r="BDB3255" s="137"/>
      <c r="BDC3255" s="137"/>
      <c r="BDD3255" s="137"/>
      <c r="BDE3255" s="137"/>
      <c r="BDF3255" s="137"/>
      <c r="BDG3255" s="137"/>
      <c r="BDH3255" s="137"/>
      <c r="BDI3255" s="137"/>
      <c r="BDJ3255" s="137"/>
      <c r="BDK3255" s="137"/>
      <c r="BDL3255" s="137"/>
      <c r="BDM3255" s="137"/>
      <c r="BDN3255" s="137"/>
      <c r="BDO3255" s="137"/>
      <c r="BDP3255" s="137"/>
      <c r="BDQ3255" s="137"/>
      <c r="BDR3255" s="137"/>
      <c r="BDS3255" s="137"/>
      <c r="BDT3255" s="137"/>
      <c r="BDU3255" s="137"/>
      <c r="BDV3255" s="137"/>
      <c r="BDW3255" s="137"/>
      <c r="BDX3255" s="137"/>
      <c r="BDY3255" s="137"/>
      <c r="BDZ3255" s="137"/>
      <c r="BEA3255" s="137"/>
      <c r="BEB3255" s="137"/>
      <c r="BEC3255" s="137"/>
      <c r="BED3255" s="137"/>
      <c r="BEE3255" s="137"/>
      <c r="BEF3255" s="137"/>
      <c r="BEG3255" s="137"/>
      <c r="BEH3255" s="137"/>
      <c r="BEI3255" s="137"/>
      <c r="BEJ3255" s="137"/>
      <c r="BEK3255" s="137"/>
      <c r="BEL3255" s="137"/>
      <c r="BEM3255" s="137"/>
      <c r="BEN3255" s="137"/>
      <c r="BEO3255" s="137"/>
      <c r="BEP3255" s="137"/>
      <c r="BEQ3255" s="137"/>
      <c r="BER3255" s="137"/>
      <c r="BES3255" s="137"/>
      <c r="BET3255" s="137"/>
      <c r="BEU3255" s="137"/>
      <c r="BEV3255" s="137"/>
      <c r="BEW3255" s="137"/>
      <c r="BEX3255" s="137"/>
      <c r="BEY3255" s="137"/>
      <c r="BEZ3255" s="137"/>
      <c r="BFA3255" s="137"/>
      <c r="BFB3255" s="137"/>
      <c r="BFC3255" s="137"/>
      <c r="BFD3255" s="137"/>
      <c r="BFE3255" s="137"/>
      <c r="BFF3255" s="137"/>
      <c r="BFG3255" s="137"/>
      <c r="BFH3255" s="137"/>
      <c r="BFI3255" s="137"/>
      <c r="BFJ3255" s="137"/>
      <c r="BFK3255" s="137"/>
      <c r="BFL3255" s="137"/>
      <c r="BFM3255" s="137"/>
      <c r="BFN3255" s="137"/>
      <c r="BFO3255" s="137"/>
      <c r="BFP3255" s="137"/>
      <c r="BFQ3255" s="137"/>
      <c r="BFR3255" s="137"/>
      <c r="BFS3255" s="137"/>
      <c r="BFT3255" s="137"/>
      <c r="BFU3255" s="137"/>
      <c r="BFV3255" s="137"/>
      <c r="BFW3255" s="137"/>
      <c r="BFX3255" s="137"/>
      <c r="BFY3255" s="137"/>
      <c r="BFZ3255" s="137"/>
      <c r="BGA3255" s="137"/>
      <c r="BGB3255" s="137"/>
      <c r="BGC3255" s="137"/>
      <c r="BGD3255" s="137"/>
      <c r="BGE3255" s="137"/>
      <c r="BGF3255" s="137"/>
      <c r="BGG3255" s="137"/>
      <c r="BGH3255" s="137"/>
      <c r="BGI3255" s="137"/>
      <c r="BGJ3255" s="137"/>
      <c r="BGK3255" s="137"/>
      <c r="BGL3255" s="137"/>
      <c r="BGM3255" s="137"/>
      <c r="BGN3255" s="137"/>
      <c r="BGO3255" s="137"/>
      <c r="BGP3255" s="137"/>
      <c r="BGQ3255" s="137"/>
      <c r="BGR3255" s="137"/>
      <c r="BGS3255" s="137"/>
      <c r="BGT3255" s="137"/>
      <c r="BGU3255" s="137"/>
      <c r="BGV3255" s="137"/>
      <c r="BGW3255" s="137"/>
      <c r="BGX3255" s="137"/>
      <c r="BGY3255" s="137"/>
      <c r="BGZ3255" s="137"/>
      <c r="BHA3255" s="137"/>
      <c r="BHB3255" s="137"/>
      <c r="BHC3255" s="137"/>
      <c r="BHD3255" s="137"/>
      <c r="BHE3255" s="137"/>
      <c r="BHF3255" s="137"/>
      <c r="BHG3255" s="137"/>
      <c r="BHH3255" s="137"/>
      <c r="BHI3255" s="137"/>
      <c r="BHJ3255" s="137"/>
      <c r="BHK3255" s="137"/>
      <c r="BHL3255" s="137"/>
      <c r="BHM3255" s="137"/>
      <c r="BHN3255" s="137"/>
      <c r="BHO3255" s="137"/>
      <c r="BHP3255" s="137"/>
      <c r="BHQ3255" s="137"/>
      <c r="BHR3255" s="137"/>
      <c r="BHS3255" s="137"/>
      <c r="BHT3255" s="137"/>
      <c r="BHU3255" s="137"/>
      <c r="BHV3255" s="137"/>
      <c r="BHW3255" s="137"/>
      <c r="BHX3255" s="137"/>
      <c r="BHY3255" s="137"/>
      <c r="BHZ3255" s="137"/>
      <c r="BIA3255" s="137"/>
      <c r="BIB3255" s="137"/>
      <c r="BIC3255" s="137"/>
      <c r="BID3255" s="137"/>
      <c r="BIE3255" s="137"/>
      <c r="BIF3255" s="137"/>
      <c r="BIG3255" s="137"/>
      <c r="BIH3255" s="137"/>
      <c r="BII3255" s="137"/>
      <c r="BIJ3255" s="137"/>
      <c r="BIK3255" s="137"/>
      <c r="BIL3255" s="137"/>
      <c r="BIM3255" s="137"/>
      <c r="BIN3255" s="137"/>
      <c r="BIO3255" s="137"/>
      <c r="BIP3255" s="137"/>
      <c r="BIQ3255" s="137"/>
      <c r="BIR3255" s="137"/>
      <c r="BIS3255" s="137"/>
      <c r="BIT3255" s="137"/>
      <c r="BIU3255" s="137"/>
      <c r="BIV3255" s="137"/>
      <c r="BIW3255" s="137"/>
      <c r="BIX3255" s="137"/>
      <c r="BIY3255" s="137"/>
      <c r="BIZ3255" s="137"/>
      <c r="BJA3255" s="137"/>
      <c r="BJB3255" s="137"/>
      <c r="BJC3255" s="137"/>
      <c r="BJD3255" s="137"/>
      <c r="BJE3255" s="137"/>
      <c r="BJF3255" s="137"/>
      <c r="BJG3255" s="137"/>
      <c r="BJH3255" s="137"/>
      <c r="BJI3255" s="137"/>
      <c r="BJJ3255" s="137"/>
      <c r="BJK3255" s="137"/>
      <c r="BJL3255" s="137"/>
      <c r="BJM3255" s="137"/>
      <c r="BJN3255" s="137"/>
      <c r="BJO3255" s="137"/>
      <c r="BJP3255" s="137"/>
      <c r="BJQ3255" s="137"/>
      <c r="BJR3255" s="137"/>
      <c r="BJS3255" s="137"/>
      <c r="BJT3255" s="137"/>
      <c r="BJU3255" s="137"/>
      <c r="BJV3255" s="137"/>
      <c r="BJW3255" s="137"/>
      <c r="BJX3255" s="137"/>
      <c r="BJY3255" s="137"/>
      <c r="BJZ3255" s="137"/>
      <c r="BKA3255" s="137"/>
      <c r="BKB3255" s="137"/>
      <c r="BKC3255" s="137"/>
      <c r="BKD3255" s="137"/>
      <c r="BKE3255" s="137"/>
      <c r="BKF3255" s="137"/>
      <c r="BKG3255" s="137"/>
      <c r="BKH3255" s="137"/>
      <c r="BKI3255" s="137"/>
      <c r="BKJ3255" s="137"/>
      <c r="BKK3255" s="137"/>
      <c r="BKL3255" s="137"/>
      <c r="BKM3255" s="137"/>
      <c r="BKN3255" s="137"/>
      <c r="BKO3255" s="137"/>
      <c r="BKP3255" s="137"/>
      <c r="BKQ3255" s="137"/>
      <c r="BKR3255" s="137"/>
      <c r="BKS3255" s="137"/>
      <c r="BKT3255" s="137"/>
      <c r="BKU3255" s="137"/>
      <c r="BKV3255" s="137"/>
      <c r="BKW3255" s="137"/>
      <c r="BKX3255" s="137"/>
      <c r="BKY3255" s="137"/>
      <c r="BKZ3255" s="137"/>
      <c r="BLA3255" s="137"/>
      <c r="BLB3255" s="137"/>
      <c r="BLC3255" s="137"/>
      <c r="BLD3255" s="137"/>
      <c r="BLE3255" s="137"/>
      <c r="BLF3255" s="137"/>
      <c r="BLG3255" s="137"/>
      <c r="BLH3255" s="137"/>
      <c r="BLI3255" s="137"/>
      <c r="BLJ3255" s="137"/>
      <c r="BLK3255" s="137"/>
      <c r="BLL3255" s="137"/>
      <c r="BLM3255" s="137"/>
      <c r="BLN3255" s="137"/>
      <c r="BLO3255" s="137"/>
      <c r="BLP3255" s="137"/>
      <c r="BLQ3255" s="137"/>
      <c r="BLR3255" s="137"/>
      <c r="BLS3255" s="137"/>
      <c r="BLT3255" s="137"/>
      <c r="BLU3255" s="137"/>
      <c r="BLV3255" s="137"/>
      <c r="BLW3255" s="137"/>
      <c r="BLX3255" s="137"/>
      <c r="BLY3255" s="137"/>
      <c r="BLZ3255" s="137"/>
      <c r="BMA3255" s="137"/>
      <c r="BMB3255" s="137"/>
      <c r="BMC3255" s="137"/>
      <c r="BMD3255" s="137"/>
      <c r="BME3255" s="137"/>
      <c r="BMF3255" s="137"/>
      <c r="BMG3255" s="137"/>
      <c r="BMH3255" s="137"/>
      <c r="BMI3255" s="137"/>
      <c r="BMJ3255" s="137"/>
      <c r="BMK3255" s="137"/>
      <c r="BML3255" s="137"/>
      <c r="BMM3255" s="137"/>
      <c r="BMN3255" s="137"/>
      <c r="BMO3255" s="137"/>
      <c r="BMP3255" s="137"/>
      <c r="BMQ3255" s="137"/>
      <c r="BMR3255" s="137"/>
      <c r="BMS3255" s="137"/>
      <c r="BMT3255" s="137"/>
      <c r="BMU3255" s="137"/>
      <c r="BMV3255" s="137"/>
      <c r="BMW3255" s="137"/>
      <c r="BMX3255" s="137"/>
      <c r="BMY3255" s="137"/>
      <c r="BMZ3255" s="137"/>
      <c r="BNA3255" s="137"/>
      <c r="BNB3255" s="137"/>
      <c r="BNC3255" s="137"/>
      <c r="BND3255" s="137"/>
      <c r="BNE3255" s="137"/>
      <c r="BNF3255" s="137"/>
      <c r="BNG3255" s="137"/>
      <c r="BNH3255" s="137"/>
      <c r="BNI3255" s="137"/>
      <c r="BNJ3255" s="137"/>
      <c r="BNK3255" s="137"/>
      <c r="BNL3255" s="137"/>
      <c r="BNM3255" s="137"/>
      <c r="BNN3255" s="137"/>
      <c r="BNO3255" s="137"/>
      <c r="BNP3255" s="137"/>
      <c r="BNQ3255" s="137"/>
      <c r="BNR3255" s="137"/>
      <c r="BNS3255" s="137"/>
      <c r="BNT3255" s="137"/>
      <c r="BNU3255" s="137"/>
      <c r="BNV3255" s="137"/>
      <c r="BNW3255" s="137"/>
      <c r="BNX3255" s="137"/>
      <c r="BNY3255" s="137"/>
      <c r="BNZ3255" s="137"/>
      <c r="BOA3255" s="137"/>
      <c r="BOB3255" s="137"/>
      <c r="BOC3255" s="137"/>
      <c r="BOD3255" s="137"/>
      <c r="BOE3255" s="137"/>
      <c r="BOF3255" s="137"/>
      <c r="BOG3255" s="137"/>
      <c r="BOH3255" s="137"/>
      <c r="BOI3255" s="137"/>
      <c r="BOJ3255" s="137"/>
      <c r="BOK3255" s="137"/>
      <c r="BOL3255" s="137"/>
      <c r="BOM3255" s="137"/>
      <c r="BON3255" s="137"/>
      <c r="BOO3255" s="137"/>
      <c r="BOP3255" s="137"/>
      <c r="BOQ3255" s="137"/>
      <c r="BOR3255" s="137"/>
      <c r="BOS3255" s="137"/>
      <c r="BOT3255" s="137"/>
      <c r="BOU3255" s="137"/>
      <c r="BOV3255" s="137"/>
      <c r="BOW3255" s="137"/>
      <c r="BOX3255" s="137"/>
      <c r="BOY3255" s="137"/>
      <c r="BOZ3255" s="137"/>
      <c r="BPA3255" s="137"/>
      <c r="BPB3255" s="137"/>
      <c r="BPC3255" s="137"/>
      <c r="BPD3255" s="137"/>
      <c r="BPE3255" s="137"/>
      <c r="BPF3255" s="137"/>
      <c r="BPG3255" s="137"/>
      <c r="BPH3255" s="137"/>
      <c r="BPI3255" s="137"/>
      <c r="BPJ3255" s="137"/>
      <c r="BPK3255" s="137"/>
      <c r="BPL3255" s="137"/>
      <c r="BPM3255" s="137"/>
      <c r="BPN3255" s="137"/>
      <c r="BPO3255" s="137"/>
      <c r="BPP3255" s="137"/>
      <c r="BPQ3255" s="137"/>
      <c r="BPR3255" s="137"/>
      <c r="BPS3255" s="137"/>
      <c r="BPT3255" s="137"/>
      <c r="BPU3255" s="137"/>
      <c r="BPV3255" s="137"/>
      <c r="BPW3255" s="137"/>
      <c r="BPX3255" s="137"/>
      <c r="BPY3255" s="137"/>
      <c r="BPZ3255" s="137"/>
      <c r="BQA3255" s="137"/>
      <c r="BQB3255" s="137"/>
      <c r="BQC3255" s="137"/>
      <c r="BQD3255" s="137"/>
      <c r="BQE3255" s="137"/>
      <c r="BQF3255" s="137"/>
      <c r="BQG3255" s="137"/>
      <c r="BQH3255" s="137"/>
      <c r="BQI3255" s="137"/>
      <c r="BQJ3255" s="137"/>
      <c r="BQK3255" s="137"/>
      <c r="BQL3255" s="137"/>
      <c r="BQM3255" s="137"/>
      <c r="BQN3255" s="137"/>
      <c r="BQO3255" s="137"/>
      <c r="BQP3255" s="137"/>
      <c r="BQQ3255" s="137"/>
      <c r="BQR3255" s="137"/>
      <c r="BQS3255" s="137"/>
      <c r="BQT3255" s="137"/>
      <c r="BQU3255" s="137"/>
      <c r="BQV3255" s="137"/>
      <c r="BQW3255" s="137"/>
      <c r="BQX3255" s="137"/>
      <c r="BQY3255" s="137"/>
      <c r="BQZ3255" s="137"/>
      <c r="BRA3255" s="137"/>
      <c r="BRB3255" s="137"/>
      <c r="BRC3255" s="137"/>
      <c r="BRD3255" s="137"/>
      <c r="BRE3255" s="137"/>
      <c r="BRF3255" s="137"/>
      <c r="BRG3255" s="137"/>
      <c r="BRH3255" s="137"/>
      <c r="BRI3255" s="137"/>
      <c r="BRJ3255" s="137"/>
      <c r="BRK3255" s="137"/>
      <c r="BRL3255" s="137"/>
      <c r="BRM3255" s="137"/>
      <c r="BRN3255" s="137"/>
      <c r="BRO3255" s="137"/>
      <c r="BRP3255" s="137"/>
      <c r="BRQ3255" s="137"/>
      <c r="BRR3255" s="137"/>
      <c r="BRS3255" s="137"/>
      <c r="BRT3255" s="137"/>
      <c r="BRU3255" s="137"/>
      <c r="BRV3255" s="137"/>
      <c r="BRW3255" s="137"/>
      <c r="BRX3255" s="137"/>
      <c r="BRY3255" s="137"/>
      <c r="BRZ3255" s="137"/>
      <c r="BSA3255" s="137"/>
      <c r="BSB3255" s="137"/>
      <c r="BSC3255" s="137"/>
      <c r="BSD3255" s="137"/>
      <c r="BSE3255" s="137"/>
      <c r="BSF3255" s="137"/>
      <c r="BSG3255" s="137"/>
      <c r="BSH3255" s="137"/>
      <c r="BSI3255" s="137"/>
      <c r="BSJ3255" s="137"/>
      <c r="BSK3255" s="137"/>
      <c r="BSL3255" s="137"/>
      <c r="BSM3255" s="137"/>
      <c r="BSN3255" s="137"/>
      <c r="BSO3255" s="137"/>
      <c r="BSP3255" s="137"/>
      <c r="BSQ3255" s="137"/>
      <c r="BSR3255" s="137"/>
      <c r="BSS3255" s="137"/>
      <c r="BST3255" s="137"/>
      <c r="BSU3255" s="137"/>
      <c r="BSV3255" s="137"/>
      <c r="BSW3255" s="137"/>
      <c r="BSX3255" s="137"/>
      <c r="BSY3255" s="137"/>
      <c r="BSZ3255" s="137"/>
      <c r="BTA3255" s="137"/>
      <c r="BTB3255" s="137"/>
      <c r="BTC3255" s="137"/>
      <c r="BTD3255" s="137"/>
      <c r="BTE3255" s="137"/>
      <c r="BTF3255" s="137"/>
      <c r="BTG3255" s="137"/>
      <c r="BTH3255" s="137"/>
      <c r="BTI3255" s="137"/>
      <c r="BTJ3255" s="137"/>
      <c r="BTK3255" s="137"/>
      <c r="BTL3255" s="137"/>
      <c r="BTM3255" s="137"/>
      <c r="BTN3255" s="137"/>
      <c r="BTO3255" s="137"/>
      <c r="BTP3255" s="137"/>
      <c r="BTQ3255" s="137"/>
      <c r="BTR3255" s="137"/>
      <c r="BTS3255" s="137"/>
      <c r="BTT3255" s="137"/>
      <c r="BTU3255" s="137"/>
      <c r="BTV3255" s="137"/>
      <c r="BTW3255" s="137"/>
      <c r="BTX3255" s="137"/>
      <c r="BTY3255" s="137"/>
      <c r="BTZ3255" s="137"/>
      <c r="BUA3255" s="137"/>
      <c r="BUB3255" s="137"/>
      <c r="BUC3255" s="137"/>
      <c r="BUD3255" s="137"/>
      <c r="BUE3255" s="137"/>
      <c r="BUF3255" s="137"/>
      <c r="BUG3255" s="137"/>
      <c r="BUH3255" s="137"/>
      <c r="BUI3255" s="137"/>
      <c r="BUJ3255" s="137"/>
      <c r="BUK3255" s="137"/>
      <c r="BUL3255" s="137"/>
      <c r="BUM3255" s="137"/>
      <c r="BUN3255" s="137"/>
      <c r="BUO3255" s="137"/>
      <c r="BUP3255" s="137"/>
      <c r="BUQ3255" s="137"/>
      <c r="BUR3255" s="137"/>
      <c r="BUS3255" s="137"/>
      <c r="BUT3255" s="137"/>
      <c r="BUU3255" s="137"/>
      <c r="BUV3255" s="137"/>
      <c r="BUW3255" s="137"/>
      <c r="BUX3255" s="137"/>
      <c r="BUY3255" s="137"/>
      <c r="BUZ3255" s="137"/>
      <c r="BVA3255" s="137"/>
      <c r="BVB3255" s="137"/>
      <c r="BVC3255" s="137"/>
      <c r="BVD3255" s="137"/>
      <c r="BVE3255" s="137"/>
      <c r="BVF3255" s="137"/>
      <c r="BVG3255" s="137"/>
      <c r="BVH3255" s="137"/>
      <c r="BVI3255" s="137"/>
      <c r="BVJ3255" s="137"/>
      <c r="BVK3255" s="137"/>
      <c r="BVL3255" s="137"/>
      <c r="BVM3255" s="137"/>
      <c r="BVN3255" s="137"/>
      <c r="BVO3255" s="137"/>
      <c r="BVP3255" s="137"/>
      <c r="BVQ3255" s="137"/>
      <c r="BVR3255" s="137"/>
      <c r="BVS3255" s="137"/>
      <c r="BVT3255" s="137"/>
      <c r="BVU3255" s="137"/>
      <c r="BVV3255" s="137"/>
      <c r="BVW3255" s="137"/>
      <c r="BVX3255" s="137"/>
      <c r="BVY3255" s="137"/>
      <c r="BVZ3255" s="137"/>
      <c r="BWA3255" s="137"/>
      <c r="BWB3255" s="137"/>
      <c r="BWC3255" s="137"/>
      <c r="BWD3255" s="137"/>
      <c r="BWE3255" s="137"/>
      <c r="BWF3255" s="137"/>
      <c r="BWG3255" s="137"/>
      <c r="BWH3255" s="137"/>
      <c r="BWI3255" s="137"/>
      <c r="BWJ3255" s="137"/>
      <c r="BWK3255" s="137"/>
      <c r="BWL3255" s="137"/>
      <c r="BWM3255" s="137"/>
      <c r="BWN3255" s="137"/>
      <c r="BWO3255" s="137"/>
      <c r="BWP3255" s="137"/>
      <c r="BWQ3255" s="137"/>
      <c r="BWR3255" s="137"/>
      <c r="BWS3255" s="137"/>
      <c r="BWT3255" s="137"/>
      <c r="BWU3255" s="137"/>
      <c r="BWV3255" s="137"/>
      <c r="BWW3255" s="137"/>
      <c r="BWX3255" s="137"/>
      <c r="BWY3255" s="137"/>
      <c r="BWZ3255" s="137"/>
      <c r="BXA3255" s="137"/>
      <c r="BXB3255" s="137"/>
      <c r="BXC3255" s="137"/>
      <c r="BXD3255" s="137"/>
      <c r="BXE3255" s="137"/>
      <c r="BXF3255" s="137"/>
      <c r="BXG3255" s="137"/>
      <c r="BXH3255" s="137"/>
      <c r="BXI3255" s="137"/>
      <c r="BXJ3255" s="137"/>
      <c r="BXK3255" s="137"/>
      <c r="BXL3255" s="137"/>
      <c r="BXM3255" s="137"/>
      <c r="BXN3255" s="137"/>
      <c r="BXO3255" s="137"/>
      <c r="BXP3255" s="137"/>
      <c r="BXQ3255" s="137"/>
      <c r="BXR3255" s="137"/>
      <c r="BXS3255" s="137"/>
      <c r="BXT3255" s="137"/>
      <c r="BXU3255" s="137"/>
      <c r="BXV3255" s="137"/>
      <c r="BXW3255" s="137"/>
      <c r="BXX3255" s="137"/>
      <c r="BXY3255" s="137"/>
      <c r="BXZ3255" s="137"/>
      <c r="BYA3255" s="137"/>
      <c r="BYB3255" s="137"/>
      <c r="BYC3255" s="137"/>
      <c r="BYD3255" s="137"/>
      <c r="BYE3255" s="137"/>
      <c r="BYF3255" s="137"/>
      <c r="BYG3255" s="137"/>
      <c r="BYH3255" s="137"/>
      <c r="BYI3255" s="137"/>
      <c r="BYJ3255" s="137"/>
      <c r="BYK3255" s="137"/>
      <c r="BYL3255" s="137"/>
      <c r="BYM3255" s="137"/>
      <c r="BYN3255" s="137"/>
      <c r="BYO3255" s="137"/>
      <c r="BYP3255" s="137"/>
      <c r="BYQ3255" s="137"/>
      <c r="BYR3255" s="137"/>
      <c r="BYS3255" s="137"/>
      <c r="BYT3255" s="137"/>
      <c r="BYU3255" s="137"/>
      <c r="BYV3255" s="137"/>
      <c r="BYW3255" s="137"/>
      <c r="BYX3255" s="137"/>
      <c r="BYY3255" s="137"/>
      <c r="BYZ3255" s="137"/>
      <c r="BZA3255" s="137"/>
      <c r="BZB3255" s="137"/>
      <c r="BZC3255" s="137"/>
      <c r="BZD3255" s="137"/>
      <c r="BZE3255" s="137"/>
      <c r="BZF3255" s="137"/>
      <c r="BZG3255" s="137"/>
      <c r="BZH3255" s="137"/>
      <c r="BZI3255" s="137"/>
      <c r="BZJ3255" s="137"/>
      <c r="BZK3255" s="137"/>
      <c r="BZL3255" s="137"/>
      <c r="BZM3255" s="137"/>
      <c r="BZN3255" s="137"/>
      <c r="BZO3255" s="137"/>
      <c r="BZP3255" s="137"/>
      <c r="BZQ3255" s="137"/>
      <c r="BZR3255" s="137"/>
      <c r="BZS3255" s="137"/>
      <c r="BZT3255" s="137"/>
      <c r="BZU3255" s="137"/>
      <c r="BZV3255" s="137"/>
      <c r="BZW3255" s="137"/>
      <c r="BZX3255" s="137"/>
      <c r="BZY3255" s="137"/>
      <c r="BZZ3255" s="137"/>
      <c r="CAA3255" s="137"/>
      <c r="CAB3255" s="137"/>
      <c r="CAC3255" s="137"/>
      <c r="CAD3255" s="137"/>
      <c r="CAE3255" s="137"/>
      <c r="CAF3255" s="137"/>
      <c r="CAG3255" s="137"/>
      <c r="CAH3255" s="137"/>
      <c r="CAI3255" s="137"/>
      <c r="CAJ3255" s="137"/>
      <c r="CAK3255" s="137"/>
      <c r="CAL3255" s="137"/>
      <c r="CAM3255" s="137"/>
      <c r="CAN3255" s="137"/>
      <c r="CAO3255" s="137"/>
      <c r="CAP3255" s="137"/>
      <c r="CAQ3255" s="137"/>
      <c r="CAR3255" s="137"/>
      <c r="CAS3255" s="137"/>
      <c r="CAT3255" s="137"/>
      <c r="CAU3255" s="137"/>
      <c r="CAV3255" s="137"/>
      <c r="CAW3255" s="137"/>
      <c r="CAX3255" s="137"/>
      <c r="CAY3255" s="137"/>
      <c r="CAZ3255" s="137"/>
      <c r="CBA3255" s="137"/>
      <c r="CBB3255" s="137"/>
      <c r="CBC3255" s="137"/>
      <c r="CBD3255" s="137"/>
      <c r="CBE3255" s="137"/>
      <c r="CBF3255" s="137"/>
      <c r="CBG3255" s="137"/>
      <c r="CBH3255" s="137"/>
      <c r="CBI3255" s="137"/>
      <c r="CBJ3255" s="137"/>
      <c r="CBK3255" s="137"/>
      <c r="CBL3255" s="137"/>
      <c r="CBM3255" s="137"/>
      <c r="CBN3255" s="137"/>
      <c r="CBO3255" s="137"/>
      <c r="CBP3255" s="137"/>
      <c r="CBQ3255" s="137"/>
      <c r="CBR3255" s="137"/>
      <c r="CBS3255" s="137"/>
      <c r="CBT3255" s="137"/>
      <c r="CBU3255" s="137"/>
      <c r="CBV3255" s="137"/>
      <c r="CBW3255" s="137"/>
      <c r="CBX3255" s="137"/>
      <c r="CBY3255" s="137"/>
      <c r="CBZ3255" s="137"/>
      <c r="CCA3255" s="137"/>
      <c r="CCB3255" s="137"/>
      <c r="CCC3255" s="137"/>
      <c r="CCD3255" s="137"/>
      <c r="CCE3255" s="137"/>
      <c r="CCF3255" s="137"/>
      <c r="CCG3255" s="137"/>
      <c r="CCH3255" s="137"/>
      <c r="CCI3255" s="137"/>
      <c r="CCJ3255" s="137"/>
      <c r="CCK3255" s="137"/>
      <c r="CCL3255" s="137"/>
      <c r="CCM3255" s="137"/>
      <c r="CCN3255" s="137"/>
      <c r="CCO3255" s="137"/>
      <c r="CCP3255" s="137"/>
      <c r="CCQ3255" s="137"/>
      <c r="CCR3255" s="137"/>
      <c r="CCS3255" s="137"/>
      <c r="CCT3255" s="137"/>
      <c r="CCU3255" s="137"/>
      <c r="CCV3255" s="137"/>
      <c r="CCW3255" s="137"/>
      <c r="CCX3255" s="137"/>
      <c r="CCY3255" s="137"/>
      <c r="CCZ3255" s="137"/>
      <c r="CDA3255" s="137"/>
      <c r="CDB3255" s="137"/>
      <c r="CDC3255" s="137"/>
      <c r="CDD3255" s="137"/>
      <c r="CDE3255" s="137"/>
      <c r="CDF3255" s="137"/>
      <c r="CDG3255" s="137"/>
      <c r="CDH3255" s="137"/>
      <c r="CDI3255" s="137"/>
      <c r="CDJ3255" s="137"/>
      <c r="CDK3255" s="137"/>
      <c r="CDL3255" s="137"/>
      <c r="CDM3255" s="137"/>
      <c r="CDN3255" s="137"/>
      <c r="CDO3255" s="137"/>
      <c r="CDP3255" s="137"/>
      <c r="CDQ3255" s="137"/>
      <c r="CDR3255" s="137"/>
      <c r="CDS3255" s="137"/>
      <c r="CDT3255" s="137"/>
      <c r="CDU3255" s="137"/>
      <c r="CDV3255" s="137"/>
      <c r="CDW3255" s="137"/>
      <c r="CDX3255" s="137"/>
      <c r="CDY3255" s="137"/>
      <c r="CDZ3255" s="137"/>
      <c r="CEA3255" s="137"/>
      <c r="CEB3255" s="137"/>
      <c r="CEC3255" s="137"/>
      <c r="CED3255" s="137"/>
      <c r="CEE3255" s="137"/>
      <c r="CEF3255" s="137"/>
      <c r="CEG3255" s="137"/>
      <c r="CEH3255" s="137"/>
      <c r="CEI3255" s="137"/>
      <c r="CEJ3255" s="137"/>
      <c r="CEK3255" s="137"/>
      <c r="CEL3255" s="137"/>
      <c r="CEM3255" s="137"/>
      <c r="CEN3255" s="137"/>
      <c r="CEO3255" s="137"/>
      <c r="CEP3255" s="137"/>
      <c r="CEQ3255" s="137"/>
      <c r="CER3255" s="137"/>
      <c r="CES3255" s="137"/>
      <c r="CET3255" s="137"/>
      <c r="CEU3255" s="137"/>
      <c r="CEV3255" s="137"/>
      <c r="CEW3255" s="137"/>
      <c r="CEX3255" s="137"/>
      <c r="CEY3255" s="137"/>
      <c r="CEZ3255" s="137"/>
      <c r="CFA3255" s="137"/>
      <c r="CFB3255" s="137"/>
      <c r="CFC3255" s="137"/>
      <c r="CFD3255" s="137"/>
      <c r="CFE3255" s="137"/>
      <c r="CFF3255" s="137"/>
      <c r="CFG3255" s="137"/>
      <c r="CFH3255" s="137"/>
      <c r="CFI3255" s="137"/>
      <c r="CFJ3255" s="137"/>
      <c r="CFK3255" s="137"/>
      <c r="CFL3255" s="137"/>
      <c r="CFM3255" s="137"/>
      <c r="CFN3255" s="137"/>
      <c r="CFO3255" s="137"/>
      <c r="CFP3255" s="137"/>
      <c r="CFQ3255" s="137"/>
      <c r="CFR3255" s="137"/>
      <c r="CFS3255" s="137"/>
      <c r="CFT3255" s="137"/>
      <c r="CFU3255" s="137"/>
      <c r="CFV3255" s="137"/>
      <c r="CFW3255" s="137"/>
      <c r="CFX3255" s="137"/>
      <c r="CFY3255" s="137"/>
      <c r="CFZ3255" s="137"/>
      <c r="CGA3255" s="137"/>
      <c r="CGB3255" s="137"/>
      <c r="CGC3255" s="137"/>
      <c r="CGD3255" s="137"/>
      <c r="CGE3255" s="137"/>
      <c r="CGF3255" s="137"/>
      <c r="CGG3255" s="137"/>
      <c r="CGH3255" s="137"/>
      <c r="CGI3255" s="137"/>
      <c r="CGJ3255" s="137"/>
      <c r="CGK3255" s="137"/>
      <c r="CGL3255" s="137"/>
      <c r="CGM3255" s="137"/>
      <c r="CGN3255" s="137"/>
      <c r="CGO3255" s="137"/>
      <c r="CGP3255" s="137"/>
      <c r="CGQ3255" s="137"/>
      <c r="CGR3255" s="137"/>
      <c r="CGS3255" s="137"/>
      <c r="CGT3255" s="137"/>
      <c r="CGU3255" s="137"/>
      <c r="CGV3255" s="137"/>
      <c r="CGW3255" s="137"/>
      <c r="CGX3255" s="137"/>
      <c r="CGY3255" s="137"/>
      <c r="CGZ3255" s="137"/>
      <c r="CHA3255" s="137"/>
      <c r="CHB3255" s="137"/>
      <c r="CHC3255" s="137"/>
      <c r="CHD3255" s="137"/>
      <c r="CHE3255" s="137"/>
      <c r="CHF3255" s="137"/>
      <c r="CHG3255" s="137"/>
      <c r="CHH3255" s="137"/>
      <c r="CHI3255" s="137"/>
      <c r="CHJ3255" s="137"/>
      <c r="CHK3255" s="137"/>
      <c r="CHL3255" s="137"/>
      <c r="CHM3255" s="137"/>
      <c r="CHN3255" s="137"/>
      <c r="CHO3255" s="137"/>
      <c r="CHP3255" s="137"/>
      <c r="CHQ3255" s="137"/>
      <c r="CHR3255" s="137"/>
      <c r="CHS3255" s="137"/>
      <c r="CHT3255" s="137"/>
      <c r="CHU3255" s="137"/>
      <c r="CHV3255" s="137"/>
      <c r="CHW3255" s="137"/>
      <c r="CHX3255" s="137"/>
      <c r="CHY3255" s="137"/>
      <c r="CHZ3255" s="137"/>
      <c r="CIA3255" s="137"/>
      <c r="CIB3255" s="137"/>
      <c r="CIC3255" s="137"/>
      <c r="CID3255" s="137"/>
      <c r="CIE3255" s="137"/>
      <c r="CIF3255" s="137"/>
      <c r="CIG3255" s="137"/>
      <c r="CIH3255" s="137"/>
      <c r="CII3255" s="137"/>
      <c r="CIJ3255" s="137"/>
      <c r="CIK3255" s="137"/>
      <c r="CIL3255" s="137"/>
      <c r="CIM3255" s="137"/>
      <c r="CIN3255" s="137"/>
      <c r="CIO3255" s="137"/>
      <c r="CIP3255" s="137"/>
      <c r="CIQ3255" s="137"/>
      <c r="CIR3255" s="137"/>
      <c r="CIS3255" s="137"/>
      <c r="CIT3255" s="137"/>
      <c r="CIU3255" s="137"/>
      <c r="CIV3255" s="137"/>
      <c r="CIW3255" s="137"/>
      <c r="CIX3255" s="137"/>
      <c r="CIY3255" s="137"/>
      <c r="CIZ3255" s="137"/>
      <c r="CJA3255" s="137"/>
      <c r="CJB3255" s="137"/>
      <c r="CJC3255" s="137"/>
      <c r="CJD3255" s="137"/>
      <c r="CJE3255" s="137"/>
      <c r="CJF3255" s="137"/>
      <c r="CJG3255" s="137"/>
      <c r="CJH3255" s="137"/>
      <c r="CJI3255" s="137"/>
      <c r="CJJ3255" s="137"/>
      <c r="CJK3255" s="137"/>
      <c r="CJL3255" s="137"/>
      <c r="CJM3255" s="137"/>
      <c r="CJN3255" s="137"/>
      <c r="CJO3255" s="137"/>
      <c r="CJP3255" s="137"/>
      <c r="CJQ3255" s="137"/>
      <c r="CJR3255" s="137"/>
      <c r="CJS3255" s="137"/>
      <c r="CJT3255" s="137"/>
      <c r="CJU3255" s="137"/>
      <c r="CJV3255" s="137"/>
      <c r="CJW3255" s="137"/>
      <c r="CJX3255" s="137"/>
      <c r="CJY3255" s="137"/>
      <c r="CJZ3255" s="137"/>
      <c r="CKA3255" s="137"/>
      <c r="CKB3255" s="137"/>
      <c r="CKC3255" s="137"/>
      <c r="CKD3255" s="137"/>
      <c r="CKE3255" s="137"/>
      <c r="CKF3255" s="137"/>
      <c r="CKG3255" s="137"/>
      <c r="CKH3255" s="137"/>
      <c r="CKI3255" s="137"/>
      <c r="CKJ3255" s="137"/>
      <c r="CKK3255" s="137"/>
      <c r="CKL3255" s="137"/>
      <c r="CKM3255" s="137"/>
      <c r="CKN3255" s="137"/>
      <c r="CKO3255" s="137"/>
      <c r="CKP3255" s="137"/>
      <c r="CKQ3255" s="137"/>
      <c r="CKR3255" s="137"/>
      <c r="CKS3255" s="137"/>
      <c r="CKT3255" s="137"/>
      <c r="CKU3255" s="137"/>
      <c r="CKV3255" s="137"/>
      <c r="CKW3255" s="137"/>
      <c r="CKX3255" s="137"/>
      <c r="CKY3255" s="137"/>
      <c r="CKZ3255" s="137"/>
      <c r="CLA3255" s="137"/>
      <c r="CLB3255" s="137"/>
      <c r="CLC3255" s="137"/>
      <c r="CLD3255" s="137"/>
      <c r="CLE3255" s="137"/>
      <c r="CLF3255" s="137"/>
      <c r="CLG3255" s="137"/>
      <c r="CLH3255" s="137"/>
      <c r="CLI3255" s="137"/>
      <c r="CLJ3255" s="137"/>
      <c r="CLK3255" s="137"/>
      <c r="CLL3255" s="137"/>
      <c r="CLM3255" s="137"/>
      <c r="CLN3255" s="137"/>
      <c r="CLO3255" s="137"/>
      <c r="CLP3255" s="137"/>
      <c r="CLQ3255" s="137"/>
      <c r="CLR3255" s="137"/>
      <c r="CLS3255" s="137"/>
      <c r="CLT3255" s="137"/>
      <c r="CLU3255" s="137"/>
      <c r="CLV3255" s="137"/>
      <c r="CLW3255" s="137"/>
      <c r="CLX3255" s="137"/>
      <c r="CLY3255" s="137"/>
      <c r="CLZ3255" s="137"/>
      <c r="CMA3255" s="137"/>
      <c r="CMB3255" s="137"/>
      <c r="CMC3255" s="137"/>
      <c r="CMD3255" s="137"/>
      <c r="CME3255" s="137"/>
      <c r="CMF3255" s="137"/>
      <c r="CMG3255" s="137"/>
      <c r="CMH3255" s="137"/>
      <c r="CMI3255" s="137"/>
      <c r="CMJ3255" s="137"/>
      <c r="CMK3255" s="137"/>
      <c r="CML3255" s="137"/>
      <c r="CMM3255" s="137"/>
      <c r="CMN3255" s="137"/>
      <c r="CMO3255" s="137"/>
      <c r="CMP3255" s="137"/>
      <c r="CMQ3255" s="137"/>
      <c r="CMR3255" s="137"/>
      <c r="CMS3255" s="137"/>
      <c r="CMT3255" s="137"/>
      <c r="CMU3255" s="137"/>
      <c r="CMV3255" s="137"/>
      <c r="CMW3255" s="137"/>
      <c r="CMX3255" s="137"/>
      <c r="CMY3255" s="137"/>
      <c r="CMZ3255" s="137"/>
      <c r="CNA3255" s="137"/>
      <c r="CNB3255" s="137"/>
      <c r="CNC3255" s="137"/>
      <c r="CND3255" s="137"/>
      <c r="CNE3255" s="137"/>
      <c r="CNF3255" s="137"/>
      <c r="CNG3255" s="137"/>
      <c r="CNH3255" s="137"/>
      <c r="CNI3255" s="137"/>
      <c r="CNJ3255" s="137"/>
      <c r="CNK3255" s="137"/>
      <c r="CNL3255" s="137"/>
      <c r="CNM3255" s="137"/>
      <c r="CNN3255" s="137"/>
      <c r="CNO3255" s="137"/>
      <c r="CNP3255" s="137"/>
      <c r="CNQ3255" s="137"/>
      <c r="CNR3255" s="137"/>
      <c r="CNS3255" s="137"/>
      <c r="CNT3255" s="137"/>
      <c r="CNU3255" s="137"/>
      <c r="CNV3255" s="137"/>
      <c r="CNW3255" s="137"/>
      <c r="CNX3255" s="137"/>
      <c r="CNY3255" s="137"/>
      <c r="CNZ3255" s="137"/>
      <c r="COA3255" s="137"/>
      <c r="COB3255" s="137"/>
      <c r="COC3255" s="137"/>
      <c r="COD3255" s="137"/>
      <c r="COE3255" s="137"/>
      <c r="COF3255" s="137"/>
      <c r="COG3255" s="137"/>
      <c r="COH3255" s="137"/>
      <c r="COI3255" s="137"/>
      <c r="COJ3255" s="137"/>
      <c r="COK3255" s="137"/>
      <c r="COL3255" s="137"/>
      <c r="COM3255" s="137"/>
      <c r="CON3255" s="137"/>
      <c r="COO3255" s="137"/>
      <c r="COP3255" s="137"/>
      <c r="COQ3255" s="137"/>
      <c r="COR3255" s="137"/>
      <c r="COS3255" s="137"/>
      <c r="COT3255" s="137"/>
      <c r="COU3255" s="137"/>
      <c r="COV3255" s="137"/>
      <c r="COW3255" s="137"/>
      <c r="COX3255" s="137"/>
      <c r="COY3255" s="137"/>
      <c r="COZ3255" s="137"/>
      <c r="CPA3255" s="137"/>
      <c r="CPB3255" s="137"/>
      <c r="CPC3255" s="137"/>
      <c r="CPD3255" s="137"/>
      <c r="CPE3255" s="137"/>
      <c r="CPF3255" s="137"/>
      <c r="CPG3255" s="137"/>
      <c r="CPH3255" s="137"/>
      <c r="CPI3255" s="137"/>
      <c r="CPJ3255" s="137"/>
      <c r="CPK3255" s="137"/>
      <c r="CPL3255" s="137"/>
      <c r="CPM3255" s="137"/>
      <c r="CPN3255" s="137"/>
      <c r="CPO3255" s="137"/>
      <c r="CPP3255" s="137"/>
      <c r="CPQ3255" s="137"/>
      <c r="CPR3255" s="137"/>
      <c r="CPS3255" s="137"/>
      <c r="CPT3255" s="137"/>
      <c r="CPU3255" s="137"/>
      <c r="CPV3255" s="137"/>
      <c r="CPW3255" s="137"/>
      <c r="CPX3255" s="137"/>
      <c r="CPY3255" s="137"/>
      <c r="CPZ3255" s="137"/>
      <c r="CQA3255" s="137"/>
      <c r="CQB3255" s="137"/>
      <c r="CQC3255" s="137"/>
      <c r="CQD3255" s="137"/>
      <c r="CQE3255" s="137"/>
      <c r="CQF3255" s="137"/>
      <c r="CQG3255" s="137"/>
      <c r="CQH3255" s="137"/>
      <c r="CQI3255" s="137"/>
      <c r="CQJ3255" s="137"/>
      <c r="CQK3255" s="137"/>
      <c r="CQL3255" s="137"/>
      <c r="CQM3255" s="137"/>
      <c r="CQN3255" s="137"/>
      <c r="CQO3255" s="137"/>
      <c r="CQP3255" s="137"/>
      <c r="CQQ3255" s="137"/>
      <c r="CQR3255" s="137"/>
      <c r="CQS3255" s="137"/>
      <c r="CQT3255" s="137"/>
      <c r="CQU3255" s="137"/>
      <c r="CQV3255" s="137"/>
      <c r="CQW3255" s="137"/>
      <c r="CQX3255" s="137"/>
      <c r="CQY3255" s="137"/>
      <c r="CQZ3255" s="137"/>
      <c r="CRA3255" s="137"/>
      <c r="CRB3255" s="137"/>
      <c r="CRC3255" s="137"/>
      <c r="CRD3255" s="137"/>
      <c r="CRE3255" s="137"/>
      <c r="CRF3255" s="137"/>
      <c r="CRG3255" s="137"/>
      <c r="CRH3255" s="137"/>
      <c r="CRI3255" s="137"/>
      <c r="CRJ3255" s="137"/>
      <c r="CRK3255" s="137"/>
      <c r="CRL3255" s="137"/>
      <c r="CRM3255" s="137"/>
      <c r="CRN3255" s="137"/>
      <c r="CRO3255" s="137"/>
      <c r="CRP3255" s="137"/>
      <c r="CRQ3255" s="137"/>
      <c r="CRR3255" s="137"/>
      <c r="CRS3255" s="137"/>
      <c r="CRT3255" s="137"/>
      <c r="CRU3255" s="137"/>
      <c r="CRV3255" s="137"/>
      <c r="CRW3255" s="137"/>
      <c r="CRX3255" s="137"/>
      <c r="CRY3255" s="137"/>
      <c r="CRZ3255" s="137"/>
      <c r="CSA3255" s="137"/>
      <c r="CSB3255" s="137"/>
      <c r="CSC3255" s="137"/>
      <c r="CSD3255" s="137"/>
      <c r="CSE3255" s="137"/>
      <c r="CSF3255" s="137"/>
      <c r="CSG3255" s="137"/>
      <c r="CSH3255" s="137"/>
      <c r="CSI3255" s="137"/>
      <c r="CSJ3255" s="137"/>
      <c r="CSK3255" s="137"/>
      <c r="CSL3255" s="137"/>
      <c r="CSM3255" s="137"/>
      <c r="CSN3255" s="137"/>
      <c r="CSO3255" s="137"/>
      <c r="CSP3255" s="137"/>
      <c r="CSQ3255" s="137"/>
      <c r="CSR3255" s="137"/>
      <c r="CSS3255" s="137"/>
      <c r="CST3255" s="137"/>
      <c r="CSU3255" s="137"/>
      <c r="CSV3255" s="137"/>
      <c r="CSW3255" s="137"/>
      <c r="CSX3255" s="137"/>
      <c r="CSY3255" s="137"/>
      <c r="CSZ3255" s="137"/>
      <c r="CTA3255" s="137"/>
      <c r="CTB3255" s="137"/>
      <c r="CTC3255" s="137"/>
      <c r="CTD3255" s="137"/>
      <c r="CTE3255" s="137"/>
      <c r="CTF3255" s="137"/>
      <c r="CTG3255" s="137"/>
      <c r="CTH3255" s="137"/>
      <c r="CTI3255" s="137"/>
      <c r="CTJ3255" s="137"/>
      <c r="CTK3255" s="137"/>
      <c r="CTL3255" s="137"/>
      <c r="CTM3255" s="137"/>
      <c r="CTN3255" s="137"/>
      <c r="CTO3255" s="137"/>
      <c r="CTP3255" s="137"/>
      <c r="CTQ3255" s="137"/>
      <c r="CTR3255" s="137"/>
      <c r="CTS3255" s="137"/>
      <c r="CTT3255" s="137"/>
      <c r="CTU3255" s="137"/>
      <c r="CTV3255" s="137"/>
      <c r="CTW3255" s="137"/>
      <c r="CTX3255" s="137"/>
      <c r="CTY3255" s="137"/>
      <c r="CTZ3255" s="137"/>
      <c r="CUA3255" s="137"/>
      <c r="CUB3255" s="137"/>
      <c r="CUC3255" s="137"/>
      <c r="CUD3255" s="137"/>
      <c r="CUE3255" s="137"/>
      <c r="CUF3255" s="137"/>
      <c r="CUG3255" s="137"/>
      <c r="CUH3255" s="137"/>
      <c r="CUI3255" s="137"/>
      <c r="CUJ3255" s="137"/>
      <c r="CUK3255" s="137"/>
      <c r="CUL3255" s="137"/>
      <c r="CUM3255" s="137"/>
      <c r="CUN3255" s="137"/>
      <c r="CUO3255" s="137"/>
      <c r="CUP3255" s="137"/>
      <c r="CUQ3255" s="137"/>
      <c r="CUR3255" s="137"/>
      <c r="CUS3255" s="137"/>
      <c r="CUT3255" s="137"/>
      <c r="CUU3255" s="137"/>
      <c r="CUV3255" s="137"/>
      <c r="CUW3255" s="137"/>
      <c r="CUX3255" s="137"/>
      <c r="CUY3255" s="137"/>
      <c r="CUZ3255" s="137"/>
      <c r="CVA3255" s="137"/>
      <c r="CVB3255" s="137"/>
      <c r="CVC3255" s="137"/>
      <c r="CVD3255" s="137"/>
      <c r="CVE3255" s="137"/>
      <c r="CVF3255" s="137"/>
      <c r="CVG3255" s="137"/>
      <c r="CVH3255" s="137"/>
      <c r="CVI3255" s="137"/>
      <c r="CVJ3255" s="137"/>
      <c r="CVK3255" s="137"/>
      <c r="CVL3255" s="137"/>
      <c r="CVM3255" s="137"/>
      <c r="CVN3255" s="137"/>
      <c r="CVO3255" s="137"/>
      <c r="CVP3255" s="137"/>
      <c r="CVQ3255" s="137"/>
      <c r="CVR3255" s="137"/>
      <c r="CVS3255" s="137"/>
      <c r="CVT3255" s="137"/>
      <c r="CVU3255" s="137"/>
      <c r="CVV3255" s="137"/>
      <c r="CVW3255" s="137"/>
      <c r="CVX3255" s="137"/>
      <c r="CVY3255" s="137"/>
      <c r="CVZ3255" s="137"/>
      <c r="CWA3255" s="137"/>
      <c r="CWB3255" s="137"/>
      <c r="CWC3255" s="137"/>
      <c r="CWD3255" s="137"/>
      <c r="CWE3255" s="137"/>
      <c r="CWF3255" s="137"/>
      <c r="CWG3255" s="137"/>
      <c r="CWH3255" s="137"/>
      <c r="CWI3255" s="137"/>
      <c r="CWJ3255" s="137"/>
      <c r="CWK3255" s="137"/>
      <c r="CWL3255" s="137"/>
      <c r="CWM3255" s="137"/>
      <c r="CWN3255" s="137"/>
      <c r="CWO3255" s="137"/>
      <c r="CWP3255" s="137"/>
      <c r="CWQ3255" s="137"/>
      <c r="CWR3255" s="137"/>
      <c r="CWS3255" s="137"/>
      <c r="CWT3255" s="137"/>
      <c r="CWU3255" s="137"/>
      <c r="CWV3255" s="137"/>
      <c r="CWW3255" s="137"/>
      <c r="CWX3255" s="137"/>
      <c r="CWY3255" s="137"/>
      <c r="CWZ3255" s="137"/>
      <c r="CXA3255" s="137"/>
      <c r="CXB3255" s="137"/>
      <c r="CXC3255" s="137"/>
      <c r="CXD3255" s="137"/>
      <c r="CXE3255" s="137"/>
      <c r="CXF3255" s="137"/>
      <c r="CXG3255" s="137"/>
      <c r="CXH3255" s="137"/>
      <c r="CXI3255" s="137"/>
      <c r="CXJ3255" s="137"/>
      <c r="CXK3255" s="137"/>
      <c r="CXL3255" s="137"/>
      <c r="CXM3255" s="137"/>
      <c r="CXN3255" s="137"/>
      <c r="CXO3255" s="137"/>
      <c r="CXP3255" s="137"/>
      <c r="CXQ3255" s="137"/>
      <c r="CXR3255" s="137"/>
      <c r="CXS3255" s="137"/>
      <c r="CXT3255" s="137"/>
      <c r="CXU3255" s="137"/>
      <c r="CXV3255" s="137"/>
      <c r="CXW3255" s="137"/>
      <c r="CXX3255" s="137"/>
      <c r="CXY3255" s="137"/>
      <c r="CXZ3255" s="137"/>
      <c r="CYA3255" s="137"/>
      <c r="CYB3255" s="137"/>
      <c r="CYC3255" s="137"/>
      <c r="CYD3255" s="137"/>
      <c r="CYE3255" s="137"/>
      <c r="CYF3255" s="137"/>
      <c r="CYG3255" s="137"/>
      <c r="CYH3255" s="137"/>
      <c r="CYI3255" s="137"/>
      <c r="CYJ3255" s="137"/>
      <c r="CYK3255" s="137"/>
      <c r="CYL3255" s="137"/>
      <c r="CYM3255" s="137"/>
      <c r="CYN3255" s="137"/>
      <c r="CYO3255" s="137"/>
      <c r="CYP3255" s="137"/>
      <c r="CYQ3255" s="137"/>
      <c r="CYR3255" s="137"/>
      <c r="CYS3255" s="137"/>
      <c r="CYT3255" s="137"/>
      <c r="CYU3255" s="137"/>
      <c r="CYV3255" s="137"/>
      <c r="CYW3255" s="137"/>
      <c r="CYX3255" s="137"/>
      <c r="CYY3255" s="137"/>
      <c r="CYZ3255" s="137"/>
      <c r="CZA3255" s="137"/>
      <c r="CZB3255" s="137"/>
      <c r="CZC3255" s="137"/>
      <c r="CZD3255" s="137"/>
      <c r="CZE3255" s="137"/>
      <c r="CZF3255" s="137"/>
      <c r="CZG3255" s="137"/>
      <c r="CZH3255" s="137"/>
      <c r="CZI3255" s="137"/>
      <c r="CZJ3255" s="137"/>
      <c r="CZK3255" s="137"/>
      <c r="CZL3255" s="137"/>
      <c r="CZM3255" s="137"/>
      <c r="CZN3255" s="137"/>
      <c r="CZO3255" s="137"/>
      <c r="CZP3255" s="137"/>
      <c r="CZQ3255" s="137"/>
      <c r="CZR3255" s="137"/>
      <c r="CZS3255" s="137"/>
      <c r="CZT3255" s="137"/>
      <c r="CZU3255" s="137"/>
      <c r="CZV3255" s="137"/>
      <c r="CZW3255" s="137"/>
      <c r="CZX3255" s="137"/>
      <c r="CZY3255" s="137"/>
      <c r="CZZ3255" s="137"/>
      <c r="DAA3255" s="137"/>
      <c r="DAB3255" s="137"/>
      <c r="DAC3255" s="137"/>
      <c r="DAD3255" s="137"/>
      <c r="DAE3255" s="137"/>
      <c r="DAF3255" s="137"/>
      <c r="DAG3255" s="137"/>
      <c r="DAH3255" s="137"/>
      <c r="DAI3255" s="137"/>
      <c r="DAJ3255" s="137"/>
      <c r="DAK3255" s="137"/>
      <c r="DAL3255" s="137"/>
      <c r="DAM3255" s="137"/>
      <c r="DAN3255" s="137"/>
      <c r="DAO3255" s="137"/>
      <c r="DAP3255" s="137"/>
      <c r="DAQ3255" s="137"/>
      <c r="DAR3255" s="137"/>
      <c r="DAS3255" s="137"/>
      <c r="DAT3255" s="137"/>
      <c r="DAU3255" s="137"/>
      <c r="DAV3255" s="137"/>
      <c r="DAW3255" s="137"/>
      <c r="DAX3255" s="137"/>
      <c r="DAY3255" s="137"/>
      <c r="DAZ3255" s="137"/>
      <c r="DBA3255" s="137"/>
      <c r="DBB3255" s="137"/>
      <c r="DBC3255" s="137"/>
      <c r="DBD3255" s="137"/>
      <c r="DBE3255" s="137"/>
      <c r="DBF3255" s="137"/>
      <c r="DBG3255" s="137"/>
      <c r="DBH3255" s="137"/>
      <c r="DBI3255" s="137"/>
      <c r="DBJ3255" s="137"/>
      <c r="DBK3255" s="137"/>
      <c r="DBL3255" s="137"/>
      <c r="DBM3255" s="137"/>
      <c r="DBN3255" s="137"/>
      <c r="DBO3255" s="137"/>
      <c r="DBP3255" s="137"/>
      <c r="DBQ3255" s="137"/>
      <c r="DBR3255" s="137"/>
      <c r="DBS3255" s="137"/>
      <c r="DBT3255" s="137"/>
      <c r="DBU3255" s="137"/>
      <c r="DBV3255" s="137"/>
      <c r="DBW3255" s="137"/>
      <c r="DBX3255" s="137"/>
      <c r="DBY3255" s="137"/>
      <c r="DBZ3255" s="137"/>
      <c r="DCA3255" s="137"/>
      <c r="DCB3255" s="137"/>
      <c r="DCC3255" s="137"/>
      <c r="DCD3255" s="137"/>
      <c r="DCE3255" s="137"/>
      <c r="DCF3255" s="137"/>
      <c r="DCG3255" s="137"/>
      <c r="DCH3255" s="137"/>
      <c r="DCI3255" s="137"/>
      <c r="DCJ3255" s="137"/>
      <c r="DCK3255" s="137"/>
      <c r="DCL3255" s="137"/>
      <c r="DCM3255" s="137"/>
      <c r="DCN3255" s="137"/>
      <c r="DCO3255" s="137"/>
      <c r="DCP3255" s="137"/>
      <c r="DCQ3255" s="137"/>
      <c r="DCR3255" s="137"/>
      <c r="DCS3255" s="137"/>
      <c r="DCT3255" s="137"/>
      <c r="DCU3255" s="137"/>
      <c r="DCV3255" s="137"/>
      <c r="DCW3255" s="137"/>
      <c r="DCX3255" s="137"/>
      <c r="DCY3255" s="137"/>
      <c r="DCZ3255" s="137"/>
      <c r="DDA3255" s="137"/>
      <c r="DDB3255" s="137"/>
      <c r="DDC3255" s="137"/>
      <c r="DDD3255" s="137"/>
      <c r="DDE3255" s="137"/>
      <c r="DDF3255" s="137"/>
      <c r="DDG3255" s="137"/>
      <c r="DDH3255" s="137"/>
      <c r="DDI3255" s="137"/>
      <c r="DDJ3255" s="137"/>
      <c r="DDK3255" s="137"/>
      <c r="DDL3255" s="137"/>
      <c r="DDM3255" s="137"/>
      <c r="DDN3255" s="137"/>
      <c r="DDO3255" s="137"/>
      <c r="DDP3255" s="137"/>
      <c r="DDQ3255" s="137"/>
      <c r="DDR3255" s="137"/>
      <c r="DDS3255" s="137"/>
      <c r="DDT3255" s="137"/>
      <c r="DDU3255" s="137"/>
      <c r="DDV3255" s="137"/>
      <c r="DDW3255" s="137"/>
      <c r="DDX3255" s="137"/>
      <c r="DDY3255" s="137"/>
      <c r="DDZ3255" s="137"/>
      <c r="DEA3255" s="137"/>
      <c r="DEB3255" s="137"/>
      <c r="DEC3255" s="137"/>
      <c r="DED3255" s="137"/>
      <c r="DEE3255" s="137"/>
      <c r="DEF3255" s="137"/>
      <c r="DEG3255" s="137"/>
      <c r="DEH3255" s="137"/>
      <c r="DEI3255" s="137"/>
      <c r="DEJ3255" s="137"/>
      <c r="DEK3255" s="137"/>
      <c r="DEL3255" s="137"/>
      <c r="DEM3255" s="137"/>
      <c r="DEN3255" s="137"/>
      <c r="DEO3255" s="137"/>
      <c r="DEP3255" s="137"/>
      <c r="DEQ3255" s="137"/>
      <c r="DER3255" s="137"/>
      <c r="DES3255" s="137"/>
      <c r="DET3255" s="137"/>
      <c r="DEU3255" s="137"/>
      <c r="DEV3255" s="137"/>
      <c r="DEW3255" s="137"/>
      <c r="DEX3255" s="137"/>
      <c r="DEY3255" s="137"/>
      <c r="DEZ3255" s="137"/>
      <c r="DFA3255" s="137"/>
      <c r="DFB3255" s="137"/>
      <c r="DFC3255" s="137"/>
      <c r="DFD3255" s="137"/>
      <c r="DFE3255" s="137"/>
      <c r="DFF3255" s="137"/>
      <c r="DFG3255" s="137"/>
      <c r="DFH3255" s="137"/>
      <c r="DFI3255" s="137"/>
      <c r="DFJ3255" s="137"/>
      <c r="DFK3255" s="137"/>
      <c r="DFL3255" s="137"/>
      <c r="DFM3255" s="137"/>
      <c r="DFN3255" s="137"/>
      <c r="DFO3255" s="137"/>
      <c r="DFP3255" s="137"/>
      <c r="DFQ3255" s="137"/>
      <c r="DFR3255" s="137"/>
      <c r="DFS3255" s="137"/>
      <c r="DFT3255" s="137"/>
      <c r="DFU3255" s="137"/>
      <c r="DFV3255" s="137"/>
      <c r="DFW3255" s="137"/>
      <c r="DFX3255" s="137"/>
      <c r="DFY3255" s="137"/>
      <c r="DFZ3255" s="137"/>
      <c r="DGA3255" s="137"/>
      <c r="DGB3255" s="137"/>
      <c r="DGC3255" s="137"/>
      <c r="DGD3255" s="137"/>
      <c r="DGE3255" s="137"/>
      <c r="DGF3255" s="137"/>
      <c r="DGG3255" s="137"/>
      <c r="DGH3255" s="137"/>
      <c r="DGI3255" s="137"/>
      <c r="DGJ3255" s="137"/>
      <c r="DGK3255" s="137"/>
      <c r="DGL3255" s="137"/>
      <c r="DGM3255" s="137"/>
      <c r="DGN3255" s="137"/>
      <c r="DGO3255" s="137"/>
      <c r="DGP3255" s="137"/>
      <c r="DGQ3255" s="137"/>
      <c r="DGR3255" s="137"/>
      <c r="DGS3255" s="137"/>
      <c r="DGT3255" s="137"/>
      <c r="DGU3255" s="137"/>
      <c r="DGV3255" s="137"/>
      <c r="DGW3255" s="137"/>
      <c r="DGX3255" s="137"/>
      <c r="DGY3255" s="137"/>
      <c r="DGZ3255" s="137"/>
      <c r="DHA3255" s="137"/>
      <c r="DHB3255" s="137"/>
      <c r="DHC3255" s="137"/>
      <c r="DHD3255" s="137"/>
      <c r="DHE3255" s="137"/>
      <c r="DHF3255" s="137"/>
      <c r="DHG3255" s="137"/>
      <c r="DHH3255" s="137"/>
      <c r="DHI3255" s="137"/>
      <c r="DHJ3255" s="137"/>
      <c r="DHK3255" s="137"/>
      <c r="DHL3255" s="137"/>
      <c r="DHM3255" s="137"/>
      <c r="DHN3255" s="137"/>
      <c r="DHO3255" s="137"/>
    </row>
    <row r="3256" spans="1:2927" s="148" customFormat="1" ht="23.15" customHeight="1" outlineLevel="1" x14ac:dyDescent="0.35">
      <c r="A3256" s="83" t="s">
        <v>4501</v>
      </c>
      <c r="B3256" s="84" t="s">
        <v>61</v>
      </c>
      <c r="C3256" s="85"/>
      <c r="D3256" s="86"/>
      <c r="E3256" s="101"/>
      <c r="F3256" s="101"/>
      <c r="G3256" s="101"/>
      <c r="H3256" s="101"/>
      <c r="I3256" s="101">
        <f t="shared" si="199"/>
        <v>0</v>
      </c>
      <c r="J3256" s="101"/>
      <c r="K3256" s="101"/>
      <c r="L3256" s="101"/>
      <c r="M3256" s="101"/>
      <c r="N3256" s="101">
        <f t="shared" si="198"/>
        <v>0</v>
      </c>
      <c r="O3256" s="88">
        <v>46055</v>
      </c>
      <c r="P3256" s="88">
        <v>46062</v>
      </c>
      <c r="Q3256" s="89">
        <v>0.16</v>
      </c>
      <c r="R3256" s="90" t="s">
        <v>33</v>
      </c>
      <c r="S3256" s="405"/>
      <c r="T3256" s="405"/>
      <c r="U3256" s="406"/>
      <c r="V3256" s="137"/>
      <c r="W3256" s="137"/>
      <c r="X3256" s="137"/>
      <c r="Y3256" s="137"/>
      <c r="Z3256" s="137"/>
      <c r="AA3256" s="137"/>
      <c r="AB3256" s="137"/>
      <c r="AC3256" s="137"/>
      <c r="AD3256" s="137"/>
      <c r="AE3256" s="137"/>
      <c r="AF3256" s="137"/>
      <c r="AG3256" s="137"/>
      <c r="AH3256" s="137"/>
      <c r="AI3256" s="137"/>
      <c r="AJ3256" s="137"/>
      <c r="AK3256" s="137"/>
      <c r="AL3256" s="137"/>
      <c r="AM3256" s="137"/>
      <c r="AN3256" s="137"/>
      <c r="AO3256" s="137"/>
      <c r="AP3256" s="137"/>
      <c r="AQ3256" s="137"/>
      <c r="AR3256" s="137"/>
      <c r="AS3256" s="137"/>
      <c r="AT3256" s="137"/>
      <c r="AU3256" s="137"/>
      <c r="AV3256" s="137"/>
      <c r="AW3256" s="137"/>
      <c r="AX3256" s="137"/>
      <c r="AY3256" s="137"/>
      <c r="AZ3256" s="137"/>
      <c r="BA3256" s="137"/>
      <c r="BB3256" s="137"/>
      <c r="BC3256" s="137"/>
      <c r="BD3256" s="137"/>
      <c r="BE3256" s="137"/>
      <c r="BF3256" s="137"/>
      <c r="BG3256" s="137"/>
      <c r="BH3256" s="137"/>
      <c r="BI3256" s="137"/>
      <c r="BJ3256" s="137"/>
      <c r="BK3256" s="137"/>
      <c r="BL3256" s="137"/>
      <c r="BM3256" s="137"/>
      <c r="BN3256" s="137"/>
      <c r="BO3256" s="137"/>
      <c r="BP3256" s="137"/>
      <c r="BQ3256" s="137"/>
      <c r="BR3256" s="137"/>
      <c r="BS3256" s="137"/>
      <c r="BT3256" s="137"/>
      <c r="BU3256" s="137"/>
      <c r="BV3256" s="137"/>
      <c r="BW3256" s="137"/>
      <c r="BX3256" s="137"/>
      <c r="BY3256" s="137"/>
      <c r="BZ3256" s="137"/>
      <c r="CA3256" s="137"/>
      <c r="CB3256" s="137"/>
      <c r="CC3256" s="137"/>
      <c r="CD3256" s="137"/>
      <c r="CE3256" s="137"/>
      <c r="CF3256" s="137"/>
      <c r="CG3256" s="137"/>
      <c r="CH3256" s="137"/>
      <c r="CI3256" s="137"/>
      <c r="CJ3256" s="137"/>
      <c r="CK3256" s="137"/>
      <c r="CL3256" s="137"/>
      <c r="CM3256" s="137"/>
      <c r="CN3256" s="137"/>
      <c r="CO3256" s="137"/>
      <c r="CP3256" s="137"/>
      <c r="CQ3256" s="137"/>
      <c r="CR3256" s="137"/>
      <c r="CS3256" s="137"/>
      <c r="CT3256" s="137"/>
      <c r="CU3256" s="137"/>
      <c r="CV3256" s="137"/>
      <c r="CW3256" s="137"/>
      <c r="CX3256" s="137"/>
      <c r="CY3256" s="137"/>
      <c r="CZ3256" s="137"/>
      <c r="DA3256" s="137"/>
      <c r="DB3256" s="137"/>
      <c r="DC3256" s="137"/>
      <c r="DD3256" s="137"/>
      <c r="DE3256" s="137"/>
      <c r="DF3256" s="137"/>
      <c r="DG3256" s="137"/>
      <c r="DH3256" s="137"/>
      <c r="DI3256" s="137"/>
      <c r="DJ3256" s="137"/>
      <c r="DK3256" s="137"/>
      <c r="DL3256" s="137"/>
      <c r="DM3256" s="137"/>
      <c r="DN3256" s="137"/>
      <c r="DO3256" s="137"/>
      <c r="DP3256" s="137"/>
      <c r="DQ3256" s="137"/>
      <c r="DR3256" s="137"/>
      <c r="DS3256" s="137"/>
      <c r="DT3256" s="137"/>
      <c r="DU3256" s="137"/>
      <c r="DV3256" s="137"/>
      <c r="DW3256" s="137"/>
      <c r="DX3256" s="137"/>
      <c r="DY3256" s="137"/>
      <c r="DZ3256" s="137"/>
      <c r="EA3256" s="137"/>
      <c r="EB3256" s="137"/>
      <c r="EC3256" s="137"/>
      <c r="ED3256" s="137"/>
      <c r="EE3256" s="137"/>
      <c r="EF3256" s="137"/>
      <c r="EG3256" s="137"/>
      <c r="EH3256" s="137"/>
      <c r="EI3256" s="137"/>
      <c r="EJ3256" s="137"/>
      <c r="EK3256" s="137"/>
      <c r="EL3256" s="137"/>
      <c r="EM3256" s="137"/>
      <c r="EN3256" s="137"/>
      <c r="EO3256" s="137"/>
      <c r="EP3256" s="137"/>
      <c r="EQ3256" s="137"/>
      <c r="ER3256" s="137"/>
      <c r="ES3256" s="137"/>
      <c r="ET3256" s="137"/>
      <c r="EU3256" s="137"/>
      <c r="EV3256" s="137"/>
      <c r="EW3256" s="137"/>
      <c r="EX3256" s="137"/>
      <c r="EY3256" s="137"/>
      <c r="EZ3256" s="137"/>
      <c r="FA3256" s="137"/>
      <c r="FB3256" s="137"/>
      <c r="FC3256" s="137"/>
      <c r="FD3256" s="137"/>
      <c r="FE3256" s="137"/>
      <c r="FF3256" s="137"/>
      <c r="FG3256" s="137"/>
      <c r="FH3256" s="137"/>
      <c r="FI3256" s="137"/>
      <c r="FJ3256" s="137"/>
      <c r="FK3256" s="137"/>
      <c r="FL3256" s="137"/>
      <c r="FM3256" s="137"/>
      <c r="FN3256" s="137"/>
      <c r="FO3256" s="137"/>
      <c r="FP3256" s="137"/>
      <c r="FQ3256" s="137"/>
      <c r="FR3256" s="137"/>
      <c r="FS3256" s="137"/>
      <c r="FT3256" s="137"/>
      <c r="FU3256" s="137"/>
      <c r="FV3256" s="137"/>
      <c r="FW3256" s="137"/>
      <c r="FX3256" s="137"/>
      <c r="FY3256" s="137"/>
      <c r="FZ3256" s="137"/>
      <c r="GA3256" s="137"/>
      <c r="GB3256" s="137"/>
      <c r="GC3256" s="137"/>
      <c r="GD3256" s="137"/>
      <c r="GE3256" s="137"/>
      <c r="GF3256" s="137"/>
      <c r="GG3256" s="137"/>
      <c r="GH3256" s="137"/>
      <c r="GI3256" s="137"/>
      <c r="GJ3256" s="137"/>
      <c r="GK3256" s="137"/>
      <c r="GL3256" s="137"/>
      <c r="GM3256" s="137"/>
      <c r="GN3256" s="137"/>
      <c r="GO3256" s="137"/>
      <c r="GP3256" s="137"/>
      <c r="GQ3256" s="137"/>
      <c r="GR3256" s="137"/>
      <c r="GS3256" s="137"/>
      <c r="GT3256" s="137"/>
      <c r="GU3256" s="137"/>
      <c r="GV3256" s="137"/>
      <c r="GW3256" s="137"/>
      <c r="GX3256" s="137"/>
      <c r="GY3256" s="137"/>
      <c r="GZ3256" s="137"/>
      <c r="HA3256" s="137"/>
      <c r="HB3256" s="137"/>
      <c r="HC3256" s="137"/>
      <c r="HD3256" s="137"/>
      <c r="HE3256" s="137"/>
      <c r="HF3256" s="137"/>
      <c r="HG3256" s="137"/>
      <c r="HH3256" s="137"/>
      <c r="HI3256" s="137"/>
      <c r="HJ3256" s="137"/>
      <c r="HK3256" s="137"/>
      <c r="HL3256" s="137"/>
      <c r="HM3256" s="137"/>
      <c r="HN3256" s="137"/>
      <c r="HO3256" s="137"/>
      <c r="HP3256" s="137"/>
      <c r="HQ3256" s="137"/>
      <c r="HR3256" s="137"/>
      <c r="HS3256" s="137"/>
      <c r="HT3256" s="137"/>
      <c r="HU3256" s="137"/>
      <c r="HV3256" s="137"/>
      <c r="HW3256" s="137"/>
      <c r="HX3256" s="137"/>
      <c r="HY3256" s="137"/>
      <c r="HZ3256" s="137"/>
      <c r="IA3256" s="137"/>
      <c r="IB3256" s="137"/>
      <c r="IC3256" s="137"/>
      <c r="ID3256" s="137"/>
      <c r="IE3256" s="137"/>
      <c r="IF3256" s="137"/>
      <c r="IG3256" s="137"/>
      <c r="IH3256" s="137"/>
      <c r="II3256" s="137"/>
      <c r="IJ3256" s="137"/>
      <c r="IK3256" s="137"/>
      <c r="IL3256" s="137"/>
      <c r="IM3256" s="137"/>
      <c r="IN3256" s="137"/>
      <c r="IO3256" s="137"/>
      <c r="IP3256" s="137"/>
      <c r="IQ3256" s="137"/>
      <c r="IR3256" s="137"/>
      <c r="IS3256" s="137"/>
      <c r="IT3256" s="137"/>
      <c r="IU3256" s="137"/>
      <c r="IV3256" s="137"/>
      <c r="IW3256" s="137"/>
      <c r="IX3256" s="137"/>
      <c r="IY3256" s="137"/>
      <c r="IZ3256" s="137"/>
      <c r="JA3256" s="137"/>
      <c r="JB3256" s="137"/>
      <c r="JC3256" s="137"/>
      <c r="JD3256" s="137"/>
      <c r="JE3256" s="137"/>
      <c r="JF3256" s="137"/>
      <c r="JG3256" s="137"/>
      <c r="JH3256" s="137"/>
      <c r="JI3256" s="137"/>
      <c r="JJ3256" s="137"/>
      <c r="JK3256" s="137"/>
      <c r="JL3256" s="137"/>
      <c r="JM3256" s="137"/>
      <c r="JN3256" s="137"/>
      <c r="JO3256" s="137"/>
      <c r="JP3256" s="137"/>
      <c r="JQ3256" s="137"/>
      <c r="JR3256" s="137"/>
      <c r="JS3256" s="137"/>
      <c r="JT3256" s="137"/>
      <c r="JU3256" s="137"/>
      <c r="JV3256" s="137"/>
      <c r="JW3256" s="137"/>
      <c r="JX3256" s="137"/>
      <c r="JY3256" s="137"/>
      <c r="JZ3256" s="137"/>
      <c r="KA3256" s="137"/>
      <c r="KB3256" s="137"/>
      <c r="KC3256" s="137"/>
      <c r="KD3256" s="137"/>
      <c r="KE3256" s="137"/>
      <c r="KF3256" s="137"/>
      <c r="KG3256" s="137"/>
      <c r="KH3256" s="137"/>
      <c r="KI3256" s="137"/>
      <c r="KJ3256" s="137"/>
      <c r="KK3256" s="137"/>
      <c r="KL3256" s="137"/>
      <c r="KM3256" s="137"/>
      <c r="KN3256" s="137"/>
      <c r="KO3256" s="137"/>
      <c r="KP3256" s="137"/>
      <c r="KQ3256" s="137"/>
      <c r="KR3256" s="137"/>
      <c r="KS3256" s="137"/>
      <c r="KT3256" s="137"/>
      <c r="KU3256" s="137"/>
      <c r="KV3256" s="137"/>
      <c r="KW3256" s="137"/>
      <c r="KX3256" s="137"/>
      <c r="KY3256" s="137"/>
      <c r="KZ3256" s="137"/>
      <c r="LA3256" s="137"/>
      <c r="LB3256" s="137"/>
      <c r="LC3256" s="137"/>
      <c r="LD3256" s="137"/>
      <c r="LE3256" s="137"/>
      <c r="LF3256" s="137"/>
      <c r="LG3256" s="137"/>
      <c r="LH3256" s="137"/>
      <c r="LI3256" s="137"/>
      <c r="LJ3256" s="137"/>
      <c r="LK3256" s="137"/>
      <c r="LL3256" s="137"/>
      <c r="LM3256" s="137"/>
      <c r="LN3256" s="137"/>
      <c r="LO3256" s="137"/>
      <c r="LP3256" s="137"/>
      <c r="LQ3256" s="137"/>
      <c r="LR3256" s="137"/>
      <c r="LS3256" s="137"/>
      <c r="LT3256" s="137"/>
      <c r="LU3256" s="137"/>
      <c r="LV3256" s="137"/>
      <c r="LW3256" s="137"/>
      <c r="LX3256" s="137"/>
      <c r="LY3256" s="137"/>
      <c r="LZ3256" s="137"/>
      <c r="MA3256" s="137"/>
      <c r="MB3256" s="137"/>
      <c r="MC3256" s="137"/>
      <c r="MD3256" s="137"/>
      <c r="ME3256" s="137"/>
      <c r="MF3256" s="137"/>
      <c r="MG3256" s="137"/>
      <c r="MH3256" s="137"/>
      <c r="MI3256" s="137"/>
      <c r="MJ3256" s="137"/>
      <c r="MK3256" s="137"/>
      <c r="ML3256" s="137"/>
      <c r="MM3256" s="137"/>
      <c r="MN3256" s="137"/>
      <c r="MO3256" s="137"/>
      <c r="MP3256" s="137"/>
      <c r="MQ3256" s="137"/>
      <c r="MR3256" s="137"/>
      <c r="MS3256" s="137"/>
      <c r="MT3256" s="137"/>
      <c r="MU3256" s="137"/>
      <c r="MV3256" s="137"/>
      <c r="MW3256" s="137"/>
      <c r="MX3256" s="137"/>
      <c r="MY3256" s="137"/>
      <c r="MZ3256" s="137"/>
      <c r="NA3256" s="137"/>
      <c r="NB3256" s="137"/>
      <c r="NC3256" s="137"/>
      <c r="ND3256" s="137"/>
      <c r="NE3256" s="137"/>
      <c r="NF3256" s="137"/>
      <c r="NG3256" s="137"/>
      <c r="NH3256" s="137"/>
      <c r="NI3256" s="137"/>
      <c r="NJ3256" s="137"/>
      <c r="NK3256" s="137"/>
      <c r="NL3256" s="137"/>
      <c r="NM3256" s="137"/>
      <c r="NN3256" s="137"/>
      <c r="NO3256" s="137"/>
      <c r="NP3256" s="137"/>
      <c r="NQ3256" s="137"/>
      <c r="NR3256" s="137"/>
      <c r="NS3256" s="137"/>
      <c r="NT3256" s="137"/>
      <c r="NU3256" s="137"/>
      <c r="NV3256" s="137"/>
      <c r="NW3256" s="137"/>
      <c r="NX3256" s="137"/>
      <c r="NY3256" s="137"/>
      <c r="NZ3256" s="137"/>
      <c r="OA3256" s="137"/>
      <c r="OB3256" s="137"/>
      <c r="OC3256" s="137"/>
      <c r="OD3256" s="137"/>
      <c r="OE3256" s="137"/>
      <c r="OF3256" s="137"/>
      <c r="OG3256" s="137"/>
      <c r="OH3256" s="137"/>
      <c r="OI3256" s="137"/>
      <c r="OJ3256" s="137"/>
      <c r="OK3256" s="137"/>
      <c r="OL3256" s="137"/>
      <c r="OM3256" s="137"/>
      <c r="ON3256" s="137"/>
      <c r="OO3256" s="137"/>
      <c r="OP3256" s="137"/>
      <c r="OQ3256" s="137"/>
      <c r="OR3256" s="137"/>
      <c r="OS3256" s="137"/>
      <c r="OT3256" s="137"/>
      <c r="OU3256" s="137"/>
      <c r="OV3256" s="137"/>
      <c r="OW3256" s="137"/>
      <c r="OX3256" s="137"/>
      <c r="OY3256" s="137"/>
      <c r="OZ3256" s="137"/>
      <c r="PA3256" s="137"/>
      <c r="PB3256" s="137"/>
      <c r="PC3256" s="137"/>
      <c r="PD3256" s="137"/>
      <c r="PE3256" s="137"/>
      <c r="PF3256" s="137"/>
      <c r="PG3256" s="137"/>
      <c r="PH3256" s="137"/>
      <c r="PI3256" s="137"/>
      <c r="PJ3256" s="137"/>
      <c r="PK3256" s="137"/>
      <c r="PL3256" s="137"/>
      <c r="PM3256" s="137"/>
      <c r="PN3256" s="137"/>
      <c r="PO3256" s="137"/>
      <c r="PP3256" s="137"/>
      <c r="PQ3256" s="137"/>
      <c r="PR3256" s="137"/>
      <c r="PS3256" s="137"/>
      <c r="PT3256" s="137"/>
      <c r="PU3256" s="137"/>
      <c r="PV3256" s="137"/>
      <c r="PW3256" s="137"/>
      <c r="PX3256" s="137"/>
      <c r="PY3256" s="137"/>
      <c r="PZ3256" s="137"/>
      <c r="QA3256" s="137"/>
      <c r="QB3256" s="137"/>
      <c r="QC3256" s="137"/>
      <c r="QD3256" s="137"/>
      <c r="QE3256" s="137"/>
      <c r="QF3256" s="137"/>
      <c r="QG3256" s="137"/>
      <c r="QH3256" s="137"/>
      <c r="QI3256" s="137"/>
      <c r="QJ3256" s="137"/>
      <c r="QK3256" s="137"/>
      <c r="QL3256" s="137"/>
      <c r="QM3256" s="137"/>
      <c r="QN3256" s="137"/>
      <c r="QO3256" s="137"/>
      <c r="QP3256" s="137"/>
      <c r="QQ3256" s="137"/>
      <c r="QR3256" s="137"/>
      <c r="QS3256" s="137"/>
      <c r="QT3256" s="137"/>
      <c r="QU3256" s="137"/>
      <c r="QV3256" s="137"/>
      <c r="QW3256" s="137"/>
      <c r="QX3256" s="137"/>
      <c r="QY3256" s="137"/>
      <c r="QZ3256" s="137"/>
      <c r="RA3256" s="137"/>
      <c r="RB3256" s="137"/>
      <c r="RC3256" s="137"/>
      <c r="RD3256" s="137"/>
      <c r="RE3256" s="137"/>
      <c r="RF3256" s="137"/>
      <c r="RG3256" s="137"/>
      <c r="RH3256" s="137"/>
      <c r="RI3256" s="137"/>
      <c r="RJ3256" s="137"/>
      <c r="RK3256" s="137"/>
      <c r="RL3256" s="137"/>
      <c r="RM3256" s="137"/>
      <c r="RN3256" s="137"/>
      <c r="RO3256" s="137"/>
      <c r="RP3256" s="137"/>
      <c r="RQ3256" s="137"/>
      <c r="RR3256" s="137"/>
      <c r="RS3256" s="137"/>
      <c r="RT3256" s="137"/>
      <c r="RU3256" s="137"/>
      <c r="RV3256" s="137"/>
      <c r="RW3256" s="137"/>
      <c r="RX3256" s="137"/>
      <c r="RY3256" s="137"/>
      <c r="RZ3256" s="137"/>
      <c r="SA3256" s="137"/>
      <c r="SB3256" s="137"/>
      <c r="SC3256" s="137"/>
      <c r="SD3256" s="137"/>
      <c r="SE3256" s="137"/>
      <c r="SF3256" s="137"/>
      <c r="SG3256" s="137"/>
      <c r="SH3256" s="137"/>
      <c r="SI3256" s="137"/>
      <c r="SJ3256" s="137"/>
      <c r="SK3256" s="137"/>
      <c r="SL3256" s="137"/>
      <c r="SM3256" s="137"/>
      <c r="SN3256" s="137"/>
      <c r="SO3256" s="137"/>
      <c r="SP3256" s="137"/>
      <c r="SQ3256" s="137"/>
      <c r="SR3256" s="137"/>
      <c r="SS3256" s="137"/>
      <c r="ST3256" s="137"/>
      <c r="SU3256" s="137"/>
      <c r="SV3256" s="137"/>
      <c r="SW3256" s="137"/>
      <c r="SX3256" s="137"/>
      <c r="SY3256" s="137"/>
      <c r="SZ3256" s="137"/>
      <c r="TA3256" s="137"/>
      <c r="TB3256" s="137"/>
      <c r="TC3256" s="137"/>
      <c r="TD3256" s="137"/>
      <c r="TE3256" s="137"/>
      <c r="TF3256" s="137"/>
      <c r="TG3256" s="137"/>
      <c r="TH3256" s="137"/>
      <c r="TI3256" s="137"/>
      <c r="TJ3256" s="137"/>
      <c r="TK3256" s="137"/>
      <c r="TL3256" s="137"/>
      <c r="TM3256" s="137"/>
      <c r="TN3256" s="137"/>
      <c r="TO3256" s="137"/>
      <c r="TP3256" s="137"/>
      <c r="TQ3256" s="137"/>
      <c r="TR3256" s="137"/>
      <c r="TS3256" s="137"/>
      <c r="TT3256" s="137"/>
      <c r="TU3256" s="137"/>
      <c r="TV3256" s="137"/>
      <c r="TW3256" s="137"/>
      <c r="TX3256" s="137"/>
      <c r="TY3256" s="137"/>
      <c r="TZ3256" s="137"/>
      <c r="UA3256" s="137"/>
      <c r="UB3256" s="137"/>
      <c r="UC3256" s="137"/>
      <c r="UD3256" s="137"/>
      <c r="UE3256" s="137"/>
      <c r="UF3256" s="137"/>
      <c r="UG3256" s="137"/>
      <c r="UH3256" s="137"/>
      <c r="UI3256" s="137"/>
      <c r="UJ3256" s="137"/>
      <c r="UK3256" s="137"/>
      <c r="UL3256" s="137"/>
      <c r="UM3256" s="137"/>
      <c r="UN3256" s="137"/>
      <c r="UO3256" s="137"/>
      <c r="UP3256" s="137"/>
      <c r="UQ3256" s="137"/>
      <c r="UR3256" s="137"/>
      <c r="US3256" s="137"/>
      <c r="UT3256" s="137"/>
      <c r="UU3256" s="137"/>
      <c r="UV3256" s="137"/>
      <c r="UW3256" s="137"/>
      <c r="UX3256" s="137"/>
      <c r="UY3256" s="137"/>
      <c r="UZ3256" s="137"/>
      <c r="VA3256" s="137"/>
      <c r="VB3256" s="137"/>
      <c r="VC3256" s="137"/>
      <c r="VD3256" s="137"/>
      <c r="VE3256" s="137"/>
      <c r="VF3256" s="137"/>
      <c r="VG3256" s="137"/>
      <c r="VH3256" s="137"/>
      <c r="VI3256" s="137"/>
      <c r="VJ3256" s="137"/>
      <c r="VK3256" s="137"/>
      <c r="VL3256" s="137"/>
      <c r="VM3256" s="137"/>
      <c r="VN3256" s="137"/>
      <c r="VO3256" s="137"/>
      <c r="VP3256" s="137"/>
      <c r="VQ3256" s="137"/>
      <c r="VR3256" s="137"/>
      <c r="VS3256" s="137"/>
      <c r="VT3256" s="137"/>
      <c r="VU3256" s="137"/>
      <c r="VV3256" s="137"/>
      <c r="VW3256" s="137"/>
      <c r="VX3256" s="137"/>
      <c r="VY3256" s="137"/>
      <c r="VZ3256" s="137"/>
      <c r="WA3256" s="137"/>
      <c r="WB3256" s="137"/>
      <c r="WC3256" s="137"/>
      <c r="WD3256" s="137"/>
      <c r="WE3256" s="137"/>
      <c r="WF3256" s="137"/>
      <c r="WG3256" s="137"/>
      <c r="WH3256" s="137"/>
      <c r="WI3256" s="137"/>
      <c r="WJ3256" s="137"/>
      <c r="WK3256" s="137"/>
      <c r="WL3256" s="137"/>
      <c r="WM3256" s="137"/>
      <c r="WN3256" s="137"/>
      <c r="WO3256" s="137"/>
      <c r="WP3256" s="137"/>
      <c r="WQ3256" s="137"/>
      <c r="WR3256" s="137"/>
      <c r="WS3256" s="137"/>
      <c r="WT3256" s="137"/>
      <c r="WU3256" s="137"/>
      <c r="WV3256" s="137"/>
      <c r="WW3256" s="137"/>
      <c r="WX3256" s="137"/>
      <c r="WY3256" s="137"/>
      <c r="WZ3256" s="137"/>
      <c r="XA3256" s="137"/>
      <c r="XB3256" s="137"/>
      <c r="XC3256" s="137"/>
      <c r="XD3256" s="137"/>
      <c r="XE3256" s="137"/>
      <c r="XF3256" s="137"/>
      <c r="XG3256" s="137"/>
      <c r="XH3256" s="137"/>
      <c r="XI3256" s="137"/>
      <c r="XJ3256" s="137"/>
      <c r="XK3256" s="137"/>
      <c r="XL3256" s="137"/>
      <c r="XM3256" s="137"/>
      <c r="XN3256" s="137"/>
      <c r="XO3256" s="137"/>
      <c r="XP3256" s="137"/>
      <c r="XQ3256" s="137"/>
      <c r="XR3256" s="137"/>
      <c r="XS3256" s="137"/>
      <c r="XT3256" s="137"/>
      <c r="XU3256" s="137"/>
      <c r="XV3256" s="137"/>
      <c r="XW3256" s="137"/>
      <c r="XX3256" s="137"/>
      <c r="XY3256" s="137"/>
      <c r="XZ3256" s="137"/>
      <c r="YA3256" s="137"/>
      <c r="YB3256" s="137"/>
      <c r="YC3256" s="137"/>
      <c r="YD3256" s="137"/>
      <c r="YE3256" s="137"/>
      <c r="YF3256" s="137"/>
      <c r="YG3256" s="137"/>
      <c r="YH3256" s="137"/>
      <c r="YI3256" s="137"/>
      <c r="YJ3256" s="137"/>
      <c r="YK3256" s="137"/>
      <c r="YL3256" s="137"/>
      <c r="YM3256" s="137"/>
      <c r="YN3256" s="137"/>
      <c r="YO3256" s="137"/>
      <c r="YP3256" s="137"/>
      <c r="YQ3256" s="137"/>
      <c r="YR3256" s="137"/>
      <c r="YS3256" s="137"/>
      <c r="YT3256" s="137"/>
      <c r="YU3256" s="137"/>
      <c r="YV3256" s="137"/>
      <c r="YW3256" s="137"/>
      <c r="YX3256" s="137"/>
      <c r="YY3256" s="137"/>
      <c r="YZ3256" s="137"/>
      <c r="ZA3256" s="137"/>
      <c r="ZB3256" s="137"/>
      <c r="ZC3256" s="137"/>
      <c r="ZD3256" s="137"/>
      <c r="ZE3256" s="137"/>
      <c r="ZF3256" s="137"/>
      <c r="ZG3256" s="137"/>
      <c r="ZH3256" s="137"/>
      <c r="ZI3256" s="137"/>
      <c r="ZJ3256" s="137"/>
      <c r="ZK3256" s="137"/>
      <c r="ZL3256" s="137"/>
      <c r="ZM3256" s="137"/>
      <c r="ZN3256" s="137"/>
      <c r="ZO3256" s="137"/>
      <c r="ZP3256" s="137"/>
      <c r="ZQ3256" s="137"/>
      <c r="ZR3256" s="137"/>
      <c r="ZS3256" s="137"/>
      <c r="ZT3256" s="137"/>
      <c r="ZU3256" s="137"/>
      <c r="ZV3256" s="137"/>
      <c r="ZW3256" s="137"/>
      <c r="ZX3256" s="137"/>
      <c r="ZY3256" s="137"/>
      <c r="ZZ3256" s="137"/>
      <c r="AAA3256" s="137"/>
      <c r="AAB3256" s="137"/>
      <c r="AAC3256" s="137"/>
      <c r="AAD3256" s="137"/>
      <c r="AAE3256" s="137"/>
      <c r="AAF3256" s="137"/>
      <c r="AAG3256" s="137"/>
      <c r="AAH3256" s="137"/>
      <c r="AAI3256" s="137"/>
      <c r="AAJ3256" s="137"/>
      <c r="AAK3256" s="137"/>
      <c r="AAL3256" s="137"/>
      <c r="AAM3256" s="137"/>
      <c r="AAN3256" s="137"/>
      <c r="AAO3256" s="137"/>
      <c r="AAP3256" s="137"/>
      <c r="AAQ3256" s="137"/>
      <c r="AAR3256" s="137"/>
      <c r="AAS3256" s="137"/>
      <c r="AAT3256" s="137"/>
      <c r="AAU3256" s="137"/>
      <c r="AAV3256" s="137"/>
      <c r="AAW3256" s="137"/>
      <c r="AAX3256" s="137"/>
      <c r="AAY3256" s="137"/>
      <c r="AAZ3256" s="137"/>
      <c r="ABA3256" s="137"/>
      <c r="ABB3256" s="137"/>
      <c r="ABC3256" s="137"/>
      <c r="ABD3256" s="137"/>
      <c r="ABE3256" s="137"/>
      <c r="ABF3256" s="137"/>
      <c r="ABG3256" s="137"/>
      <c r="ABH3256" s="137"/>
      <c r="ABI3256" s="137"/>
      <c r="ABJ3256" s="137"/>
      <c r="ABK3256" s="137"/>
      <c r="ABL3256" s="137"/>
      <c r="ABM3256" s="137"/>
      <c r="ABN3256" s="137"/>
      <c r="ABO3256" s="137"/>
      <c r="ABP3256" s="137"/>
      <c r="ABQ3256" s="137"/>
      <c r="ABR3256" s="137"/>
      <c r="ABS3256" s="137"/>
      <c r="ABT3256" s="137"/>
      <c r="ABU3256" s="137"/>
      <c r="ABV3256" s="137"/>
      <c r="ABW3256" s="137"/>
      <c r="ABX3256" s="137"/>
      <c r="ABY3256" s="137"/>
      <c r="ABZ3256" s="137"/>
      <c r="ACA3256" s="137"/>
      <c r="ACB3256" s="137"/>
      <c r="ACC3256" s="137"/>
      <c r="ACD3256" s="137"/>
      <c r="ACE3256" s="137"/>
      <c r="ACF3256" s="137"/>
      <c r="ACG3256" s="137"/>
      <c r="ACH3256" s="137"/>
      <c r="ACI3256" s="137"/>
      <c r="ACJ3256" s="137"/>
      <c r="ACK3256" s="137"/>
      <c r="ACL3256" s="137"/>
      <c r="ACM3256" s="137"/>
      <c r="ACN3256" s="137"/>
      <c r="ACO3256" s="137"/>
      <c r="ACP3256" s="137"/>
      <c r="ACQ3256" s="137"/>
      <c r="ACR3256" s="137"/>
      <c r="ACS3256" s="137"/>
      <c r="ACT3256" s="137"/>
      <c r="ACU3256" s="137"/>
      <c r="ACV3256" s="137"/>
      <c r="ACW3256" s="137"/>
      <c r="ACX3256" s="137"/>
      <c r="ACY3256" s="137"/>
      <c r="ACZ3256" s="137"/>
      <c r="ADA3256" s="137"/>
      <c r="ADB3256" s="137"/>
      <c r="ADC3256" s="137"/>
      <c r="ADD3256" s="137"/>
      <c r="ADE3256" s="137"/>
      <c r="ADF3256" s="137"/>
      <c r="ADG3256" s="137"/>
      <c r="ADH3256" s="137"/>
      <c r="ADI3256" s="137"/>
      <c r="ADJ3256" s="137"/>
      <c r="ADK3256" s="137"/>
      <c r="ADL3256" s="137"/>
      <c r="ADM3256" s="137"/>
      <c r="ADN3256" s="137"/>
      <c r="ADO3256" s="137"/>
      <c r="ADP3256" s="137"/>
      <c r="ADQ3256" s="137"/>
      <c r="ADR3256" s="137"/>
      <c r="ADS3256" s="137"/>
      <c r="ADT3256" s="137"/>
      <c r="ADU3256" s="137"/>
      <c r="ADV3256" s="137"/>
      <c r="ADW3256" s="137"/>
      <c r="ADX3256" s="137"/>
      <c r="ADY3256" s="137"/>
      <c r="ADZ3256" s="137"/>
      <c r="AEA3256" s="137"/>
      <c r="AEB3256" s="137"/>
      <c r="AEC3256" s="137"/>
      <c r="AED3256" s="137"/>
      <c r="AEE3256" s="137"/>
      <c r="AEF3256" s="137"/>
      <c r="AEG3256" s="137"/>
      <c r="AEH3256" s="137"/>
      <c r="AEI3256" s="137"/>
      <c r="AEJ3256" s="137"/>
      <c r="AEK3256" s="137"/>
      <c r="AEL3256" s="137"/>
      <c r="AEM3256" s="137"/>
      <c r="AEN3256" s="137"/>
      <c r="AEO3256" s="137"/>
      <c r="AEP3256" s="137"/>
      <c r="AEQ3256" s="137"/>
      <c r="AER3256" s="137"/>
      <c r="AES3256" s="137"/>
      <c r="AET3256" s="137"/>
      <c r="AEU3256" s="137"/>
      <c r="AEV3256" s="137"/>
      <c r="AEW3256" s="137"/>
      <c r="AEX3256" s="137"/>
      <c r="AEY3256" s="137"/>
      <c r="AEZ3256" s="137"/>
      <c r="AFA3256" s="137"/>
      <c r="AFB3256" s="137"/>
      <c r="AFC3256" s="137"/>
      <c r="AFD3256" s="137"/>
      <c r="AFE3256" s="137"/>
      <c r="AFF3256" s="137"/>
      <c r="AFG3256" s="137"/>
      <c r="AFH3256" s="137"/>
      <c r="AFI3256" s="137"/>
      <c r="AFJ3256" s="137"/>
      <c r="AFK3256" s="137"/>
      <c r="AFL3256" s="137"/>
      <c r="AFM3256" s="137"/>
      <c r="AFN3256" s="137"/>
      <c r="AFO3256" s="137"/>
      <c r="AFP3256" s="137"/>
      <c r="AFQ3256" s="137"/>
      <c r="AFR3256" s="137"/>
      <c r="AFS3256" s="137"/>
      <c r="AFT3256" s="137"/>
      <c r="AFU3256" s="137"/>
      <c r="AFV3256" s="137"/>
      <c r="AFW3256" s="137"/>
      <c r="AFX3256" s="137"/>
      <c r="AFY3256" s="137"/>
      <c r="AFZ3256" s="137"/>
      <c r="AGA3256" s="137"/>
      <c r="AGB3256" s="137"/>
      <c r="AGC3256" s="137"/>
      <c r="AGD3256" s="137"/>
      <c r="AGE3256" s="137"/>
      <c r="AGF3256" s="137"/>
      <c r="AGG3256" s="137"/>
      <c r="AGH3256" s="137"/>
      <c r="AGI3256" s="137"/>
      <c r="AGJ3256" s="137"/>
      <c r="AGK3256" s="137"/>
      <c r="AGL3256" s="137"/>
      <c r="AGM3256" s="137"/>
      <c r="AGN3256" s="137"/>
      <c r="AGO3256" s="137"/>
      <c r="AGP3256" s="137"/>
      <c r="AGQ3256" s="137"/>
      <c r="AGR3256" s="137"/>
      <c r="AGS3256" s="137"/>
      <c r="AGT3256" s="137"/>
      <c r="AGU3256" s="137"/>
      <c r="AGV3256" s="137"/>
      <c r="AGW3256" s="137"/>
      <c r="AGX3256" s="137"/>
      <c r="AGY3256" s="137"/>
      <c r="AGZ3256" s="137"/>
      <c r="AHA3256" s="137"/>
      <c r="AHB3256" s="137"/>
      <c r="AHC3256" s="137"/>
      <c r="AHD3256" s="137"/>
      <c r="AHE3256" s="137"/>
      <c r="AHF3256" s="137"/>
      <c r="AHG3256" s="137"/>
      <c r="AHH3256" s="137"/>
      <c r="AHI3256" s="137"/>
      <c r="AHJ3256" s="137"/>
      <c r="AHK3256" s="137"/>
      <c r="AHL3256" s="137"/>
      <c r="AHM3256" s="137"/>
      <c r="AHN3256" s="137"/>
      <c r="AHO3256" s="137"/>
      <c r="AHP3256" s="137"/>
      <c r="AHQ3256" s="137"/>
      <c r="AHR3256" s="137"/>
      <c r="AHS3256" s="137"/>
      <c r="AHT3256" s="137"/>
      <c r="AHU3256" s="137"/>
      <c r="AHV3256" s="137"/>
      <c r="AHW3256" s="137"/>
      <c r="AHX3256" s="137"/>
      <c r="AHY3256" s="137"/>
      <c r="AHZ3256" s="137"/>
      <c r="AIA3256" s="137"/>
      <c r="AIB3256" s="137"/>
      <c r="AIC3256" s="137"/>
      <c r="AID3256" s="137"/>
      <c r="AIE3256" s="137"/>
      <c r="AIF3256" s="137"/>
      <c r="AIG3256" s="137"/>
      <c r="AIH3256" s="137"/>
      <c r="AII3256" s="137"/>
      <c r="AIJ3256" s="137"/>
      <c r="AIK3256" s="137"/>
      <c r="AIL3256" s="137"/>
      <c r="AIM3256" s="137"/>
      <c r="AIN3256" s="137"/>
      <c r="AIO3256" s="137"/>
      <c r="AIP3256" s="137"/>
      <c r="AIQ3256" s="137"/>
      <c r="AIR3256" s="137"/>
      <c r="AIS3256" s="137"/>
      <c r="AIT3256" s="137"/>
      <c r="AIU3256" s="137"/>
      <c r="AIV3256" s="137"/>
      <c r="AIW3256" s="137"/>
      <c r="AIX3256" s="137"/>
      <c r="AIY3256" s="137"/>
      <c r="AIZ3256" s="137"/>
      <c r="AJA3256" s="137"/>
      <c r="AJB3256" s="137"/>
      <c r="AJC3256" s="137"/>
      <c r="AJD3256" s="137"/>
      <c r="AJE3256" s="137"/>
      <c r="AJF3256" s="137"/>
      <c r="AJG3256" s="137"/>
      <c r="AJH3256" s="137"/>
      <c r="AJI3256" s="137"/>
      <c r="AJJ3256" s="137"/>
      <c r="AJK3256" s="137"/>
      <c r="AJL3256" s="137"/>
      <c r="AJM3256" s="137"/>
      <c r="AJN3256" s="137"/>
      <c r="AJO3256" s="137"/>
      <c r="AJP3256" s="137"/>
      <c r="AJQ3256" s="137"/>
      <c r="AJR3256" s="137"/>
      <c r="AJS3256" s="137"/>
      <c r="AJT3256" s="137"/>
      <c r="AJU3256" s="137"/>
      <c r="AJV3256" s="137"/>
      <c r="AJW3256" s="137"/>
      <c r="AJX3256" s="137"/>
      <c r="AJY3256" s="137"/>
      <c r="AJZ3256" s="137"/>
      <c r="AKA3256" s="137"/>
      <c r="AKB3256" s="137"/>
      <c r="AKC3256" s="137"/>
      <c r="AKD3256" s="137"/>
      <c r="AKE3256" s="137"/>
      <c r="AKF3256" s="137"/>
      <c r="AKG3256" s="137"/>
      <c r="AKH3256" s="137"/>
      <c r="AKI3256" s="137"/>
      <c r="AKJ3256" s="137"/>
      <c r="AKK3256" s="137"/>
      <c r="AKL3256" s="137"/>
      <c r="AKM3256" s="137"/>
      <c r="AKN3256" s="137"/>
      <c r="AKO3256" s="137"/>
      <c r="AKP3256" s="137"/>
      <c r="AKQ3256" s="137"/>
      <c r="AKR3256" s="137"/>
      <c r="AKS3256" s="137"/>
      <c r="AKT3256" s="137"/>
      <c r="AKU3256" s="137"/>
      <c r="AKV3256" s="137"/>
      <c r="AKW3256" s="137"/>
      <c r="AKX3256" s="137"/>
      <c r="AKY3256" s="137"/>
      <c r="AKZ3256" s="137"/>
      <c r="ALA3256" s="137"/>
      <c r="ALB3256" s="137"/>
      <c r="ALC3256" s="137"/>
      <c r="ALD3256" s="137"/>
      <c r="ALE3256" s="137"/>
      <c r="ALF3256" s="137"/>
      <c r="ALG3256" s="137"/>
      <c r="ALH3256" s="137"/>
      <c r="ALI3256" s="137"/>
      <c r="ALJ3256" s="137"/>
      <c r="ALK3256" s="137"/>
      <c r="ALL3256" s="137"/>
      <c r="ALM3256" s="137"/>
      <c r="ALN3256" s="137"/>
      <c r="ALO3256" s="137"/>
      <c r="ALP3256" s="137"/>
      <c r="ALQ3256" s="137"/>
      <c r="ALR3256" s="137"/>
      <c r="ALS3256" s="137"/>
      <c r="ALT3256" s="137"/>
      <c r="ALU3256" s="137"/>
      <c r="ALV3256" s="137"/>
      <c r="ALW3256" s="137"/>
      <c r="ALX3256" s="137"/>
      <c r="ALY3256" s="137"/>
      <c r="ALZ3256" s="137"/>
      <c r="AMA3256" s="137"/>
      <c r="AMB3256" s="137"/>
      <c r="AMC3256" s="137"/>
      <c r="AMD3256" s="137"/>
      <c r="AME3256" s="137"/>
      <c r="AMF3256" s="137"/>
      <c r="AMG3256" s="137"/>
      <c r="AMH3256" s="137"/>
      <c r="AMI3256" s="137"/>
      <c r="AMJ3256" s="137"/>
      <c r="AMK3256" s="137"/>
      <c r="AML3256" s="137"/>
      <c r="AMM3256" s="137"/>
      <c r="AMN3256" s="137"/>
      <c r="AMO3256" s="137"/>
      <c r="AMP3256" s="137"/>
      <c r="AMQ3256" s="137"/>
      <c r="AMR3256" s="137"/>
      <c r="AMS3256" s="137"/>
      <c r="AMT3256" s="137"/>
      <c r="AMU3256" s="137"/>
      <c r="AMV3256" s="137"/>
      <c r="AMW3256" s="137"/>
      <c r="AMX3256" s="137"/>
      <c r="AMY3256" s="137"/>
      <c r="AMZ3256" s="137"/>
      <c r="ANA3256" s="137"/>
      <c r="ANB3256" s="137"/>
      <c r="ANC3256" s="137"/>
      <c r="AND3256" s="137"/>
      <c r="ANE3256" s="137"/>
      <c r="ANF3256" s="137"/>
      <c r="ANG3256" s="137"/>
      <c r="ANH3256" s="137"/>
      <c r="ANI3256" s="137"/>
      <c r="ANJ3256" s="137"/>
      <c r="ANK3256" s="137"/>
      <c r="ANL3256" s="137"/>
      <c r="ANM3256" s="137"/>
      <c r="ANN3256" s="137"/>
      <c r="ANO3256" s="137"/>
      <c r="ANP3256" s="137"/>
      <c r="ANQ3256" s="137"/>
      <c r="ANR3256" s="137"/>
      <c r="ANS3256" s="137"/>
      <c r="ANT3256" s="137"/>
      <c r="ANU3256" s="137"/>
      <c r="ANV3256" s="137"/>
      <c r="ANW3256" s="137"/>
      <c r="ANX3256" s="137"/>
      <c r="ANY3256" s="137"/>
      <c r="ANZ3256" s="137"/>
      <c r="AOA3256" s="137"/>
      <c r="AOB3256" s="137"/>
      <c r="AOC3256" s="137"/>
      <c r="AOD3256" s="137"/>
      <c r="AOE3256" s="137"/>
      <c r="AOF3256" s="137"/>
      <c r="AOG3256" s="137"/>
      <c r="AOH3256" s="137"/>
      <c r="AOI3256" s="137"/>
      <c r="AOJ3256" s="137"/>
      <c r="AOK3256" s="137"/>
      <c r="AOL3256" s="137"/>
      <c r="AOM3256" s="137"/>
      <c r="AON3256" s="137"/>
      <c r="AOO3256" s="137"/>
      <c r="AOP3256" s="137"/>
      <c r="AOQ3256" s="137"/>
      <c r="AOR3256" s="137"/>
      <c r="AOS3256" s="137"/>
      <c r="AOT3256" s="137"/>
      <c r="AOU3256" s="137"/>
      <c r="AOV3256" s="137"/>
      <c r="AOW3256" s="137"/>
      <c r="AOX3256" s="137"/>
      <c r="AOY3256" s="137"/>
      <c r="AOZ3256" s="137"/>
      <c r="APA3256" s="137"/>
      <c r="APB3256" s="137"/>
      <c r="APC3256" s="137"/>
      <c r="APD3256" s="137"/>
      <c r="APE3256" s="137"/>
      <c r="APF3256" s="137"/>
      <c r="APG3256" s="137"/>
      <c r="APH3256" s="137"/>
      <c r="API3256" s="137"/>
      <c r="APJ3256" s="137"/>
      <c r="APK3256" s="137"/>
      <c r="APL3256" s="137"/>
      <c r="APM3256" s="137"/>
      <c r="APN3256" s="137"/>
      <c r="APO3256" s="137"/>
      <c r="APP3256" s="137"/>
      <c r="APQ3256" s="137"/>
      <c r="APR3256" s="137"/>
      <c r="APS3256" s="137"/>
      <c r="APT3256" s="137"/>
      <c r="APU3256" s="137"/>
      <c r="APV3256" s="137"/>
      <c r="APW3256" s="137"/>
      <c r="APX3256" s="137"/>
      <c r="APY3256" s="137"/>
      <c r="APZ3256" s="137"/>
      <c r="AQA3256" s="137"/>
      <c r="AQB3256" s="137"/>
      <c r="AQC3256" s="137"/>
      <c r="AQD3256" s="137"/>
      <c r="AQE3256" s="137"/>
      <c r="AQF3256" s="137"/>
      <c r="AQG3256" s="137"/>
      <c r="AQH3256" s="137"/>
      <c r="AQI3256" s="137"/>
      <c r="AQJ3256" s="137"/>
      <c r="AQK3256" s="137"/>
      <c r="AQL3256" s="137"/>
      <c r="AQM3256" s="137"/>
      <c r="AQN3256" s="137"/>
      <c r="AQO3256" s="137"/>
      <c r="AQP3256" s="137"/>
      <c r="AQQ3256" s="137"/>
      <c r="AQR3256" s="137"/>
      <c r="AQS3256" s="137"/>
      <c r="AQT3256" s="137"/>
      <c r="AQU3256" s="137"/>
      <c r="AQV3256" s="137"/>
      <c r="AQW3256" s="137"/>
      <c r="AQX3256" s="137"/>
      <c r="AQY3256" s="137"/>
      <c r="AQZ3256" s="137"/>
      <c r="ARA3256" s="137"/>
      <c r="ARB3256" s="137"/>
      <c r="ARC3256" s="137"/>
      <c r="ARD3256" s="137"/>
      <c r="ARE3256" s="137"/>
      <c r="ARF3256" s="137"/>
      <c r="ARG3256" s="137"/>
      <c r="ARH3256" s="137"/>
      <c r="ARI3256" s="137"/>
      <c r="ARJ3256" s="137"/>
      <c r="ARK3256" s="137"/>
      <c r="ARL3256" s="137"/>
      <c r="ARM3256" s="137"/>
      <c r="ARN3256" s="137"/>
      <c r="ARO3256" s="137"/>
      <c r="ARP3256" s="137"/>
      <c r="ARQ3256" s="137"/>
      <c r="ARR3256" s="137"/>
      <c r="ARS3256" s="137"/>
      <c r="ART3256" s="137"/>
      <c r="ARU3256" s="137"/>
      <c r="ARV3256" s="137"/>
      <c r="ARW3256" s="137"/>
      <c r="ARX3256" s="137"/>
      <c r="ARY3256" s="137"/>
      <c r="ARZ3256" s="137"/>
      <c r="ASA3256" s="137"/>
      <c r="ASB3256" s="137"/>
      <c r="ASC3256" s="137"/>
      <c r="ASD3256" s="137"/>
      <c r="ASE3256" s="137"/>
      <c r="ASF3256" s="137"/>
      <c r="ASG3256" s="137"/>
      <c r="ASH3256" s="137"/>
      <c r="ASI3256" s="137"/>
      <c r="ASJ3256" s="137"/>
      <c r="ASK3256" s="137"/>
      <c r="ASL3256" s="137"/>
      <c r="ASM3256" s="137"/>
      <c r="ASN3256" s="137"/>
      <c r="ASO3256" s="137"/>
      <c r="ASP3256" s="137"/>
      <c r="ASQ3256" s="137"/>
      <c r="ASR3256" s="137"/>
      <c r="ASS3256" s="137"/>
      <c r="AST3256" s="137"/>
      <c r="ASU3256" s="137"/>
      <c r="ASV3256" s="137"/>
      <c r="ASW3256" s="137"/>
      <c r="ASX3256" s="137"/>
      <c r="ASY3256" s="137"/>
      <c r="ASZ3256" s="137"/>
      <c r="ATA3256" s="137"/>
      <c r="ATB3256" s="137"/>
      <c r="ATC3256" s="137"/>
      <c r="ATD3256" s="137"/>
      <c r="ATE3256" s="137"/>
      <c r="ATF3256" s="137"/>
      <c r="ATG3256" s="137"/>
      <c r="ATH3256" s="137"/>
      <c r="ATI3256" s="137"/>
      <c r="ATJ3256" s="137"/>
      <c r="ATK3256" s="137"/>
      <c r="ATL3256" s="137"/>
      <c r="ATM3256" s="137"/>
      <c r="ATN3256" s="137"/>
      <c r="ATO3256" s="137"/>
      <c r="ATP3256" s="137"/>
      <c r="ATQ3256" s="137"/>
      <c r="ATR3256" s="137"/>
      <c r="ATS3256" s="137"/>
      <c r="ATT3256" s="137"/>
      <c r="ATU3256" s="137"/>
      <c r="ATV3256" s="137"/>
      <c r="ATW3256" s="137"/>
      <c r="ATX3256" s="137"/>
      <c r="ATY3256" s="137"/>
      <c r="ATZ3256" s="137"/>
      <c r="AUA3256" s="137"/>
      <c r="AUB3256" s="137"/>
      <c r="AUC3256" s="137"/>
      <c r="AUD3256" s="137"/>
      <c r="AUE3256" s="137"/>
      <c r="AUF3256" s="137"/>
      <c r="AUG3256" s="137"/>
      <c r="AUH3256" s="137"/>
      <c r="AUI3256" s="137"/>
      <c r="AUJ3256" s="137"/>
      <c r="AUK3256" s="137"/>
      <c r="AUL3256" s="137"/>
      <c r="AUM3256" s="137"/>
      <c r="AUN3256" s="137"/>
      <c r="AUO3256" s="137"/>
      <c r="AUP3256" s="137"/>
      <c r="AUQ3256" s="137"/>
      <c r="AUR3256" s="137"/>
      <c r="AUS3256" s="137"/>
      <c r="AUT3256" s="137"/>
      <c r="AUU3256" s="137"/>
      <c r="AUV3256" s="137"/>
      <c r="AUW3256" s="137"/>
      <c r="AUX3256" s="137"/>
      <c r="AUY3256" s="137"/>
      <c r="AUZ3256" s="137"/>
      <c r="AVA3256" s="137"/>
      <c r="AVB3256" s="137"/>
      <c r="AVC3256" s="137"/>
      <c r="AVD3256" s="137"/>
      <c r="AVE3256" s="137"/>
      <c r="AVF3256" s="137"/>
      <c r="AVG3256" s="137"/>
      <c r="AVH3256" s="137"/>
      <c r="AVI3256" s="137"/>
      <c r="AVJ3256" s="137"/>
      <c r="AVK3256" s="137"/>
      <c r="AVL3256" s="137"/>
      <c r="AVM3256" s="137"/>
      <c r="AVN3256" s="137"/>
      <c r="AVO3256" s="137"/>
      <c r="AVP3256" s="137"/>
      <c r="AVQ3256" s="137"/>
      <c r="AVR3256" s="137"/>
      <c r="AVS3256" s="137"/>
      <c r="AVT3256" s="137"/>
      <c r="AVU3256" s="137"/>
      <c r="AVV3256" s="137"/>
      <c r="AVW3256" s="137"/>
      <c r="AVX3256" s="137"/>
      <c r="AVY3256" s="137"/>
      <c r="AVZ3256" s="137"/>
      <c r="AWA3256" s="137"/>
      <c r="AWB3256" s="137"/>
      <c r="AWC3256" s="137"/>
      <c r="AWD3256" s="137"/>
      <c r="AWE3256" s="137"/>
      <c r="AWF3256" s="137"/>
      <c r="AWG3256" s="137"/>
      <c r="AWH3256" s="137"/>
      <c r="AWI3256" s="137"/>
      <c r="AWJ3256" s="137"/>
      <c r="AWK3256" s="137"/>
      <c r="AWL3256" s="137"/>
      <c r="AWM3256" s="137"/>
      <c r="AWN3256" s="137"/>
      <c r="AWO3256" s="137"/>
      <c r="AWP3256" s="137"/>
      <c r="AWQ3256" s="137"/>
      <c r="AWR3256" s="137"/>
      <c r="AWS3256" s="137"/>
      <c r="AWT3256" s="137"/>
      <c r="AWU3256" s="137"/>
      <c r="AWV3256" s="137"/>
      <c r="AWW3256" s="137"/>
      <c r="AWX3256" s="137"/>
      <c r="AWY3256" s="137"/>
      <c r="AWZ3256" s="137"/>
      <c r="AXA3256" s="137"/>
      <c r="AXB3256" s="137"/>
      <c r="AXC3256" s="137"/>
      <c r="AXD3256" s="137"/>
      <c r="AXE3256" s="137"/>
      <c r="AXF3256" s="137"/>
      <c r="AXG3256" s="137"/>
      <c r="AXH3256" s="137"/>
      <c r="AXI3256" s="137"/>
      <c r="AXJ3256" s="137"/>
      <c r="AXK3256" s="137"/>
      <c r="AXL3256" s="137"/>
      <c r="AXM3256" s="137"/>
      <c r="AXN3256" s="137"/>
      <c r="AXO3256" s="137"/>
      <c r="AXP3256" s="137"/>
      <c r="AXQ3256" s="137"/>
      <c r="AXR3256" s="137"/>
      <c r="AXS3256" s="137"/>
      <c r="AXT3256" s="137"/>
      <c r="AXU3256" s="137"/>
      <c r="AXV3256" s="137"/>
      <c r="AXW3256" s="137"/>
      <c r="AXX3256" s="137"/>
      <c r="AXY3256" s="137"/>
      <c r="AXZ3256" s="137"/>
      <c r="AYA3256" s="137"/>
      <c r="AYB3256" s="137"/>
      <c r="AYC3256" s="137"/>
      <c r="AYD3256" s="137"/>
      <c r="AYE3256" s="137"/>
      <c r="AYF3256" s="137"/>
      <c r="AYG3256" s="137"/>
      <c r="AYH3256" s="137"/>
      <c r="AYI3256" s="137"/>
      <c r="AYJ3256" s="137"/>
      <c r="AYK3256" s="137"/>
      <c r="AYL3256" s="137"/>
      <c r="AYM3256" s="137"/>
      <c r="AYN3256" s="137"/>
      <c r="AYO3256" s="137"/>
      <c r="AYP3256" s="137"/>
      <c r="AYQ3256" s="137"/>
      <c r="AYR3256" s="137"/>
      <c r="AYS3256" s="137"/>
      <c r="AYT3256" s="137"/>
      <c r="AYU3256" s="137"/>
      <c r="AYV3256" s="137"/>
      <c r="AYW3256" s="137"/>
      <c r="AYX3256" s="137"/>
      <c r="AYY3256" s="137"/>
      <c r="AYZ3256" s="137"/>
      <c r="AZA3256" s="137"/>
      <c r="AZB3256" s="137"/>
      <c r="AZC3256" s="137"/>
      <c r="AZD3256" s="137"/>
      <c r="AZE3256" s="137"/>
      <c r="AZF3256" s="137"/>
      <c r="AZG3256" s="137"/>
      <c r="AZH3256" s="137"/>
      <c r="AZI3256" s="137"/>
      <c r="AZJ3256" s="137"/>
      <c r="AZK3256" s="137"/>
      <c r="AZL3256" s="137"/>
      <c r="AZM3256" s="137"/>
      <c r="AZN3256" s="137"/>
      <c r="AZO3256" s="137"/>
      <c r="AZP3256" s="137"/>
      <c r="AZQ3256" s="137"/>
      <c r="AZR3256" s="137"/>
      <c r="AZS3256" s="137"/>
      <c r="AZT3256" s="137"/>
      <c r="AZU3256" s="137"/>
      <c r="AZV3256" s="137"/>
      <c r="AZW3256" s="137"/>
      <c r="AZX3256" s="137"/>
      <c r="AZY3256" s="137"/>
      <c r="AZZ3256" s="137"/>
      <c r="BAA3256" s="137"/>
      <c r="BAB3256" s="137"/>
      <c r="BAC3256" s="137"/>
      <c r="BAD3256" s="137"/>
      <c r="BAE3256" s="137"/>
      <c r="BAF3256" s="137"/>
      <c r="BAG3256" s="137"/>
      <c r="BAH3256" s="137"/>
      <c r="BAI3256" s="137"/>
      <c r="BAJ3256" s="137"/>
      <c r="BAK3256" s="137"/>
      <c r="BAL3256" s="137"/>
      <c r="BAM3256" s="137"/>
      <c r="BAN3256" s="137"/>
      <c r="BAO3256" s="137"/>
      <c r="BAP3256" s="137"/>
      <c r="BAQ3256" s="137"/>
      <c r="BAR3256" s="137"/>
      <c r="BAS3256" s="137"/>
      <c r="BAT3256" s="137"/>
      <c r="BAU3256" s="137"/>
      <c r="BAV3256" s="137"/>
      <c r="BAW3256" s="137"/>
      <c r="BAX3256" s="137"/>
      <c r="BAY3256" s="137"/>
      <c r="BAZ3256" s="137"/>
      <c r="BBA3256" s="137"/>
      <c r="BBB3256" s="137"/>
      <c r="BBC3256" s="137"/>
      <c r="BBD3256" s="137"/>
      <c r="BBE3256" s="137"/>
      <c r="BBF3256" s="137"/>
      <c r="BBG3256" s="137"/>
      <c r="BBH3256" s="137"/>
      <c r="BBI3256" s="137"/>
      <c r="BBJ3256" s="137"/>
      <c r="BBK3256" s="137"/>
      <c r="BBL3256" s="137"/>
      <c r="BBM3256" s="137"/>
      <c r="BBN3256" s="137"/>
      <c r="BBO3256" s="137"/>
      <c r="BBP3256" s="137"/>
      <c r="BBQ3256" s="137"/>
      <c r="BBR3256" s="137"/>
      <c r="BBS3256" s="137"/>
      <c r="BBT3256" s="137"/>
      <c r="BBU3256" s="137"/>
      <c r="BBV3256" s="137"/>
      <c r="BBW3256" s="137"/>
      <c r="BBX3256" s="137"/>
      <c r="BBY3256" s="137"/>
      <c r="BBZ3256" s="137"/>
      <c r="BCA3256" s="137"/>
      <c r="BCB3256" s="137"/>
      <c r="BCC3256" s="137"/>
      <c r="BCD3256" s="137"/>
      <c r="BCE3256" s="137"/>
      <c r="BCF3256" s="137"/>
      <c r="BCG3256" s="137"/>
      <c r="BCH3256" s="137"/>
      <c r="BCI3256" s="137"/>
      <c r="BCJ3256" s="137"/>
      <c r="BCK3256" s="137"/>
      <c r="BCL3256" s="137"/>
      <c r="BCM3256" s="137"/>
      <c r="BCN3256" s="137"/>
      <c r="BCO3256" s="137"/>
      <c r="BCP3256" s="137"/>
      <c r="BCQ3256" s="137"/>
      <c r="BCR3256" s="137"/>
      <c r="BCS3256" s="137"/>
      <c r="BCT3256" s="137"/>
      <c r="BCU3256" s="137"/>
      <c r="BCV3256" s="137"/>
      <c r="BCW3256" s="137"/>
      <c r="BCX3256" s="137"/>
      <c r="BCY3256" s="137"/>
      <c r="BCZ3256" s="137"/>
      <c r="BDA3256" s="137"/>
      <c r="BDB3256" s="137"/>
      <c r="BDC3256" s="137"/>
      <c r="BDD3256" s="137"/>
      <c r="BDE3256" s="137"/>
      <c r="BDF3256" s="137"/>
      <c r="BDG3256" s="137"/>
      <c r="BDH3256" s="137"/>
      <c r="BDI3256" s="137"/>
      <c r="BDJ3256" s="137"/>
      <c r="BDK3256" s="137"/>
      <c r="BDL3256" s="137"/>
      <c r="BDM3256" s="137"/>
      <c r="BDN3256" s="137"/>
      <c r="BDO3256" s="137"/>
      <c r="BDP3256" s="137"/>
      <c r="BDQ3256" s="137"/>
      <c r="BDR3256" s="137"/>
      <c r="BDS3256" s="137"/>
      <c r="BDT3256" s="137"/>
      <c r="BDU3256" s="137"/>
      <c r="BDV3256" s="137"/>
      <c r="BDW3256" s="137"/>
      <c r="BDX3256" s="137"/>
      <c r="BDY3256" s="137"/>
      <c r="BDZ3256" s="137"/>
      <c r="BEA3256" s="137"/>
      <c r="BEB3256" s="137"/>
      <c r="BEC3256" s="137"/>
      <c r="BED3256" s="137"/>
      <c r="BEE3256" s="137"/>
      <c r="BEF3256" s="137"/>
      <c r="BEG3256" s="137"/>
      <c r="BEH3256" s="137"/>
      <c r="BEI3256" s="137"/>
      <c r="BEJ3256" s="137"/>
      <c r="BEK3256" s="137"/>
      <c r="BEL3256" s="137"/>
      <c r="BEM3256" s="137"/>
      <c r="BEN3256" s="137"/>
      <c r="BEO3256" s="137"/>
      <c r="BEP3256" s="137"/>
      <c r="BEQ3256" s="137"/>
      <c r="BER3256" s="137"/>
      <c r="BES3256" s="137"/>
      <c r="BET3256" s="137"/>
      <c r="BEU3256" s="137"/>
      <c r="BEV3256" s="137"/>
      <c r="BEW3256" s="137"/>
      <c r="BEX3256" s="137"/>
      <c r="BEY3256" s="137"/>
      <c r="BEZ3256" s="137"/>
      <c r="BFA3256" s="137"/>
      <c r="BFB3256" s="137"/>
      <c r="BFC3256" s="137"/>
      <c r="BFD3256" s="137"/>
      <c r="BFE3256" s="137"/>
      <c r="BFF3256" s="137"/>
      <c r="BFG3256" s="137"/>
      <c r="BFH3256" s="137"/>
      <c r="BFI3256" s="137"/>
      <c r="BFJ3256" s="137"/>
      <c r="BFK3256" s="137"/>
      <c r="BFL3256" s="137"/>
      <c r="BFM3256" s="137"/>
      <c r="BFN3256" s="137"/>
      <c r="BFO3256" s="137"/>
      <c r="BFP3256" s="137"/>
      <c r="BFQ3256" s="137"/>
      <c r="BFR3256" s="137"/>
      <c r="BFS3256" s="137"/>
      <c r="BFT3256" s="137"/>
      <c r="BFU3256" s="137"/>
      <c r="BFV3256" s="137"/>
      <c r="BFW3256" s="137"/>
      <c r="BFX3256" s="137"/>
      <c r="BFY3256" s="137"/>
      <c r="BFZ3256" s="137"/>
      <c r="BGA3256" s="137"/>
      <c r="BGB3256" s="137"/>
      <c r="BGC3256" s="137"/>
      <c r="BGD3256" s="137"/>
      <c r="BGE3256" s="137"/>
      <c r="BGF3256" s="137"/>
      <c r="BGG3256" s="137"/>
      <c r="BGH3256" s="137"/>
      <c r="BGI3256" s="137"/>
      <c r="BGJ3256" s="137"/>
      <c r="BGK3256" s="137"/>
      <c r="BGL3256" s="137"/>
      <c r="BGM3256" s="137"/>
      <c r="BGN3256" s="137"/>
      <c r="BGO3256" s="137"/>
      <c r="BGP3256" s="137"/>
      <c r="BGQ3256" s="137"/>
      <c r="BGR3256" s="137"/>
      <c r="BGS3256" s="137"/>
      <c r="BGT3256" s="137"/>
      <c r="BGU3256" s="137"/>
      <c r="BGV3256" s="137"/>
      <c r="BGW3256" s="137"/>
      <c r="BGX3256" s="137"/>
      <c r="BGY3256" s="137"/>
      <c r="BGZ3256" s="137"/>
      <c r="BHA3256" s="137"/>
      <c r="BHB3256" s="137"/>
      <c r="BHC3256" s="137"/>
      <c r="BHD3256" s="137"/>
      <c r="BHE3256" s="137"/>
      <c r="BHF3256" s="137"/>
      <c r="BHG3256" s="137"/>
      <c r="BHH3256" s="137"/>
      <c r="BHI3256" s="137"/>
      <c r="BHJ3256" s="137"/>
      <c r="BHK3256" s="137"/>
      <c r="BHL3256" s="137"/>
      <c r="BHM3256" s="137"/>
      <c r="BHN3256" s="137"/>
      <c r="BHO3256" s="137"/>
      <c r="BHP3256" s="137"/>
      <c r="BHQ3256" s="137"/>
      <c r="BHR3256" s="137"/>
      <c r="BHS3256" s="137"/>
      <c r="BHT3256" s="137"/>
      <c r="BHU3256" s="137"/>
      <c r="BHV3256" s="137"/>
      <c r="BHW3256" s="137"/>
      <c r="BHX3256" s="137"/>
      <c r="BHY3256" s="137"/>
      <c r="BHZ3256" s="137"/>
      <c r="BIA3256" s="137"/>
      <c r="BIB3256" s="137"/>
      <c r="BIC3256" s="137"/>
      <c r="BID3256" s="137"/>
      <c r="BIE3256" s="137"/>
      <c r="BIF3256" s="137"/>
      <c r="BIG3256" s="137"/>
      <c r="BIH3256" s="137"/>
      <c r="BII3256" s="137"/>
      <c r="BIJ3256" s="137"/>
      <c r="BIK3256" s="137"/>
      <c r="BIL3256" s="137"/>
      <c r="BIM3256" s="137"/>
      <c r="BIN3256" s="137"/>
      <c r="BIO3256" s="137"/>
      <c r="BIP3256" s="137"/>
      <c r="BIQ3256" s="137"/>
      <c r="BIR3256" s="137"/>
      <c r="BIS3256" s="137"/>
      <c r="BIT3256" s="137"/>
      <c r="BIU3256" s="137"/>
      <c r="BIV3256" s="137"/>
      <c r="BIW3256" s="137"/>
      <c r="BIX3256" s="137"/>
      <c r="BIY3256" s="137"/>
      <c r="BIZ3256" s="137"/>
      <c r="BJA3256" s="137"/>
      <c r="BJB3256" s="137"/>
      <c r="BJC3256" s="137"/>
      <c r="BJD3256" s="137"/>
      <c r="BJE3256" s="137"/>
      <c r="BJF3256" s="137"/>
      <c r="BJG3256" s="137"/>
      <c r="BJH3256" s="137"/>
      <c r="BJI3256" s="137"/>
      <c r="BJJ3256" s="137"/>
      <c r="BJK3256" s="137"/>
      <c r="BJL3256" s="137"/>
      <c r="BJM3256" s="137"/>
      <c r="BJN3256" s="137"/>
      <c r="BJO3256" s="137"/>
      <c r="BJP3256" s="137"/>
      <c r="BJQ3256" s="137"/>
      <c r="BJR3256" s="137"/>
      <c r="BJS3256" s="137"/>
      <c r="BJT3256" s="137"/>
      <c r="BJU3256" s="137"/>
      <c r="BJV3256" s="137"/>
      <c r="BJW3256" s="137"/>
      <c r="BJX3256" s="137"/>
      <c r="BJY3256" s="137"/>
      <c r="BJZ3256" s="137"/>
      <c r="BKA3256" s="137"/>
      <c r="BKB3256" s="137"/>
      <c r="BKC3256" s="137"/>
      <c r="BKD3256" s="137"/>
      <c r="BKE3256" s="137"/>
      <c r="BKF3256" s="137"/>
      <c r="BKG3256" s="137"/>
      <c r="BKH3256" s="137"/>
      <c r="BKI3256" s="137"/>
      <c r="BKJ3256" s="137"/>
      <c r="BKK3256" s="137"/>
      <c r="BKL3256" s="137"/>
      <c r="BKM3256" s="137"/>
      <c r="BKN3256" s="137"/>
      <c r="BKO3256" s="137"/>
      <c r="BKP3256" s="137"/>
      <c r="BKQ3256" s="137"/>
      <c r="BKR3256" s="137"/>
      <c r="BKS3256" s="137"/>
      <c r="BKT3256" s="137"/>
      <c r="BKU3256" s="137"/>
      <c r="BKV3256" s="137"/>
      <c r="BKW3256" s="137"/>
      <c r="BKX3256" s="137"/>
      <c r="BKY3256" s="137"/>
      <c r="BKZ3256" s="137"/>
      <c r="BLA3256" s="137"/>
      <c r="BLB3256" s="137"/>
      <c r="BLC3256" s="137"/>
      <c r="BLD3256" s="137"/>
      <c r="BLE3256" s="137"/>
      <c r="BLF3256" s="137"/>
      <c r="BLG3256" s="137"/>
      <c r="BLH3256" s="137"/>
      <c r="BLI3256" s="137"/>
      <c r="BLJ3256" s="137"/>
      <c r="BLK3256" s="137"/>
      <c r="BLL3256" s="137"/>
      <c r="BLM3256" s="137"/>
      <c r="BLN3256" s="137"/>
      <c r="BLO3256" s="137"/>
      <c r="BLP3256" s="137"/>
      <c r="BLQ3256" s="137"/>
      <c r="BLR3256" s="137"/>
      <c r="BLS3256" s="137"/>
      <c r="BLT3256" s="137"/>
      <c r="BLU3256" s="137"/>
      <c r="BLV3256" s="137"/>
      <c r="BLW3256" s="137"/>
      <c r="BLX3256" s="137"/>
      <c r="BLY3256" s="137"/>
      <c r="BLZ3256" s="137"/>
      <c r="BMA3256" s="137"/>
      <c r="BMB3256" s="137"/>
      <c r="BMC3256" s="137"/>
      <c r="BMD3256" s="137"/>
      <c r="BME3256" s="137"/>
      <c r="BMF3256" s="137"/>
      <c r="BMG3256" s="137"/>
      <c r="BMH3256" s="137"/>
      <c r="BMI3256" s="137"/>
      <c r="BMJ3256" s="137"/>
      <c r="BMK3256" s="137"/>
      <c r="BML3256" s="137"/>
      <c r="BMM3256" s="137"/>
      <c r="BMN3256" s="137"/>
      <c r="BMO3256" s="137"/>
      <c r="BMP3256" s="137"/>
      <c r="BMQ3256" s="137"/>
      <c r="BMR3256" s="137"/>
      <c r="BMS3256" s="137"/>
      <c r="BMT3256" s="137"/>
      <c r="BMU3256" s="137"/>
      <c r="BMV3256" s="137"/>
      <c r="BMW3256" s="137"/>
      <c r="BMX3256" s="137"/>
      <c r="BMY3256" s="137"/>
      <c r="BMZ3256" s="137"/>
      <c r="BNA3256" s="137"/>
      <c r="BNB3256" s="137"/>
      <c r="BNC3256" s="137"/>
      <c r="BND3256" s="137"/>
      <c r="BNE3256" s="137"/>
      <c r="BNF3256" s="137"/>
      <c r="BNG3256" s="137"/>
      <c r="BNH3256" s="137"/>
      <c r="BNI3256" s="137"/>
      <c r="BNJ3256" s="137"/>
      <c r="BNK3256" s="137"/>
      <c r="BNL3256" s="137"/>
      <c r="BNM3256" s="137"/>
      <c r="BNN3256" s="137"/>
      <c r="BNO3256" s="137"/>
      <c r="BNP3256" s="137"/>
      <c r="BNQ3256" s="137"/>
      <c r="BNR3256" s="137"/>
      <c r="BNS3256" s="137"/>
      <c r="BNT3256" s="137"/>
      <c r="BNU3256" s="137"/>
      <c r="BNV3256" s="137"/>
      <c r="BNW3256" s="137"/>
      <c r="BNX3256" s="137"/>
      <c r="BNY3256" s="137"/>
      <c r="BNZ3256" s="137"/>
      <c r="BOA3256" s="137"/>
      <c r="BOB3256" s="137"/>
      <c r="BOC3256" s="137"/>
      <c r="BOD3256" s="137"/>
      <c r="BOE3256" s="137"/>
      <c r="BOF3256" s="137"/>
      <c r="BOG3256" s="137"/>
      <c r="BOH3256" s="137"/>
      <c r="BOI3256" s="137"/>
      <c r="BOJ3256" s="137"/>
      <c r="BOK3256" s="137"/>
      <c r="BOL3256" s="137"/>
      <c r="BOM3256" s="137"/>
      <c r="BON3256" s="137"/>
      <c r="BOO3256" s="137"/>
      <c r="BOP3256" s="137"/>
      <c r="BOQ3256" s="137"/>
      <c r="BOR3256" s="137"/>
      <c r="BOS3256" s="137"/>
      <c r="BOT3256" s="137"/>
      <c r="BOU3256" s="137"/>
      <c r="BOV3256" s="137"/>
      <c r="BOW3256" s="137"/>
      <c r="BOX3256" s="137"/>
      <c r="BOY3256" s="137"/>
      <c r="BOZ3256" s="137"/>
      <c r="BPA3256" s="137"/>
      <c r="BPB3256" s="137"/>
      <c r="BPC3256" s="137"/>
      <c r="BPD3256" s="137"/>
      <c r="BPE3256" s="137"/>
      <c r="BPF3256" s="137"/>
      <c r="BPG3256" s="137"/>
      <c r="BPH3256" s="137"/>
      <c r="BPI3256" s="137"/>
      <c r="BPJ3256" s="137"/>
      <c r="BPK3256" s="137"/>
      <c r="BPL3256" s="137"/>
      <c r="BPM3256" s="137"/>
      <c r="BPN3256" s="137"/>
      <c r="BPO3256" s="137"/>
      <c r="BPP3256" s="137"/>
      <c r="BPQ3256" s="137"/>
      <c r="BPR3256" s="137"/>
      <c r="BPS3256" s="137"/>
      <c r="BPT3256" s="137"/>
      <c r="BPU3256" s="137"/>
      <c r="BPV3256" s="137"/>
      <c r="BPW3256" s="137"/>
      <c r="BPX3256" s="137"/>
      <c r="BPY3256" s="137"/>
      <c r="BPZ3256" s="137"/>
      <c r="BQA3256" s="137"/>
      <c r="BQB3256" s="137"/>
      <c r="BQC3256" s="137"/>
      <c r="BQD3256" s="137"/>
      <c r="BQE3256" s="137"/>
      <c r="BQF3256" s="137"/>
      <c r="BQG3256" s="137"/>
      <c r="BQH3256" s="137"/>
      <c r="BQI3256" s="137"/>
      <c r="BQJ3256" s="137"/>
      <c r="BQK3256" s="137"/>
      <c r="BQL3256" s="137"/>
      <c r="BQM3256" s="137"/>
      <c r="BQN3256" s="137"/>
      <c r="BQO3256" s="137"/>
      <c r="BQP3256" s="137"/>
      <c r="BQQ3256" s="137"/>
      <c r="BQR3256" s="137"/>
      <c r="BQS3256" s="137"/>
      <c r="BQT3256" s="137"/>
      <c r="BQU3256" s="137"/>
      <c r="BQV3256" s="137"/>
      <c r="BQW3256" s="137"/>
      <c r="BQX3256" s="137"/>
      <c r="BQY3256" s="137"/>
      <c r="BQZ3256" s="137"/>
      <c r="BRA3256" s="137"/>
      <c r="BRB3256" s="137"/>
      <c r="BRC3256" s="137"/>
      <c r="BRD3256" s="137"/>
      <c r="BRE3256" s="137"/>
      <c r="BRF3256" s="137"/>
      <c r="BRG3256" s="137"/>
      <c r="BRH3256" s="137"/>
      <c r="BRI3256" s="137"/>
      <c r="BRJ3256" s="137"/>
      <c r="BRK3256" s="137"/>
      <c r="BRL3256" s="137"/>
      <c r="BRM3256" s="137"/>
      <c r="BRN3256" s="137"/>
      <c r="BRO3256" s="137"/>
      <c r="BRP3256" s="137"/>
      <c r="BRQ3256" s="137"/>
      <c r="BRR3256" s="137"/>
      <c r="BRS3256" s="137"/>
      <c r="BRT3256" s="137"/>
      <c r="BRU3256" s="137"/>
      <c r="BRV3256" s="137"/>
      <c r="BRW3256" s="137"/>
      <c r="BRX3256" s="137"/>
      <c r="BRY3256" s="137"/>
      <c r="BRZ3256" s="137"/>
      <c r="BSA3256" s="137"/>
      <c r="BSB3256" s="137"/>
      <c r="BSC3256" s="137"/>
      <c r="BSD3256" s="137"/>
      <c r="BSE3256" s="137"/>
      <c r="BSF3256" s="137"/>
      <c r="BSG3256" s="137"/>
      <c r="BSH3256" s="137"/>
      <c r="BSI3256" s="137"/>
      <c r="BSJ3256" s="137"/>
      <c r="BSK3256" s="137"/>
      <c r="BSL3256" s="137"/>
      <c r="BSM3256" s="137"/>
      <c r="BSN3256" s="137"/>
      <c r="BSO3256" s="137"/>
      <c r="BSP3256" s="137"/>
      <c r="BSQ3256" s="137"/>
      <c r="BSR3256" s="137"/>
      <c r="BSS3256" s="137"/>
      <c r="BST3256" s="137"/>
      <c r="BSU3256" s="137"/>
      <c r="BSV3256" s="137"/>
      <c r="BSW3256" s="137"/>
      <c r="BSX3256" s="137"/>
      <c r="BSY3256" s="137"/>
      <c r="BSZ3256" s="137"/>
      <c r="BTA3256" s="137"/>
      <c r="BTB3256" s="137"/>
      <c r="BTC3256" s="137"/>
      <c r="BTD3256" s="137"/>
      <c r="BTE3256" s="137"/>
      <c r="BTF3256" s="137"/>
      <c r="BTG3256" s="137"/>
      <c r="BTH3256" s="137"/>
      <c r="BTI3256" s="137"/>
      <c r="BTJ3256" s="137"/>
      <c r="BTK3256" s="137"/>
      <c r="BTL3256" s="137"/>
      <c r="BTM3256" s="137"/>
      <c r="BTN3256" s="137"/>
      <c r="BTO3256" s="137"/>
      <c r="BTP3256" s="137"/>
      <c r="BTQ3256" s="137"/>
      <c r="BTR3256" s="137"/>
      <c r="BTS3256" s="137"/>
      <c r="BTT3256" s="137"/>
      <c r="BTU3256" s="137"/>
      <c r="BTV3256" s="137"/>
      <c r="BTW3256" s="137"/>
      <c r="BTX3256" s="137"/>
      <c r="BTY3256" s="137"/>
      <c r="BTZ3256" s="137"/>
      <c r="BUA3256" s="137"/>
      <c r="BUB3256" s="137"/>
      <c r="BUC3256" s="137"/>
      <c r="BUD3256" s="137"/>
      <c r="BUE3256" s="137"/>
      <c r="BUF3256" s="137"/>
      <c r="BUG3256" s="137"/>
      <c r="BUH3256" s="137"/>
      <c r="BUI3256" s="137"/>
      <c r="BUJ3256" s="137"/>
      <c r="BUK3256" s="137"/>
      <c r="BUL3256" s="137"/>
      <c r="BUM3256" s="137"/>
      <c r="BUN3256" s="137"/>
      <c r="BUO3256" s="137"/>
      <c r="BUP3256" s="137"/>
      <c r="BUQ3256" s="137"/>
      <c r="BUR3256" s="137"/>
      <c r="BUS3256" s="137"/>
      <c r="BUT3256" s="137"/>
      <c r="BUU3256" s="137"/>
      <c r="BUV3256" s="137"/>
      <c r="BUW3256" s="137"/>
      <c r="BUX3256" s="137"/>
      <c r="BUY3256" s="137"/>
      <c r="BUZ3256" s="137"/>
      <c r="BVA3256" s="137"/>
      <c r="BVB3256" s="137"/>
      <c r="BVC3256" s="137"/>
      <c r="BVD3256" s="137"/>
      <c r="BVE3256" s="137"/>
      <c r="BVF3256" s="137"/>
      <c r="BVG3256" s="137"/>
      <c r="BVH3256" s="137"/>
      <c r="BVI3256" s="137"/>
      <c r="BVJ3256" s="137"/>
      <c r="BVK3256" s="137"/>
      <c r="BVL3256" s="137"/>
      <c r="BVM3256" s="137"/>
      <c r="BVN3256" s="137"/>
      <c r="BVO3256" s="137"/>
      <c r="BVP3256" s="137"/>
      <c r="BVQ3256" s="137"/>
      <c r="BVR3256" s="137"/>
      <c r="BVS3256" s="137"/>
      <c r="BVT3256" s="137"/>
      <c r="BVU3256" s="137"/>
      <c r="BVV3256" s="137"/>
      <c r="BVW3256" s="137"/>
      <c r="BVX3256" s="137"/>
      <c r="BVY3256" s="137"/>
      <c r="BVZ3256" s="137"/>
      <c r="BWA3256" s="137"/>
      <c r="BWB3256" s="137"/>
      <c r="BWC3256" s="137"/>
      <c r="BWD3256" s="137"/>
      <c r="BWE3256" s="137"/>
      <c r="BWF3256" s="137"/>
      <c r="BWG3256" s="137"/>
      <c r="BWH3256" s="137"/>
      <c r="BWI3256" s="137"/>
      <c r="BWJ3256" s="137"/>
      <c r="BWK3256" s="137"/>
      <c r="BWL3256" s="137"/>
      <c r="BWM3256" s="137"/>
      <c r="BWN3256" s="137"/>
      <c r="BWO3256" s="137"/>
      <c r="BWP3256" s="137"/>
      <c r="BWQ3256" s="137"/>
      <c r="BWR3256" s="137"/>
      <c r="BWS3256" s="137"/>
      <c r="BWT3256" s="137"/>
      <c r="BWU3256" s="137"/>
      <c r="BWV3256" s="137"/>
      <c r="BWW3256" s="137"/>
      <c r="BWX3256" s="137"/>
      <c r="BWY3256" s="137"/>
      <c r="BWZ3256" s="137"/>
      <c r="BXA3256" s="137"/>
      <c r="BXB3256" s="137"/>
      <c r="BXC3256" s="137"/>
      <c r="BXD3256" s="137"/>
      <c r="BXE3256" s="137"/>
      <c r="BXF3256" s="137"/>
      <c r="BXG3256" s="137"/>
      <c r="BXH3256" s="137"/>
      <c r="BXI3256" s="137"/>
      <c r="BXJ3256" s="137"/>
      <c r="BXK3256" s="137"/>
      <c r="BXL3256" s="137"/>
      <c r="BXM3256" s="137"/>
      <c r="BXN3256" s="137"/>
      <c r="BXO3256" s="137"/>
      <c r="BXP3256" s="137"/>
      <c r="BXQ3256" s="137"/>
      <c r="BXR3256" s="137"/>
      <c r="BXS3256" s="137"/>
      <c r="BXT3256" s="137"/>
      <c r="BXU3256" s="137"/>
      <c r="BXV3256" s="137"/>
      <c r="BXW3256" s="137"/>
      <c r="BXX3256" s="137"/>
      <c r="BXY3256" s="137"/>
      <c r="BXZ3256" s="137"/>
      <c r="BYA3256" s="137"/>
      <c r="BYB3256" s="137"/>
      <c r="BYC3256" s="137"/>
      <c r="BYD3256" s="137"/>
      <c r="BYE3256" s="137"/>
      <c r="BYF3256" s="137"/>
      <c r="BYG3256" s="137"/>
      <c r="BYH3256" s="137"/>
      <c r="BYI3256" s="137"/>
      <c r="BYJ3256" s="137"/>
      <c r="BYK3256" s="137"/>
      <c r="BYL3256" s="137"/>
      <c r="BYM3256" s="137"/>
      <c r="BYN3256" s="137"/>
      <c r="BYO3256" s="137"/>
      <c r="BYP3256" s="137"/>
      <c r="BYQ3256" s="137"/>
      <c r="BYR3256" s="137"/>
      <c r="BYS3256" s="137"/>
      <c r="BYT3256" s="137"/>
      <c r="BYU3256" s="137"/>
      <c r="BYV3256" s="137"/>
      <c r="BYW3256" s="137"/>
      <c r="BYX3256" s="137"/>
      <c r="BYY3256" s="137"/>
      <c r="BYZ3256" s="137"/>
      <c r="BZA3256" s="137"/>
      <c r="BZB3256" s="137"/>
      <c r="BZC3256" s="137"/>
      <c r="BZD3256" s="137"/>
      <c r="BZE3256" s="137"/>
      <c r="BZF3256" s="137"/>
      <c r="BZG3256" s="137"/>
      <c r="BZH3256" s="137"/>
      <c r="BZI3256" s="137"/>
      <c r="BZJ3256" s="137"/>
      <c r="BZK3256" s="137"/>
      <c r="BZL3256" s="137"/>
      <c r="BZM3256" s="137"/>
      <c r="BZN3256" s="137"/>
      <c r="BZO3256" s="137"/>
      <c r="BZP3256" s="137"/>
      <c r="BZQ3256" s="137"/>
      <c r="BZR3256" s="137"/>
      <c r="BZS3256" s="137"/>
      <c r="BZT3256" s="137"/>
      <c r="BZU3256" s="137"/>
      <c r="BZV3256" s="137"/>
      <c r="BZW3256" s="137"/>
      <c r="BZX3256" s="137"/>
      <c r="BZY3256" s="137"/>
      <c r="BZZ3256" s="137"/>
      <c r="CAA3256" s="137"/>
      <c r="CAB3256" s="137"/>
      <c r="CAC3256" s="137"/>
      <c r="CAD3256" s="137"/>
      <c r="CAE3256" s="137"/>
      <c r="CAF3256" s="137"/>
      <c r="CAG3256" s="137"/>
      <c r="CAH3256" s="137"/>
      <c r="CAI3256" s="137"/>
      <c r="CAJ3256" s="137"/>
      <c r="CAK3256" s="137"/>
      <c r="CAL3256" s="137"/>
      <c r="CAM3256" s="137"/>
      <c r="CAN3256" s="137"/>
      <c r="CAO3256" s="137"/>
      <c r="CAP3256" s="137"/>
      <c r="CAQ3256" s="137"/>
      <c r="CAR3256" s="137"/>
      <c r="CAS3256" s="137"/>
      <c r="CAT3256" s="137"/>
      <c r="CAU3256" s="137"/>
      <c r="CAV3256" s="137"/>
      <c r="CAW3256" s="137"/>
      <c r="CAX3256" s="137"/>
      <c r="CAY3256" s="137"/>
      <c r="CAZ3256" s="137"/>
      <c r="CBA3256" s="137"/>
      <c r="CBB3256" s="137"/>
      <c r="CBC3256" s="137"/>
      <c r="CBD3256" s="137"/>
      <c r="CBE3256" s="137"/>
      <c r="CBF3256" s="137"/>
      <c r="CBG3256" s="137"/>
      <c r="CBH3256" s="137"/>
      <c r="CBI3256" s="137"/>
      <c r="CBJ3256" s="137"/>
      <c r="CBK3256" s="137"/>
      <c r="CBL3256" s="137"/>
      <c r="CBM3256" s="137"/>
      <c r="CBN3256" s="137"/>
      <c r="CBO3256" s="137"/>
      <c r="CBP3256" s="137"/>
      <c r="CBQ3256" s="137"/>
      <c r="CBR3256" s="137"/>
      <c r="CBS3256" s="137"/>
      <c r="CBT3256" s="137"/>
      <c r="CBU3256" s="137"/>
      <c r="CBV3256" s="137"/>
      <c r="CBW3256" s="137"/>
      <c r="CBX3256" s="137"/>
      <c r="CBY3256" s="137"/>
      <c r="CBZ3256" s="137"/>
      <c r="CCA3256" s="137"/>
      <c r="CCB3256" s="137"/>
      <c r="CCC3256" s="137"/>
      <c r="CCD3256" s="137"/>
      <c r="CCE3256" s="137"/>
      <c r="CCF3256" s="137"/>
      <c r="CCG3256" s="137"/>
      <c r="CCH3256" s="137"/>
      <c r="CCI3256" s="137"/>
      <c r="CCJ3256" s="137"/>
      <c r="CCK3256" s="137"/>
      <c r="CCL3256" s="137"/>
      <c r="CCM3256" s="137"/>
      <c r="CCN3256" s="137"/>
      <c r="CCO3256" s="137"/>
      <c r="CCP3256" s="137"/>
      <c r="CCQ3256" s="137"/>
      <c r="CCR3256" s="137"/>
      <c r="CCS3256" s="137"/>
      <c r="CCT3256" s="137"/>
      <c r="CCU3256" s="137"/>
      <c r="CCV3256" s="137"/>
      <c r="CCW3256" s="137"/>
      <c r="CCX3256" s="137"/>
      <c r="CCY3256" s="137"/>
      <c r="CCZ3256" s="137"/>
      <c r="CDA3256" s="137"/>
      <c r="CDB3256" s="137"/>
      <c r="CDC3256" s="137"/>
      <c r="CDD3256" s="137"/>
      <c r="CDE3256" s="137"/>
      <c r="CDF3256" s="137"/>
      <c r="CDG3256" s="137"/>
      <c r="CDH3256" s="137"/>
      <c r="CDI3256" s="137"/>
      <c r="CDJ3256" s="137"/>
      <c r="CDK3256" s="137"/>
      <c r="CDL3256" s="137"/>
      <c r="CDM3256" s="137"/>
      <c r="CDN3256" s="137"/>
      <c r="CDO3256" s="137"/>
      <c r="CDP3256" s="137"/>
      <c r="CDQ3256" s="137"/>
      <c r="CDR3256" s="137"/>
      <c r="CDS3256" s="137"/>
      <c r="CDT3256" s="137"/>
      <c r="CDU3256" s="137"/>
      <c r="CDV3256" s="137"/>
      <c r="CDW3256" s="137"/>
      <c r="CDX3256" s="137"/>
      <c r="CDY3256" s="137"/>
      <c r="CDZ3256" s="137"/>
      <c r="CEA3256" s="137"/>
      <c r="CEB3256" s="137"/>
      <c r="CEC3256" s="137"/>
      <c r="CED3256" s="137"/>
      <c r="CEE3256" s="137"/>
      <c r="CEF3256" s="137"/>
      <c r="CEG3256" s="137"/>
      <c r="CEH3256" s="137"/>
      <c r="CEI3256" s="137"/>
      <c r="CEJ3256" s="137"/>
      <c r="CEK3256" s="137"/>
      <c r="CEL3256" s="137"/>
      <c r="CEM3256" s="137"/>
      <c r="CEN3256" s="137"/>
      <c r="CEO3256" s="137"/>
      <c r="CEP3256" s="137"/>
      <c r="CEQ3256" s="137"/>
      <c r="CER3256" s="137"/>
      <c r="CES3256" s="137"/>
      <c r="CET3256" s="137"/>
      <c r="CEU3256" s="137"/>
      <c r="CEV3256" s="137"/>
      <c r="CEW3256" s="137"/>
      <c r="CEX3256" s="137"/>
      <c r="CEY3256" s="137"/>
      <c r="CEZ3256" s="137"/>
      <c r="CFA3256" s="137"/>
      <c r="CFB3256" s="137"/>
      <c r="CFC3256" s="137"/>
      <c r="CFD3256" s="137"/>
      <c r="CFE3256" s="137"/>
      <c r="CFF3256" s="137"/>
      <c r="CFG3256" s="137"/>
      <c r="CFH3256" s="137"/>
      <c r="CFI3256" s="137"/>
      <c r="CFJ3256" s="137"/>
      <c r="CFK3256" s="137"/>
      <c r="CFL3256" s="137"/>
      <c r="CFM3256" s="137"/>
      <c r="CFN3256" s="137"/>
      <c r="CFO3256" s="137"/>
      <c r="CFP3256" s="137"/>
      <c r="CFQ3256" s="137"/>
      <c r="CFR3256" s="137"/>
      <c r="CFS3256" s="137"/>
      <c r="CFT3256" s="137"/>
      <c r="CFU3256" s="137"/>
      <c r="CFV3256" s="137"/>
      <c r="CFW3256" s="137"/>
      <c r="CFX3256" s="137"/>
      <c r="CFY3256" s="137"/>
      <c r="CFZ3256" s="137"/>
      <c r="CGA3256" s="137"/>
      <c r="CGB3256" s="137"/>
      <c r="CGC3256" s="137"/>
      <c r="CGD3256" s="137"/>
      <c r="CGE3256" s="137"/>
      <c r="CGF3256" s="137"/>
      <c r="CGG3256" s="137"/>
      <c r="CGH3256" s="137"/>
      <c r="CGI3256" s="137"/>
      <c r="CGJ3256" s="137"/>
      <c r="CGK3256" s="137"/>
      <c r="CGL3256" s="137"/>
      <c r="CGM3256" s="137"/>
      <c r="CGN3256" s="137"/>
      <c r="CGO3256" s="137"/>
      <c r="CGP3256" s="137"/>
      <c r="CGQ3256" s="137"/>
      <c r="CGR3256" s="137"/>
      <c r="CGS3256" s="137"/>
      <c r="CGT3256" s="137"/>
      <c r="CGU3256" s="137"/>
      <c r="CGV3256" s="137"/>
      <c r="CGW3256" s="137"/>
      <c r="CGX3256" s="137"/>
      <c r="CGY3256" s="137"/>
      <c r="CGZ3256" s="137"/>
      <c r="CHA3256" s="137"/>
      <c r="CHB3256" s="137"/>
      <c r="CHC3256" s="137"/>
      <c r="CHD3256" s="137"/>
      <c r="CHE3256" s="137"/>
      <c r="CHF3256" s="137"/>
      <c r="CHG3256" s="137"/>
      <c r="CHH3256" s="137"/>
      <c r="CHI3256" s="137"/>
      <c r="CHJ3256" s="137"/>
      <c r="CHK3256" s="137"/>
      <c r="CHL3256" s="137"/>
      <c r="CHM3256" s="137"/>
      <c r="CHN3256" s="137"/>
      <c r="CHO3256" s="137"/>
      <c r="CHP3256" s="137"/>
      <c r="CHQ3256" s="137"/>
      <c r="CHR3256" s="137"/>
      <c r="CHS3256" s="137"/>
      <c r="CHT3256" s="137"/>
      <c r="CHU3256" s="137"/>
      <c r="CHV3256" s="137"/>
      <c r="CHW3256" s="137"/>
      <c r="CHX3256" s="137"/>
      <c r="CHY3256" s="137"/>
      <c r="CHZ3256" s="137"/>
      <c r="CIA3256" s="137"/>
      <c r="CIB3256" s="137"/>
      <c r="CIC3256" s="137"/>
      <c r="CID3256" s="137"/>
      <c r="CIE3256" s="137"/>
      <c r="CIF3256" s="137"/>
      <c r="CIG3256" s="137"/>
      <c r="CIH3256" s="137"/>
      <c r="CII3256" s="137"/>
      <c r="CIJ3256" s="137"/>
      <c r="CIK3256" s="137"/>
      <c r="CIL3256" s="137"/>
      <c r="CIM3256" s="137"/>
      <c r="CIN3256" s="137"/>
      <c r="CIO3256" s="137"/>
      <c r="CIP3256" s="137"/>
      <c r="CIQ3256" s="137"/>
      <c r="CIR3256" s="137"/>
      <c r="CIS3256" s="137"/>
      <c r="CIT3256" s="137"/>
      <c r="CIU3256" s="137"/>
      <c r="CIV3256" s="137"/>
      <c r="CIW3256" s="137"/>
      <c r="CIX3256" s="137"/>
      <c r="CIY3256" s="137"/>
      <c r="CIZ3256" s="137"/>
      <c r="CJA3256" s="137"/>
      <c r="CJB3256" s="137"/>
      <c r="CJC3256" s="137"/>
      <c r="CJD3256" s="137"/>
      <c r="CJE3256" s="137"/>
      <c r="CJF3256" s="137"/>
      <c r="CJG3256" s="137"/>
      <c r="CJH3256" s="137"/>
      <c r="CJI3256" s="137"/>
      <c r="CJJ3256" s="137"/>
      <c r="CJK3256" s="137"/>
      <c r="CJL3256" s="137"/>
      <c r="CJM3256" s="137"/>
      <c r="CJN3256" s="137"/>
      <c r="CJO3256" s="137"/>
      <c r="CJP3256" s="137"/>
      <c r="CJQ3256" s="137"/>
      <c r="CJR3256" s="137"/>
      <c r="CJS3256" s="137"/>
      <c r="CJT3256" s="137"/>
      <c r="CJU3256" s="137"/>
      <c r="CJV3256" s="137"/>
      <c r="CJW3256" s="137"/>
      <c r="CJX3256" s="137"/>
      <c r="CJY3256" s="137"/>
      <c r="CJZ3256" s="137"/>
      <c r="CKA3256" s="137"/>
      <c r="CKB3256" s="137"/>
      <c r="CKC3256" s="137"/>
      <c r="CKD3256" s="137"/>
      <c r="CKE3256" s="137"/>
      <c r="CKF3256" s="137"/>
      <c r="CKG3256" s="137"/>
      <c r="CKH3256" s="137"/>
      <c r="CKI3256" s="137"/>
      <c r="CKJ3256" s="137"/>
      <c r="CKK3256" s="137"/>
      <c r="CKL3256" s="137"/>
      <c r="CKM3256" s="137"/>
      <c r="CKN3256" s="137"/>
      <c r="CKO3256" s="137"/>
      <c r="CKP3256" s="137"/>
      <c r="CKQ3256" s="137"/>
      <c r="CKR3256" s="137"/>
      <c r="CKS3256" s="137"/>
      <c r="CKT3256" s="137"/>
      <c r="CKU3256" s="137"/>
      <c r="CKV3256" s="137"/>
      <c r="CKW3256" s="137"/>
      <c r="CKX3256" s="137"/>
      <c r="CKY3256" s="137"/>
      <c r="CKZ3256" s="137"/>
      <c r="CLA3256" s="137"/>
      <c r="CLB3256" s="137"/>
      <c r="CLC3256" s="137"/>
      <c r="CLD3256" s="137"/>
      <c r="CLE3256" s="137"/>
      <c r="CLF3256" s="137"/>
      <c r="CLG3256" s="137"/>
      <c r="CLH3256" s="137"/>
      <c r="CLI3256" s="137"/>
      <c r="CLJ3256" s="137"/>
      <c r="CLK3256" s="137"/>
      <c r="CLL3256" s="137"/>
      <c r="CLM3256" s="137"/>
      <c r="CLN3256" s="137"/>
      <c r="CLO3256" s="137"/>
      <c r="CLP3256" s="137"/>
      <c r="CLQ3256" s="137"/>
      <c r="CLR3256" s="137"/>
      <c r="CLS3256" s="137"/>
      <c r="CLT3256" s="137"/>
      <c r="CLU3256" s="137"/>
      <c r="CLV3256" s="137"/>
      <c r="CLW3256" s="137"/>
      <c r="CLX3256" s="137"/>
      <c r="CLY3256" s="137"/>
      <c r="CLZ3256" s="137"/>
      <c r="CMA3256" s="137"/>
      <c r="CMB3256" s="137"/>
      <c r="CMC3256" s="137"/>
      <c r="CMD3256" s="137"/>
      <c r="CME3256" s="137"/>
      <c r="CMF3256" s="137"/>
      <c r="CMG3256" s="137"/>
      <c r="CMH3256" s="137"/>
      <c r="CMI3256" s="137"/>
      <c r="CMJ3256" s="137"/>
      <c r="CMK3256" s="137"/>
      <c r="CML3256" s="137"/>
      <c r="CMM3256" s="137"/>
      <c r="CMN3256" s="137"/>
      <c r="CMO3256" s="137"/>
      <c r="CMP3256" s="137"/>
      <c r="CMQ3256" s="137"/>
      <c r="CMR3256" s="137"/>
      <c r="CMS3256" s="137"/>
      <c r="CMT3256" s="137"/>
      <c r="CMU3256" s="137"/>
      <c r="CMV3256" s="137"/>
      <c r="CMW3256" s="137"/>
      <c r="CMX3256" s="137"/>
      <c r="CMY3256" s="137"/>
      <c r="CMZ3256" s="137"/>
      <c r="CNA3256" s="137"/>
      <c r="CNB3256" s="137"/>
      <c r="CNC3256" s="137"/>
      <c r="CND3256" s="137"/>
      <c r="CNE3256" s="137"/>
      <c r="CNF3256" s="137"/>
      <c r="CNG3256" s="137"/>
      <c r="CNH3256" s="137"/>
      <c r="CNI3256" s="137"/>
      <c r="CNJ3256" s="137"/>
      <c r="CNK3256" s="137"/>
      <c r="CNL3256" s="137"/>
      <c r="CNM3256" s="137"/>
      <c r="CNN3256" s="137"/>
      <c r="CNO3256" s="137"/>
      <c r="CNP3256" s="137"/>
      <c r="CNQ3256" s="137"/>
      <c r="CNR3256" s="137"/>
      <c r="CNS3256" s="137"/>
      <c r="CNT3256" s="137"/>
      <c r="CNU3256" s="137"/>
      <c r="CNV3256" s="137"/>
      <c r="CNW3256" s="137"/>
      <c r="CNX3256" s="137"/>
      <c r="CNY3256" s="137"/>
      <c r="CNZ3256" s="137"/>
      <c r="COA3256" s="137"/>
      <c r="COB3256" s="137"/>
      <c r="COC3256" s="137"/>
      <c r="COD3256" s="137"/>
      <c r="COE3256" s="137"/>
      <c r="COF3256" s="137"/>
      <c r="COG3256" s="137"/>
      <c r="COH3256" s="137"/>
      <c r="COI3256" s="137"/>
      <c r="COJ3256" s="137"/>
      <c r="COK3256" s="137"/>
      <c r="COL3256" s="137"/>
      <c r="COM3256" s="137"/>
      <c r="CON3256" s="137"/>
      <c r="COO3256" s="137"/>
      <c r="COP3256" s="137"/>
      <c r="COQ3256" s="137"/>
      <c r="COR3256" s="137"/>
      <c r="COS3256" s="137"/>
      <c r="COT3256" s="137"/>
      <c r="COU3256" s="137"/>
      <c r="COV3256" s="137"/>
      <c r="COW3256" s="137"/>
      <c r="COX3256" s="137"/>
      <c r="COY3256" s="137"/>
      <c r="COZ3256" s="137"/>
      <c r="CPA3256" s="137"/>
      <c r="CPB3256" s="137"/>
      <c r="CPC3256" s="137"/>
      <c r="CPD3256" s="137"/>
      <c r="CPE3256" s="137"/>
      <c r="CPF3256" s="137"/>
      <c r="CPG3256" s="137"/>
      <c r="CPH3256" s="137"/>
      <c r="CPI3256" s="137"/>
      <c r="CPJ3256" s="137"/>
      <c r="CPK3256" s="137"/>
      <c r="CPL3256" s="137"/>
      <c r="CPM3256" s="137"/>
      <c r="CPN3256" s="137"/>
      <c r="CPO3256" s="137"/>
      <c r="CPP3256" s="137"/>
      <c r="CPQ3256" s="137"/>
      <c r="CPR3256" s="137"/>
      <c r="CPS3256" s="137"/>
      <c r="CPT3256" s="137"/>
      <c r="CPU3256" s="137"/>
      <c r="CPV3256" s="137"/>
      <c r="CPW3256" s="137"/>
      <c r="CPX3256" s="137"/>
      <c r="CPY3256" s="137"/>
      <c r="CPZ3256" s="137"/>
      <c r="CQA3256" s="137"/>
      <c r="CQB3256" s="137"/>
      <c r="CQC3256" s="137"/>
      <c r="CQD3256" s="137"/>
      <c r="CQE3256" s="137"/>
      <c r="CQF3256" s="137"/>
      <c r="CQG3256" s="137"/>
      <c r="CQH3256" s="137"/>
      <c r="CQI3256" s="137"/>
      <c r="CQJ3256" s="137"/>
      <c r="CQK3256" s="137"/>
      <c r="CQL3256" s="137"/>
      <c r="CQM3256" s="137"/>
      <c r="CQN3256" s="137"/>
      <c r="CQO3256" s="137"/>
      <c r="CQP3256" s="137"/>
      <c r="CQQ3256" s="137"/>
      <c r="CQR3256" s="137"/>
      <c r="CQS3256" s="137"/>
      <c r="CQT3256" s="137"/>
      <c r="CQU3256" s="137"/>
      <c r="CQV3256" s="137"/>
      <c r="CQW3256" s="137"/>
      <c r="CQX3256" s="137"/>
      <c r="CQY3256" s="137"/>
      <c r="CQZ3256" s="137"/>
      <c r="CRA3256" s="137"/>
      <c r="CRB3256" s="137"/>
      <c r="CRC3256" s="137"/>
      <c r="CRD3256" s="137"/>
      <c r="CRE3256" s="137"/>
      <c r="CRF3256" s="137"/>
      <c r="CRG3256" s="137"/>
      <c r="CRH3256" s="137"/>
      <c r="CRI3256" s="137"/>
      <c r="CRJ3256" s="137"/>
      <c r="CRK3256" s="137"/>
      <c r="CRL3256" s="137"/>
      <c r="CRM3256" s="137"/>
      <c r="CRN3256" s="137"/>
      <c r="CRO3256" s="137"/>
      <c r="CRP3256" s="137"/>
      <c r="CRQ3256" s="137"/>
      <c r="CRR3256" s="137"/>
      <c r="CRS3256" s="137"/>
      <c r="CRT3256" s="137"/>
      <c r="CRU3256" s="137"/>
      <c r="CRV3256" s="137"/>
      <c r="CRW3256" s="137"/>
      <c r="CRX3256" s="137"/>
      <c r="CRY3256" s="137"/>
      <c r="CRZ3256" s="137"/>
      <c r="CSA3256" s="137"/>
      <c r="CSB3256" s="137"/>
      <c r="CSC3256" s="137"/>
      <c r="CSD3256" s="137"/>
      <c r="CSE3256" s="137"/>
      <c r="CSF3256" s="137"/>
      <c r="CSG3256" s="137"/>
      <c r="CSH3256" s="137"/>
      <c r="CSI3256" s="137"/>
      <c r="CSJ3256" s="137"/>
      <c r="CSK3256" s="137"/>
      <c r="CSL3256" s="137"/>
      <c r="CSM3256" s="137"/>
      <c r="CSN3256" s="137"/>
      <c r="CSO3256" s="137"/>
      <c r="CSP3256" s="137"/>
      <c r="CSQ3256" s="137"/>
      <c r="CSR3256" s="137"/>
      <c r="CSS3256" s="137"/>
      <c r="CST3256" s="137"/>
      <c r="CSU3256" s="137"/>
      <c r="CSV3256" s="137"/>
      <c r="CSW3256" s="137"/>
      <c r="CSX3256" s="137"/>
      <c r="CSY3256" s="137"/>
      <c r="CSZ3256" s="137"/>
      <c r="CTA3256" s="137"/>
      <c r="CTB3256" s="137"/>
      <c r="CTC3256" s="137"/>
      <c r="CTD3256" s="137"/>
      <c r="CTE3256" s="137"/>
      <c r="CTF3256" s="137"/>
      <c r="CTG3256" s="137"/>
      <c r="CTH3256" s="137"/>
      <c r="CTI3256" s="137"/>
      <c r="CTJ3256" s="137"/>
      <c r="CTK3256" s="137"/>
      <c r="CTL3256" s="137"/>
      <c r="CTM3256" s="137"/>
      <c r="CTN3256" s="137"/>
      <c r="CTO3256" s="137"/>
      <c r="CTP3256" s="137"/>
      <c r="CTQ3256" s="137"/>
      <c r="CTR3256" s="137"/>
      <c r="CTS3256" s="137"/>
      <c r="CTT3256" s="137"/>
      <c r="CTU3256" s="137"/>
      <c r="CTV3256" s="137"/>
      <c r="CTW3256" s="137"/>
      <c r="CTX3256" s="137"/>
      <c r="CTY3256" s="137"/>
      <c r="CTZ3256" s="137"/>
      <c r="CUA3256" s="137"/>
      <c r="CUB3256" s="137"/>
      <c r="CUC3256" s="137"/>
      <c r="CUD3256" s="137"/>
      <c r="CUE3256" s="137"/>
      <c r="CUF3256" s="137"/>
      <c r="CUG3256" s="137"/>
      <c r="CUH3256" s="137"/>
      <c r="CUI3256" s="137"/>
      <c r="CUJ3256" s="137"/>
      <c r="CUK3256" s="137"/>
      <c r="CUL3256" s="137"/>
      <c r="CUM3256" s="137"/>
      <c r="CUN3256" s="137"/>
      <c r="CUO3256" s="137"/>
      <c r="CUP3256" s="137"/>
      <c r="CUQ3256" s="137"/>
      <c r="CUR3256" s="137"/>
      <c r="CUS3256" s="137"/>
      <c r="CUT3256" s="137"/>
      <c r="CUU3256" s="137"/>
      <c r="CUV3256" s="137"/>
      <c r="CUW3256" s="137"/>
      <c r="CUX3256" s="137"/>
      <c r="CUY3256" s="137"/>
      <c r="CUZ3256" s="137"/>
      <c r="CVA3256" s="137"/>
      <c r="CVB3256" s="137"/>
      <c r="CVC3256" s="137"/>
      <c r="CVD3256" s="137"/>
      <c r="CVE3256" s="137"/>
      <c r="CVF3256" s="137"/>
      <c r="CVG3256" s="137"/>
      <c r="CVH3256" s="137"/>
      <c r="CVI3256" s="137"/>
      <c r="CVJ3256" s="137"/>
      <c r="CVK3256" s="137"/>
      <c r="CVL3256" s="137"/>
      <c r="CVM3256" s="137"/>
      <c r="CVN3256" s="137"/>
      <c r="CVO3256" s="137"/>
      <c r="CVP3256" s="137"/>
      <c r="CVQ3256" s="137"/>
      <c r="CVR3256" s="137"/>
      <c r="CVS3256" s="137"/>
      <c r="CVT3256" s="137"/>
      <c r="CVU3256" s="137"/>
      <c r="CVV3256" s="137"/>
      <c r="CVW3256" s="137"/>
      <c r="CVX3256" s="137"/>
      <c r="CVY3256" s="137"/>
      <c r="CVZ3256" s="137"/>
      <c r="CWA3256" s="137"/>
      <c r="CWB3256" s="137"/>
      <c r="CWC3256" s="137"/>
      <c r="CWD3256" s="137"/>
      <c r="CWE3256" s="137"/>
      <c r="CWF3256" s="137"/>
      <c r="CWG3256" s="137"/>
      <c r="CWH3256" s="137"/>
      <c r="CWI3256" s="137"/>
      <c r="CWJ3256" s="137"/>
      <c r="CWK3256" s="137"/>
      <c r="CWL3256" s="137"/>
      <c r="CWM3256" s="137"/>
      <c r="CWN3256" s="137"/>
      <c r="CWO3256" s="137"/>
      <c r="CWP3256" s="137"/>
      <c r="CWQ3256" s="137"/>
      <c r="CWR3256" s="137"/>
      <c r="CWS3256" s="137"/>
      <c r="CWT3256" s="137"/>
      <c r="CWU3256" s="137"/>
      <c r="CWV3256" s="137"/>
      <c r="CWW3256" s="137"/>
      <c r="CWX3256" s="137"/>
      <c r="CWY3256" s="137"/>
      <c r="CWZ3256" s="137"/>
      <c r="CXA3256" s="137"/>
      <c r="CXB3256" s="137"/>
      <c r="CXC3256" s="137"/>
      <c r="CXD3256" s="137"/>
      <c r="CXE3256" s="137"/>
      <c r="CXF3256" s="137"/>
      <c r="CXG3256" s="137"/>
      <c r="CXH3256" s="137"/>
      <c r="CXI3256" s="137"/>
      <c r="CXJ3256" s="137"/>
      <c r="CXK3256" s="137"/>
      <c r="CXL3256" s="137"/>
      <c r="CXM3256" s="137"/>
      <c r="CXN3256" s="137"/>
      <c r="CXO3256" s="137"/>
      <c r="CXP3256" s="137"/>
      <c r="CXQ3256" s="137"/>
      <c r="CXR3256" s="137"/>
      <c r="CXS3256" s="137"/>
      <c r="CXT3256" s="137"/>
      <c r="CXU3256" s="137"/>
      <c r="CXV3256" s="137"/>
      <c r="CXW3256" s="137"/>
      <c r="CXX3256" s="137"/>
      <c r="CXY3256" s="137"/>
      <c r="CXZ3256" s="137"/>
      <c r="CYA3256" s="137"/>
      <c r="CYB3256" s="137"/>
      <c r="CYC3256" s="137"/>
      <c r="CYD3256" s="137"/>
      <c r="CYE3256" s="137"/>
      <c r="CYF3256" s="137"/>
      <c r="CYG3256" s="137"/>
      <c r="CYH3256" s="137"/>
      <c r="CYI3256" s="137"/>
      <c r="CYJ3256" s="137"/>
      <c r="CYK3256" s="137"/>
      <c r="CYL3256" s="137"/>
      <c r="CYM3256" s="137"/>
      <c r="CYN3256" s="137"/>
      <c r="CYO3256" s="137"/>
      <c r="CYP3256" s="137"/>
      <c r="CYQ3256" s="137"/>
      <c r="CYR3256" s="137"/>
      <c r="CYS3256" s="137"/>
      <c r="CYT3256" s="137"/>
      <c r="CYU3256" s="137"/>
      <c r="CYV3256" s="137"/>
      <c r="CYW3256" s="137"/>
      <c r="CYX3256" s="137"/>
      <c r="CYY3256" s="137"/>
      <c r="CYZ3256" s="137"/>
      <c r="CZA3256" s="137"/>
      <c r="CZB3256" s="137"/>
      <c r="CZC3256" s="137"/>
      <c r="CZD3256" s="137"/>
      <c r="CZE3256" s="137"/>
      <c r="CZF3256" s="137"/>
      <c r="CZG3256" s="137"/>
      <c r="CZH3256" s="137"/>
      <c r="CZI3256" s="137"/>
      <c r="CZJ3256" s="137"/>
      <c r="CZK3256" s="137"/>
      <c r="CZL3256" s="137"/>
      <c r="CZM3256" s="137"/>
      <c r="CZN3256" s="137"/>
      <c r="CZO3256" s="137"/>
      <c r="CZP3256" s="137"/>
      <c r="CZQ3256" s="137"/>
      <c r="CZR3256" s="137"/>
      <c r="CZS3256" s="137"/>
      <c r="CZT3256" s="137"/>
      <c r="CZU3256" s="137"/>
      <c r="CZV3256" s="137"/>
      <c r="CZW3256" s="137"/>
      <c r="CZX3256" s="137"/>
      <c r="CZY3256" s="137"/>
      <c r="CZZ3256" s="137"/>
      <c r="DAA3256" s="137"/>
      <c r="DAB3256" s="137"/>
      <c r="DAC3256" s="137"/>
      <c r="DAD3256" s="137"/>
      <c r="DAE3256" s="137"/>
      <c r="DAF3256" s="137"/>
      <c r="DAG3256" s="137"/>
      <c r="DAH3256" s="137"/>
      <c r="DAI3256" s="137"/>
      <c r="DAJ3256" s="137"/>
      <c r="DAK3256" s="137"/>
      <c r="DAL3256" s="137"/>
      <c r="DAM3256" s="137"/>
      <c r="DAN3256" s="137"/>
      <c r="DAO3256" s="137"/>
      <c r="DAP3256" s="137"/>
      <c r="DAQ3256" s="137"/>
      <c r="DAR3256" s="137"/>
      <c r="DAS3256" s="137"/>
      <c r="DAT3256" s="137"/>
      <c r="DAU3256" s="137"/>
      <c r="DAV3256" s="137"/>
      <c r="DAW3256" s="137"/>
      <c r="DAX3256" s="137"/>
      <c r="DAY3256" s="137"/>
      <c r="DAZ3256" s="137"/>
      <c r="DBA3256" s="137"/>
      <c r="DBB3256" s="137"/>
      <c r="DBC3256" s="137"/>
      <c r="DBD3256" s="137"/>
      <c r="DBE3256" s="137"/>
      <c r="DBF3256" s="137"/>
      <c r="DBG3256" s="137"/>
      <c r="DBH3256" s="137"/>
      <c r="DBI3256" s="137"/>
      <c r="DBJ3256" s="137"/>
      <c r="DBK3256" s="137"/>
      <c r="DBL3256" s="137"/>
      <c r="DBM3256" s="137"/>
      <c r="DBN3256" s="137"/>
      <c r="DBO3256" s="137"/>
      <c r="DBP3256" s="137"/>
      <c r="DBQ3256" s="137"/>
      <c r="DBR3256" s="137"/>
      <c r="DBS3256" s="137"/>
      <c r="DBT3256" s="137"/>
      <c r="DBU3256" s="137"/>
      <c r="DBV3256" s="137"/>
      <c r="DBW3256" s="137"/>
      <c r="DBX3256" s="137"/>
      <c r="DBY3256" s="137"/>
      <c r="DBZ3256" s="137"/>
      <c r="DCA3256" s="137"/>
      <c r="DCB3256" s="137"/>
      <c r="DCC3256" s="137"/>
      <c r="DCD3256" s="137"/>
      <c r="DCE3256" s="137"/>
      <c r="DCF3256" s="137"/>
      <c r="DCG3256" s="137"/>
      <c r="DCH3256" s="137"/>
      <c r="DCI3256" s="137"/>
      <c r="DCJ3256" s="137"/>
      <c r="DCK3256" s="137"/>
      <c r="DCL3256" s="137"/>
      <c r="DCM3256" s="137"/>
      <c r="DCN3256" s="137"/>
      <c r="DCO3256" s="137"/>
      <c r="DCP3256" s="137"/>
      <c r="DCQ3256" s="137"/>
      <c r="DCR3256" s="137"/>
      <c r="DCS3256" s="137"/>
      <c r="DCT3256" s="137"/>
      <c r="DCU3256" s="137"/>
      <c r="DCV3256" s="137"/>
      <c r="DCW3256" s="137"/>
      <c r="DCX3256" s="137"/>
      <c r="DCY3256" s="137"/>
      <c r="DCZ3256" s="137"/>
      <c r="DDA3256" s="137"/>
      <c r="DDB3256" s="137"/>
      <c r="DDC3256" s="137"/>
      <c r="DDD3256" s="137"/>
      <c r="DDE3256" s="137"/>
      <c r="DDF3256" s="137"/>
      <c r="DDG3256" s="137"/>
      <c r="DDH3256" s="137"/>
      <c r="DDI3256" s="137"/>
      <c r="DDJ3256" s="137"/>
      <c r="DDK3256" s="137"/>
      <c r="DDL3256" s="137"/>
      <c r="DDM3256" s="137"/>
      <c r="DDN3256" s="137"/>
      <c r="DDO3256" s="137"/>
      <c r="DDP3256" s="137"/>
      <c r="DDQ3256" s="137"/>
      <c r="DDR3256" s="137"/>
      <c r="DDS3256" s="137"/>
      <c r="DDT3256" s="137"/>
      <c r="DDU3256" s="137"/>
      <c r="DDV3256" s="137"/>
      <c r="DDW3256" s="137"/>
      <c r="DDX3256" s="137"/>
      <c r="DDY3256" s="137"/>
      <c r="DDZ3256" s="137"/>
      <c r="DEA3256" s="137"/>
      <c r="DEB3256" s="137"/>
      <c r="DEC3256" s="137"/>
      <c r="DED3256" s="137"/>
      <c r="DEE3256" s="137"/>
      <c r="DEF3256" s="137"/>
      <c r="DEG3256" s="137"/>
      <c r="DEH3256" s="137"/>
      <c r="DEI3256" s="137"/>
      <c r="DEJ3256" s="137"/>
      <c r="DEK3256" s="137"/>
      <c r="DEL3256" s="137"/>
      <c r="DEM3256" s="137"/>
      <c r="DEN3256" s="137"/>
      <c r="DEO3256" s="137"/>
      <c r="DEP3256" s="137"/>
      <c r="DEQ3256" s="137"/>
      <c r="DER3256" s="137"/>
      <c r="DES3256" s="137"/>
      <c r="DET3256" s="137"/>
      <c r="DEU3256" s="137"/>
      <c r="DEV3256" s="137"/>
      <c r="DEW3256" s="137"/>
      <c r="DEX3256" s="137"/>
      <c r="DEY3256" s="137"/>
      <c r="DEZ3256" s="137"/>
      <c r="DFA3256" s="137"/>
      <c r="DFB3256" s="137"/>
      <c r="DFC3256" s="137"/>
      <c r="DFD3256" s="137"/>
      <c r="DFE3256" s="137"/>
      <c r="DFF3256" s="137"/>
      <c r="DFG3256" s="137"/>
      <c r="DFH3256" s="137"/>
      <c r="DFI3256" s="137"/>
      <c r="DFJ3256" s="137"/>
      <c r="DFK3256" s="137"/>
      <c r="DFL3256" s="137"/>
      <c r="DFM3256" s="137"/>
      <c r="DFN3256" s="137"/>
      <c r="DFO3256" s="137"/>
      <c r="DFP3256" s="137"/>
      <c r="DFQ3256" s="137"/>
      <c r="DFR3256" s="137"/>
      <c r="DFS3256" s="137"/>
      <c r="DFT3256" s="137"/>
      <c r="DFU3256" s="137"/>
      <c r="DFV3256" s="137"/>
      <c r="DFW3256" s="137"/>
      <c r="DFX3256" s="137"/>
      <c r="DFY3256" s="137"/>
      <c r="DFZ3256" s="137"/>
      <c r="DGA3256" s="137"/>
      <c r="DGB3256" s="137"/>
      <c r="DGC3256" s="137"/>
      <c r="DGD3256" s="137"/>
      <c r="DGE3256" s="137"/>
      <c r="DGF3256" s="137"/>
      <c r="DGG3256" s="137"/>
      <c r="DGH3256" s="137"/>
      <c r="DGI3256" s="137"/>
      <c r="DGJ3256" s="137"/>
      <c r="DGK3256" s="137"/>
      <c r="DGL3256" s="137"/>
      <c r="DGM3256" s="137"/>
      <c r="DGN3256" s="137"/>
      <c r="DGO3256" s="137"/>
      <c r="DGP3256" s="137"/>
      <c r="DGQ3256" s="137"/>
      <c r="DGR3256" s="137"/>
      <c r="DGS3256" s="137"/>
      <c r="DGT3256" s="137"/>
      <c r="DGU3256" s="137"/>
      <c r="DGV3256" s="137"/>
      <c r="DGW3256" s="137"/>
      <c r="DGX3256" s="137"/>
      <c r="DGY3256" s="137"/>
      <c r="DGZ3256" s="137"/>
      <c r="DHA3256" s="137"/>
      <c r="DHB3256" s="137"/>
      <c r="DHC3256" s="137"/>
      <c r="DHD3256" s="137"/>
      <c r="DHE3256" s="137"/>
      <c r="DHF3256" s="137"/>
      <c r="DHG3256" s="137"/>
      <c r="DHH3256" s="137"/>
      <c r="DHI3256" s="137"/>
      <c r="DHJ3256" s="137"/>
      <c r="DHK3256" s="137"/>
      <c r="DHL3256" s="137"/>
      <c r="DHM3256" s="137"/>
      <c r="DHN3256" s="137"/>
      <c r="DHO3256" s="137"/>
    </row>
    <row r="3257" spans="1:2927" s="148" customFormat="1" ht="23.15" customHeight="1" outlineLevel="1" x14ac:dyDescent="0.35">
      <c r="A3257" s="83" t="s">
        <v>4502</v>
      </c>
      <c r="B3257" s="84" t="s">
        <v>63</v>
      </c>
      <c r="C3257" s="85"/>
      <c r="D3257" s="86"/>
      <c r="E3257" s="101"/>
      <c r="F3257" s="101"/>
      <c r="G3257" s="101"/>
      <c r="H3257" s="101"/>
      <c r="I3257" s="101">
        <f t="shared" si="199"/>
        <v>0</v>
      </c>
      <c r="J3257" s="101"/>
      <c r="K3257" s="101"/>
      <c r="L3257" s="101"/>
      <c r="M3257" s="101"/>
      <c r="N3257" s="101">
        <f t="shared" si="198"/>
        <v>0</v>
      </c>
      <c r="O3257" s="88">
        <v>46062</v>
      </c>
      <c r="P3257" s="88">
        <v>46064</v>
      </c>
      <c r="Q3257" s="89">
        <v>0.03</v>
      </c>
      <c r="R3257" s="90" t="s">
        <v>33</v>
      </c>
      <c r="S3257" s="91"/>
      <c r="T3257" s="91"/>
      <c r="U3257" s="102"/>
      <c r="V3257" s="137"/>
      <c r="W3257" s="137"/>
      <c r="X3257" s="137"/>
      <c r="Y3257" s="137"/>
      <c r="Z3257" s="137"/>
      <c r="AA3257" s="137"/>
      <c r="AB3257" s="137"/>
      <c r="AC3257" s="137"/>
      <c r="AD3257" s="137"/>
      <c r="AE3257" s="137"/>
      <c r="AF3257" s="137"/>
      <c r="AG3257" s="137"/>
      <c r="AH3257" s="137"/>
      <c r="AI3257" s="137"/>
      <c r="AJ3257" s="137"/>
      <c r="AK3257" s="137"/>
      <c r="AL3257" s="137"/>
      <c r="AM3257" s="137"/>
      <c r="AN3257" s="137"/>
      <c r="AO3257" s="137"/>
      <c r="AP3257" s="137"/>
      <c r="AQ3257" s="137"/>
      <c r="AR3257" s="137"/>
      <c r="AS3257" s="137"/>
      <c r="AT3257" s="137"/>
      <c r="AU3257" s="137"/>
      <c r="AV3257" s="137"/>
      <c r="AW3257" s="137"/>
      <c r="AX3257" s="137"/>
      <c r="AY3257" s="137"/>
      <c r="AZ3257" s="137"/>
      <c r="BA3257" s="137"/>
      <c r="BB3257" s="137"/>
      <c r="BC3257" s="137"/>
      <c r="BD3257" s="137"/>
      <c r="BE3257" s="137"/>
      <c r="BF3257" s="137"/>
      <c r="BG3257" s="137"/>
      <c r="BH3257" s="137"/>
      <c r="BI3257" s="137"/>
      <c r="BJ3257" s="137"/>
      <c r="BK3257" s="137"/>
      <c r="BL3257" s="137"/>
      <c r="BM3257" s="137"/>
      <c r="BN3257" s="137"/>
      <c r="BO3257" s="137"/>
      <c r="BP3257" s="137"/>
      <c r="BQ3257" s="137"/>
      <c r="BR3257" s="137"/>
      <c r="BS3257" s="137"/>
      <c r="BT3257" s="137"/>
      <c r="BU3257" s="137"/>
      <c r="BV3257" s="137"/>
      <c r="BW3257" s="137"/>
      <c r="BX3257" s="137"/>
      <c r="BY3257" s="137"/>
      <c r="BZ3257" s="137"/>
      <c r="CA3257" s="137"/>
      <c r="CB3257" s="137"/>
      <c r="CC3257" s="137"/>
      <c r="CD3257" s="137"/>
      <c r="CE3257" s="137"/>
      <c r="CF3257" s="137"/>
      <c r="CG3257" s="137"/>
      <c r="CH3257" s="137"/>
      <c r="CI3257" s="137"/>
      <c r="CJ3257" s="137"/>
      <c r="CK3257" s="137"/>
      <c r="CL3257" s="137"/>
      <c r="CM3257" s="137"/>
      <c r="CN3257" s="137"/>
      <c r="CO3257" s="137"/>
      <c r="CP3257" s="137"/>
      <c r="CQ3257" s="137"/>
      <c r="CR3257" s="137"/>
      <c r="CS3257" s="137"/>
      <c r="CT3257" s="137"/>
      <c r="CU3257" s="137"/>
      <c r="CV3257" s="137"/>
      <c r="CW3257" s="137"/>
      <c r="CX3257" s="137"/>
      <c r="CY3257" s="137"/>
      <c r="CZ3257" s="137"/>
      <c r="DA3257" s="137"/>
      <c r="DB3257" s="137"/>
      <c r="DC3257" s="137"/>
      <c r="DD3257" s="137"/>
      <c r="DE3257" s="137"/>
      <c r="DF3257" s="137"/>
      <c r="DG3257" s="137"/>
      <c r="DH3257" s="137"/>
      <c r="DI3257" s="137"/>
      <c r="DJ3257" s="137"/>
      <c r="DK3257" s="137"/>
      <c r="DL3257" s="137"/>
      <c r="DM3257" s="137"/>
      <c r="DN3257" s="137"/>
      <c r="DO3257" s="137"/>
      <c r="DP3257" s="137"/>
      <c r="DQ3257" s="137"/>
      <c r="DR3257" s="137"/>
      <c r="DS3257" s="137"/>
      <c r="DT3257" s="137"/>
      <c r="DU3257" s="137"/>
      <c r="DV3257" s="137"/>
      <c r="DW3257" s="137"/>
      <c r="DX3257" s="137"/>
      <c r="DY3257" s="137"/>
      <c r="DZ3257" s="137"/>
      <c r="EA3257" s="137"/>
      <c r="EB3257" s="137"/>
      <c r="EC3257" s="137"/>
      <c r="ED3257" s="137"/>
      <c r="EE3257" s="137"/>
      <c r="EF3257" s="137"/>
      <c r="EG3257" s="137"/>
      <c r="EH3257" s="137"/>
      <c r="EI3257" s="137"/>
      <c r="EJ3257" s="137"/>
      <c r="EK3257" s="137"/>
      <c r="EL3257" s="137"/>
      <c r="EM3257" s="137"/>
      <c r="EN3257" s="137"/>
      <c r="EO3257" s="137"/>
      <c r="EP3257" s="137"/>
      <c r="EQ3257" s="137"/>
      <c r="ER3257" s="137"/>
      <c r="ES3257" s="137"/>
      <c r="ET3257" s="137"/>
      <c r="EU3257" s="137"/>
      <c r="EV3257" s="137"/>
      <c r="EW3257" s="137"/>
      <c r="EX3257" s="137"/>
      <c r="EY3257" s="137"/>
      <c r="EZ3257" s="137"/>
      <c r="FA3257" s="137"/>
      <c r="FB3257" s="137"/>
      <c r="FC3257" s="137"/>
      <c r="FD3257" s="137"/>
      <c r="FE3257" s="137"/>
      <c r="FF3257" s="137"/>
      <c r="FG3257" s="137"/>
      <c r="FH3257" s="137"/>
      <c r="FI3257" s="137"/>
      <c r="FJ3257" s="137"/>
      <c r="FK3257" s="137"/>
      <c r="FL3257" s="137"/>
      <c r="FM3257" s="137"/>
      <c r="FN3257" s="137"/>
      <c r="FO3257" s="137"/>
      <c r="FP3257" s="137"/>
      <c r="FQ3257" s="137"/>
      <c r="FR3257" s="137"/>
      <c r="FS3257" s="137"/>
      <c r="FT3257" s="137"/>
      <c r="FU3257" s="137"/>
      <c r="FV3257" s="137"/>
      <c r="FW3257" s="137"/>
      <c r="FX3257" s="137"/>
      <c r="FY3257" s="137"/>
      <c r="FZ3257" s="137"/>
      <c r="GA3257" s="137"/>
      <c r="GB3257" s="137"/>
      <c r="GC3257" s="137"/>
      <c r="GD3257" s="137"/>
      <c r="GE3257" s="137"/>
      <c r="GF3257" s="137"/>
      <c r="GG3257" s="137"/>
      <c r="GH3257" s="137"/>
      <c r="GI3257" s="137"/>
      <c r="GJ3257" s="137"/>
      <c r="GK3257" s="137"/>
      <c r="GL3257" s="137"/>
      <c r="GM3257" s="137"/>
      <c r="GN3257" s="137"/>
      <c r="GO3257" s="137"/>
      <c r="GP3257" s="137"/>
      <c r="GQ3257" s="137"/>
      <c r="GR3257" s="137"/>
      <c r="GS3257" s="137"/>
      <c r="GT3257" s="137"/>
      <c r="GU3257" s="137"/>
      <c r="GV3257" s="137"/>
      <c r="GW3257" s="137"/>
      <c r="GX3257" s="137"/>
      <c r="GY3257" s="137"/>
      <c r="GZ3257" s="137"/>
      <c r="HA3257" s="137"/>
      <c r="HB3257" s="137"/>
      <c r="HC3257" s="137"/>
      <c r="HD3257" s="137"/>
      <c r="HE3257" s="137"/>
      <c r="HF3257" s="137"/>
      <c r="HG3257" s="137"/>
      <c r="HH3257" s="137"/>
      <c r="HI3257" s="137"/>
      <c r="HJ3257" s="137"/>
      <c r="HK3257" s="137"/>
      <c r="HL3257" s="137"/>
      <c r="HM3257" s="137"/>
      <c r="HN3257" s="137"/>
      <c r="HO3257" s="137"/>
      <c r="HP3257" s="137"/>
      <c r="HQ3257" s="137"/>
      <c r="HR3257" s="137"/>
      <c r="HS3257" s="137"/>
      <c r="HT3257" s="137"/>
      <c r="HU3257" s="137"/>
      <c r="HV3257" s="137"/>
      <c r="HW3257" s="137"/>
      <c r="HX3257" s="137"/>
      <c r="HY3257" s="137"/>
      <c r="HZ3257" s="137"/>
      <c r="IA3257" s="137"/>
      <c r="IB3257" s="137"/>
      <c r="IC3257" s="137"/>
      <c r="ID3257" s="137"/>
      <c r="IE3257" s="137"/>
      <c r="IF3257" s="137"/>
      <c r="IG3257" s="137"/>
      <c r="IH3257" s="137"/>
      <c r="II3257" s="137"/>
      <c r="IJ3257" s="137"/>
      <c r="IK3257" s="137"/>
      <c r="IL3257" s="137"/>
      <c r="IM3257" s="137"/>
      <c r="IN3257" s="137"/>
      <c r="IO3257" s="137"/>
      <c r="IP3257" s="137"/>
      <c r="IQ3257" s="137"/>
      <c r="IR3257" s="137"/>
      <c r="IS3257" s="137"/>
      <c r="IT3257" s="137"/>
      <c r="IU3257" s="137"/>
      <c r="IV3257" s="137"/>
      <c r="IW3257" s="137"/>
      <c r="IX3257" s="137"/>
      <c r="IY3257" s="137"/>
      <c r="IZ3257" s="137"/>
      <c r="JA3257" s="137"/>
      <c r="JB3257" s="137"/>
      <c r="JC3257" s="137"/>
      <c r="JD3257" s="137"/>
      <c r="JE3257" s="137"/>
      <c r="JF3257" s="137"/>
      <c r="JG3257" s="137"/>
      <c r="JH3257" s="137"/>
      <c r="JI3257" s="137"/>
      <c r="JJ3257" s="137"/>
      <c r="JK3257" s="137"/>
      <c r="JL3257" s="137"/>
      <c r="JM3257" s="137"/>
      <c r="JN3257" s="137"/>
      <c r="JO3257" s="137"/>
      <c r="JP3257" s="137"/>
      <c r="JQ3257" s="137"/>
      <c r="JR3257" s="137"/>
      <c r="JS3257" s="137"/>
      <c r="JT3257" s="137"/>
      <c r="JU3257" s="137"/>
      <c r="JV3257" s="137"/>
      <c r="JW3257" s="137"/>
      <c r="JX3257" s="137"/>
      <c r="JY3257" s="137"/>
      <c r="JZ3257" s="137"/>
      <c r="KA3257" s="137"/>
      <c r="KB3257" s="137"/>
      <c r="KC3257" s="137"/>
      <c r="KD3257" s="137"/>
      <c r="KE3257" s="137"/>
      <c r="KF3257" s="137"/>
      <c r="KG3257" s="137"/>
      <c r="KH3257" s="137"/>
      <c r="KI3257" s="137"/>
      <c r="KJ3257" s="137"/>
      <c r="KK3257" s="137"/>
      <c r="KL3257" s="137"/>
      <c r="KM3257" s="137"/>
      <c r="KN3257" s="137"/>
      <c r="KO3257" s="137"/>
      <c r="KP3257" s="137"/>
      <c r="KQ3257" s="137"/>
      <c r="KR3257" s="137"/>
      <c r="KS3257" s="137"/>
      <c r="KT3257" s="137"/>
      <c r="KU3257" s="137"/>
      <c r="KV3257" s="137"/>
      <c r="KW3257" s="137"/>
      <c r="KX3257" s="137"/>
      <c r="KY3257" s="137"/>
      <c r="KZ3257" s="137"/>
      <c r="LA3257" s="137"/>
      <c r="LB3257" s="137"/>
      <c r="LC3257" s="137"/>
      <c r="LD3257" s="137"/>
      <c r="LE3257" s="137"/>
      <c r="LF3257" s="137"/>
      <c r="LG3257" s="137"/>
      <c r="LH3257" s="137"/>
      <c r="LI3257" s="137"/>
      <c r="LJ3257" s="137"/>
      <c r="LK3257" s="137"/>
      <c r="LL3257" s="137"/>
      <c r="LM3257" s="137"/>
      <c r="LN3257" s="137"/>
      <c r="LO3257" s="137"/>
      <c r="LP3257" s="137"/>
      <c r="LQ3257" s="137"/>
      <c r="LR3257" s="137"/>
      <c r="LS3257" s="137"/>
      <c r="LT3257" s="137"/>
      <c r="LU3257" s="137"/>
      <c r="LV3257" s="137"/>
      <c r="LW3257" s="137"/>
      <c r="LX3257" s="137"/>
      <c r="LY3257" s="137"/>
      <c r="LZ3257" s="137"/>
      <c r="MA3257" s="137"/>
      <c r="MB3257" s="137"/>
      <c r="MC3257" s="137"/>
      <c r="MD3257" s="137"/>
      <c r="ME3257" s="137"/>
      <c r="MF3257" s="137"/>
      <c r="MG3257" s="137"/>
      <c r="MH3257" s="137"/>
      <c r="MI3257" s="137"/>
      <c r="MJ3257" s="137"/>
      <c r="MK3257" s="137"/>
      <c r="ML3257" s="137"/>
      <c r="MM3257" s="137"/>
      <c r="MN3257" s="137"/>
      <c r="MO3257" s="137"/>
      <c r="MP3257" s="137"/>
      <c r="MQ3257" s="137"/>
      <c r="MR3257" s="137"/>
      <c r="MS3257" s="137"/>
      <c r="MT3257" s="137"/>
      <c r="MU3257" s="137"/>
      <c r="MV3257" s="137"/>
      <c r="MW3257" s="137"/>
      <c r="MX3257" s="137"/>
      <c r="MY3257" s="137"/>
      <c r="MZ3257" s="137"/>
      <c r="NA3257" s="137"/>
      <c r="NB3257" s="137"/>
      <c r="NC3257" s="137"/>
      <c r="ND3257" s="137"/>
      <c r="NE3257" s="137"/>
      <c r="NF3257" s="137"/>
      <c r="NG3257" s="137"/>
      <c r="NH3257" s="137"/>
      <c r="NI3257" s="137"/>
      <c r="NJ3257" s="137"/>
      <c r="NK3257" s="137"/>
      <c r="NL3257" s="137"/>
      <c r="NM3257" s="137"/>
      <c r="NN3257" s="137"/>
      <c r="NO3257" s="137"/>
      <c r="NP3257" s="137"/>
      <c r="NQ3257" s="137"/>
      <c r="NR3257" s="137"/>
      <c r="NS3257" s="137"/>
      <c r="NT3257" s="137"/>
      <c r="NU3257" s="137"/>
      <c r="NV3257" s="137"/>
      <c r="NW3257" s="137"/>
      <c r="NX3257" s="137"/>
      <c r="NY3257" s="137"/>
      <c r="NZ3257" s="137"/>
      <c r="OA3257" s="137"/>
      <c r="OB3257" s="137"/>
      <c r="OC3257" s="137"/>
      <c r="OD3257" s="137"/>
      <c r="OE3257" s="137"/>
      <c r="OF3257" s="137"/>
      <c r="OG3257" s="137"/>
      <c r="OH3257" s="137"/>
      <c r="OI3257" s="137"/>
      <c r="OJ3257" s="137"/>
      <c r="OK3257" s="137"/>
      <c r="OL3257" s="137"/>
      <c r="OM3257" s="137"/>
      <c r="ON3257" s="137"/>
      <c r="OO3257" s="137"/>
      <c r="OP3257" s="137"/>
      <c r="OQ3257" s="137"/>
      <c r="OR3257" s="137"/>
      <c r="OS3257" s="137"/>
      <c r="OT3257" s="137"/>
      <c r="OU3257" s="137"/>
      <c r="OV3257" s="137"/>
      <c r="OW3257" s="137"/>
      <c r="OX3257" s="137"/>
      <c r="OY3257" s="137"/>
      <c r="OZ3257" s="137"/>
      <c r="PA3257" s="137"/>
      <c r="PB3257" s="137"/>
      <c r="PC3257" s="137"/>
      <c r="PD3257" s="137"/>
      <c r="PE3257" s="137"/>
      <c r="PF3257" s="137"/>
      <c r="PG3257" s="137"/>
      <c r="PH3257" s="137"/>
      <c r="PI3257" s="137"/>
      <c r="PJ3257" s="137"/>
      <c r="PK3257" s="137"/>
      <c r="PL3257" s="137"/>
      <c r="PM3257" s="137"/>
      <c r="PN3257" s="137"/>
      <c r="PO3257" s="137"/>
      <c r="PP3257" s="137"/>
      <c r="PQ3257" s="137"/>
      <c r="PR3257" s="137"/>
      <c r="PS3257" s="137"/>
      <c r="PT3257" s="137"/>
      <c r="PU3257" s="137"/>
      <c r="PV3257" s="137"/>
      <c r="PW3257" s="137"/>
      <c r="PX3257" s="137"/>
      <c r="PY3257" s="137"/>
      <c r="PZ3257" s="137"/>
      <c r="QA3257" s="137"/>
      <c r="QB3257" s="137"/>
      <c r="QC3257" s="137"/>
      <c r="QD3257" s="137"/>
      <c r="QE3257" s="137"/>
      <c r="QF3257" s="137"/>
      <c r="QG3257" s="137"/>
      <c r="QH3257" s="137"/>
      <c r="QI3257" s="137"/>
      <c r="QJ3257" s="137"/>
      <c r="QK3257" s="137"/>
      <c r="QL3257" s="137"/>
      <c r="QM3257" s="137"/>
      <c r="QN3257" s="137"/>
      <c r="QO3257" s="137"/>
      <c r="QP3257" s="137"/>
      <c r="QQ3257" s="137"/>
      <c r="QR3257" s="137"/>
      <c r="QS3257" s="137"/>
      <c r="QT3257" s="137"/>
      <c r="QU3257" s="137"/>
      <c r="QV3257" s="137"/>
      <c r="QW3257" s="137"/>
      <c r="QX3257" s="137"/>
      <c r="QY3257" s="137"/>
      <c r="QZ3257" s="137"/>
      <c r="RA3257" s="137"/>
      <c r="RB3257" s="137"/>
      <c r="RC3257" s="137"/>
      <c r="RD3257" s="137"/>
      <c r="RE3257" s="137"/>
      <c r="RF3257" s="137"/>
      <c r="RG3257" s="137"/>
      <c r="RH3257" s="137"/>
      <c r="RI3257" s="137"/>
      <c r="RJ3257" s="137"/>
      <c r="RK3257" s="137"/>
      <c r="RL3257" s="137"/>
      <c r="RM3257" s="137"/>
      <c r="RN3257" s="137"/>
      <c r="RO3257" s="137"/>
      <c r="RP3257" s="137"/>
      <c r="RQ3257" s="137"/>
      <c r="RR3257" s="137"/>
      <c r="RS3257" s="137"/>
      <c r="RT3257" s="137"/>
      <c r="RU3257" s="137"/>
      <c r="RV3257" s="137"/>
      <c r="RW3257" s="137"/>
      <c r="RX3257" s="137"/>
      <c r="RY3257" s="137"/>
      <c r="RZ3257" s="137"/>
      <c r="SA3257" s="137"/>
      <c r="SB3257" s="137"/>
      <c r="SC3257" s="137"/>
      <c r="SD3257" s="137"/>
      <c r="SE3257" s="137"/>
      <c r="SF3257" s="137"/>
      <c r="SG3257" s="137"/>
      <c r="SH3257" s="137"/>
      <c r="SI3257" s="137"/>
      <c r="SJ3257" s="137"/>
      <c r="SK3257" s="137"/>
      <c r="SL3257" s="137"/>
      <c r="SM3257" s="137"/>
      <c r="SN3257" s="137"/>
      <c r="SO3257" s="137"/>
      <c r="SP3257" s="137"/>
      <c r="SQ3257" s="137"/>
      <c r="SR3257" s="137"/>
      <c r="SS3257" s="137"/>
      <c r="ST3257" s="137"/>
      <c r="SU3257" s="137"/>
      <c r="SV3257" s="137"/>
      <c r="SW3257" s="137"/>
      <c r="SX3257" s="137"/>
      <c r="SY3257" s="137"/>
      <c r="SZ3257" s="137"/>
      <c r="TA3257" s="137"/>
      <c r="TB3257" s="137"/>
      <c r="TC3257" s="137"/>
      <c r="TD3257" s="137"/>
      <c r="TE3257" s="137"/>
      <c r="TF3257" s="137"/>
      <c r="TG3257" s="137"/>
      <c r="TH3257" s="137"/>
      <c r="TI3257" s="137"/>
      <c r="TJ3257" s="137"/>
      <c r="TK3257" s="137"/>
      <c r="TL3257" s="137"/>
      <c r="TM3257" s="137"/>
      <c r="TN3257" s="137"/>
      <c r="TO3257" s="137"/>
      <c r="TP3257" s="137"/>
      <c r="TQ3257" s="137"/>
      <c r="TR3257" s="137"/>
      <c r="TS3257" s="137"/>
      <c r="TT3257" s="137"/>
      <c r="TU3257" s="137"/>
      <c r="TV3257" s="137"/>
      <c r="TW3257" s="137"/>
      <c r="TX3257" s="137"/>
      <c r="TY3257" s="137"/>
      <c r="TZ3257" s="137"/>
      <c r="UA3257" s="137"/>
      <c r="UB3257" s="137"/>
      <c r="UC3257" s="137"/>
      <c r="UD3257" s="137"/>
      <c r="UE3257" s="137"/>
      <c r="UF3257" s="137"/>
      <c r="UG3257" s="137"/>
      <c r="UH3257" s="137"/>
      <c r="UI3257" s="137"/>
      <c r="UJ3257" s="137"/>
      <c r="UK3257" s="137"/>
      <c r="UL3257" s="137"/>
      <c r="UM3257" s="137"/>
      <c r="UN3257" s="137"/>
      <c r="UO3257" s="137"/>
      <c r="UP3257" s="137"/>
      <c r="UQ3257" s="137"/>
      <c r="UR3257" s="137"/>
      <c r="US3257" s="137"/>
      <c r="UT3257" s="137"/>
      <c r="UU3257" s="137"/>
      <c r="UV3257" s="137"/>
      <c r="UW3257" s="137"/>
      <c r="UX3257" s="137"/>
      <c r="UY3257" s="137"/>
      <c r="UZ3257" s="137"/>
      <c r="VA3257" s="137"/>
      <c r="VB3257" s="137"/>
      <c r="VC3257" s="137"/>
      <c r="VD3257" s="137"/>
      <c r="VE3257" s="137"/>
      <c r="VF3257" s="137"/>
      <c r="VG3257" s="137"/>
      <c r="VH3257" s="137"/>
      <c r="VI3257" s="137"/>
      <c r="VJ3257" s="137"/>
      <c r="VK3257" s="137"/>
      <c r="VL3257" s="137"/>
      <c r="VM3257" s="137"/>
      <c r="VN3257" s="137"/>
      <c r="VO3257" s="137"/>
      <c r="VP3257" s="137"/>
      <c r="VQ3257" s="137"/>
      <c r="VR3257" s="137"/>
      <c r="VS3257" s="137"/>
      <c r="VT3257" s="137"/>
      <c r="VU3257" s="137"/>
      <c r="VV3257" s="137"/>
      <c r="VW3257" s="137"/>
      <c r="VX3257" s="137"/>
      <c r="VY3257" s="137"/>
      <c r="VZ3257" s="137"/>
      <c r="WA3257" s="137"/>
      <c r="WB3257" s="137"/>
      <c r="WC3257" s="137"/>
      <c r="WD3257" s="137"/>
      <c r="WE3257" s="137"/>
      <c r="WF3257" s="137"/>
      <c r="WG3257" s="137"/>
      <c r="WH3257" s="137"/>
      <c r="WI3257" s="137"/>
      <c r="WJ3257" s="137"/>
      <c r="WK3257" s="137"/>
      <c r="WL3257" s="137"/>
      <c r="WM3257" s="137"/>
      <c r="WN3257" s="137"/>
      <c r="WO3257" s="137"/>
      <c r="WP3257" s="137"/>
      <c r="WQ3257" s="137"/>
      <c r="WR3257" s="137"/>
      <c r="WS3257" s="137"/>
      <c r="WT3257" s="137"/>
      <c r="WU3257" s="137"/>
      <c r="WV3257" s="137"/>
      <c r="WW3257" s="137"/>
      <c r="WX3257" s="137"/>
      <c r="WY3257" s="137"/>
      <c r="WZ3257" s="137"/>
      <c r="XA3257" s="137"/>
      <c r="XB3257" s="137"/>
      <c r="XC3257" s="137"/>
      <c r="XD3257" s="137"/>
      <c r="XE3257" s="137"/>
      <c r="XF3257" s="137"/>
      <c r="XG3257" s="137"/>
      <c r="XH3257" s="137"/>
      <c r="XI3257" s="137"/>
      <c r="XJ3257" s="137"/>
      <c r="XK3257" s="137"/>
      <c r="XL3257" s="137"/>
      <c r="XM3257" s="137"/>
      <c r="XN3257" s="137"/>
      <c r="XO3257" s="137"/>
      <c r="XP3257" s="137"/>
      <c r="XQ3257" s="137"/>
      <c r="XR3257" s="137"/>
      <c r="XS3257" s="137"/>
      <c r="XT3257" s="137"/>
      <c r="XU3257" s="137"/>
      <c r="XV3257" s="137"/>
      <c r="XW3257" s="137"/>
      <c r="XX3257" s="137"/>
      <c r="XY3257" s="137"/>
      <c r="XZ3257" s="137"/>
      <c r="YA3257" s="137"/>
      <c r="YB3257" s="137"/>
      <c r="YC3257" s="137"/>
      <c r="YD3257" s="137"/>
      <c r="YE3257" s="137"/>
      <c r="YF3257" s="137"/>
      <c r="YG3257" s="137"/>
      <c r="YH3257" s="137"/>
      <c r="YI3257" s="137"/>
      <c r="YJ3257" s="137"/>
      <c r="YK3257" s="137"/>
      <c r="YL3257" s="137"/>
      <c r="YM3257" s="137"/>
      <c r="YN3257" s="137"/>
      <c r="YO3257" s="137"/>
      <c r="YP3257" s="137"/>
      <c r="YQ3257" s="137"/>
      <c r="YR3257" s="137"/>
      <c r="YS3257" s="137"/>
      <c r="YT3257" s="137"/>
      <c r="YU3257" s="137"/>
      <c r="YV3257" s="137"/>
      <c r="YW3257" s="137"/>
      <c r="YX3257" s="137"/>
      <c r="YY3257" s="137"/>
      <c r="YZ3257" s="137"/>
      <c r="ZA3257" s="137"/>
      <c r="ZB3257" s="137"/>
      <c r="ZC3257" s="137"/>
      <c r="ZD3257" s="137"/>
      <c r="ZE3257" s="137"/>
      <c r="ZF3257" s="137"/>
      <c r="ZG3257" s="137"/>
      <c r="ZH3257" s="137"/>
      <c r="ZI3257" s="137"/>
      <c r="ZJ3257" s="137"/>
      <c r="ZK3257" s="137"/>
      <c r="ZL3257" s="137"/>
      <c r="ZM3257" s="137"/>
      <c r="ZN3257" s="137"/>
      <c r="ZO3257" s="137"/>
      <c r="ZP3257" s="137"/>
      <c r="ZQ3257" s="137"/>
      <c r="ZR3257" s="137"/>
      <c r="ZS3257" s="137"/>
      <c r="ZT3257" s="137"/>
      <c r="ZU3257" s="137"/>
      <c r="ZV3257" s="137"/>
      <c r="ZW3257" s="137"/>
      <c r="ZX3257" s="137"/>
      <c r="ZY3257" s="137"/>
      <c r="ZZ3257" s="137"/>
      <c r="AAA3257" s="137"/>
      <c r="AAB3257" s="137"/>
      <c r="AAC3257" s="137"/>
      <c r="AAD3257" s="137"/>
      <c r="AAE3257" s="137"/>
      <c r="AAF3257" s="137"/>
      <c r="AAG3257" s="137"/>
      <c r="AAH3257" s="137"/>
      <c r="AAI3257" s="137"/>
      <c r="AAJ3257" s="137"/>
      <c r="AAK3257" s="137"/>
      <c r="AAL3257" s="137"/>
      <c r="AAM3257" s="137"/>
      <c r="AAN3257" s="137"/>
      <c r="AAO3257" s="137"/>
      <c r="AAP3257" s="137"/>
      <c r="AAQ3257" s="137"/>
      <c r="AAR3257" s="137"/>
      <c r="AAS3257" s="137"/>
      <c r="AAT3257" s="137"/>
      <c r="AAU3257" s="137"/>
      <c r="AAV3257" s="137"/>
      <c r="AAW3257" s="137"/>
      <c r="AAX3257" s="137"/>
      <c r="AAY3257" s="137"/>
      <c r="AAZ3257" s="137"/>
      <c r="ABA3257" s="137"/>
      <c r="ABB3257" s="137"/>
      <c r="ABC3257" s="137"/>
      <c r="ABD3257" s="137"/>
      <c r="ABE3257" s="137"/>
      <c r="ABF3257" s="137"/>
      <c r="ABG3257" s="137"/>
      <c r="ABH3257" s="137"/>
      <c r="ABI3257" s="137"/>
      <c r="ABJ3257" s="137"/>
      <c r="ABK3257" s="137"/>
      <c r="ABL3257" s="137"/>
      <c r="ABM3257" s="137"/>
      <c r="ABN3257" s="137"/>
      <c r="ABO3257" s="137"/>
      <c r="ABP3257" s="137"/>
      <c r="ABQ3257" s="137"/>
      <c r="ABR3257" s="137"/>
      <c r="ABS3257" s="137"/>
      <c r="ABT3257" s="137"/>
      <c r="ABU3257" s="137"/>
      <c r="ABV3257" s="137"/>
      <c r="ABW3257" s="137"/>
      <c r="ABX3257" s="137"/>
      <c r="ABY3257" s="137"/>
      <c r="ABZ3257" s="137"/>
      <c r="ACA3257" s="137"/>
      <c r="ACB3257" s="137"/>
      <c r="ACC3257" s="137"/>
      <c r="ACD3257" s="137"/>
      <c r="ACE3257" s="137"/>
      <c r="ACF3257" s="137"/>
      <c r="ACG3257" s="137"/>
      <c r="ACH3257" s="137"/>
      <c r="ACI3257" s="137"/>
      <c r="ACJ3257" s="137"/>
      <c r="ACK3257" s="137"/>
      <c r="ACL3257" s="137"/>
      <c r="ACM3257" s="137"/>
      <c r="ACN3257" s="137"/>
      <c r="ACO3257" s="137"/>
      <c r="ACP3257" s="137"/>
      <c r="ACQ3257" s="137"/>
      <c r="ACR3257" s="137"/>
      <c r="ACS3257" s="137"/>
      <c r="ACT3257" s="137"/>
      <c r="ACU3257" s="137"/>
      <c r="ACV3257" s="137"/>
      <c r="ACW3257" s="137"/>
      <c r="ACX3257" s="137"/>
      <c r="ACY3257" s="137"/>
      <c r="ACZ3257" s="137"/>
      <c r="ADA3257" s="137"/>
      <c r="ADB3257" s="137"/>
      <c r="ADC3257" s="137"/>
      <c r="ADD3257" s="137"/>
      <c r="ADE3257" s="137"/>
      <c r="ADF3257" s="137"/>
      <c r="ADG3257" s="137"/>
      <c r="ADH3257" s="137"/>
      <c r="ADI3257" s="137"/>
      <c r="ADJ3257" s="137"/>
      <c r="ADK3257" s="137"/>
      <c r="ADL3257" s="137"/>
      <c r="ADM3257" s="137"/>
      <c r="ADN3257" s="137"/>
      <c r="ADO3257" s="137"/>
      <c r="ADP3257" s="137"/>
      <c r="ADQ3257" s="137"/>
      <c r="ADR3257" s="137"/>
      <c r="ADS3257" s="137"/>
      <c r="ADT3257" s="137"/>
      <c r="ADU3257" s="137"/>
      <c r="ADV3257" s="137"/>
      <c r="ADW3257" s="137"/>
      <c r="ADX3257" s="137"/>
      <c r="ADY3257" s="137"/>
      <c r="ADZ3257" s="137"/>
      <c r="AEA3257" s="137"/>
      <c r="AEB3257" s="137"/>
      <c r="AEC3257" s="137"/>
      <c r="AED3257" s="137"/>
      <c r="AEE3257" s="137"/>
      <c r="AEF3257" s="137"/>
      <c r="AEG3257" s="137"/>
      <c r="AEH3257" s="137"/>
      <c r="AEI3257" s="137"/>
      <c r="AEJ3257" s="137"/>
      <c r="AEK3257" s="137"/>
      <c r="AEL3257" s="137"/>
      <c r="AEM3257" s="137"/>
      <c r="AEN3257" s="137"/>
      <c r="AEO3257" s="137"/>
      <c r="AEP3257" s="137"/>
      <c r="AEQ3257" s="137"/>
      <c r="AER3257" s="137"/>
      <c r="AES3257" s="137"/>
      <c r="AET3257" s="137"/>
      <c r="AEU3257" s="137"/>
      <c r="AEV3257" s="137"/>
      <c r="AEW3257" s="137"/>
      <c r="AEX3257" s="137"/>
      <c r="AEY3257" s="137"/>
      <c r="AEZ3257" s="137"/>
      <c r="AFA3257" s="137"/>
      <c r="AFB3257" s="137"/>
      <c r="AFC3257" s="137"/>
      <c r="AFD3257" s="137"/>
      <c r="AFE3257" s="137"/>
      <c r="AFF3257" s="137"/>
      <c r="AFG3257" s="137"/>
      <c r="AFH3257" s="137"/>
      <c r="AFI3257" s="137"/>
      <c r="AFJ3257" s="137"/>
      <c r="AFK3257" s="137"/>
      <c r="AFL3257" s="137"/>
      <c r="AFM3257" s="137"/>
      <c r="AFN3257" s="137"/>
      <c r="AFO3257" s="137"/>
      <c r="AFP3257" s="137"/>
      <c r="AFQ3257" s="137"/>
      <c r="AFR3257" s="137"/>
      <c r="AFS3257" s="137"/>
      <c r="AFT3257" s="137"/>
      <c r="AFU3257" s="137"/>
      <c r="AFV3257" s="137"/>
      <c r="AFW3257" s="137"/>
      <c r="AFX3257" s="137"/>
      <c r="AFY3257" s="137"/>
      <c r="AFZ3257" s="137"/>
      <c r="AGA3257" s="137"/>
      <c r="AGB3257" s="137"/>
      <c r="AGC3257" s="137"/>
      <c r="AGD3257" s="137"/>
      <c r="AGE3257" s="137"/>
      <c r="AGF3257" s="137"/>
      <c r="AGG3257" s="137"/>
      <c r="AGH3257" s="137"/>
      <c r="AGI3257" s="137"/>
      <c r="AGJ3257" s="137"/>
      <c r="AGK3257" s="137"/>
      <c r="AGL3257" s="137"/>
      <c r="AGM3257" s="137"/>
      <c r="AGN3257" s="137"/>
      <c r="AGO3257" s="137"/>
      <c r="AGP3257" s="137"/>
      <c r="AGQ3257" s="137"/>
      <c r="AGR3257" s="137"/>
      <c r="AGS3257" s="137"/>
      <c r="AGT3257" s="137"/>
      <c r="AGU3257" s="137"/>
      <c r="AGV3257" s="137"/>
      <c r="AGW3257" s="137"/>
      <c r="AGX3257" s="137"/>
      <c r="AGY3257" s="137"/>
      <c r="AGZ3257" s="137"/>
      <c r="AHA3257" s="137"/>
      <c r="AHB3257" s="137"/>
      <c r="AHC3257" s="137"/>
      <c r="AHD3257" s="137"/>
      <c r="AHE3257" s="137"/>
      <c r="AHF3257" s="137"/>
      <c r="AHG3257" s="137"/>
      <c r="AHH3257" s="137"/>
      <c r="AHI3257" s="137"/>
      <c r="AHJ3257" s="137"/>
      <c r="AHK3257" s="137"/>
      <c r="AHL3257" s="137"/>
      <c r="AHM3257" s="137"/>
      <c r="AHN3257" s="137"/>
      <c r="AHO3257" s="137"/>
      <c r="AHP3257" s="137"/>
      <c r="AHQ3257" s="137"/>
      <c r="AHR3257" s="137"/>
      <c r="AHS3257" s="137"/>
      <c r="AHT3257" s="137"/>
      <c r="AHU3257" s="137"/>
      <c r="AHV3257" s="137"/>
      <c r="AHW3257" s="137"/>
      <c r="AHX3257" s="137"/>
      <c r="AHY3257" s="137"/>
      <c r="AHZ3257" s="137"/>
      <c r="AIA3257" s="137"/>
      <c r="AIB3257" s="137"/>
      <c r="AIC3257" s="137"/>
      <c r="AID3257" s="137"/>
      <c r="AIE3257" s="137"/>
      <c r="AIF3257" s="137"/>
      <c r="AIG3257" s="137"/>
      <c r="AIH3257" s="137"/>
      <c r="AII3257" s="137"/>
      <c r="AIJ3257" s="137"/>
      <c r="AIK3257" s="137"/>
      <c r="AIL3257" s="137"/>
      <c r="AIM3257" s="137"/>
      <c r="AIN3257" s="137"/>
      <c r="AIO3257" s="137"/>
      <c r="AIP3257" s="137"/>
      <c r="AIQ3257" s="137"/>
      <c r="AIR3257" s="137"/>
      <c r="AIS3257" s="137"/>
      <c r="AIT3257" s="137"/>
      <c r="AIU3257" s="137"/>
      <c r="AIV3257" s="137"/>
      <c r="AIW3257" s="137"/>
      <c r="AIX3257" s="137"/>
      <c r="AIY3257" s="137"/>
      <c r="AIZ3257" s="137"/>
      <c r="AJA3257" s="137"/>
      <c r="AJB3257" s="137"/>
      <c r="AJC3257" s="137"/>
      <c r="AJD3257" s="137"/>
      <c r="AJE3257" s="137"/>
      <c r="AJF3257" s="137"/>
      <c r="AJG3257" s="137"/>
      <c r="AJH3257" s="137"/>
      <c r="AJI3257" s="137"/>
      <c r="AJJ3257" s="137"/>
      <c r="AJK3257" s="137"/>
      <c r="AJL3257" s="137"/>
      <c r="AJM3257" s="137"/>
      <c r="AJN3257" s="137"/>
      <c r="AJO3257" s="137"/>
      <c r="AJP3257" s="137"/>
      <c r="AJQ3257" s="137"/>
      <c r="AJR3257" s="137"/>
      <c r="AJS3257" s="137"/>
      <c r="AJT3257" s="137"/>
      <c r="AJU3257" s="137"/>
      <c r="AJV3257" s="137"/>
      <c r="AJW3257" s="137"/>
      <c r="AJX3257" s="137"/>
      <c r="AJY3257" s="137"/>
      <c r="AJZ3257" s="137"/>
      <c r="AKA3257" s="137"/>
      <c r="AKB3257" s="137"/>
      <c r="AKC3257" s="137"/>
      <c r="AKD3257" s="137"/>
      <c r="AKE3257" s="137"/>
      <c r="AKF3257" s="137"/>
      <c r="AKG3257" s="137"/>
      <c r="AKH3257" s="137"/>
      <c r="AKI3257" s="137"/>
      <c r="AKJ3257" s="137"/>
      <c r="AKK3257" s="137"/>
      <c r="AKL3257" s="137"/>
      <c r="AKM3257" s="137"/>
      <c r="AKN3257" s="137"/>
      <c r="AKO3257" s="137"/>
      <c r="AKP3257" s="137"/>
      <c r="AKQ3257" s="137"/>
      <c r="AKR3257" s="137"/>
      <c r="AKS3257" s="137"/>
      <c r="AKT3257" s="137"/>
      <c r="AKU3257" s="137"/>
      <c r="AKV3257" s="137"/>
      <c r="AKW3257" s="137"/>
      <c r="AKX3257" s="137"/>
      <c r="AKY3257" s="137"/>
      <c r="AKZ3257" s="137"/>
      <c r="ALA3257" s="137"/>
      <c r="ALB3257" s="137"/>
      <c r="ALC3257" s="137"/>
      <c r="ALD3257" s="137"/>
      <c r="ALE3257" s="137"/>
      <c r="ALF3257" s="137"/>
      <c r="ALG3257" s="137"/>
      <c r="ALH3257" s="137"/>
      <c r="ALI3257" s="137"/>
      <c r="ALJ3257" s="137"/>
      <c r="ALK3257" s="137"/>
      <c r="ALL3257" s="137"/>
      <c r="ALM3257" s="137"/>
      <c r="ALN3257" s="137"/>
      <c r="ALO3257" s="137"/>
      <c r="ALP3257" s="137"/>
      <c r="ALQ3257" s="137"/>
      <c r="ALR3257" s="137"/>
      <c r="ALS3257" s="137"/>
      <c r="ALT3257" s="137"/>
      <c r="ALU3257" s="137"/>
      <c r="ALV3257" s="137"/>
      <c r="ALW3257" s="137"/>
      <c r="ALX3257" s="137"/>
      <c r="ALY3257" s="137"/>
      <c r="ALZ3257" s="137"/>
      <c r="AMA3257" s="137"/>
      <c r="AMB3257" s="137"/>
      <c r="AMC3257" s="137"/>
      <c r="AMD3257" s="137"/>
      <c r="AME3257" s="137"/>
      <c r="AMF3257" s="137"/>
      <c r="AMG3257" s="137"/>
      <c r="AMH3257" s="137"/>
      <c r="AMI3257" s="137"/>
      <c r="AMJ3257" s="137"/>
      <c r="AMK3257" s="137"/>
      <c r="AML3257" s="137"/>
      <c r="AMM3257" s="137"/>
      <c r="AMN3257" s="137"/>
      <c r="AMO3257" s="137"/>
      <c r="AMP3257" s="137"/>
      <c r="AMQ3257" s="137"/>
      <c r="AMR3257" s="137"/>
      <c r="AMS3257" s="137"/>
      <c r="AMT3257" s="137"/>
      <c r="AMU3257" s="137"/>
      <c r="AMV3257" s="137"/>
      <c r="AMW3257" s="137"/>
      <c r="AMX3257" s="137"/>
      <c r="AMY3257" s="137"/>
      <c r="AMZ3257" s="137"/>
      <c r="ANA3257" s="137"/>
      <c r="ANB3257" s="137"/>
      <c r="ANC3257" s="137"/>
      <c r="AND3257" s="137"/>
      <c r="ANE3257" s="137"/>
      <c r="ANF3257" s="137"/>
      <c r="ANG3257" s="137"/>
      <c r="ANH3257" s="137"/>
      <c r="ANI3257" s="137"/>
      <c r="ANJ3257" s="137"/>
      <c r="ANK3257" s="137"/>
      <c r="ANL3257" s="137"/>
      <c r="ANM3257" s="137"/>
      <c r="ANN3257" s="137"/>
      <c r="ANO3257" s="137"/>
      <c r="ANP3257" s="137"/>
      <c r="ANQ3257" s="137"/>
      <c r="ANR3257" s="137"/>
      <c r="ANS3257" s="137"/>
      <c r="ANT3257" s="137"/>
      <c r="ANU3257" s="137"/>
      <c r="ANV3257" s="137"/>
      <c r="ANW3257" s="137"/>
      <c r="ANX3257" s="137"/>
      <c r="ANY3257" s="137"/>
      <c r="ANZ3257" s="137"/>
      <c r="AOA3257" s="137"/>
      <c r="AOB3257" s="137"/>
      <c r="AOC3257" s="137"/>
      <c r="AOD3257" s="137"/>
      <c r="AOE3257" s="137"/>
      <c r="AOF3257" s="137"/>
      <c r="AOG3257" s="137"/>
      <c r="AOH3257" s="137"/>
      <c r="AOI3257" s="137"/>
      <c r="AOJ3257" s="137"/>
      <c r="AOK3257" s="137"/>
      <c r="AOL3257" s="137"/>
      <c r="AOM3257" s="137"/>
      <c r="AON3257" s="137"/>
      <c r="AOO3257" s="137"/>
      <c r="AOP3257" s="137"/>
      <c r="AOQ3257" s="137"/>
      <c r="AOR3257" s="137"/>
      <c r="AOS3257" s="137"/>
      <c r="AOT3257" s="137"/>
      <c r="AOU3257" s="137"/>
      <c r="AOV3257" s="137"/>
      <c r="AOW3257" s="137"/>
      <c r="AOX3257" s="137"/>
      <c r="AOY3257" s="137"/>
      <c r="AOZ3257" s="137"/>
      <c r="APA3257" s="137"/>
      <c r="APB3257" s="137"/>
      <c r="APC3257" s="137"/>
      <c r="APD3257" s="137"/>
      <c r="APE3257" s="137"/>
      <c r="APF3257" s="137"/>
      <c r="APG3257" s="137"/>
      <c r="APH3257" s="137"/>
      <c r="API3257" s="137"/>
      <c r="APJ3257" s="137"/>
      <c r="APK3257" s="137"/>
      <c r="APL3257" s="137"/>
      <c r="APM3257" s="137"/>
      <c r="APN3257" s="137"/>
      <c r="APO3257" s="137"/>
      <c r="APP3257" s="137"/>
      <c r="APQ3257" s="137"/>
      <c r="APR3257" s="137"/>
      <c r="APS3257" s="137"/>
      <c r="APT3257" s="137"/>
      <c r="APU3257" s="137"/>
      <c r="APV3257" s="137"/>
      <c r="APW3257" s="137"/>
      <c r="APX3257" s="137"/>
      <c r="APY3257" s="137"/>
      <c r="APZ3257" s="137"/>
      <c r="AQA3257" s="137"/>
      <c r="AQB3257" s="137"/>
      <c r="AQC3257" s="137"/>
      <c r="AQD3257" s="137"/>
      <c r="AQE3257" s="137"/>
      <c r="AQF3257" s="137"/>
      <c r="AQG3257" s="137"/>
      <c r="AQH3257" s="137"/>
      <c r="AQI3257" s="137"/>
      <c r="AQJ3257" s="137"/>
      <c r="AQK3257" s="137"/>
      <c r="AQL3257" s="137"/>
      <c r="AQM3257" s="137"/>
      <c r="AQN3257" s="137"/>
      <c r="AQO3257" s="137"/>
      <c r="AQP3257" s="137"/>
      <c r="AQQ3257" s="137"/>
      <c r="AQR3257" s="137"/>
      <c r="AQS3257" s="137"/>
      <c r="AQT3257" s="137"/>
      <c r="AQU3257" s="137"/>
      <c r="AQV3257" s="137"/>
      <c r="AQW3257" s="137"/>
      <c r="AQX3257" s="137"/>
      <c r="AQY3257" s="137"/>
      <c r="AQZ3257" s="137"/>
      <c r="ARA3257" s="137"/>
      <c r="ARB3257" s="137"/>
      <c r="ARC3257" s="137"/>
      <c r="ARD3257" s="137"/>
      <c r="ARE3257" s="137"/>
      <c r="ARF3257" s="137"/>
      <c r="ARG3257" s="137"/>
      <c r="ARH3257" s="137"/>
      <c r="ARI3257" s="137"/>
      <c r="ARJ3257" s="137"/>
      <c r="ARK3257" s="137"/>
      <c r="ARL3257" s="137"/>
      <c r="ARM3257" s="137"/>
      <c r="ARN3257" s="137"/>
      <c r="ARO3257" s="137"/>
      <c r="ARP3257" s="137"/>
      <c r="ARQ3257" s="137"/>
      <c r="ARR3257" s="137"/>
      <c r="ARS3257" s="137"/>
      <c r="ART3257" s="137"/>
      <c r="ARU3257" s="137"/>
      <c r="ARV3257" s="137"/>
      <c r="ARW3257" s="137"/>
      <c r="ARX3257" s="137"/>
      <c r="ARY3257" s="137"/>
      <c r="ARZ3257" s="137"/>
      <c r="ASA3257" s="137"/>
      <c r="ASB3257" s="137"/>
      <c r="ASC3257" s="137"/>
      <c r="ASD3257" s="137"/>
      <c r="ASE3257" s="137"/>
      <c r="ASF3257" s="137"/>
      <c r="ASG3257" s="137"/>
      <c r="ASH3257" s="137"/>
      <c r="ASI3257" s="137"/>
      <c r="ASJ3257" s="137"/>
      <c r="ASK3257" s="137"/>
      <c r="ASL3257" s="137"/>
      <c r="ASM3257" s="137"/>
      <c r="ASN3257" s="137"/>
      <c r="ASO3257" s="137"/>
      <c r="ASP3257" s="137"/>
      <c r="ASQ3257" s="137"/>
      <c r="ASR3257" s="137"/>
      <c r="ASS3257" s="137"/>
      <c r="AST3257" s="137"/>
      <c r="ASU3257" s="137"/>
      <c r="ASV3257" s="137"/>
      <c r="ASW3257" s="137"/>
      <c r="ASX3257" s="137"/>
      <c r="ASY3257" s="137"/>
      <c r="ASZ3257" s="137"/>
      <c r="ATA3257" s="137"/>
      <c r="ATB3257" s="137"/>
      <c r="ATC3257" s="137"/>
      <c r="ATD3257" s="137"/>
      <c r="ATE3257" s="137"/>
      <c r="ATF3257" s="137"/>
      <c r="ATG3257" s="137"/>
      <c r="ATH3257" s="137"/>
      <c r="ATI3257" s="137"/>
      <c r="ATJ3257" s="137"/>
      <c r="ATK3257" s="137"/>
      <c r="ATL3257" s="137"/>
      <c r="ATM3257" s="137"/>
      <c r="ATN3257" s="137"/>
      <c r="ATO3257" s="137"/>
      <c r="ATP3257" s="137"/>
      <c r="ATQ3257" s="137"/>
      <c r="ATR3257" s="137"/>
      <c r="ATS3257" s="137"/>
      <c r="ATT3257" s="137"/>
      <c r="ATU3257" s="137"/>
      <c r="ATV3257" s="137"/>
      <c r="ATW3257" s="137"/>
      <c r="ATX3257" s="137"/>
      <c r="ATY3257" s="137"/>
      <c r="ATZ3257" s="137"/>
      <c r="AUA3257" s="137"/>
      <c r="AUB3257" s="137"/>
      <c r="AUC3257" s="137"/>
      <c r="AUD3257" s="137"/>
      <c r="AUE3257" s="137"/>
      <c r="AUF3257" s="137"/>
      <c r="AUG3257" s="137"/>
      <c r="AUH3257" s="137"/>
      <c r="AUI3257" s="137"/>
      <c r="AUJ3257" s="137"/>
      <c r="AUK3257" s="137"/>
      <c r="AUL3257" s="137"/>
      <c r="AUM3257" s="137"/>
      <c r="AUN3257" s="137"/>
      <c r="AUO3257" s="137"/>
      <c r="AUP3257" s="137"/>
      <c r="AUQ3257" s="137"/>
      <c r="AUR3257" s="137"/>
      <c r="AUS3257" s="137"/>
      <c r="AUT3257" s="137"/>
      <c r="AUU3257" s="137"/>
      <c r="AUV3257" s="137"/>
      <c r="AUW3257" s="137"/>
      <c r="AUX3257" s="137"/>
      <c r="AUY3257" s="137"/>
      <c r="AUZ3257" s="137"/>
      <c r="AVA3257" s="137"/>
      <c r="AVB3257" s="137"/>
      <c r="AVC3257" s="137"/>
      <c r="AVD3257" s="137"/>
      <c r="AVE3257" s="137"/>
      <c r="AVF3257" s="137"/>
      <c r="AVG3257" s="137"/>
      <c r="AVH3257" s="137"/>
      <c r="AVI3257" s="137"/>
      <c r="AVJ3257" s="137"/>
      <c r="AVK3257" s="137"/>
      <c r="AVL3257" s="137"/>
      <c r="AVM3257" s="137"/>
      <c r="AVN3257" s="137"/>
      <c r="AVO3257" s="137"/>
      <c r="AVP3257" s="137"/>
      <c r="AVQ3257" s="137"/>
      <c r="AVR3257" s="137"/>
      <c r="AVS3257" s="137"/>
      <c r="AVT3257" s="137"/>
      <c r="AVU3257" s="137"/>
      <c r="AVV3257" s="137"/>
      <c r="AVW3257" s="137"/>
      <c r="AVX3257" s="137"/>
      <c r="AVY3257" s="137"/>
      <c r="AVZ3257" s="137"/>
      <c r="AWA3257" s="137"/>
      <c r="AWB3257" s="137"/>
      <c r="AWC3257" s="137"/>
      <c r="AWD3257" s="137"/>
      <c r="AWE3257" s="137"/>
      <c r="AWF3257" s="137"/>
      <c r="AWG3257" s="137"/>
      <c r="AWH3257" s="137"/>
      <c r="AWI3257" s="137"/>
      <c r="AWJ3257" s="137"/>
      <c r="AWK3257" s="137"/>
      <c r="AWL3257" s="137"/>
      <c r="AWM3257" s="137"/>
      <c r="AWN3257" s="137"/>
      <c r="AWO3257" s="137"/>
      <c r="AWP3257" s="137"/>
      <c r="AWQ3257" s="137"/>
      <c r="AWR3257" s="137"/>
      <c r="AWS3257" s="137"/>
      <c r="AWT3257" s="137"/>
      <c r="AWU3257" s="137"/>
      <c r="AWV3257" s="137"/>
      <c r="AWW3257" s="137"/>
      <c r="AWX3257" s="137"/>
      <c r="AWY3257" s="137"/>
      <c r="AWZ3257" s="137"/>
      <c r="AXA3257" s="137"/>
      <c r="AXB3257" s="137"/>
      <c r="AXC3257" s="137"/>
      <c r="AXD3257" s="137"/>
      <c r="AXE3257" s="137"/>
      <c r="AXF3257" s="137"/>
      <c r="AXG3257" s="137"/>
      <c r="AXH3257" s="137"/>
      <c r="AXI3257" s="137"/>
      <c r="AXJ3257" s="137"/>
      <c r="AXK3257" s="137"/>
      <c r="AXL3257" s="137"/>
      <c r="AXM3257" s="137"/>
      <c r="AXN3257" s="137"/>
      <c r="AXO3257" s="137"/>
      <c r="AXP3257" s="137"/>
      <c r="AXQ3257" s="137"/>
      <c r="AXR3257" s="137"/>
      <c r="AXS3257" s="137"/>
      <c r="AXT3257" s="137"/>
      <c r="AXU3257" s="137"/>
      <c r="AXV3257" s="137"/>
      <c r="AXW3257" s="137"/>
      <c r="AXX3257" s="137"/>
      <c r="AXY3257" s="137"/>
      <c r="AXZ3257" s="137"/>
      <c r="AYA3257" s="137"/>
      <c r="AYB3257" s="137"/>
      <c r="AYC3257" s="137"/>
      <c r="AYD3257" s="137"/>
      <c r="AYE3257" s="137"/>
      <c r="AYF3257" s="137"/>
      <c r="AYG3257" s="137"/>
      <c r="AYH3257" s="137"/>
      <c r="AYI3257" s="137"/>
      <c r="AYJ3257" s="137"/>
      <c r="AYK3257" s="137"/>
      <c r="AYL3257" s="137"/>
      <c r="AYM3257" s="137"/>
      <c r="AYN3257" s="137"/>
      <c r="AYO3257" s="137"/>
      <c r="AYP3257" s="137"/>
      <c r="AYQ3257" s="137"/>
      <c r="AYR3257" s="137"/>
      <c r="AYS3257" s="137"/>
      <c r="AYT3257" s="137"/>
      <c r="AYU3257" s="137"/>
      <c r="AYV3257" s="137"/>
      <c r="AYW3257" s="137"/>
      <c r="AYX3257" s="137"/>
      <c r="AYY3257" s="137"/>
      <c r="AYZ3257" s="137"/>
      <c r="AZA3257" s="137"/>
      <c r="AZB3257" s="137"/>
      <c r="AZC3257" s="137"/>
      <c r="AZD3257" s="137"/>
      <c r="AZE3257" s="137"/>
      <c r="AZF3257" s="137"/>
      <c r="AZG3257" s="137"/>
      <c r="AZH3257" s="137"/>
      <c r="AZI3257" s="137"/>
      <c r="AZJ3257" s="137"/>
      <c r="AZK3257" s="137"/>
      <c r="AZL3257" s="137"/>
      <c r="AZM3257" s="137"/>
      <c r="AZN3257" s="137"/>
      <c r="AZO3257" s="137"/>
      <c r="AZP3257" s="137"/>
      <c r="AZQ3257" s="137"/>
      <c r="AZR3257" s="137"/>
      <c r="AZS3257" s="137"/>
      <c r="AZT3257" s="137"/>
      <c r="AZU3257" s="137"/>
      <c r="AZV3257" s="137"/>
      <c r="AZW3257" s="137"/>
      <c r="AZX3257" s="137"/>
      <c r="AZY3257" s="137"/>
      <c r="AZZ3257" s="137"/>
      <c r="BAA3257" s="137"/>
      <c r="BAB3257" s="137"/>
      <c r="BAC3257" s="137"/>
      <c r="BAD3257" s="137"/>
      <c r="BAE3257" s="137"/>
      <c r="BAF3257" s="137"/>
      <c r="BAG3257" s="137"/>
      <c r="BAH3257" s="137"/>
      <c r="BAI3257" s="137"/>
      <c r="BAJ3257" s="137"/>
      <c r="BAK3257" s="137"/>
      <c r="BAL3257" s="137"/>
      <c r="BAM3257" s="137"/>
      <c r="BAN3257" s="137"/>
      <c r="BAO3257" s="137"/>
      <c r="BAP3257" s="137"/>
      <c r="BAQ3257" s="137"/>
      <c r="BAR3257" s="137"/>
      <c r="BAS3257" s="137"/>
      <c r="BAT3257" s="137"/>
      <c r="BAU3257" s="137"/>
      <c r="BAV3257" s="137"/>
      <c r="BAW3257" s="137"/>
      <c r="BAX3257" s="137"/>
      <c r="BAY3257" s="137"/>
      <c r="BAZ3257" s="137"/>
      <c r="BBA3257" s="137"/>
      <c r="BBB3257" s="137"/>
      <c r="BBC3257" s="137"/>
      <c r="BBD3257" s="137"/>
      <c r="BBE3257" s="137"/>
      <c r="BBF3257" s="137"/>
      <c r="BBG3257" s="137"/>
      <c r="BBH3257" s="137"/>
      <c r="BBI3257" s="137"/>
      <c r="BBJ3257" s="137"/>
      <c r="BBK3257" s="137"/>
      <c r="BBL3257" s="137"/>
      <c r="BBM3257" s="137"/>
      <c r="BBN3257" s="137"/>
      <c r="BBO3257" s="137"/>
      <c r="BBP3257" s="137"/>
      <c r="BBQ3257" s="137"/>
      <c r="BBR3257" s="137"/>
      <c r="BBS3257" s="137"/>
      <c r="BBT3257" s="137"/>
      <c r="BBU3257" s="137"/>
      <c r="BBV3257" s="137"/>
      <c r="BBW3257" s="137"/>
      <c r="BBX3257" s="137"/>
      <c r="BBY3257" s="137"/>
      <c r="BBZ3257" s="137"/>
      <c r="BCA3257" s="137"/>
      <c r="BCB3257" s="137"/>
      <c r="BCC3257" s="137"/>
      <c r="BCD3257" s="137"/>
      <c r="BCE3257" s="137"/>
      <c r="BCF3257" s="137"/>
      <c r="BCG3257" s="137"/>
      <c r="BCH3257" s="137"/>
      <c r="BCI3257" s="137"/>
      <c r="BCJ3257" s="137"/>
      <c r="BCK3257" s="137"/>
      <c r="BCL3257" s="137"/>
      <c r="BCM3257" s="137"/>
      <c r="BCN3257" s="137"/>
      <c r="BCO3257" s="137"/>
      <c r="BCP3257" s="137"/>
      <c r="BCQ3257" s="137"/>
      <c r="BCR3257" s="137"/>
      <c r="BCS3257" s="137"/>
      <c r="BCT3257" s="137"/>
      <c r="BCU3257" s="137"/>
      <c r="BCV3257" s="137"/>
      <c r="BCW3257" s="137"/>
      <c r="BCX3257" s="137"/>
      <c r="BCY3257" s="137"/>
      <c r="BCZ3257" s="137"/>
      <c r="BDA3257" s="137"/>
      <c r="BDB3257" s="137"/>
      <c r="BDC3257" s="137"/>
      <c r="BDD3257" s="137"/>
      <c r="BDE3257" s="137"/>
      <c r="BDF3257" s="137"/>
      <c r="BDG3257" s="137"/>
      <c r="BDH3257" s="137"/>
      <c r="BDI3257" s="137"/>
      <c r="BDJ3257" s="137"/>
      <c r="BDK3257" s="137"/>
      <c r="BDL3257" s="137"/>
      <c r="BDM3257" s="137"/>
      <c r="BDN3257" s="137"/>
      <c r="BDO3257" s="137"/>
      <c r="BDP3257" s="137"/>
      <c r="BDQ3257" s="137"/>
      <c r="BDR3257" s="137"/>
      <c r="BDS3257" s="137"/>
      <c r="BDT3257" s="137"/>
      <c r="BDU3257" s="137"/>
      <c r="BDV3257" s="137"/>
      <c r="BDW3257" s="137"/>
      <c r="BDX3257" s="137"/>
      <c r="BDY3257" s="137"/>
      <c r="BDZ3257" s="137"/>
      <c r="BEA3257" s="137"/>
      <c r="BEB3257" s="137"/>
      <c r="BEC3257" s="137"/>
      <c r="BED3257" s="137"/>
      <c r="BEE3257" s="137"/>
      <c r="BEF3257" s="137"/>
      <c r="BEG3257" s="137"/>
      <c r="BEH3257" s="137"/>
      <c r="BEI3257" s="137"/>
      <c r="BEJ3257" s="137"/>
      <c r="BEK3257" s="137"/>
      <c r="BEL3257" s="137"/>
      <c r="BEM3257" s="137"/>
      <c r="BEN3257" s="137"/>
      <c r="BEO3257" s="137"/>
      <c r="BEP3257" s="137"/>
      <c r="BEQ3257" s="137"/>
      <c r="BER3257" s="137"/>
      <c r="BES3257" s="137"/>
      <c r="BET3257" s="137"/>
      <c r="BEU3257" s="137"/>
      <c r="BEV3257" s="137"/>
      <c r="BEW3257" s="137"/>
      <c r="BEX3257" s="137"/>
      <c r="BEY3257" s="137"/>
      <c r="BEZ3257" s="137"/>
      <c r="BFA3257" s="137"/>
      <c r="BFB3257" s="137"/>
      <c r="BFC3257" s="137"/>
      <c r="BFD3257" s="137"/>
      <c r="BFE3257" s="137"/>
      <c r="BFF3257" s="137"/>
      <c r="BFG3257" s="137"/>
      <c r="BFH3257" s="137"/>
      <c r="BFI3257" s="137"/>
      <c r="BFJ3257" s="137"/>
      <c r="BFK3257" s="137"/>
      <c r="BFL3257" s="137"/>
      <c r="BFM3257" s="137"/>
      <c r="BFN3257" s="137"/>
      <c r="BFO3257" s="137"/>
      <c r="BFP3257" s="137"/>
      <c r="BFQ3257" s="137"/>
      <c r="BFR3257" s="137"/>
      <c r="BFS3257" s="137"/>
      <c r="BFT3257" s="137"/>
      <c r="BFU3257" s="137"/>
      <c r="BFV3257" s="137"/>
      <c r="BFW3257" s="137"/>
      <c r="BFX3257" s="137"/>
      <c r="BFY3257" s="137"/>
      <c r="BFZ3257" s="137"/>
      <c r="BGA3257" s="137"/>
      <c r="BGB3257" s="137"/>
      <c r="BGC3257" s="137"/>
      <c r="BGD3257" s="137"/>
      <c r="BGE3257" s="137"/>
      <c r="BGF3257" s="137"/>
      <c r="BGG3257" s="137"/>
      <c r="BGH3257" s="137"/>
      <c r="BGI3257" s="137"/>
      <c r="BGJ3257" s="137"/>
      <c r="BGK3257" s="137"/>
      <c r="BGL3257" s="137"/>
      <c r="BGM3257" s="137"/>
      <c r="BGN3257" s="137"/>
      <c r="BGO3257" s="137"/>
      <c r="BGP3257" s="137"/>
      <c r="BGQ3257" s="137"/>
      <c r="BGR3257" s="137"/>
      <c r="BGS3257" s="137"/>
      <c r="BGT3257" s="137"/>
      <c r="BGU3257" s="137"/>
      <c r="BGV3257" s="137"/>
      <c r="BGW3257" s="137"/>
      <c r="BGX3257" s="137"/>
      <c r="BGY3257" s="137"/>
      <c r="BGZ3257" s="137"/>
      <c r="BHA3257" s="137"/>
      <c r="BHB3257" s="137"/>
      <c r="BHC3257" s="137"/>
      <c r="BHD3257" s="137"/>
      <c r="BHE3257" s="137"/>
      <c r="BHF3257" s="137"/>
      <c r="BHG3257" s="137"/>
      <c r="BHH3257" s="137"/>
      <c r="BHI3257" s="137"/>
      <c r="BHJ3257" s="137"/>
      <c r="BHK3257" s="137"/>
      <c r="BHL3257" s="137"/>
      <c r="BHM3257" s="137"/>
      <c r="BHN3257" s="137"/>
      <c r="BHO3257" s="137"/>
      <c r="BHP3257" s="137"/>
      <c r="BHQ3257" s="137"/>
      <c r="BHR3257" s="137"/>
      <c r="BHS3257" s="137"/>
      <c r="BHT3257" s="137"/>
      <c r="BHU3257" s="137"/>
      <c r="BHV3257" s="137"/>
      <c r="BHW3257" s="137"/>
      <c r="BHX3257" s="137"/>
      <c r="BHY3257" s="137"/>
      <c r="BHZ3257" s="137"/>
      <c r="BIA3257" s="137"/>
      <c r="BIB3257" s="137"/>
      <c r="BIC3257" s="137"/>
      <c r="BID3257" s="137"/>
      <c r="BIE3257" s="137"/>
      <c r="BIF3257" s="137"/>
      <c r="BIG3257" s="137"/>
      <c r="BIH3257" s="137"/>
      <c r="BII3257" s="137"/>
      <c r="BIJ3257" s="137"/>
      <c r="BIK3257" s="137"/>
      <c r="BIL3257" s="137"/>
      <c r="BIM3257" s="137"/>
      <c r="BIN3257" s="137"/>
      <c r="BIO3257" s="137"/>
      <c r="BIP3257" s="137"/>
      <c r="BIQ3257" s="137"/>
      <c r="BIR3257" s="137"/>
      <c r="BIS3257" s="137"/>
      <c r="BIT3257" s="137"/>
      <c r="BIU3257" s="137"/>
      <c r="BIV3257" s="137"/>
      <c r="BIW3257" s="137"/>
      <c r="BIX3257" s="137"/>
      <c r="BIY3257" s="137"/>
      <c r="BIZ3257" s="137"/>
      <c r="BJA3257" s="137"/>
      <c r="BJB3257" s="137"/>
      <c r="BJC3257" s="137"/>
      <c r="BJD3257" s="137"/>
      <c r="BJE3257" s="137"/>
      <c r="BJF3257" s="137"/>
      <c r="BJG3257" s="137"/>
      <c r="BJH3257" s="137"/>
      <c r="BJI3257" s="137"/>
      <c r="BJJ3257" s="137"/>
      <c r="BJK3257" s="137"/>
      <c r="BJL3257" s="137"/>
      <c r="BJM3257" s="137"/>
      <c r="BJN3257" s="137"/>
      <c r="BJO3257" s="137"/>
      <c r="BJP3257" s="137"/>
      <c r="BJQ3257" s="137"/>
      <c r="BJR3257" s="137"/>
      <c r="BJS3257" s="137"/>
      <c r="BJT3257" s="137"/>
      <c r="BJU3257" s="137"/>
      <c r="BJV3257" s="137"/>
      <c r="BJW3257" s="137"/>
      <c r="BJX3257" s="137"/>
      <c r="BJY3257" s="137"/>
      <c r="BJZ3257" s="137"/>
      <c r="BKA3257" s="137"/>
      <c r="BKB3257" s="137"/>
      <c r="BKC3257" s="137"/>
      <c r="BKD3257" s="137"/>
      <c r="BKE3257" s="137"/>
      <c r="BKF3257" s="137"/>
      <c r="BKG3257" s="137"/>
      <c r="BKH3257" s="137"/>
      <c r="BKI3257" s="137"/>
      <c r="BKJ3257" s="137"/>
      <c r="BKK3257" s="137"/>
      <c r="BKL3257" s="137"/>
      <c r="BKM3257" s="137"/>
      <c r="BKN3257" s="137"/>
      <c r="BKO3257" s="137"/>
      <c r="BKP3257" s="137"/>
      <c r="BKQ3257" s="137"/>
      <c r="BKR3257" s="137"/>
      <c r="BKS3257" s="137"/>
      <c r="BKT3257" s="137"/>
      <c r="BKU3257" s="137"/>
      <c r="BKV3257" s="137"/>
      <c r="BKW3257" s="137"/>
      <c r="BKX3257" s="137"/>
      <c r="BKY3257" s="137"/>
      <c r="BKZ3257" s="137"/>
      <c r="BLA3257" s="137"/>
      <c r="BLB3257" s="137"/>
      <c r="BLC3257" s="137"/>
      <c r="BLD3257" s="137"/>
      <c r="BLE3257" s="137"/>
      <c r="BLF3257" s="137"/>
      <c r="BLG3257" s="137"/>
      <c r="BLH3257" s="137"/>
      <c r="BLI3257" s="137"/>
      <c r="BLJ3257" s="137"/>
      <c r="BLK3257" s="137"/>
      <c r="BLL3257" s="137"/>
      <c r="BLM3257" s="137"/>
      <c r="BLN3257" s="137"/>
      <c r="BLO3257" s="137"/>
      <c r="BLP3257" s="137"/>
      <c r="BLQ3257" s="137"/>
      <c r="BLR3257" s="137"/>
      <c r="BLS3257" s="137"/>
      <c r="BLT3257" s="137"/>
      <c r="BLU3257" s="137"/>
      <c r="BLV3257" s="137"/>
      <c r="BLW3257" s="137"/>
      <c r="BLX3257" s="137"/>
      <c r="BLY3257" s="137"/>
      <c r="BLZ3257" s="137"/>
      <c r="BMA3257" s="137"/>
      <c r="BMB3257" s="137"/>
      <c r="BMC3257" s="137"/>
      <c r="BMD3257" s="137"/>
      <c r="BME3257" s="137"/>
      <c r="BMF3257" s="137"/>
      <c r="BMG3257" s="137"/>
      <c r="BMH3257" s="137"/>
      <c r="BMI3257" s="137"/>
      <c r="BMJ3257" s="137"/>
      <c r="BMK3257" s="137"/>
      <c r="BML3257" s="137"/>
      <c r="BMM3257" s="137"/>
      <c r="BMN3257" s="137"/>
      <c r="BMO3257" s="137"/>
      <c r="BMP3257" s="137"/>
      <c r="BMQ3257" s="137"/>
      <c r="BMR3257" s="137"/>
      <c r="BMS3257" s="137"/>
      <c r="BMT3257" s="137"/>
      <c r="BMU3257" s="137"/>
      <c r="BMV3257" s="137"/>
      <c r="BMW3257" s="137"/>
      <c r="BMX3257" s="137"/>
      <c r="BMY3257" s="137"/>
      <c r="BMZ3257" s="137"/>
      <c r="BNA3257" s="137"/>
      <c r="BNB3257" s="137"/>
      <c r="BNC3257" s="137"/>
      <c r="BND3257" s="137"/>
      <c r="BNE3257" s="137"/>
      <c r="BNF3257" s="137"/>
      <c r="BNG3257" s="137"/>
      <c r="BNH3257" s="137"/>
      <c r="BNI3257" s="137"/>
      <c r="BNJ3257" s="137"/>
      <c r="BNK3257" s="137"/>
      <c r="BNL3257" s="137"/>
      <c r="BNM3257" s="137"/>
      <c r="BNN3257" s="137"/>
      <c r="BNO3257" s="137"/>
      <c r="BNP3257" s="137"/>
      <c r="BNQ3257" s="137"/>
      <c r="BNR3257" s="137"/>
      <c r="BNS3257" s="137"/>
      <c r="BNT3257" s="137"/>
      <c r="BNU3257" s="137"/>
      <c r="BNV3257" s="137"/>
      <c r="BNW3257" s="137"/>
      <c r="BNX3257" s="137"/>
      <c r="BNY3257" s="137"/>
      <c r="BNZ3257" s="137"/>
      <c r="BOA3257" s="137"/>
      <c r="BOB3257" s="137"/>
      <c r="BOC3257" s="137"/>
      <c r="BOD3257" s="137"/>
      <c r="BOE3257" s="137"/>
      <c r="BOF3257" s="137"/>
      <c r="BOG3257" s="137"/>
      <c r="BOH3257" s="137"/>
      <c r="BOI3257" s="137"/>
      <c r="BOJ3257" s="137"/>
      <c r="BOK3257" s="137"/>
      <c r="BOL3257" s="137"/>
      <c r="BOM3257" s="137"/>
      <c r="BON3257" s="137"/>
      <c r="BOO3257" s="137"/>
      <c r="BOP3257" s="137"/>
      <c r="BOQ3257" s="137"/>
      <c r="BOR3257" s="137"/>
      <c r="BOS3257" s="137"/>
      <c r="BOT3257" s="137"/>
      <c r="BOU3257" s="137"/>
      <c r="BOV3257" s="137"/>
      <c r="BOW3257" s="137"/>
      <c r="BOX3257" s="137"/>
      <c r="BOY3257" s="137"/>
      <c r="BOZ3257" s="137"/>
      <c r="BPA3257" s="137"/>
      <c r="BPB3257" s="137"/>
      <c r="BPC3257" s="137"/>
      <c r="BPD3257" s="137"/>
      <c r="BPE3257" s="137"/>
      <c r="BPF3257" s="137"/>
      <c r="BPG3257" s="137"/>
      <c r="BPH3257" s="137"/>
      <c r="BPI3257" s="137"/>
      <c r="BPJ3257" s="137"/>
      <c r="BPK3257" s="137"/>
      <c r="BPL3257" s="137"/>
      <c r="BPM3257" s="137"/>
      <c r="BPN3257" s="137"/>
      <c r="BPO3257" s="137"/>
      <c r="BPP3257" s="137"/>
      <c r="BPQ3257" s="137"/>
      <c r="BPR3257" s="137"/>
      <c r="BPS3257" s="137"/>
      <c r="BPT3257" s="137"/>
      <c r="BPU3257" s="137"/>
      <c r="BPV3257" s="137"/>
      <c r="BPW3257" s="137"/>
      <c r="BPX3257" s="137"/>
      <c r="BPY3257" s="137"/>
      <c r="BPZ3257" s="137"/>
      <c r="BQA3257" s="137"/>
      <c r="BQB3257" s="137"/>
      <c r="BQC3257" s="137"/>
      <c r="BQD3257" s="137"/>
      <c r="BQE3257" s="137"/>
      <c r="BQF3257" s="137"/>
      <c r="BQG3257" s="137"/>
      <c r="BQH3257" s="137"/>
      <c r="BQI3257" s="137"/>
      <c r="BQJ3257" s="137"/>
      <c r="BQK3257" s="137"/>
      <c r="BQL3257" s="137"/>
      <c r="BQM3257" s="137"/>
      <c r="BQN3257" s="137"/>
      <c r="BQO3257" s="137"/>
      <c r="BQP3257" s="137"/>
      <c r="BQQ3257" s="137"/>
      <c r="BQR3257" s="137"/>
      <c r="BQS3257" s="137"/>
      <c r="BQT3257" s="137"/>
      <c r="BQU3257" s="137"/>
      <c r="BQV3257" s="137"/>
      <c r="BQW3257" s="137"/>
      <c r="BQX3257" s="137"/>
      <c r="BQY3257" s="137"/>
      <c r="BQZ3257" s="137"/>
      <c r="BRA3257" s="137"/>
      <c r="BRB3257" s="137"/>
      <c r="BRC3257" s="137"/>
      <c r="BRD3257" s="137"/>
      <c r="BRE3257" s="137"/>
      <c r="BRF3257" s="137"/>
      <c r="BRG3257" s="137"/>
      <c r="BRH3257" s="137"/>
      <c r="BRI3257" s="137"/>
      <c r="BRJ3257" s="137"/>
      <c r="BRK3257" s="137"/>
      <c r="BRL3257" s="137"/>
      <c r="BRM3257" s="137"/>
      <c r="BRN3257" s="137"/>
      <c r="BRO3257" s="137"/>
      <c r="BRP3257" s="137"/>
      <c r="BRQ3257" s="137"/>
      <c r="BRR3257" s="137"/>
      <c r="BRS3257" s="137"/>
      <c r="BRT3257" s="137"/>
      <c r="BRU3257" s="137"/>
      <c r="BRV3257" s="137"/>
      <c r="BRW3257" s="137"/>
      <c r="BRX3257" s="137"/>
      <c r="BRY3257" s="137"/>
      <c r="BRZ3257" s="137"/>
      <c r="BSA3257" s="137"/>
      <c r="BSB3257" s="137"/>
      <c r="BSC3257" s="137"/>
      <c r="BSD3257" s="137"/>
      <c r="BSE3257" s="137"/>
      <c r="BSF3257" s="137"/>
      <c r="BSG3257" s="137"/>
      <c r="BSH3257" s="137"/>
      <c r="BSI3257" s="137"/>
      <c r="BSJ3257" s="137"/>
      <c r="BSK3257" s="137"/>
      <c r="BSL3257" s="137"/>
      <c r="BSM3257" s="137"/>
      <c r="BSN3257" s="137"/>
      <c r="BSO3257" s="137"/>
      <c r="BSP3257" s="137"/>
      <c r="BSQ3257" s="137"/>
      <c r="BSR3257" s="137"/>
      <c r="BSS3257" s="137"/>
      <c r="BST3257" s="137"/>
      <c r="BSU3257" s="137"/>
      <c r="BSV3257" s="137"/>
      <c r="BSW3257" s="137"/>
      <c r="BSX3257" s="137"/>
      <c r="BSY3257" s="137"/>
      <c r="BSZ3257" s="137"/>
      <c r="BTA3257" s="137"/>
      <c r="BTB3257" s="137"/>
      <c r="BTC3257" s="137"/>
      <c r="BTD3257" s="137"/>
      <c r="BTE3257" s="137"/>
      <c r="BTF3257" s="137"/>
      <c r="BTG3257" s="137"/>
      <c r="BTH3257" s="137"/>
      <c r="BTI3257" s="137"/>
      <c r="BTJ3257" s="137"/>
      <c r="BTK3257" s="137"/>
      <c r="BTL3257" s="137"/>
      <c r="BTM3257" s="137"/>
      <c r="BTN3257" s="137"/>
      <c r="BTO3257" s="137"/>
      <c r="BTP3257" s="137"/>
      <c r="BTQ3257" s="137"/>
      <c r="BTR3257" s="137"/>
      <c r="BTS3257" s="137"/>
      <c r="BTT3257" s="137"/>
      <c r="BTU3257" s="137"/>
      <c r="BTV3257" s="137"/>
      <c r="BTW3257" s="137"/>
      <c r="BTX3257" s="137"/>
      <c r="BTY3257" s="137"/>
      <c r="BTZ3257" s="137"/>
      <c r="BUA3257" s="137"/>
      <c r="BUB3257" s="137"/>
      <c r="BUC3257" s="137"/>
      <c r="BUD3257" s="137"/>
      <c r="BUE3257" s="137"/>
      <c r="BUF3257" s="137"/>
      <c r="BUG3257" s="137"/>
      <c r="BUH3257" s="137"/>
      <c r="BUI3257" s="137"/>
      <c r="BUJ3257" s="137"/>
      <c r="BUK3257" s="137"/>
      <c r="BUL3257" s="137"/>
      <c r="BUM3257" s="137"/>
      <c r="BUN3257" s="137"/>
      <c r="BUO3257" s="137"/>
      <c r="BUP3257" s="137"/>
      <c r="BUQ3257" s="137"/>
      <c r="BUR3257" s="137"/>
      <c r="BUS3257" s="137"/>
      <c r="BUT3257" s="137"/>
      <c r="BUU3257" s="137"/>
      <c r="BUV3257" s="137"/>
      <c r="BUW3257" s="137"/>
      <c r="BUX3257" s="137"/>
      <c r="BUY3257" s="137"/>
      <c r="BUZ3257" s="137"/>
      <c r="BVA3257" s="137"/>
      <c r="BVB3257" s="137"/>
      <c r="BVC3257" s="137"/>
      <c r="BVD3257" s="137"/>
      <c r="BVE3257" s="137"/>
      <c r="BVF3257" s="137"/>
      <c r="BVG3257" s="137"/>
      <c r="BVH3257" s="137"/>
      <c r="BVI3257" s="137"/>
      <c r="BVJ3257" s="137"/>
      <c r="BVK3257" s="137"/>
      <c r="BVL3257" s="137"/>
      <c r="BVM3257" s="137"/>
      <c r="BVN3257" s="137"/>
      <c r="BVO3257" s="137"/>
      <c r="BVP3257" s="137"/>
      <c r="BVQ3257" s="137"/>
      <c r="BVR3257" s="137"/>
      <c r="BVS3257" s="137"/>
      <c r="BVT3257" s="137"/>
      <c r="BVU3257" s="137"/>
      <c r="BVV3257" s="137"/>
      <c r="BVW3257" s="137"/>
      <c r="BVX3257" s="137"/>
      <c r="BVY3257" s="137"/>
      <c r="BVZ3257" s="137"/>
      <c r="BWA3257" s="137"/>
      <c r="BWB3257" s="137"/>
      <c r="BWC3257" s="137"/>
      <c r="BWD3257" s="137"/>
      <c r="BWE3257" s="137"/>
      <c r="BWF3257" s="137"/>
      <c r="BWG3257" s="137"/>
      <c r="BWH3257" s="137"/>
      <c r="BWI3257" s="137"/>
      <c r="BWJ3257" s="137"/>
      <c r="BWK3257" s="137"/>
      <c r="BWL3257" s="137"/>
      <c r="BWM3257" s="137"/>
      <c r="BWN3257" s="137"/>
      <c r="BWO3257" s="137"/>
      <c r="BWP3257" s="137"/>
      <c r="BWQ3257" s="137"/>
      <c r="BWR3257" s="137"/>
      <c r="BWS3257" s="137"/>
      <c r="BWT3257" s="137"/>
      <c r="BWU3257" s="137"/>
      <c r="BWV3257" s="137"/>
      <c r="BWW3257" s="137"/>
      <c r="BWX3257" s="137"/>
      <c r="BWY3257" s="137"/>
      <c r="BWZ3257" s="137"/>
      <c r="BXA3257" s="137"/>
      <c r="BXB3257" s="137"/>
      <c r="BXC3257" s="137"/>
      <c r="BXD3257" s="137"/>
      <c r="BXE3257" s="137"/>
      <c r="BXF3257" s="137"/>
      <c r="BXG3257" s="137"/>
      <c r="BXH3257" s="137"/>
      <c r="BXI3257" s="137"/>
      <c r="BXJ3257" s="137"/>
      <c r="BXK3257" s="137"/>
      <c r="BXL3257" s="137"/>
      <c r="BXM3257" s="137"/>
      <c r="BXN3257" s="137"/>
      <c r="BXO3257" s="137"/>
      <c r="BXP3257" s="137"/>
      <c r="BXQ3257" s="137"/>
      <c r="BXR3257" s="137"/>
      <c r="BXS3257" s="137"/>
      <c r="BXT3257" s="137"/>
      <c r="BXU3257" s="137"/>
      <c r="BXV3257" s="137"/>
      <c r="BXW3257" s="137"/>
      <c r="BXX3257" s="137"/>
      <c r="BXY3257" s="137"/>
      <c r="BXZ3257" s="137"/>
      <c r="BYA3257" s="137"/>
      <c r="BYB3257" s="137"/>
      <c r="BYC3257" s="137"/>
      <c r="BYD3257" s="137"/>
      <c r="BYE3257" s="137"/>
      <c r="BYF3257" s="137"/>
      <c r="BYG3257" s="137"/>
      <c r="BYH3257" s="137"/>
      <c r="BYI3257" s="137"/>
      <c r="BYJ3257" s="137"/>
      <c r="BYK3257" s="137"/>
      <c r="BYL3257" s="137"/>
      <c r="BYM3257" s="137"/>
      <c r="BYN3257" s="137"/>
      <c r="BYO3257" s="137"/>
      <c r="BYP3257" s="137"/>
      <c r="BYQ3257" s="137"/>
      <c r="BYR3257" s="137"/>
      <c r="BYS3257" s="137"/>
      <c r="BYT3257" s="137"/>
      <c r="BYU3257" s="137"/>
      <c r="BYV3257" s="137"/>
      <c r="BYW3257" s="137"/>
      <c r="BYX3257" s="137"/>
      <c r="BYY3257" s="137"/>
      <c r="BYZ3257" s="137"/>
      <c r="BZA3257" s="137"/>
      <c r="BZB3257" s="137"/>
      <c r="BZC3257" s="137"/>
      <c r="BZD3257" s="137"/>
      <c r="BZE3257" s="137"/>
      <c r="BZF3257" s="137"/>
      <c r="BZG3257" s="137"/>
      <c r="BZH3257" s="137"/>
      <c r="BZI3257" s="137"/>
      <c r="BZJ3257" s="137"/>
      <c r="BZK3257" s="137"/>
      <c r="BZL3257" s="137"/>
      <c r="BZM3257" s="137"/>
      <c r="BZN3257" s="137"/>
      <c r="BZO3257" s="137"/>
      <c r="BZP3257" s="137"/>
      <c r="BZQ3257" s="137"/>
      <c r="BZR3257" s="137"/>
      <c r="BZS3257" s="137"/>
      <c r="BZT3257" s="137"/>
      <c r="BZU3257" s="137"/>
      <c r="BZV3257" s="137"/>
      <c r="BZW3257" s="137"/>
      <c r="BZX3257" s="137"/>
      <c r="BZY3257" s="137"/>
      <c r="BZZ3257" s="137"/>
      <c r="CAA3257" s="137"/>
      <c r="CAB3257" s="137"/>
      <c r="CAC3257" s="137"/>
      <c r="CAD3257" s="137"/>
      <c r="CAE3257" s="137"/>
      <c r="CAF3257" s="137"/>
      <c r="CAG3257" s="137"/>
      <c r="CAH3257" s="137"/>
      <c r="CAI3257" s="137"/>
      <c r="CAJ3257" s="137"/>
      <c r="CAK3257" s="137"/>
      <c r="CAL3257" s="137"/>
      <c r="CAM3257" s="137"/>
      <c r="CAN3257" s="137"/>
      <c r="CAO3257" s="137"/>
      <c r="CAP3257" s="137"/>
      <c r="CAQ3257" s="137"/>
      <c r="CAR3257" s="137"/>
      <c r="CAS3257" s="137"/>
      <c r="CAT3257" s="137"/>
      <c r="CAU3257" s="137"/>
      <c r="CAV3257" s="137"/>
      <c r="CAW3257" s="137"/>
      <c r="CAX3257" s="137"/>
      <c r="CAY3257" s="137"/>
      <c r="CAZ3257" s="137"/>
      <c r="CBA3257" s="137"/>
      <c r="CBB3257" s="137"/>
      <c r="CBC3257" s="137"/>
      <c r="CBD3257" s="137"/>
      <c r="CBE3257" s="137"/>
      <c r="CBF3257" s="137"/>
      <c r="CBG3257" s="137"/>
      <c r="CBH3257" s="137"/>
      <c r="CBI3257" s="137"/>
      <c r="CBJ3257" s="137"/>
      <c r="CBK3257" s="137"/>
      <c r="CBL3257" s="137"/>
      <c r="CBM3257" s="137"/>
      <c r="CBN3257" s="137"/>
      <c r="CBO3257" s="137"/>
      <c r="CBP3257" s="137"/>
      <c r="CBQ3257" s="137"/>
      <c r="CBR3257" s="137"/>
      <c r="CBS3257" s="137"/>
      <c r="CBT3257" s="137"/>
      <c r="CBU3257" s="137"/>
      <c r="CBV3257" s="137"/>
      <c r="CBW3257" s="137"/>
      <c r="CBX3257" s="137"/>
      <c r="CBY3257" s="137"/>
      <c r="CBZ3257" s="137"/>
      <c r="CCA3257" s="137"/>
      <c r="CCB3257" s="137"/>
      <c r="CCC3257" s="137"/>
      <c r="CCD3257" s="137"/>
      <c r="CCE3257" s="137"/>
      <c r="CCF3257" s="137"/>
      <c r="CCG3257" s="137"/>
      <c r="CCH3257" s="137"/>
      <c r="CCI3257" s="137"/>
      <c r="CCJ3257" s="137"/>
      <c r="CCK3257" s="137"/>
      <c r="CCL3257" s="137"/>
      <c r="CCM3257" s="137"/>
      <c r="CCN3257" s="137"/>
      <c r="CCO3257" s="137"/>
      <c r="CCP3257" s="137"/>
      <c r="CCQ3257" s="137"/>
      <c r="CCR3257" s="137"/>
      <c r="CCS3257" s="137"/>
      <c r="CCT3257" s="137"/>
      <c r="CCU3257" s="137"/>
      <c r="CCV3257" s="137"/>
      <c r="CCW3257" s="137"/>
      <c r="CCX3257" s="137"/>
      <c r="CCY3257" s="137"/>
      <c r="CCZ3257" s="137"/>
      <c r="CDA3257" s="137"/>
      <c r="CDB3257" s="137"/>
      <c r="CDC3257" s="137"/>
      <c r="CDD3257" s="137"/>
      <c r="CDE3257" s="137"/>
      <c r="CDF3257" s="137"/>
      <c r="CDG3257" s="137"/>
      <c r="CDH3257" s="137"/>
      <c r="CDI3257" s="137"/>
      <c r="CDJ3257" s="137"/>
      <c r="CDK3257" s="137"/>
      <c r="CDL3257" s="137"/>
      <c r="CDM3257" s="137"/>
      <c r="CDN3257" s="137"/>
      <c r="CDO3257" s="137"/>
      <c r="CDP3257" s="137"/>
      <c r="CDQ3257" s="137"/>
      <c r="CDR3257" s="137"/>
      <c r="CDS3257" s="137"/>
      <c r="CDT3257" s="137"/>
      <c r="CDU3257" s="137"/>
      <c r="CDV3257" s="137"/>
      <c r="CDW3257" s="137"/>
      <c r="CDX3257" s="137"/>
      <c r="CDY3257" s="137"/>
      <c r="CDZ3257" s="137"/>
      <c r="CEA3257" s="137"/>
      <c r="CEB3257" s="137"/>
      <c r="CEC3257" s="137"/>
      <c r="CED3257" s="137"/>
      <c r="CEE3257" s="137"/>
      <c r="CEF3257" s="137"/>
      <c r="CEG3257" s="137"/>
      <c r="CEH3257" s="137"/>
      <c r="CEI3257" s="137"/>
      <c r="CEJ3257" s="137"/>
      <c r="CEK3257" s="137"/>
      <c r="CEL3257" s="137"/>
      <c r="CEM3257" s="137"/>
      <c r="CEN3257" s="137"/>
      <c r="CEO3257" s="137"/>
      <c r="CEP3257" s="137"/>
      <c r="CEQ3257" s="137"/>
      <c r="CER3257" s="137"/>
      <c r="CES3257" s="137"/>
      <c r="CET3257" s="137"/>
      <c r="CEU3257" s="137"/>
      <c r="CEV3257" s="137"/>
      <c r="CEW3257" s="137"/>
      <c r="CEX3257" s="137"/>
      <c r="CEY3257" s="137"/>
      <c r="CEZ3257" s="137"/>
      <c r="CFA3257" s="137"/>
      <c r="CFB3257" s="137"/>
      <c r="CFC3257" s="137"/>
      <c r="CFD3257" s="137"/>
      <c r="CFE3257" s="137"/>
      <c r="CFF3257" s="137"/>
      <c r="CFG3257" s="137"/>
      <c r="CFH3257" s="137"/>
      <c r="CFI3257" s="137"/>
      <c r="CFJ3257" s="137"/>
      <c r="CFK3257" s="137"/>
      <c r="CFL3257" s="137"/>
      <c r="CFM3257" s="137"/>
      <c r="CFN3257" s="137"/>
      <c r="CFO3257" s="137"/>
      <c r="CFP3257" s="137"/>
      <c r="CFQ3257" s="137"/>
      <c r="CFR3257" s="137"/>
      <c r="CFS3257" s="137"/>
      <c r="CFT3257" s="137"/>
      <c r="CFU3257" s="137"/>
      <c r="CFV3257" s="137"/>
      <c r="CFW3257" s="137"/>
      <c r="CFX3257" s="137"/>
      <c r="CFY3257" s="137"/>
      <c r="CFZ3257" s="137"/>
      <c r="CGA3257" s="137"/>
      <c r="CGB3257" s="137"/>
      <c r="CGC3257" s="137"/>
      <c r="CGD3257" s="137"/>
      <c r="CGE3257" s="137"/>
      <c r="CGF3257" s="137"/>
      <c r="CGG3257" s="137"/>
      <c r="CGH3257" s="137"/>
      <c r="CGI3257" s="137"/>
      <c r="CGJ3257" s="137"/>
      <c r="CGK3257" s="137"/>
      <c r="CGL3257" s="137"/>
      <c r="CGM3257" s="137"/>
      <c r="CGN3257" s="137"/>
      <c r="CGO3257" s="137"/>
      <c r="CGP3257" s="137"/>
      <c r="CGQ3257" s="137"/>
      <c r="CGR3257" s="137"/>
      <c r="CGS3257" s="137"/>
      <c r="CGT3257" s="137"/>
      <c r="CGU3257" s="137"/>
      <c r="CGV3257" s="137"/>
      <c r="CGW3257" s="137"/>
      <c r="CGX3257" s="137"/>
      <c r="CGY3257" s="137"/>
      <c r="CGZ3257" s="137"/>
      <c r="CHA3257" s="137"/>
      <c r="CHB3257" s="137"/>
      <c r="CHC3257" s="137"/>
      <c r="CHD3257" s="137"/>
      <c r="CHE3257" s="137"/>
      <c r="CHF3257" s="137"/>
      <c r="CHG3257" s="137"/>
      <c r="CHH3257" s="137"/>
      <c r="CHI3257" s="137"/>
      <c r="CHJ3257" s="137"/>
      <c r="CHK3257" s="137"/>
      <c r="CHL3257" s="137"/>
      <c r="CHM3257" s="137"/>
      <c r="CHN3257" s="137"/>
      <c r="CHO3257" s="137"/>
      <c r="CHP3257" s="137"/>
      <c r="CHQ3257" s="137"/>
      <c r="CHR3257" s="137"/>
      <c r="CHS3257" s="137"/>
      <c r="CHT3257" s="137"/>
      <c r="CHU3257" s="137"/>
      <c r="CHV3257" s="137"/>
      <c r="CHW3257" s="137"/>
      <c r="CHX3257" s="137"/>
      <c r="CHY3257" s="137"/>
      <c r="CHZ3257" s="137"/>
      <c r="CIA3257" s="137"/>
      <c r="CIB3257" s="137"/>
      <c r="CIC3257" s="137"/>
      <c r="CID3257" s="137"/>
      <c r="CIE3257" s="137"/>
      <c r="CIF3257" s="137"/>
      <c r="CIG3257" s="137"/>
      <c r="CIH3257" s="137"/>
      <c r="CII3257" s="137"/>
      <c r="CIJ3257" s="137"/>
      <c r="CIK3257" s="137"/>
      <c r="CIL3257" s="137"/>
      <c r="CIM3257" s="137"/>
      <c r="CIN3257" s="137"/>
      <c r="CIO3257" s="137"/>
      <c r="CIP3257" s="137"/>
      <c r="CIQ3257" s="137"/>
      <c r="CIR3257" s="137"/>
      <c r="CIS3257" s="137"/>
      <c r="CIT3257" s="137"/>
      <c r="CIU3257" s="137"/>
      <c r="CIV3257" s="137"/>
      <c r="CIW3257" s="137"/>
      <c r="CIX3257" s="137"/>
      <c r="CIY3257" s="137"/>
      <c r="CIZ3257" s="137"/>
      <c r="CJA3257" s="137"/>
      <c r="CJB3257" s="137"/>
      <c r="CJC3257" s="137"/>
      <c r="CJD3257" s="137"/>
      <c r="CJE3257" s="137"/>
      <c r="CJF3257" s="137"/>
      <c r="CJG3257" s="137"/>
      <c r="CJH3257" s="137"/>
      <c r="CJI3257" s="137"/>
      <c r="CJJ3257" s="137"/>
      <c r="CJK3257" s="137"/>
      <c r="CJL3257" s="137"/>
      <c r="CJM3257" s="137"/>
      <c r="CJN3257" s="137"/>
      <c r="CJO3257" s="137"/>
      <c r="CJP3257" s="137"/>
      <c r="CJQ3257" s="137"/>
      <c r="CJR3257" s="137"/>
      <c r="CJS3257" s="137"/>
      <c r="CJT3257" s="137"/>
      <c r="CJU3257" s="137"/>
      <c r="CJV3257" s="137"/>
      <c r="CJW3257" s="137"/>
      <c r="CJX3257" s="137"/>
      <c r="CJY3257" s="137"/>
      <c r="CJZ3257" s="137"/>
      <c r="CKA3257" s="137"/>
      <c r="CKB3257" s="137"/>
      <c r="CKC3257" s="137"/>
      <c r="CKD3257" s="137"/>
      <c r="CKE3257" s="137"/>
      <c r="CKF3257" s="137"/>
      <c r="CKG3257" s="137"/>
      <c r="CKH3257" s="137"/>
      <c r="CKI3257" s="137"/>
      <c r="CKJ3257" s="137"/>
      <c r="CKK3257" s="137"/>
      <c r="CKL3257" s="137"/>
      <c r="CKM3257" s="137"/>
      <c r="CKN3257" s="137"/>
      <c r="CKO3257" s="137"/>
      <c r="CKP3257" s="137"/>
      <c r="CKQ3257" s="137"/>
      <c r="CKR3257" s="137"/>
      <c r="CKS3257" s="137"/>
      <c r="CKT3257" s="137"/>
      <c r="CKU3257" s="137"/>
      <c r="CKV3257" s="137"/>
      <c r="CKW3257" s="137"/>
      <c r="CKX3257" s="137"/>
      <c r="CKY3257" s="137"/>
      <c r="CKZ3257" s="137"/>
      <c r="CLA3257" s="137"/>
      <c r="CLB3257" s="137"/>
      <c r="CLC3257" s="137"/>
      <c r="CLD3257" s="137"/>
      <c r="CLE3257" s="137"/>
      <c r="CLF3257" s="137"/>
      <c r="CLG3257" s="137"/>
      <c r="CLH3257" s="137"/>
      <c r="CLI3257" s="137"/>
      <c r="CLJ3257" s="137"/>
      <c r="CLK3257" s="137"/>
      <c r="CLL3257" s="137"/>
      <c r="CLM3257" s="137"/>
      <c r="CLN3257" s="137"/>
      <c r="CLO3257" s="137"/>
      <c r="CLP3257" s="137"/>
      <c r="CLQ3257" s="137"/>
      <c r="CLR3257" s="137"/>
      <c r="CLS3257" s="137"/>
      <c r="CLT3257" s="137"/>
      <c r="CLU3257" s="137"/>
      <c r="CLV3257" s="137"/>
      <c r="CLW3257" s="137"/>
      <c r="CLX3257" s="137"/>
      <c r="CLY3257" s="137"/>
      <c r="CLZ3257" s="137"/>
      <c r="CMA3257" s="137"/>
      <c r="CMB3257" s="137"/>
      <c r="CMC3257" s="137"/>
      <c r="CMD3257" s="137"/>
      <c r="CME3257" s="137"/>
      <c r="CMF3257" s="137"/>
      <c r="CMG3257" s="137"/>
      <c r="CMH3257" s="137"/>
      <c r="CMI3257" s="137"/>
      <c r="CMJ3257" s="137"/>
      <c r="CMK3257" s="137"/>
      <c r="CML3257" s="137"/>
      <c r="CMM3257" s="137"/>
      <c r="CMN3257" s="137"/>
      <c r="CMO3257" s="137"/>
      <c r="CMP3257" s="137"/>
      <c r="CMQ3257" s="137"/>
      <c r="CMR3257" s="137"/>
      <c r="CMS3257" s="137"/>
      <c r="CMT3257" s="137"/>
      <c r="CMU3257" s="137"/>
      <c r="CMV3257" s="137"/>
      <c r="CMW3257" s="137"/>
      <c r="CMX3257" s="137"/>
      <c r="CMY3257" s="137"/>
      <c r="CMZ3257" s="137"/>
      <c r="CNA3257" s="137"/>
      <c r="CNB3257" s="137"/>
      <c r="CNC3257" s="137"/>
      <c r="CND3257" s="137"/>
      <c r="CNE3257" s="137"/>
      <c r="CNF3257" s="137"/>
      <c r="CNG3257" s="137"/>
      <c r="CNH3257" s="137"/>
      <c r="CNI3257" s="137"/>
      <c r="CNJ3257" s="137"/>
      <c r="CNK3257" s="137"/>
      <c r="CNL3257" s="137"/>
      <c r="CNM3257" s="137"/>
      <c r="CNN3257" s="137"/>
      <c r="CNO3257" s="137"/>
      <c r="CNP3257" s="137"/>
      <c r="CNQ3257" s="137"/>
      <c r="CNR3257" s="137"/>
      <c r="CNS3257" s="137"/>
      <c r="CNT3257" s="137"/>
      <c r="CNU3257" s="137"/>
      <c r="CNV3257" s="137"/>
      <c r="CNW3257" s="137"/>
      <c r="CNX3257" s="137"/>
      <c r="CNY3257" s="137"/>
      <c r="CNZ3257" s="137"/>
      <c r="COA3257" s="137"/>
      <c r="COB3257" s="137"/>
      <c r="COC3257" s="137"/>
      <c r="COD3257" s="137"/>
      <c r="COE3257" s="137"/>
      <c r="COF3257" s="137"/>
      <c r="COG3257" s="137"/>
      <c r="COH3257" s="137"/>
      <c r="COI3257" s="137"/>
      <c r="COJ3257" s="137"/>
      <c r="COK3257" s="137"/>
      <c r="COL3257" s="137"/>
      <c r="COM3257" s="137"/>
      <c r="CON3257" s="137"/>
      <c r="COO3257" s="137"/>
      <c r="COP3257" s="137"/>
      <c r="COQ3257" s="137"/>
      <c r="COR3257" s="137"/>
      <c r="COS3257" s="137"/>
      <c r="COT3257" s="137"/>
      <c r="COU3257" s="137"/>
      <c r="COV3257" s="137"/>
      <c r="COW3257" s="137"/>
      <c r="COX3257" s="137"/>
      <c r="COY3257" s="137"/>
      <c r="COZ3257" s="137"/>
      <c r="CPA3257" s="137"/>
      <c r="CPB3257" s="137"/>
      <c r="CPC3257" s="137"/>
      <c r="CPD3257" s="137"/>
      <c r="CPE3257" s="137"/>
      <c r="CPF3257" s="137"/>
      <c r="CPG3257" s="137"/>
      <c r="CPH3257" s="137"/>
      <c r="CPI3257" s="137"/>
      <c r="CPJ3257" s="137"/>
      <c r="CPK3257" s="137"/>
      <c r="CPL3257" s="137"/>
      <c r="CPM3257" s="137"/>
      <c r="CPN3257" s="137"/>
      <c r="CPO3257" s="137"/>
      <c r="CPP3257" s="137"/>
      <c r="CPQ3257" s="137"/>
      <c r="CPR3257" s="137"/>
      <c r="CPS3257" s="137"/>
      <c r="CPT3257" s="137"/>
      <c r="CPU3257" s="137"/>
      <c r="CPV3257" s="137"/>
      <c r="CPW3257" s="137"/>
      <c r="CPX3257" s="137"/>
      <c r="CPY3257" s="137"/>
      <c r="CPZ3257" s="137"/>
      <c r="CQA3257" s="137"/>
      <c r="CQB3257" s="137"/>
      <c r="CQC3257" s="137"/>
      <c r="CQD3257" s="137"/>
      <c r="CQE3257" s="137"/>
      <c r="CQF3257" s="137"/>
      <c r="CQG3257" s="137"/>
      <c r="CQH3257" s="137"/>
      <c r="CQI3257" s="137"/>
      <c r="CQJ3257" s="137"/>
      <c r="CQK3257" s="137"/>
      <c r="CQL3257" s="137"/>
      <c r="CQM3257" s="137"/>
      <c r="CQN3257" s="137"/>
      <c r="CQO3257" s="137"/>
      <c r="CQP3257" s="137"/>
      <c r="CQQ3257" s="137"/>
      <c r="CQR3257" s="137"/>
      <c r="CQS3257" s="137"/>
      <c r="CQT3257" s="137"/>
      <c r="CQU3257" s="137"/>
      <c r="CQV3257" s="137"/>
      <c r="CQW3257" s="137"/>
      <c r="CQX3257" s="137"/>
      <c r="CQY3257" s="137"/>
      <c r="CQZ3257" s="137"/>
      <c r="CRA3257" s="137"/>
      <c r="CRB3257" s="137"/>
      <c r="CRC3257" s="137"/>
      <c r="CRD3257" s="137"/>
      <c r="CRE3257" s="137"/>
      <c r="CRF3257" s="137"/>
      <c r="CRG3257" s="137"/>
      <c r="CRH3257" s="137"/>
      <c r="CRI3257" s="137"/>
      <c r="CRJ3257" s="137"/>
      <c r="CRK3257" s="137"/>
      <c r="CRL3257" s="137"/>
      <c r="CRM3257" s="137"/>
      <c r="CRN3257" s="137"/>
      <c r="CRO3257" s="137"/>
      <c r="CRP3257" s="137"/>
      <c r="CRQ3257" s="137"/>
      <c r="CRR3257" s="137"/>
      <c r="CRS3257" s="137"/>
      <c r="CRT3257" s="137"/>
      <c r="CRU3257" s="137"/>
      <c r="CRV3257" s="137"/>
      <c r="CRW3257" s="137"/>
      <c r="CRX3257" s="137"/>
      <c r="CRY3257" s="137"/>
      <c r="CRZ3257" s="137"/>
      <c r="CSA3257" s="137"/>
      <c r="CSB3257" s="137"/>
      <c r="CSC3257" s="137"/>
      <c r="CSD3257" s="137"/>
      <c r="CSE3257" s="137"/>
      <c r="CSF3257" s="137"/>
      <c r="CSG3257" s="137"/>
      <c r="CSH3257" s="137"/>
      <c r="CSI3257" s="137"/>
      <c r="CSJ3257" s="137"/>
      <c r="CSK3257" s="137"/>
      <c r="CSL3257" s="137"/>
      <c r="CSM3257" s="137"/>
      <c r="CSN3257" s="137"/>
      <c r="CSO3257" s="137"/>
      <c r="CSP3257" s="137"/>
      <c r="CSQ3257" s="137"/>
      <c r="CSR3257" s="137"/>
      <c r="CSS3257" s="137"/>
      <c r="CST3257" s="137"/>
      <c r="CSU3257" s="137"/>
      <c r="CSV3257" s="137"/>
      <c r="CSW3257" s="137"/>
      <c r="CSX3257" s="137"/>
      <c r="CSY3257" s="137"/>
      <c r="CSZ3257" s="137"/>
      <c r="CTA3257" s="137"/>
      <c r="CTB3257" s="137"/>
      <c r="CTC3257" s="137"/>
      <c r="CTD3257" s="137"/>
      <c r="CTE3257" s="137"/>
      <c r="CTF3257" s="137"/>
      <c r="CTG3257" s="137"/>
      <c r="CTH3257" s="137"/>
      <c r="CTI3257" s="137"/>
      <c r="CTJ3257" s="137"/>
      <c r="CTK3257" s="137"/>
      <c r="CTL3257" s="137"/>
      <c r="CTM3257" s="137"/>
      <c r="CTN3257" s="137"/>
      <c r="CTO3257" s="137"/>
      <c r="CTP3257" s="137"/>
      <c r="CTQ3257" s="137"/>
      <c r="CTR3257" s="137"/>
      <c r="CTS3257" s="137"/>
      <c r="CTT3257" s="137"/>
      <c r="CTU3257" s="137"/>
      <c r="CTV3257" s="137"/>
      <c r="CTW3257" s="137"/>
      <c r="CTX3257" s="137"/>
      <c r="CTY3257" s="137"/>
      <c r="CTZ3257" s="137"/>
      <c r="CUA3257" s="137"/>
      <c r="CUB3257" s="137"/>
      <c r="CUC3257" s="137"/>
      <c r="CUD3257" s="137"/>
      <c r="CUE3257" s="137"/>
      <c r="CUF3257" s="137"/>
      <c r="CUG3257" s="137"/>
      <c r="CUH3257" s="137"/>
      <c r="CUI3257" s="137"/>
      <c r="CUJ3257" s="137"/>
      <c r="CUK3257" s="137"/>
      <c r="CUL3257" s="137"/>
      <c r="CUM3257" s="137"/>
      <c r="CUN3257" s="137"/>
      <c r="CUO3257" s="137"/>
      <c r="CUP3257" s="137"/>
      <c r="CUQ3257" s="137"/>
      <c r="CUR3257" s="137"/>
      <c r="CUS3257" s="137"/>
      <c r="CUT3257" s="137"/>
      <c r="CUU3257" s="137"/>
      <c r="CUV3257" s="137"/>
      <c r="CUW3257" s="137"/>
      <c r="CUX3257" s="137"/>
      <c r="CUY3257" s="137"/>
      <c r="CUZ3257" s="137"/>
      <c r="CVA3257" s="137"/>
      <c r="CVB3257" s="137"/>
      <c r="CVC3257" s="137"/>
      <c r="CVD3257" s="137"/>
      <c r="CVE3257" s="137"/>
      <c r="CVF3257" s="137"/>
      <c r="CVG3257" s="137"/>
      <c r="CVH3257" s="137"/>
      <c r="CVI3257" s="137"/>
      <c r="CVJ3257" s="137"/>
      <c r="CVK3257" s="137"/>
      <c r="CVL3257" s="137"/>
      <c r="CVM3257" s="137"/>
      <c r="CVN3257" s="137"/>
      <c r="CVO3257" s="137"/>
      <c r="CVP3257" s="137"/>
      <c r="CVQ3257" s="137"/>
      <c r="CVR3257" s="137"/>
      <c r="CVS3257" s="137"/>
      <c r="CVT3257" s="137"/>
      <c r="CVU3257" s="137"/>
      <c r="CVV3257" s="137"/>
      <c r="CVW3257" s="137"/>
      <c r="CVX3257" s="137"/>
      <c r="CVY3257" s="137"/>
      <c r="CVZ3257" s="137"/>
      <c r="CWA3257" s="137"/>
      <c r="CWB3257" s="137"/>
      <c r="CWC3257" s="137"/>
      <c r="CWD3257" s="137"/>
      <c r="CWE3257" s="137"/>
      <c r="CWF3257" s="137"/>
      <c r="CWG3257" s="137"/>
      <c r="CWH3257" s="137"/>
      <c r="CWI3257" s="137"/>
      <c r="CWJ3257" s="137"/>
      <c r="CWK3257" s="137"/>
      <c r="CWL3257" s="137"/>
      <c r="CWM3257" s="137"/>
      <c r="CWN3257" s="137"/>
      <c r="CWO3257" s="137"/>
      <c r="CWP3257" s="137"/>
      <c r="CWQ3257" s="137"/>
      <c r="CWR3257" s="137"/>
      <c r="CWS3257" s="137"/>
      <c r="CWT3257" s="137"/>
      <c r="CWU3257" s="137"/>
      <c r="CWV3257" s="137"/>
      <c r="CWW3257" s="137"/>
      <c r="CWX3257" s="137"/>
      <c r="CWY3257" s="137"/>
      <c r="CWZ3257" s="137"/>
      <c r="CXA3257" s="137"/>
      <c r="CXB3257" s="137"/>
      <c r="CXC3257" s="137"/>
      <c r="CXD3257" s="137"/>
      <c r="CXE3257" s="137"/>
      <c r="CXF3257" s="137"/>
      <c r="CXG3257" s="137"/>
      <c r="CXH3257" s="137"/>
      <c r="CXI3257" s="137"/>
      <c r="CXJ3257" s="137"/>
      <c r="CXK3257" s="137"/>
      <c r="CXL3257" s="137"/>
      <c r="CXM3257" s="137"/>
      <c r="CXN3257" s="137"/>
      <c r="CXO3257" s="137"/>
      <c r="CXP3257" s="137"/>
      <c r="CXQ3257" s="137"/>
      <c r="CXR3257" s="137"/>
      <c r="CXS3257" s="137"/>
      <c r="CXT3257" s="137"/>
      <c r="CXU3257" s="137"/>
      <c r="CXV3257" s="137"/>
      <c r="CXW3257" s="137"/>
      <c r="CXX3257" s="137"/>
      <c r="CXY3257" s="137"/>
      <c r="CXZ3257" s="137"/>
      <c r="CYA3257" s="137"/>
      <c r="CYB3257" s="137"/>
      <c r="CYC3257" s="137"/>
      <c r="CYD3257" s="137"/>
      <c r="CYE3257" s="137"/>
      <c r="CYF3257" s="137"/>
      <c r="CYG3257" s="137"/>
      <c r="CYH3257" s="137"/>
      <c r="CYI3257" s="137"/>
      <c r="CYJ3257" s="137"/>
      <c r="CYK3257" s="137"/>
      <c r="CYL3257" s="137"/>
      <c r="CYM3257" s="137"/>
      <c r="CYN3257" s="137"/>
      <c r="CYO3257" s="137"/>
      <c r="CYP3257" s="137"/>
      <c r="CYQ3257" s="137"/>
      <c r="CYR3257" s="137"/>
      <c r="CYS3257" s="137"/>
      <c r="CYT3257" s="137"/>
      <c r="CYU3257" s="137"/>
      <c r="CYV3257" s="137"/>
      <c r="CYW3257" s="137"/>
      <c r="CYX3257" s="137"/>
      <c r="CYY3257" s="137"/>
      <c r="CYZ3257" s="137"/>
      <c r="CZA3257" s="137"/>
      <c r="CZB3257" s="137"/>
      <c r="CZC3257" s="137"/>
      <c r="CZD3257" s="137"/>
      <c r="CZE3257" s="137"/>
      <c r="CZF3257" s="137"/>
      <c r="CZG3257" s="137"/>
      <c r="CZH3257" s="137"/>
      <c r="CZI3257" s="137"/>
      <c r="CZJ3257" s="137"/>
      <c r="CZK3257" s="137"/>
      <c r="CZL3257" s="137"/>
      <c r="CZM3257" s="137"/>
      <c r="CZN3257" s="137"/>
      <c r="CZO3257" s="137"/>
      <c r="CZP3257" s="137"/>
      <c r="CZQ3257" s="137"/>
      <c r="CZR3257" s="137"/>
      <c r="CZS3257" s="137"/>
      <c r="CZT3257" s="137"/>
      <c r="CZU3257" s="137"/>
      <c r="CZV3257" s="137"/>
      <c r="CZW3257" s="137"/>
      <c r="CZX3257" s="137"/>
      <c r="CZY3257" s="137"/>
      <c r="CZZ3257" s="137"/>
      <c r="DAA3257" s="137"/>
      <c r="DAB3257" s="137"/>
      <c r="DAC3257" s="137"/>
      <c r="DAD3257" s="137"/>
      <c r="DAE3257" s="137"/>
      <c r="DAF3257" s="137"/>
      <c r="DAG3257" s="137"/>
      <c r="DAH3257" s="137"/>
      <c r="DAI3257" s="137"/>
      <c r="DAJ3257" s="137"/>
      <c r="DAK3257" s="137"/>
      <c r="DAL3257" s="137"/>
      <c r="DAM3257" s="137"/>
      <c r="DAN3257" s="137"/>
      <c r="DAO3257" s="137"/>
      <c r="DAP3257" s="137"/>
      <c r="DAQ3257" s="137"/>
      <c r="DAR3257" s="137"/>
      <c r="DAS3257" s="137"/>
      <c r="DAT3257" s="137"/>
      <c r="DAU3257" s="137"/>
      <c r="DAV3257" s="137"/>
      <c r="DAW3257" s="137"/>
      <c r="DAX3257" s="137"/>
      <c r="DAY3257" s="137"/>
      <c r="DAZ3257" s="137"/>
      <c r="DBA3257" s="137"/>
      <c r="DBB3257" s="137"/>
      <c r="DBC3257" s="137"/>
      <c r="DBD3257" s="137"/>
      <c r="DBE3257" s="137"/>
      <c r="DBF3257" s="137"/>
      <c r="DBG3257" s="137"/>
      <c r="DBH3257" s="137"/>
      <c r="DBI3257" s="137"/>
      <c r="DBJ3257" s="137"/>
      <c r="DBK3257" s="137"/>
      <c r="DBL3257" s="137"/>
      <c r="DBM3257" s="137"/>
      <c r="DBN3257" s="137"/>
      <c r="DBO3257" s="137"/>
      <c r="DBP3257" s="137"/>
      <c r="DBQ3257" s="137"/>
      <c r="DBR3257" s="137"/>
      <c r="DBS3257" s="137"/>
      <c r="DBT3257" s="137"/>
      <c r="DBU3257" s="137"/>
      <c r="DBV3257" s="137"/>
      <c r="DBW3257" s="137"/>
      <c r="DBX3257" s="137"/>
      <c r="DBY3257" s="137"/>
      <c r="DBZ3257" s="137"/>
      <c r="DCA3257" s="137"/>
      <c r="DCB3257" s="137"/>
      <c r="DCC3257" s="137"/>
      <c r="DCD3257" s="137"/>
      <c r="DCE3257" s="137"/>
      <c r="DCF3257" s="137"/>
      <c r="DCG3257" s="137"/>
      <c r="DCH3257" s="137"/>
      <c r="DCI3257" s="137"/>
      <c r="DCJ3257" s="137"/>
      <c r="DCK3257" s="137"/>
      <c r="DCL3257" s="137"/>
      <c r="DCM3257" s="137"/>
      <c r="DCN3257" s="137"/>
      <c r="DCO3257" s="137"/>
      <c r="DCP3257" s="137"/>
      <c r="DCQ3257" s="137"/>
      <c r="DCR3257" s="137"/>
      <c r="DCS3257" s="137"/>
      <c r="DCT3257" s="137"/>
      <c r="DCU3257" s="137"/>
      <c r="DCV3257" s="137"/>
      <c r="DCW3257" s="137"/>
      <c r="DCX3257" s="137"/>
      <c r="DCY3257" s="137"/>
      <c r="DCZ3257" s="137"/>
      <c r="DDA3257" s="137"/>
      <c r="DDB3257" s="137"/>
      <c r="DDC3257" s="137"/>
      <c r="DDD3257" s="137"/>
      <c r="DDE3257" s="137"/>
      <c r="DDF3257" s="137"/>
      <c r="DDG3257" s="137"/>
      <c r="DDH3257" s="137"/>
      <c r="DDI3257" s="137"/>
      <c r="DDJ3257" s="137"/>
      <c r="DDK3257" s="137"/>
      <c r="DDL3257" s="137"/>
      <c r="DDM3257" s="137"/>
      <c r="DDN3257" s="137"/>
      <c r="DDO3257" s="137"/>
      <c r="DDP3257" s="137"/>
      <c r="DDQ3257" s="137"/>
      <c r="DDR3257" s="137"/>
      <c r="DDS3257" s="137"/>
      <c r="DDT3257" s="137"/>
      <c r="DDU3257" s="137"/>
      <c r="DDV3257" s="137"/>
      <c r="DDW3257" s="137"/>
      <c r="DDX3257" s="137"/>
      <c r="DDY3257" s="137"/>
      <c r="DDZ3257" s="137"/>
      <c r="DEA3257" s="137"/>
      <c r="DEB3257" s="137"/>
      <c r="DEC3257" s="137"/>
      <c r="DED3257" s="137"/>
      <c r="DEE3257" s="137"/>
      <c r="DEF3257" s="137"/>
      <c r="DEG3257" s="137"/>
      <c r="DEH3257" s="137"/>
      <c r="DEI3257" s="137"/>
      <c r="DEJ3257" s="137"/>
      <c r="DEK3257" s="137"/>
      <c r="DEL3257" s="137"/>
      <c r="DEM3257" s="137"/>
      <c r="DEN3257" s="137"/>
      <c r="DEO3257" s="137"/>
      <c r="DEP3257" s="137"/>
      <c r="DEQ3257" s="137"/>
      <c r="DER3257" s="137"/>
      <c r="DES3257" s="137"/>
      <c r="DET3257" s="137"/>
      <c r="DEU3257" s="137"/>
      <c r="DEV3257" s="137"/>
      <c r="DEW3257" s="137"/>
      <c r="DEX3257" s="137"/>
      <c r="DEY3257" s="137"/>
      <c r="DEZ3257" s="137"/>
      <c r="DFA3257" s="137"/>
      <c r="DFB3257" s="137"/>
      <c r="DFC3257" s="137"/>
      <c r="DFD3257" s="137"/>
      <c r="DFE3257" s="137"/>
      <c r="DFF3257" s="137"/>
      <c r="DFG3257" s="137"/>
      <c r="DFH3257" s="137"/>
      <c r="DFI3257" s="137"/>
      <c r="DFJ3257" s="137"/>
      <c r="DFK3257" s="137"/>
      <c r="DFL3257" s="137"/>
      <c r="DFM3257" s="137"/>
      <c r="DFN3257" s="137"/>
      <c r="DFO3257" s="137"/>
      <c r="DFP3257" s="137"/>
      <c r="DFQ3257" s="137"/>
      <c r="DFR3257" s="137"/>
      <c r="DFS3257" s="137"/>
      <c r="DFT3257" s="137"/>
      <c r="DFU3257" s="137"/>
      <c r="DFV3257" s="137"/>
      <c r="DFW3257" s="137"/>
      <c r="DFX3257" s="137"/>
      <c r="DFY3257" s="137"/>
      <c r="DFZ3257" s="137"/>
      <c r="DGA3257" s="137"/>
      <c r="DGB3257" s="137"/>
      <c r="DGC3257" s="137"/>
      <c r="DGD3257" s="137"/>
      <c r="DGE3257" s="137"/>
      <c r="DGF3257" s="137"/>
      <c r="DGG3257" s="137"/>
      <c r="DGH3257" s="137"/>
      <c r="DGI3257" s="137"/>
      <c r="DGJ3257" s="137"/>
      <c r="DGK3257" s="137"/>
      <c r="DGL3257" s="137"/>
      <c r="DGM3257" s="137"/>
      <c r="DGN3257" s="137"/>
      <c r="DGO3257" s="137"/>
      <c r="DGP3257" s="137"/>
      <c r="DGQ3257" s="137"/>
      <c r="DGR3257" s="137"/>
      <c r="DGS3257" s="137"/>
      <c r="DGT3257" s="137"/>
      <c r="DGU3257" s="137"/>
      <c r="DGV3257" s="137"/>
      <c r="DGW3257" s="137"/>
      <c r="DGX3257" s="137"/>
      <c r="DGY3257" s="137"/>
      <c r="DGZ3257" s="137"/>
      <c r="DHA3257" s="137"/>
      <c r="DHB3257" s="137"/>
      <c r="DHC3257" s="137"/>
      <c r="DHD3257" s="137"/>
      <c r="DHE3257" s="137"/>
      <c r="DHF3257" s="137"/>
      <c r="DHG3257" s="137"/>
      <c r="DHH3257" s="137"/>
      <c r="DHI3257" s="137"/>
      <c r="DHJ3257" s="137"/>
      <c r="DHK3257" s="137"/>
      <c r="DHL3257" s="137"/>
      <c r="DHM3257" s="137"/>
      <c r="DHN3257" s="137"/>
      <c r="DHO3257" s="137"/>
    </row>
    <row r="3258" spans="1:2927" s="148" customFormat="1" ht="14.5" outlineLevel="1" x14ac:dyDescent="0.35">
      <c r="A3258" s="83" t="s">
        <v>4503</v>
      </c>
      <c r="B3258" s="84" t="s">
        <v>90</v>
      </c>
      <c r="C3258" s="85"/>
      <c r="D3258" s="86"/>
      <c r="E3258" s="101"/>
      <c r="F3258" s="101"/>
      <c r="G3258" s="101"/>
      <c r="H3258" s="101"/>
      <c r="I3258" s="101">
        <f t="shared" si="199"/>
        <v>0</v>
      </c>
      <c r="J3258" s="101"/>
      <c r="K3258" s="101"/>
      <c r="L3258" s="101"/>
      <c r="M3258" s="101"/>
      <c r="N3258" s="101">
        <f t="shared" ref="N3258:N3321" si="200">SUM(J3258:M3258)</f>
        <v>0</v>
      </c>
      <c r="O3258" s="88">
        <v>46064</v>
      </c>
      <c r="P3258" s="88">
        <v>46071</v>
      </c>
      <c r="Q3258" s="89">
        <v>0.05</v>
      </c>
      <c r="R3258" s="90" t="s">
        <v>33</v>
      </c>
      <c r="S3258" s="91"/>
      <c r="T3258" s="91"/>
      <c r="U3258" s="102"/>
      <c r="V3258" s="137"/>
      <c r="W3258" s="137"/>
      <c r="X3258" s="137"/>
      <c r="Y3258" s="137"/>
      <c r="Z3258" s="137"/>
      <c r="AA3258" s="137"/>
      <c r="AB3258" s="137"/>
      <c r="AC3258" s="137"/>
      <c r="AD3258" s="137"/>
      <c r="AE3258" s="137"/>
      <c r="AF3258" s="137"/>
      <c r="AG3258" s="137"/>
      <c r="AH3258" s="137"/>
      <c r="AI3258" s="137"/>
      <c r="AJ3258" s="137"/>
      <c r="AK3258" s="137"/>
      <c r="AL3258" s="137"/>
      <c r="AM3258" s="137"/>
      <c r="AN3258" s="137"/>
      <c r="AO3258" s="137"/>
      <c r="AP3258" s="137"/>
      <c r="AQ3258" s="137"/>
      <c r="AR3258" s="137"/>
      <c r="AS3258" s="137"/>
      <c r="AT3258" s="137"/>
      <c r="AU3258" s="137"/>
      <c r="AV3258" s="137"/>
      <c r="AW3258" s="137"/>
      <c r="AX3258" s="137"/>
      <c r="AY3258" s="137"/>
      <c r="AZ3258" s="137"/>
      <c r="BA3258" s="137"/>
      <c r="BB3258" s="137"/>
      <c r="BC3258" s="137"/>
      <c r="BD3258" s="137"/>
      <c r="BE3258" s="137"/>
      <c r="BF3258" s="137"/>
      <c r="BG3258" s="137"/>
      <c r="BH3258" s="137"/>
      <c r="BI3258" s="137"/>
      <c r="BJ3258" s="137"/>
      <c r="BK3258" s="137"/>
      <c r="BL3258" s="137"/>
      <c r="BM3258" s="137"/>
      <c r="BN3258" s="137"/>
      <c r="BO3258" s="137"/>
      <c r="BP3258" s="137"/>
      <c r="BQ3258" s="137"/>
      <c r="BR3258" s="137"/>
      <c r="BS3258" s="137"/>
      <c r="BT3258" s="137"/>
      <c r="BU3258" s="137"/>
      <c r="BV3258" s="137"/>
      <c r="BW3258" s="137"/>
      <c r="BX3258" s="137"/>
      <c r="BY3258" s="137"/>
      <c r="BZ3258" s="137"/>
      <c r="CA3258" s="137"/>
      <c r="CB3258" s="137"/>
      <c r="CC3258" s="137"/>
      <c r="CD3258" s="137"/>
      <c r="CE3258" s="137"/>
      <c r="CF3258" s="137"/>
      <c r="CG3258" s="137"/>
      <c r="CH3258" s="137"/>
      <c r="CI3258" s="137"/>
      <c r="CJ3258" s="137"/>
      <c r="CK3258" s="137"/>
      <c r="CL3258" s="137"/>
      <c r="CM3258" s="137"/>
      <c r="CN3258" s="137"/>
      <c r="CO3258" s="137"/>
      <c r="CP3258" s="137"/>
      <c r="CQ3258" s="137"/>
      <c r="CR3258" s="137"/>
      <c r="CS3258" s="137"/>
      <c r="CT3258" s="137"/>
      <c r="CU3258" s="137"/>
      <c r="CV3258" s="137"/>
      <c r="CW3258" s="137"/>
      <c r="CX3258" s="137"/>
      <c r="CY3258" s="137"/>
      <c r="CZ3258" s="137"/>
      <c r="DA3258" s="137"/>
      <c r="DB3258" s="137"/>
      <c r="DC3258" s="137"/>
      <c r="DD3258" s="137"/>
      <c r="DE3258" s="137"/>
      <c r="DF3258" s="137"/>
      <c r="DG3258" s="137"/>
      <c r="DH3258" s="137"/>
      <c r="DI3258" s="137"/>
      <c r="DJ3258" s="137"/>
      <c r="DK3258" s="137"/>
      <c r="DL3258" s="137"/>
      <c r="DM3258" s="137"/>
      <c r="DN3258" s="137"/>
      <c r="DO3258" s="137"/>
      <c r="DP3258" s="137"/>
      <c r="DQ3258" s="137"/>
      <c r="DR3258" s="137"/>
      <c r="DS3258" s="137"/>
      <c r="DT3258" s="137"/>
      <c r="DU3258" s="137"/>
      <c r="DV3258" s="137"/>
      <c r="DW3258" s="137"/>
      <c r="DX3258" s="137"/>
      <c r="DY3258" s="137"/>
      <c r="DZ3258" s="137"/>
      <c r="EA3258" s="137"/>
      <c r="EB3258" s="137"/>
      <c r="EC3258" s="137"/>
      <c r="ED3258" s="137"/>
      <c r="EE3258" s="137"/>
      <c r="EF3258" s="137"/>
      <c r="EG3258" s="137"/>
      <c r="EH3258" s="137"/>
      <c r="EI3258" s="137"/>
      <c r="EJ3258" s="137"/>
      <c r="EK3258" s="137"/>
      <c r="EL3258" s="137"/>
      <c r="EM3258" s="137"/>
      <c r="EN3258" s="137"/>
      <c r="EO3258" s="137"/>
      <c r="EP3258" s="137"/>
      <c r="EQ3258" s="137"/>
      <c r="ER3258" s="137"/>
      <c r="ES3258" s="137"/>
      <c r="ET3258" s="137"/>
      <c r="EU3258" s="137"/>
      <c r="EV3258" s="137"/>
      <c r="EW3258" s="137"/>
      <c r="EX3258" s="137"/>
      <c r="EY3258" s="137"/>
      <c r="EZ3258" s="137"/>
      <c r="FA3258" s="137"/>
      <c r="FB3258" s="137"/>
      <c r="FC3258" s="137"/>
      <c r="FD3258" s="137"/>
      <c r="FE3258" s="137"/>
      <c r="FF3258" s="137"/>
      <c r="FG3258" s="137"/>
      <c r="FH3258" s="137"/>
      <c r="FI3258" s="137"/>
      <c r="FJ3258" s="137"/>
      <c r="FK3258" s="137"/>
      <c r="FL3258" s="137"/>
      <c r="FM3258" s="137"/>
      <c r="FN3258" s="137"/>
      <c r="FO3258" s="137"/>
      <c r="FP3258" s="137"/>
      <c r="FQ3258" s="137"/>
      <c r="FR3258" s="137"/>
      <c r="FS3258" s="137"/>
      <c r="FT3258" s="137"/>
      <c r="FU3258" s="137"/>
      <c r="FV3258" s="137"/>
      <c r="FW3258" s="137"/>
      <c r="FX3258" s="137"/>
      <c r="FY3258" s="137"/>
      <c r="FZ3258" s="137"/>
      <c r="GA3258" s="137"/>
      <c r="GB3258" s="137"/>
      <c r="GC3258" s="137"/>
      <c r="GD3258" s="137"/>
      <c r="GE3258" s="137"/>
      <c r="GF3258" s="137"/>
      <c r="GG3258" s="137"/>
      <c r="GH3258" s="137"/>
      <c r="GI3258" s="137"/>
      <c r="GJ3258" s="137"/>
      <c r="GK3258" s="137"/>
      <c r="GL3258" s="137"/>
      <c r="GM3258" s="137"/>
      <c r="GN3258" s="137"/>
      <c r="GO3258" s="137"/>
      <c r="GP3258" s="137"/>
      <c r="GQ3258" s="137"/>
      <c r="GR3258" s="137"/>
      <c r="GS3258" s="137"/>
      <c r="GT3258" s="137"/>
      <c r="GU3258" s="137"/>
      <c r="GV3258" s="137"/>
      <c r="GW3258" s="137"/>
      <c r="GX3258" s="137"/>
      <c r="GY3258" s="137"/>
      <c r="GZ3258" s="137"/>
      <c r="HA3258" s="137"/>
      <c r="HB3258" s="137"/>
      <c r="HC3258" s="137"/>
      <c r="HD3258" s="137"/>
      <c r="HE3258" s="137"/>
      <c r="HF3258" s="137"/>
      <c r="HG3258" s="137"/>
      <c r="HH3258" s="137"/>
      <c r="HI3258" s="137"/>
      <c r="HJ3258" s="137"/>
      <c r="HK3258" s="137"/>
      <c r="HL3258" s="137"/>
      <c r="HM3258" s="137"/>
      <c r="HN3258" s="137"/>
      <c r="HO3258" s="137"/>
      <c r="HP3258" s="137"/>
      <c r="HQ3258" s="137"/>
      <c r="HR3258" s="137"/>
      <c r="HS3258" s="137"/>
      <c r="HT3258" s="137"/>
      <c r="HU3258" s="137"/>
      <c r="HV3258" s="137"/>
      <c r="HW3258" s="137"/>
      <c r="HX3258" s="137"/>
      <c r="HY3258" s="137"/>
      <c r="HZ3258" s="137"/>
      <c r="IA3258" s="137"/>
      <c r="IB3258" s="137"/>
      <c r="IC3258" s="137"/>
      <c r="ID3258" s="137"/>
      <c r="IE3258" s="137"/>
      <c r="IF3258" s="137"/>
      <c r="IG3258" s="137"/>
      <c r="IH3258" s="137"/>
      <c r="II3258" s="137"/>
      <c r="IJ3258" s="137"/>
      <c r="IK3258" s="137"/>
      <c r="IL3258" s="137"/>
      <c r="IM3258" s="137"/>
      <c r="IN3258" s="137"/>
      <c r="IO3258" s="137"/>
      <c r="IP3258" s="137"/>
      <c r="IQ3258" s="137"/>
      <c r="IR3258" s="137"/>
      <c r="IS3258" s="137"/>
      <c r="IT3258" s="137"/>
      <c r="IU3258" s="137"/>
      <c r="IV3258" s="137"/>
      <c r="IW3258" s="137"/>
      <c r="IX3258" s="137"/>
      <c r="IY3258" s="137"/>
      <c r="IZ3258" s="137"/>
      <c r="JA3258" s="137"/>
      <c r="JB3258" s="137"/>
      <c r="JC3258" s="137"/>
      <c r="JD3258" s="137"/>
      <c r="JE3258" s="137"/>
      <c r="JF3258" s="137"/>
      <c r="JG3258" s="137"/>
      <c r="JH3258" s="137"/>
      <c r="JI3258" s="137"/>
      <c r="JJ3258" s="137"/>
      <c r="JK3258" s="137"/>
      <c r="JL3258" s="137"/>
      <c r="JM3258" s="137"/>
      <c r="JN3258" s="137"/>
      <c r="JO3258" s="137"/>
      <c r="JP3258" s="137"/>
      <c r="JQ3258" s="137"/>
      <c r="JR3258" s="137"/>
      <c r="JS3258" s="137"/>
      <c r="JT3258" s="137"/>
      <c r="JU3258" s="137"/>
      <c r="JV3258" s="137"/>
      <c r="JW3258" s="137"/>
      <c r="JX3258" s="137"/>
      <c r="JY3258" s="137"/>
      <c r="JZ3258" s="137"/>
      <c r="KA3258" s="137"/>
      <c r="KB3258" s="137"/>
      <c r="KC3258" s="137"/>
      <c r="KD3258" s="137"/>
      <c r="KE3258" s="137"/>
      <c r="KF3258" s="137"/>
      <c r="KG3258" s="137"/>
      <c r="KH3258" s="137"/>
      <c r="KI3258" s="137"/>
      <c r="KJ3258" s="137"/>
      <c r="KK3258" s="137"/>
      <c r="KL3258" s="137"/>
      <c r="KM3258" s="137"/>
      <c r="KN3258" s="137"/>
      <c r="KO3258" s="137"/>
      <c r="KP3258" s="137"/>
      <c r="KQ3258" s="137"/>
      <c r="KR3258" s="137"/>
      <c r="KS3258" s="137"/>
      <c r="KT3258" s="137"/>
      <c r="KU3258" s="137"/>
      <c r="KV3258" s="137"/>
      <c r="KW3258" s="137"/>
      <c r="KX3258" s="137"/>
      <c r="KY3258" s="137"/>
      <c r="KZ3258" s="137"/>
      <c r="LA3258" s="137"/>
      <c r="LB3258" s="137"/>
      <c r="LC3258" s="137"/>
      <c r="LD3258" s="137"/>
      <c r="LE3258" s="137"/>
      <c r="LF3258" s="137"/>
      <c r="LG3258" s="137"/>
      <c r="LH3258" s="137"/>
      <c r="LI3258" s="137"/>
      <c r="LJ3258" s="137"/>
      <c r="LK3258" s="137"/>
      <c r="LL3258" s="137"/>
      <c r="LM3258" s="137"/>
      <c r="LN3258" s="137"/>
      <c r="LO3258" s="137"/>
      <c r="LP3258" s="137"/>
      <c r="LQ3258" s="137"/>
      <c r="LR3258" s="137"/>
      <c r="LS3258" s="137"/>
      <c r="LT3258" s="137"/>
      <c r="LU3258" s="137"/>
      <c r="LV3258" s="137"/>
      <c r="LW3258" s="137"/>
      <c r="LX3258" s="137"/>
      <c r="LY3258" s="137"/>
      <c r="LZ3258" s="137"/>
      <c r="MA3258" s="137"/>
      <c r="MB3258" s="137"/>
      <c r="MC3258" s="137"/>
      <c r="MD3258" s="137"/>
      <c r="ME3258" s="137"/>
      <c r="MF3258" s="137"/>
      <c r="MG3258" s="137"/>
      <c r="MH3258" s="137"/>
      <c r="MI3258" s="137"/>
      <c r="MJ3258" s="137"/>
      <c r="MK3258" s="137"/>
      <c r="ML3258" s="137"/>
      <c r="MM3258" s="137"/>
      <c r="MN3258" s="137"/>
      <c r="MO3258" s="137"/>
      <c r="MP3258" s="137"/>
      <c r="MQ3258" s="137"/>
      <c r="MR3258" s="137"/>
      <c r="MS3258" s="137"/>
      <c r="MT3258" s="137"/>
      <c r="MU3258" s="137"/>
      <c r="MV3258" s="137"/>
      <c r="MW3258" s="137"/>
      <c r="MX3258" s="137"/>
      <c r="MY3258" s="137"/>
      <c r="MZ3258" s="137"/>
      <c r="NA3258" s="137"/>
      <c r="NB3258" s="137"/>
      <c r="NC3258" s="137"/>
      <c r="ND3258" s="137"/>
      <c r="NE3258" s="137"/>
      <c r="NF3258" s="137"/>
      <c r="NG3258" s="137"/>
      <c r="NH3258" s="137"/>
      <c r="NI3258" s="137"/>
      <c r="NJ3258" s="137"/>
      <c r="NK3258" s="137"/>
      <c r="NL3258" s="137"/>
      <c r="NM3258" s="137"/>
      <c r="NN3258" s="137"/>
      <c r="NO3258" s="137"/>
      <c r="NP3258" s="137"/>
      <c r="NQ3258" s="137"/>
      <c r="NR3258" s="137"/>
      <c r="NS3258" s="137"/>
      <c r="NT3258" s="137"/>
      <c r="NU3258" s="137"/>
      <c r="NV3258" s="137"/>
      <c r="NW3258" s="137"/>
      <c r="NX3258" s="137"/>
      <c r="NY3258" s="137"/>
      <c r="NZ3258" s="137"/>
      <c r="OA3258" s="137"/>
      <c r="OB3258" s="137"/>
      <c r="OC3258" s="137"/>
      <c r="OD3258" s="137"/>
      <c r="OE3258" s="137"/>
      <c r="OF3258" s="137"/>
      <c r="OG3258" s="137"/>
      <c r="OH3258" s="137"/>
      <c r="OI3258" s="137"/>
      <c r="OJ3258" s="137"/>
      <c r="OK3258" s="137"/>
      <c r="OL3258" s="137"/>
      <c r="OM3258" s="137"/>
      <c r="ON3258" s="137"/>
      <c r="OO3258" s="137"/>
      <c r="OP3258" s="137"/>
      <c r="OQ3258" s="137"/>
      <c r="OR3258" s="137"/>
      <c r="OS3258" s="137"/>
      <c r="OT3258" s="137"/>
      <c r="OU3258" s="137"/>
      <c r="OV3258" s="137"/>
      <c r="OW3258" s="137"/>
      <c r="OX3258" s="137"/>
      <c r="OY3258" s="137"/>
      <c r="OZ3258" s="137"/>
      <c r="PA3258" s="137"/>
      <c r="PB3258" s="137"/>
      <c r="PC3258" s="137"/>
      <c r="PD3258" s="137"/>
      <c r="PE3258" s="137"/>
      <c r="PF3258" s="137"/>
      <c r="PG3258" s="137"/>
      <c r="PH3258" s="137"/>
      <c r="PI3258" s="137"/>
      <c r="PJ3258" s="137"/>
      <c r="PK3258" s="137"/>
      <c r="PL3258" s="137"/>
      <c r="PM3258" s="137"/>
      <c r="PN3258" s="137"/>
      <c r="PO3258" s="137"/>
      <c r="PP3258" s="137"/>
      <c r="PQ3258" s="137"/>
      <c r="PR3258" s="137"/>
      <c r="PS3258" s="137"/>
      <c r="PT3258" s="137"/>
      <c r="PU3258" s="137"/>
      <c r="PV3258" s="137"/>
      <c r="PW3258" s="137"/>
      <c r="PX3258" s="137"/>
      <c r="PY3258" s="137"/>
      <c r="PZ3258" s="137"/>
      <c r="QA3258" s="137"/>
      <c r="QB3258" s="137"/>
      <c r="QC3258" s="137"/>
      <c r="QD3258" s="137"/>
      <c r="QE3258" s="137"/>
      <c r="QF3258" s="137"/>
      <c r="QG3258" s="137"/>
      <c r="QH3258" s="137"/>
      <c r="QI3258" s="137"/>
      <c r="QJ3258" s="137"/>
      <c r="QK3258" s="137"/>
      <c r="QL3258" s="137"/>
      <c r="QM3258" s="137"/>
      <c r="QN3258" s="137"/>
      <c r="QO3258" s="137"/>
      <c r="QP3258" s="137"/>
      <c r="QQ3258" s="137"/>
      <c r="QR3258" s="137"/>
      <c r="QS3258" s="137"/>
      <c r="QT3258" s="137"/>
      <c r="QU3258" s="137"/>
      <c r="QV3258" s="137"/>
      <c r="QW3258" s="137"/>
      <c r="QX3258" s="137"/>
      <c r="QY3258" s="137"/>
      <c r="QZ3258" s="137"/>
      <c r="RA3258" s="137"/>
      <c r="RB3258" s="137"/>
      <c r="RC3258" s="137"/>
      <c r="RD3258" s="137"/>
      <c r="RE3258" s="137"/>
      <c r="RF3258" s="137"/>
      <c r="RG3258" s="137"/>
      <c r="RH3258" s="137"/>
      <c r="RI3258" s="137"/>
      <c r="RJ3258" s="137"/>
      <c r="RK3258" s="137"/>
      <c r="RL3258" s="137"/>
      <c r="RM3258" s="137"/>
      <c r="RN3258" s="137"/>
      <c r="RO3258" s="137"/>
      <c r="RP3258" s="137"/>
      <c r="RQ3258" s="137"/>
      <c r="RR3258" s="137"/>
      <c r="RS3258" s="137"/>
      <c r="RT3258" s="137"/>
      <c r="RU3258" s="137"/>
      <c r="RV3258" s="137"/>
      <c r="RW3258" s="137"/>
      <c r="RX3258" s="137"/>
      <c r="RY3258" s="137"/>
      <c r="RZ3258" s="137"/>
      <c r="SA3258" s="137"/>
      <c r="SB3258" s="137"/>
      <c r="SC3258" s="137"/>
      <c r="SD3258" s="137"/>
      <c r="SE3258" s="137"/>
      <c r="SF3258" s="137"/>
      <c r="SG3258" s="137"/>
      <c r="SH3258" s="137"/>
      <c r="SI3258" s="137"/>
      <c r="SJ3258" s="137"/>
      <c r="SK3258" s="137"/>
      <c r="SL3258" s="137"/>
      <c r="SM3258" s="137"/>
      <c r="SN3258" s="137"/>
      <c r="SO3258" s="137"/>
      <c r="SP3258" s="137"/>
      <c r="SQ3258" s="137"/>
      <c r="SR3258" s="137"/>
      <c r="SS3258" s="137"/>
      <c r="ST3258" s="137"/>
      <c r="SU3258" s="137"/>
      <c r="SV3258" s="137"/>
      <c r="SW3258" s="137"/>
      <c r="SX3258" s="137"/>
      <c r="SY3258" s="137"/>
      <c r="SZ3258" s="137"/>
      <c r="TA3258" s="137"/>
      <c r="TB3258" s="137"/>
      <c r="TC3258" s="137"/>
      <c r="TD3258" s="137"/>
      <c r="TE3258" s="137"/>
      <c r="TF3258" s="137"/>
      <c r="TG3258" s="137"/>
      <c r="TH3258" s="137"/>
      <c r="TI3258" s="137"/>
      <c r="TJ3258" s="137"/>
      <c r="TK3258" s="137"/>
      <c r="TL3258" s="137"/>
      <c r="TM3258" s="137"/>
      <c r="TN3258" s="137"/>
      <c r="TO3258" s="137"/>
      <c r="TP3258" s="137"/>
      <c r="TQ3258" s="137"/>
      <c r="TR3258" s="137"/>
      <c r="TS3258" s="137"/>
      <c r="TT3258" s="137"/>
      <c r="TU3258" s="137"/>
      <c r="TV3258" s="137"/>
      <c r="TW3258" s="137"/>
      <c r="TX3258" s="137"/>
      <c r="TY3258" s="137"/>
      <c r="TZ3258" s="137"/>
      <c r="UA3258" s="137"/>
      <c r="UB3258" s="137"/>
      <c r="UC3258" s="137"/>
      <c r="UD3258" s="137"/>
      <c r="UE3258" s="137"/>
      <c r="UF3258" s="137"/>
      <c r="UG3258" s="137"/>
      <c r="UH3258" s="137"/>
      <c r="UI3258" s="137"/>
      <c r="UJ3258" s="137"/>
      <c r="UK3258" s="137"/>
      <c r="UL3258" s="137"/>
      <c r="UM3258" s="137"/>
      <c r="UN3258" s="137"/>
      <c r="UO3258" s="137"/>
      <c r="UP3258" s="137"/>
      <c r="UQ3258" s="137"/>
      <c r="UR3258" s="137"/>
      <c r="US3258" s="137"/>
      <c r="UT3258" s="137"/>
      <c r="UU3258" s="137"/>
      <c r="UV3258" s="137"/>
      <c r="UW3258" s="137"/>
      <c r="UX3258" s="137"/>
      <c r="UY3258" s="137"/>
      <c r="UZ3258" s="137"/>
      <c r="VA3258" s="137"/>
      <c r="VB3258" s="137"/>
      <c r="VC3258" s="137"/>
      <c r="VD3258" s="137"/>
      <c r="VE3258" s="137"/>
      <c r="VF3258" s="137"/>
      <c r="VG3258" s="137"/>
      <c r="VH3258" s="137"/>
      <c r="VI3258" s="137"/>
      <c r="VJ3258" s="137"/>
      <c r="VK3258" s="137"/>
      <c r="VL3258" s="137"/>
      <c r="VM3258" s="137"/>
      <c r="VN3258" s="137"/>
      <c r="VO3258" s="137"/>
      <c r="VP3258" s="137"/>
      <c r="VQ3258" s="137"/>
      <c r="VR3258" s="137"/>
      <c r="VS3258" s="137"/>
      <c r="VT3258" s="137"/>
      <c r="VU3258" s="137"/>
      <c r="VV3258" s="137"/>
      <c r="VW3258" s="137"/>
      <c r="VX3258" s="137"/>
      <c r="VY3258" s="137"/>
      <c r="VZ3258" s="137"/>
      <c r="WA3258" s="137"/>
      <c r="WB3258" s="137"/>
      <c r="WC3258" s="137"/>
      <c r="WD3258" s="137"/>
      <c r="WE3258" s="137"/>
      <c r="WF3258" s="137"/>
      <c r="WG3258" s="137"/>
      <c r="WH3258" s="137"/>
      <c r="WI3258" s="137"/>
      <c r="WJ3258" s="137"/>
      <c r="WK3258" s="137"/>
      <c r="WL3258" s="137"/>
      <c r="WM3258" s="137"/>
      <c r="WN3258" s="137"/>
      <c r="WO3258" s="137"/>
      <c r="WP3258" s="137"/>
      <c r="WQ3258" s="137"/>
      <c r="WR3258" s="137"/>
      <c r="WS3258" s="137"/>
      <c r="WT3258" s="137"/>
      <c r="WU3258" s="137"/>
      <c r="WV3258" s="137"/>
      <c r="WW3258" s="137"/>
      <c r="WX3258" s="137"/>
      <c r="WY3258" s="137"/>
      <c r="WZ3258" s="137"/>
      <c r="XA3258" s="137"/>
      <c r="XB3258" s="137"/>
      <c r="XC3258" s="137"/>
      <c r="XD3258" s="137"/>
      <c r="XE3258" s="137"/>
      <c r="XF3258" s="137"/>
      <c r="XG3258" s="137"/>
      <c r="XH3258" s="137"/>
      <c r="XI3258" s="137"/>
      <c r="XJ3258" s="137"/>
      <c r="XK3258" s="137"/>
      <c r="XL3258" s="137"/>
      <c r="XM3258" s="137"/>
      <c r="XN3258" s="137"/>
      <c r="XO3258" s="137"/>
      <c r="XP3258" s="137"/>
      <c r="XQ3258" s="137"/>
      <c r="XR3258" s="137"/>
      <c r="XS3258" s="137"/>
      <c r="XT3258" s="137"/>
      <c r="XU3258" s="137"/>
      <c r="XV3258" s="137"/>
      <c r="XW3258" s="137"/>
      <c r="XX3258" s="137"/>
      <c r="XY3258" s="137"/>
      <c r="XZ3258" s="137"/>
      <c r="YA3258" s="137"/>
      <c r="YB3258" s="137"/>
      <c r="YC3258" s="137"/>
      <c r="YD3258" s="137"/>
      <c r="YE3258" s="137"/>
      <c r="YF3258" s="137"/>
      <c r="YG3258" s="137"/>
      <c r="YH3258" s="137"/>
      <c r="YI3258" s="137"/>
      <c r="YJ3258" s="137"/>
      <c r="YK3258" s="137"/>
      <c r="YL3258" s="137"/>
      <c r="YM3258" s="137"/>
      <c r="YN3258" s="137"/>
      <c r="YO3258" s="137"/>
      <c r="YP3258" s="137"/>
      <c r="YQ3258" s="137"/>
      <c r="YR3258" s="137"/>
      <c r="YS3258" s="137"/>
      <c r="YT3258" s="137"/>
      <c r="YU3258" s="137"/>
      <c r="YV3258" s="137"/>
      <c r="YW3258" s="137"/>
      <c r="YX3258" s="137"/>
      <c r="YY3258" s="137"/>
      <c r="YZ3258" s="137"/>
      <c r="ZA3258" s="137"/>
      <c r="ZB3258" s="137"/>
      <c r="ZC3258" s="137"/>
      <c r="ZD3258" s="137"/>
      <c r="ZE3258" s="137"/>
      <c r="ZF3258" s="137"/>
      <c r="ZG3258" s="137"/>
      <c r="ZH3258" s="137"/>
      <c r="ZI3258" s="137"/>
      <c r="ZJ3258" s="137"/>
      <c r="ZK3258" s="137"/>
      <c r="ZL3258" s="137"/>
      <c r="ZM3258" s="137"/>
      <c r="ZN3258" s="137"/>
      <c r="ZO3258" s="137"/>
      <c r="ZP3258" s="137"/>
      <c r="ZQ3258" s="137"/>
      <c r="ZR3258" s="137"/>
      <c r="ZS3258" s="137"/>
      <c r="ZT3258" s="137"/>
      <c r="ZU3258" s="137"/>
      <c r="ZV3258" s="137"/>
      <c r="ZW3258" s="137"/>
      <c r="ZX3258" s="137"/>
      <c r="ZY3258" s="137"/>
      <c r="ZZ3258" s="137"/>
      <c r="AAA3258" s="137"/>
      <c r="AAB3258" s="137"/>
      <c r="AAC3258" s="137"/>
      <c r="AAD3258" s="137"/>
      <c r="AAE3258" s="137"/>
      <c r="AAF3258" s="137"/>
      <c r="AAG3258" s="137"/>
      <c r="AAH3258" s="137"/>
      <c r="AAI3258" s="137"/>
      <c r="AAJ3258" s="137"/>
      <c r="AAK3258" s="137"/>
      <c r="AAL3258" s="137"/>
      <c r="AAM3258" s="137"/>
      <c r="AAN3258" s="137"/>
      <c r="AAO3258" s="137"/>
      <c r="AAP3258" s="137"/>
      <c r="AAQ3258" s="137"/>
      <c r="AAR3258" s="137"/>
      <c r="AAS3258" s="137"/>
      <c r="AAT3258" s="137"/>
      <c r="AAU3258" s="137"/>
      <c r="AAV3258" s="137"/>
      <c r="AAW3258" s="137"/>
      <c r="AAX3258" s="137"/>
      <c r="AAY3258" s="137"/>
      <c r="AAZ3258" s="137"/>
      <c r="ABA3258" s="137"/>
      <c r="ABB3258" s="137"/>
      <c r="ABC3258" s="137"/>
      <c r="ABD3258" s="137"/>
      <c r="ABE3258" s="137"/>
      <c r="ABF3258" s="137"/>
      <c r="ABG3258" s="137"/>
      <c r="ABH3258" s="137"/>
      <c r="ABI3258" s="137"/>
      <c r="ABJ3258" s="137"/>
      <c r="ABK3258" s="137"/>
      <c r="ABL3258" s="137"/>
      <c r="ABM3258" s="137"/>
      <c r="ABN3258" s="137"/>
      <c r="ABO3258" s="137"/>
      <c r="ABP3258" s="137"/>
      <c r="ABQ3258" s="137"/>
      <c r="ABR3258" s="137"/>
      <c r="ABS3258" s="137"/>
      <c r="ABT3258" s="137"/>
      <c r="ABU3258" s="137"/>
      <c r="ABV3258" s="137"/>
      <c r="ABW3258" s="137"/>
      <c r="ABX3258" s="137"/>
      <c r="ABY3258" s="137"/>
      <c r="ABZ3258" s="137"/>
      <c r="ACA3258" s="137"/>
      <c r="ACB3258" s="137"/>
      <c r="ACC3258" s="137"/>
      <c r="ACD3258" s="137"/>
      <c r="ACE3258" s="137"/>
      <c r="ACF3258" s="137"/>
      <c r="ACG3258" s="137"/>
      <c r="ACH3258" s="137"/>
      <c r="ACI3258" s="137"/>
      <c r="ACJ3258" s="137"/>
      <c r="ACK3258" s="137"/>
      <c r="ACL3258" s="137"/>
      <c r="ACM3258" s="137"/>
      <c r="ACN3258" s="137"/>
      <c r="ACO3258" s="137"/>
      <c r="ACP3258" s="137"/>
      <c r="ACQ3258" s="137"/>
      <c r="ACR3258" s="137"/>
      <c r="ACS3258" s="137"/>
      <c r="ACT3258" s="137"/>
      <c r="ACU3258" s="137"/>
      <c r="ACV3258" s="137"/>
      <c r="ACW3258" s="137"/>
      <c r="ACX3258" s="137"/>
      <c r="ACY3258" s="137"/>
      <c r="ACZ3258" s="137"/>
      <c r="ADA3258" s="137"/>
      <c r="ADB3258" s="137"/>
      <c r="ADC3258" s="137"/>
      <c r="ADD3258" s="137"/>
      <c r="ADE3258" s="137"/>
      <c r="ADF3258" s="137"/>
      <c r="ADG3258" s="137"/>
      <c r="ADH3258" s="137"/>
      <c r="ADI3258" s="137"/>
      <c r="ADJ3258" s="137"/>
      <c r="ADK3258" s="137"/>
      <c r="ADL3258" s="137"/>
      <c r="ADM3258" s="137"/>
      <c r="ADN3258" s="137"/>
      <c r="ADO3258" s="137"/>
      <c r="ADP3258" s="137"/>
      <c r="ADQ3258" s="137"/>
      <c r="ADR3258" s="137"/>
      <c r="ADS3258" s="137"/>
      <c r="ADT3258" s="137"/>
      <c r="ADU3258" s="137"/>
      <c r="ADV3258" s="137"/>
      <c r="ADW3258" s="137"/>
      <c r="ADX3258" s="137"/>
      <c r="ADY3258" s="137"/>
      <c r="ADZ3258" s="137"/>
      <c r="AEA3258" s="137"/>
      <c r="AEB3258" s="137"/>
      <c r="AEC3258" s="137"/>
      <c r="AED3258" s="137"/>
      <c r="AEE3258" s="137"/>
      <c r="AEF3258" s="137"/>
      <c r="AEG3258" s="137"/>
      <c r="AEH3258" s="137"/>
      <c r="AEI3258" s="137"/>
      <c r="AEJ3258" s="137"/>
      <c r="AEK3258" s="137"/>
      <c r="AEL3258" s="137"/>
      <c r="AEM3258" s="137"/>
      <c r="AEN3258" s="137"/>
      <c r="AEO3258" s="137"/>
      <c r="AEP3258" s="137"/>
      <c r="AEQ3258" s="137"/>
      <c r="AER3258" s="137"/>
      <c r="AES3258" s="137"/>
      <c r="AET3258" s="137"/>
      <c r="AEU3258" s="137"/>
      <c r="AEV3258" s="137"/>
      <c r="AEW3258" s="137"/>
      <c r="AEX3258" s="137"/>
      <c r="AEY3258" s="137"/>
      <c r="AEZ3258" s="137"/>
      <c r="AFA3258" s="137"/>
      <c r="AFB3258" s="137"/>
      <c r="AFC3258" s="137"/>
      <c r="AFD3258" s="137"/>
      <c r="AFE3258" s="137"/>
      <c r="AFF3258" s="137"/>
      <c r="AFG3258" s="137"/>
      <c r="AFH3258" s="137"/>
      <c r="AFI3258" s="137"/>
      <c r="AFJ3258" s="137"/>
      <c r="AFK3258" s="137"/>
      <c r="AFL3258" s="137"/>
      <c r="AFM3258" s="137"/>
      <c r="AFN3258" s="137"/>
      <c r="AFO3258" s="137"/>
      <c r="AFP3258" s="137"/>
      <c r="AFQ3258" s="137"/>
      <c r="AFR3258" s="137"/>
      <c r="AFS3258" s="137"/>
      <c r="AFT3258" s="137"/>
      <c r="AFU3258" s="137"/>
      <c r="AFV3258" s="137"/>
      <c r="AFW3258" s="137"/>
      <c r="AFX3258" s="137"/>
      <c r="AFY3258" s="137"/>
      <c r="AFZ3258" s="137"/>
      <c r="AGA3258" s="137"/>
      <c r="AGB3258" s="137"/>
      <c r="AGC3258" s="137"/>
      <c r="AGD3258" s="137"/>
      <c r="AGE3258" s="137"/>
      <c r="AGF3258" s="137"/>
      <c r="AGG3258" s="137"/>
      <c r="AGH3258" s="137"/>
      <c r="AGI3258" s="137"/>
      <c r="AGJ3258" s="137"/>
      <c r="AGK3258" s="137"/>
      <c r="AGL3258" s="137"/>
      <c r="AGM3258" s="137"/>
      <c r="AGN3258" s="137"/>
      <c r="AGO3258" s="137"/>
      <c r="AGP3258" s="137"/>
      <c r="AGQ3258" s="137"/>
      <c r="AGR3258" s="137"/>
      <c r="AGS3258" s="137"/>
      <c r="AGT3258" s="137"/>
      <c r="AGU3258" s="137"/>
      <c r="AGV3258" s="137"/>
      <c r="AGW3258" s="137"/>
      <c r="AGX3258" s="137"/>
      <c r="AGY3258" s="137"/>
      <c r="AGZ3258" s="137"/>
      <c r="AHA3258" s="137"/>
      <c r="AHB3258" s="137"/>
      <c r="AHC3258" s="137"/>
      <c r="AHD3258" s="137"/>
      <c r="AHE3258" s="137"/>
      <c r="AHF3258" s="137"/>
      <c r="AHG3258" s="137"/>
      <c r="AHH3258" s="137"/>
      <c r="AHI3258" s="137"/>
      <c r="AHJ3258" s="137"/>
      <c r="AHK3258" s="137"/>
      <c r="AHL3258" s="137"/>
      <c r="AHM3258" s="137"/>
      <c r="AHN3258" s="137"/>
      <c r="AHO3258" s="137"/>
      <c r="AHP3258" s="137"/>
      <c r="AHQ3258" s="137"/>
      <c r="AHR3258" s="137"/>
      <c r="AHS3258" s="137"/>
      <c r="AHT3258" s="137"/>
      <c r="AHU3258" s="137"/>
      <c r="AHV3258" s="137"/>
      <c r="AHW3258" s="137"/>
      <c r="AHX3258" s="137"/>
      <c r="AHY3258" s="137"/>
      <c r="AHZ3258" s="137"/>
      <c r="AIA3258" s="137"/>
      <c r="AIB3258" s="137"/>
      <c r="AIC3258" s="137"/>
      <c r="AID3258" s="137"/>
      <c r="AIE3258" s="137"/>
      <c r="AIF3258" s="137"/>
      <c r="AIG3258" s="137"/>
      <c r="AIH3258" s="137"/>
      <c r="AII3258" s="137"/>
      <c r="AIJ3258" s="137"/>
      <c r="AIK3258" s="137"/>
      <c r="AIL3258" s="137"/>
      <c r="AIM3258" s="137"/>
      <c r="AIN3258" s="137"/>
      <c r="AIO3258" s="137"/>
      <c r="AIP3258" s="137"/>
      <c r="AIQ3258" s="137"/>
      <c r="AIR3258" s="137"/>
      <c r="AIS3258" s="137"/>
      <c r="AIT3258" s="137"/>
      <c r="AIU3258" s="137"/>
      <c r="AIV3258" s="137"/>
      <c r="AIW3258" s="137"/>
      <c r="AIX3258" s="137"/>
      <c r="AIY3258" s="137"/>
      <c r="AIZ3258" s="137"/>
      <c r="AJA3258" s="137"/>
      <c r="AJB3258" s="137"/>
      <c r="AJC3258" s="137"/>
      <c r="AJD3258" s="137"/>
      <c r="AJE3258" s="137"/>
      <c r="AJF3258" s="137"/>
      <c r="AJG3258" s="137"/>
      <c r="AJH3258" s="137"/>
      <c r="AJI3258" s="137"/>
      <c r="AJJ3258" s="137"/>
      <c r="AJK3258" s="137"/>
      <c r="AJL3258" s="137"/>
      <c r="AJM3258" s="137"/>
      <c r="AJN3258" s="137"/>
      <c r="AJO3258" s="137"/>
      <c r="AJP3258" s="137"/>
      <c r="AJQ3258" s="137"/>
      <c r="AJR3258" s="137"/>
      <c r="AJS3258" s="137"/>
      <c r="AJT3258" s="137"/>
      <c r="AJU3258" s="137"/>
      <c r="AJV3258" s="137"/>
      <c r="AJW3258" s="137"/>
      <c r="AJX3258" s="137"/>
      <c r="AJY3258" s="137"/>
      <c r="AJZ3258" s="137"/>
      <c r="AKA3258" s="137"/>
      <c r="AKB3258" s="137"/>
      <c r="AKC3258" s="137"/>
      <c r="AKD3258" s="137"/>
      <c r="AKE3258" s="137"/>
      <c r="AKF3258" s="137"/>
      <c r="AKG3258" s="137"/>
      <c r="AKH3258" s="137"/>
      <c r="AKI3258" s="137"/>
      <c r="AKJ3258" s="137"/>
      <c r="AKK3258" s="137"/>
      <c r="AKL3258" s="137"/>
      <c r="AKM3258" s="137"/>
      <c r="AKN3258" s="137"/>
      <c r="AKO3258" s="137"/>
      <c r="AKP3258" s="137"/>
      <c r="AKQ3258" s="137"/>
      <c r="AKR3258" s="137"/>
      <c r="AKS3258" s="137"/>
      <c r="AKT3258" s="137"/>
      <c r="AKU3258" s="137"/>
      <c r="AKV3258" s="137"/>
      <c r="AKW3258" s="137"/>
      <c r="AKX3258" s="137"/>
      <c r="AKY3258" s="137"/>
      <c r="AKZ3258" s="137"/>
      <c r="ALA3258" s="137"/>
      <c r="ALB3258" s="137"/>
      <c r="ALC3258" s="137"/>
      <c r="ALD3258" s="137"/>
      <c r="ALE3258" s="137"/>
      <c r="ALF3258" s="137"/>
      <c r="ALG3258" s="137"/>
      <c r="ALH3258" s="137"/>
      <c r="ALI3258" s="137"/>
      <c r="ALJ3258" s="137"/>
      <c r="ALK3258" s="137"/>
      <c r="ALL3258" s="137"/>
      <c r="ALM3258" s="137"/>
      <c r="ALN3258" s="137"/>
      <c r="ALO3258" s="137"/>
      <c r="ALP3258" s="137"/>
      <c r="ALQ3258" s="137"/>
      <c r="ALR3258" s="137"/>
      <c r="ALS3258" s="137"/>
      <c r="ALT3258" s="137"/>
      <c r="ALU3258" s="137"/>
      <c r="ALV3258" s="137"/>
      <c r="ALW3258" s="137"/>
      <c r="ALX3258" s="137"/>
      <c r="ALY3258" s="137"/>
      <c r="ALZ3258" s="137"/>
      <c r="AMA3258" s="137"/>
      <c r="AMB3258" s="137"/>
      <c r="AMC3258" s="137"/>
      <c r="AMD3258" s="137"/>
      <c r="AME3258" s="137"/>
      <c r="AMF3258" s="137"/>
      <c r="AMG3258" s="137"/>
      <c r="AMH3258" s="137"/>
      <c r="AMI3258" s="137"/>
      <c r="AMJ3258" s="137"/>
      <c r="AMK3258" s="137"/>
      <c r="AML3258" s="137"/>
      <c r="AMM3258" s="137"/>
      <c r="AMN3258" s="137"/>
      <c r="AMO3258" s="137"/>
      <c r="AMP3258" s="137"/>
      <c r="AMQ3258" s="137"/>
      <c r="AMR3258" s="137"/>
      <c r="AMS3258" s="137"/>
      <c r="AMT3258" s="137"/>
      <c r="AMU3258" s="137"/>
      <c r="AMV3258" s="137"/>
      <c r="AMW3258" s="137"/>
      <c r="AMX3258" s="137"/>
      <c r="AMY3258" s="137"/>
      <c r="AMZ3258" s="137"/>
      <c r="ANA3258" s="137"/>
      <c r="ANB3258" s="137"/>
      <c r="ANC3258" s="137"/>
      <c r="AND3258" s="137"/>
      <c r="ANE3258" s="137"/>
      <c r="ANF3258" s="137"/>
      <c r="ANG3258" s="137"/>
      <c r="ANH3258" s="137"/>
      <c r="ANI3258" s="137"/>
      <c r="ANJ3258" s="137"/>
      <c r="ANK3258" s="137"/>
      <c r="ANL3258" s="137"/>
      <c r="ANM3258" s="137"/>
      <c r="ANN3258" s="137"/>
      <c r="ANO3258" s="137"/>
      <c r="ANP3258" s="137"/>
      <c r="ANQ3258" s="137"/>
      <c r="ANR3258" s="137"/>
      <c r="ANS3258" s="137"/>
      <c r="ANT3258" s="137"/>
      <c r="ANU3258" s="137"/>
      <c r="ANV3258" s="137"/>
      <c r="ANW3258" s="137"/>
      <c r="ANX3258" s="137"/>
      <c r="ANY3258" s="137"/>
      <c r="ANZ3258" s="137"/>
      <c r="AOA3258" s="137"/>
      <c r="AOB3258" s="137"/>
      <c r="AOC3258" s="137"/>
      <c r="AOD3258" s="137"/>
      <c r="AOE3258" s="137"/>
      <c r="AOF3258" s="137"/>
      <c r="AOG3258" s="137"/>
      <c r="AOH3258" s="137"/>
      <c r="AOI3258" s="137"/>
      <c r="AOJ3258" s="137"/>
      <c r="AOK3258" s="137"/>
      <c r="AOL3258" s="137"/>
      <c r="AOM3258" s="137"/>
      <c r="AON3258" s="137"/>
      <c r="AOO3258" s="137"/>
      <c r="AOP3258" s="137"/>
      <c r="AOQ3258" s="137"/>
      <c r="AOR3258" s="137"/>
      <c r="AOS3258" s="137"/>
      <c r="AOT3258" s="137"/>
      <c r="AOU3258" s="137"/>
      <c r="AOV3258" s="137"/>
      <c r="AOW3258" s="137"/>
      <c r="AOX3258" s="137"/>
      <c r="AOY3258" s="137"/>
      <c r="AOZ3258" s="137"/>
      <c r="APA3258" s="137"/>
      <c r="APB3258" s="137"/>
      <c r="APC3258" s="137"/>
      <c r="APD3258" s="137"/>
      <c r="APE3258" s="137"/>
      <c r="APF3258" s="137"/>
      <c r="APG3258" s="137"/>
      <c r="APH3258" s="137"/>
      <c r="API3258" s="137"/>
      <c r="APJ3258" s="137"/>
      <c r="APK3258" s="137"/>
      <c r="APL3258" s="137"/>
      <c r="APM3258" s="137"/>
      <c r="APN3258" s="137"/>
      <c r="APO3258" s="137"/>
      <c r="APP3258" s="137"/>
      <c r="APQ3258" s="137"/>
      <c r="APR3258" s="137"/>
      <c r="APS3258" s="137"/>
      <c r="APT3258" s="137"/>
      <c r="APU3258" s="137"/>
      <c r="APV3258" s="137"/>
      <c r="APW3258" s="137"/>
      <c r="APX3258" s="137"/>
      <c r="APY3258" s="137"/>
      <c r="APZ3258" s="137"/>
      <c r="AQA3258" s="137"/>
      <c r="AQB3258" s="137"/>
      <c r="AQC3258" s="137"/>
      <c r="AQD3258" s="137"/>
      <c r="AQE3258" s="137"/>
      <c r="AQF3258" s="137"/>
      <c r="AQG3258" s="137"/>
      <c r="AQH3258" s="137"/>
      <c r="AQI3258" s="137"/>
      <c r="AQJ3258" s="137"/>
      <c r="AQK3258" s="137"/>
      <c r="AQL3258" s="137"/>
      <c r="AQM3258" s="137"/>
      <c r="AQN3258" s="137"/>
      <c r="AQO3258" s="137"/>
      <c r="AQP3258" s="137"/>
      <c r="AQQ3258" s="137"/>
      <c r="AQR3258" s="137"/>
      <c r="AQS3258" s="137"/>
      <c r="AQT3258" s="137"/>
      <c r="AQU3258" s="137"/>
      <c r="AQV3258" s="137"/>
      <c r="AQW3258" s="137"/>
      <c r="AQX3258" s="137"/>
      <c r="AQY3258" s="137"/>
      <c r="AQZ3258" s="137"/>
      <c r="ARA3258" s="137"/>
      <c r="ARB3258" s="137"/>
      <c r="ARC3258" s="137"/>
      <c r="ARD3258" s="137"/>
      <c r="ARE3258" s="137"/>
      <c r="ARF3258" s="137"/>
      <c r="ARG3258" s="137"/>
      <c r="ARH3258" s="137"/>
      <c r="ARI3258" s="137"/>
      <c r="ARJ3258" s="137"/>
      <c r="ARK3258" s="137"/>
      <c r="ARL3258" s="137"/>
      <c r="ARM3258" s="137"/>
      <c r="ARN3258" s="137"/>
      <c r="ARO3258" s="137"/>
      <c r="ARP3258" s="137"/>
      <c r="ARQ3258" s="137"/>
      <c r="ARR3258" s="137"/>
      <c r="ARS3258" s="137"/>
      <c r="ART3258" s="137"/>
      <c r="ARU3258" s="137"/>
      <c r="ARV3258" s="137"/>
      <c r="ARW3258" s="137"/>
      <c r="ARX3258" s="137"/>
      <c r="ARY3258" s="137"/>
      <c r="ARZ3258" s="137"/>
      <c r="ASA3258" s="137"/>
      <c r="ASB3258" s="137"/>
      <c r="ASC3258" s="137"/>
      <c r="ASD3258" s="137"/>
      <c r="ASE3258" s="137"/>
      <c r="ASF3258" s="137"/>
      <c r="ASG3258" s="137"/>
      <c r="ASH3258" s="137"/>
      <c r="ASI3258" s="137"/>
      <c r="ASJ3258" s="137"/>
      <c r="ASK3258" s="137"/>
      <c r="ASL3258" s="137"/>
      <c r="ASM3258" s="137"/>
      <c r="ASN3258" s="137"/>
      <c r="ASO3258" s="137"/>
      <c r="ASP3258" s="137"/>
      <c r="ASQ3258" s="137"/>
      <c r="ASR3258" s="137"/>
      <c r="ASS3258" s="137"/>
      <c r="AST3258" s="137"/>
      <c r="ASU3258" s="137"/>
      <c r="ASV3258" s="137"/>
      <c r="ASW3258" s="137"/>
      <c r="ASX3258" s="137"/>
      <c r="ASY3258" s="137"/>
      <c r="ASZ3258" s="137"/>
      <c r="ATA3258" s="137"/>
      <c r="ATB3258" s="137"/>
      <c r="ATC3258" s="137"/>
      <c r="ATD3258" s="137"/>
      <c r="ATE3258" s="137"/>
      <c r="ATF3258" s="137"/>
      <c r="ATG3258" s="137"/>
      <c r="ATH3258" s="137"/>
      <c r="ATI3258" s="137"/>
      <c r="ATJ3258" s="137"/>
      <c r="ATK3258" s="137"/>
      <c r="ATL3258" s="137"/>
      <c r="ATM3258" s="137"/>
      <c r="ATN3258" s="137"/>
      <c r="ATO3258" s="137"/>
      <c r="ATP3258" s="137"/>
      <c r="ATQ3258" s="137"/>
      <c r="ATR3258" s="137"/>
      <c r="ATS3258" s="137"/>
      <c r="ATT3258" s="137"/>
      <c r="ATU3258" s="137"/>
      <c r="ATV3258" s="137"/>
      <c r="ATW3258" s="137"/>
      <c r="ATX3258" s="137"/>
      <c r="ATY3258" s="137"/>
      <c r="ATZ3258" s="137"/>
      <c r="AUA3258" s="137"/>
      <c r="AUB3258" s="137"/>
      <c r="AUC3258" s="137"/>
      <c r="AUD3258" s="137"/>
      <c r="AUE3258" s="137"/>
      <c r="AUF3258" s="137"/>
      <c r="AUG3258" s="137"/>
      <c r="AUH3258" s="137"/>
      <c r="AUI3258" s="137"/>
      <c r="AUJ3258" s="137"/>
      <c r="AUK3258" s="137"/>
      <c r="AUL3258" s="137"/>
      <c r="AUM3258" s="137"/>
      <c r="AUN3258" s="137"/>
      <c r="AUO3258" s="137"/>
      <c r="AUP3258" s="137"/>
      <c r="AUQ3258" s="137"/>
      <c r="AUR3258" s="137"/>
      <c r="AUS3258" s="137"/>
      <c r="AUT3258" s="137"/>
      <c r="AUU3258" s="137"/>
      <c r="AUV3258" s="137"/>
      <c r="AUW3258" s="137"/>
      <c r="AUX3258" s="137"/>
      <c r="AUY3258" s="137"/>
      <c r="AUZ3258" s="137"/>
      <c r="AVA3258" s="137"/>
      <c r="AVB3258" s="137"/>
      <c r="AVC3258" s="137"/>
      <c r="AVD3258" s="137"/>
      <c r="AVE3258" s="137"/>
      <c r="AVF3258" s="137"/>
      <c r="AVG3258" s="137"/>
      <c r="AVH3258" s="137"/>
      <c r="AVI3258" s="137"/>
      <c r="AVJ3258" s="137"/>
      <c r="AVK3258" s="137"/>
      <c r="AVL3258" s="137"/>
      <c r="AVM3258" s="137"/>
      <c r="AVN3258" s="137"/>
      <c r="AVO3258" s="137"/>
      <c r="AVP3258" s="137"/>
      <c r="AVQ3258" s="137"/>
      <c r="AVR3258" s="137"/>
      <c r="AVS3258" s="137"/>
      <c r="AVT3258" s="137"/>
      <c r="AVU3258" s="137"/>
      <c r="AVV3258" s="137"/>
      <c r="AVW3258" s="137"/>
      <c r="AVX3258" s="137"/>
      <c r="AVY3258" s="137"/>
      <c r="AVZ3258" s="137"/>
      <c r="AWA3258" s="137"/>
      <c r="AWB3258" s="137"/>
      <c r="AWC3258" s="137"/>
      <c r="AWD3258" s="137"/>
      <c r="AWE3258" s="137"/>
      <c r="AWF3258" s="137"/>
      <c r="AWG3258" s="137"/>
      <c r="AWH3258" s="137"/>
      <c r="AWI3258" s="137"/>
      <c r="AWJ3258" s="137"/>
      <c r="AWK3258" s="137"/>
      <c r="AWL3258" s="137"/>
      <c r="AWM3258" s="137"/>
      <c r="AWN3258" s="137"/>
      <c r="AWO3258" s="137"/>
      <c r="AWP3258" s="137"/>
      <c r="AWQ3258" s="137"/>
      <c r="AWR3258" s="137"/>
      <c r="AWS3258" s="137"/>
      <c r="AWT3258" s="137"/>
      <c r="AWU3258" s="137"/>
      <c r="AWV3258" s="137"/>
      <c r="AWW3258" s="137"/>
      <c r="AWX3258" s="137"/>
      <c r="AWY3258" s="137"/>
      <c r="AWZ3258" s="137"/>
      <c r="AXA3258" s="137"/>
      <c r="AXB3258" s="137"/>
      <c r="AXC3258" s="137"/>
      <c r="AXD3258" s="137"/>
      <c r="AXE3258" s="137"/>
      <c r="AXF3258" s="137"/>
      <c r="AXG3258" s="137"/>
      <c r="AXH3258" s="137"/>
      <c r="AXI3258" s="137"/>
      <c r="AXJ3258" s="137"/>
      <c r="AXK3258" s="137"/>
      <c r="AXL3258" s="137"/>
      <c r="AXM3258" s="137"/>
      <c r="AXN3258" s="137"/>
      <c r="AXO3258" s="137"/>
      <c r="AXP3258" s="137"/>
      <c r="AXQ3258" s="137"/>
      <c r="AXR3258" s="137"/>
      <c r="AXS3258" s="137"/>
      <c r="AXT3258" s="137"/>
      <c r="AXU3258" s="137"/>
      <c r="AXV3258" s="137"/>
      <c r="AXW3258" s="137"/>
      <c r="AXX3258" s="137"/>
      <c r="AXY3258" s="137"/>
      <c r="AXZ3258" s="137"/>
      <c r="AYA3258" s="137"/>
      <c r="AYB3258" s="137"/>
      <c r="AYC3258" s="137"/>
      <c r="AYD3258" s="137"/>
      <c r="AYE3258" s="137"/>
      <c r="AYF3258" s="137"/>
      <c r="AYG3258" s="137"/>
      <c r="AYH3258" s="137"/>
      <c r="AYI3258" s="137"/>
      <c r="AYJ3258" s="137"/>
      <c r="AYK3258" s="137"/>
      <c r="AYL3258" s="137"/>
      <c r="AYM3258" s="137"/>
      <c r="AYN3258" s="137"/>
      <c r="AYO3258" s="137"/>
      <c r="AYP3258" s="137"/>
      <c r="AYQ3258" s="137"/>
      <c r="AYR3258" s="137"/>
      <c r="AYS3258" s="137"/>
      <c r="AYT3258" s="137"/>
      <c r="AYU3258" s="137"/>
      <c r="AYV3258" s="137"/>
      <c r="AYW3258" s="137"/>
      <c r="AYX3258" s="137"/>
      <c r="AYY3258" s="137"/>
      <c r="AYZ3258" s="137"/>
      <c r="AZA3258" s="137"/>
      <c r="AZB3258" s="137"/>
      <c r="AZC3258" s="137"/>
      <c r="AZD3258" s="137"/>
      <c r="AZE3258" s="137"/>
      <c r="AZF3258" s="137"/>
      <c r="AZG3258" s="137"/>
      <c r="AZH3258" s="137"/>
      <c r="AZI3258" s="137"/>
      <c r="AZJ3258" s="137"/>
      <c r="AZK3258" s="137"/>
      <c r="AZL3258" s="137"/>
      <c r="AZM3258" s="137"/>
      <c r="AZN3258" s="137"/>
      <c r="AZO3258" s="137"/>
      <c r="AZP3258" s="137"/>
      <c r="AZQ3258" s="137"/>
      <c r="AZR3258" s="137"/>
      <c r="AZS3258" s="137"/>
      <c r="AZT3258" s="137"/>
      <c r="AZU3258" s="137"/>
      <c r="AZV3258" s="137"/>
      <c r="AZW3258" s="137"/>
      <c r="AZX3258" s="137"/>
      <c r="AZY3258" s="137"/>
      <c r="AZZ3258" s="137"/>
      <c r="BAA3258" s="137"/>
      <c r="BAB3258" s="137"/>
      <c r="BAC3258" s="137"/>
      <c r="BAD3258" s="137"/>
      <c r="BAE3258" s="137"/>
      <c r="BAF3258" s="137"/>
      <c r="BAG3258" s="137"/>
      <c r="BAH3258" s="137"/>
      <c r="BAI3258" s="137"/>
      <c r="BAJ3258" s="137"/>
      <c r="BAK3258" s="137"/>
      <c r="BAL3258" s="137"/>
      <c r="BAM3258" s="137"/>
      <c r="BAN3258" s="137"/>
      <c r="BAO3258" s="137"/>
      <c r="BAP3258" s="137"/>
      <c r="BAQ3258" s="137"/>
      <c r="BAR3258" s="137"/>
      <c r="BAS3258" s="137"/>
      <c r="BAT3258" s="137"/>
      <c r="BAU3258" s="137"/>
      <c r="BAV3258" s="137"/>
      <c r="BAW3258" s="137"/>
      <c r="BAX3258" s="137"/>
      <c r="BAY3258" s="137"/>
      <c r="BAZ3258" s="137"/>
      <c r="BBA3258" s="137"/>
      <c r="BBB3258" s="137"/>
      <c r="BBC3258" s="137"/>
      <c r="BBD3258" s="137"/>
      <c r="BBE3258" s="137"/>
      <c r="BBF3258" s="137"/>
      <c r="BBG3258" s="137"/>
      <c r="BBH3258" s="137"/>
      <c r="BBI3258" s="137"/>
      <c r="BBJ3258" s="137"/>
      <c r="BBK3258" s="137"/>
      <c r="BBL3258" s="137"/>
      <c r="BBM3258" s="137"/>
      <c r="BBN3258" s="137"/>
      <c r="BBO3258" s="137"/>
      <c r="BBP3258" s="137"/>
      <c r="BBQ3258" s="137"/>
      <c r="BBR3258" s="137"/>
      <c r="BBS3258" s="137"/>
      <c r="BBT3258" s="137"/>
      <c r="BBU3258" s="137"/>
      <c r="BBV3258" s="137"/>
      <c r="BBW3258" s="137"/>
      <c r="BBX3258" s="137"/>
      <c r="BBY3258" s="137"/>
      <c r="BBZ3258" s="137"/>
      <c r="BCA3258" s="137"/>
      <c r="BCB3258" s="137"/>
      <c r="BCC3258" s="137"/>
      <c r="BCD3258" s="137"/>
      <c r="BCE3258" s="137"/>
      <c r="BCF3258" s="137"/>
      <c r="BCG3258" s="137"/>
      <c r="BCH3258" s="137"/>
      <c r="BCI3258" s="137"/>
      <c r="BCJ3258" s="137"/>
      <c r="BCK3258" s="137"/>
      <c r="BCL3258" s="137"/>
      <c r="BCM3258" s="137"/>
      <c r="BCN3258" s="137"/>
      <c r="BCO3258" s="137"/>
      <c r="BCP3258" s="137"/>
      <c r="BCQ3258" s="137"/>
      <c r="BCR3258" s="137"/>
      <c r="BCS3258" s="137"/>
      <c r="BCT3258" s="137"/>
      <c r="BCU3258" s="137"/>
      <c r="BCV3258" s="137"/>
      <c r="BCW3258" s="137"/>
      <c r="BCX3258" s="137"/>
      <c r="BCY3258" s="137"/>
      <c r="BCZ3258" s="137"/>
      <c r="BDA3258" s="137"/>
      <c r="BDB3258" s="137"/>
      <c r="BDC3258" s="137"/>
      <c r="BDD3258" s="137"/>
      <c r="BDE3258" s="137"/>
      <c r="BDF3258" s="137"/>
      <c r="BDG3258" s="137"/>
      <c r="BDH3258" s="137"/>
      <c r="BDI3258" s="137"/>
      <c r="BDJ3258" s="137"/>
      <c r="BDK3258" s="137"/>
      <c r="BDL3258" s="137"/>
      <c r="BDM3258" s="137"/>
      <c r="BDN3258" s="137"/>
      <c r="BDO3258" s="137"/>
      <c r="BDP3258" s="137"/>
      <c r="BDQ3258" s="137"/>
      <c r="BDR3258" s="137"/>
      <c r="BDS3258" s="137"/>
      <c r="BDT3258" s="137"/>
      <c r="BDU3258" s="137"/>
      <c r="BDV3258" s="137"/>
      <c r="BDW3258" s="137"/>
      <c r="BDX3258" s="137"/>
      <c r="BDY3258" s="137"/>
      <c r="BDZ3258" s="137"/>
      <c r="BEA3258" s="137"/>
      <c r="BEB3258" s="137"/>
      <c r="BEC3258" s="137"/>
      <c r="BED3258" s="137"/>
      <c r="BEE3258" s="137"/>
      <c r="BEF3258" s="137"/>
      <c r="BEG3258" s="137"/>
      <c r="BEH3258" s="137"/>
      <c r="BEI3258" s="137"/>
      <c r="BEJ3258" s="137"/>
      <c r="BEK3258" s="137"/>
      <c r="BEL3258" s="137"/>
      <c r="BEM3258" s="137"/>
      <c r="BEN3258" s="137"/>
      <c r="BEO3258" s="137"/>
      <c r="BEP3258" s="137"/>
      <c r="BEQ3258" s="137"/>
      <c r="BER3258" s="137"/>
      <c r="BES3258" s="137"/>
      <c r="BET3258" s="137"/>
      <c r="BEU3258" s="137"/>
      <c r="BEV3258" s="137"/>
      <c r="BEW3258" s="137"/>
      <c r="BEX3258" s="137"/>
      <c r="BEY3258" s="137"/>
      <c r="BEZ3258" s="137"/>
      <c r="BFA3258" s="137"/>
      <c r="BFB3258" s="137"/>
      <c r="BFC3258" s="137"/>
      <c r="BFD3258" s="137"/>
      <c r="BFE3258" s="137"/>
      <c r="BFF3258" s="137"/>
      <c r="BFG3258" s="137"/>
      <c r="BFH3258" s="137"/>
      <c r="BFI3258" s="137"/>
      <c r="BFJ3258" s="137"/>
      <c r="BFK3258" s="137"/>
      <c r="BFL3258" s="137"/>
      <c r="BFM3258" s="137"/>
      <c r="BFN3258" s="137"/>
      <c r="BFO3258" s="137"/>
      <c r="BFP3258" s="137"/>
      <c r="BFQ3258" s="137"/>
      <c r="BFR3258" s="137"/>
      <c r="BFS3258" s="137"/>
      <c r="BFT3258" s="137"/>
      <c r="BFU3258" s="137"/>
      <c r="BFV3258" s="137"/>
      <c r="BFW3258" s="137"/>
      <c r="BFX3258" s="137"/>
      <c r="BFY3258" s="137"/>
      <c r="BFZ3258" s="137"/>
      <c r="BGA3258" s="137"/>
      <c r="BGB3258" s="137"/>
      <c r="BGC3258" s="137"/>
      <c r="BGD3258" s="137"/>
      <c r="BGE3258" s="137"/>
      <c r="BGF3258" s="137"/>
      <c r="BGG3258" s="137"/>
      <c r="BGH3258" s="137"/>
      <c r="BGI3258" s="137"/>
      <c r="BGJ3258" s="137"/>
      <c r="BGK3258" s="137"/>
      <c r="BGL3258" s="137"/>
      <c r="BGM3258" s="137"/>
      <c r="BGN3258" s="137"/>
      <c r="BGO3258" s="137"/>
      <c r="BGP3258" s="137"/>
      <c r="BGQ3258" s="137"/>
      <c r="BGR3258" s="137"/>
      <c r="BGS3258" s="137"/>
      <c r="BGT3258" s="137"/>
      <c r="BGU3258" s="137"/>
      <c r="BGV3258" s="137"/>
      <c r="BGW3258" s="137"/>
      <c r="BGX3258" s="137"/>
      <c r="BGY3258" s="137"/>
      <c r="BGZ3258" s="137"/>
      <c r="BHA3258" s="137"/>
      <c r="BHB3258" s="137"/>
      <c r="BHC3258" s="137"/>
      <c r="BHD3258" s="137"/>
      <c r="BHE3258" s="137"/>
      <c r="BHF3258" s="137"/>
      <c r="BHG3258" s="137"/>
      <c r="BHH3258" s="137"/>
      <c r="BHI3258" s="137"/>
      <c r="BHJ3258" s="137"/>
      <c r="BHK3258" s="137"/>
      <c r="BHL3258" s="137"/>
      <c r="BHM3258" s="137"/>
      <c r="BHN3258" s="137"/>
      <c r="BHO3258" s="137"/>
      <c r="BHP3258" s="137"/>
      <c r="BHQ3258" s="137"/>
      <c r="BHR3258" s="137"/>
      <c r="BHS3258" s="137"/>
      <c r="BHT3258" s="137"/>
      <c r="BHU3258" s="137"/>
      <c r="BHV3258" s="137"/>
      <c r="BHW3258" s="137"/>
      <c r="BHX3258" s="137"/>
      <c r="BHY3258" s="137"/>
      <c r="BHZ3258" s="137"/>
      <c r="BIA3258" s="137"/>
      <c r="BIB3258" s="137"/>
      <c r="BIC3258" s="137"/>
      <c r="BID3258" s="137"/>
      <c r="BIE3258" s="137"/>
      <c r="BIF3258" s="137"/>
      <c r="BIG3258" s="137"/>
      <c r="BIH3258" s="137"/>
      <c r="BII3258" s="137"/>
      <c r="BIJ3258" s="137"/>
      <c r="BIK3258" s="137"/>
      <c r="BIL3258" s="137"/>
      <c r="BIM3258" s="137"/>
      <c r="BIN3258" s="137"/>
      <c r="BIO3258" s="137"/>
      <c r="BIP3258" s="137"/>
      <c r="BIQ3258" s="137"/>
      <c r="BIR3258" s="137"/>
      <c r="BIS3258" s="137"/>
      <c r="BIT3258" s="137"/>
      <c r="BIU3258" s="137"/>
      <c r="BIV3258" s="137"/>
      <c r="BIW3258" s="137"/>
      <c r="BIX3258" s="137"/>
      <c r="BIY3258" s="137"/>
      <c r="BIZ3258" s="137"/>
      <c r="BJA3258" s="137"/>
      <c r="BJB3258" s="137"/>
      <c r="BJC3258" s="137"/>
      <c r="BJD3258" s="137"/>
      <c r="BJE3258" s="137"/>
      <c r="BJF3258" s="137"/>
      <c r="BJG3258" s="137"/>
      <c r="BJH3258" s="137"/>
      <c r="BJI3258" s="137"/>
      <c r="BJJ3258" s="137"/>
      <c r="BJK3258" s="137"/>
      <c r="BJL3258" s="137"/>
      <c r="BJM3258" s="137"/>
      <c r="BJN3258" s="137"/>
      <c r="BJO3258" s="137"/>
      <c r="BJP3258" s="137"/>
      <c r="BJQ3258" s="137"/>
      <c r="BJR3258" s="137"/>
      <c r="BJS3258" s="137"/>
      <c r="BJT3258" s="137"/>
      <c r="BJU3258" s="137"/>
      <c r="BJV3258" s="137"/>
      <c r="BJW3258" s="137"/>
      <c r="BJX3258" s="137"/>
      <c r="BJY3258" s="137"/>
      <c r="BJZ3258" s="137"/>
      <c r="BKA3258" s="137"/>
      <c r="BKB3258" s="137"/>
      <c r="BKC3258" s="137"/>
      <c r="BKD3258" s="137"/>
      <c r="BKE3258" s="137"/>
      <c r="BKF3258" s="137"/>
      <c r="BKG3258" s="137"/>
      <c r="BKH3258" s="137"/>
      <c r="BKI3258" s="137"/>
      <c r="BKJ3258" s="137"/>
      <c r="BKK3258" s="137"/>
      <c r="BKL3258" s="137"/>
      <c r="BKM3258" s="137"/>
      <c r="BKN3258" s="137"/>
      <c r="BKO3258" s="137"/>
      <c r="BKP3258" s="137"/>
      <c r="BKQ3258" s="137"/>
      <c r="BKR3258" s="137"/>
      <c r="BKS3258" s="137"/>
      <c r="BKT3258" s="137"/>
      <c r="BKU3258" s="137"/>
      <c r="BKV3258" s="137"/>
      <c r="BKW3258" s="137"/>
      <c r="BKX3258" s="137"/>
      <c r="BKY3258" s="137"/>
      <c r="BKZ3258" s="137"/>
      <c r="BLA3258" s="137"/>
      <c r="BLB3258" s="137"/>
      <c r="BLC3258" s="137"/>
      <c r="BLD3258" s="137"/>
      <c r="BLE3258" s="137"/>
      <c r="BLF3258" s="137"/>
      <c r="BLG3258" s="137"/>
      <c r="BLH3258" s="137"/>
      <c r="BLI3258" s="137"/>
      <c r="BLJ3258" s="137"/>
      <c r="BLK3258" s="137"/>
      <c r="BLL3258" s="137"/>
      <c r="BLM3258" s="137"/>
      <c r="BLN3258" s="137"/>
      <c r="BLO3258" s="137"/>
      <c r="BLP3258" s="137"/>
      <c r="BLQ3258" s="137"/>
      <c r="BLR3258" s="137"/>
      <c r="BLS3258" s="137"/>
      <c r="BLT3258" s="137"/>
      <c r="BLU3258" s="137"/>
      <c r="BLV3258" s="137"/>
      <c r="BLW3258" s="137"/>
      <c r="BLX3258" s="137"/>
      <c r="BLY3258" s="137"/>
      <c r="BLZ3258" s="137"/>
      <c r="BMA3258" s="137"/>
      <c r="BMB3258" s="137"/>
      <c r="BMC3258" s="137"/>
      <c r="BMD3258" s="137"/>
      <c r="BME3258" s="137"/>
      <c r="BMF3258" s="137"/>
      <c r="BMG3258" s="137"/>
      <c r="BMH3258" s="137"/>
      <c r="BMI3258" s="137"/>
      <c r="BMJ3258" s="137"/>
      <c r="BMK3258" s="137"/>
      <c r="BML3258" s="137"/>
      <c r="BMM3258" s="137"/>
      <c r="BMN3258" s="137"/>
      <c r="BMO3258" s="137"/>
      <c r="BMP3258" s="137"/>
      <c r="BMQ3258" s="137"/>
      <c r="BMR3258" s="137"/>
      <c r="BMS3258" s="137"/>
      <c r="BMT3258" s="137"/>
      <c r="BMU3258" s="137"/>
      <c r="BMV3258" s="137"/>
      <c r="BMW3258" s="137"/>
      <c r="BMX3258" s="137"/>
      <c r="BMY3258" s="137"/>
      <c r="BMZ3258" s="137"/>
      <c r="BNA3258" s="137"/>
      <c r="BNB3258" s="137"/>
      <c r="BNC3258" s="137"/>
      <c r="BND3258" s="137"/>
      <c r="BNE3258" s="137"/>
      <c r="BNF3258" s="137"/>
      <c r="BNG3258" s="137"/>
      <c r="BNH3258" s="137"/>
      <c r="BNI3258" s="137"/>
      <c r="BNJ3258" s="137"/>
      <c r="BNK3258" s="137"/>
      <c r="BNL3258" s="137"/>
      <c r="BNM3258" s="137"/>
      <c r="BNN3258" s="137"/>
      <c r="BNO3258" s="137"/>
      <c r="BNP3258" s="137"/>
      <c r="BNQ3258" s="137"/>
      <c r="BNR3258" s="137"/>
      <c r="BNS3258" s="137"/>
      <c r="BNT3258" s="137"/>
      <c r="BNU3258" s="137"/>
      <c r="BNV3258" s="137"/>
      <c r="BNW3258" s="137"/>
      <c r="BNX3258" s="137"/>
      <c r="BNY3258" s="137"/>
      <c r="BNZ3258" s="137"/>
      <c r="BOA3258" s="137"/>
      <c r="BOB3258" s="137"/>
      <c r="BOC3258" s="137"/>
      <c r="BOD3258" s="137"/>
      <c r="BOE3258" s="137"/>
      <c r="BOF3258" s="137"/>
      <c r="BOG3258" s="137"/>
      <c r="BOH3258" s="137"/>
      <c r="BOI3258" s="137"/>
      <c r="BOJ3258" s="137"/>
      <c r="BOK3258" s="137"/>
      <c r="BOL3258" s="137"/>
      <c r="BOM3258" s="137"/>
      <c r="BON3258" s="137"/>
      <c r="BOO3258" s="137"/>
      <c r="BOP3258" s="137"/>
      <c r="BOQ3258" s="137"/>
      <c r="BOR3258" s="137"/>
      <c r="BOS3258" s="137"/>
      <c r="BOT3258" s="137"/>
      <c r="BOU3258" s="137"/>
      <c r="BOV3258" s="137"/>
      <c r="BOW3258" s="137"/>
      <c r="BOX3258" s="137"/>
      <c r="BOY3258" s="137"/>
      <c r="BOZ3258" s="137"/>
      <c r="BPA3258" s="137"/>
      <c r="BPB3258" s="137"/>
      <c r="BPC3258" s="137"/>
      <c r="BPD3258" s="137"/>
      <c r="BPE3258" s="137"/>
      <c r="BPF3258" s="137"/>
      <c r="BPG3258" s="137"/>
      <c r="BPH3258" s="137"/>
      <c r="BPI3258" s="137"/>
      <c r="BPJ3258" s="137"/>
      <c r="BPK3258" s="137"/>
      <c r="BPL3258" s="137"/>
      <c r="BPM3258" s="137"/>
      <c r="BPN3258" s="137"/>
      <c r="BPO3258" s="137"/>
      <c r="BPP3258" s="137"/>
      <c r="BPQ3258" s="137"/>
      <c r="BPR3258" s="137"/>
      <c r="BPS3258" s="137"/>
      <c r="BPT3258" s="137"/>
      <c r="BPU3258" s="137"/>
      <c r="BPV3258" s="137"/>
      <c r="BPW3258" s="137"/>
      <c r="BPX3258" s="137"/>
      <c r="BPY3258" s="137"/>
      <c r="BPZ3258" s="137"/>
      <c r="BQA3258" s="137"/>
      <c r="BQB3258" s="137"/>
      <c r="BQC3258" s="137"/>
      <c r="BQD3258" s="137"/>
      <c r="BQE3258" s="137"/>
      <c r="BQF3258" s="137"/>
      <c r="BQG3258" s="137"/>
      <c r="BQH3258" s="137"/>
      <c r="BQI3258" s="137"/>
      <c r="BQJ3258" s="137"/>
      <c r="BQK3258" s="137"/>
      <c r="BQL3258" s="137"/>
      <c r="BQM3258" s="137"/>
      <c r="BQN3258" s="137"/>
      <c r="BQO3258" s="137"/>
      <c r="BQP3258" s="137"/>
      <c r="BQQ3258" s="137"/>
      <c r="BQR3258" s="137"/>
      <c r="BQS3258" s="137"/>
      <c r="BQT3258" s="137"/>
      <c r="BQU3258" s="137"/>
      <c r="BQV3258" s="137"/>
      <c r="BQW3258" s="137"/>
      <c r="BQX3258" s="137"/>
      <c r="BQY3258" s="137"/>
      <c r="BQZ3258" s="137"/>
      <c r="BRA3258" s="137"/>
      <c r="BRB3258" s="137"/>
      <c r="BRC3258" s="137"/>
      <c r="BRD3258" s="137"/>
      <c r="BRE3258" s="137"/>
      <c r="BRF3258" s="137"/>
      <c r="BRG3258" s="137"/>
      <c r="BRH3258" s="137"/>
      <c r="BRI3258" s="137"/>
      <c r="BRJ3258" s="137"/>
      <c r="BRK3258" s="137"/>
      <c r="BRL3258" s="137"/>
      <c r="BRM3258" s="137"/>
      <c r="BRN3258" s="137"/>
      <c r="BRO3258" s="137"/>
      <c r="BRP3258" s="137"/>
      <c r="BRQ3258" s="137"/>
      <c r="BRR3258" s="137"/>
      <c r="BRS3258" s="137"/>
      <c r="BRT3258" s="137"/>
      <c r="BRU3258" s="137"/>
      <c r="BRV3258" s="137"/>
      <c r="BRW3258" s="137"/>
      <c r="BRX3258" s="137"/>
      <c r="BRY3258" s="137"/>
      <c r="BRZ3258" s="137"/>
      <c r="BSA3258" s="137"/>
      <c r="BSB3258" s="137"/>
      <c r="BSC3258" s="137"/>
      <c r="BSD3258" s="137"/>
      <c r="BSE3258" s="137"/>
      <c r="BSF3258" s="137"/>
      <c r="BSG3258" s="137"/>
      <c r="BSH3258" s="137"/>
      <c r="BSI3258" s="137"/>
      <c r="BSJ3258" s="137"/>
      <c r="BSK3258" s="137"/>
      <c r="BSL3258" s="137"/>
      <c r="BSM3258" s="137"/>
      <c r="BSN3258" s="137"/>
      <c r="BSO3258" s="137"/>
      <c r="BSP3258" s="137"/>
      <c r="BSQ3258" s="137"/>
      <c r="BSR3258" s="137"/>
      <c r="BSS3258" s="137"/>
      <c r="BST3258" s="137"/>
      <c r="BSU3258" s="137"/>
      <c r="BSV3258" s="137"/>
      <c r="BSW3258" s="137"/>
      <c r="BSX3258" s="137"/>
      <c r="BSY3258" s="137"/>
      <c r="BSZ3258" s="137"/>
      <c r="BTA3258" s="137"/>
      <c r="BTB3258" s="137"/>
      <c r="BTC3258" s="137"/>
      <c r="BTD3258" s="137"/>
      <c r="BTE3258" s="137"/>
      <c r="BTF3258" s="137"/>
      <c r="BTG3258" s="137"/>
      <c r="BTH3258" s="137"/>
      <c r="BTI3258" s="137"/>
      <c r="BTJ3258" s="137"/>
      <c r="BTK3258" s="137"/>
      <c r="BTL3258" s="137"/>
      <c r="BTM3258" s="137"/>
      <c r="BTN3258" s="137"/>
      <c r="BTO3258" s="137"/>
      <c r="BTP3258" s="137"/>
      <c r="BTQ3258" s="137"/>
      <c r="BTR3258" s="137"/>
      <c r="BTS3258" s="137"/>
      <c r="BTT3258" s="137"/>
      <c r="BTU3258" s="137"/>
      <c r="BTV3258" s="137"/>
      <c r="BTW3258" s="137"/>
      <c r="BTX3258" s="137"/>
      <c r="BTY3258" s="137"/>
      <c r="BTZ3258" s="137"/>
      <c r="BUA3258" s="137"/>
      <c r="BUB3258" s="137"/>
      <c r="BUC3258" s="137"/>
      <c r="BUD3258" s="137"/>
      <c r="BUE3258" s="137"/>
      <c r="BUF3258" s="137"/>
      <c r="BUG3258" s="137"/>
      <c r="BUH3258" s="137"/>
      <c r="BUI3258" s="137"/>
      <c r="BUJ3258" s="137"/>
      <c r="BUK3258" s="137"/>
      <c r="BUL3258" s="137"/>
      <c r="BUM3258" s="137"/>
      <c r="BUN3258" s="137"/>
      <c r="BUO3258" s="137"/>
      <c r="BUP3258" s="137"/>
      <c r="BUQ3258" s="137"/>
      <c r="BUR3258" s="137"/>
      <c r="BUS3258" s="137"/>
      <c r="BUT3258" s="137"/>
      <c r="BUU3258" s="137"/>
      <c r="BUV3258" s="137"/>
      <c r="BUW3258" s="137"/>
      <c r="BUX3258" s="137"/>
      <c r="BUY3258" s="137"/>
      <c r="BUZ3258" s="137"/>
      <c r="BVA3258" s="137"/>
      <c r="BVB3258" s="137"/>
      <c r="BVC3258" s="137"/>
      <c r="BVD3258" s="137"/>
      <c r="BVE3258" s="137"/>
      <c r="BVF3258" s="137"/>
      <c r="BVG3258" s="137"/>
      <c r="BVH3258" s="137"/>
      <c r="BVI3258" s="137"/>
      <c r="BVJ3258" s="137"/>
      <c r="BVK3258" s="137"/>
      <c r="BVL3258" s="137"/>
      <c r="BVM3258" s="137"/>
      <c r="BVN3258" s="137"/>
      <c r="BVO3258" s="137"/>
      <c r="BVP3258" s="137"/>
      <c r="BVQ3258" s="137"/>
      <c r="BVR3258" s="137"/>
      <c r="BVS3258" s="137"/>
      <c r="BVT3258" s="137"/>
      <c r="BVU3258" s="137"/>
      <c r="BVV3258" s="137"/>
      <c r="BVW3258" s="137"/>
      <c r="BVX3258" s="137"/>
      <c r="BVY3258" s="137"/>
      <c r="BVZ3258" s="137"/>
      <c r="BWA3258" s="137"/>
      <c r="BWB3258" s="137"/>
      <c r="BWC3258" s="137"/>
      <c r="BWD3258" s="137"/>
      <c r="BWE3258" s="137"/>
      <c r="BWF3258" s="137"/>
      <c r="BWG3258" s="137"/>
      <c r="BWH3258" s="137"/>
      <c r="BWI3258" s="137"/>
      <c r="BWJ3258" s="137"/>
      <c r="BWK3258" s="137"/>
      <c r="BWL3258" s="137"/>
      <c r="BWM3258" s="137"/>
      <c r="BWN3258" s="137"/>
      <c r="BWO3258" s="137"/>
      <c r="BWP3258" s="137"/>
      <c r="BWQ3258" s="137"/>
      <c r="BWR3258" s="137"/>
      <c r="BWS3258" s="137"/>
      <c r="BWT3258" s="137"/>
      <c r="BWU3258" s="137"/>
      <c r="BWV3258" s="137"/>
      <c r="BWW3258" s="137"/>
      <c r="BWX3258" s="137"/>
      <c r="BWY3258" s="137"/>
      <c r="BWZ3258" s="137"/>
      <c r="BXA3258" s="137"/>
      <c r="BXB3258" s="137"/>
      <c r="BXC3258" s="137"/>
      <c r="BXD3258" s="137"/>
      <c r="BXE3258" s="137"/>
      <c r="BXF3258" s="137"/>
      <c r="BXG3258" s="137"/>
      <c r="BXH3258" s="137"/>
      <c r="BXI3258" s="137"/>
      <c r="BXJ3258" s="137"/>
      <c r="BXK3258" s="137"/>
      <c r="BXL3258" s="137"/>
      <c r="BXM3258" s="137"/>
      <c r="BXN3258" s="137"/>
      <c r="BXO3258" s="137"/>
      <c r="BXP3258" s="137"/>
      <c r="BXQ3258" s="137"/>
      <c r="BXR3258" s="137"/>
      <c r="BXS3258" s="137"/>
      <c r="BXT3258" s="137"/>
      <c r="BXU3258" s="137"/>
      <c r="BXV3258" s="137"/>
      <c r="BXW3258" s="137"/>
      <c r="BXX3258" s="137"/>
      <c r="BXY3258" s="137"/>
      <c r="BXZ3258" s="137"/>
      <c r="BYA3258" s="137"/>
      <c r="BYB3258" s="137"/>
      <c r="BYC3258" s="137"/>
      <c r="BYD3258" s="137"/>
      <c r="BYE3258" s="137"/>
      <c r="BYF3258" s="137"/>
      <c r="BYG3258" s="137"/>
      <c r="BYH3258" s="137"/>
      <c r="BYI3258" s="137"/>
      <c r="BYJ3258" s="137"/>
      <c r="BYK3258" s="137"/>
      <c r="BYL3258" s="137"/>
      <c r="BYM3258" s="137"/>
      <c r="BYN3258" s="137"/>
      <c r="BYO3258" s="137"/>
      <c r="BYP3258" s="137"/>
      <c r="BYQ3258" s="137"/>
      <c r="BYR3258" s="137"/>
      <c r="BYS3258" s="137"/>
      <c r="BYT3258" s="137"/>
      <c r="BYU3258" s="137"/>
      <c r="BYV3258" s="137"/>
      <c r="BYW3258" s="137"/>
      <c r="BYX3258" s="137"/>
      <c r="BYY3258" s="137"/>
      <c r="BYZ3258" s="137"/>
      <c r="BZA3258" s="137"/>
      <c r="BZB3258" s="137"/>
      <c r="BZC3258" s="137"/>
      <c r="BZD3258" s="137"/>
      <c r="BZE3258" s="137"/>
      <c r="BZF3258" s="137"/>
      <c r="BZG3258" s="137"/>
      <c r="BZH3258" s="137"/>
      <c r="BZI3258" s="137"/>
      <c r="BZJ3258" s="137"/>
      <c r="BZK3258" s="137"/>
      <c r="BZL3258" s="137"/>
      <c r="BZM3258" s="137"/>
      <c r="BZN3258" s="137"/>
      <c r="BZO3258" s="137"/>
      <c r="BZP3258" s="137"/>
      <c r="BZQ3258" s="137"/>
      <c r="BZR3258" s="137"/>
      <c r="BZS3258" s="137"/>
      <c r="BZT3258" s="137"/>
      <c r="BZU3258" s="137"/>
      <c r="BZV3258" s="137"/>
      <c r="BZW3258" s="137"/>
      <c r="BZX3258" s="137"/>
      <c r="BZY3258" s="137"/>
      <c r="BZZ3258" s="137"/>
      <c r="CAA3258" s="137"/>
      <c r="CAB3258" s="137"/>
      <c r="CAC3258" s="137"/>
      <c r="CAD3258" s="137"/>
      <c r="CAE3258" s="137"/>
      <c r="CAF3258" s="137"/>
      <c r="CAG3258" s="137"/>
      <c r="CAH3258" s="137"/>
      <c r="CAI3258" s="137"/>
      <c r="CAJ3258" s="137"/>
      <c r="CAK3258" s="137"/>
      <c r="CAL3258" s="137"/>
      <c r="CAM3258" s="137"/>
      <c r="CAN3258" s="137"/>
      <c r="CAO3258" s="137"/>
      <c r="CAP3258" s="137"/>
      <c r="CAQ3258" s="137"/>
      <c r="CAR3258" s="137"/>
      <c r="CAS3258" s="137"/>
      <c r="CAT3258" s="137"/>
      <c r="CAU3258" s="137"/>
      <c r="CAV3258" s="137"/>
      <c r="CAW3258" s="137"/>
      <c r="CAX3258" s="137"/>
      <c r="CAY3258" s="137"/>
      <c r="CAZ3258" s="137"/>
      <c r="CBA3258" s="137"/>
      <c r="CBB3258" s="137"/>
      <c r="CBC3258" s="137"/>
      <c r="CBD3258" s="137"/>
      <c r="CBE3258" s="137"/>
      <c r="CBF3258" s="137"/>
      <c r="CBG3258" s="137"/>
      <c r="CBH3258" s="137"/>
      <c r="CBI3258" s="137"/>
      <c r="CBJ3258" s="137"/>
      <c r="CBK3258" s="137"/>
      <c r="CBL3258" s="137"/>
      <c r="CBM3258" s="137"/>
      <c r="CBN3258" s="137"/>
      <c r="CBO3258" s="137"/>
      <c r="CBP3258" s="137"/>
      <c r="CBQ3258" s="137"/>
      <c r="CBR3258" s="137"/>
      <c r="CBS3258" s="137"/>
      <c r="CBT3258" s="137"/>
      <c r="CBU3258" s="137"/>
      <c r="CBV3258" s="137"/>
      <c r="CBW3258" s="137"/>
      <c r="CBX3258" s="137"/>
      <c r="CBY3258" s="137"/>
      <c r="CBZ3258" s="137"/>
      <c r="CCA3258" s="137"/>
      <c r="CCB3258" s="137"/>
      <c r="CCC3258" s="137"/>
      <c r="CCD3258" s="137"/>
      <c r="CCE3258" s="137"/>
      <c r="CCF3258" s="137"/>
      <c r="CCG3258" s="137"/>
      <c r="CCH3258" s="137"/>
      <c r="CCI3258" s="137"/>
      <c r="CCJ3258" s="137"/>
      <c r="CCK3258" s="137"/>
      <c r="CCL3258" s="137"/>
      <c r="CCM3258" s="137"/>
      <c r="CCN3258" s="137"/>
      <c r="CCO3258" s="137"/>
      <c r="CCP3258" s="137"/>
      <c r="CCQ3258" s="137"/>
      <c r="CCR3258" s="137"/>
      <c r="CCS3258" s="137"/>
      <c r="CCT3258" s="137"/>
      <c r="CCU3258" s="137"/>
      <c r="CCV3258" s="137"/>
      <c r="CCW3258" s="137"/>
      <c r="CCX3258" s="137"/>
      <c r="CCY3258" s="137"/>
      <c r="CCZ3258" s="137"/>
      <c r="CDA3258" s="137"/>
      <c r="CDB3258" s="137"/>
      <c r="CDC3258" s="137"/>
      <c r="CDD3258" s="137"/>
      <c r="CDE3258" s="137"/>
      <c r="CDF3258" s="137"/>
      <c r="CDG3258" s="137"/>
      <c r="CDH3258" s="137"/>
      <c r="CDI3258" s="137"/>
      <c r="CDJ3258" s="137"/>
      <c r="CDK3258" s="137"/>
      <c r="CDL3258" s="137"/>
      <c r="CDM3258" s="137"/>
      <c r="CDN3258" s="137"/>
      <c r="CDO3258" s="137"/>
      <c r="CDP3258" s="137"/>
      <c r="CDQ3258" s="137"/>
      <c r="CDR3258" s="137"/>
      <c r="CDS3258" s="137"/>
      <c r="CDT3258" s="137"/>
      <c r="CDU3258" s="137"/>
      <c r="CDV3258" s="137"/>
      <c r="CDW3258" s="137"/>
      <c r="CDX3258" s="137"/>
      <c r="CDY3258" s="137"/>
      <c r="CDZ3258" s="137"/>
      <c r="CEA3258" s="137"/>
      <c r="CEB3258" s="137"/>
      <c r="CEC3258" s="137"/>
      <c r="CED3258" s="137"/>
      <c r="CEE3258" s="137"/>
      <c r="CEF3258" s="137"/>
      <c r="CEG3258" s="137"/>
      <c r="CEH3258" s="137"/>
      <c r="CEI3258" s="137"/>
      <c r="CEJ3258" s="137"/>
      <c r="CEK3258" s="137"/>
      <c r="CEL3258" s="137"/>
      <c r="CEM3258" s="137"/>
      <c r="CEN3258" s="137"/>
      <c r="CEO3258" s="137"/>
      <c r="CEP3258" s="137"/>
      <c r="CEQ3258" s="137"/>
      <c r="CER3258" s="137"/>
      <c r="CES3258" s="137"/>
      <c r="CET3258" s="137"/>
      <c r="CEU3258" s="137"/>
      <c r="CEV3258" s="137"/>
      <c r="CEW3258" s="137"/>
      <c r="CEX3258" s="137"/>
      <c r="CEY3258" s="137"/>
      <c r="CEZ3258" s="137"/>
      <c r="CFA3258" s="137"/>
      <c r="CFB3258" s="137"/>
      <c r="CFC3258" s="137"/>
      <c r="CFD3258" s="137"/>
      <c r="CFE3258" s="137"/>
      <c r="CFF3258" s="137"/>
      <c r="CFG3258" s="137"/>
      <c r="CFH3258" s="137"/>
      <c r="CFI3258" s="137"/>
      <c r="CFJ3258" s="137"/>
      <c r="CFK3258" s="137"/>
      <c r="CFL3258" s="137"/>
      <c r="CFM3258" s="137"/>
      <c r="CFN3258" s="137"/>
      <c r="CFO3258" s="137"/>
      <c r="CFP3258" s="137"/>
      <c r="CFQ3258" s="137"/>
      <c r="CFR3258" s="137"/>
      <c r="CFS3258" s="137"/>
      <c r="CFT3258" s="137"/>
      <c r="CFU3258" s="137"/>
      <c r="CFV3258" s="137"/>
      <c r="CFW3258" s="137"/>
      <c r="CFX3258" s="137"/>
      <c r="CFY3258" s="137"/>
      <c r="CFZ3258" s="137"/>
      <c r="CGA3258" s="137"/>
      <c r="CGB3258" s="137"/>
      <c r="CGC3258" s="137"/>
      <c r="CGD3258" s="137"/>
      <c r="CGE3258" s="137"/>
      <c r="CGF3258" s="137"/>
      <c r="CGG3258" s="137"/>
      <c r="CGH3258" s="137"/>
      <c r="CGI3258" s="137"/>
      <c r="CGJ3258" s="137"/>
      <c r="CGK3258" s="137"/>
      <c r="CGL3258" s="137"/>
      <c r="CGM3258" s="137"/>
      <c r="CGN3258" s="137"/>
      <c r="CGO3258" s="137"/>
      <c r="CGP3258" s="137"/>
      <c r="CGQ3258" s="137"/>
      <c r="CGR3258" s="137"/>
      <c r="CGS3258" s="137"/>
      <c r="CGT3258" s="137"/>
      <c r="CGU3258" s="137"/>
      <c r="CGV3258" s="137"/>
      <c r="CGW3258" s="137"/>
      <c r="CGX3258" s="137"/>
      <c r="CGY3258" s="137"/>
      <c r="CGZ3258" s="137"/>
      <c r="CHA3258" s="137"/>
      <c r="CHB3258" s="137"/>
      <c r="CHC3258" s="137"/>
      <c r="CHD3258" s="137"/>
      <c r="CHE3258" s="137"/>
      <c r="CHF3258" s="137"/>
      <c r="CHG3258" s="137"/>
      <c r="CHH3258" s="137"/>
      <c r="CHI3258" s="137"/>
      <c r="CHJ3258" s="137"/>
      <c r="CHK3258" s="137"/>
      <c r="CHL3258" s="137"/>
      <c r="CHM3258" s="137"/>
      <c r="CHN3258" s="137"/>
      <c r="CHO3258" s="137"/>
      <c r="CHP3258" s="137"/>
      <c r="CHQ3258" s="137"/>
      <c r="CHR3258" s="137"/>
      <c r="CHS3258" s="137"/>
      <c r="CHT3258" s="137"/>
      <c r="CHU3258" s="137"/>
      <c r="CHV3258" s="137"/>
      <c r="CHW3258" s="137"/>
      <c r="CHX3258" s="137"/>
      <c r="CHY3258" s="137"/>
      <c r="CHZ3258" s="137"/>
      <c r="CIA3258" s="137"/>
      <c r="CIB3258" s="137"/>
      <c r="CIC3258" s="137"/>
      <c r="CID3258" s="137"/>
      <c r="CIE3258" s="137"/>
      <c r="CIF3258" s="137"/>
      <c r="CIG3258" s="137"/>
      <c r="CIH3258" s="137"/>
      <c r="CII3258" s="137"/>
      <c r="CIJ3258" s="137"/>
      <c r="CIK3258" s="137"/>
      <c r="CIL3258" s="137"/>
      <c r="CIM3258" s="137"/>
      <c r="CIN3258" s="137"/>
      <c r="CIO3258" s="137"/>
      <c r="CIP3258" s="137"/>
      <c r="CIQ3258" s="137"/>
      <c r="CIR3258" s="137"/>
      <c r="CIS3258" s="137"/>
      <c r="CIT3258" s="137"/>
      <c r="CIU3258" s="137"/>
      <c r="CIV3258" s="137"/>
      <c r="CIW3258" s="137"/>
      <c r="CIX3258" s="137"/>
      <c r="CIY3258" s="137"/>
      <c r="CIZ3258" s="137"/>
      <c r="CJA3258" s="137"/>
      <c r="CJB3258" s="137"/>
      <c r="CJC3258" s="137"/>
      <c r="CJD3258" s="137"/>
      <c r="CJE3258" s="137"/>
      <c r="CJF3258" s="137"/>
      <c r="CJG3258" s="137"/>
      <c r="CJH3258" s="137"/>
      <c r="CJI3258" s="137"/>
      <c r="CJJ3258" s="137"/>
      <c r="CJK3258" s="137"/>
      <c r="CJL3258" s="137"/>
      <c r="CJM3258" s="137"/>
      <c r="CJN3258" s="137"/>
      <c r="CJO3258" s="137"/>
      <c r="CJP3258" s="137"/>
      <c r="CJQ3258" s="137"/>
      <c r="CJR3258" s="137"/>
      <c r="CJS3258" s="137"/>
      <c r="CJT3258" s="137"/>
      <c r="CJU3258" s="137"/>
      <c r="CJV3258" s="137"/>
      <c r="CJW3258" s="137"/>
      <c r="CJX3258" s="137"/>
      <c r="CJY3258" s="137"/>
      <c r="CJZ3258" s="137"/>
      <c r="CKA3258" s="137"/>
      <c r="CKB3258" s="137"/>
      <c r="CKC3258" s="137"/>
      <c r="CKD3258" s="137"/>
      <c r="CKE3258" s="137"/>
      <c r="CKF3258" s="137"/>
      <c r="CKG3258" s="137"/>
      <c r="CKH3258" s="137"/>
      <c r="CKI3258" s="137"/>
      <c r="CKJ3258" s="137"/>
      <c r="CKK3258" s="137"/>
      <c r="CKL3258" s="137"/>
      <c r="CKM3258" s="137"/>
      <c r="CKN3258" s="137"/>
      <c r="CKO3258" s="137"/>
      <c r="CKP3258" s="137"/>
      <c r="CKQ3258" s="137"/>
      <c r="CKR3258" s="137"/>
      <c r="CKS3258" s="137"/>
      <c r="CKT3258" s="137"/>
      <c r="CKU3258" s="137"/>
      <c r="CKV3258" s="137"/>
      <c r="CKW3258" s="137"/>
      <c r="CKX3258" s="137"/>
      <c r="CKY3258" s="137"/>
      <c r="CKZ3258" s="137"/>
      <c r="CLA3258" s="137"/>
      <c r="CLB3258" s="137"/>
      <c r="CLC3258" s="137"/>
      <c r="CLD3258" s="137"/>
      <c r="CLE3258" s="137"/>
      <c r="CLF3258" s="137"/>
      <c r="CLG3258" s="137"/>
      <c r="CLH3258" s="137"/>
      <c r="CLI3258" s="137"/>
      <c r="CLJ3258" s="137"/>
      <c r="CLK3258" s="137"/>
      <c r="CLL3258" s="137"/>
      <c r="CLM3258" s="137"/>
      <c r="CLN3258" s="137"/>
      <c r="CLO3258" s="137"/>
      <c r="CLP3258" s="137"/>
      <c r="CLQ3258" s="137"/>
      <c r="CLR3258" s="137"/>
      <c r="CLS3258" s="137"/>
      <c r="CLT3258" s="137"/>
      <c r="CLU3258" s="137"/>
      <c r="CLV3258" s="137"/>
      <c r="CLW3258" s="137"/>
      <c r="CLX3258" s="137"/>
      <c r="CLY3258" s="137"/>
      <c r="CLZ3258" s="137"/>
      <c r="CMA3258" s="137"/>
      <c r="CMB3258" s="137"/>
      <c r="CMC3258" s="137"/>
      <c r="CMD3258" s="137"/>
      <c r="CME3258" s="137"/>
      <c r="CMF3258" s="137"/>
      <c r="CMG3258" s="137"/>
      <c r="CMH3258" s="137"/>
      <c r="CMI3258" s="137"/>
      <c r="CMJ3258" s="137"/>
      <c r="CMK3258" s="137"/>
      <c r="CML3258" s="137"/>
      <c r="CMM3258" s="137"/>
      <c r="CMN3258" s="137"/>
      <c r="CMO3258" s="137"/>
      <c r="CMP3258" s="137"/>
      <c r="CMQ3258" s="137"/>
      <c r="CMR3258" s="137"/>
      <c r="CMS3258" s="137"/>
      <c r="CMT3258" s="137"/>
      <c r="CMU3258" s="137"/>
      <c r="CMV3258" s="137"/>
      <c r="CMW3258" s="137"/>
      <c r="CMX3258" s="137"/>
      <c r="CMY3258" s="137"/>
      <c r="CMZ3258" s="137"/>
      <c r="CNA3258" s="137"/>
      <c r="CNB3258" s="137"/>
      <c r="CNC3258" s="137"/>
      <c r="CND3258" s="137"/>
      <c r="CNE3258" s="137"/>
      <c r="CNF3258" s="137"/>
      <c r="CNG3258" s="137"/>
      <c r="CNH3258" s="137"/>
      <c r="CNI3258" s="137"/>
      <c r="CNJ3258" s="137"/>
      <c r="CNK3258" s="137"/>
      <c r="CNL3258" s="137"/>
      <c r="CNM3258" s="137"/>
      <c r="CNN3258" s="137"/>
      <c r="CNO3258" s="137"/>
      <c r="CNP3258" s="137"/>
      <c r="CNQ3258" s="137"/>
      <c r="CNR3258" s="137"/>
      <c r="CNS3258" s="137"/>
      <c r="CNT3258" s="137"/>
      <c r="CNU3258" s="137"/>
      <c r="CNV3258" s="137"/>
      <c r="CNW3258" s="137"/>
      <c r="CNX3258" s="137"/>
      <c r="CNY3258" s="137"/>
      <c r="CNZ3258" s="137"/>
      <c r="COA3258" s="137"/>
      <c r="COB3258" s="137"/>
      <c r="COC3258" s="137"/>
      <c r="COD3258" s="137"/>
      <c r="COE3258" s="137"/>
      <c r="COF3258" s="137"/>
      <c r="COG3258" s="137"/>
      <c r="COH3258" s="137"/>
      <c r="COI3258" s="137"/>
      <c r="COJ3258" s="137"/>
      <c r="COK3258" s="137"/>
      <c r="COL3258" s="137"/>
      <c r="COM3258" s="137"/>
      <c r="CON3258" s="137"/>
      <c r="COO3258" s="137"/>
      <c r="COP3258" s="137"/>
      <c r="COQ3258" s="137"/>
      <c r="COR3258" s="137"/>
      <c r="COS3258" s="137"/>
      <c r="COT3258" s="137"/>
      <c r="COU3258" s="137"/>
      <c r="COV3258" s="137"/>
      <c r="COW3258" s="137"/>
      <c r="COX3258" s="137"/>
      <c r="COY3258" s="137"/>
      <c r="COZ3258" s="137"/>
      <c r="CPA3258" s="137"/>
      <c r="CPB3258" s="137"/>
      <c r="CPC3258" s="137"/>
      <c r="CPD3258" s="137"/>
      <c r="CPE3258" s="137"/>
      <c r="CPF3258" s="137"/>
      <c r="CPG3258" s="137"/>
      <c r="CPH3258" s="137"/>
      <c r="CPI3258" s="137"/>
      <c r="CPJ3258" s="137"/>
      <c r="CPK3258" s="137"/>
      <c r="CPL3258" s="137"/>
      <c r="CPM3258" s="137"/>
      <c r="CPN3258" s="137"/>
      <c r="CPO3258" s="137"/>
      <c r="CPP3258" s="137"/>
      <c r="CPQ3258" s="137"/>
      <c r="CPR3258" s="137"/>
      <c r="CPS3258" s="137"/>
      <c r="CPT3258" s="137"/>
      <c r="CPU3258" s="137"/>
      <c r="CPV3258" s="137"/>
      <c r="CPW3258" s="137"/>
      <c r="CPX3258" s="137"/>
      <c r="CPY3258" s="137"/>
      <c r="CPZ3258" s="137"/>
      <c r="CQA3258" s="137"/>
      <c r="CQB3258" s="137"/>
      <c r="CQC3258" s="137"/>
      <c r="CQD3258" s="137"/>
      <c r="CQE3258" s="137"/>
      <c r="CQF3258" s="137"/>
      <c r="CQG3258" s="137"/>
      <c r="CQH3258" s="137"/>
      <c r="CQI3258" s="137"/>
      <c r="CQJ3258" s="137"/>
      <c r="CQK3258" s="137"/>
      <c r="CQL3258" s="137"/>
      <c r="CQM3258" s="137"/>
      <c r="CQN3258" s="137"/>
      <c r="CQO3258" s="137"/>
      <c r="CQP3258" s="137"/>
      <c r="CQQ3258" s="137"/>
      <c r="CQR3258" s="137"/>
      <c r="CQS3258" s="137"/>
      <c r="CQT3258" s="137"/>
      <c r="CQU3258" s="137"/>
      <c r="CQV3258" s="137"/>
      <c r="CQW3258" s="137"/>
      <c r="CQX3258" s="137"/>
      <c r="CQY3258" s="137"/>
      <c r="CQZ3258" s="137"/>
      <c r="CRA3258" s="137"/>
      <c r="CRB3258" s="137"/>
      <c r="CRC3258" s="137"/>
      <c r="CRD3258" s="137"/>
      <c r="CRE3258" s="137"/>
      <c r="CRF3258" s="137"/>
      <c r="CRG3258" s="137"/>
      <c r="CRH3258" s="137"/>
      <c r="CRI3258" s="137"/>
      <c r="CRJ3258" s="137"/>
      <c r="CRK3258" s="137"/>
      <c r="CRL3258" s="137"/>
      <c r="CRM3258" s="137"/>
      <c r="CRN3258" s="137"/>
      <c r="CRO3258" s="137"/>
      <c r="CRP3258" s="137"/>
      <c r="CRQ3258" s="137"/>
      <c r="CRR3258" s="137"/>
      <c r="CRS3258" s="137"/>
      <c r="CRT3258" s="137"/>
      <c r="CRU3258" s="137"/>
      <c r="CRV3258" s="137"/>
      <c r="CRW3258" s="137"/>
      <c r="CRX3258" s="137"/>
      <c r="CRY3258" s="137"/>
      <c r="CRZ3258" s="137"/>
      <c r="CSA3258" s="137"/>
      <c r="CSB3258" s="137"/>
      <c r="CSC3258" s="137"/>
      <c r="CSD3258" s="137"/>
      <c r="CSE3258" s="137"/>
      <c r="CSF3258" s="137"/>
      <c r="CSG3258" s="137"/>
      <c r="CSH3258" s="137"/>
      <c r="CSI3258" s="137"/>
      <c r="CSJ3258" s="137"/>
      <c r="CSK3258" s="137"/>
      <c r="CSL3258" s="137"/>
      <c r="CSM3258" s="137"/>
      <c r="CSN3258" s="137"/>
      <c r="CSO3258" s="137"/>
      <c r="CSP3258" s="137"/>
      <c r="CSQ3258" s="137"/>
      <c r="CSR3258" s="137"/>
      <c r="CSS3258" s="137"/>
      <c r="CST3258" s="137"/>
      <c r="CSU3258" s="137"/>
      <c r="CSV3258" s="137"/>
      <c r="CSW3258" s="137"/>
      <c r="CSX3258" s="137"/>
      <c r="CSY3258" s="137"/>
      <c r="CSZ3258" s="137"/>
      <c r="CTA3258" s="137"/>
      <c r="CTB3258" s="137"/>
      <c r="CTC3258" s="137"/>
      <c r="CTD3258" s="137"/>
      <c r="CTE3258" s="137"/>
      <c r="CTF3258" s="137"/>
      <c r="CTG3258" s="137"/>
      <c r="CTH3258" s="137"/>
      <c r="CTI3258" s="137"/>
      <c r="CTJ3258" s="137"/>
      <c r="CTK3258" s="137"/>
      <c r="CTL3258" s="137"/>
      <c r="CTM3258" s="137"/>
      <c r="CTN3258" s="137"/>
      <c r="CTO3258" s="137"/>
      <c r="CTP3258" s="137"/>
      <c r="CTQ3258" s="137"/>
      <c r="CTR3258" s="137"/>
      <c r="CTS3258" s="137"/>
      <c r="CTT3258" s="137"/>
      <c r="CTU3258" s="137"/>
      <c r="CTV3258" s="137"/>
      <c r="CTW3258" s="137"/>
      <c r="CTX3258" s="137"/>
      <c r="CTY3258" s="137"/>
      <c r="CTZ3258" s="137"/>
      <c r="CUA3258" s="137"/>
      <c r="CUB3258" s="137"/>
      <c r="CUC3258" s="137"/>
      <c r="CUD3258" s="137"/>
      <c r="CUE3258" s="137"/>
      <c r="CUF3258" s="137"/>
      <c r="CUG3258" s="137"/>
      <c r="CUH3258" s="137"/>
      <c r="CUI3258" s="137"/>
      <c r="CUJ3258" s="137"/>
      <c r="CUK3258" s="137"/>
      <c r="CUL3258" s="137"/>
      <c r="CUM3258" s="137"/>
      <c r="CUN3258" s="137"/>
      <c r="CUO3258" s="137"/>
      <c r="CUP3258" s="137"/>
      <c r="CUQ3258" s="137"/>
      <c r="CUR3258" s="137"/>
      <c r="CUS3258" s="137"/>
      <c r="CUT3258" s="137"/>
      <c r="CUU3258" s="137"/>
      <c r="CUV3258" s="137"/>
      <c r="CUW3258" s="137"/>
      <c r="CUX3258" s="137"/>
      <c r="CUY3258" s="137"/>
      <c r="CUZ3258" s="137"/>
      <c r="CVA3258" s="137"/>
      <c r="CVB3258" s="137"/>
      <c r="CVC3258" s="137"/>
      <c r="CVD3258" s="137"/>
      <c r="CVE3258" s="137"/>
      <c r="CVF3258" s="137"/>
      <c r="CVG3258" s="137"/>
      <c r="CVH3258" s="137"/>
      <c r="CVI3258" s="137"/>
      <c r="CVJ3258" s="137"/>
      <c r="CVK3258" s="137"/>
      <c r="CVL3258" s="137"/>
      <c r="CVM3258" s="137"/>
      <c r="CVN3258" s="137"/>
      <c r="CVO3258" s="137"/>
      <c r="CVP3258" s="137"/>
      <c r="CVQ3258" s="137"/>
      <c r="CVR3258" s="137"/>
      <c r="CVS3258" s="137"/>
      <c r="CVT3258" s="137"/>
      <c r="CVU3258" s="137"/>
      <c r="CVV3258" s="137"/>
      <c r="CVW3258" s="137"/>
      <c r="CVX3258" s="137"/>
      <c r="CVY3258" s="137"/>
      <c r="CVZ3258" s="137"/>
      <c r="CWA3258" s="137"/>
      <c r="CWB3258" s="137"/>
      <c r="CWC3258" s="137"/>
      <c r="CWD3258" s="137"/>
      <c r="CWE3258" s="137"/>
      <c r="CWF3258" s="137"/>
      <c r="CWG3258" s="137"/>
      <c r="CWH3258" s="137"/>
      <c r="CWI3258" s="137"/>
      <c r="CWJ3258" s="137"/>
      <c r="CWK3258" s="137"/>
      <c r="CWL3258" s="137"/>
      <c r="CWM3258" s="137"/>
      <c r="CWN3258" s="137"/>
      <c r="CWO3258" s="137"/>
      <c r="CWP3258" s="137"/>
      <c r="CWQ3258" s="137"/>
      <c r="CWR3258" s="137"/>
      <c r="CWS3258" s="137"/>
      <c r="CWT3258" s="137"/>
      <c r="CWU3258" s="137"/>
      <c r="CWV3258" s="137"/>
      <c r="CWW3258" s="137"/>
      <c r="CWX3258" s="137"/>
      <c r="CWY3258" s="137"/>
      <c r="CWZ3258" s="137"/>
      <c r="CXA3258" s="137"/>
      <c r="CXB3258" s="137"/>
      <c r="CXC3258" s="137"/>
      <c r="CXD3258" s="137"/>
      <c r="CXE3258" s="137"/>
      <c r="CXF3258" s="137"/>
      <c r="CXG3258" s="137"/>
      <c r="CXH3258" s="137"/>
      <c r="CXI3258" s="137"/>
      <c r="CXJ3258" s="137"/>
      <c r="CXK3258" s="137"/>
      <c r="CXL3258" s="137"/>
      <c r="CXM3258" s="137"/>
      <c r="CXN3258" s="137"/>
      <c r="CXO3258" s="137"/>
      <c r="CXP3258" s="137"/>
      <c r="CXQ3258" s="137"/>
      <c r="CXR3258" s="137"/>
      <c r="CXS3258" s="137"/>
      <c r="CXT3258" s="137"/>
      <c r="CXU3258" s="137"/>
      <c r="CXV3258" s="137"/>
      <c r="CXW3258" s="137"/>
      <c r="CXX3258" s="137"/>
      <c r="CXY3258" s="137"/>
      <c r="CXZ3258" s="137"/>
      <c r="CYA3258" s="137"/>
      <c r="CYB3258" s="137"/>
      <c r="CYC3258" s="137"/>
      <c r="CYD3258" s="137"/>
      <c r="CYE3258" s="137"/>
      <c r="CYF3258" s="137"/>
      <c r="CYG3258" s="137"/>
      <c r="CYH3258" s="137"/>
      <c r="CYI3258" s="137"/>
      <c r="CYJ3258" s="137"/>
      <c r="CYK3258" s="137"/>
      <c r="CYL3258" s="137"/>
      <c r="CYM3258" s="137"/>
      <c r="CYN3258" s="137"/>
      <c r="CYO3258" s="137"/>
      <c r="CYP3258" s="137"/>
      <c r="CYQ3258" s="137"/>
      <c r="CYR3258" s="137"/>
      <c r="CYS3258" s="137"/>
      <c r="CYT3258" s="137"/>
      <c r="CYU3258" s="137"/>
      <c r="CYV3258" s="137"/>
      <c r="CYW3258" s="137"/>
      <c r="CYX3258" s="137"/>
      <c r="CYY3258" s="137"/>
      <c r="CYZ3258" s="137"/>
      <c r="CZA3258" s="137"/>
      <c r="CZB3258" s="137"/>
      <c r="CZC3258" s="137"/>
      <c r="CZD3258" s="137"/>
      <c r="CZE3258" s="137"/>
      <c r="CZF3258" s="137"/>
      <c r="CZG3258" s="137"/>
      <c r="CZH3258" s="137"/>
      <c r="CZI3258" s="137"/>
      <c r="CZJ3258" s="137"/>
      <c r="CZK3258" s="137"/>
      <c r="CZL3258" s="137"/>
      <c r="CZM3258" s="137"/>
      <c r="CZN3258" s="137"/>
      <c r="CZO3258" s="137"/>
      <c r="CZP3258" s="137"/>
      <c r="CZQ3258" s="137"/>
      <c r="CZR3258" s="137"/>
      <c r="CZS3258" s="137"/>
      <c r="CZT3258" s="137"/>
      <c r="CZU3258" s="137"/>
      <c r="CZV3258" s="137"/>
      <c r="CZW3258" s="137"/>
      <c r="CZX3258" s="137"/>
      <c r="CZY3258" s="137"/>
      <c r="CZZ3258" s="137"/>
      <c r="DAA3258" s="137"/>
      <c r="DAB3258" s="137"/>
      <c r="DAC3258" s="137"/>
      <c r="DAD3258" s="137"/>
      <c r="DAE3258" s="137"/>
      <c r="DAF3258" s="137"/>
      <c r="DAG3258" s="137"/>
      <c r="DAH3258" s="137"/>
      <c r="DAI3258" s="137"/>
      <c r="DAJ3258" s="137"/>
      <c r="DAK3258" s="137"/>
      <c r="DAL3258" s="137"/>
      <c r="DAM3258" s="137"/>
      <c r="DAN3258" s="137"/>
      <c r="DAO3258" s="137"/>
      <c r="DAP3258" s="137"/>
      <c r="DAQ3258" s="137"/>
      <c r="DAR3258" s="137"/>
      <c r="DAS3258" s="137"/>
      <c r="DAT3258" s="137"/>
      <c r="DAU3258" s="137"/>
      <c r="DAV3258" s="137"/>
      <c r="DAW3258" s="137"/>
      <c r="DAX3258" s="137"/>
      <c r="DAY3258" s="137"/>
      <c r="DAZ3258" s="137"/>
      <c r="DBA3258" s="137"/>
      <c r="DBB3258" s="137"/>
      <c r="DBC3258" s="137"/>
      <c r="DBD3258" s="137"/>
      <c r="DBE3258" s="137"/>
      <c r="DBF3258" s="137"/>
      <c r="DBG3258" s="137"/>
      <c r="DBH3258" s="137"/>
      <c r="DBI3258" s="137"/>
      <c r="DBJ3258" s="137"/>
      <c r="DBK3258" s="137"/>
      <c r="DBL3258" s="137"/>
      <c r="DBM3258" s="137"/>
      <c r="DBN3258" s="137"/>
      <c r="DBO3258" s="137"/>
      <c r="DBP3258" s="137"/>
      <c r="DBQ3258" s="137"/>
      <c r="DBR3258" s="137"/>
      <c r="DBS3258" s="137"/>
      <c r="DBT3258" s="137"/>
      <c r="DBU3258" s="137"/>
      <c r="DBV3258" s="137"/>
      <c r="DBW3258" s="137"/>
      <c r="DBX3258" s="137"/>
      <c r="DBY3258" s="137"/>
      <c r="DBZ3258" s="137"/>
      <c r="DCA3258" s="137"/>
      <c r="DCB3258" s="137"/>
      <c r="DCC3258" s="137"/>
      <c r="DCD3258" s="137"/>
      <c r="DCE3258" s="137"/>
      <c r="DCF3258" s="137"/>
      <c r="DCG3258" s="137"/>
      <c r="DCH3258" s="137"/>
      <c r="DCI3258" s="137"/>
      <c r="DCJ3258" s="137"/>
      <c r="DCK3258" s="137"/>
      <c r="DCL3258" s="137"/>
      <c r="DCM3258" s="137"/>
      <c r="DCN3258" s="137"/>
      <c r="DCO3258" s="137"/>
      <c r="DCP3258" s="137"/>
      <c r="DCQ3258" s="137"/>
      <c r="DCR3258" s="137"/>
      <c r="DCS3258" s="137"/>
      <c r="DCT3258" s="137"/>
      <c r="DCU3258" s="137"/>
      <c r="DCV3258" s="137"/>
      <c r="DCW3258" s="137"/>
      <c r="DCX3258" s="137"/>
      <c r="DCY3258" s="137"/>
      <c r="DCZ3258" s="137"/>
      <c r="DDA3258" s="137"/>
      <c r="DDB3258" s="137"/>
      <c r="DDC3258" s="137"/>
      <c r="DDD3258" s="137"/>
      <c r="DDE3258" s="137"/>
      <c r="DDF3258" s="137"/>
      <c r="DDG3258" s="137"/>
      <c r="DDH3258" s="137"/>
      <c r="DDI3258" s="137"/>
      <c r="DDJ3258" s="137"/>
      <c r="DDK3258" s="137"/>
      <c r="DDL3258" s="137"/>
      <c r="DDM3258" s="137"/>
      <c r="DDN3258" s="137"/>
      <c r="DDO3258" s="137"/>
      <c r="DDP3258" s="137"/>
      <c r="DDQ3258" s="137"/>
      <c r="DDR3258" s="137"/>
      <c r="DDS3258" s="137"/>
      <c r="DDT3258" s="137"/>
      <c r="DDU3258" s="137"/>
      <c r="DDV3258" s="137"/>
      <c r="DDW3258" s="137"/>
      <c r="DDX3258" s="137"/>
      <c r="DDY3258" s="137"/>
      <c r="DDZ3258" s="137"/>
      <c r="DEA3258" s="137"/>
      <c r="DEB3258" s="137"/>
      <c r="DEC3258" s="137"/>
      <c r="DED3258" s="137"/>
      <c r="DEE3258" s="137"/>
      <c r="DEF3258" s="137"/>
      <c r="DEG3258" s="137"/>
      <c r="DEH3258" s="137"/>
      <c r="DEI3258" s="137"/>
      <c r="DEJ3258" s="137"/>
      <c r="DEK3258" s="137"/>
      <c r="DEL3258" s="137"/>
      <c r="DEM3258" s="137"/>
      <c r="DEN3258" s="137"/>
      <c r="DEO3258" s="137"/>
      <c r="DEP3258" s="137"/>
      <c r="DEQ3258" s="137"/>
      <c r="DER3258" s="137"/>
      <c r="DES3258" s="137"/>
      <c r="DET3258" s="137"/>
      <c r="DEU3258" s="137"/>
      <c r="DEV3258" s="137"/>
      <c r="DEW3258" s="137"/>
      <c r="DEX3258" s="137"/>
      <c r="DEY3258" s="137"/>
      <c r="DEZ3258" s="137"/>
      <c r="DFA3258" s="137"/>
      <c r="DFB3258" s="137"/>
      <c r="DFC3258" s="137"/>
      <c r="DFD3258" s="137"/>
      <c r="DFE3258" s="137"/>
      <c r="DFF3258" s="137"/>
      <c r="DFG3258" s="137"/>
      <c r="DFH3258" s="137"/>
      <c r="DFI3258" s="137"/>
      <c r="DFJ3258" s="137"/>
      <c r="DFK3258" s="137"/>
      <c r="DFL3258" s="137"/>
      <c r="DFM3258" s="137"/>
      <c r="DFN3258" s="137"/>
      <c r="DFO3258" s="137"/>
      <c r="DFP3258" s="137"/>
      <c r="DFQ3258" s="137"/>
      <c r="DFR3258" s="137"/>
      <c r="DFS3258" s="137"/>
      <c r="DFT3258" s="137"/>
      <c r="DFU3258" s="137"/>
      <c r="DFV3258" s="137"/>
      <c r="DFW3258" s="137"/>
      <c r="DFX3258" s="137"/>
      <c r="DFY3258" s="137"/>
      <c r="DFZ3258" s="137"/>
      <c r="DGA3258" s="137"/>
      <c r="DGB3258" s="137"/>
      <c r="DGC3258" s="137"/>
      <c r="DGD3258" s="137"/>
      <c r="DGE3258" s="137"/>
      <c r="DGF3258" s="137"/>
      <c r="DGG3258" s="137"/>
      <c r="DGH3258" s="137"/>
      <c r="DGI3258" s="137"/>
      <c r="DGJ3258" s="137"/>
      <c r="DGK3258" s="137"/>
      <c r="DGL3258" s="137"/>
      <c r="DGM3258" s="137"/>
      <c r="DGN3258" s="137"/>
      <c r="DGO3258" s="137"/>
      <c r="DGP3258" s="137"/>
      <c r="DGQ3258" s="137"/>
      <c r="DGR3258" s="137"/>
      <c r="DGS3258" s="137"/>
      <c r="DGT3258" s="137"/>
      <c r="DGU3258" s="137"/>
      <c r="DGV3258" s="137"/>
      <c r="DGW3258" s="137"/>
      <c r="DGX3258" s="137"/>
      <c r="DGY3258" s="137"/>
      <c r="DGZ3258" s="137"/>
      <c r="DHA3258" s="137"/>
      <c r="DHB3258" s="137"/>
      <c r="DHC3258" s="137"/>
      <c r="DHD3258" s="137"/>
      <c r="DHE3258" s="137"/>
      <c r="DHF3258" s="137"/>
      <c r="DHG3258" s="137"/>
      <c r="DHH3258" s="137"/>
      <c r="DHI3258" s="137"/>
      <c r="DHJ3258" s="137"/>
      <c r="DHK3258" s="137"/>
      <c r="DHL3258" s="137"/>
      <c r="DHM3258" s="137"/>
      <c r="DHN3258" s="137"/>
      <c r="DHO3258" s="137"/>
    </row>
    <row r="3259" spans="1:2927" s="148" customFormat="1" ht="27.9" customHeight="1" outlineLevel="1" x14ac:dyDescent="0.35">
      <c r="A3259" s="83" t="s">
        <v>4504</v>
      </c>
      <c r="B3259" s="84" t="s">
        <v>4380</v>
      </c>
      <c r="C3259" s="85"/>
      <c r="D3259" s="86"/>
      <c r="E3259" s="101"/>
      <c r="F3259" s="101"/>
      <c r="G3259" s="101"/>
      <c r="H3259" s="101"/>
      <c r="I3259" s="101">
        <f t="shared" si="199"/>
        <v>0</v>
      </c>
      <c r="J3259" s="101"/>
      <c r="K3259" s="101"/>
      <c r="L3259" s="101"/>
      <c r="M3259" s="101"/>
      <c r="N3259" s="101">
        <f t="shared" si="200"/>
        <v>0</v>
      </c>
      <c r="O3259" s="88">
        <v>46071</v>
      </c>
      <c r="P3259" s="88">
        <v>46073</v>
      </c>
      <c r="Q3259" s="89">
        <v>0.03</v>
      </c>
      <c r="R3259" s="90" t="s">
        <v>33</v>
      </c>
      <c r="S3259" s="91"/>
      <c r="T3259" s="91"/>
      <c r="U3259" s="102"/>
      <c r="V3259" s="137"/>
      <c r="W3259" s="137"/>
      <c r="X3259" s="137"/>
      <c r="Y3259" s="137"/>
      <c r="Z3259" s="137"/>
      <c r="AA3259" s="137"/>
      <c r="AB3259" s="137"/>
      <c r="AC3259" s="137"/>
      <c r="AD3259" s="137"/>
      <c r="AE3259" s="137"/>
      <c r="AF3259" s="137"/>
      <c r="AG3259" s="137"/>
      <c r="AH3259" s="137"/>
      <c r="AI3259" s="137"/>
      <c r="AJ3259" s="137"/>
      <c r="AK3259" s="137"/>
      <c r="AL3259" s="137"/>
      <c r="AM3259" s="137"/>
      <c r="AN3259" s="137"/>
      <c r="AO3259" s="137"/>
      <c r="AP3259" s="137"/>
      <c r="AQ3259" s="137"/>
      <c r="AR3259" s="137"/>
      <c r="AS3259" s="137"/>
      <c r="AT3259" s="137"/>
      <c r="AU3259" s="137"/>
      <c r="AV3259" s="137"/>
      <c r="AW3259" s="137"/>
      <c r="AX3259" s="137"/>
      <c r="AY3259" s="137"/>
      <c r="AZ3259" s="137"/>
      <c r="BA3259" s="137"/>
      <c r="BB3259" s="137"/>
      <c r="BC3259" s="137"/>
      <c r="BD3259" s="137"/>
      <c r="BE3259" s="137"/>
      <c r="BF3259" s="137"/>
      <c r="BG3259" s="137"/>
      <c r="BH3259" s="137"/>
      <c r="BI3259" s="137"/>
      <c r="BJ3259" s="137"/>
      <c r="BK3259" s="137"/>
      <c r="BL3259" s="137"/>
      <c r="BM3259" s="137"/>
      <c r="BN3259" s="137"/>
      <c r="BO3259" s="137"/>
      <c r="BP3259" s="137"/>
      <c r="BQ3259" s="137"/>
      <c r="BR3259" s="137"/>
      <c r="BS3259" s="137"/>
      <c r="BT3259" s="137"/>
      <c r="BU3259" s="137"/>
      <c r="BV3259" s="137"/>
      <c r="BW3259" s="137"/>
      <c r="BX3259" s="137"/>
      <c r="BY3259" s="137"/>
      <c r="BZ3259" s="137"/>
      <c r="CA3259" s="137"/>
      <c r="CB3259" s="137"/>
      <c r="CC3259" s="137"/>
      <c r="CD3259" s="137"/>
      <c r="CE3259" s="137"/>
      <c r="CF3259" s="137"/>
      <c r="CG3259" s="137"/>
      <c r="CH3259" s="137"/>
      <c r="CI3259" s="137"/>
      <c r="CJ3259" s="137"/>
      <c r="CK3259" s="137"/>
      <c r="CL3259" s="137"/>
      <c r="CM3259" s="137"/>
      <c r="CN3259" s="137"/>
      <c r="CO3259" s="137"/>
      <c r="CP3259" s="137"/>
      <c r="CQ3259" s="137"/>
      <c r="CR3259" s="137"/>
      <c r="CS3259" s="137"/>
      <c r="CT3259" s="137"/>
      <c r="CU3259" s="137"/>
      <c r="CV3259" s="137"/>
      <c r="CW3259" s="137"/>
      <c r="CX3259" s="137"/>
      <c r="CY3259" s="137"/>
      <c r="CZ3259" s="137"/>
      <c r="DA3259" s="137"/>
      <c r="DB3259" s="137"/>
      <c r="DC3259" s="137"/>
      <c r="DD3259" s="137"/>
      <c r="DE3259" s="137"/>
      <c r="DF3259" s="137"/>
      <c r="DG3259" s="137"/>
      <c r="DH3259" s="137"/>
      <c r="DI3259" s="137"/>
      <c r="DJ3259" s="137"/>
      <c r="DK3259" s="137"/>
      <c r="DL3259" s="137"/>
      <c r="DM3259" s="137"/>
      <c r="DN3259" s="137"/>
      <c r="DO3259" s="137"/>
      <c r="DP3259" s="137"/>
      <c r="DQ3259" s="137"/>
      <c r="DR3259" s="137"/>
      <c r="DS3259" s="137"/>
      <c r="DT3259" s="137"/>
      <c r="DU3259" s="137"/>
      <c r="DV3259" s="137"/>
      <c r="DW3259" s="137"/>
      <c r="DX3259" s="137"/>
      <c r="DY3259" s="137"/>
      <c r="DZ3259" s="137"/>
      <c r="EA3259" s="137"/>
      <c r="EB3259" s="137"/>
      <c r="EC3259" s="137"/>
      <c r="ED3259" s="137"/>
      <c r="EE3259" s="137"/>
      <c r="EF3259" s="137"/>
      <c r="EG3259" s="137"/>
      <c r="EH3259" s="137"/>
      <c r="EI3259" s="137"/>
      <c r="EJ3259" s="137"/>
      <c r="EK3259" s="137"/>
      <c r="EL3259" s="137"/>
      <c r="EM3259" s="137"/>
      <c r="EN3259" s="137"/>
      <c r="EO3259" s="137"/>
      <c r="EP3259" s="137"/>
      <c r="EQ3259" s="137"/>
      <c r="ER3259" s="137"/>
      <c r="ES3259" s="137"/>
      <c r="ET3259" s="137"/>
      <c r="EU3259" s="137"/>
      <c r="EV3259" s="137"/>
      <c r="EW3259" s="137"/>
      <c r="EX3259" s="137"/>
      <c r="EY3259" s="137"/>
      <c r="EZ3259" s="137"/>
      <c r="FA3259" s="137"/>
      <c r="FB3259" s="137"/>
      <c r="FC3259" s="137"/>
      <c r="FD3259" s="137"/>
      <c r="FE3259" s="137"/>
      <c r="FF3259" s="137"/>
      <c r="FG3259" s="137"/>
      <c r="FH3259" s="137"/>
      <c r="FI3259" s="137"/>
      <c r="FJ3259" s="137"/>
      <c r="FK3259" s="137"/>
      <c r="FL3259" s="137"/>
      <c r="FM3259" s="137"/>
      <c r="FN3259" s="137"/>
      <c r="FO3259" s="137"/>
      <c r="FP3259" s="137"/>
      <c r="FQ3259" s="137"/>
      <c r="FR3259" s="137"/>
      <c r="FS3259" s="137"/>
      <c r="FT3259" s="137"/>
      <c r="FU3259" s="137"/>
      <c r="FV3259" s="137"/>
      <c r="FW3259" s="137"/>
      <c r="FX3259" s="137"/>
      <c r="FY3259" s="137"/>
      <c r="FZ3259" s="137"/>
      <c r="GA3259" s="137"/>
      <c r="GB3259" s="137"/>
      <c r="GC3259" s="137"/>
      <c r="GD3259" s="137"/>
      <c r="GE3259" s="137"/>
      <c r="GF3259" s="137"/>
      <c r="GG3259" s="137"/>
      <c r="GH3259" s="137"/>
      <c r="GI3259" s="137"/>
      <c r="GJ3259" s="137"/>
      <c r="GK3259" s="137"/>
      <c r="GL3259" s="137"/>
      <c r="GM3259" s="137"/>
      <c r="GN3259" s="137"/>
      <c r="GO3259" s="137"/>
      <c r="GP3259" s="137"/>
      <c r="GQ3259" s="137"/>
      <c r="GR3259" s="137"/>
      <c r="GS3259" s="137"/>
      <c r="GT3259" s="137"/>
      <c r="GU3259" s="137"/>
      <c r="GV3259" s="137"/>
      <c r="GW3259" s="137"/>
      <c r="GX3259" s="137"/>
      <c r="GY3259" s="137"/>
      <c r="GZ3259" s="137"/>
      <c r="HA3259" s="137"/>
      <c r="HB3259" s="137"/>
      <c r="HC3259" s="137"/>
      <c r="HD3259" s="137"/>
      <c r="HE3259" s="137"/>
      <c r="HF3259" s="137"/>
      <c r="HG3259" s="137"/>
      <c r="HH3259" s="137"/>
      <c r="HI3259" s="137"/>
      <c r="HJ3259" s="137"/>
      <c r="HK3259" s="137"/>
      <c r="HL3259" s="137"/>
      <c r="HM3259" s="137"/>
      <c r="HN3259" s="137"/>
      <c r="HO3259" s="137"/>
      <c r="HP3259" s="137"/>
      <c r="HQ3259" s="137"/>
      <c r="HR3259" s="137"/>
      <c r="HS3259" s="137"/>
      <c r="HT3259" s="137"/>
      <c r="HU3259" s="137"/>
      <c r="HV3259" s="137"/>
      <c r="HW3259" s="137"/>
      <c r="HX3259" s="137"/>
      <c r="HY3259" s="137"/>
      <c r="HZ3259" s="137"/>
      <c r="IA3259" s="137"/>
      <c r="IB3259" s="137"/>
      <c r="IC3259" s="137"/>
      <c r="ID3259" s="137"/>
      <c r="IE3259" s="137"/>
      <c r="IF3259" s="137"/>
      <c r="IG3259" s="137"/>
      <c r="IH3259" s="137"/>
      <c r="II3259" s="137"/>
      <c r="IJ3259" s="137"/>
      <c r="IK3259" s="137"/>
      <c r="IL3259" s="137"/>
      <c r="IM3259" s="137"/>
      <c r="IN3259" s="137"/>
      <c r="IO3259" s="137"/>
      <c r="IP3259" s="137"/>
      <c r="IQ3259" s="137"/>
      <c r="IR3259" s="137"/>
      <c r="IS3259" s="137"/>
      <c r="IT3259" s="137"/>
      <c r="IU3259" s="137"/>
      <c r="IV3259" s="137"/>
      <c r="IW3259" s="137"/>
      <c r="IX3259" s="137"/>
      <c r="IY3259" s="137"/>
      <c r="IZ3259" s="137"/>
      <c r="JA3259" s="137"/>
      <c r="JB3259" s="137"/>
      <c r="JC3259" s="137"/>
      <c r="JD3259" s="137"/>
      <c r="JE3259" s="137"/>
      <c r="JF3259" s="137"/>
      <c r="JG3259" s="137"/>
      <c r="JH3259" s="137"/>
      <c r="JI3259" s="137"/>
      <c r="JJ3259" s="137"/>
      <c r="JK3259" s="137"/>
      <c r="JL3259" s="137"/>
      <c r="JM3259" s="137"/>
      <c r="JN3259" s="137"/>
      <c r="JO3259" s="137"/>
      <c r="JP3259" s="137"/>
      <c r="JQ3259" s="137"/>
      <c r="JR3259" s="137"/>
      <c r="JS3259" s="137"/>
      <c r="JT3259" s="137"/>
      <c r="JU3259" s="137"/>
      <c r="JV3259" s="137"/>
      <c r="JW3259" s="137"/>
      <c r="JX3259" s="137"/>
      <c r="JY3259" s="137"/>
      <c r="JZ3259" s="137"/>
      <c r="KA3259" s="137"/>
      <c r="KB3259" s="137"/>
      <c r="KC3259" s="137"/>
      <c r="KD3259" s="137"/>
      <c r="KE3259" s="137"/>
      <c r="KF3259" s="137"/>
      <c r="KG3259" s="137"/>
      <c r="KH3259" s="137"/>
      <c r="KI3259" s="137"/>
      <c r="KJ3259" s="137"/>
      <c r="KK3259" s="137"/>
      <c r="KL3259" s="137"/>
      <c r="KM3259" s="137"/>
      <c r="KN3259" s="137"/>
      <c r="KO3259" s="137"/>
      <c r="KP3259" s="137"/>
      <c r="KQ3259" s="137"/>
      <c r="KR3259" s="137"/>
      <c r="KS3259" s="137"/>
      <c r="KT3259" s="137"/>
      <c r="KU3259" s="137"/>
      <c r="KV3259" s="137"/>
      <c r="KW3259" s="137"/>
      <c r="KX3259" s="137"/>
      <c r="KY3259" s="137"/>
      <c r="KZ3259" s="137"/>
      <c r="LA3259" s="137"/>
      <c r="LB3259" s="137"/>
      <c r="LC3259" s="137"/>
      <c r="LD3259" s="137"/>
      <c r="LE3259" s="137"/>
      <c r="LF3259" s="137"/>
      <c r="LG3259" s="137"/>
      <c r="LH3259" s="137"/>
      <c r="LI3259" s="137"/>
      <c r="LJ3259" s="137"/>
      <c r="LK3259" s="137"/>
      <c r="LL3259" s="137"/>
      <c r="LM3259" s="137"/>
      <c r="LN3259" s="137"/>
      <c r="LO3259" s="137"/>
      <c r="LP3259" s="137"/>
      <c r="LQ3259" s="137"/>
      <c r="LR3259" s="137"/>
      <c r="LS3259" s="137"/>
      <c r="LT3259" s="137"/>
      <c r="LU3259" s="137"/>
      <c r="LV3259" s="137"/>
      <c r="LW3259" s="137"/>
      <c r="LX3259" s="137"/>
      <c r="LY3259" s="137"/>
      <c r="LZ3259" s="137"/>
      <c r="MA3259" s="137"/>
      <c r="MB3259" s="137"/>
      <c r="MC3259" s="137"/>
      <c r="MD3259" s="137"/>
      <c r="ME3259" s="137"/>
      <c r="MF3259" s="137"/>
      <c r="MG3259" s="137"/>
      <c r="MH3259" s="137"/>
      <c r="MI3259" s="137"/>
      <c r="MJ3259" s="137"/>
      <c r="MK3259" s="137"/>
      <c r="ML3259" s="137"/>
      <c r="MM3259" s="137"/>
      <c r="MN3259" s="137"/>
      <c r="MO3259" s="137"/>
      <c r="MP3259" s="137"/>
      <c r="MQ3259" s="137"/>
      <c r="MR3259" s="137"/>
      <c r="MS3259" s="137"/>
      <c r="MT3259" s="137"/>
      <c r="MU3259" s="137"/>
      <c r="MV3259" s="137"/>
      <c r="MW3259" s="137"/>
      <c r="MX3259" s="137"/>
      <c r="MY3259" s="137"/>
      <c r="MZ3259" s="137"/>
      <c r="NA3259" s="137"/>
      <c r="NB3259" s="137"/>
      <c r="NC3259" s="137"/>
      <c r="ND3259" s="137"/>
      <c r="NE3259" s="137"/>
      <c r="NF3259" s="137"/>
      <c r="NG3259" s="137"/>
      <c r="NH3259" s="137"/>
      <c r="NI3259" s="137"/>
      <c r="NJ3259" s="137"/>
      <c r="NK3259" s="137"/>
      <c r="NL3259" s="137"/>
      <c r="NM3259" s="137"/>
      <c r="NN3259" s="137"/>
      <c r="NO3259" s="137"/>
      <c r="NP3259" s="137"/>
      <c r="NQ3259" s="137"/>
      <c r="NR3259" s="137"/>
      <c r="NS3259" s="137"/>
      <c r="NT3259" s="137"/>
      <c r="NU3259" s="137"/>
      <c r="NV3259" s="137"/>
      <c r="NW3259" s="137"/>
      <c r="NX3259" s="137"/>
      <c r="NY3259" s="137"/>
      <c r="NZ3259" s="137"/>
      <c r="OA3259" s="137"/>
      <c r="OB3259" s="137"/>
      <c r="OC3259" s="137"/>
      <c r="OD3259" s="137"/>
      <c r="OE3259" s="137"/>
      <c r="OF3259" s="137"/>
      <c r="OG3259" s="137"/>
      <c r="OH3259" s="137"/>
      <c r="OI3259" s="137"/>
      <c r="OJ3259" s="137"/>
      <c r="OK3259" s="137"/>
      <c r="OL3259" s="137"/>
      <c r="OM3259" s="137"/>
      <c r="ON3259" s="137"/>
      <c r="OO3259" s="137"/>
      <c r="OP3259" s="137"/>
      <c r="OQ3259" s="137"/>
      <c r="OR3259" s="137"/>
      <c r="OS3259" s="137"/>
      <c r="OT3259" s="137"/>
      <c r="OU3259" s="137"/>
      <c r="OV3259" s="137"/>
      <c r="OW3259" s="137"/>
      <c r="OX3259" s="137"/>
      <c r="OY3259" s="137"/>
      <c r="OZ3259" s="137"/>
      <c r="PA3259" s="137"/>
      <c r="PB3259" s="137"/>
      <c r="PC3259" s="137"/>
      <c r="PD3259" s="137"/>
      <c r="PE3259" s="137"/>
      <c r="PF3259" s="137"/>
      <c r="PG3259" s="137"/>
      <c r="PH3259" s="137"/>
      <c r="PI3259" s="137"/>
      <c r="PJ3259" s="137"/>
      <c r="PK3259" s="137"/>
      <c r="PL3259" s="137"/>
      <c r="PM3259" s="137"/>
      <c r="PN3259" s="137"/>
      <c r="PO3259" s="137"/>
      <c r="PP3259" s="137"/>
      <c r="PQ3259" s="137"/>
      <c r="PR3259" s="137"/>
      <c r="PS3259" s="137"/>
      <c r="PT3259" s="137"/>
      <c r="PU3259" s="137"/>
      <c r="PV3259" s="137"/>
      <c r="PW3259" s="137"/>
      <c r="PX3259" s="137"/>
      <c r="PY3259" s="137"/>
      <c r="PZ3259" s="137"/>
      <c r="QA3259" s="137"/>
      <c r="QB3259" s="137"/>
      <c r="QC3259" s="137"/>
      <c r="QD3259" s="137"/>
      <c r="QE3259" s="137"/>
      <c r="QF3259" s="137"/>
      <c r="QG3259" s="137"/>
      <c r="QH3259" s="137"/>
      <c r="QI3259" s="137"/>
      <c r="QJ3259" s="137"/>
      <c r="QK3259" s="137"/>
      <c r="QL3259" s="137"/>
      <c r="QM3259" s="137"/>
      <c r="QN3259" s="137"/>
      <c r="QO3259" s="137"/>
      <c r="QP3259" s="137"/>
      <c r="QQ3259" s="137"/>
      <c r="QR3259" s="137"/>
      <c r="QS3259" s="137"/>
      <c r="QT3259" s="137"/>
      <c r="QU3259" s="137"/>
      <c r="QV3259" s="137"/>
      <c r="QW3259" s="137"/>
      <c r="QX3259" s="137"/>
      <c r="QY3259" s="137"/>
      <c r="QZ3259" s="137"/>
      <c r="RA3259" s="137"/>
      <c r="RB3259" s="137"/>
      <c r="RC3259" s="137"/>
      <c r="RD3259" s="137"/>
      <c r="RE3259" s="137"/>
      <c r="RF3259" s="137"/>
      <c r="RG3259" s="137"/>
      <c r="RH3259" s="137"/>
      <c r="RI3259" s="137"/>
      <c r="RJ3259" s="137"/>
      <c r="RK3259" s="137"/>
      <c r="RL3259" s="137"/>
      <c r="RM3259" s="137"/>
      <c r="RN3259" s="137"/>
      <c r="RO3259" s="137"/>
      <c r="RP3259" s="137"/>
      <c r="RQ3259" s="137"/>
      <c r="RR3259" s="137"/>
      <c r="RS3259" s="137"/>
      <c r="RT3259" s="137"/>
      <c r="RU3259" s="137"/>
      <c r="RV3259" s="137"/>
      <c r="RW3259" s="137"/>
      <c r="RX3259" s="137"/>
      <c r="RY3259" s="137"/>
      <c r="RZ3259" s="137"/>
      <c r="SA3259" s="137"/>
      <c r="SB3259" s="137"/>
      <c r="SC3259" s="137"/>
      <c r="SD3259" s="137"/>
      <c r="SE3259" s="137"/>
      <c r="SF3259" s="137"/>
      <c r="SG3259" s="137"/>
      <c r="SH3259" s="137"/>
      <c r="SI3259" s="137"/>
      <c r="SJ3259" s="137"/>
      <c r="SK3259" s="137"/>
      <c r="SL3259" s="137"/>
      <c r="SM3259" s="137"/>
      <c r="SN3259" s="137"/>
      <c r="SO3259" s="137"/>
      <c r="SP3259" s="137"/>
      <c r="SQ3259" s="137"/>
      <c r="SR3259" s="137"/>
      <c r="SS3259" s="137"/>
      <c r="ST3259" s="137"/>
      <c r="SU3259" s="137"/>
      <c r="SV3259" s="137"/>
      <c r="SW3259" s="137"/>
      <c r="SX3259" s="137"/>
      <c r="SY3259" s="137"/>
      <c r="SZ3259" s="137"/>
      <c r="TA3259" s="137"/>
      <c r="TB3259" s="137"/>
      <c r="TC3259" s="137"/>
      <c r="TD3259" s="137"/>
      <c r="TE3259" s="137"/>
      <c r="TF3259" s="137"/>
      <c r="TG3259" s="137"/>
      <c r="TH3259" s="137"/>
      <c r="TI3259" s="137"/>
      <c r="TJ3259" s="137"/>
      <c r="TK3259" s="137"/>
      <c r="TL3259" s="137"/>
      <c r="TM3259" s="137"/>
      <c r="TN3259" s="137"/>
      <c r="TO3259" s="137"/>
      <c r="TP3259" s="137"/>
      <c r="TQ3259" s="137"/>
      <c r="TR3259" s="137"/>
      <c r="TS3259" s="137"/>
      <c r="TT3259" s="137"/>
      <c r="TU3259" s="137"/>
      <c r="TV3259" s="137"/>
      <c r="TW3259" s="137"/>
      <c r="TX3259" s="137"/>
      <c r="TY3259" s="137"/>
      <c r="TZ3259" s="137"/>
      <c r="UA3259" s="137"/>
      <c r="UB3259" s="137"/>
      <c r="UC3259" s="137"/>
      <c r="UD3259" s="137"/>
      <c r="UE3259" s="137"/>
      <c r="UF3259" s="137"/>
      <c r="UG3259" s="137"/>
      <c r="UH3259" s="137"/>
      <c r="UI3259" s="137"/>
      <c r="UJ3259" s="137"/>
      <c r="UK3259" s="137"/>
      <c r="UL3259" s="137"/>
      <c r="UM3259" s="137"/>
      <c r="UN3259" s="137"/>
      <c r="UO3259" s="137"/>
      <c r="UP3259" s="137"/>
      <c r="UQ3259" s="137"/>
      <c r="UR3259" s="137"/>
      <c r="US3259" s="137"/>
      <c r="UT3259" s="137"/>
      <c r="UU3259" s="137"/>
      <c r="UV3259" s="137"/>
      <c r="UW3259" s="137"/>
      <c r="UX3259" s="137"/>
      <c r="UY3259" s="137"/>
      <c r="UZ3259" s="137"/>
      <c r="VA3259" s="137"/>
      <c r="VB3259" s="137"/>
      <c r="VC3259" s="137"/>
      <c r="VD3259" s="137"/>
      <c r="VE3259" s="137"/>
      <c r="VF3259" s="137"/>
      <c r="VG3259" s="137"/>
      <c r="VH3259" s="137"/>
      <c r="VI3259" s="137"/>
      <c r="VJ3259" s="137"/>
      <c r="VK3259" s="137"/>
      <c r="VL3259" s="137"/>
      <c r="VM3259" s="137"/>
      <c r="VN3259" s="137"/>
      <c r="VO3259" s="137"/>
      <c r="VP3259" s="137"/>
      <c r="VQ3259" s="137"/>
      <c r="VR3259" s="137"/>
      <c r="VS3259" s="137"/>
      <c r="VT3259" s="137"/>
      <c r="VU3259" s="137"/>
      <c r="VV3259" s="137"/>
      <c r="VW3259" s="137"/>
      <c r="VX3259" s="137"/>
      <c r="VY3259" s="137"/>
      <c r="VZ3259" s="137"/>
      <c r="WA3259" s="137"/>
      <c r="WB3259" s="137"/>
      <c r="WC3259" s="137"/>
      <c r="WD3259" s="137"/>
      <c r="WE3259" s="137"/>
      <c r="WF3259" s="137"/>
      <c r="WG3259" s="137"/>
      <c r="WH3259" s="137"/>
      <c r="WI3259" s="137"/>
      <c r="WJ3259" s="137"/>
      <c r="WK3259" s="137"/>
      <c r="WL3259" s="137"/>
      <c r="WM3259" s="137"/>
      <c r="WN3259" s="137"/>
      <c r="WO3259" s="137"/>
      <c r="WP3259" s="137"/>
      <c r="WQ3259" s="137"/>
      <c r="WR3259" s="137"/>
      <c r="WS3259" s="137"/>
      <c r="WT3259" s="137"/>
      <c r="WU3259" s="137"/>
      <c r="WV3259" s="137"/>
      <c r="WW3259" s="137"/>
      <c r="WX3259" s="137"/>
      <c r="WY3259" s="137"/>
      <c r="WZ3259" s="137"/>
      <c r="XA3259" s="137"/>
      <c r="XB3259" s="137"/>
      <c r="XC3259" s="137"/>
      <c r="XD3259" s="137"/>
      <c r="XE3259" s="137"/>
      <c r="XF3259" s="137"/>
      <c r="XG3259" s="137"/>
      <c r="XH3259" s="137"/>
      <c r="XI3259" s="137"/>
      <c r="XJ3259" s="137"/>
      <c r="XK3259" s="137"/>
      <c r="XL3259" s="137"/>
      <c r="XM3259" s="137"/>
      <c r="XN3259" s="137"/>
      <c r="XO3259" s="137"/>
      <c r="XP3259" s="137"/>
      <c r="XQ3259" s="137"/>
      <c r="XR3259" s="137"/>
      <c r="XS3259" s="137"/>
      <c r="XT3259" s="137"/>
      <c r="XU3259" s="137"/>
      <c r="XV3259" s="137"/>
      <c r="XW3259" s="137"/>
      <c r="XX3259" s="137"/>
      <c r="XY3259" s="137"/>
      <c r="XZ3259" s="137"/>
      <c r="YA3259" s="137"/>
      <c r="YB3259" s="137"/>
      <c r="YC3259" s="137"/>
      <c r="YD3259" s="137"/>
      <c r="YE3259" s="137"/>
      <c r="YF3259" s="137"/>
      <c r="YG3259" s="137"/>
      <c r="YH3259" s="137"/>
      <c r="YI3259" s="137"/>
      <c r="YJ3259" s="137"/>
      <c r="YK3259" s="137"/>
      <c r="YL3259" s="137"/>
      <c r="YM3259" s="137"/>
      <c r="YN3259" s="137"/>
      <c r="YO3259" s="137"/>
      <c r="YP3259" s="137"/>
      <c r="YQ3259" s="137"/>
      <c r="YR3259" s="137"/>
      <c r="YS3259" s="137"/>
      <c r="YT3259" s="137"/>
      <c r="YU3259" s="137"/>
      <c r="YV3259" s="137"/>
      <c r="YW3259" s="137"/>
      <c r="YX3259" s="137"/>
      <c r="YY3259" s="137"/>
      <c r="YZ3259" s="137"/>
      <c r="ZA3259" s="137"/>
      <c r="ZB3259" s="137"/>
      <c r="ZC3259" s="137"/>
      <c r="ZD3259" s="137"/>
      <c r="ZE3259" s="137"/>
      <c r="ZF3259" s="137"/>
      <c r="ZG3259" s="137"/>
      <c r="ZH3259" s="137"/>
      <c r="ZI3259" s="137"/>
      <c r="ZJ3259" s="137"/>
      <c r="ZK3259" s="137"/>
      <c r="ZL3259" s="137"/>
      <c r="ZM3259" s="137"/>
      <c r="ZN3259" s="137"/>
      <c r="ZO3259" s="137"/>
      <c r="ZP3259" s="137"/>
      <c r="ZQ3259" s="137"/>
      <c r="ZR3259" s="137"/>
      <c r="ZS3259" s="137"/>
      <c r="ZT3259" s="137"/>
      <c r="ZU3259" s="137"/>
      <c r="ZV3259" s="137"/>
      <c r="ZW3259" s="137"/>
      <c r="ZX3259" s="137"/>
      <c r="ZY3259" s="137"/>
      <c r="ZZ3259" s="137"/>
      <c r="AAA3259" s="137"/>
      <c r="AAB3259" s="137"/>
      <c r="AAC3259" s="137"/>
      <c r="AAD3259" s="137"/>
      <c r="AAE3259" s="137"/>
      <c r="AAF3259" s="137"/>
      <c r="AAG3259" s="137"/>
      <c r="AAH3259" s="137"/>
      <c r="AAI3259" s="137"/>
      <c r="AAJ3259" s="137"/>
      <c r="AAK3259" s="137"/>
      <c r="AAL3259" s="137"/>
      <c r="AAM3259" s="137"/>
      <c r="AAN3259" s="137"/>
      <c r="AAO3259" s="137"/>
      <c r="AAP3259" s="137"/>
      <c r="AAQ3259" s="137"/>
      <c r="AAR3259" s="137"/>
      <c r="AAS3259" s="137"/>
      <c r="AAT3259" s="137"/>
      <c r="AAU3259" s="137"/>
      <c r="AAV3259" s="137"/>
      <c r="AAW3259" s="137"/>
      <c r="AAX3259" s="137"/>
      <c r="AAY3259" s="137"/>
      <c r="AAZ3259" s="137"/>
      <c r="ABA3259" s="137"/>
      <c r="ABB3259" s="137"/>
      <c r="ABC3259" s="137"/>
      <c r="ABD3259" s="137"/>
      <c r="ABE3259" s="137"/>
      <c r="ABF3259" s="137"/>
      <c r="ABG3259" s="137"/>
      <c r="ABH3259" s="137"/>
      <c r="ABI3259" s="137"/>
      <c r="ABJ3259" s="137"/>
      <c r="ABK3259" s="137"/>
      <c r="ABL3259" s="137"/>
      <c r="ABM3259" s="137"/>
      <c r="ABN3259" s="137"/>
      <c r="ABO3259" s="137"/>
      <c r="ABP3259" s="137"/>
      <c r="ABQ3259" s="137"/>
      <c r="ABR3259" s="137"/>
      <c r="ABS3259" s="137"/>
      <c r="ABT3259" s="137"/>
      <c r="ABU3259" s="137"/>
      <c r="ABV3259" s="137"/>
      <c r="ABW3259" s="137"/>
      <c r="ABX3259" s="137"/>
      <c r="ABY3259" s="137"/>
      <c r="ABZ3259" s="137"/>
      <c r="ACA3259" s="137"/>
      <c r="ACB3259" s="137"/>
      <c r="ACC3259" s="137"/>
      <c r="ACD3259" s="137"/>
      <c r="ACE3259" s="137"/>
      <c r="ACF3259" s="137"/>
      <c r="ACG3259" s="137"/>
      <c r="ACH3259" s="137"/>
      <c r="ACI3259" s="137"/>
      <c r="ACJ3259" s="137"/>
      <c r="ACK3259" s="137"/>
      <c r="ACL3259" s="137"/>
      <c r="ACM3259" s="137"/>
      <c r="ACN3259" s="137"/>
      <c r="ACO3259" s="137"/>
      <c r="ACP3259" s="137"/>
      <c r="ACQ3259" s="137"/>
      <c r="ACR3259" s="137"/>
      <c r="ACS3259" s="137"/>
      <c r="ACT3259" s="137"/>
      <c r="ACU3259" s="137"/>
      <c r="ACV3259" s="137"/>
      <c r="ACW3259" s="137"/>
      <c r="ACX3259" s="137"/>
      <c r="ACY3259" s="137"/>
      <c r="ACZ3259" s="137"/>
      <c r="ADA3259" s="137"/>
      <c r="ADB3259" s="137"/>
      <c r="ADC3259" s="137"/>
      <c r="ADD3259" s="137"/>
      <c r="ADE3259" s="137"/>
      <c r="ADF3259" s="137"/>
      <c r="ADG3259" s="137"/>
      <c r="ADH3259" s="137"/>
      <c r="ADI3259" s="137"/>
      <c r="ADJ3259" s="137"/>
      <c r="ADK3259" s="137"/>
      <c r="ADL3259" s="137"/>
      <c r="ADM3259" s="137"/>
      <c r="ADN3259" s="137"/>
      <c r="ADO3259" s="137"/>
      <c r="ADP3259" s="137"/>
      <c r="ADQ3259" s="137"/>
      <c r="ADR3259" s="137"/>
      <c r="ADS3259" s="137"/>
      <c r="ADT3259" s="137"/>
      <c r="ADU3259" s="137"/>
      <c r="ADV3259" s="137"/>
      <c r="ADW3259" s="137"/>
      <c r="ADX3259" s="137"/>
      <c r="ADY3259" s="137"/>
      <c r="ADZ3259" s="137"/>
      <c r="AEA3259" s="137"/>
      <c r="AEB3259" s="137"/>
      <c r="AEC3259" s="137"/>
      <c r="AED3259" s="137"/>
      <c r="AEE3259" s="137"/>
      <c r="AEF3259" s="137"/>
      <c r="AEG3259" s="137"/>
      <c r="AEH3259" s="137"/>
      <c r="AEI3259" s="137"/>
      <c r="AEJ3259" s="137"/>
      <c r="AEK3259" s="137"/>
      <c r="AEL3259" s="137"/>
      <c r="AEM3259" s="137"/>
      <c r="AEN3259" s="137"/>
      <c r="AEO3259" s="137"/>
      <c r="AEP3259" s="137"/>
      <c r="AEQ3259" s="137"/>
      <c r="AER3259" s="137"/>
      <c r="AES3259" s="137"/>
      <c r="AET3259" s="137"/>
      <c r="AEU3259" s="137"/>
      <c r="AEV3259" s="137"/>
      <c r="AEW3259" s="137"/>
      <c r="AEX3259" s="137"/>
      <c r="AEY3259" s="137"/>
      <c r="AEZ3259" s="137"/>
      <c r="AFA3259" s="137"/>
      <c r="AFB3259" s="137"/>
      <c r="AFC3259" s="137"/>
      <c r="AFD3259" s="137"/>
      <c r="AFE3259" s="137"/>
      <c r="AFF3259" s="137"/>
      <c r="AFG3259" s="137"/>
      <c r="AFH3259" s="137"/>
      <c r="AFI3259" s="137"/>
      <c r="AFJ3259" s="137"/>
      <c r="AFK3259" s="137"/>
      <c r="AFL3259" s="137"/>
      <c r="AFM3259" s="137"/>
      <c r="AFN3259" s="137"/>
      <c r="AFO3259" s="137"/>
      <c r="AFP3259" s="137"/>
      <c r="AFQ3259" s="137"/>
      <c r="AFR3259" s="137"/>
      <c r="AFS3259" s="137"/>
      <c r="AFT3259" s="137"/>
      <c r="AFU3259" s="137"/>
      <c r="AFV3259" s="137"/>
      <c r="AFW3259" s="137"/>
      <c r="AFX3259" s="137"/>
      <c r="AFY3259" s="137"/>
      <c r="AFZ3259" s="137"/>
      <c r="AGA3259" s="137"/>
      <c r="AGB3259" s="137"/>
      <c r="AGC3259" s="137"/>
      <c r="AGD3259" s="137"/>
      <c r="AGE3259" s="137"/>
      <c r="AGF3259" s="137"/>
      <c r="AGG3259" s="137"/>
      <c r="AGH3259" s="137"/>
      <c r="AGI3259" s="137"/>
      <c r="AGJ3259" s="137"/>
      <c r="AGK3259" s="137"/>
      <c r="AGL3259" s="137"/>
      <c r="AGM3259" s="137"/>
      <c r="AGN3259" s="137"/>
      <c r="AGO3259" s="137"/>
      <c r="AGP3259" s="137"/>
      <c r="AGQ3259" s="137"/>
      <c r="AGR3259" s="137"/>
      <c r="AGS3259" s="137"/>
      <c r="AGT3259" s="137"/>
      <c r="AGU3259" s="137"/>
      <c r="AGV3259" s="137"/>
      <c r="AGW3259" s="137"/>
      <c r="AGX3259" s="137"/>
      <c r="AGY3259" s="137"/>
      <c r="AGZ3259" s="137"/>
      <c r="AHA3259" s="137"/>
      <c r="AHB3259" s="137"/>
      <c r="AHC3259" s="137"/>
      <c r="AHD3259" s="137"/>
      <c r="AHE3259" s="137"/>
      <c r="AHF3259" s="137"/>
      <c r="AHG3259" s="137"/>
      <c r="AHH3259" s="137"/>
      <c r="AHI3259" s="137"/>
      <c r="AHJ3259" s="137"/>
      <c r="AHK3259" s="137"/>
      <c r="AHL3259" s="137"/>
      <c r="AHM3259" s="137"/>
      <c r="AHN3259" s="137"/>
      <c r="AHO3259" s="137"/>
      <c r="AHP3259" s="137"/>
      <c r="AHQ3259" s="137"/>
      <c r="AHR3259" s="137"/>
      <c r="AHS3259" s="137"/>
      <c r="AHT3259" s="137"/>
      <c r="AHU3259" s="137"/>
      <c r="AHV3259" s="137"/>
      <c r="AHW3259" s="137"/>
      <c r="AHX3259" s="137"/>
      <c r="AHY3259" s="137"/>
      <c r="AHZ3259" s="137"/>
      <c r="AIA3259" s="137"/>
      <c r="AIB3259" s="137"/>
      <c r="AIC3259" s="137"/>
      <c r="AID3259" s="137"/>
      <c r="AIE3259" s="137"/>
      <c r="AIF3259" s="137"/>
      <c r="AIG3259" s="137"/>
      <c r="AIH3259" s="137"/>
      <c r="AII3259" s="137"/>
      <c r="AIJ3259" s="137"/>
      <c r="AIK3259" s="137"/>
      <c r="AIL3259" s="137"/>
      <c r="AIM3259" s="137"/>
      <c r="AIN3259" s="137"/>
      <c r="AIO3259" s="137"/>
      <c r="AIP3259" s="137"/>
      <c r="AIQ3259" s="137"/>
      <c r="AIR3259" s="137"/>
      <c r="AIS3259" s="137"/>
      <c r="AIT3259" s="137"/>
      <c r="AIU3259" s="137"/>
      <c r="AIV3259" s="137"/>
      <c r="AIW3259" s="137"/>
      <c r="AIX3259" s="137"/>
      <c r="AIY3259" s="137"/>
      <c r="AIZ3259" s="137"/>
      <c r="AJA3259" s="137"/>
      <c r="AJB3259" s="137"/>
      <c r="AJC3259" s="137"/>
      <c r="AJD3259" s="137"/>
      <c r="AJE3259" s="137"/>
      <c r="AJF3259" s="137"/>
      <c r="AJG3259" s="137"/>
      <c r="AJH3259" s="137"/>
      <c r="AJI3259" s="137"/>
      <c r="AJJ3259" s="137"/>
      <c r="AJK3259" s="137"/>
      <c r="AJL3259" s="137"/>
      <c r="AJM3259" s="137"/>
      <c r="AJN3259" s="137"/>
      <c r="AJO3259" s="137"/>
      <c r="AJP3259" s="137"/>
      <c r="AJQ3259" s="137"/>
      <c r="AJR3259" s="137"/>
      <c r="AJS3259" s="137"/>
      <c r="AJT3259" s="137"/>
      <c r="AJU3259" s="137"/>
      <c r="AJV3259" s="137"/>
      <c r="AJW3259" s="137"/>
      <c r="AJX3259" s="137"/>
      <c r="AJY3259" s="137"/>
      <c r="AJZ3259" s="137"/>
      <c r="AKA3259" s="137"/>
      <c r="AKB3259" s="137"/>
      <c r="AKC3259" s="137"/>
      <c r="AKD3259" s="137"/>
      <c r="AKE3259" s="137"/>
      <c r="AKF3259" s="137"/>
      <c r="AKG3259" s="137"/>
      <c r="AKH3259" s="137"/>
      <c r="AKI3259" s="137"/>
      <c r="AKJ3259" s="137"/>
      <c r="AKK3259" s="137"/>
      <c r="AKL3259" s="137"/>
      <c r="AKM3259" s="137"/>
      <c r="AKN3259" s="137"/>
      <c r="AKO3259" s="137"/>
      <c r="AKP3259" s="137"/>
      <c r="AKQ3259" s="137"/>
      <c r="AKR3259" s="137"/>
      <c r="AKS3259" s="137"/>
      <c r="AKT3259" s="137"/>
      <c r="AKU3259" s="137"/>
      <c r="AKV3259" s="137"/>
      <c r="AKW3259" s="137"/>
      <c r="AKX3259" s="137"/>
      <c r="AKY3259" s="137"/>
      <c r="AKZ3259" s="137"/>
      <c r="ALA3259" s="137"/>
      <c r="ALB3259" s="137"/>
      <c r="ALC3259" s="137"/>
      <c r="ALD3259" s="137"/>
      <c r="ALE3259" s="137"/>
      <c r="ALF3259" s="137"/>
      <c r="ALG3259" s="137"/>
      <c r="ALH3259" s="137"/>
      <c r="ALI3259" s="137"/>
      <c r="ALJ3259" s="137"/>
      <c r="ALK3259" s="137"/>
      <c r="ALL3259" s="137"/>
      <c r="ALM3259" s="137"/>
      <c r="ALN3259" s="137"/>
      <c r="ALO3259" s="137"/>
      <c r="ALP3259" s="137"/>
      <c r="ALQ3259" s="137"/>
      <c r="ALR3259" s="137"/>
      <c r="ALS3259" s="137"/>
      <c r="ALT3259" s="137"/>
      <c r="ALU3259" s="137"/>
      <c r="ALV3259" s="137"/>
      <c r="ALW3259" s="137"/>
      <c r="ALX3259" s="137"/>
      <c r="ALY3259" s="137"/>
      <c r="ALZ3259" s="137"/>
      <c r="AMA3259" s="137"/>
      <c r="AMB3259" s="137"/>
      <c r="AMC3259" s="137"/>
      <c r="AMD3259" s="137"/>
      <c r="AME3259" s="137"/>
      <c r="AMF3259" s="137"/>
      <c r="AMG3259" s="137"/>
      <c r="AMH3259" s="137"/>
      <c r="AMI3259" s="137"/>
      <c r="AMJ3259" s="137"/>
      <c r="AMK3259" s="137"/>
      <c r="AML3259" s="137"/>
      <c r="AMM3259" s="137"/>
      <c r="AMN3259" s="137"/>
      <c r="AMO3259" s="137"/>
      <c r="AMP3259" s="137"/>
      <c r="AMQ3259" s="137"/>
      <c r="AMR3259" s="137"/>
      <c r="AMS3259" s="137"/>
      <c r="AMT3259" s="137"/>
      <c r="AMU3259" s="137"/>
      <c r="AMV3259" s="137"/>
      <c r="AMW3259" s="137"/>
      <c r="AMX3259" s="137"/>
      <c r="AMY3259" s="137"/>
      <c r="AMZ3259" s="137"/>
      <c r="ANA3259" s="137"/>
      <c r="ANB3259" s="137"/>
      <c r="ANC3259" s="137"/>
      <c r="AND3259" s="137"/>
      <c r="ANE3259" s="137"/>
      <c r="ANF3259" s="137"/>
      <c r="ANG3259" s="137"/>
      <c r="ANH3259" s="137"/>
      <c r="ANI3259" s="137"/>
      <c r="ANJ3259" s="137"/>
      <c r="ANK3259" s="137"/>
      <c r="ANL3259" s="137"/>
      <c r="ANM3259" s="137"/>
      <c r="ANN3259" s="137"/>
      <c r="ANO3259" s="137"/>
      <c r="ANP3259" s="137"/>
      <c r="ANQ3259" s="137"/>
      <c r="ANR3259" s="137"/>
      <c r="ANS3259" s="137"/>
      <c r="ANT3259" s="137"/>
      <c r="ANU3259" s="137"/>
      <c r="ANV3259" s="137"/>
      <c r="ANW3259" s="137"/>
      <c r="ANX3259" s="137"/>
      <c r="ANY3259" s="137"/>
      <c r="ANZ3259" s="137"/>
      <c r="AOA3259" s="137"/>
      <c r="AOB3259" s="137"/>
      <c r="AOC3259" s="137"/>
      <c r="AOD3259" s="137"/>
      <c r="AOE3259" s="137"/>
      <c r="AOF3259" s="137"/>
      <c r="AOG3259" s="137"/>
      <c r="AOH3259" s="137"/>
      <c r="AOI3259" s="137"/>
      <c r="AOJ3259" s="137"/>
      <c r="AOK3259" s="137"/>
      <c r="AOL3259" s="137"/>
      <c r="AOM3259" s="137"/>
      <c r="AON3259" s="137"/>
      <c r="AOO3259" s="137"/>
      <c r="AOP3259" s="137"/>
      <c r="AOQ3259" s="137"/>
      <c r="AOR3259" s="137"/>
      <c r="AOS3259" s="137"/>
      <c r="AOT3259" s="137"/>
      <c r="AOU3259" s="137"/>
      <c r="AOV3259" s="137"/>
      <c r="AOW3259" s="137"/>
      <c r="AOX3259" s="137"/>
      <c r="AOY3259" s="137"/>
      <c r="AOZ3259" s="137"/>
      <c r="APA3259" s="137"/>
      <c r="APB3259" s="137"/>
      <c r="APC3259" s="137"/>
      <c r="APD3259" s="137"/>
      <c r="APE3259" s="137"/>
      <c r="APF3259" s="137"/>
      <c r="APG3259" s="137"/>
      <c r="APH3259" s="137"/>
      <c r="API3259" s="137"/>
      <c r="APJ3259" s="137"/>
      <c r="APK3259" s="137"/>
      <c r="APL3259" s="137"/>
      <c r="APM3259" s="137"/>
      <c r="APN3259" s="137"/>
      <c r="APO3259" s="137"/>
      <c r="APP3259" s="137"/>
      <c r="APQ3259" s="137"/>
      <c r="APR3259" s="137"/>
      <c r="APS3259" s="137"/>
      <c r="APT3259" s="137"/>
      <c r="APU3259" s="137"/>
      <c r="APV3259" s="137"/>
      <c r="APW3259" s="137"/>
      <c r="APX3259" s="137"/>
      <c r="APY3259" s="137"/>
      <c r="APZ3259" s="137"/>
      <c r="AQA3259" s="137"/>
      <c r="AQB3259" s="137"/>
      <c r="AQC3259" s="137"/>
      <c r="AQD3259" s="137"/>
      <c r="AQE3259" s="137"/>
      <c r="AQF3259" s="137"/>
      <c r="AQG3259" s="137"/>
      <c r="AQH3259" s="137"/>
      <c r="AQI3259" s="137"/>
      <c r="AQJ3259" s="137"/>
      <c r="AQK3259" s="137"/>
      <c r="AQL3259" s="137"/>
      <c r="AQM3259" s="137"/>
      <c r="AQN3259" s="137"/>
      <c r="AQO3259" s="137"/>
      <c r="AQP3259" s="137"/>
      <c r="AQQ3259" s="137"/>
      <c r="AQR3259" s="137"/>
      <c r="AQS3259" s="137"/>
      <c r="AQT3259" s="137"/>
      <c r="AQU3259" s="137"/>
      <c r="AQV3259" s="137"/>
      <c r="AQW3259" s="137"/>
      <c r="AQX3259" s="137"/>
      <c r="AQY3259" s="137"/>
      <c r="AQZ3259" s="137"/>
      <c r="ARA3259" s="137"/>
      <c r="ARB3259" s="137"/>
      <c r="ARC3259" s="137"/>
      <c r="ARD3259" s="137"/>
      <c r="ARE3259" s="137"/>
      <c r="ARF3259" s="137"/>
      <c r="ARG3259" s="137"/>
      <c r="ARH3259" s="137"/>
      <c r="ARI3259" s="137"/>
      <c r="ARJ3259" s="137"/>
      <c r="ARK3259" s="137"/>
      <c r="ARL3259" s="137"/>
      <c r="ARM3259" s="137"/>
      <c r="ARN3259" s="137"/>
      <c r="ARO3259" s="137"/>
      <c r="ARP3259" s="137"/>
      <c r="ARQ3259" s="137"/>
      <c r="ARR3259" s="137"/>
      <c r="ARS3259" s="137"/>
      <c r="ART3259" s="137"/>
      <c r="ARU3259" s="137"/>
      <c r="ARV3259" s="137"/>
      <c r="ARW3259" s="137"/>
      <c r="ARX3259" s="137"/>
      <c r="ARY3259" s="137"/>
      <c r="ARZ3259" s="137"/>
      <c r="ASA3259" s="137"/>
      <c r="ASB3259" s="137"/>
      <c r="ASC3259" s="137"/>
      <c r="ASD3259" s="137"/>
      <c r="ASE3259" s="137"/>
      <c r="ASF3259" s="137"/>
      <c r="ASG3259" s="137"/>
      <c r="ASH3259" s="137"/>
      <c r="ASI3259" s="137"/>
      <c r="ASJ3259" s="137"/>
      <c r="ASK3259" s="137"/>
      <c r="ASL3259" s="137"/>
      <c r="ASM3259" s="137"/>
      <c r="ASN3259" s="137"/>
      <c r="ASO3259" s="137"/>
      <c r="ASP3259" s="137"/>
      <c r="ASQ3259" s="137"/>
      <c r="ASR3259" s="137"/>
      <c r="ASS3259" s="137"/>
      <c r="AST3259" s="137"/>
      <c r="ASU3259" s="137"/>
      <c r="ASV3259" s="137"/>
      <c r="ASW3259" s="137"/>
      <c r="ASX3259" s="137"/>
      <c r="ASY3259" s="137"/>
      <c r="ASZ3259" s="137"/>
      <c r="ATA3259" s="137"/>
      <c r="ATB3259" s="137"/>
      <c r="ATC3259" s="137"/>
      <c r="ATD3259" s="137"/>
      <c r="ATE3259" s="137"/>
      <c r="ATF3259" s="137"/>
      <c r="ATG3259" s="137"/>
      <c r="ATH3259" s="137"/>
      <c r="ATI3259" s="137"/>
      <c r="ATJ3259" s="137"/>
      <c r="ATK3259" s="137"/>
      <c r="ATL3259" s="137"/>
      <c r="ATM3259" s="137"/>
      <c r="ATN3259" s="137"/>
      <c r="ATO3259" s="137"/>
      <c r="ATP3259" s="137"/>
      <c r="ATQ3259" s="137"/>
      <c r="ATR3259" s="137"/>
      <c r="ATS3259" s="137"/>
      <c r="ATT3259" s="137"/>
      <c r="ATU3259" s="137"/>
      <c r="ATV3259" s="137"/>
      <c r="ATW3259" s="137"/>
      <c r="ATX3259" s="137"/>
      <c r="ATY3259" s="137"/>
      <c r="ATZ3259" s="137"/>
      <c r="AUA3259" s="137"/>
      <c r="AUB3259" s="137"/>
      <c r="AUC3259" s="137"/>
      <c r="AUD3259" s="137"/>
      <c r="AUE3259" s="137"/>
      <c r="AUF3259" s="137"/>
      <c r="AUG3259" s="137"/>
      <c r="AUH3259" s="137"/>
      <c r="AUI3259" s="137"/>
      <c r="AUJ3259" s="137"/>
      <c r="AUK3259" s="137"/>
      <c r="AUL3259" s="137"/>
      <c r="AUM3259" s="137"/>
      <c r="AUN3259" s="137"/>
      <c r="AUO3259" s="137"/>
      <c r="AUP3259" s="137"/>
      <c r="AUQ3259" s="137"/>
      <c r="AUR3259" s="137"/>
      <c r="AUS3259" s="137"/>
      <c r="AUT3259" s="137"/>
      <c r="AUU3259" s="137"/>
      <c r="AUV3259" s="137"/>
      <c r="AUW3259" s="137"/>
      <c r="AUX3259" s="137"/>
      <c r="AUY3259" s="137"/>
      <c r="AUZ3259" s="137"/>
      <c r="AVA3259" s="137"/>
      <c r="AVB3259" s="137"/>
      <c r="AVC3259" s="137"/>
      <c r="AVD3259" s="137"/>
      <c r="AVE3259" s="137"/>
      <c r="AVF3259" s="137"/>
      <c r="AVG3259" s="137"/>
      <c r="AVH3259" s="137"/>
      <c r="AVI3259" s="137"/>
      <c r="AVJ3259" s="137"/>
      <c r="AVK3259" s="137"/>
      <c r="AVL3259" s="137"/>
      <c r="AVM3259" s="137"/>
      <c r="AVN3259" s="137"/>
      <c r="AVO3259" s="137"/>
      <c r="AVP3259" s="137"/>
      <c r="AVQ3259" s="137"/>
      <c r="AVR3259" s="137"/>
      <c r="AVS3259" s="137"/>
      <c r="AVT3259" s="137"/>
      <c r="AVU3259" s="137"/>
      <c r="AVV3259" s="137"/>
      <c r="AVW3259" s="137"/>
      <c r="AVX3259" s="137"/>
      <c r="AVY3259" s="137"/>
      <c r="AVZ3259" s="137"/>
      <c r="AWA3259" s="137"/>
      <c r="AWB3259" s="137"/>
      <c r="AWC3259" s="137"/>
      <c r="AWD3259" s="137"/>
      <c r="AWE3259" s="137"/>
      <c r="AWF3259" s="137"/>
      <c r="AWG3259" s="137"/>
      <c r="AWH3259" s="137"/>
      <c r="AWI3259" s="137"/>
      <c r="AWJ3259" s="137"/>
      <c r="AWK3259" s="137"/>
      <c r="AWL3259" s="137"/>
      <c r="AWM3259" s="137"/>
      <c r="AWN3259" s="137"/>
      <c r="AWO3259" s="137"/>
      <c r="AWP3259" s="137"/>
      <c r="AWQ3259" s="137"/>
      <c r="AWR3259" s="137"/>
      <c r="AWS3259" s="137"/>
      <c r="AWT3259" s="137"/>
      <c r="AWU3259" s="137"/>
      <c r="AWV3259" s="137"/>
      <c r="AWW3259" s="137"/>
      <c r="AWX3259" s="137"/>
      <c r="AWY3259" s="137"/>
      <c r="AWZ3259" s="137"/>
      <c r="AXA3259" s="137"/>
      <c r="AXB3259" s="137"/>
      <c r="AXC3259" s="137"/>
      <c r="AXD3259" s="137"/>
      <c r="AXE3259" s="137"/>
      <c r="AXF3259" s="137"/>
      <c r="AXG3259" s="137"/>
      <c r="AXH3259" s="137"/>
      <c r="AXI3259" s="137"/>
      <c r="AXJ3259" s="137"/>
      <c r="AXK3259" s="137"/>
      <c r="AXL3259" s="137"/>
      <c r="AXM3259" s="137"/>
      <c r="AXN3259" s="137"/>
      <c r="AXO3259" s="137"/>
      <c r="AXP3259" s="137"/>
      <c r="AXQ3259" s="137"/>
      <c r="AXR3259" s="137"/>
      <c r="AXS3259" s="137"/>
      <c r="AXT3259" s="137"/>
      <c r="AXU3259" s="137"/>
      <c r="AXV3259" s="137"/>
      <c r="AXW3259" s="137"/>
      <c r="AXX3259" s="137"/>
      <c r="AXY3259" s="137"/>
      <c r="AXZ3259" s="137"/>
      <c r="AYA3259" s="137"/>
      <c r="AYB3259" s="137"/>
      <c r="AYC3259" s="137"/>
      <c r="AYD3259" s="137"/>
      <c r="AYE3259" s="137"/>
      <c r="AYF3259" s="137"/>
      <c r="AYG3259" s="137"/>
      <c r="AYH3259" s="137"/>
      <c r="AYI3259" s="137"/>
      <c r="AYJ3259" s="137"/>
      <c r="AYK3259" s="137"/>
      <c r="AYL3259" s="137"/>
      <c r="AYM3259" s="137"/>
      <c r="AYN3259" s="137"/>
      <c r="AYO3259" s="137"/>
      <c r="AYP3259" s="137"/>
      <c r="AYQ3259" s="137"/>
      <c r="AYR3259" s="137"/>
      <c r="AYS3259" s="137"/>
      <c r="AYT3259" s="137"/>
      <c r="AYU3259" s="137"/>
      <c r="AYV3259" s="137"/>
      <c r="AYW3259" s="137"/>
      <c r="AYX3259" s="137"/>
      <c r="AYY3259" s="137"/>
      <c r="AYZ3259" s="137"/>
      <c r="AZA3259" s="137"/>
      <c r="AZB3259" s="137"/>
      <c r="AZC3259" s="137"/>
      <c r="AZD3259" s="137"/>
      <c r="AZE3259" s="137"/>
      <c r="AZF3259" s="137"/>
      <c r="AZG3259" s="137"/>
      <c r="AZH3259" s="137"/>
      <c r="AZI3259" s="137"/>
      <c r="AZJ3259" s="137"/>
      <c r="AZK3259" s="137"/>
      <c r="AZL3259" s="137"/>
      <c r="AZM3259" s="137"/>
      <c r="AZN3259" s="137"/>
      <c r="AZO3259" s="137"/>
      <c r="AZP3259" s="137"/>
      <c r="AZQ3259" s="137"/>
      <c r="AZR3259" s="137"/>
      <c r="AZS3259" s="137"/>
      <c r="AZT3259" s="137"/>
      <c r="AZU3259" s="137"/>
      <c r="AZV3259" s="137"/>
      <c r="AZW3259" s="137"/>
      <c r="AZX3259" s="137"/>
      <c r="AZY3259" s="137"/>
      <c r="AZZ3259" s="137"/>
      <c r="BAA3259" s="137"/>
      <c r="BAB3259" s="137"/>
      <c r="BAC3259" s="137"/>
      <c r="BAD3259" s="137"/>
      <c r="BAE3259" s="137"/>
      <c r="BAF3259" s="137"/>
      <c r="BAG3259" s="137"/>
      <c r="BAH3259" s="137"/>
      <c r="BAI3259" s="137"/>
      <c r="BAJ3259" s="137"/>
      <c r="BAK3259" s="137"/>
      <c r="BAL3259" s="137"/>
      <c r="BAM3259" s="137"/>
      <c r="BAN3259" s="137"/>
      <c r="BAO3259" s="137"/>
      <c r="BAP3259" s="137"/>
      <c r="BAQ3259" s="137"/>
      <c r="BAR3259" s="137"/>
      <c r="BAS3259" s="137"/>
      <c r="BAT3259" s="137"/>
      <c r="BAU3259" s="137"/>
      <c r="BAV3259" s="137"/>
      <c r="BAW3259" s="137"/>
      <c r="BAX3259" s="137"/>
      <c r="BAY3259" s="137"/>
      <c r="BAZ3259" s="137"/>
      <c r="BBA3259" s="137"/>
      <c r="BBB3259" s="137"/>
      <c r="BBC3259" s="137"/>
      <c r="BBD3259" s="137"/>
      <c r="BBE3259" s="137"/>
      <c r="BBF3259" s="137"/>
      <c r="BBG3259" s="137"/>
      <c r="BBH3259" s="137"/>
      <c r="BBI3259" s="137"/>
      <c r="BBJ3259" s="137"/>
      <c r="BBK3259" s="137"/>
      <c r="BBL3259" s="137"/>
      <c r="BBM3259" s="137"/>
      <c r="BBN3259" s="137"/>
      <c r="BBO3259" s="137"/>
      <c r="BBP3259" s="137"/>
      <c r="BBQ3259" s="137"/>
      <c r="BBR3259" s="137"/>
      <c r="BBS3259" s="137"/>
      <c r="BBT3259" s="137"/>
      <c r="BBU3259" s="137"/>
      <c r="BBV3259" s="137"/>
      <c r="BBW3259" s="137"/>
      <c r="BBX3259" s="137"/>
      <c r="BBY3259" s="137"/>
      <c r="BBZ3259" s="137"/>
      <c r="BCA3259" s="137"/>
      <c r="BCB3259" s="137"/>
      <c r="BCC3259" s="137"/>
      <c r="BCD3259" s="137"/>
      <c r="BCE3259" s="137"/>
      <c r="BCF3259" s="137"/>
      <c r="BCG3259" s="137"/>
      <c r="BCH3259" s="137"/>
      <c r="BCI3259" s="137"/>
      <c r="BCJ3259" s="137"/>
      <c r="BCK3259" s="137"/>
      <c r="BCL3259" s="137"/>
      <c r="BCM3259" s="137"/>
      <c r="BCN3259" s="137"/>
      <c r="BCO3259" s="137"/>
      <c r="BCP3259" s="137"/>
      <c r="BCQ3259" s="137"/>
      <c r="BCR3259" s="137"/>
      <c r="BCS3259" s="137"/>
      <c r="BCT3259" s="137"/>
      <c r="BCU3259" s="137"/>
      <c r="BCV3259" s="137"/>
      <c r="BCW3259" s="137"/>
      <c r="BCX3259" s="137"/>
      <c r="BCY3259" s="137"/>
      <c r="BCZ3259" s="137"/>
      <c r="BDA3259" s="137"/>
      <c r="BDB3259" s="137"/>
      <c r="BDC3259" s="137"/>
      <c r="BDD3259" s="137"/>
      <c r="BDE3259" s="137"/>
      <c r="BDF3259" s="137"/>
      <c r="BDG3259" s="137"/>
      <c r="BDH3259" s="137"/>
      <c r="BDI3259" s="137"/>
      <c r="BDJ3259" s="137"/>
      <c r="BDK3259" s="137"/>
      <c r="BDL3259" s="137"/>
      <c r="BDM3259" s="137"/>
      <c r="BDN3259" s="137"/>
      <c r="BDO3259" s="137"/>
      <c r="BDP3259" s="137"/>
      <c r="BDQ3259" s="137"/>
      <c r="BDR3259" s="137"/>
      <c r="BDS3259" s="137"/>
      <c r="BDT3259" s="137"/>
      <c r="BDU3259" s="137"/>
      <c r="BDV3259" s="137"/>
      <c r="BDW3259" s="137"/>
      <c r="BDX3259" s="137"/>
      <c r="BDY3259" s="137"/>
      <c r="BDZ3259" s="137"/>
      <c r="BEA3259" s="137"/>
      <c r="BEB3259" s="137"/>
      <c r="BEC3259" s="137"/>
      <c r="BED3259" s="137"/>
      <c r="BEE3259" s="137"/>
      <c r="BEF3259" s="137"/>
      <c r="BEG3259" s="137"/>
      <c r="BEH3259" s="137"/>
      <c r="BEI3259" s="137"/>
      <c r="BEJ3259" s="137"/>
      <c r="BEK3259" s="137"/>
      <c r="BEL3259" s="137"/>
      <c r="BEM3259" s="137"/>
      <c r="BEN3259" s="137"/>
      <c r="BEO3259" s="137"/>
      <c r="BEP3259" s="137"/>
      <c r="BEQ3259" s="137"/>
      <c r="BER3259" s="137"/>
      <c r="BES3259" s="137"/>
      <c r="BET3259" s="137"/>
      <c r="BEU3259" s="137"/>
      <c r="BEV3259" s="137"/>
      <c r="BEW3259" s="137"/>
      <c r="BEX3259" s="137"/>
      <c r="BEY3259" s="137"/>
      <c r="BEZ3259" s="137"/>
      <c r="BFA3259" s="137"/>
      <c r="BFB3259" s="137"/>
      <c r="BFC3259" s="137"/>
      <c r="BFD3259" s="137"/>
      <c r="BFE3259" s="137"/>
      <c r="BFF3259" s="137"/>
      <c r="BFG3259" s="137"/>
      <c r="BFH3259" s="137"/>
      <c r="BFI3259" s="137"/>
      <c r="BFJ3259" s="137"/>
      <c r="BFK3259" s="137"/>
      <c r="BFL3259" s="137"/>
      <c r="BFM3259" s="137"/>
      <c r="BFN3259" s="137"/>
      <c r="BFO3259" s="137"/>
      <c r="BFP3259" s="137"/>
      <c r="BFQ3259" s="137"/>
      <c r="BFR3259" s="137"/>
      <c r="BFS3259" s="137"/>
      <c r="BFT3259" s="137"/>
      <c r="BFU3259" s="137"/>
      <c r="BFV3259" s="137"/>
      <c r="BFW3259" s="137"/>
      <c r="BFX3259" s="137"/>
      <c r="BFY3259" s="137"/>
      <c r="BFZ3259" s="137"/>
      <c r="BGA3259" s="137"/>
      <c r="BGB3259" s="137"/>
      <c r="BGC3259" s="137"/>
      <c r="BGD3259" s="137"/>
      <c r="BGE3259" s="137"/>
      <c r="BGF3259" s="137"/>
      <c r="BGG3259" s="137"/>
      <c r="BGH3259" s="137"/>
      <c r="BGI3259" s="137"/>
      <c r="BGJ3259" s="137"/>
      <c r="BGK3259" s="137"/>
      <c r="BGL3259" s="137"/>
      <c r="BGM3259" s="137"/>
      <c r="BGN3259" s="137"/>
      <c r="BGO3259" s="137"/>
      <c r="BGP3259" s="137"/>
      <c r="BGQ3259" s="137"/>
      <c r="BGR3259" s="137"/>
      <c r="BGS3259" s="137"/>
      <c r="BGT3259" s="137"/>
      <c r="BGU3259" s="137"/>
      <c r="BGV3259" s="137"/>
      <c r="BGW3259" s="137"/>
      <c r="BGX3259" s="137"/>
      <c r="BGY3259" s="137"/>
      <c r="BGZ3259" s="137"/>
      <c r="BHA3259" s="137"/>
      <c r="BHB3259" s="137"/>
      <c r="BHC3259" s="137"/>
      <c r="BHD3259" s="137"/>
      <c r="BHE3259" s="137"/>
      <c r="BHF3259" s="137"/>
      <c r="BHG3259" s="137"/>
      <c r="BHH3259" s="137"/>
      <c r="BHI3259" s="137"/>
      <c r="BHJ3259" s="137"/>
      <c r="BHK3259" s="137"/>
      <c r="BHL3259" s="137"/>
      <c r="BHM3259" s="137"/>
      <c r="BHN3259" s="137"/>
      <c r="BHO3259" s="137"/>
      <c r="BHP3259" s="137"/>
      <c r="BHQ3259" s="137"/>
      <c r="BHR3259" s="137"/>
      <c r="BHS3259" s="137"/>
      <c r="BHT3259" s="137"/>
      <c r="BHU3259" s="137"/>
      <c r="BHV3259" s="137"/>
      <c r="BHW3259" s="137"/>
      <c r="BHX3259" s="137"/>
      <c r="BHY3259" s="137"/>
      <c r="BHZ3259" s="137"/>
      <c r="BIA3259" s="137"/>
      <c r="BIB3259" s="137"/>
      <c r="BIC3259" s="137"/>
      <c r="BID3259" s="137"/>
      <c r="BIE3259" s="137"/>
      <c r="BIF3259" s="137"/>
      <c r="BIG3259" s="137"/>
      <c r="BIH3259" s="137"/>
      <c r="BII3259" s="137"/>
      <c r="BIJ3259" s="137"/>
      <c r="BIK3259" s="137"/>
      <c r="BIL3259" s="137"/>
      <c r="BIM3259" s="137"/>
      <c r="BIN3259" s="137"/>
      <c r="BIO3259" s="137"/>
      <c r="BIP3259" s="137"/>
      <c r="BIQ3259" s="137"/>
      <c r="BIR3259" s="137"/>
      <c r="BIS3259" s="137"/>
      <c r="BIT3259" s="137"/>
      <c r="BIU3259" s="137"/>
      <c r="BIV3259" s="137"/>
      <c r="BIW3259" s="137"/>
      <c r="BIX3259" s="137"/>
      <c r="BIY3259" s="137"/>
      <c r="BIZ3259" s="137"/>
      <c r="BJA3259" s="137"/>
      <c r="BJB3259" s="137"/>
      <c r="BJC3259" s="137"/>
      <c r="BJD3259" s="137"/>
      <c r="BJE3259" s="137"/>
      <c r="BJF3259" s="137"/>
      <c r="BJG3259" s="137"/>
      <c r="BJH3259" s="137"/>
      <c r="BJI3259" s="137"/>
      <c r="BJJ3259" s="137"/>
      <c r="BJK3259" s="137"/>
      <c r="BJL3259" s="137"/>
      <c r="BJM3259" s="137"/>
      <c r="BJN3259" s="137"/>
      <c r="BJO3259" s="137"/>
      <c r="BJP3259" s="137"/>
      <c r="BJQ3259" s="137"/>
      <c r="BJR3259" s="137"/>
      <c r="BJS3259" s="137"/>
      <c r="BJT3259" s="137"/>
      <c r="BJU3259" s="137"/>
      <c r="BJV3259" s="137"/>
      <c r="BJW3259" s="137"/>
      <c r="BJX3259" s="137"/>
      <c r="BJY3259" s="137"/>
      <c r="BJZ3259" s="137"/>
      <c r="BKA3259" s="137"/>
      <c r="BKB3259" s="137"/>
      <c r="BKC3259" s="137"/>
      <c r="BKD3259" s="137"/>
      <c r="BKE3259" s="137"/>
      <c r="BKF3259" s="137"/>
      <c r="BKG3259" s="137"/>
      <c r="BKH3259" s="137"/>
      <c r="BKI3259" s="137"/>
      <c r="BKJ3259" s="137"/>
      <c r="BKK3259" s="137"/>
      <c r="BKL3259" s="137"/>
      <c r="BKM3259" s="137"/>
      <c r="BKN3259" s="137"/>
      <c r="BKO3259" s="137"/>
      <c r="BKP3259" s="137"/>
      <c r="BKQ3259" s="137"/>
      <c r="BKR3259" s="137"/>
      <c r="BKS3259" s="137"/>
      <c r="BKT3259" s="137"/>
      <c r="BKU3259" s="137"/>
      <c r="BKV3259" s="137"/>
      <c r="BKW3259" s="137"/>
      <c r="BKX3259" s="137"/>
      <c r="BKY3259" s="137"/>
      <c r="BKZ3259" s="137"/>
      <c r="BLA3259" s="137"/>
      <c r="BLB3259" s="137"/>
      <c r="BLC3259" s="137"/>
      <c r="BLD3259" s="137"/>
      <c r="BLE3259" s="137"/>
      <c r="BLF3259" s="137"/>
      <c r="BLG3259" s="137"/>
      <c r="BLH3259" s="137"/>
      <c r="BLI3259" s="137"/>
      <c r="BLJ3259" s="137"/>
      <c r="BLK3259" s="137"/>
      <c r="BLL3259" s="137"/>
      <c r="BLM3259" s="137"/>
      <c r="BLN3259" s="137"/>
      <c r="BLO3259" s="137"/>
      <c r="BLP3259" s="137"/>
      <c r="BLQ3259" s="137"/>
      <c r="BLR3259" s="137"/>
      <c r="BLS3259" s="137"/>
      <c r="BLT3259" s="137"/>
      <c r="BLU3259" s="137"/>
      <c r="BLV3259" s="137"/>
      <c r="BLW3259" s="137"/>
      <c r="BLX3259" s="137"/>
      <c r="BLY3259" s="137"/>
      <c r="BLZ3259" s="137"/>
      <c r="BMA3259" s="137"/>
      <c r="BMB3259" s="137"/>
      <c r="BMC3259" s="137"/>
      <c r="BMD3259" s="137"/>
      <c r="BME3259" s="137"/>
      <c r="BMF3259" s="137"/>
      <c r="BMG3259" s="137"/>
      <c r="BMH3259" s="137"/>
      <c r="BMI3259" s="137"/>
      <c r="BMJ3259" s="137"/>
      <c r="BMK3259" s="137"/>
      <c r="BML3259" s="137"/>
      <c r="BMM3259" s="137"/>
      <c r="BMN3259" s="137"/>
      <c r="BMO3259" s="137"/>
      <c r="BMP3259" s="137"/>
      <c r="BMQ3259" s="137"/>
      <c r="BMR3259" s="137"/>
      <c r="BMS3259" s="137"/>
      <c r="BMT3259" s="137"/>
      <c r="BMU3259" s="137"/>
      <c r="BMV3259" s="137"/>
      <c r="BMW3259" s="137"/>
      <c r="BMX3259" s="137"/>
      <c r="BMY3259" s="137"/>
      <c r="BMZ3259" s="137"/>
      <c r="BNA3259" s="137"/>
      <c r="BNB3259" s="137"/>
      <c r="BNC3259" s="137"/>
      <c r="BND3259" s="137"/>
      <c r="BNE3259" s="137"/>
      <c r="BNF3259" s="137"/>
      <c r="BNG3259" s="137"/>
      <c r="BNH3259" s="137"/>
      <c r="BNI3259" s="137"/>
      <c r="BNJ3259" s="137"/>
      <c r="BNK3259" s="137"/>
      <c r="BNL3259" s="137"/>
      <c r="BNM3259" s="137"/>
      <c r="BNN3259" s="137"/>
      <c r="BNO3259" s="137"/>
      <c r="BNP3259" s="137"/>
      <c r="BNQ3259" s="137"/>
      <c r="BNR3259" s="137"/>
      <c r="BNS3259" s="137"/>
      <c r="BNT3259" s="137"/>
      <c r="BNU3259" s="137"/>
      <c r="BNV3259" s="137"/>
      <c r="BNW3259" s="137"/>
      <c r="BNX3259" s="137"/>
      <c r="BNY3259" s="137"/>
      <c r="BNZ3259" s="137"/>
      <c r="BOA3259" s="137"/>
      <c r="BOB3259" s="137"/>
      <c r="BOC3259" s="137"/>
      <c r="BOD3259" s="137"/>
      <c r="BOE3259" s="137"/>
      <c r="BOF3259" s="137"/>
      <c r="BOG3259" s="137"/>
      <c r="BOH3259" s="137"/>
      <c r="BOI3259" s="137"/>
      <c r="BOJ3259" s="137"/>
      <c r="BOK3259" s="137"/>
      <c r="BOL3259" s="137"/>
      <c r="BOM3259" s="137"/>
      <c r="BON3259" s="137"/>
      <c r="BOO3259" s="137"/>
      <c r="BOP3259" s="137"/>
      <c r="BOQ3259" s="137"/>
      <c r="BOR3259" s="137"/>
      <c r="BOS3259" s="137"/>
      <c r="BOT3259" s="137"/>
      <c r="BOU3259" s="137"/>
      <c r="BOV3259" s="137"/>
      <c r="BOW3259" s="137"/>
      <c r="BOX3259" s="137"/>
      <c r="BOY3259" s="137"/>
      <c r="BOZ3259" s="137"/>
      <c r="BPA3259" s="137"/>
      <c r="BPB3259" s="137"/>
      <c r="BPC3259" s="137"/>
      <c r="BPD3259" s="137"/>
      <c r="BPE3259" s="137"/>
      <c r="BPF3259" s="137"/>
      <c r="BPG3259" s="137"/>
      <c r="BPH3259" s="137"/>
      <c r="BPI3259" s="137"/>
      <c r="BPJ3259" s="137"/>
      <c r="BPK3259" s="137"/>
      <c r="BPL3259" s="137"/>
      <c r="BPM3259" s="137"/>
      <c r="BPN3259" s="137"/>
      <c r="BPO3259" s="137"/>
      <c r="BPP3259" s="137"/>
      <c r="BPQ3259" s="137"/>
      <c r="BPR3259" s="137"/>
      <c r="BPS3259" s="137"/>
      <c r="BPT3259" s="137"/>
      <c r="BPU3259" s="137"/>
      <c r="BPV3259" s="137"/>
      <c r="BPW3259" s="137"/>
      <c r="BPX3259" s="137"/>
      <c r="BPY3259" s="137"/>
      <c r="BPZ3259" s="137"/>
      <c r="BQA3259" s="137"/>
      <c r="BQB3259" s="137"/>
      <c r="BQC3259" s="137"/>
      <c r="BQD3259" s="137"/>
      <c r="BQE3259" s="137"/>
      <c r="BQF3259" s="137"/>
      <c r="BQG3259" s="137"/>
      <c r="BQH3259" s="137"/>
      <c r="BQI3259" s="137"/>
      <c r="BQJ3259" s="137"/>
      <c r="BQK3259" s="137"/>
      <c r="BQL3259" s="137"/>
      <c r="BQM3259" s="137"/>
      <c r="BQN3259" s="137"/>
      <c r="BQO3259" s="137"/>
      <c r="BQP3259" s="137"/>
      <c r="BQQ3259" s="137"/>
      <c r="BQR3259" s="137"/>
      <c r="BQS3259" s="137"/>
      <c r="BQT3259" s="137"/>
      <c r="BQU3259" s="137"/>
      <c r="BQV3259" s="137"/>
      <c r="BQW3259" s="137"/>
      <c r="BQX3259" s="137"/>
      <c r="BQY3259" s="137"/>
      <c r="BQZ3259" s="137"/>
      <c r="BRA3259" s="137"/>
      <c r="BRB3259" s="137"/>
      <c r="BRC3259" s="137"/>
      <c r="BRD3259" s="137"/>
      <c r="BRE3259" s="137"/>
      <c r="BRF3259" s="137"/>
      <c r="BRG3259" s="137"/>
      <c r="BRH3259" s="137"/>
      <c r="BRI3259" s="137"/>
      <c r="BRJ3259" s="137"/>
      <c r="BRK3259" s="137"/>
      <c r="BRL3259" s="137"/>
      <c r="BRM3259" s="137"/>
      <c r="BRN3259" s="137"/>
      <c r="BRO3259" s="137"/>
      <c r="BRP3259" s="137"/>
      <c r="BRQ3259" s="137"/>
      <c r="BRR3259" s="137"/>
      <c r="BRS3259" s="137"/>
      <c r="BRT3259" s="137"/>
      <c r="BRU3259" s="137"/>
      <c r="BRV3259" s="137"/>
      <c r="BRW3259" s="137"/>
      <c r="BRX3259" s="137"/>
      <c r="BRY3259" s="137"/>
      <c r="BRZ3259" s="137"/>
      <c r="BSA3259" s="137"/>
      <c r="BSB3259" s="137"/>
      <c r="BSC3259" s="137"/>
      <c r="BSD3259" s="137"/>
      <c r="BSE3259" s="137"/>
      <c r="BSF3259" s="137"/>
      <c r="BSG3259" s="137"/>
      <c r="BSH3259" s="137"/>
      <c r="BSI3259" s="137"/>
      <c r="BSJ3259" s="137"/>
      <c r="BSK3259" s="137"/>
      <c r="BSL3259" s="137"/>
      <c r="BSM3259" s="137"/>
      <c r="BSN3259" s="137"/>
      <c r="BSO3259" s="137"/>
      <c r="BSP3259" s="137"/>
      <c r="BSQ3259" s="137"/>
      <c r="BSR3259" s="137"/>
      <c r="BSS3259" s="137"/>
      <c r="BST3259" s="137"/>
      <c r="BSU3259" s="137"/>
      <c r="BSV3259" s="137"/>
      <c r="BSW3259" s="137"/>
      <c r="BSX3259" s="137"/>
      <c r="BSY3259" s="137"/>
      <c r="BSZ3259" s="137"/>
      <c r="BTA3259" s="137"/>
      <c r="BTB3259" s="137"/>
      <c r="BTC3259" s="137"/>
      <c r="BTD3259" s="137"/>
      <c r="BTE3259" s="137"/>
      <c r="BTF3259" s="137"/>
      <c r="BTG3259" s="137"/>
      <c r="BTH3259" s="137"/>
      <c r="BTI3259" s="137"/>
      <c r="BTJ3259" s="137"/>
      <c r="BTK3259" s="137"/>
      <c r="BTL3259" s="137"/>
      <c r="BTM3259" s="137"/>
      <c r="BTN3259" s="137"/>
      <c r="BTO3259" s="137"/>
      <c r="BTP3259" s="137"/>
      <c r="BTQ3259" s="137"/>
      <c r="BTR3259" s="137"/>
      <c r="BTS3259" s="137"/>
      <c r="BTT3259" s="137"/>
      <c r="BTU3259" s="137"/>
      <c r="BTV3259" s="137"/>
      <c r="BTW3259" s="137"/>
      <c r="BTX3259" s="137"/>
      <c r="BTY3259" s="137"/>
      <c r="BTZ3259" s="137"/>
      <c r="BUA3259" s="137"/>
      <c r="BUB3259" s="137"/>
      <c r="BUC3259" s="137"/>
      <c r="BUD3259" s="137"/>
      <c r="BUE3259" s="137"/>
      <c r="BUF3259" s="137"/>
      <c r="BUG3259" s="137"/>
      <c r="BUH3259" s="137"/>
      <c r="BUI3259" s="137"/>
      <c r="BUJ3259" s="137"/>
      <c r="BUK3259" s="137"/>
      <c r="BUL3259" s="137"/>
      <c r="BUM3259" s="137"/>
      <c r="BUN3259" s="137"/>
      <c r="BUO3259" s="137"/>
      <c r="BUP3259" s="137"/>
      <c r="BUQ3259" s="137"/>
      <c r="BUR3259" s="137"/>
      <c r="BUS3259" s="137"/>
      <c r="BUT3259" s="137"/>
      <c r="BUU3259" s="137"/>
      <c r="BUV3259" s="137"/>
      <c r="BUW3259" s="137"/>
      <c r="BUX3259" s="137"/>
      <c r="BUY3259" s="137"/>
      <c r="BUZ3259" s="137"/>
      <c r="BVA3259" s="137"/>
      <c r="BVB3259" s="137"/>
      <c r="BVC3259" s="137"/>
      <c r="BVD3259" s="137"/>
      <c r="BVE3259" s="137"/>
      <c r="BVF3259" s="137"/>
      <c r="BVG3259" s="137"/>
      <c r="BVH3259" s="137"/>
      <c r="BVI3259" s="137"/>
      <c r="BVJ3259" s="137"/>
      <c r="BVK3259" s="137"/>
      <c r="BVL3259" s="137"/>
      <c r="BVM3259" s="137"/>
      <c r="BVN3259" s="137"/>
      <c r="BVO3259" s="137"/>
      <c r="BVP3259" s="137"/>
      <c r="BVQ3259" s="137"/>
      <c r="BVR3259" s="137"/>
      <c r="BVS3259" s="137"/>
      <c r="BVT3259" s="137"/>
      <c r="BVU3259" s="137"/>
      <c r="BVV3259" s="137"/>
      <c r="BVW3259" s="137"/>
      <c r="BVX3259" s="137"/>
      <c r="BVY3259" s="137"/>
      <c r="BVZ3259" s="137"/>
      <c r="BWA3259" s="137"/>
      <c r="BWB3259" s="137"/>
      <c r="BWC3259" s="137"/>
      <c r="BWD3259" s="137"/>
      <c r="BWE3259" s="137"/>
      <c r="BWF3259" s="137"/>
      <c r="BWG3259" s="137"/>
      <c r="BWH3259" s="137"/>
      <c r="BWI3259" s="137"/>
      <c r="BWJ3259" s="137"/>
      <c r="BWK3259" s="137"/>
      <c r="BWL3259" s="137"/>
      <c r="BWM3259" s="137"/>
      <c r="BWN3259" s="137"/>
      <c r="BWO3259" s="137"/>
      <c r="BWP3259" s="137"/>
      <c r="BWQ3259" s="137"/>
      <c r="BWR3259" s="137"/>
      <c r="BWS3259" s="137"/>
      <c r="BWT3259" s="137"/>
      <c r="BWU3259" s="137"/>
      <c r="BWV3259" s="137"/>
      <c r="BWW3259" s="137"/>
      <c r="BWX3259" s="137"/>
      <c r="BWY3259" s="137"/>
      <c r="BWZ3259" s="137"/>
      <c r="BXA3259" s="137"/>
      <c r="BXB3259" s="137"/>
      <c r="BXC3259" s="137"/>
      <c r="BXD3259" s="137"/>
      <c r="BXE3259" s="137"/>
      <c r="BXF3259" s="137"/>
      <c r="BXG3259" s="137"/>
      <c r="BXH3259" s="137"/>
      <c r="BXI3259" s="137"/>
      <c r="BXJ3259" s="137"/>
      <c r="BXK3259" s="137"/>
      <c r="BXL3259" s="137"/>
      <c r="BXM3259" s="137"/>
      <c r="BXN3259" s="137"/>
      <c r="BXO3259" s="137"/>
      <c r="BXP3259" s="137"/>
      <c r="BXQ3259" s="137"/>
      <c r="BXR3259" s="137"/>
      <c r="BXS3259" s="137"/>
      <c r="BXT3259" s="137"/>
      <c r="BXU3259" s="137"/>
      <c r="BXV3259" s="137"/>
      <c r="BXW3259" s="137"/>
      <c r="BXX3259" s="137"/>
      <c r="BXY3259" s="137"/>
      <c r="BXZ3259" s="137"/>
      <c r="BYA3259" s="137"/>
      <c r="BYB3259" s="137"/>
      <c r="BYC3259" s="137"/>
      <c r="BYD3259" s="137"/>
      <c r="BYE3259" s="137"/>
      <c r="BYF3259" s="137"/>
      <c r="BYG3259" s="137"/>
      <c r="BYH3259" s="137"/>
      <c r="BYI3259" s="137"/>
      <c r="BYJ3259" s="137"/>
      <c r="BYK3259" s="137"/>
      <c r="BYL3259" s="137"/>
      <c r="BYM3259" s="137"/>
      <c r="BYN3259" s="137"/>
      <c r="BYO3259" s="137"/>
      <c r="BYP3259" s="137"/>
      <c r="BYQ3259" s="137"/>
      <c r="BYR3259" s="137"/>
      <c r="BYS3259" s="137"/>
      <c r="BYT3259" s="137"/>
      <c r="BYU3259" s="137"/>
      <c r="BYV3259" s="137"/>
      <c r="BYW3259" s="137"/>
      <c r="BYX3259" s="137"/>
      <c r="BYY3259" s="137"/>
      <c r="BYZ3259" s="137"/>
      <c r="BZA3259" s="137"/>
      <c r="BZB3259" s="137"/>
      <c r="BZC3259" s="137"/>
      <c r="BZD3259" s="137"/>
      <c r="BZE3259" s="137"/>
      <c r="BZF3259" s="137"/>
      <c r="BZG3259" s="137"/>
      <c r="BZH3259" s="137"/>
      <c r="BZI3259" s="137"/>
      <c r="BZJ3259" s="137"/>
      <c r="BZK3259" s="137"/>
      <c r="BZL3259" s="137"/>
      <c r="BZM3259" s="137"/>
      <c r="BZN3259" s="137"/>
      <c r="BZO3259" s="137"/>
      <c r="BZP3259" s="137"/>
      <c r="BZQ3259" s="137"/>
      <c r="BZR3259" s="137"/>
      <c r="BZS3259" s="137"/>
      <c r="BZT3259" s="137"/>
      <c r="BZU3259" s="137"/>
      <c r="BZV3259" s="137"/>
      <c r="BZW3259" s="137"/>
      <c r="BZX3259" s="137"/>
      <c r="BZY3259" s="137"/>
      <c r="BZZ3259" s="137"/>
      <c r="CAA3259" s="137"/>
      <c r="CAB3259" s="137"/>
      <c r="CAC3259" s="137"/>
      <c r="CAD3259" s="137"/>
      <c r="CAE3259" s="137"/>
      <c r="CAF3259" s="137"/>
      <c r="CAG3259" s="137"/>
      <c r="CAH3259" s="137"/>
      <c r="CAI3259" s="137"/>
      <c r="CAJ3259" s="137"/>
      <c r="CAK3259" s="137"/>
      <c r="CAL3259" s="137"/>
      <c r="CAM3259" s="137"/>
      <c r="CAN3259" s="137"/>
      <c r="CAO3259" s="137"/>
      <c r="CAP3259" s="137"/>
      <c r="CAQ3259" s="137"/>
      <c r="CAR3259" s="137"/>
      <c r="CAS3259" s="137"/>
      <c r="CAT3259" s="137"/>
      <c r="CAU3259" s="137"/>
      <c r="CAV3259" s="137"/>
      <c r="CAW3259" s="137"/>
      <c r="CAX3259" s="137"/>
      <c r="CAY3259" s="137"/>
      <c r="CAZ3259" s="137"/>
      <c r="CBA3259" s="137"/>
      <c r="CBB3259" s="137"/>
      <c r="CBC3259" s="137"/>
      <c r="CBD3259" s="137"/>
      <c r="CBE3259" s="137"/>
      <c r="CBF3259" s="137"/>
      <c r="CBG3259" s="137"/>
      <c r="CBH3259" s="137"/>
      <c r="CBI3259" s="137"/>
      <c r="CBJ3259" s="137"/>
      <c r="CBK3259" s="137"/>
      <c r="CBL3259" s="137"/>
      <c r="CBM3259" s="137"/>
      <c r="CBN3259" s="137"/>
      <c r="CBO3259" s="137"/>
      <c r="CBP3259" s="137"/>
      <c r="CBQ3259" s="137"/>
      <c r="CBR3259" s="137"/>
      <c r="CBS3259" s="137"/>
      <c r="CBT3259" s="137"/>
      <c r="CBU3259" s="137"/>
      <c r="CBV3259" s="137"/>
      <c r="CBW3259" s="137"/>
      <c r="CBX3259" s="137"/>
      <c r="CBY3259" s="137"/>
      <c r="CBZ3259" s="137"/>
      <c r="CCA3259" s="137"/>
      <c r="CCB3259" s="137"/>
      <c r="CCC3259" s="137"/>
      <c r="CCD3259" s="137"/>
      <c r="CCE3259" s="137"/>
      <c r="CCF3259" s="137"/>
      <c r="CCG3259" s="137"/>
      <c r="CCH3259" s="137"/>
      <c r="CCI3259" s="137"/>
      <c r="CCJ3259" s="137"/>
      <c r="CCK3259" s="137"/>
      <c r="CCL3259" s="137"/>
      <c r="CCM3259" s="137"/>
      <c r="CCN3259" s="137"/>
      <c r="CCO3259" s="137"/>
      <c r="CCP3259" s="137"/>
      <c r="CCQ3259" s="137"/>
      <c r="CCR3259" s="137"/>
      <c r="CCS3259" s="137"/>
      <c r="CCT3259" s="137"/>
      <c r="CCU3259" s="137"/>
      <c r="CCV3259" s="137"/>
      <c r="CCW3259" s="137"/>
      <c r="CCX3259" s="137"/>
      <c r="CCY3259" s="137"/>
      <c r="CCZ3259" s="137"/>
      <c r="CDA3259" s="137"/>
      <c r="CDB3259" s="137"/>
      <c r="CDC3259" s="137"/>
      <c r="CDD3259" s="137"/>
      <c r="CDE3259" s="137"/>
      <c r="CDF3259" s="137"/>
      <c r="CDG3259" s="137"/>
      <c r="CDH3259" s="137"/>
      <c r="CDI3259" s="137"/>
      <c r="CDJ3259" s="137"/>
      <c r="CDK3259" s="137"/>
      <c r="CDL3259" s="137"/>
      <c r="CDM3259" s="137"/>
      <c r="CDN3259" s="137"/>
      <c r="CDO3259" s="137"/>
      <c r="CDP3259" s="137"/>
      <c r="CDQ3259" s="137"/>
      <c r="CDR3259" s="137"/>
      <c r="CDS3259" s="137"/>
      <c r="CDT3259" s="137"/>
      <c r="CDU3259" s="137"/>
      <c r="CDV3259" s="137"/>
      <c r="CDW3259" s="137"/>
      <c r="CDX3259" s="137"/>
      <c r="CDY3259" s="137"/>
      <c r="CDZ3259" s="137"/>
      <c r="CEA3259" s="137"/>
      <c r="CEB3259" s="137"/>
      <c r="CEC3259" s="137"/>
      <c r="CED3259" s="137"/>
      <c r="CEE3259" s="137"/>
      <c r="CEF3259" s="137"/>
      <c r="CEG3259" s="137"/>
      <c r="CEH3259" s="137"/>
      <c r="CEI3259" s="137"/>
      <c r="CEJ3259" s="137"/>
      <c r="CEK3259" s="137"/>
      <c r="CEL3259" s="137"/>
      <c r="CEM3259" s="137"/>
      <c r="CEN3259" s="137"/>
      <c r="CEO3259" s="137"/>
      <c r="CEP3259" s="137"/>
      <c r="CEQ3259" s="137"/>
      <c r="CER3259" s="137"/>
      <c r="CES3259" s="137"/>
      <c r="CET3259" s="137"/>
      <c r="CEU3259" s="137"/>
      <c r="CEV3259" s="137"/>
      <c r="CEW3259" s="137"/>
      <c r="CEX3259" s="137"/>
      <c r="CEY3259" s="137"/>
      <c r="CEZ3259" s="137"/>
      <c r="CFA3259" s="137"/>
      <c r="CFB3259" s="137"/>
      <c r="CFC3259" s="137"/>
      <c r="CFD3259" s="137"/>
      <c r="CFE3259" s="137"/>
      <c r="CFF3259" s="137"/>
      <c r="CFG3259" s="137"/>
      <c r="CFH3259" s="137"/>
      <c r="CFI3259" s="137"/>
      <c r="CFJ3259" s="137"/>
      <c r="CFK3259" s="137"/>
      <c r="CFL3259" s="137"/>
      <c r="CFM3259" s="137"/>
      <c r="CFN3259" s="137"/>
      <c r="CFO3259" s="137"/>
      <c r="CFP3259" s="137"/>
      <c r="CFQ3259" s="137"/>
      <c r="CFR3259" s="137"/>
      <c r="CFS3259" s="137"/>
      <c r="CFT3259" s="137"/>
      <c r="CFU3259" s="137"/>
      <c r="CFV3259" s="137"/>
      <c r="CFW3259" s="137"/>
      <c r="CFX3259" s="137"/>
      <c r="CFY3259" s="137"/>
      <c r="CFZ3259" s="137"/>
      <c r="CGA3259" s="137"/>
      <c r="CGB3259" s="137"/>
      <c r="CGC3259" s="137"/>
      <c r="CGD3259" s="137"/>
      <c r="CGE3259" s="137"/>
      <c r="CGF3259" s="137"/>
      <c r="CGG3259" s="137"/>
      <c r="CGH3259" s="137"/>
      <c r="CGI3259" s="137"/>
      <c r="CGJ3259" s="137"/>
      <c r="CGK3259" s="137"/>
      <c r="CGL3259" s="137"/>
      <c r="CGM3259" s="137"/>
      <c r="CGN3259" s="137"/>
      <c r="CGO3259" s="137"/>
      <c r="CGP3259" s="137"/>
      <c r="CGQ3259" s="137"/>
      <c r="CGR3259" s="137"/>
      <c r="CGS3259" s="137"/>
      <c r="CGT3259" s="137"/>
      <c r="CGU3259" s="137"/>
      <c r="CGV3259" s="137"/>
      <c r="CGW3259" s="137"/>
      <c r="CGX3259" s="137"/>
      <c r="CGY3259" s="137"/>
      <c r="CGZ3259" s="137"/>
      <c r="CHA3259" s="137"/>
      <c r="CHB3259" s="137"/>
      <c r="CHC3259" s="137"/>
      <c r="CHD3259" s="137"/>
      <c r="CHE3259" s="137"/>
      <c r="CHF3259" s="137"/>
      <c r="CHG3259" s="137"/>
      <c r="CHH3259" s="137"/>
      <c r="CHI3259" s="137"/>
      <c r="CHJ3259" s="137"/>
      <c r="CHK3259" s="137"/>
      <c r="CHL3259" s="137"/>
      <c r="CHM3259" s="137"/>
      <c r="CHN3259" s="137"/>
      <c r="CHO3259" s="137"/>
      <c r="CHP3259" s="137"/>
      <c r="CHQ3259" s="137"/>
      <c r="CHR3259" s="137"/>
      <c r="CHS3259" s="137"/>
      <c r="CHT3259" s="137"/>
      <c r="CHU3259" s="137"/>
      <c r="CHV3259" s="137"/>
      <c r="CHW3259" s="137"/>
      <c r="CHX3259" s="137"/>
      <c r="CHY3259" s="137"/>
      <c r="CHZ3259" s="137"/>
      <c r="CIA3259" s="137"/>
      <c r="CIB3259" s="137"/>
      <c r="CIC3259" s="137"/>
      <c r="CID3259" s="137"/>
      <c r="CIE3259" s="137"/>
      <c r="CIF3259" s="137"/>
      <c r="CIG3259" s="137"/>
      <c r="CIH3259" s="137"/>
      <c r="CII3259" s="137"/>
      <c r="CIJ3259" s="137"/>
      <c r="CIK3259" s="137"/>
      <c r="CIL3259" s="137"/>
      <c r="CIM3259" s="137"/>
      <c r="CIN3259" s="137"/>
      <c r="CIO3259" s="137"/>
      <c r="CIP3259" s="137"/>
      <c r="CIQ3259" s="137"/>
      <c r="CIR3259" s="137"/>
      <c r="CIS3259" s="137"/>
      <c r="CIT3259" s="137"/>
      <c r="CIU3259" s="137"/>
      <c r="CIV3259" s="137"/>
      <c r="CIW3259" s="137"/>
      <c r="CIX3259" s="137"/>
      <c r="CIY3259" s="137"/>
      <c r="CIZ3259" s="137"/>
      <c r="CJA3259" s="137"/>
      <c r="CJB3259" s="137"/>
      <c r="CJC3259" s="137"/>
      <c r="CJD3259" s="137"/>
      <c r="CJE3259" s="137"/>
      <c r="CJF3259" s="137"/>
      <c r="CJG3259" s="137"/>
      <c r="CJH3259" s="137"/>
      <c r="CJI3259" s="137"/>
      <c r="CJJ3259" s="137"/>
      <c r="CJK3259" s="137"/>
      <c r="CJL3259" s="137"/>
      <c r="CJM3259" s="137"/>
      <c r="CJN3259" s="137"/>
      <c r="CJO3259" s="137"/>
      <c r="CJP3259" s="137"/>
      <c r="CJQ3259" s="137"/>
      <c r="CJR3259" s="137"/>
      <c r="CJS3259" s="137"/>
      <c r="CJT3259" s="137"/>
      <c r="CJU3259" s="137"/>
      <c r="CJV3259" s="137"/>
      <c r="CJW3259" s="137"/>
      <c r="CJX3259" s="137"/>
      <c r="CJY3259" s="137"/>
      <c r="CJZ3259" s="137"/>
      <c r="CKA3259" s="137"/>
      <c r="CKB3259" s="137"/>
      <c r="CKC3259" s="137"/>
      <c r="CKD3259" s="137"/>
      <c r="CKE3259" s="137"/>
      <c r="CKF3259" s="137"/>
      <c r="CKG3259" s="137"/>
      <c r="CKH3259" s="137"/>
      <c r="CKI3259" s="137"/>
      <c r="CKJ3259" s="137"/>
      <c r="CKK3259" s="137"/>
      <c r="CKL3259" s="137"/>
      <c r="CKM3259" s="137"/>
      <c r="CKN3259" s="137"/>
      <c r="CKO3259" s="137"/>
      <c r="CKP3259" s="137"/>
      <c r="CKQ3259" s="137"/>
      <c r="CKR3259" s="137"/>
      <c r="CKS3259" s="137"/>
      <c r="CKT3259" s="137"/>
      <c r="CKU3259" s="137"/>
      <c r="CKV3259" s="137"/>
      <c r="CKW3259" s="137"/>
      <c r="CKX3259" s="137"/>
      <c r="CKY3259" s="137"/>
      <c r="CKZ3259" s="137"/>
      <c r="CLA3259" s="137"/>
      <c r="CLB3259" s="137"/>
      <c r="CLC3259" s="137"/>
      <c r="CLD3259" s="137"/>
      <c r="CLE3259" s="137"/>
      <c r="CLF3259" s="137"/>
      <c r="CLG3259" s="137"/>
      <c r="CLH3259" s="137"/>
      <c r="CLI3259" s="137"/>
      <c r="CLJ3259" s="137"/>
      <c r="CLK3259" s="137"/>
      <c r="CLL3259" s="137"/>
      <c r="CLM3259" s="137"/>
      <c r="CLN3259" s="137"/>
      <c r="CLO3259" s="137"/>
      <c r="CLP3259" s="137"/>
      <c r="CLQ3259" s="137"/>
      <c r="CLR3259" s="137"/>
      <c r="CLS3259" s="137"/>
      <c r="CLT3259" s="137"/>
      <c r="CLU3259" s="137"/>
      <c r="CLV3259" s="137"/>
      <c r="CLW3259" s="137"/>
      <c r="CLX3259" s="137"/>
      <c r="CLY3259" s="137"/>
      <c r="CLZ3259" s="137"/>
      <c r="CMA3259" s="137"/>
      <c r="CMB3259" s="137"/>
      <c r="CMC3259" s="137"/>
      <c r="CMD3259" s="137"/>
      <c r="CME3259" s="137"/>
      <c r="CMF3259" s="137"/>
      <c r="CMG3259" s="137"/>
      <c r="CMH3259" s="137"/>
      <c r="CMI3259" s="137"/>
      <c r="CMJ3259" s="137"/>
      <c r="CMK3259" s="137"/>
      <c r="CML3259" s="137"/>
      <c r="CMM3259" s="137"/>
      <c r="CMN3259" s="137"/>
      <c r="CMO3259" s="137"/>
      <c r="CMP3259" s="137"/>
      <c r="CMQ3259" s="137"/>
      <c r="CMR3259" s="137"/>
      <c r="CMS3259" s="137"/>
      <c r="CMT3259" s="137"/>
      <c r="CMU3259" s="137"/>
      <c r="CMV3259" s="137"/>
      <c r="CMW3259" s="137"/>
      <c r="CMX3259" s="137"/>
      <c r="CMY3259" s="137"/>
      <c r="CMZ3259" s="137"/>
      <c r="CNA3259" s="137"/>
      <c r="CNB3259" s="137"/>
      <c r="CNC3259" s="137"/>
      <c r="CND3259" s="137"/>
      <c r="CNE3259" s="137"/>
      <c r="CNF3259" s="137"/>
      <c r="CNG3259" s="137"/>
      <c r="CNH3259" s="137"/>
      <c r="CNI3259" s="137"/>
      <c r="CNJ3259" s="137"/>
      <c r="CNK3259" s="137"/>
      <c r="CNL3259" s="137"/>
      <c r="CNM3259" s="137"/>
      <c r="CNN3259" s="137"/>
      <c r="CNO3259" s="137"/>
      <c r="CNP3259" s="137"/>
      <c r="CNQ3259" s="137"/>
      <c r="CNR3259" s="137"/>
      <c r="CNS3259" s="137"/>
      <c r="CNT3259" s="137"/>
      <c r="CNU3259" s="137"/>
      <c r="CNV3259" s="137"/>
      <c r="CNW3259" s="137"/>
      <c r="CNX3259" s="137"/>
      <c r="CNY3259" s="137"/>
      <c r="CNZ3259" s="137"/>
      <c r="COA3259" s="137"/>
      <c r="COB3259" s="137"/>
      <c r="COC3259" s="137"/>
      <c r="COD3259" s="137"/>
      <c r="COE3259" s="137"/>
      <c r="COF3259" s="137"/>
      <c r="COG3259" s="137"/>
      <c r="COH3259" s="137"/>
      <c r="COI3259" s="137"/>
      <c r="COJ3259" s="137"/>
      <c r="COK3259" s="137"/>
      <c r="COL3259" s="137"/>
      <c r="COM3259" s="137"/>
      <c r="CON3259" s="137"/>
      <c r="COO3259" s="137"/>
      <c r="COP3259" s="137"/>
      <c r="COQ3259" s="137"/>
      <c r="COR3259" s="137"/>
      <c r="COS3259" s="137"/>
      <c r="COT3259" s="137"/>
      <c r="COU3259" s="137"/>
      <c r="COV3259" s="137"/>
      <c r="COW3259" s="137"/>
      <c r="COX3259" s="137"/>
      <c r="COY3259" s="137"/>
      <c r="COZ3259" s="137"/>
      <c r="CPA3259" s="137"/>
      <c r="CPB3259" s="137"/>
      <c r="CPC3259" s="137"/>
      <c r="CPD3259" s="137"/>
      <c r="CPE3259" s="137"/>
      <c r="CPF3259" s="137"/>
      <c r="CPG3259" s="137"/>
      <c r="CPH3259" s="137"/>
      <c r="CPI3259" s="137"/>
      <c r="CPJ3259" s="137"/>
      <c r="CPK3259" s="137"/>
      <c r="CPL3259" s="137"/>
      <c r="CPM3259" s="137"/>
      <c r="CPN3259" s="137"/>
      <c r="CPO3259" s="137"/>
      <c r="CPP3259" s="137"/>
      <c r="CPQ3259" s="137"/>
      <c r="CPR3259" s="137"/>
      <c r="CPS3259" s="137"/>
      <c r="CPT3259" s="137"/>
      <c r="CPU3259" s="137"/>
      <c r="CPV3259" s="137"/>
      <c r="CPW3259" s="137"/>
      <c r="CPX3259" s="137"/>
      <c r="CPY3259" s="137"/>
      <c r="CPZ3259" s="137"/>
      <c r="CQA3259" s="137"/>
      <c r="CQB3259" s="137"/>
      <c r="CQC3259" s="137"/>
      <c r="CQD3259" s="137"/>
      <c r="CQE3259" s="137"/>
      <c r="CQF3259" s="137"/>
      <c r="CQG3259" s="137"/>
      <c r="CQH3259" s="137"/>
      <c r="CQI3259" s="137"/>
      <c r="CQJ3259" s="137"/>
      <c r="CQK3259" s="137"/>
      <c r="CQL3259" s="137"/>
      <c r="CQM3259" s="137"/>
      <c r="CQN3259" s="137"/>
      <c r="CQO3259" s="137"/>
      <c r="CQP3259" s="137"/>
      <c r="CQQ3259" s="137"/>
      <c r="CQR3259" s="137"/>
      <c r="CQS3259" s="137"/>
      <c r="CQT3259" s="137"/>
      <c r="CQU3259" s="137"/>
      <c r="CQV3259" s="137"/>
      <c r="CQW3259" s="137"/>
      <c r="CQX3259" s="137"/>
      <c r="CQY3259" s="137"/>
      <c r="CQZ3259" s="137"/>
      <c r="CRA3259" s="137"/>
      <c r="CRB3259" s="137"/>
      <c r="CRC3259" s="137"/>
      <c r="CRD3259" s="137"/>
      <c r="CRE3259" s="137"/>
      <c r="CRF3259" s="137"/>
      <c r="CRG3259" s="137"/>
      <c r="CRH3259" s="137"/>
      <c r="CRI3259" s="137"/>
      <c r="CRJ3259" s="137"/>
      <c r="CRK3259" s="137"/>
      <c r="CRL3259" s="137"/>
      <c r="CRM3259" s="137"/>
      <c r="CRN3259" s="137"/>
      <c r="CRO3259" s="137"/>
      <c r="CRP3259" s="137"/>
      <c r="CRQ3259" s="137"/>
      <c r="CRR3259" s="137"/>
      <c r="CRS3259" s="137"/>
      <c r="CRT3259" s="137"/>
      <c r="CRU3259" s="137"/>
      <c r="CRV3259" s="137"/>
      <c r="CRW3259" s="137"/>
      <c r="CRX3259" s="137"/>
      <c r="CRY3259" s="137"/>
      <c r="CRZ3259" s="137"/>
      <c r="CSA3259" s="137"/>
      <c r="CSB3259" s="137"/>
      <c r="CSC3259" s="137"/>
      <c r="CSD3259" s="137"/>
      <c r="CSE3259" s="137"/>
      <c r="CSF3259" s="137"/>
      <c r="CSG3259" s="137"/>
      <c r="CSH3259" s="137"/>
      <c r="CSI3259" s="137"/>
      <c r="CSJ3259" s="137"/>
      <c r="CSK3259" s="137"/>
      <c r="CSL3259" s="137"/>
      <c r="CSM3259" s="137"/>
      <c r="CSN3259" s="137"/>
      <c r="CSO3259" s="137"/>
      <c r="CSP3259" s="137"/>
      <c r="CSQ3259" s="137"/>
      <c r="CSR3259" s="137"/>
      <c r="CSS3259" s="137"/>
      <c r="CST3259" s="137"/>
      <c r="CSU3259" s="137"/>
      <c r="CSV3259" s="137"/>
      <c r="CSW3259" s="137"/>
      <c r="CSX3259" s="137"/>
      <c r="CSY3259" s="137"/>
      <c r="CSZ3259" s="137"/>
      <c r="CTA3259" s="137"/>
      <c r="CTB3259" s="137"/>
      <c r="CTC3259" s="137"/>
      <c r="CTD3259" s="137"/>
      <c r="CTE3259" s="137"/>
      <c r="CTF3259" s="137"/>
      <c r="CTG3259" s="137"/>
      <c r="CTH3259" s="137"/>
      <c r="CTI3259" s="137"/>
      <c r="CTJ3259" s="137"/>
      <c r="CTK3259" s="137"/>
      <c r="CTL3259" s="137"/>
      <c r="CTM3259" s="137"/>
      <c r="CTN3259" s="137"/>
      <c r="CTO3259" s="137"/>
      <c r="CTP3259" s="137"/>
      <c r="CTQ3259" s="137"/>
      <c r="CTR3259" s="137"/>
      <c r="CTS3259" s="137"/>
      <c r="CTT3259" s="137"/>
      <c r="CTU3259" s="137"/>
      <c r="CTV3259" s="137"/>
      <c r="CTW3259" s="137"/>
      <c r="CTX3259" s="137"/>
      <c r="CTY3259" s="137"/>
      <c r="CTZ3259" s="137"/>
      <c r="CUA3259" s="137"/>
      <c r="CUB3259" s="137"/>
      <c r="CUC3259" s="137"/>
      <c r="CUD3259" s="137"/>
      <c r="CUE3259" s="137"/>
      <c r="CUF3259" s="137"/>
      <c r="CUG3259" s="137"/>
      <c r="CUH3259" s="137"/>
      <c r="CUI3259" s="137"/>
      <c r="CUJ3259" s="137"/>
      <c r="CUK3259" s="137"/>
      <c r="CUL3259" s="137"/>
      <c r="CUM3259" s="137"/>
      <c r="CUN3259" s="137"/>
      <c r="CUO3259" s="137"/>
      <c r="CUP3259" s="137"/>
      <c r="CUQ3259" s="137"/>
      <c r="CUR3259" s="137"/>
      <c r="CUS3259" s="137"/>
      <c r="CUT3259" s="137"/>
      <c r="CUU3259" s="137"/>
      <c r="CUV3259" s="137"/>
      <c r="CUW3259" s="137"/>
      <c r="CUX3259" s="137"/>
      <c r="CUY3259" s="137"/>
      <c r="CUZ3259" s="137"/>
      <c r="CVA3259" s="137"/>
      <c r="CVB3259" s="137"/>
      <c r="CVC3259" s="137"/>
      <c r="CVD3259" s="137"/>
      <c r="CVE3259" s="137"/>
      <c r="CVF3259" s="137"/>
      <c r="CVG3259" s="137"/>
      <c r="CVH3259" s="137"/>
      <c r="CVI3259" s="137"/>
      <c r="CVJ3259" s="137"/>
      <c r="CVK3259" s="137"/>
      <c r="CVL3259" s="137"/>
      <c r="CVM3259" s="137"/>
      <c r="CVN3259" s="137"/>
      <c r="CVO3259" s="137"/>
      <c r="CVP3259" s="137"/>
      <c r="CVQ3259" s="137"/>
      <c r="CVR3259" s="137"/>
      <c r="CVS3259" s="137"/>
      <c r="CVT3259" s="137"/>
      <c r="CVU3259" s="137"/>
      <c r="CVV3259" s="137"/>
      <c r="CVW3259" s="137"/>
      <c r="CVX3259" s="137"/>
      <c r="CVY3259" s="137"/>
      <c r="CVZ3259" s="137"/>
      <c r="CWA3259" s="137"/>
      <c r="CWB3259" s="137"/>
      <c r="CWC3259" s="137"/>
      <c r="CWD3259" s="137"/>
      <c r="CWE3259" s="137"/>
      <c r="CWF3259" s="137"/>
      <c r="CWG3259" s="137"/>
      <c r="CWH3259" s="137"/>
      <c r="CWI3259" s="137"/>
      <c r="CWJ3259" s="137"/>
      <c r="CWK3259" s="137"/>
      <c r="CWL3259" s="137"/>
      <c r="CWM3259" s="137"/>
      <c r="CWN3259" s="137"/>
      <c r="CWO3259" s="137"/>
      <c r="CWP3259" s="137"/>
      <c r="CWQ3259" s="137"/>
      <c r="CWR3259" s="137"/>
      <c r="CWS3259" s="137"/>
      <c r="CWT3259" s="137"/>
      <c r="CWU3259" s="137"/>
      <c r="CWV3259" s="137"/>
      <c r="CWW3259" s="137"/>
      <c r="CWX3259" s="137"/>
      <c r="CWY3259" s="137"/>
      <c r="CWZ3259" s="137"/>
      <c r="CXA3259" s="137"/>
      <c r="CXB3259" s="137"/>
      <c r="CXC3259" s="137"/>
      <c r="CXD3259" s="137"/>
      <c r="CXE3259" s="137"/>
      <c r="CXF3259" s="137"/>
      <c r="CXG3259" s="137"/>
      <c r="CXH3259" s="137"/>
      <c r="CXI3259" s="137"/>
      <c r="CXJ3259" s="137"/>
      <c r="CXK3259" s="137"/>
      <c r="CXL3259" s="137"/>
      <c r="CXM3259" s="137"/>
      <c r="CXN3259" s="137"/>
      <c r="CXO3259" s="137"/>
      <c r="CXP3259" s="137"/>
      <c r="CXQ3259" s="137"/>
      <c r="CXR3259" s="137"/>
      <c r="CXS3259" s="137"/>
      <c r="CXT3259" s="137"/>
      <c r="CXU3259" s="137"/>
      <c r="CXV3259" s="137"/>
      <c r="CXW3259" s="137"/>
      <c r="CXX3259" s="137"/>
      <c r="CXY3259" s="137"/>
      <c r="CXZ3259" s="137"/>
      <c r="CYA3259" s="137"/>
      <c r="CYB3259" s="137"/>
      <c r="CYC3259" s="137"/>
      <c r="CYD3259" s="137"/>
      <c r="CYE3259" s="137"/>
      <c r="CYF3259" s="137"/>
      <c r="CYG3259" s="137"/>
      <c r="CYH3259" s="137"/>
      <c r="CYI3259" s="137"/>
      <c r="CYJ3259" s="137"/>
      <c r="CYK3259" s="137"/>
      <c r="CYL3259" s="137"/>
      <c r="CYM3259" s="137"/>
      <c r="CYN3259" s="137"/>
      <c r="CYO3259" s="137"/>
      <c r="CYP3259" s="137"/>
      <c r="CYQ3259" s="137"/>
      <c r="CYR3259" s="137"/>
      <c r="CYS3259" s="137"/>
      <c r="CYT3259" s="137"/>
      <c r="CYU3259" s="137"/>
      <c r="CYV3259" s="137"/>
      <c r="CYW3259" s="137"/>
      <c r="CYX3259" s="137"/>
      <c r="CYY3259" s="137"/>
      <c r="CYZ3259" s="137"/>
      <c r="CZA3259" s="137"/>
      <c r="CZB3259" s="137"/>
      <c r="CZC3259" s="137"/>
      <c r="CZD3259" s="137"/>
      <c r="CZE3259" s="137"/>
      <c r="CZF3259" s="137"/>
      <c r="CZG3259" s="137"/>
      <c r="CZH3259" s="137"/>
      <c r="CZI3259" s="137"/>
      <c r="CZJ3259" s="137"/>
      <c r="CZK3259" s="137"/>
      <c r="CZL3259" s="137"/>
      <c r="CZM3259" s="137"/>
      <c r="CZN3259" s="137"/>
      <c r="CZO3259" s="137"/>
      <c r="CZP3259" s="137"/>
      <c r="CZQ3259" s="137"/>
      <c r="CZR3259" s="137"/>
      <c r="CZS3259" s="137"/>
      <c r="CZT3259" s="137"/>
      <c r="CZU3259" s="137"/>
      <c r="CZV3259" s="137"/>
      <c r="CZW3259" s="137"/>
      <c r="CZX3259" s="137"/>
      <c r="CZY3259" s="137"/>
      <c r="CZZ3259" s="137"/>
      <c r="DAA3259" s="137"/>
      <c r="DAB3259" s="137"/>
      <c r="DAC3259" s="137"/>
      <c r="DAD3259" s="137"/>
      <c r="DAE3259" s="137"/>
      <c r="DAF3259" s="137"/>
      <c r="DAG3259" s="137"/>
      <c r="DAH3259" s="137"/>
      <c r="DAI3259" s="137"/>
      <c r="DAJ3259" s="137"/>
      <c r="DAK3259" s="137"/>
      <c r="DAL3259" s="137"/>
      <c r="DAM3259" s="137"/>
      <c r="DAN3259" s="137"/>
      <c r="DAO3259" s="137"/>
      <c r="DAP3259" s="137"/>
      <c r="DAQ3259" s="137"/>
      <c r="DAR3259" s="137"/>
      <c r="DAS3259" s="137"/>
      <c r="DAT3259" s="137"/>
      <c r="DAU3259" s="137"/>
      <c r="DAV3259" s="137"/>
      <c r="DAW3259" s="137"/>
      <c r="DAX3259" s="137"/>
      <c r="DAY3259" s="137"/>
      <c r="DAZ3259" s="137"/>
      <c r="DBA3259" s="137"/>
      <c r="DBB3259" s="137"/>
      <c r="DBC3259" s="137"/>
      <c r="DBD3259" s="137"/>
      <c r="DBE3259" s="137"/>
      <c r="DBF3259" s="137"/>
      <c r="DBG3259" s="137"/>
      <c r="DBH3259" s="137"/>
      <c r="DBI3259" s="137"/>
      <c r="DBJ3259" s="137"/>
      <c r="DBK3259" s="137"/>
      <c r="DBL3259" s="137"/>
      <c r="DBM3259" s="137"/>
      <c r="DBN3259" s="137"/>
      <c r="DBO3259" s="137"/>
      <c r="DBP3259" s="137"/>
      <c r="DBQ3259" s="137"/>
      <c r="DBR3259" s="137"/>
      <c r="DBS3259" s="137"/>
      <c r="DBT3259" s="137"/>
      <c r="DBU3259" s="137"/>
      <c r="DBV3259" s="137"/>
      <c r="DBW3259" s="137"/>
      <c r="DBX3259" s="137"/>
      <c r="DBY3259" s="137"/>
      <c r="DBZ3259" s="137"/>
      <c r="DCA3259" s="137"/>
      <c r="DCB3259" s="137"/>
      <c r="DCC3259" s="137"/>
      <c r="DCD3259" s="137"/>
      <c r="DCE3259" s="137"/>
      <c r="DCF3259" s="137"/>
      <c r="DCG3259" s="137"/>
      <c r="DCH3259" s="137"/>
      <c r="DCI3259" s="137"/>
      <c r="DCJ3259" s="137"/>
      <c r="DCK3259" s="137"/>
      <c r="DCL3259" s="137"/>
      <c r="DCM3259" s="137"/>
      <c r="DCN3259" s="137"/>
      <c r="DCO3259" s="137"/>
      <c r="DCP3259" s="137"/>
      <c r="DCQ3259" s="137"/>
      <c r="DCR3259" s="137"/>
      <c r="DCS3259" s="137"/>
      <c r="DCT3259" s="137"/>
      <c r="DCU3259" s="137"/>
      <c r="DCV3259" s="137"/>
      <c r="DCW3259" s="137"/>
      <c r="DCX3259" s="137"/>
      <c r="DCY3259" s="137"/>
      <c r="DCZ3259" s="137"/>
      <c r="DDA3259" s="137"/>
      <c r="DDB3259" s="137"/>
      <c r="DDC3259" s="137"/>
      <c r="DDD3259" s="137"/>
      <c r="DDE3259" s="137"/>
      <c r="DDF3259" s="137"/>
      <c r="DDG3259" s="137"/>
      <c r="DDH3259" s="137"/>
      <c r="DDI3259" s="137"/>
      <c r="DDJ3259" s="137"/>
      <c r="DDK3259" s="137"/>
      <c r="DDL3259" s="137"/>
      <c r="DDM3259" s="137"/>
      <c r="DDN3259" s="137"/>
      <c r="DDO3259" s="137"/>
      <c r="DDP3259" s="137"/>
      <c r="DDQ3259" s="137"/>
      <c r="DDR3259" s="137"/>
      <c r="DDS3259" s="137"/>
      <c r="DDT3259" s="137"/>
      <c r="DDU3259" s="137"/>
      <c r="DDV3259" s="137"/>
      <c r="DDW3259" s="137"/>
      <c r="DDX3259" s="137"/>
      <c r="DDY3259" s="137"/>
      <c r="DDZ3259" s="137"/>
      <c r="DEA3259" s="137"/>
      <c r="DEB3259" s="137"/>
      <c r="DEC3259" s="137"/>
      <c r="DED3259" s="137"/>
      <c r="DEE3259" s="137"/>
      <c r="DEF3259" s="137"/>
      <c r="DEG3259" s="137"/>
      <c r="DEH3259" s="137"/>
      <c r="DEI3259" s="137"/>
      <c r="DEJ3259" s="137"/>
      <c r="DEK3259" s="137"/>
      <c r="DEL3259" s="137"/>
      <c r="DEM3259" s="137"/>
      <c r="DEN3259" s="137"/>
      <c r="DEO3259" s="137"/>
      <c r="DEP3259" s="137"/>
      <c r="DEQ3259" s="137"/>
      <c r="DER3259" s="137"/>
      <c r="DES3259" s="137"/>
      <c r="DET3259" s="137"/>
      <c r="DEU3259" s="137"/>
      <c r="DEV3259" s="137"/>
      <c r="DEW3259" s="137"/>
      <c r="DEX3259" s="137"/>
      <c r="DEY3259" s="137"/>
      <c r="DEZ3259" s="137"/>
      <c r="DFA3259" s="137"/>
      <c r="DFB3259" s="137"/>
      <c r="DFC3259" s="137"/>
      <c r="DFD3259" s="137"/>
      <c r="DFE3259" s="137"/>
      <c r="DFF3259" s="137"/>
      <c r="DFG3259" s="137"/>
      <c r="DFH3259" s="137"/>
      <c r="DFI3259" s="137"/>
      <c r="DFJ3259" s="137"/>
      <c r="DFK3259" s="137"/>
      <c r="DFL3259" s="137"/>
      <c r="DFM3259" s="137"/>
      <c r="DFN3259" s="137"/>
      <c r="DFO3259" s="137"/>
      <c r="DFP3259" s="137"/>
      <c r="DFQ3259" s="137"/>
      <c r="DFR3259" s="137"/>
      <c r="DFS3259" s="137"/>
      <c r="DFT3259" s="137"/>
      <c r="DFU3259" s="137"/>
      <c r="DFV3259" s="137"/>
      <c r="DFW3259" s="137"/>
      <c r="DFX3259" s="137"/>
      <c r="DFY3259" s="137"/>
      <c r="DFZ3259" s="137"/>
      <c r="DGA3259" s="137"/>
      <c r="DGB3259" s="137"/>
      <c r="DGC3259" s="137"/>
      <c r="DGD3259" s="137"/>
      <c r="DGE3259" s="137"/>
      <c r="DGF3259" s="137"/>
      <c r="DGG3259" s="137"/>
      <c r="DGH3259" s="137"/>
      <c r="DGI3259" s="137"/>
      <c r="DGJ3259" s="137"/>
      <c r="DGK3259" s="137"/>
      <c r="DGL3259" s="137"/>
      <c r="DGM3259" s="137"/>
      <c r="DGN3259" s="137"/>
      <c r="DGO3259" s="137"/>
      <c r="DGP3259" s="137"/>
      <c r="DGQ3259" s="137"/>
      <c r="DGR3259" s="137"/>
      <c r="DGS3259" s="137"/>
      <c r="DGT3259" s="137"/>
      <c r="DGU3259" s="137"/>
      <c r="DGV3259" s="137"/>
      <c r="DGW3259" s="137"/>
      <c r="DGX3259" s="137"/>
      <c r="DGY3259" s="137"/>
      <c r="DGZ3259" s="137"/>
      <c r="DHA3259" s="137"/>
      <c r="DHB3259" s="137"/>
      <c r="DHC3259" s="137"/>
      <c r="DHD3259" s="137"/>
      <c r="DHE3259" s="137"/>
      <c r="DHF3259" s="137"/>
      <c r="DHG3259" s="137"/>
      <c r="DHH3259" s="137"/>
      <c r="DHI3259" s="137"/>
      <c r="DHJ3259" s="137"/>
      <c r="DHK3259" s="137"/>
      <c r="DHL3259" s="137"/>
      <c r="DHM3259" s="137"/>
      <c r="DHN3259" s="137"/>
      <c r="DHO3259" s="137"/>
    </row>
    <row r="3260" spans="1:2927" ht="27.9" customHeight="1" outlineLevel="1" x14ac:dyDescent="0.35">
      <c r="A3260" s="83" t="s">
        <v>4505</v>
      </c>
      <c r="B3260" s="84" t="s">
        <v>73</v>
      </c>
      <c r="C3260" s="85"/>
      <c r="D3260" s="86"/>
      <c r="E3260" s="101"/>
      <c r="F3260" s="101"/>
      <c r="G3260" s="101"/>
      <c r="H3260" s="101"/>
      <c r="I3260" s="101">
        <f t="shared" si="199"/>
        <v>0</v>
      </c>
      <c r="J3260" s="101"/>
      <c r="K3260" s="101"/>
      <c r="L3260" s="101"/>
      <c r="M3260" s="101"/>
      <c r="N3260" s="101">
        <f t="shared" si="200"/>
        <v>0</v>
      </c>
      <c r="O3260" s="88">
        <v>46073</v>
      </c>
      <c r="P3260" s="88">
        <v>46099</v>
      </c>
      <c r="Q3260" s="89">
        <v>0.06</v>
      </c>
      <c r="R3260" s="90" t="s">
        <v>33</v>
      </c>
      <c r="S3260" s="91"/>
      <c r="T3260" s="91"/>
      <c r="U3260" s="102"/>
    </row>
    <row r="3261" spans="1:2927" s="148" customFormat="1" ht="27.9" customHeight="1" outlineLevel="1" x14ac:dyDescent="0.35">
      <c r="A3261" s="83" t="s">
        <v>4506</v>
      </c>
      <c r="B3261" s="84" t="s">
        <v>76</v>
      </c>
      <c r="C3261" s="85"/>
      <c r="D3261" s="86"/>
      <c r="E3261" s="101"/>
      <c r="F3261" s="101"/>
      <c r="G3261" s="101"/>
      <c r="H3261" s="101"/>
      <c r="I3261" s="101">
        <f t="shared" si="199"/>
        <v>0</v>
      </c>
      <c r="J3261" s="101"/>
      <c r="K3261" s="101"/>
      <c r="L3261" s="101"/>
      <c r="M3261" s="101"/>
      <c r="N3261" s="101">
        <f t="shared" si="200"/>
        <v>0</v>
      </c>
      <c r="O3261" s="88">
        <v>46099</v>
      </c>
      <c r="P3261" s="88">
        <v>46106</v>
      </c>
      <c r="Q3261" s="89">
        <v>0.03</v>
      </c>
      <c r="R3261" s="90" t="s">
        <v>33</v>
      </c>
      <c r="S3261" s="91"/>
      <c r="T3261" s="91"/>
      <c r="U3261" s="102"/>
      <c r="V3261" s="137"/>
      <c r="W3261" s="137"/>
      <c r="X3261" s="137"/>
      <c r="Y3261" s="137"/>
      <c r="Z3261" s="137"/>
      <c r="AA3261" s="137"/>
      <c r="AB3261" s="137"/>
      <c r="AC3261" s="137"/>
      <c r="AD3261" s="137"/>
      <c r="AE3261" s="137"/>
      <c r="AF3261" s="137"/>
      <c r="AG3261" s="137"/>
      <c r="AH3261" s="137"/>
      <c r="AI3261" s="137"/>
      <c r="AJ3261" s="137"/>
      <c r="AK3261" s="137"/>
      <c r="AL3261" s="137"/>
      <c r="AM3261" s="137"/>
      <c r="AN3261" s="137"/>
      <c r="AO3261" s="137"/>
      <c r="AP3261" s="137"/>
      <c r="AQ3261" s="137"/>
      <c r="AR3261" s="137"/>
      <c r="AS3261" s="137"/>
      <c r="AT3261" s="137"/>
      <c r="AU3261" s="137"/>
      <c r="AV3261" s="137"/>
      <c r="AW3261" s="137"/>
      <c r="AX3261" s="137"/>
      <c r="AY3261" s="137"/>
      <c r="AZ3261" s="137"/>
      <c r="BA3261" s="137"/>
      <c r="BB3261" s="137"/>
      <c r="BC3261" s="137"/>
      <c r="BD3261" s="137"/>
      <c r="BE3261" s="137"/>
      <c r="BF3261" s="137"/>
      <c r="BG3261" s="137"/>
      <c r="BH3261" s="137"/>
      <c r="BI3261" s="137"/>
      <c r="BJ3261" s="137"/>
      <c r="BK3261" s="137"/>
      <c r="BL3261" s="137"/>
      <c r="BM3261" s="137"/>
      <c r="BN3261" s="137"/>
      <c r="BO3261" s="137"/>
      <c r="BP3261" s="137"/>
      <c r="BQ3261" s="137"/>
      <c r="BR3261" s="137"/>
      <c r="BS3261" s="137"/>
      <c r="BT3261" s="137"/>
      <c r="BU3261" s="137"/>
      <c r="BV3261" s="137"/>
      <c r="BW3261" s="137"/>
      <c r="BX3261" s="137"/>
      <c r="BY3261" s="137"/>
      <c r="BZ3261" s="137"/>
      <c r="CA3261" s="137"/>
      <c r="CB3261" s="137"/>
      <c r="CC3261" s="137"/>
      <c r="CD3261" s="137"/>
      <c r="CE3261" s="137"/>
      <c r="CF3261" s="137"/>
      <c r="CG3261" s="137"/>
      <c r="CH3261" s="137"/>
      <c r="CI3261" s="137"/>
      <c r="CJ3261" s="137"/>
      <c r="CK3261" s="137"/>
      <c r="CL3261" s="137"/>
      <c r="CM3261" s="137"/>
      <c r="CN3261" s="137"/>
      <c r="CO3261" s="137"/>
      <c r="CP3261" s="137"/>
      <c r="CQ3261" s="137"/>
      <c r="CR3261" s="137"/>
      <c r="CS3261" s="137"/>
      <c r="CT3261" s="137"/>
      <c r="CU3261" s="137"/>
      <c r="CV3261" s="137"/>
      <c r="CW3261" s="137"/>
      <c r="CX3261" s="137"/>
      <c r="CY3261" s="137"/>
      <c r="CZ3261" s="137"/>
      <c r="DA3261" s="137"/>
      <c r="DB3261" s="137"/>
      <c r="DC3261" s="137"/>
      <c r="DD3261" s="137"/>
      <c r="DE3261" s="137"/>
      <c r="DF3261" s="137"/>
      <c r="DG3261" s="137"/>
      <c r="DH3261" s="137"/>
      <c r="DI3261" s="137"/>
      <c r="DJ3261" s="137"/>
      <c r="DK3261" s="137"/>
      <c r="DL3261" s="137"/>
      <c r="DM3261" s="137"/>
      <c r="DN3261" s="137"/>
      <c r="DO3261" s="137"/>
      <c r="DP3261" s="137"/>
      <c r="DQ3261" s="137"/>
      <c r="DR3261" s="137"/>
      <c r="DS3261" s="137"/>
      <c r="DT3261" s="137"/>
      <c r="DU3261" s="137"/>
      <c r="DV3261" s="137"/>
      <c r="DW3261" s="137"/>
      <c r="DX3261" s="137"/>
      <c r="DY3261" s="137"/>
      <c r="DZ3261" s="137"/>
      <c r="EA3261" s="137"/>
      <c r="EB3261" s="137"/>
      <c r="EC3261" s="137"/>
      <c r="ED3261" s="137"/>
      <c r="EE3261" s="137"/>
      <c r="EF3261" s="137"/>
      <c r="EG3261" s="137"/>
      <c r="EH3261" s="137"/>
      <c r="EI3261" s="137"/>
      <c r="EJ3261" s="137"/>
      <c r="EK3261" s="137"/>
      <c r="EL3261" s="137"/>
      <c r="EM3261" s="137"/>
      <c r="EN3261" s="137"/>
      <c r="EO3261" s="137"/>
      <c r="EP3261" s="137"/>
      <c r="EQ3261" s="137"/>
      <c r="ER3261" s="137"/>
      <c r="ES3261" s="137"/>
      <c r="ET3261" s="137"/>
      <c r="EU3261" s="137"/>
      <c r="EV3261" s="137"/>
      <c r="EW3261" s="137"/>
      <c r="EX3261" s="137"/>
      <c r="EY3261" s="137"/>
      <c r="EZ3261" s="137"/>
      <c r="FA3261" s="137"/>
      <c r="FB3261" s="137"/>
      <c r="FC3261" s="137"/>
      <c r="FD3261" s="137"/>
      <c r="FE3261" s="137"/>
      <c r="FF3261" s="137"/>
      <c r="FG3261" s="137"/>
      <c r="FH3261" s="137"/>
      <c r="FI3261" s="137"/>
      <c r="FJ3261" s="137"/>
      <c r="FK3261" s="137"/>
      <c r="FL3261" s="137"/>
      <c r="FM3261" s="137"/>
      <c r="FN3261" s="137"/>
      <c r="FO3261" s="137"/>
      <c r="FP3261" s="137"/>
      <c r="FQ3261" s="137"/>
      <c r="FR3261" s="137"/>
      <c r="FS3261" s="137"/>
      <c r="FT3261" s="137"/>
      <c r="FU3261" s="137"/>
      <c r="FV3261" s="137"/>
      <c r="FW3261" s="137"/>
      <c r="FX3261" s="137"/>
      <c r="FY3261" s="137"/>
      <c r="FZ3261" s="137"/>
      <c r="GA3261" s="137"/>
      <c r="GB3261" s="137"/>
      <c r="GC3261" s="137"/>
      <c r="GD3261" s="137"/>
      <c r="GE3261" s="137"/>
      <c r="GF3261" s="137"/>
      <c r="GG3261" s="137"/>
      <c r="GH3261" s="137"/>
      <c r="GI3261" s="137"/>
      <c r="GJ3261" s="137"/>
      <c r="GK3261" s="137"/>
      <c r="GL3261" s="137"/>
      <c r="GM3261" s="137"/>
      <c r="GN3261" s="137"/>
      <c r="GO3261" s="137"/>
      <c r="GP3261" s="137"/>
      <c r="GQ3261" s="137"/>
      <c r="GR3261" s="137"/>
      <c r="GS3261" s="137"/>
      <c r="GT3261" s="137"/>
      <c r="GU3261" s="137"/>
      <c r="GV3261" s="137"/>
      <c r="GW3261" s="137"/>
      <c r="GX3261" s="137"/>
      <c r="GY3261" s="137"/>
      <c r="GZ3261" s="137"/>
      <c r="HA3261" s="137"/>
      <c r="HB3261" s="137"/>
      <c r="HC3261" s="137"/>
      <c r="HD3261" s="137"/>
      <c r="HE3261" s="137"/>
      <c r="HF3261" s="137"/>
      <c r="HG3261" s="137"/>
      <c r="HH3261" s="137"/>
      <c r="HI3261" s="137"/>
      <c r="HJ3261" s="137"/>
      <c r="HK3261" s="137"/>
      <c r="HL3261" s="137"/>
      <c r="HM3261" s="137"/>
      <c r="HN3261" s="137"/>
      <c r="HO3261" s="137"/>
      <c r="HP3261" s="137"/>
      <c r="HQ3261" s="137"/>
      <c r="HR3261" s="137"/>
      <c r="HS3261" s="137"/>
      <c r="HT3261" s="137"/>
      <c r="HU3261" s="137"/>
      <c r="HV3261" s="137"/>
      <c r="HW3261" s="137"/>
      <c r="HX3261" s="137"/>
      <c r="HY3261" s="137"/>
      <c r="HZ3261" s="137"/>
      <c r="IA3261" s="137"/>
      <c r="IB3261" s="137"/>
      <c r="IC3261" s="137"/>
      <c r="ID3261" s="137"/>
      <c r="IE3261" s="137"/>
      <c r="IF3261" s="137"/>
      <c r="IG3261" s="137"/>
      <c r="IH3261" s="137"/>
      <c r="II3261" s="137"/>
      <c r="IJ3261" s="137"/>
      <c r="IK3261" s="137"/>
      <c r="IL3261" s="137"/>
      <c r="IM3261" s="137"/>
      <c r="IN3261" s="137"/>
      <c r="IO3261" s="137"/>
      <c r="IP3261" s="137"/>
      <c r="IQ3261" s="137"/>
      <c r="IR3261" s="137"/>
      <c r="IS3261" s="137"/>
      <c r="IT3261" s="137"/>
      <c r="IU3261" s="137"/>
      <c r="IV3261" s="137"/>
      <c r="IW3261" s="137"/>
      <c r="IX3261" s="137"/>
      <c r="IY3261" s="137"/>
      <c r="IZ3261" s="137"/>
      <c r="JA3261" s="137"/>
      <c r="JB3261" s="137"/>
      <c r="JC3261" s="137"/>
      <c r="JD3261" s="137"/>
      <c r="JE3261" s="137"/>
      <c r="JF3261" s="137"/>
      <c r="JG3261" s="137"/>
      <c r="JH3261" s="137"/>
      <c r="JI3261" s="137"/>
      <c r="JJ3261" s="137"/>
      <c r="JK3261" s="137"/>
      <c r="JL3261" s="137"/>
      <c r="JM3261" s="137"/>
      <c r="JN3261" s="137"/>
      <c r="JO3261" s="137"/>
      <c r="JP3261" s="137"/>
      <c r="JQ3261" s="137"/>
      <c r="JR3261" s="137"/>
      <c r="JS3261" s="137"/>
      <c r="JT3261" s="137"/>
      <c r="JU3261" s="137"/>
      <c r="JV3261" s="137"/>
      <c r="JW3261" s="137"/>
      <c r="JX3261" s="137"/>
      <c r="JY3261" s="137"/>
      <c r="JZ3261" s="137"/>
      <c r="KA3261" s="137"/>
      <c r="KB3261" s="137"/>
      <c r="KC3261" s="137"/>
      <c r="KD3261" s="137"/>
      <c r="KE3261" s="137"/>
      <c r="KF3261" s="137"/>
      <c r="KG3261" s="137"/>
      <c r="KH3261" s="137"/>
      <c r="KI3261" s="137"/>
      <c r="KJ3261" s="137"/>
      <c r="KK3261" s="137"/>
      <c r="KL3261" s="137"/>
      <c r="KM3261" s="137"/>
      <c r="KN3261" s="137"/>
      <c r="KO3261" s="137"/>
      <c r="KP3261" s="137"/>
      <c r="KQ3261" s="137"/>
      <c r="KR3261" s="137"/>
      <c r="KS3261" s="137"/>
      <c r="KT3261" s="137"/>
      <c r="KU3261" s="137"/>
      <c r="KV3261" s="137"/>
      <c r="KW3261" s="137"/>
      <c r="KX3261" s="137"/>
      <c r="KY3261" s="137"/>
      <c r="KZ3261" s="137"/>
      <c r="LA3261" s="137"/>
      <c r="LB3261" s="137"/>
      <c r="LC3261" s="137"/>
      <c r="LD3261" s="137"/>
      <c r="LE3261" s="137"/>
      <c r="LF3261" s="137"/>
      <c r="LG3261" s="137"/>
      <c r="LH3261" s="137"/>
      <c r="LI3261" s="137"/>
      <c r="LJ3261" s="137"/>
      <c r="LK3261" s="137"/>
      <c r="LL3261" s="137"/>
      <c r="LM3261" s="137"/>
      <c r="LN3261" s="137"/>
      <c r="LO3261" s="137"/>
      <c r="LP3261" s="137"/>
      <c r="LQ3261" s="137"/>
      <c r="LR3261" s="137"/>
      <c r="LS3261" s="137"/>
      <c r="LT3261" s="137"/>
      <c r="LU3261" s="137"/>
      <c r="LV3261" s="137"/>
      <c r="LW3261" s="137"/>
      <c r="LX3261" s="137"/>
      <c r="LY3261" s="137"/>
      <c r="LZ3261" s="137"/>
      <c r="MA3261" s="137"/>
      <c r="MB3261" s="137"/>
      <c r="MC3261" s="137"/>
      <c r="MD3261" s="137"/>
      <c r="ME3261" s="137"/>
      <c r="MF3261" s="137"/>
      <c r="MG3261" s="137"/>
      <c r="MH3261" s="137"/>
      <c r="MI3261" s="137"/>
      <c r="MJ3261" s="137"/>
      <c r="MK3261" s="137"/>
      <c r="ML3261" s="137"/>
      <c r="MM3261" s="137"/>
      <c r="MN3261" s="137"/>
      <c r="MO3261" s="137"/>
      <c r="MP3261" s="137"/>
      <c r="MQ3261" s="137"/>
      <c r="MR3261" s="137"/>
      <c r="MS3261" s="137"/>
      <c r="MT3261" s="137"/>
      <c r="MU3261" s="137"/>
      <c r="MV3261" s="137"/>
      <c r="MW3261" s="137"/>
      <c r="MX3261" s="137"/>
      <c r="MY3261" s="137"/>
      <c r="MZ3261" s="137"/>
      <c r="NA3261" s="137"/>
      <c r="NB3261" s="137"/>
      <c r="NC3261" s="137"/>
      <c r="ND3261" s="137"/>
      <c r="NE3261" s="137"/>
      <c r="NF3261" s="137"/>
      <c r="NG3261" s="137"/>
      <c r="NH3261" s="137"/>
      <c r="NI3261" s="137"/>
      <c r="NJ3261" s="137"/>
      <c r="NK3261" s="137"/>
      <c r="NL3261" s="137"/>
      <c r="NM3261" s="137"/>
      <c r="NN3261" s="137"/>
      <c r="NO3261" s="137"/>
      <c r="NP3261" s="137"/>
      <c r="NQ3261" s="137"/>
      <c r="NR3261" s="137"/>
      <c r="NS3261" s="137"/>
      <c r="NT3261" s="137"/>
      <c r="NU3261" s="137"/>
      <c r="NV3261" s="137"/>
      <c r="NW3261" s="137"/>
      <c r="NX3261" s="137"/>
      <c r="NY3261" s="137"/>
      <c r="NZ3261" s="137"/>
      <c r="OA3261" s="137"/>
      <c r="OB3261" s="137"/>
      <c r="OC3261" s="137"/>
      <c r="OD3261" s="137"/>
      <c r="OE3261" s="137"/>
      <c r="OF3261" s="137"/>
      <c r="OG3261" s="137"/>
      <c r="OH3261" s="137"/>
      <c r="OI3261" s="137"/>
      <c r="OJ3261" s="137"/>
      <c r="OK3261" s="137"/>
      <c r="OL3261" s="137"/>
      <c r="OM3261" s="137"/>
      <c r="ON3261" s="137"/>
      <c r="OO3261" s="137"/>
      <c r="OP3261" s="137"/>
      <c r="OQ3261" s="137"/>
      <c r="OR3261" s="137"/>
      <c r="OS3261" s="137"/>
      <c r="OT3261" s="137"/>
      <c r="OU3261" s="137"/>
      <c r="OV3261" s="137"/>
      <c r="OW3261" s="137"/>
      <c r="OX3261" s="137"/>
      <c r="OY3261" s="137"/>
      <c r="OZ3261" s="137"/>
      <c r="PA3261" s="137"/>
      <c r="PB3261" s="137"/>
      <c r="PC3261" s="137"/>
      <c r="PD3261" s="137"/>
      <c r="PE3261" s="137"/>
      <c r="PF3261" s="137"/>
      <c r="PG3261" s="137"/>
      <c r="PH3261" s="137"/>
      <c r="PI3261" s="137"/>
      <c r="PJ3261" s="137"/>
      <c r="PK3261" s="137"/>
      <c r="PL3261" s="137"/>
      <c r="PM3261" s="137"/>
      <c r="PN3261" s="137"/>
      <c r="PO3261" s="137"/>
      <c r="PP3261" s="137"/>
      <c r="PQ3261" s="137"/>
      <c r="PR3261" s="137"/>
      <c r="PS3261" s="137"/>
      <c r="PT3261" s="137"/>
      <c r="PU3261" s="137"/>
      <c r="PV3261" s="137"/>
      <c r="PW3261" s="137"/>
      <c r="PX3261" s="137"/>
      <c r="PY3261" s="137"/>
      <c r="PZ3261" s="137"/>
      <c r="QA3261" s="137"/>
      <c r="QB3261" s="137"/>
      <c r="QC3261" s="137"/>
      <c r="QD3261" s="137"/>
      <c r="QE3261" s="137"/>
      <c r="QF3261" s="137"/>
      <c r="QG3261" s="137"/>
      <c r="QH3261" s="137"/>
      <c r="QI3261" s="137"/>
      <c r="QJ3261" s="137"/>
      <c r="QK3261" s="137"/>
      <c r="QL3261" s="137"/>
      <c r="QM3261" s="137"/>
      <c r="QN3261" s="137"/>
      <c r="QO3261" s="137"/>
      <c r="QP3261" s="137"/>
      <c r="QQ3261" s="137"/>
      <c r="QR3261" s="137"/>
      <c r="QS3261" s="137"/>
      <c r="QT3261" s="137"/>
      <c r="QU3261" s="137"/>
      <c r="QV3261" s="137"/>
      <c r="QW3261" s="137"/>
      <c r="QX3261" s="137"/>
      <c r="QY3261" s="137"/>
      <c r="QZ3261" s="137"/>
      <c r="RA3261" s="137"/>
      <c r="RB3261" s="137"/>
      <c r="RC3261" s="137"/>
      <c r="RD3261" s="137"/>
      <c r="RE3261" s="137"/>
      <c r="RF3261" s="137"/>
      <c r="RG3261" s="137"/>
      <c r="RH3261" s="137"/>
      <c r="RI3261" s="137"/>
      <c r="RJ3261" s="137"/>
      <c r="RK3261" s="137"/>
      <c r="RL3261" s="137"/>
      <c r="RM3261" s="137"/>
      <c r="RN3261" s="137"/>
      <c r="RO3261" s="137"/>
      <c r="RP3261" s="137"/>
      <c r="RQ3261" s="137"/>
      <c r="RR3261" s="137"/>
      <c r="RS3261" s="137"/>
      <c r="RT3261" s="137"/>
      <c r="RU3261" s="137"/>
      <c r="RV3261" s="137"/>
      <c r="RW3261" s="137"/>
      <c r="RX3261" s="137"/>
      <c r="RY3261" s="137"/>
      <c r="RZ3261" s="137"/>
      <c r="SA3261" s="137"/>
      <c r="SB3261" s="137"/>
      <c r="SC3261" s="137"/>
      <c r="SD3261" s="137"/>
      <c r="SE3261" s="137"/>
      <c r="SF3261" s="137"/>
      <c r="SG3261" s="137"/>
      <c r="SH3261" s="137"/>
      <c r="SI3261" s="137"/>
      <c r="SJ3261" s="137"/>
      <c r="SK3261" s="137"/>
      <c r="SL3261" s="137"/>
      <c r="SM3261" s="137"/>
      <c r="SN3261" s="137"/>
      <c r="SO3261" s="137"/>
      <c r="SP3261" s="137"/>
      <c r="SQ3261" s="137"/>
      <c r="SR3261" s="137"/>
      <c r="SS3261" s="137"/>
      <c r="ST3261" s="137"/>
      <c r="SU3261" s="137"/>
      <c r="SV3261" s="137"/>
      <c r="SW3261" s="137"/>
      <c r="SX3261" s="137"/>
      <c r="SY3261" s="137"/>
      <c r="SZ3261" s="137"/>
      <c r="TA3261" s="137"/>
      <c r="TB3261" s="137"/>
      <c r="TC3261" s="137"/>
      <c r="TD3261" s="137"/>
      <c r="TE3261" s="137"/>
      <c r="TF3261" s="137"/>
      <c r="TG3261" s="137"/>
      <c r="TH3261" s="137"/>
      <c r="TI3261" s="137"/>
      <c r="TJ3261" s="137"/>
      <c r="TK3261" s="137"/>
      <c r="TL3261" s="137"/>
      <c r="TM3261" s="137"/>
      <c r="TN3261" s="137"/>
      <c r="TO3261" s="137"/>
      <c r="TP3261" s="137"/>
      <c r="TQ3261" s="137"/>
      <c r="TR3261" s="137"/>
      <c r="TS3261" s="137"/>
      <c r="TT3261" s="137"/>
      <c r="TU3261" s="137"/>
      <c r="TV3261" s="137"/>
      <c r="TW3261" s="137"/>
      <c r="TX3261" s="137"/>
      <c r="TY3261" s="137"/>
      <c r="TZ3261" s="137"/>
      <c r="UA3261" s="137"/>
      <c r="UB3261" s="137"/>
      <c r="UC3261" s="137"/>
      <c r="UD3261" s="137"/>
      <c r="UE3261" s="137"/>
      <c r="UF3261" s="137"/>
      <c r="UG3261" s="137"/>
      <c r="UH3261" s="137"/>
      <c r="UI3261" s="137"/>
      <c r="UJ3261" s="137"/>
      <c r="UK3261" s="137"/>
      <c r="UL3261" s="137"/>
      <c r="UM3261" s="137"/>
      <c r="UN3261" s="137"/>
      <c r="UO3261" s="137"/>
      <c r="UP3261" s="137"/>
      <c r="UQ3261" s="137"/>
      <c r="UR3261" s="137"/>
      <c r="US3261" s="137"/>
      <c r="UT3261" s="137"/>
      <c r="UU3261" s="137"/>
      <c r="UV3261" s="137"/>
      <c r="UW3261" s="137"/>
      <c r="UX3261" s="137"/>
      <c r="UY3261" s="137"/>
      <c r="UZ3261" s="137"/>
      <c r="VA3261" s="137"/>
      <c r="VB3261" s="137"/>
      <c r="VC3261" s="137"/>
      <c r="VD3261" s="137"/>
      <c r="VE3261" s="137"/>
      <c r="VF3261" s="137"/>
      <c r="VG3261" s="137"/>
      <c r="VH3261" s="137"/>
      <c r="VI3261" s="137"/>
      <c r="VJ3261" s="137"/>
      <c r="VK3261" s="137"/>
      <c r="VL3261" s="137"/>
      <c r="VM3261" s="137"/>
      <c r="VN3261" s="137"/>
      <c r="VO3261" s="137"/>
      <c r="VP3261" s="137"/>
      <c r="VQ3261" s="137"/>
      <c r="VR3261" s="137"/>
      <c r="VS3261" s="137"/>
      <c r="VT3261" s="137"/>
      <c r="VU3261" s="137"/>
      <c r="VV3261" s="137"/>
      <c r="VW3261" s="137"/>
      <c r="VX3261" s="137"/>
      <c r="VY3261" s="137"/>
      <c r="VZ3261" s="137"/>
      <c r="WA3261" s="137"/>
      <c r="WB3261" s="137"/>
      <c r="WC3261" s="137"/>
      <c r="WD3261" s="137"/>
      <c r="WE3261" s="137"/>
      <c r="WF3261" s="137"/>
      <c r="WG3261" s="137"/>
      <c r="WH3261" s="137"/>
      <c r="WI3261" s="137"/>
      <c r="WJ3261" s="137"/>
      <c r="WK3261" s="137"/>
      <c r="WL3261" s="137"/>
      <c r="WM3261" s="137"/>
      <c r="WN3261" s="137"/>
      <c r="WO3261" s="137"/>
      <c r="WP3261" s="137"/>
      <c r="WQ3261" s="137"/>
      <c r="WR3261" s="137"/>
      <c r="WS3261" s="137"/>
      <c r="WT3261" s="137"/>
      <c r="WU3261" s="137"/>
      <c r="WV3261" s="137"/>
      <c r="WW3261" s="137"/>
      <c r="WX3261" s="137"/>
      <c r="WY3261" s="137"/>
      <c r="WZ3261" s="137"/>
      <c r="XA3261" s="137"/>
      <c r="XB3261" s="137"/>
      <c r="XC3261" s="137"/>
      <c r="XD3261" s="137"/>
      <c r="XE3261" s="137"/>
      <c r="XF3261" s="137"/>
      <c r="XG3261" s="137"/>
      <c r="XH3261" s="137"/>
      <c r="XI3261" s="137"/>
      <c r="XJ3261" s="137"/>
      <c r="XK3261" s="137"/>
      <c r="XL3261" s="137"/>
      <c r="XM3261" s="137"/>
      <c r="XN3261" s="137"/>
      <c r="XO3261" s="137"/>
      <c r="XP3261" s="137"/>
      <c r="XQ3261" s="137"/>
      <c r="XR3261" s="137"/>
      <c r="XS3261" s="137"/>
      <c r="XT3261" s="137"/>
      <c r="XU3261" s="137"/>
      <c r="XV3261" s="137"/>
      <c r="XW3261" s="137"/>
      <c r="XX3261" s="137"/>
      <c r="XY3261" s="137"/>
      <c r="XZ3261" s="137"/>
      <c r="YA3261" s="137"/>
      <c r="YB3261" s="137"/>
      <c r="YC3261" s="137"/>
      <c r="YD3261" s="137"/>
      <c r="YE3261" s="137"/>
      <c r="YF3261" s="137"/>
      <c r="YG3261" s="137"/>
      <c r="YH3261" s="137"/>
      <c r="YI3261" s="137"/>
      <c r="YJ3261" s="137"/>
      <c r="YK3261" s="137"/>
      <c r="YL3261" s="137"/>
      <c r="YM3261" s="137"/>
      <c r="YN3261" s="137"/>
      <c r="YO3261" s="137"/>
      <c r="YP3261" s="137"/>
      <c r="YQ3261" s="137"/>
      <c r="YR3261" s="137"/>
      <c r="YS3261" s="137"/>
      <c r="YT3261" s="137"/>
      <c r="YU3261" s="137"/>
      <c r="YV3261" s="137"/>
      <c r="YW3261" s="137"/>
      <c r="YX3261" s="137"/>
      <c r="YY3261" s="137"/>
      <c r="YZ3261" s="137"/>
      <c r="ZA3261" s="137"/>
      <c r="ZB3261" s="137"/>
      <c r="ZC3261" s="137"/>
      <c r="ZD3261" s="137"/>
      <c r="ZE3261" s="137"/>
      <c r="ZF3261" s="137"/>
      <c r="ZG3261" s="137"/>
      <c r="ZH3261" s="137"/>
      <c r="ZI3261" s="137"/>
      <c r="ZJ3261" s="137"/>
      <c r="ZK3261" s="137"/>
      <c r="ZL3261" s="137"/>
      <c r="ZM3261" s="137"/>
      <c r="ZN3261" s="137"/>
      <c r="ZO3261" s="137"/>
      <c r="ZP3261" s="137"/>
      <c r="ZQ3261" s="137"/>
      <c r="ZR3261" s="137"/>
      <c r="ZS3261" s="137"/>
      <c r="ZT3261" s="137"/>
      <c r="ZU3261" s="137"/>
      <c r="ZV3261" s="137"/>
      <c r="ZW3261" s="137"/>
      <c r="ZX3261" s="137"/>
      <c r="ZY3261" s="137"/>
      <c r="ZZ3261" s="137"/>
      <c r="AAA3261" s="137"/>
      <c r="AAB3261" s="137"/>
      <c r="AAC3261" s="137"/>
      <c r="AAD3261" s="137"/>
      <c r="AAE3261" s="137"/>
      <c r="AAF3261" s="137"/>
      <c r="AAG3261" s="137"/>
      <c r="AAH3261" s="137"/>
      <c r="AAI3261" s="137"/>
      <c r="AAJ3261" s="137"/>
      <c r="AAK3261" s="137"/>
      <c r="AAL3261" s="137"/>
      <c r="AAM3261" s="137"/>
      <c r="AAN3261" s="137"/>
      <c r="AAO3261" s="137"/>
      <c r="AAP3261" s="137"/>
      <c r="AAQ3261" s="137"/>
      <c r="AAR3261" s="137"/>
      <c r="AAS3261" s="137"/>
      <c r="AAT3261" s="137"/>
      <c r="AAU3261" s="137"/>
      <c r="AAV3261" s="137"/>
      <c r="AAW3261" s="137"/>
      <c r="AAX3261" s="137"/>
      <c r="AAY3261" s="137"/>
      <c r="AAZ3261" s="137"/>
      <c r="ABA3261" s="137"/>
      <c r="ABB3261" s="137"/>
      <c r="ABC3261" s="137"/>
      <c r="ABD3261" s="137"/>
      <c r="ABE3261" s="137"/>
      <c r="ABF3261" s="137"/>
      <c r="ABG3261" s="137"/>
      <c r="ABH3261" s="137"/>
      <c r="ABI3261" s="137"/>
      <c r="ABJ3261" s="137"/>
      <c r="ABK3261" s="137"/>
      <c r="ABL3261" s="137"/>
      <c r="ABM3261" s="137"/>
      <c r="ABN3261" s="137"/>
      <c r="ABO3261" s="137"/>
      <c r="ABP3261" s="137"/>
      <c r="ABQ3261" s="137"/>
      <c r="ABR3261" s="137"/>
      <c r="ABS3261" s="137"/>
      <c r="ABT3261" s="137"/>
      <c r="ABU3261" s="137"/>
      <c r="ABV3261" s="137"/>
      <c r="ABW3261" s="137"/>
      <c r="ABX3261" s="137"/>
      <c r="ABY3261" s="137"/>
      <c r="ABZ3261" s="137"/>
      <c r="ACA3261" s="137"/>
      <c r="ACB3261" s="137"/>
      <c r="ACC3261" s="137"/>
      <c r="ACD3261" s="137"/>
      <c r="ACE3261" s="137"/>
      <c r="ACF3261" s="137"/>
      <c r="ACG3261" s="137"/>
      <c r="ACH3261" s="137"/>
      <c r="ACI3261" s="137"/>
      <c r="ACJ3261" s="137"/>
      <c r="ACK3261" s="137"/>
      <c r="ACL3261" s="137"/>
      <c r="ACM3261" s="137"/>
      <c r="ACN3261" s="137"/>
      <c r="ACO3261" s="137"/>
      <c r="ACP3261" s="137"/>
      <c r="ACQ3261" s="137"/>
      <c r="ACR3261" s="137"/>
      <c r="ACS3261" s="137"/>
      <c r="ACT3261" s="137"/>
      <c r="ACU3261" s="137"/>
      <c r="ACV3261" s="137"/>
      <c r="ACW3261" s="137"/>
      <c r="ACX3261" s="137"/>
      <c r="ACY3261" s="137"/>
      <c r="ACZ3261" s="137"/>
      <c r="ADA3261" s="137"/>
      <c r="ADB3261" s="137"/>
      <c r="ADC3261" s="137"/>
      <c r="ADD3261" s="137"/>
      <c r="ADE3261" s="137"/>
      <c r="ADF3261" s="137"/>
      <c r="ADG3261" s="137"/>
      <c r="ADH3261" s="137"/>
      <c r="ADI3261" s="137"/>
      <c r="ADJ3261" s="137"/>
      <c r="ADK3261" s="137"/>
      <c r="ADL3261" s="137"/>
      <c r="ADM3261" s="137"/>
      <c r="ADN3261" s="137"/>
      <c r="ADO3261" s="137"/>
      <c r="ADP3261" s="137"/>
      <c r="ADQ3261" s="137"/>
      <c r="ADR3261" s="137"/>
      <c r="ADS3261" s="137"/>
      <c r="ADT3261" s="137"/>
      <c r="ADU3261" s="137"/>
      <c r="ADV3261" s="137"/>
      <c r="ADW3261" s="137"/>
      <c r="ADX3261" s="137"/>
      <c r="ADY3261" s="137"/>
      <c r="ADZ3261" s="137"/>
      <c r="AEA3261" s="137"/>
      <c r="AEB3261" s="137"/>
      <c r="AEC3261" s="137"/>
      <c r="AED3261" s="137"/>
      <c r="AEE3261" s="137"/>
      <c r="AEF3261" s="137"/>
      <c r="AEG3261" s="137"/>
      <c r="AEH3261" s="137"/>
      <c r="AEI3261" s="137"/>
      <c r="AEJ3261" s="137"/>
      <c r="AEK3261" s="137"/>
      <c r="AEL3261" s="137"/>
      <c r="AEM3261" s="137"/>
      <c r="AEN3261" s="137"/>
      <c r="AEO3261" s="137"/>
      <c r="AEP3261" s="137"/>
      <c r="AEQ3261" s="137"/>
      <c r="AER3261" s="137"/>
      <c r="AES3261" s="137"/>
      <c r="AET3261" s="137"/>
      <c r="AEU3261" s="137"/>
      <c r="AEV3261" s="137"/>
      <c r="AEW3261" s="137"/>
      <c r="AEX3261" s="137"/>
      <c r="AEY3261" s="137"/>
      <c r="AEZ3261" s="137"/>
      <c r="AFA3261" s="137"/>
      <c r="AFB3261" s="137"/>
      <c r="AFC3261" s="137"/>
      <c r="AFD3261" s="137"/>
      <c r="AFE3261" s="137"/>
      <c r="AFF3261" s="137"/>
      <c r="AFG3261" s="137"/>
      <c r="AFH3261" s="137"/>
      <c r="AFI3261" s="137"/>
      <c r="AFJ3261" s="137"/>
      <c r="AFK3261" s="137"/>
      <c r="AFL3261" s="137"/>
      <c r="AFM3261" s="137"/>
      <c r="AFN3261" s="137"/>
      <c r="AFO3261" s="137"/>
      <c r="AFP3261" s="137"/>
      <c r="AFQ3261" s="137"/>
      <c r="AFR3261" s="137"/>
      <c r="AFS3261" s="137"/>
      <c r="AFT3261" s="137"/>
      <c r="AFU3261" s="137"/>
      <c r="AFV3261" s="137"/>
      <c r="AFW3261" s="137"/>
      <c r="AFX3261" s="137"/>
      <c r="AFY3261" s="137"/>
      <c r="AFZ3261" s="137"/>
      <c r="AGA3261" s="137"/>
      <c r="AGB3261" s="137"/>
      <c r="AGC3261" s="137"/>
      <c r="AGD3261" s="137"/>
      <c r="AGE3261" s="137"/>
      <c r="AGF3261" s="137"/>
      <c r="AGG3261" s="137"/>
      <c r="AGH3261" s="137"/>
      <c r="AGI3261" s="137"/>
      <c r="AGJ3261" s="137"/>
      <c r="AGK3261" s="137"/>
      <c r="AGL3261" s="137"/>
      <c r="AGM3261" s="137"/>
      <c r="AGN3261" s="137"/>
      <c r="AGO3261" s="137"/>
      <c r="AGP3261" s="137"/>
      <c r="AGQ3261" s="137"/>
      <c r="AGR3261" s="137"/>
      <c r="AGS3261" s="137"/>
      <c r="AGT3261" s="137"/>
      <c r="AGU3261" s="137"/>
      <c r="AGV3261" s="137"/>
      <c r="AGW3261" s="137"/>
      <c r="AGX3261" s="137"/>
      <c r="AGY3261" s="137"/>
      <c r="AGZ3261" s="137"/>
      <c r="AHA3261" s="137"/>
      <c r="AHB3261" s="137"/>
      <c r="AHC3261" s="137"/>
      <c r="AHD3261" s="137"/>
      <c r="AHE3261" s="137"/>
      <c r="AHF3261" s="137"/>
      <c r="AHG3261" s="137"/>
      <c r="AHH3261" s="137"/>
      <c r="AHI3261" s="137"/>
      <c r="AHJ3261" s="137"/>
      <c r="AHK3261" s="137"/>
      <c r="AHL3261" s="137"/>
      <c r="AHM3261" s="137"/>
      <c r="AHN3261" s="137"/>
      <c r="AHO3261" s="137"/>
      <c r="AHP3261" s="137"/>
      <c r="AHQ3261" s="137"/>
      <c r="AHR3261" s="137"/>
      <c r="AHS3261" s="137"/>
      <c r="AHT3261" s="137"/>
      <c r="AHU3261" s="137"/>
      <c r="AHV3261" s="137"/>
      <c r="AHW3261" s="137"/>
      <c r="AHX3261" s="137"/>
      <c r="AHY3261" s="137"/>
      <c r="AHZ3261" s="137"/>
      <c r="AIA3261" s="137"/>
      <c r="AIB3261" s="137"/>
      <c r="AIC3261" s="137"/>
      <c r="AID3261" s="137"/>
      <c r="AIE3261" s="137"/>
      <c r="AIF3261" s="137"/>
      <c r="AIG3261" s="137"/>
      <c r="AIH3261" s="137"/>
      <c r="AII3261" s="137"/>
      <c r="AIJ3261" s="137"/>
      <c r="AIK3261" s="137"/>
      <c r="AIL3261" s="137"/>
      <c r="AIM3261" s="137"/>
      <c r="AIN3261" s="137"/>
      <c r="AIO3261" s="137"/>
      <c r="AIP3261" s="137"/>
      <c r="AIQ3261" s="137"/>
      <c r="AIR3261" s="137"/>
      <c r="AIS3261" s="137"/>
      <c r="AIT3261" s="137"/>
      <c r="AIU3261" s="137"/>
      <c r="AIV3261" s="137"/>
      <c r="AIW3261" s="137"/>
      <c r="AIX3261" s="137"/>
      <c r="AIY3261" s="137"/>
      <c r="AIZ3261" s="137"/>
      <c r="AJA3261" s="137"/>
      <c r="AJB3261" s="137"/>
      <c r="AJC3261" s="137"/>
      <c r="AJD3261" s="137"/>
      <c r="AJE3261" s="137"/>
      <c r="AJF3261" s="137"/>
      <c r="AJG3261" s="137"/>
      <c r="AJH3261" s="137"/>
      <c r="AJI3261" s="137"/>
      <c r="AJJ3261" s="137"/>
      <c r="AJK3261" s="137"/>
      <c r="AJL3261" s="137"/>
      <c r="AJM3261" s="137"/>
      <c r="AJN3261" s="137"/>
      <c r="AJO3261" s="137"/>
      <c r="AJP3261" s="137"/>
      <c r="AJQ3261" s="137"/>
      <c r="AJR3261" s="137"/>
      <c r="AJS3261" s="137"/>
      <c r="AJT3261" s="137"/>
      <c r="AJU3261" s="137"/>
      <c r="AJV3261" s="137"/>
      <c r="AJW3261" s="137"/>
      <c r="AJX3261" s="137"/>
      <c r="AJY3261" s="137"/>
      <c r="AJZ3261" s="137"/>
      <c r="AKA3261" s="137"/>
      <c r="AKB3261" s="137"/>
      <c r="AKC3261" s="137"/>
      <c r="AKD3261" s="137"/>
      <c r="AKE3261" s="137"/>
      <c r="AKF3261" s="137"/>
      <c r="AKG3261" s="137"/>
      <c r="AKH3261" s="137"/>
      <c r="AKI3261" s="137"/>
      <c r="AKJ3261" s="137"/>
      <c r="AKK3261" s="137"/>
      <c r="AKL3261" s="137"/>
      <c r="AKM3261" s="137"/>
      <c r="AKN3261" s="137"/>
      <c r="AKO3261" s="137"/>
      <c r="AKP3261" s="137"/>
      <c r="AKQ3261" s="137"/>
      <c r="AKR3261" s="137"/>
      <c r="AKS3261" s="137"/>
      <c r="AKT3261" s="137"/>
      <c r="AKU3261" s="137"/>
      <c r="AKV3261" s="137"/>
      <c r="AKW3261" s="137"/>
      <c r="AKX3261" s="137"/>
      <c r="AKY3261" s="137"/>
      <c r="AKZ3261" s="137"/>
      <c r="ALA3261" s="137"/>
      <c r="ALB3261" s="137"/>
      <c r="ALC3261" s="137"/>
      <c r="ALD3261" s="137"/>
      <c r="ALE3261" s="137"/>
      <c r="ALF3261" s="137"/>
      <c r="ALG3261" s="137"/>
      <c r="ALH3261" s="137"/>
      <c r="ALI3261" s="137"/>
      <c r="ALJ3261" s="137"/>
      <c r="ALK3261" s="137"/>
      <c r="ALL3261" s="137"/>
      <c r="ALM3261" s="137"/>
      <c r="ALN3261" s="137"/>
      <c r="ALO3261" s="137"/>
      <c r="ALP3261" s="137"/>
      <c r="ALQ3261" s="137"/>
      <c r="ALR3261" s="137"/>
      <c r="ALS3261" s="137"/>
      <c r="ALT3261" s="137"/>
      <c r="ALU3261" s="137"/>
      <c r="ALV3261" s="137"/>
      <c r="ALW3261" s="137"/>
      <c r="ALX3261" s="137"/>
      <c r="ALY3261" s="137"/>
      <c r="ALZ3261" s="137"/>
      <c r="AMA3261" s="137"/>
      <c r="AMB3261" s="137"/>
      <c r="AMC3261" s="137"/>
      <c r="AMD3261" s="137"/>
      <c r="AME3261" s="137"/>
      <c r="AMF3261" s="137"/>
      <c r="AMG3261" s="137"/>
      <c r="AMH3261" s="137"/>
      <c r="AMI3261" s="137"/>
      <c r="AMJ3261" s="137"/>
      <c r="AMK3261" s="137"/>
      <c r="AML3261" s="137"/>
      <c r="AMM3261" s="137"/>
      <c r="AMN3261" s="137"/>
      <c r="AMO3261" s="137"/>
      <c r="AMP3261" s="137"/>
      <c r="AMQ3261" s="137"/>
      <c r="AMR3261" s="137"/>
      <c r="AMS3261" s="137"/>
      <c r="AMT3261" s="137"/>
      <c r="AMU3261" s="137"/>
      <c r="AMV3261" s="137"/>
      <c r="AMW3261" s="137"/>
      <c r="AMX3261" s="137"/>
      <c r="AMY3261" s="137"/>
      <c r="AMZ3261" s="137"/>
      <c r="ANA3261" s="137"/>
      <c r="ANB3261" s="137"/>
      <c r="ANC3261" s="137"/>
      <c r="AND3261" s="137"/>
      <c r="ANE3261" s="137"/>
      <c r="ANF3261" s="137"/>
      <c r="ANG3261" s="137"/>
      <c r="ANH3261" s="137"/>
      <c r="ANI3261" s="137"/>
      <c r="ANJ3261" s="137"/>
      <c r="ANK3261" s="137"/>
      <c r="ANL3261" s="137"/>
      <c r="ANM3261" s="137"/>
      <c r="ANN3261" s="137"/>
      <c r="ANO3261" s="137"/>
      <c r="ANP3261" s="137"/>
      <c r="ANQ3261" s="137"/>
      <c r="ANR3261" s="137"/>
      <c r="ANS3261" s="137"/>
      <c r="ANT3261" s="137"/>
      <c r="ANU3261" s="137"/>
      <c r="ANV3261" s="137"/>
      <c r="ANW3261" s="137"/>
      <c r="ANX3261" s="137"/>
      <c r="ANY3261" s="137"/>
      <c r="ANZ3261" s="137"/>
      <c r="AOA3261" s="137"/>
      <c r="AOB3261" s="137"/>
      <c r="AOC3261" s="137"/>
      <c r="AOD3261" s="137"/>
      <c r="AOE3261" s="137"/>
      <c r="AOF3261" s="137"/>
      <c r="AOG3261" s="137"/>
      <c r="AOH3261" s="137"/>
      <c r="AOI3261" s="137"/>
      <c r="AOJ3261" s="137"/>
      <c r="AOK3261" s="137"/>
      <c r="AOL3261" s="137"/>
      <c r="AOM3261" s="137"/>
      <c r="AON3261" s="137"/>
      <c r="AOO3261" s="137"/>
      <c r="AOP3261" s="137"/>
      <c r="AOQ3261" s="137"/>
      <c r="AOR3261" s="137"/>
      <c r="AOS3261" s="137"/>
      <c r="AOT3261" s="137"/>
      <c r="AOU3261" s="137"/>
      <c r="AOV3261" s="137"/>
      <c r="AOW3261" s="137"/>
      <c r="AOX3261" s="137"/>
      <c r="AOY3261" s="137"/>
      <c r="AOZ3261" s="137"/>
      <c r="APA3261" s="137"/>
      <c r="APB3261" s="137"/>
      <c r="APC3261" s="137"/>
      <c r="APD3261" s="137"/>
      <c r="APE3261" s="137"/>
      <c r="APF3261" s="137"/>
      <c r="APG3261" s="137"/>
      <c r="APH3261" s="137"/>
      <c r="API3261" s="137"/>
      <c r="APJ3261" s="137"/>
      <c r="APK3261" s="137"/>
      <c r="APL3261" s="137"/>
      <c r="APM3261" s="137"/>
      <c r="APN3261" s="137"/>
      <c r="APO3261" s="137"/>
      <c r="APP3261" s="137"/>
      <c r="APQ3261" s="137"/>
      <c r="APR3261" s="137"/>
      <c r="APS3261" s="137"/>
      <c r="APT3261" s="137"/>
      <c r="APU3261" s="137"/>
      <c r="APV3261" s="137"/>
      <c r="APW3261" s="137"/>
      <c r="APX3261" s="137"/>
      <c r="APY3261" s="137"/>
      <c r="APZ3261" s="137"/>
      <c r="AQA3261" s="137"/>
      <c r="AQB3261" s="137"/>
      <c r="AQC3261" s="137"/>
      <c r="AQD3261" s="137"/>
      <c r="AQE3261" s="137"/>
      <c r="AQF3261" s="137"/>
      <c r="AQG3261" s="137"/>
      <c r="AQH3261" s="137"/>
      <c r="AQI3261" s="137"/>
      <c r="AQJ3261" s="137"/>
      <c r="AQK3261" s="137"/>
      <c r="AQL3261" s="137"/>
      <c r="AQM3261" s="137"/>
      <c r="AQN3261" s="137"/>
      <c r="AQO3261" s="137"/>
      <c r="AQP3261" s="137"/>
      <c r="AQQ3261" s="137"/>
      <c r="AQR3261" s="137"/>
      <c r="AQS3261" s="137"/>
      <c r="AQT3261" s="137"/>
      <c r="AQU3261" s="137"/>
      <c r="AQV3261" s="137"/>
      <c r="AQW3261" s="137"/>
      <c r="AQX3261" s="137"/>
      <c r="AQY3261" s="137"/>
      <c r="AQZ3261" s="137"/>
      <c r="ARA3261" s="137"/>
      <c r="ARB3261" s="137"/>
      <c r="ARC3261" s="137"/>
      <c r="ARD3261" s="137"/>
      <c r="ARE3261" s="137"/>
      <c r="ARF3261" s="137"/>
      <c r="ARG3261" s="137"/>
      <c r="ARH3261" s="137"/>
      <c r="ARI3261" s="137"/>
      <c r="ARJ3261" s="137"/>
      <c r="ARK3261" s="137"/>
      <c r="ARL3261" s="137"/>
      <c r="ARM3261" s="137"/>
      <c r="ARN3261" s="137"/>
      <c r="ARO3261" s="137"/>
      <c r="ARP3261" s="137"/>
      <c r="ARQ3261" s="137"/>
      <c r="ARR3261" s="137"/>
      <c r="ARS3261" s="137"/>
      <c r="ART3261" s="137"/>
      <c r="ARU3261" s="137"/>
      <c r="ARV3261" s="137"/>
      <c r="ARW3261" s="137"/>
      <c r="ARX3261" s="137"/>
      <c r="ARY3261" s="137"/>
      <c r="ARZ3261" s="137"/>
      <c r="ASA3261" s="137"/>
      <c r="ASB3261" s="137"/>
      <c r="ASC3261" s="137"/>
      <c r="ASD3261" s="137"/>
      <c r="ASE3261" s="137"/>
      <c r="ASF3261" s="137"/>
      <c r="ASG3261" s="137"/>
      <c r="ASH3261" s="137"/>
      <c r="ASI3261" s="137"/>
      <c r="ASJ3261" s="137"/>
      <c r="ASK3261" s="137"/>
      <c r="ASL3261" s="137"/>
      <c r="ASM3261" s="137"/>
      <c r="ASN3261" s="137"/>
      <c r="ASO3261" s="137"/>
      <c r="ASP3261" s="137"/>
      <c r="ASQ3261" s="137"/>
      <c r="ASR3261" s="137"/>
      <c r="ASS3261" s="137"/>
      <c r="AST3261" s="137"/>
      <c r="ASU3261" s="137"/>
      <c r="ASV3261" s="137"/>
      <c r="ASW3261" s="137"/>
      <c r="ASX3261" s="137"/>
      <c r="ASY3261" s="137"/>
      <c r="ASZ3261" s="137"/>
      <c r="ATA3261" s="137"/>
      <c r="ATB3261" s="137"/>
      <c r="ATC3261" s="137"/>
      <c r="ATD3261" s="137"/>
      <c r="ATE3261" s="137"/>
      <c r="ATF3261" s="137"/>
      <c r="ATG3261" s="137"/>
      <c r="ATH3261" s="137"/>
      <c r="ATI3261" s="137"/>
      <c r="ATJ3261" s="137"/>
      <c r="ATK3261" s="137"/>
      <c r="ATL3261" s="137"/>
      <c r="ATM3261" s="137"/>
      <c r="ATN3261" s="137"/>
      <c r="ATO3261" s="137"/>
      <c r="ATP3261" s="137"/>
      <c r="ATQ3261" s="137"/>
      <c r="ATR3261" s="137"/>
      <c r="ATS3261" s="137"/>
      <c r="ATT3261" s="137"/>
      <c r="ATU3261" s="137"/>
      <c r="ATV3261" s="137"/>
      <c r="ATW3261" s="137"/>
      <c r="ATX3261" s="137"/>
      <c r="ATY3261" s="137"/>
      <c r="ATZ3261" s="137"/>
      <c r="AUA3261" s="137"/>
      <c r="AUB3261" s="137"/>
      <c r="AUC3261" s="137"/>
      <c r="AUD3261" s="137"/>
      <c r="AUE3261" s="137"/>
      <c r="AUF3261" s="137"/>
      <c r="AUG3261" s="137"/>
      <c r="AUH3261" s="137"/>
      <c r="AUI3261" s="137"/>
      <c r="AUJ3261" s="137"/>
      <c r="AUK3261" s="137"/>
      <c r="AUL3261" s="137"/>
      <c r="AUM3261" s="137"/>
      <c r="AUN3261" s="137"/>
      <c r="AUO3261" s="137"/>
      <c r="AUP3261" s="137"/>
      <c r="AUQ3261" s="137"/>
      <c r="AUR3261" s="137"/>
      <c r="AUS3261" s="137"/>
      <c r="AUT3261" s="137"/>
      <c r="AUU3261" s="137"/>
      <c r="AUV3261" s="137"/>
      <c r="AUW3261" s="137"/>
      <c r="AUX3261" s="137"/>
      <c r="AUY3261" s="137"/>
      <c r="AUZ3261" s="137"/>
      <c r="AVA3261" s="137"/>
      <c r="AVB3261" s="137"/>
      <c r="AVC3261" s="137"/>
      <c r="AVD3261" s="137"/>
      <c r="AVE3261" s="137"/>
      <c r="AVF3261" s="137"/>
      <c r="AVG3261" s="137"/>
      <c r="AVH3261" s="137"/>
      <c r="AVI3261" s="137"/>
      <c r="AVJ3261" s="137"/>
      <c r="AVK3261" s="137"/>
      <c r="AVL3261" s="137"/>
      <c r="AVM3261" s="137"/>
      <c r="AVN3261" s="137"/>
      <c r="AVO3261" s="137"/>
      <c r="AVP3261" s="137"/>
      <c r="AVQ3261" s="137"/>
      <c r="AVR3261" s="137"/>
      <c r="AVS3261" s="137"/>
      <c r="AVT3261" s="137"/>
      <c r="AVU3261" s="137"/>
      <c r="AVV3261" s="137"/>
      <c r="AVW3261" s="137"/>
      <c r="AVX3261" s="137"/>
      <c r="AVY3261" s="137"/>
      <c r="AVZ3261" s="137"/>
      <c r="AWA3261" s="137"/>
      <c r="AWB3261" s="137"/>
      <c r="AWC3261" s="137"/>
      <c r="AWD3261" s="137"/>
      <c r="AWE3261" s="137"/>
      <c r="AWF3261" s="137"/>
      <c r="AWG3261" s="137"/>
      <c r="AWH3261" s="137"/>
      <c r="AWI3261" s="137"/>
      <c r="AWJ3261" s="137"/>
      <c r="AWK3261" s="137"/>
      <c r="AWL3261" s="137"/>
      <c r="AWM3261" s="137"/>
      <c r="AWN3261" s="137"/>
      <c r="AWO3261" s="137"/>
      <c r="AWP3261" s="137"/>
      <c r="AWQ3261" s="137"/>
      <c r="AWR3261" s="137"/>
      <c r="AWS3261" s="137"/>
      <c r="AWT3261" s="137"/>
      <c r="AWU3261" s="137"/>
      <c r="AWV3261" s="137"/>
      <c r="AWW3261" s="137"/>
      <c r="AWX3261" s="137"/>
      <c r="AWY3261" s="137"/>
      <c r="AWZ3261" s="137"/>
      <c r="AXA3261" s="137"/>
      <c r="AXB3261" s="137"/>
      <c r="AXC3261" s="137"/>
      <c r="AXD3261" s="137"/>
      <c r="AXE3261" s="137"/>
      <c r="AXF3261" s="137"/>
      <c r="AXG3261" s="137"/>
      <c r="AXH3261" s="137"/>
      <c r="AXI3261" s="137"/>
      <c r="AXJ3261" s="137"/>
      <c r="AXK3261" s="137"/>
      <c r="AXL3261" s="137"/>
      <c r="AXM3261" s="137"/>
      <c r="AXN3261" s="137"/>
      <c r="AXO3261" s="137"/>
      <c r="AXP3261" s="137"/>
      <c r="AXQ3261" s="137"/>
      <c r="AXR3261" s="137"/>
      <c r="AXS3261" s="137"/>
      <c r="AXT3261" s="137"/>
      <c r="AXU3261" s="137"/>
      <c r="AXV3261" s="137"/>
      <c r="AXW3261" s="137"/>
      <c r="AXX3261" s="137"/>
      <c r="AXY3261" s="137"/>
      <c r="AXZ3261" s="137"/>
      <c r="AYA3261" s="137"/>
      <c r="AYB3261" s="137"/>
      <c r="AYC3261" s="137"/>
      <c r="AYD3261" s="137"/>
      <c r="AYE3261" s="137"/>
      <c r="AYF3261" s="137"/>
      <c r="AYG3261" s="137"/>
      <c r="AYH3261" s="137"/>
      <c r="AYI3261" s="137"/>
      <c r="AYJ3261" s="137"/>
      <c r="AYK3261" s="137"/>
      <c r="AYL3261" s="137"/>
      <c r="AYM3261" s="137"/>
      <c r="AYN3261" s="137"/>
      <c r="AYO3261" s="137"/>
      <c r="AYP3261" s="137"/>
      <c r="AYQ3261" s="137"/>
      <c r="AYR3261" s="137"/>
      <c r="AYS3261" s="137"/>
      <c r="AYT3261" s="137"/>
      <c r="AYU3261" s="137"/>
      <c r="AYV3261" s="137"/>
      <c r="AYW3261" s="137"/>
      <c r="AYX3261" s="137"/>
      <c r="AYY3261" s="137"/>
      <c r="AYZ3261" s="137"/>
      <c r="AZA3261" s="137"/>
      <c r="AZB3261" s="137"/>
      <c r="AZC3261" s="137"/>
      <c r="AZD3261" s="137"/>
      <c r="AZE3261" s="137"/>
      <c r="AZF3261" s="137"/>
      <c r="AZG3261" s="137"/>
      <c r="AZH3261" s="137"/>
      <c r="AZI3261" s="137"/>
      <c r="AZJ3261" s="137"/>
      <c r="AZK3261" s="137"/>
      <c r="AZL3261" s="137"/>
      <c r="AZM3261" s="137"/>
      <c r="AZN3261" s="137"/>
      <c r="AZO3261" s="137"/>
      <c r="AZP3261" s="137"/>
      <c r="AZQ3261" s="137"/>
      <c r="AZR3261" s="137"/>
      <c r="AZS3261" s="137"/>
      <c r="AZT3261" s="137"/>
      <c r="AZU3261" s="137"/>
      <c r="AZV3261" s="137"/>
      <c r="AZW3261" s="137"/>
      <c r="AZX3261" s="137"/>
      <c r="AZY3261" s="137"/>
      <c r="AZZ3261" s="137"/>
      <c r="BAA3261" s="137"/>
      <c r="BAB3261" s="137"/>
      <c r="BAC3261" s="137"/>
      <c r="BAD3261" s="137"/>
      <c r="BAE3261" s="137"/>
      <c r="BAF3261" s="137"/>
      <c r="BAG3261" s="137"/>
      <c r="BAH3261" s="137"/>
      <c r="BAI3261" s="137"/>
      <c r="BAJ3261" s="137"/>
      <c r="BAK3261" s="137"/>
      <c r="BAL3261" s="137"/>
      <c r="BAM3261" s="137"/>
      <c r="BAN3261" s="137"/>
      <c r="BAO3261" s="137"/>
      <c r="BAP3261" s="137"/>
      <c r="BAQ3261" s="137"/>
      <c r="BAR3261" s="137"/>
      <c r="BAS3261" s="137"/>
      <c r="BAT3261" s="137"/>
      <c r="BAU3261" s="137"/>
      <c r="BAV3261" s="137"/>
      <c r="BAW3261" s="137"/>
      <c r="BAX3261" s="137"/>
      <c r="BAY3261" s="137"/>
      <c r="BAZ3261" s="137"/>
      <c r="BBA3261" s="137"/>
      <c r="BBB3261" s="137"/>
      <c r="BBC3261" s="137"/>
      <c r="BBD3261" s="137"/>
      <c r="BBE3261" s="137"/>
      <c r="BBF3261" s="137"/>
      <c r="BBG3261" s="137"/>
      <c r="BBH3261" s="137"/>
      <c r="BBI3261" s="137"/>
      <c r="BBJ3261" s="137"/>
      <c r="BBK3261" s="137"/>
      <c r="BBL3261" s="137"/>
      <c r="BBM3261" s="137"/>
      <c r="BBN3261" s="137"/>
      <c r="BBO3261" s="137"/>
      <c r="BBP3261" s="137"/>
      <c r="BBQ3261" s="137"/>
      <c r="BBR3261" s="137"/>
      <c r="BBS3261" s="137"/>
      <c r="BBT3261" s="137"/>
      <c r="BBU3261" s="137"/>
      <c r="BBV3261" s="137"/>
      <c r="BBW3261" s="137"/>
      <c r="BBX3261" s="137"/>
      <c r="BBY3261" s="137"/>
      <c r="BBZ3261" s="137"/>
      <c r="BCA3261" s="137"/>
      <c r="BCB3261" s="137"/>
      <c r="BCC3261" s="137"/>
      <c r="BCD3261" s="137"/>
      <c r="BCE3261" s="137"/>
      <c r="BCF3261" s="137"/>
      <c r="BCG3261" s="137"/>
      <c r="BCH3261" s="137"/>
      <c r="BCI3261" s="137"/>
      <c r="BCJ3261" s="137"/>
      <c r="BCK3261" s="137"/>
      <c r="BCL3261" s="137"/>
      <c r="BCM3261" s="137"/>
      <c r="BCN3261" s="137"/>
      <c r="BCO3261" s="137"/>
      <c r="BCP3261" s="137"/>
      <c r="BCQ3261" s="137"/>
      <c r="BCR3261" s="137"/>
      <c r="BCS3261" s="137"/>
      <c r="BCT3261" s="137"/>
      <c r="BCU3261" s="137"/>
      <c r="BCV3261" s="137"/>
      <c r="BCW3261" s="137"/>
      <c r="BCX3261" s="137"/>
      <c r="BCY3261" s="137"/>
      <c r="BCZ3261" s="137"/>
      <c r="BDA3261" s="137"/>
      <c r="BDB3261" s="137"/>
      <c r="BDC3261" s="137"/>
      <c r="BDD3261" s="137"/>
      <c r="BDE3261" s="137"/>
      <c r="BDF3261" s="137"/>
      <c r="BDG3261" s="137"/>
      <c r="BDH3261" s="137"/>
      <c r="BDI3261" s="137"/>
      <c r="BDJ3261" s="137"/>
      <c r="BDK3261" s="137"/>
      <c r="BDL3261" s="137"/>
      <c r="BDM3261" s="137"/>
      <c r="BDN3261" s="137"/>
      <c r="BDO3261" s="137"/>
      <c r="BDP3261" s="137"/>
      <c r="BDQ3261" s="137"/>
      <c r="BDR3261" s="137"/>
      <c r="BDS3261" s="137"/>
      <c r="BDT3261" s="137"/>
      <c r="BDU3261" s="137"/>
      <c r="BDV3261" s="137"/>
      <c r="BDW3261" s="137"/>
      <c r="BDX3261" s="137"/>
      <c r="BDY3261" s="137"/>
      <c r="BDZ3261" s="137"/>
      <c r="BEA3261" s="137"/>
      <c r="BEB3261" s="137"/>
      <c r="BEC3261" s="137"/>
      <c r="BED3261" s="137"/>
      <c r="BEE3261" s="137"/>
      <c r="BEF3261" s="137"/>
      <c r="BEG3261" s="137"/>
      <c r="BEH3261" s="137"/>
      <c r="BEI3261" s="137"/>
      <c r="BEJ3261" s="137"/>
      <c r="BEK3261" s="137"/>
      <c r="BEL3261" s="137"/>
      <c r="BEM3261" s="137"/>
      <c r="BEN3261" s="137"/>
      <c r="BEO3261" s="137"/>
      <c r="BEP3261" s="137"/>
      <c r="BEQ3261" s="137"/>
      <c r="BER3261" s="137"/>
      <c r="BES3261" s="137"/>
      <c r="BET3261" s="137"/>
      <c r="BEU3261" s="137"/>
      <c r="BEV3261" s="137"/>
      <c r="BEW3261" s="137"/>
      <c r="BEX3261" s="137"/>
      <c r="BEY3261" s="137"/>
      <c r="BEZ3261" s="137"/>
      <c r="BFA3261" s="137"/>
      <c r="BFB3261" s="137"/>
      <c r="BFC3261" s="137"/>
      <c r="BFD3261" s="137"/>
      <c r="BFE3261" s="137"/>
      <c r="BFF3261" s="137"/>
      <c r="BFG3261" s="137"/>
      <c r="BFH3261" s="137"/>
      <c r="BFI3261" s="137"/>
      <c r="BFJ3261" s="137"/>
      <c r="BFK3261" s="137"/>
      <c r="BFL3261" s="137"/>
      <c r="BFM3261" s="137"/>
      <c r="BFN3261" s="137"/>
      <c r="BFO3261" s="137"/>
      <c r="BFP3261" s="137"/>
      <c r="BFQ3261" s="137"/>
      <c r="BFR3261" s="137"/>
      <c r="BFS3261" s="137"/>
      <c r="BFT3261" s="137"/>
      <c r="BFU3261" s="137"/>
      <c r="BFV3261" s="137"/>
      <c r="BFW3261" s="137"/>
      <c r="BFX3261" s="137"/>
      <c r="BFY3261" s="137"/>
      <c r="BFZ3261" s="137"/>
      <c r="BGA3261" s="137"/>
      <c r="BGB3261" s="137"/>
      <c r="BGC3261" s="137"/>
      <c r="BGD3261" s="137"/>
      <c r="BGE3261" s="137"/>
      <c r="BGF3261" s="137"/>
      <c r="BGG3261" s="137"/>
      <c r="BGH3261" s="137"/>
      <c r="BGI3261" s="137"/>
      <c r="BGJ3261" s="137"/>
      <c r="BGK3261" s="137"/>
      <c r="BGL3261" s="137"/>
      <c r="BGM3261" s="137"/>
      <c r="BGN3261" s="137"/>
      <c r="BGO3261" s="137"/>
      <c r="BGP3261" s="137"/>
      <c r="BGQ3261" s="137"/>
      <c r="BGR3261" s="137"/>
      <c r="BGS3261" s="137"/>
      <c r="BGT3261" s="137"/>
      <c r="BGU3261" s="137"/>
      <c r="BGV3261" s="137"/>
      <c r="BGW3261" s="137"/>
      <c r="BGX3261" s="137"/>
      <c r="BGY3261" s="137"/>
      <c r="BGZ3261" s="137"/>
      <c r="BHA3261" s="137"/>
      <c r="BHB3261" s="137"/>
      <c r="BHC3261" s="137"/>
      <c r="BHD3261" s="137"/>
      <c r="BHE3261" s="137"/>
      <c r="BHF3261" s="137"/>
      <c r="BHG3261" s="137"/>
      <c r="BHH3261" s="137"/>
      <c r="BHI3261" s="137"/>
      <c r="BHJ3261" s="137"/>
      <c r="BHK3261" s="137"/>
      <c r="BHL3261" s="137"/>
      <c r="BHM3261" s="137"/>
      <c r="BHN3261" s="137"/>
      <c r="BHO3261" s="137"/>
      <c r="BHP3261" s="137"/>
      <c r="BHQ3261" s="137"/>
      <c r="BHR3261" s="137"/>
      <c r="BHS3261" s="137"/>
      <c r="BHT3261" s="137"/>
      <c r="BHU3261" s="137"/>
      <c r="BHV3261" s="137"/>
      <c r="BHW3261" s="137"/>
      <c r="BHX3261" s="137"/>
      <c r="BHY3261" s="137"/>
      <c r="BHZ3261" s="137"/>
      <c r="BIA3261" s="137"/>
      <c r="BIB3261" s="137"/>
      <c r="BIC3261" s="137"/>
      <c r="BID3261" s="137"/>
      <c r="BIE3261" s="137"/>
      <c r="BIF3261" s="137"/>
      <c r="BIG3261" s="137"/>
      <c r="BIH3261" s="137"/>
      <c r="BII3261" s="137"/>
      <c r="BIJ3261" s="137"/>
      <c r="BIK3261" s="137"/>
      <c r="BIL3261" s="137"/>
      <c r="BIM3261" s="137"/>
      <c r="BIN3261" s="137"/>
      <c r="BIO3261" s="137"/>
      <c r="BIP3261" s="137"/>
      <c r="BIQ3261" s="137"/>
      <c r="BIR3261" s="137"/>
      <c r="BIS3261" s="137"/>
      <c r="BIT3261" s="137"/>
      <c r="BIU3261" s="137"/>
      <c r="BIV3261" s="137"/>
      <c r="BIW3261" s="137"/>
      <c r="BIX3261" s="137"/>
      <c r="BIY3261" s="137"/>
      <c r="BIZ3261" s="137"/>
      <c r="BJA3261" s="137"/>
      <c r="BJB3261" s="137"/>
      <c r="BJC3261" s="137"/>
      <c r="BJD3261" s="137"/>
      <c r="BJE3261" s="137"/>
      <c r="BJF3261" s="137"/>
      <c r="BJG3261" s="137"/>
      <c r="BJH3261" s="137"/>
      <c r="BJI3261" s="137"/>
      <c r="BJJ3261" s="137"/>
      <c r="BJK3261" s="137"/>
      <c r="BJL3261" s="137"/>
      <c r="BJM3261" s="137"/>
      <c r="BJN3261" s="137"/>
      <c r="BJO3261" s="137"/>
      <c r="BJP3261" s="137"/>
      <c r="BJQ3261" s="137"/>
      <c r="BJR3261" s="137"/>
      <c r="BJS3261" s="137"/>
      <c r="BJT3261" s="137"/>
      <c r="BJU3261" s="137"/>
      <c r="BJV3261" s="137"/>
      <c r="BJW3261" s="137"/>
      <c r="BJX3261" s="137"/>
      <c r="BJY3261" s="137"/>
      <c r="BJZ3261" s="137"/>
      <c r="BKA3261" s="137"/>
      <c r="BKB3261" s="137"/>
      <c r="BKC3261" s="137"/>
      <c r="BKD3261" s="137"/>
      <c r="BKE3261" s="137"/>
      <c r="BKF3261" s="137"/>
      <c r="BKG3261" s="137"/>
      <c r="BKH3261" s="137"/>
      <c r="BKI3261" s="137"/>
      <c r="BKJ3261" s="137"/>
      <c r="BKK3261" s="137"/>
      <c r="BKL3261" s="137"/>
      <c r="BKM3261" s="137"/>
      <c r="BKN3261" s="137"/>
      <c r="BKO3261" s="137"/>
      <c r="BKP3261" s="137"/>
      <c r="BKQ3261" s="137"/>
      <c r="BKR3261" s="137"/>
      <c r="BKS3261" s="137"/>
      <c r="BKT3261" s="137"/>
      <c r="BKU3261" s="137"/>
      <c r="BKV3261" s="137"/>
      <c r="BKW3261" s="137"/>
      <c r="BKX3261" s="137"/>
      <c r="BKY3261" s="137"/>
      <c r="BKZ3261" s="137"/>
      <c r="BLA3261" s="137"/>
      <c r="BLB3261" s="137"/>
      <c r="BLC3261" s="137"/>
      <c r="BLD3261" s="137"/>
      <c r="BLE3261" s="137"/>
      <c r="BLF3261" s="137"/>
      <c r="BLG3261" s="137"/>
      <c r="BLH3261" s="137"/>
      <c r="BLI3261" s="137"/>
      <c r="BLJ3261" s="137"/>
      <c r="BLK3261" s="137"/>
      <c r="BLL3261" s="137"/>
      <c r="BLM3261" s="137"/>
      <c r="BLN3261" s="137"/>
      <c r="BLO3261" s="137"/>
      <c r="BLP3261" s="137"/>
      <c r="BLQ3261" s="137"/>
      <c r="BLR3261" s="137"/>
      <c r="BLS3261" s="137"/>
      <c r="BLT3261" s="137"/>
      <c r="BLU3261" s="137"/>
      <c r="BLV3261" s="137"/>
      <c r="BLW3261" s="137"/>
      <c r="BLX3261" s="137"/>
      <c r="BLY3261" s="137"/>
      <c r="BLZ3261" s="137"/>
      <c r="BMA3261" s="137"/>
      <c r="BMB3261" s="137"/>
      <c r="BMC3261" s="137"/>
      <c r="BMD3261" s="137"/>
      <c r="BME3261" s="137"/>
      <c r="BMF3261" s="137"/>
      <c r="BMG3261" s="137"/>
      <c r="BMH3261" s="137"/>
      <c r="BMI3261" s="137"/>
      <c r="BMJ3261" s="137"/>
      <c r="BMK3261" s="137"/>
      <c r="BML3261" s="137"/>
      <c r="BMM3261" s="137"/>
      <c r="BMN3261" s="137"/>
      <c r="BMO3261" s="137"/>
      <c r="BMP3261" s="137"/>
      <c r="BMQ3261" s="137"/>
      <c r="BMR3261" s="137"/>
      <c r="BMS3261" s="137"/>
      <c r="BMT3261" s="137"/>
      <c r="BMU3261" s="137"/>
      <c r="BMV3261" s="137"/>
      <c r="BMW3261" s="137"/>
      <c r="BMX3261" s="137"/>
      <c r="BMY3261" s="137"/>
      <c r="BMZ3261" s="137"/>
      <c r="BNA3261" s="137"/>
      <c r="BNB3261" s="137"/>
      <c r="BNC3261" s="137"/>
      <c r="BND3261" s="137"/>
      <c r="BNE3261" s="137"/>
      <c r="BNF3261" s="137"/>
      <c r="BNG3261" s="137"/>
      <c r="BNH3261" s="137"/>
      <c r="BNI3261" s="137"/>
      <c r="BNJ3261" s="137"/>
      <c r="BNK3261" s="137"/>
      <c r="BNL3261" s="137"/>
      <c r="BNM3261" s="137"/>
      <c r="BNN3261" s="137"/>
      <c r="BNO3261" s="137"/>
      <c r="BNP3261" s="137"/>
      <c r="BNQ3261" s="137"/>
      <c r="BNR3261" s="137"/>
      <c r="BNS3261" s="137"/>
      <c r="BNT3261" s="137"/>
      <c r="BNU3261" s="137"/>
      <c r="BNV3261" s="137"/>
      <c r="BNW3261" s="137"/>
      <c r="BNX3261" s="137"/>
      <c r="BNY3261" s="137"/>
      <c r="BNZ3261" s="137"/>
      <c r="BOA3261" s="137"/>
      <c r="BOB3261" s="137"/>
      <c r="BOC3261" s="137"/>
      <c r="BOD3261" s="137"/>
      <c r="BOE3261" s="137"/>
      <c r="BOF3261" s="137"/>
      <c r="BOG3261" s="137"/>
      <c r="BOH3261" s="137"/>
      <c r="BOI3261" s="137"/>
      <c r="BOJ3261" s="137"/>
      <c r="BOK3261" s="137"/>
      <c r="BOL3261" s="137"/>
      <c r="BOM3261" s="137"/>
      <c r="BON3261" s="137"/>
      <c r="BOO3261" s="137"/>
      <c r="BOP3261" s="137"/>
      <c r="BOQ3261" s="137"/>
      <c r="BOR3261" s="137"/>
      <c r="BOS3261" s="137"/>
      <c r="BOT3261" s="137"/>
      <c r="BOU3261" s="137"/>
      <c r="BOV3261" s="137"/>
      <c r="BOW3261" s="137"/>
      <c r="BOX3261" s="137"/>
      <c r="BOY3261" s="137"/>
      <c r="BOZ3261" s="137"/>
      <c r="BPA3261" s="137"/>
      <c r="BPB3261" s="137"/>
      <c r="BPC3261" s="137"/>
      <c r="BPD3261" s="137"/>
      <c r="BPE3261" s="137"/>
      <c r="BPF3261" s="137"/>
      <c r="BPG3261" s="137"/>
      <c r="BPH3261" s="137"/>
      <c r="BPI3261" s="137"/>
      <c r="BPJ3261" s="137"/>
      <c r="BPK3261" s="137"/>
      <c r="BPL3261" s="137"/>
      <c r="BPM3261" s="137"/>
      <c r="BPN3261" s="137"/>
      <c r="BPO3261" s="137"/>
      <c r="BPP3261" s="137"/>
      <c r="BPQ3261" s="137"/>
      <c r="BPR3261" s="137"/>
      <c r="BPS3261" s="137"/>
      <c r="BPT3261" s="137"/>
      <c r="BPU3261" s="137"/>
      <c r="BPV3261" s="137"/>
      <c r="BPW3261" s="137"/>
      <c r="BPX3261" s="137"/>
      <c r="BPY3261" s="137"/>
      <c r="BPZ3261" s="137"/>
      <c r="BQA3261" s="137"/>
      <c r="BQB3261" s="137"/>
      <c r="BQC3261" s="137"/>
      <c r="BQD3261" s="137"/>
      <c r="BQE3261" s="137"/>
      <c r="BQF3261" s="137"/>
      <c r="BQG3261" s="137"/>
      <c r="BQH3261" s="137"/>
      <c r="BQI3261" s="137"/>
      <c r="BQJ3261" s="137"/>
      <c r="BQK3261" s="137"/>
      <c r="BQL3261" s="137"/>
      <c r="BQM3261" s="137"/>
      <c r="BQN3261" s="137"/>
      <c r="BQO3261" s="137"/>
      <c r="BQP3261" s="137"/>
      <c r="BQQ3261" s="137"/>
      <c r="BQR3261" s="137"/>
      <c r="BQS3261" s="137"/>
      <c r="BQT3261" s="137"/>
      <c r="BQU3261" s="137"/>
      <c r="BQV3261" s="137"/>
      <c r="BQW3261" s="137"/>
      <c r="BQX3261" s="137"/>
      <c r="BQY3261" s="137"/>
      <c r="BQZ3261" s="137"/>
      <c r="BRA3261" s="137"/>
      <c r="BRB3261" s="137"/>
      <c r="BRC3261" s="137"/>
      <c r="BRD3261" s="137"/>
      <c r="BRE3261" s="137"/>
      <c r="BRF3261" s="137"/>
      <c r="BRG3261" s="137"/>
      <c r="BRH3261" s="137"/>
      <c r="BRI3261" s="137"/>
      <c r="BRJ3261" s="137"/>
      <c r="BRK3261" s="137"/>
      <c r="BRL3261" s="137"/>
      <c r="BRM3261" s="137"/>
      <c r="BRN3261" s="137"/>
      <c r="BRO3261" s="137"/>
      <c r="BRP3261" s="137"/>
      <c r="BRQ3261" s="137"/>
      <c r="BRR3261" s="137"/>
      <c r="BRS3261" s="137"/>
      <c r="BRT3261" s="137"/>
      <c r="BRU3261" s="137"/>
      <c r="BRV3261" s="137"/>
      <c r="BRW3261" s="137"/>
      <c r="BRX3261" s="137"/>
      <c r="BRY3261" s="137"/>
      <c r="BRZ3261" s="137"/>
      <c r="BSA3261" s="137"/>
      <c r="BSB3261" s="137"/>
      <c r="BSC3261" s="137"/>
      <c r="BSD3261" s="137"/>
      <c r="BSE3261" s="137"/>
      <c r="BSF3261" s="137"/>
      <c r="BSG3261" s="137"/>
      <c r="BSH3261" s="137"/>
      <c r="BSI3261" s="137"/>
      <c r="BSJ3261" s="137"/>
      <c r="BSK3261" s="137"/>
      <c r="BSL3261" s="137"/>
      <c r="BSM3261" s="137"/>
      <c r="BSN3261" s="137"/>
      <c r="BSO3261" s="137"/>
      <c r="BSP3261" s="137"/>
      <c r="BSQ3261" s="137"/>
      <c r="BSR3261" s="137"/>
      <c r="BSS3261" s="137"/>
      <c r="BST3261" s="137"/>
      <c r="BSU3261" s="137"/>
      <c r="BSV3261" s="137"/>
      <c r="BSW3261" s="137"/>
      <c r="BSX3261" s="137"/>
      <c r="BSY3261" s="137"/>
      <c r="BSZ3261" s="137"/>
      <c r="BTA3261" s="137"/>
      <c r="BTB3261" s="137"/>
      <c r="BTC3261" s="137"/>
      <c r="BTD3261" s="137"/>
      <c r="BTE3261" s="137"/>
      <c r="BTF3261" s="137"/>
      <c r="BTG3261" s="137"/>
      <c r="BTH3261" s="137"/>
      <c r="BTI3261" s="137"/>
      <c r="BTJ3261" s="137"/>
      <c r="BTK3261" s="137"/>
      <c r="BTL3261" s="137"/>
      <c r="BTM3261" s="137"/>
      <c r="BTN3261" s="137"/>
      <c r="BTO3261" s="137"/>
      <c r="BTP3261" s="137"/>
      <c r="BTQ3261" s="137"/>
      <c r="BTR3261" s="137"/>
      <c r="BTS3261" s="137"/>
      <c r="BTT3261" s="137"/>
      <c r="BTU3261" s="137"/>
      <c r="BTV3261" s="137"/>
      <c r="BTW3261" s="137"/>
      <c r="BTX3261" s="137"/>
      <c r="BTY3261" s="137"/>
      <c r="BTZ3261" s="137"/>
      <c r="BUA3261" s="137"/>
      <c r="BUB3261" s="137"/>
      <c r="BUC3261" s="137"/>
      <c r="BUD3261" s="137"/>
      <c r="BUE3261" s="137"/>
      <c r="BUF3261" s="137"/>
      <c r="BUG3261" s="137"/>
      <c r="BUH3261" s="137"/>
      <c r="BUI3261" s="137"/>
      <c r="BUJ3261" s="137"/>
      <c r="BUK3261" s="137"/>
      <c r="BUL3261" s="137"/>
      <c r="BUM3261" s="137"/>
      <c r="BUN3261" s="137"/>
      <c r="BUO3261" s="137"/>
      <c r="BUP3261" s="137"/>
      <c r="BUQ3261" s="137"/>
      <c r="BUR3261" s="137"/>
      <c r="BUS3261" s="137"/>
      <c r="BUT3261" s="137"/>
      <c r="BUU3261" s="137"/>
      <c r="BUV3261" s="137"/>
      <c r="BUW3261" s="137"/>
      <c r="BUX3261" s="137"/>
      <c r="BUY3261" s="137"/>
      <c r="BUZ3261" s="137"/>
      <c r="BVA3261" s="137"/>
      <c r="BVB3261" s="137"/>
      <c r="BVC3261" s="137"/>
      <c r="BVD3261" s="137"/>
      <c r="BVE3261" s="137"/>
      <c r="BVF3261" s="137"/>
      <c r="BVG3261" s="137"/>
      <c r="BVH3261" s="137"/>
      <c r="BVI3261" s="137"/>
      <c r="BVJ3261" s="137"/>
      <c r="BVK3261" s="137"/>
      <c r="BVL3261" s="137"/>
      <c r="BVM3261" s="137"/>
      <c r="BVN3261" s="137"/>
      <c r="BVO3261" s="137"/>
      <c r="BVP3261" s="137"/>
      <c r="BVQ3261" s="137"/>
      <c r="BVR3261" s="137"/>
      <c r="BVS3261" s="137"/>
      <c r="BVT3261" s="137"/>
      <c r="BVU3261" s="137"/>
      <c r="BVV3261" s="137"/>
      <c r="BVW3261" s="137"/>
      <c r="BVX3261" s="137"/>
      <c r="BVY3261" s="137"/>
      <c r="BVZ3261" s="137"/>
      <c r="BWA3261" s="137"/>
      <c r="BWB3261" s="137"/>
      <c r="BWC3261" s="137"/>
      <c r="BWD3261" s="137"/>
      <c r="BWE3261" s="137"/>
      <c r="BWF3261" s="137"/>
      <c r="BWG3261" s="137"/>
      <c r="BWH3261" s="137"/>
      <c r="BWI3261" s="137"/>
      <c r="BWJ3261" s="137"/>
      <c r="BWK3261" s="137"/>
      <c r="BWL3261" s="137"/>
      <c r="BWM3261" s="137"/>
      <c r="BWN3261" s="137"/>
      <c r="BWO3261" s="137"/>
      <c r="BWP3261" s="137"/>
      <c r="BWQ3261" s="137"/>
      <c r="BWR3261" s="137"/>
      <c r="BWS3261" s="137"/>
      <c r="BWT3261" s="137"/>
      <c r="BWU3261" s="137"/>
      <c r="BWV3261" s="137"/>
      <c r="BWW3261" s="137"/>
      <c r="BWX3261" s="137"/>
      <c r="BWY3261" s="137"/>
      <c r="BWZ3261" s="137"/>
      <c r="BXA3261" s="137"/>
      <c r="BXB3261" s="137"/>
      <c r="BXC3261" s="137"/>
      <c r="BXD3261" s="137"/>
      <c r="BXE3261" s="137"/>
      <c r="BXF3261" s="137"/>
      <c r="BXG3261" s="137"/>
      <c r="BXH3261" s="137"/>
      <c r="BXI3261" s="137"/>
      <c r="BXJ3261" s="137"/>
      <c r="BXK3261" s="137"/>
      <c r="BXL3261" s="137"/>
      <c r="BXM3261" s="137"/>
      <c r="BXN3261" s="137"/>
      <c r="BXO3261" s="137"/>
      <c r="BXP3261" s="137"/>
      <c r="BXQ3261" s="137"/>
      <c r="BXR3261" s="137"/>
      <c r="BXS3261" s="137"/>
      <c r="BXT3261" s="137"/>
      <c r="BXU3261" s="137"/>
      <c r="BXV3261" s="137"/>
      <c r="BXW3261" s="137"/>
      <c r="BXX3261" s="137"/>
      <c r="BXY3261" s="137"/>
      <c r="BXZ3261" s="137"/>
      <c r="BYA3261" s="137"/>
      <c r="BYB3261" s="137"/>
      <c r="BYC3261" s="137"/>
      <c r="BYD3261" s="137"/>
      <c r="BYE3261" s="137"/>
      <c r="BYF3261" s="137"/>
      <c r="BYG3261" s="137"/>
      <c r="BYH3261" s="137"/>
      <c r="BYI3261" s="137"/>
      <c r="BYJ3261" s="137"/>
      <c r="BYK3261" s="137"/>
      <c r="BYL3261" s="137"/>
      <c r="BYM3261" s="137"/>
      <c r="BYN3261" s="137"/>
      <c r="BYO3261" s="137"/>
      <c r="BYP3261" s="137"/>
      <c r="BYQ3261" s="137"/>
      <c r="BYR3261" s="137"/>
      <c r="BYS3261" s="137"/>
      <c r="BYT3261" s="137"/>
      <c r="BYU3261" s="137"/>
      <c r="BYV3261" s="137"/>
      <c r="BYW3261" s="137"/>
      <c r="BYX3261" s="137"/>
      <c r="BYY3261" s="137"/>
      <c r="BYZ3261" s="137"/>
      <c r="BZA3261" s="137"/>
      <c r="BZB3261" s="137"/>
      <c r="BZC3261" s="137"/>
      <c r="BZD3261" s="137"/>
      <c r="BZE3261" s="137"/>
      <c r="BZF3261" s="137"/>
      <c r="BZG3261" s="137"/>
      <c r="BZH3261" s="137"/>
      <c r="BZI3261" s="137"/>
      <c r="BZJ3261" s="137"/>
      <c r="BZK3261" s="137"/>
      <c r="BZL3261" s="137"/>
      <c r="BZM3261" s="137"/>
      <c r="BZN3261" s="137"/>
      <c r="BZO3261" s="137"/>
      <c r="BZP3261" s="137"/>
      <c r="BZQ3261" s="137"/>
      <c r="BZR3261" s="137"/>
      <c r="BZS3261" s="137"/>
      <c r="BZT3261" s="137"/>
      <c r="BZU3261" s="137"/>
      <c r="BZV3261" s="137"/>
      <c r="BZW3261" s="137"/>
      <c r="BZX3261" s="137"/>
      <c r="BZY3261" s="137"/>
      <c r="BZZ3261" s="137"/>
      <c r="CAA3261" s="137"/>
      <c r="CAB3261" s="137"/>
      <c r="CAC3261" s="137"/>
      <c r="CAD3261" s="137"/>
      <c r="CAE3261" s="137"/>
      <c r="CAF3261" s="137"/>
      <c r="CAG3261" s="137"/>
      <c r="CAH3261" s="137"/>
      <c r="CAI3261" s="137"/>
      <c r="CAJ3261" s="137"/>
      <c r="CAK3261" s="137"/>
      <c r="CAL3261" s="137"/>
      <c r="CAM3261" s="137"/>
      <c r="CAN3261" s="137"/>
      <c r="CAO3261" s="137"/>
      <c r="CAP3261" s="137"/>
      <c r="CAQ3261" s="137"/>
      <c r="CAR3261" s="137"/>
      <c r="CAS3261" s="137"/>
      <c r="CAT3261" s="137"/>
      <c r="CAU3261" s="137"/>
      <c r="CAV3261" s="137"/>
      <c r="CAW3261" s="137"/>
      <c r="CAX3261" s="137"/>
      <c r="CAY3261" s="137"/>
      <c r="CAZ3261" s="137"/>
      <c r="CBA3261" s="137"/>
      <c r="CBB3261" s="137"/>
      <c r="CBC3261" s="137"/>
      <c r="CBD3261" s="137"/>
      <c r="CBE3261" s="137"/>
      <c r="CBF3261" s="137"/>
      <c r="CBG3261" s="137"/>
      <c r="CBH3261" s="137"/>
      <c r="CBI3261" s="137"/>
      <c r="CBJ3261" s="137"/>
      <c r="CBK3261" s="137"/>
      <c r="CBL3261" s="137"/>
      <c r="CBM3261" s="137"/>
      <c r="CBN3261" s="137"/>
      <c r="CBO3261" s="137"/>
      <c r="CBP3261" s="137"/>
      <c r="CBQ3261" s="137"/>
      <c r="CBR3261" s="137"/>
      <c r="CBS3261" s="137"/>
      <c r="CBT3261" s="137"/>
      <c r="CBU3261" s="137"/>
      <c r="CBV3261" s="137"/>
      <c r="CBW3261" s="137"/>
      <c r="CBX3261" s="137"/>
      <c r="CBY3261" s="137"/>
      <c r="CBZ3261" s="137"/>
      <c r="CCA3261" s="137"/>
      <c r="CCB3261" s="137"/>
      <c r="CCC3261" s="137"/>
      <c r="CCD3261" s="137"/>
      <c r="CCE3261" s="137"/>
      <c r="CCF3261" s="137"/>
      <c r="CCG3261" s="137"/>
      <c r="CCH3261" s="137"/>
      <c r="CCI3261" s="137"/>
      <c r="CCJ3261" s="137"/>
      <c r="CCK3261" s="137"/>
      <c r="CCL3261" s="137"/>
      <c r="CCM3261" s="137"/>
      <c r="CCN3261" s="137"/>
      <c r="CCO3261" s="137"/>
      <c r="CCP3261" s="137"/>
      <c r="CCQ3261" s="137"/>
      <c r="CCR3261" s="137"/>
      <c r="CCS3261" s="137"/>
      <c r="CCT3261" s="137"/>
      <c r="CCU3261" s="137"/>
      <c r="CCV3261" s="137"/>
      <c r="CCW3261" s="137"/>
      <c r="CCX3261" s="137"/>
      <c r="CCY3261" s="137"/>
      <c r="CCZ3261" s="137"/>
      <c r="CDA3261" s="137"/>
      <c r="CDB3261" s="137"/>
      <c r="CDC3261" s="137"/>
      <c r="CDD3261" s="137"/>
      <c r="CDE3261" s="137"/>
      <c r="CDF3261" s="137"/>
      <c r="CDG3261" s="137"/>
      <c r="CDH3261" s="137"/>
      <c r="CDI3261" s="137"/>
      <c r="CDJ3261" s="137"/>
      <c r="CDK3261" s="137"/>
      <c r="CDL3261" s="137"/>
      <c r="CDM3261" s="137"/>
      <c r="CDN3261" s="137"/>
      <c r="CDO3261" s="137"/>
      <c r="CDP3261" s="137"/>
      <c r="CDQ3261" s="137"/>
      <c r="CDR3261" s="137"/>
      <c r="CDS3261" s="137"/>
      <c r="CDT3261" s="137"/>
      <c r="CDU3261" s="137"/>
      <c r="CDV3261" s="137"/>
      <c r="CDW3261" s="137"/>
      <c r="CDX3261" s="137"/>
      <c r="CDY3261" s="137"/>
      <c r="CDZ3261" s="137"/>
      <c r="CEA3261" s="137"/>
      <c r="CEB3261" s="137"/>
      <c r="CEC3261" s="137"/>
      <c r="CED3261" s="137"/>
      <c r="CEE3261" s="137"/>
      <c r="CEF3261" s="137"/>
      <c r="CEG3261" s="137"/>
      <c r="CEH3261" s="137"/>
      <c r="CEI3261" s="137"/>
      <c r="CEJ3261" s="137"/>
      <c r="CEK3261" s="137"/>
      <c r="CEL3261" s="137"/>
      <c r="CEM3261" s="137"/>
      <c r="CEN3261" s="137"/>
      <c r="CEO3261" s="137"/>
      <c r="CEP3261" s="137"/>
      <c r="CEQ3261" s="137"/>
      <c r="CER3261" s="137"/>
      <c r="CES3261" s="137"/>
      <c r="CET3261" s="137"/>
      <c r="CEU3261" s="137"/>
      <c r="CEV3261" s="137"/>
      <c r="CEW3261" s="137"/>
      <c r="CEX3261" s="137"/>
      <c r="CEY3261" s="137"/>
      <c r="CEZ3261" s="137"/>
      <c r="CFA3261" s="137"/>
      <c r="CFB3261" s="137"/>
      <c r="CFC3261" s="137"/>
      <c r="CFD3261" s="137"/>
      <c r="CFE3261" s="137"/>
      <c r="CFF3261" s="137"/>
      <c r="CFG3261" s="137"/>
      <c r="CFH3261" s="137"/>
      <c r="CFI3261" s="137"/>
      <c r="CFJ3261" s="137"/>
      <c r="CFK3261" s="137"/>
      <c r="CFL3261" s="137"/>
      <c r="CFM3261" s="137"/>
      <c r="CFN3261" s="137"/>
      <c r="CFO3261" s="137"/>
      <c r="CFP3261" s="137"/>
      <c r="CFQ3261" s="137"/>
      <c r="CFR3261" s="137"/>
      <c r="CFS3261" s="137"/>
      <c r="CFT3261" s="137"/>
      <c r="CFU3261" s="137"/>
      <c r="CFV3261" s="137"/>
      <c r="CFW3261" s="137"/>
      <c r="CFX3261" s="137"/>
      <c r="CFY3261" s="137"/>
      <c r="CFZ3261" s="137"/>
      <c r="CGA3261" s="137"/>
      <c r="CGB3261" s="137"/>
      <c r="CGC3261" s="137"/>
      <c r="CGD3261" s="137"/>
      <c r="CGE3261" s="137"/>
      <c r="CGF3261" s="137"/>
      <c r="CGG3261" s="137"/>
      <c r="CGH3261" s="137"/>
      <c r="CGI3261" s="137"/>
      <c r="CGJ3261" s="137"/>
      <c r="CGK3261" s="137"/>
      <c r="CGL3261" s="137"/>
      <c r="CGM3261" s="137"/>
      <c r="CGN3261" s="137"/>
      <c r="CGO3261" s="137"/>
      <c r="CGP3261" s="137"/>
      <c r="CGQ3261" s="137"/>
      <c r="CGR3261" s="137"/>
      <c r="CGS3261" s="137"/>
      <c r="CGT3261" s="137"/>
      <c r="CGU3261" s="137"/>
      <c r="CGV3261" s="137"/>
      <c r="CGW3261" s="137"/>
      <c r="CGX3261" s="137"/>
      <c r="CGY3261" s="137"/>
      <c r="CGZ3261" s="137"/>
      <c r="CHA3261" s="137"/>
      <c r="CHB3261" s="137"/>
      <c r="CHC3261" s="137"/>
      <c r="CHD3261" s="137"/>
      <c r="CHE3261" s="137"/>
      <c r="CHF3261" s="137"/>
      <c r="CHG3261" s="137"/>
      <c r="CHH3261" s="137"/>
      <c r="CHI3261" s="137"/>
      <c r="CHJ3261" s="137"/>
      <c r="CHK3261" s="137"/>
      <c r="CHL3261" s="137"/>
      <c r="CHM3261" s="137"/>
      <c r="CHN3261" s="137"/>
      <c r="CHO3261" s="137"/>
      <c r="CHP3261" s="137"/>
      <c r="CHQ3261" s="137"/>
      <c r="CHR3261" s="137"/>
      <c r="CHS3261" s="137"/>
      <c r="CHT3261" s="137"/>
      <c r="CHU3261" s="137"/>
      <c r="CHV3261" s="137"/>
      <c r="CHW3261" s="137"/>
      <c r="CHX3261" s="137"/>
      <c r="CHY3261" s="137"/>
      <c r="CHZ3261" s="137"/>
      <c r="CIA3261" s="137"/>
      <c r="CIB3261" s="137"/>
      <c r="CIC3261" s="137"/>
      <c r="CID3261" s="137"/>
      <c r="CIE3261" s="137"/>
      <c r="CIF3261" s="137"/>
      <c r="CIG3261" s="137"/>
      <c r="CIH3261" s="137"/>
      <c r="CII3261" s="137"/>
      <c r="CIJ3261" s="137"/>
      <c r="CIK3261" s="137"/>
      <c r="CIL3261" s="137"/>
      <c r="CIM3261" s="137"/>
      <c r="CIN3261" s="137"/>
      <c r="CIO3261" s="137"/>
      <c r="CIP3261" s="137"/>
      <c r="CIQ3261" s="137"/>
      <c r="CIR3261" s="137"/>
      <c r="CIS3261" s="137"/>
      <c r="CIT3261" s="137"/>
      <c r="CIU3261" s="137"/>
      <c r="CIV3261" s="137"/>
      <c r="CIW3261" s="137"/>
      <c r="CIX3261" s="137"/>
      <c r="CIY3261" s="137"/>
      <c r="CIZ3261" s="137"/>
      <c r="CJA3261" s="137"/>
      <c r="CJB3261" s="137"/>
      <c r="CJC3261" s="137"/>
      <c r="CJD3261" s="137"/>
      <c r="CJE3261" s="137"/>
      <c r="CJF3261" s="137"/>
      <c r="CJG3261" s="137"/>
      <c r="CJH3261" s="137"/>
      <c r="CJI3261" s="137"/>
      <c r="CJJ3261" s="137"/>
      <c r="CJK3261" s="137"/>
      <c r="CJL3261" s="137"/>
      <c r="CJM3261" s="137"/>
      <c r="CJN3261" s="137"/>
      <c r="CJO3261" s="137"/>
      <c r="CJP3261" s="137"/>
      <c r="CJQ3261" s="137"/>
      <c r="CJR3261" s="137"/>
      <c r="CJS3261" s="137"/>
      <c r="CJT3261" s="137"/>
      <c r="CJU3261" s="137"/>
      <c r="CJV3261" s="137"/>
      <c r="CJW3261" s="137"/>
      <c r="CJX3261" s="137"/>
      <c r="CJY3261" s="137"/>
      <c r="CJZ3261" s="137"/>
      <c r="CKA3261" s="137"/>
      <c r="CKB3261" s="137"/>
      <c r="CKC3261" s="137"/>
      <c r="CKD3261" s="137"/>
      <c r="CKE3261" s="137"/>
      <c r="CKF3261" s="137"/>
      <c r="CKG3261" s="137"/>
      <c r="CKH3261" s="137"/>
      <c r="CKI3261" s="137"/>
      <c r="CKJ3261" s="137"/>
      <c r="CKK3261" s="137"/>
      <c r="CKL3261" s="137"/>
      <c r="CKM3261" s="137"/>
      <c r="CKN3261" s="137"/>
      <c r="CKO3261" s="137"/>
      <c r="CKP3261" s="137"/>
      <c r="CKQ3261" s="137"/>
      <c r="CKR3261" s="137"/>
      <c r="CKS3261" s="137"/>
      <c r="CKT3261" s="137"/>
      <c r="CKU3261" s="137"/>
      <c r="CKV3261" s="137"/>
      <c r="CKW3261" s="137"/>
      <c r="CKX3261" s="137"/>
      <c r="CKY3261" s="137"/>
      <c r="CKZ3261" s="137"/>
      <c r="CLA3261" s="137"/>
      <c r="CLB3261" s="137"/>
      <c r="CLC3261" s="137"/>
      <c r="CLD3261" s="137"/>
      <c r="CLE3261" s="137"/>
      <c r="CLF3261" s="137"/>
      <c r="CLG3261" s="137"/>
      <c r="CLH3261" s="137"/>
      <c r="CLI3261" s="137"/>
      <c r="CLJ3261" s="137"/>
      <c r="CLK3261" s="137"/>
      <c r="CLL3261" s="137"/>
      <c r="CLM3261" s="137"/>
      <c r="CLN3261" s="137"/>
      <c r="CLO3261" s="137"/>
      <c r="CLP3261" s="137"/>
      <c r="CLQ3261" s="137"/>
      <c r="CLR3261" s="137"/>
      <c r="CLS3261" s="137"/>
      <c r="CLT3261" s="137"/>
      <c r="CLU3261" s="137"/>
      <c r="CLV3261" s="137"/>
      <c r="CLW3261" s="137"/>
      <c r="CLX3261" s="137"/>
      <c r="CLY3261" s="137"/>
      <c r="CLZ3261" s="137"/>
      <c r="CMA3261" s="137"/>
      <c r="CMB3261" s="137"/>
      <c r="CMC3261" s="137"/>
      <c r="CMD3261" s="137"/>
      <c r="CME3261" s="137"/>
      <c r="CMF3261" s="137"/>
      <c r="CMG3261" s="137"/>
      <c r="CMH3261" s="137"/>
      <c r="CMI3261" s="137"/>
      <c r="CMJ3261" s="137"/>
      <c r="CMK3261" s="137"/>
      <c r="CML3261" s="137"/>
      <c r="CMM3261" s="137"/>
      <c r="CMN3261" s="137"/>
      <c r="CMO3261" s="137"/>
      <c r="CMP3261" s="137"/>
      <c r="CMQ3261" s="137"/>
      <c r="CMR3261" s="137"/>
      <c r="CMS3261" s="137"/>
      <c r="CMT3261" s="137"/>
      <c r="CMU3261" s="137"/>
      <c r="CMV3261" s="137"/>
      <c r="CMW3261" s="137"/>
      <c r="CMX3261" s="137"/>
      <c r="CMY3261" s="137"/>
      <c r="CMZ3261" s="137"/>
      <c r="CNA3261" s="137"/>
      <c r="CNB3261" s="137"/>
      <c r="CNC3261" s="137"/>
      <c r="CND3261" s="137"/>
      <c r="CNE3261" s="137"/>
      <c r="CNF3261" s="137"/>
      <c r="CNG3261" s="137"/>
      <c r="CNH3261" s="137"/>
      <c r="CNI3261" s="137"/>
      <c r="CNJ3261" s="137"/>
      <c r="CNK3261" s="137"/>
      <c r="CNL3261" s="137"/>
      <c r="CNM3261" s="137"/>
      <c r="CNN3261" s="137"/>
      <c r="CNO3261" s="137"/>
      <c r="CNP3261" s="137"/>
      <c r="CNQ3261" s="137"/>
      <c r="CNR3261" s="137"/>
      <c r="CNS3261" s="137"/>
      <c r="CNT3261" s="137"/>
      <c r="CNU3261" s="137"/>
      <c r="CNV3261" s="137"/>
      <c r="CNW3261" s="137"/>
      <c r="CNX3261" s="137"/>
      <c r="CNY3261" s="137"/>
      <c r="CNZ3261" s="137"/>
      <c r="COA3261" s="137"/>
      <c r="COB3261" s="137"/>
      <c r="COC3261" s="137"/>
      <c r="COD3261" s="137"/>
      <c r="COE3261" s="137"/>
      <c r="COF3261" s="137"/>
      <c r="COG3261" s="137"/>
      <c r="COH3261" s="137"/>
      <c r="COI3261" s="137"/>
      <c r="COJ3261" s="137"/>
      <c r="COK3261" s="137"/>
      <c r="COL3261" s="137"/>
      <c r="COM3261" s="137"/>
      <c r="CON3261" s="137"/>
      <c r="COO3261" s="137"/>
      <c r="COP3261" s="137"/>
      <c r="COQ3261" s="137"/>
      <c r="COR3261" s="137"/>
      <c r="COS3261" s="137"/>
      <c r="COT3261" s="137"/>
      <c r="COU3261" s="137"/>
      <c r="COV3261" s="137"/>
      <c r="COW3261" s="137"/>
      <c r="COX3261" s="137"/>
      <c r="COY3261" s="137"/>
      <c r="COZ3261" s="137"/>
      <c r="CPA3261" s="137"/>
      <c r="CPB3261" s="137"/>
      <c r="CPC3261" s="137"/>
      <c r="CPD3261" s="137"/>
      <c r="CPE3261" s="137"/>
      <c r="CPF3261" s="137"/>
      <c r="CPG3261" s="137"/>
      <c r="CPH3261" s="137"/>
      <c r="CPI3261" s="137"/>
      <c r="CPJ3261" s="137"/>
      <c r="CPK3261" s="137"/>
      <c r="CPL3261" s="137"/>
      <c r="CPM3261" s="137"/>
      <c r="CPN3261" s="137"/>
      <c r="CPO3261" s="137"/>
      <c r="CPP3261" s="137"/>
      <c r="CPQ3261" s="137"/>
      <c r="CPR3261" s="137"/>
      <c r="CPS3261" s="137"/>
      <c r="CPT3261" s="137"/>
      <c r="CPU3261" s="137"/>
      <c r="CPV3261" s="137"/>
      <c r="CPW3261" s="137"/>
      <c r="CPX3261" s="137"/>
      <c r="CPY3261" s="137"/>
      <c r="CPZ3261" s="137"/>
      <c r="CQA3261" s="137"/>
      <c r="CQB3261" s="137"/>
      <c r="CQC3261" s="137"/>
      <c r="CQD3261" s="137"/>
      <c r="CQE3261" s="137"/>
      <c r="CQF3261" s="137"/>
      <c r="CQG3261" s="137"/>
      <c r="CQH3261" s="137"/>
      <c r="CQI3261" s="137"/>
      <c r="CQJ3261" s="137"/>
      <c r="CQK3261" s="137"/>
      <c r="CQL3261" s="137"/>
      <c r="CQM3261" s="137"/>
      <c r="CQN3261" s="137"/>
      <c r="CQO3261" s="137"/>
      <c r="CQP3261" s="137"/>
      <c r="CQQ3261" s="137"/>
      <c r="CQR3261" s="137"/>
      <c r="CQS3261" s="137"/>
      <c r="CQT3261" s="137"/>
      <c r="CQU3261" s="137"/>
      <c r="CQV3261" s="137"/>
      <c r="CQW3261" s="137"/>
      <c r="CQX3261" s="137"/>
      <c r="CQY3261" s="137"/>
      <c r="CQZ3261" s="137"/>
      <c r="CRA3261" s="137"/>
      <c r="CRB3261" s="137"/>
      <c r="CRC3261" s="137"/>
      <c r="CRD3261" s="137"/>
      <c r="CRE3261" s="137"/>
      <c r="CRF3261" s="137"/>
      <c r="CRG3261" s="137"/>
      <c r="CRH3261" s="137"/>
      <c r="CRI3261" s="137"/>
      <c r="CRJ3261" s="137"/>
      <c r="CRK3261" s="137"/>
      <c r="CRL3261" s="137"/>
      <c r="CRM3261" s="137"/>
      <c r="CRN3261" s="137"/>
      <c r="CRO3261" s="137"/>
      <c r="CRP3261" s="137"/>
      <c r="CRQ3261" s="137"/>
      <c r="CRR3261" s="137"/>
      <c r="CRS3261" s="137"/>
      <c r="CRT3261" s="137"/>
      <c r="CRU3261" s="137"/>
      <c r="CRV3261" s="137"/>
      <c r="CRW3261" s="137"/>
      <c r="CRX3261" s="137"/>
      <c r="CRY3261" s="137"/>
      <c r="CRZ3261" s="137"/>
      <c r="CSA3261" s="137"/>
      <c r="CSB3261" s="137"/>
      <c r="CSC3261" s="137"/>
      <c r="CSD3261" s="137"/>
      <c r="CSE3261" s="137"/>
      <c r="CSF3261" s="137"/>
      <c r="CSG3261" s="137"/>
      <c r="CSH3261" s="137"/>
      <c r="CSI3261" s="137"/>
      <c r="CSJ3261" s="137"/>
      <c r="CSK3261" s="137"/>
      <c r="CSL3261" s="137"/>
      <c r="CSM3261" s="137"/>
      <c r="CSN3261" s="137"/>
      <c r="CSO3261" s="137"/>
      <c r="CSP3261" s="137"/>
      <c r="CSQ3261" s="137"/>
      <c r="CSR3261" s="137"/>
      <c r="CSS3261" s="137"/>
      <c r="CST3261" s="137"/>
      <c r="CSU3261" s="137"/>
      <c r="CSV3261" s="137"/>
      <c r="CSW3261" s="137"/>
      <c r="CSX3261" s="137"/>
      <c r="CSY3261" s="137"/>
      <c r="CSZ3261" s="137"/>
      <c r="CTA3261" s="137"/>
      <c r="CTB3261" s="137"/>
      <c r="CTC3261" s="137"/>
      <c r="CTD3261" s="137"/>
      <c r="CTE3261" s="137"/>
      <c r="CTF3261" s="137"/>
      <c r="CTG3261" s="137"/>
      <c r="CTH3261" s="137"/>
      <c r="CTI3261" s="137"/>
      <c r="CTJ3261" s="137"/>
      <c r="CTK3261" s="137"/>
      <c r="CTL3261" s="137"/>
      <c r="CTM3261" s="137"/>
      <c r="CTN3261" s="137"/>
      <c r="CTO3261" s="137"/>
      <c r="CTP3261" s="137"/>
      <c r="CTQ3261" s="137"/>
      <c r="CTR3261" s="137"/>
      <c r="CTS3261" s="137"/>
      <c r="CTT3261" s="137"/>
      <c r="CTU3261" s="137"/>
      <c r="CTV3261" s="137"/>
      <c r="CTW3261" s="137"/>
      <c r="CTX3261" s="137"/>
      <c r="CTY3261" s="137"/>
      <c r="CTZ3261" s="137"/>
      <c r="CUA3261" s="137"/>
      <c r="CUB3261" s="137"/>
      <c r="CUC3261" s="137"/>
      <c r="CUD3261" s="137"/>
      <c r="CUE3261" s="137"/>
      <c r="CUF3261" s="137"/>
      <c r="CUG3261" s="137"/>
      <c r="CUH3261" s="137"/>
      <c r="CUI3261" s="137"/>
      <c r="CUJ3261" s="137"/>
      <c r="CUK3261" s="137"/>
      <c r="CUL3261" s="137"/>
      <c r="CUM3261" s="137"/>
      <c r="CUN3261" s="137"/>
      <c r="CUO3261" s="137"/>
      <c r="CUP3261" s="137"/>
      <c r="CUQ3261" s="137"/>
      <c r="CUR3261" s="137"/>
      <c r="CUS3261" s="137"/>
      <c r="CUT3261" s="137"/>
      <c r="CUU3261" s="137"/>
      <c r="CUV3261" s="137"/>
      <c r="CUW3261" s="137"/>
      <c r="CUX3261" s="137"/>
      <c r="CUY3261" s="137"/>
      <c r="CUZ3261" s="137"/>
      <c r="CVA3261" s="137"/>
      <c r="CVB3261" s="137"/>
      <c r="CVC3261" s="137"/>
      <c r="CVD3261" s="137"/>
      <c r="CVE3261" s="137"/>
      <c r="CVF3261" s="137"/>
      <c r="CVG3261" s="137"/>
      <c r="CVH3261" s="137"/>
      <c r="CVI3261" s="137"/>
      <c r="CVJ3261" s="137"/>
      <c r="CVK3261" s="137"/>
      <c r="CVL3261" s="137"/>
      <c r="CVM3261" s="137"/>
      <c r="CVN3261" s="137"/>
      <c r="CVO3261" s="137"/>
      <c r="CVP3261" s="137"/>
      <c r="CVQ3261" s="137"/>
      <c r="CVR3261" s="137"/>
      <c r="CVS3261" s="137"/>
      <c r="CVT3261" s="137"/>
      <c r="CVU3261" s="137"/>
      <c r="CVV3261" s="137"/>
      <c r="CVW3261" s="137"/>
      <c r="CVX3261" s="137"/>
      <c r="CVY3261" s="137"/>
      <c r="CVZ3261" s="137"/>
      <c r="CWA3261" s="137"/>
      <c r="CWB3261" s="137"/>
      <c r="CWC3261" s="137"/>
      <c r="CWD3261" s="137"/>
      <c r="CWE3261" s="137"/>
      <c r="CWF3261" s="137"/>
      <c r="CWG3261" s="137"/>
      <c r="CWH3261" s="137"/>
      <c r="CWI3261" s="137"/>
      <c r="CWJ3261" s="137"/>
      <c r="CWK3261" s="137"/>
      <c r="CWL3261" s="137"/>
      <c r="CWM3261" s="137"/>
      <c r="CWN3261" s="137"/>
      <c r="CWO3261" s="137"/>
      <c r="CWP3261" s="137"/>
      <c r="CWQ3261" s="137"/>
      <c r="CWR3261" s="137"/>
      <c r="CWS3261" s="137"/>
      <c r="CWT3261" s="137"/>
      <c r="CWU3261" s="137"/>
      <c r="CWV3261" s="137"/>
      <c r="CWW3261" s="137"/>
      <c r="CWX3261" s="137"/>
      <c r="CWY3261" s="137"/>
      <c r="CWZ3261" s="137"/>
      <c r="CXA3261" s="137"/>
      <c r="CXB3261" s="137"/>
      <c r="CXC3261" s="137"/>
      <c r="CXD3261" s="137"/>
      <c r="CXE3261" s="137"/>
      <c r="CXF3261" s="137"/>
      <c r="CXG3261" s="137"/>
      <c r="CXH3261" s="137"/>
      <c r="CXI3261" s="137"/>
      <c r="CXJ3261" s="137"/>
      <c r="CXK3261" s="137"/>
      <c r="CXL3261" s="137"/>
      <c r="CXM3261" s="137"/>
      <c r="CXN3261" s="137"/>
      <c r="CXO3261" s="137"/>
      <c r="CXP3261" s="137"/>
      <c r="CXQ3261" s="137"/>
      <c r="CXR3261" s="137"/>
      <c r="CXS3261" s="137"/>
      <c r="CXT3261" s="137"/>
      <c r="CXU3261" s="137"/>
      <c r="CXV3261" s="137"/>
      <c r="CXW3261" s="137"/>
      <c r="CXX3261" s="137"/>
      <c r="CXY3261" s="137"/>
      <c r="CXZ3261" s="137"/>
      <c r="CYA3261" s="137"/>
      <c r="CYB3261" s="137"/>
      <c r="CYC3261" s="137"/>
      <c r="CYD3261" s="137"/>
      <c r="CYE3261" s="137"/>
      <c r="CYF3261" s="137"/>
      <c r="CYG3261" s="137"/>
      <c r="CYH3261" s="137"/>
      <c r="CYI3261" s="137"/>
      <c r="CYJ3261" s="137"/>
      <c r="CYK3261" s="137"/>
      <c r="CYL3261" s="137"/>
      <c r="CYM3261" s="137"/>
      <c r="CYN3261" s="137"/>
      <c r="CYO3261" s="137"/>
      <c r="CYP3261" s="137"/>
      <c r="CYQ3261" s="137"/>
      <c r="CYR3261" s="137"/>
      <c r="CYS3261" s="137"/>
      <c r="CYT3261" s="137"/>
      <c r="CYU3261" s="137"/>
      <c r="CYV3261" s="137"/>
      <c r="CYW3261" s="137"/>
      <c r="CYX3261" s="137"/>
      <c r="CYY3261" s="137"/>
      <c r="CYZ3261" s="137"/>
      <c r="CZA3261" s="137"/>
      <c r="CZB3261" s="137"/>
      <c r="CZC3261" s="137"/>
      <c r="CZD3261" s="137"/>
      <c r="CZE3261" s="137"/>
      <c r="CZF3261" s="137"/>
      <c r="CZG3261" s="137"/>
      <c r="CZH3261" s="137"/>
      <c r="CZI3261" s="137"/>
      <c r="CZJ3261" s="137"/>
      <c r="CZK3261" s="137"/>
      <c r="CZL3261" s="137"/>
      <c r="CZM3261" s="137"/>
      <c r="CZN3261" s="137"/>
      <c r="CZO3261" s="137"/>
      <c r="CZP3261" s="137"/>
      <c r="CZQ3261" s="137"/>
      <c r="CZR3261" s="137"/>
      <c r="CZS3261" s="137"/>
      <c r="CZT3261" s="137"/>
      <c r="CZU3261" s="137"/>
      <c r="CZV3261" s="137"/>
      <c r="CZW3261" s="137"/>
      <c r="CZX3261" s="137"/>
      <c r="CZY3261" s="137"/>
      <c r="CZZ3261" s="137"/>
      <c r="DAA3261" s="137"/>
      <c r="DAB3261" s="137"/>
      <c r="DAC3261" s="137"/>
      <c r="DAD3261" s="137"/>
      <c r="DAE3261" s="137"/>
      <c r="DAF3261" s="137"/>
      <c r="DAG3261" s="137"/>
      <c r="DAH3261" s="137"/>
      <c r="DAI3261" s="137"/>
      <c r="DAJ3261" s="137"/>
      <c r="DAK3261" s="137"/>
      <c r="DAL3261" s="137"/>
      <c r="DAM3261" s="137"/>
      <c r="DAN3261" s="137"/>
      <c r="DAO3261" s="137"/>
      <c r="DAP3261" s="137"/>
      <c r="DAQ3261" s="137"/>
      <c r="DAR3261" s="137"/>
      <c r="DAS3261" s="137"/>
      <c r="DAT3261" s="137"/>
      <c r="DAU3261" s="137"/>
      <c r="DAV3261" s="137"/>
      <c r="DAW3261" s="137"/>
      <c r="DAX3261" s="137"/>
      <c r="DAY3261" s="137"/>
      <c r="DAZ3261" s="137"/>
      <c r="DBA3261" s="137"/>
      <c r="DBB3261" s="137"/>
      <c r="DBC3261" s="137"/>
      <c r="DBD3261" s="137"/>
      <c r="DBE3261" s="137"/>
      <c r="DBF3261" s="137"/>
      <c r="DBG3261" s="137"/>
      <c r="DBH3261" s="137"/>
      <c r="DBI3261" s="137"/>
      <c r="DBJ3261" s="137"/>
      <c r="DBK3261" s="137"/>
      <c r="DBL3261" s="137"/>
      <c r="DBM3261" s="137"/>
      <c r="DBN3261" s="137"/>
      <c r="DBO3261" s="137"/>
      <c r="DBP3261" s="137"/>
      <c r="DBQ3261" s="137"/>
      <c r="DBR3261" s="137"/>
      <c r="DBS3261" s="137"/>
      <c r="DBT3261" s="137"/>
      <c r="DBU3261" s="137"/>
      <c r="DBV3261" s="137"/>
      <c r="DBW3261" s="137"/>
      <c r="DBX3261" s="137"/>
      <c r="DBY3261" s="137"/>
      <c r="DBZ3261" s="137"/>
      <c r="DCA3261" s="137"/>
      <c r="DCB3261" s="137"/>
      <c r="DCC3261" s="137"/>
      <c r="DCD3261" s="137"/>
      <c r="DCE3261" s="137"/>
      <c r="DCF3261" s="137"/>
      <c r="DCG3261" s="137"/>
      <c r="DCH3261" s="137"/>
      <c r="DCI3261" s="137"/>
      <c r="DCJ3261" s="137"/>
      <c r="DCK3261" s="137"/>
      <c r="DCL3261" s="137"/>
      <c r="DCM3261" s="137"/>
      <c r="DCN3261" s="137"/>
      <c r="DCO3261" s="137"/>
      <c r="DCP3261" s="137"/>
      <c r="DCQ3261" s="137"/>
      <c r="DCR3261" s="137"/>
      <c r="DCS3261" s="137"/>
      <c r="DCT3261" s="137"/>
      <c r="DCU3261" s="137"/>
      <c r="DCV3261" s="137"/>
      <c r="DCW3261" s="137"/>
      <c r="DCX3261" s="137"/>
      <c r="DCY3261" s="137"/>
      <c r="DCZ3261" s="137"/>
      <c r="DDA3261" s="137"/>
      <c r="DDB3261" s="137"/>
      <c r="DDC3261" s="137"/>
      <c r="DDD3261" s="137"/>
      <c r="DDE3261" s="137"/>
      <c r="DDF3261" s="137"/>
      <c r="DDG3261" s="137"/>
      <c r="DDH3261" s="137"/>
      <c r="DDI3261" s="137"/>
      <c r="DDJ3261" s="137"/>
      <c r="DDK3261" s="137"/>
      <c r="DDL3261" s="137"/>
      <c r="DDM3261" s="137"/>
      <c r="DDN3261" s="137"/>
      <c r="DDO3261" s="137"/>
      <c r="DDP3261" s="137"/>
      <c r="DDQ3261" s="137"/>
      <c r="DDR3261" s="137"/>
      <c r="DDS3261" s="137"/>
      <c r="DDT3261" s="137"/>
      <c r="DDU3261" s="137"/>
      <c r="DDV3261" s="137"/>
      <c r="DDW3261" s="137"/>
      <c r="DDX3261" s="137"/>
      <c r="DDY3261" s="137"/>
      <c r="DDZ3261" s="137"/>
      <c r="DEA3261" s="137"/>
      <c r="DEB3261" s="137"/>
      <c r="DEC3261" s="137"/>
      <c r="DED3261" s="137"/>
      <c r="DEE3261" s="137"/>
      <c r="DEF3261" s="137"/>
      <c r="DEG3261" s="137"/>
      <c r="DEH3261" s="137"/>
      <c r="DEI3261" s="137"/>
      <c r="DEJ3261" s="137"/>
      <c r="DEK3261" s="137"/>
      <c r="DEL3261" s="137"/>
      <c r="DEM3261" s="137"/>
      <c r="DEN3261" s="137"/>
      <c r="DEO3261" s="137"/>
      <c r="DEP3261" s="137"/>
      <c r="DEQ3261" s="137"/>
      <c r="DER3261" s="137"/>
      <c r="DES3261" s="137"/>
      <c r="DET3261" s="137"/>
      <c r="DEU3261" s="137"/>
      <c r="DEV3261" s="137"/>
      <c r="DEW3261" s="137"/>
      <c r="DEX3261" s="137"/>
      <c r="DEY3261" s="137"/>
      <c r="DEZ3261" s="137"/>
      <c r="DFA3261" s="137"/>
      <c r="DFB3261" s="137"/>
      <c r="DFC3261" s="137"/>
      <c r="DFD3261" s="137"/>
      <c r="DFE3261" s="137"/>
      <c r="DFF3261" s="137"/>
      <c r="DFG3261" s="137"/>
      <c r="DFH3261" s="137"/>
      <c r="DFI3261" s="137"/>
      <c r="DFJ3261" s="137"/>
      <c r="DFK3261" s="137"/>
      <c r="DFL3261" s="137"/>
      <c r="DFM3261" s="137"/>
      <c r="DFN3261" s="137"/>
      <c r="DFO3261" s="137"/>
      <c r="DFP3261" s="137"/>
      <c r="DFQ3261" s="137"/>
      <c r="DFR3261" s="137"/>
      <c r="DFS3261" s="137"/>
      <c r="DFT3261" s="137"/>
      <c r="DFU3261" s="137"/>
      <c r="DFV3261" s="137"/>
      <c r="DFW3261" s="137"/>
      <c r="DFX3261" s="137"/>
      <c r="DFY3261" s="137"/>
      <c r="DFZ3261" s="137"/>
      <c r="DGA3261" s="137"/>
      <c r="DGB3261" s="137"/>
      <c r="DGC3261" s="137"/>
      <c r="DGD3261" s="137"/>
      <c r="DGE3261" s="137"/>
      <c r="DGF3261" s="137"/>
      <c r="DGG3261" s="137"/>
      <c r="DGH3261" s="137"/>
      <c r="DGI3261" s="137"/>
      <c r="DGJ3261" s="137"/>
      <c r="DGK3261" s="137"/>
      <c r="DGL3261" s="137"/>
      <c r="DGM3261" s="137"/>
      <c r="DGN3261" s="137"/>
      <c r="DGO3261" s="137"/>
      <c r="DGP3261" s="137"/>
      <c r="DGQ3261" s="137"/>
      <c r="DGR3261" s="137"/>
      <c r="DGS3261" s="137"/>
      <c r="DGT3261" s="137"/>
      <c r="DGU3261" s="137"/>
      <c r="DGV3261" s="137"/>
      <c r="DGW3261" s="137"/>
      <c r="DGX3261" s="137"/>
      <c r="DGY3261" s="137"/>
      <c r="DGZ3261" s="137"/>
      <c r="DHA3261" s="137"/>
      <c r="DHB3261" s="137"/>
      <c r="DHC3261" s="137"/>
      <c r="DHD3261" s="137"/>
      <c r="DHE3261" s="137"/>
      <c r="DHF3261" s="137"/>
      <c r="DHG3261" s="137"/>
      <c r="DHH3261" s="137"/>
      <c r="DHI3261" s="137"/>
      <c r="DHJ3261" s="137"/>
      <c r="DHK3261" s="137"/>
      <c r="DHL3261" s="137"/>
      <c r="DHM3261" s="137"/>
      <c r="DHN3261" s="137"/>
      <c r="DHO3261" s="137"/>
    </row>
    <row r="3262" spans="1:2927" s="148" customFormat="1" ht="27.9" customHeight="1" outlineLevel="1" x14ac:dyDescent="0.35">
      <c r="A3262" s="83" t="s">
        <v>4507</v>
      </c>
      <c r="B3262" s="84" t="s">
        <v>454</v>
      </c>
      <c r="C3262" s="85"/>
      <c r="D3262" s="86"/>
      <c r="E3262" s="101"/>
      <c r="F3262" s="101"/>
      <c r="G3262" s="101"/>
      <c r="H3262" s="101"/>
      <c r="I3262" s="101">
        <f t="shared" si="199"/>
        <v>0</v>
      </c>
      <c r="J3262" s="101"/>
      <c r="K3262" s="101"/>
      <c r="L3262" s="101"/>
      <c r="M3262" s="101"/>
      <c r="N3262" s="101">
        <f t="shared" si="200"/>
        <v>0</v>
      </c>
      <c r="O3262" s="88">
        <v>46113</v>
      </c>
      <c r="P3262" s="88">
        <v>46188</v>
      </c>
      <c r="Q3262" s="89">
        <v>0.5</v>
      </c>
      <c r="R3262" s="90" t="s">
        <v>33</v>
      </c>
      <c r="S3262" s="91"/>
      <c r="T3262" s="91"/>
      <c r="U3262" s="102"/>
      <c r="V3262" s="137"/>
      <c r="W3262" s="137"/>
      <c r="X3262" s="137"/>
      <c r="Y3262" s="137"/>
      <c r="Z3262" s="137"/>
      <c r="AA3262" s="137"/>
      <c r="AB3262" s="137"/>
      <c r="AC3262" s="137"/>
      <c r="AD3262" s="137"/>
      <c r="AE3262" s="137"/>
      <c r="AF3262" s="137"/>
      <c r="AG3262" s="137"/>
      <c r="AH3262" s="137"/>
      <c r="AI3262" s="137"/>
      <c r="AJ3262" s="137"/>
      <c r="AK3262" s="137"/>
      <c r="AL3262" s="137"/>
      <c r="AM3262" s="137"/>
      <c r="AN3262" s="137"/>
      <c r="AO3262" s="137"/>
      <c r="AP3262" s="137"/>
      <c r="AQ3262" s="137"/>
      <c r="AR3262" s="137"/>
      <c r="AS3262" s="137"/>
      <c r="AT3262" s="137"/>
      <c r="AU3262" s="137"/>
      <c r="AV3262" s="137"/>
      <c r="AW3262" s="137"/>
      <c r="AX3262" s="137"/>
      <c r="AY3262" s="137"/>
      <c r="AZ3262" s="137"/>
      <c r="BA3262" s="137"/>
      <c r="BB3262" s="137"/>
      <c r="BC3262" s="137"/>
      <c r="BD3262" s="137"/>
      <c r="BE3262" s="137"/>
      <c r="BF3262" s="137"/>
      <c r="BG3262" s="137"/>
      <c r="BH3262" s="137"/>
      <c r="BI3262" s="137"/>
      <c r="BJ3262" s="137"/>
      <c r="BK3262" s="137"/>
      <c r="BL3262" s="137"/>
      <c r="BM3262" s="137"/>
      <c r="BN3262" s="137"/>
      <c r="BO3262" s="137"/>
      <c r="BP3262" s="137"/>
      <c r="BQ3262" s="137"/>
      <c r="BR3262" s="137"/>
      <c r="BS3262" s="137"/>
      <c r="BT3262" s="137"/>
      <c r="BU3262" s="137"/>
      <c r="BV3262" s="137"/>
      <c r="BW3262" s="137"/>
      <c r="BX3262" s="137"/>
      <c r="BY3262" s="137"/>
      <c r="BZ3262" s="137"/>
      <c r="CA3262" s="137"/>
      <c r="CB3262" s="137"/>
      <c r="CC3262" s="137"/>
      <c r="CD3262" s="137"/>
      <c r="CE3262" s="137"/>
      <c r="CF3262" s="137"/>
      <c r="CG3262" s="137"/>
      <c r="CH3262" s="137"/>
      <c r="CI3262" s="137"/>
      <c r="CJ3262" s="137"/>
      <c r="CK3262" s="137"/>
      <c r="CL3262" s="137"/>
      <c r="CM3262" s="137"/>
      <c r="CN3262" s="137"/>
      <c r="CO3262" s="137"/>
      <c r="CP3262" s="137"/>
      <c r="CQ3262" s="137"/>
      <c r="CR3262" s="137"/>
      <c r="CS3262" s="137"/>
      <c r="CT3262" s="137"/>
      <c r="CU3262" s="137"/>
      <c r="CV3262" s="137"/>
      <c r="CW3262" s="137"/>
      <c r="CX3262" s="137"/>
      <c r="CY3262" s="137"/>
      <c r="CZ3262" s="137"/>
      <c r="DA3262" s="137"/>
      <c r="DB3262" s="137"/>
      <c r="DC3262" s="137"/>
      <c r="DD3262" s="137"/>
      <c r="DE3262" s="137"/>
      <c r="DF3262" s="137"/>
      <c r="DG3262" s="137"/>
      <c r="DH3262" s="137"/>
      <c r="DI3262" s="137"/>
      <c r="DJ3262" s="137"/>
      <c r="DK3262" s="137"/>
      <c r="DL3262" s="137"/>
      <c r="DM3262" s="137"/>
      <c r="DN3262" s="137"/>
      <c r="DO3262" s="137"/>
      <c r="DP3262" s="137"/>
      <c r="DQ3262" s="137"/>
      <c r="DR3262" s="137"/>
      <c r="DS3262" s="137"/>
      <c r="DT3262" s="137"/>
      <c r="DU3262" s="137"/>
      <c r="DV3262" s="137"/>
      <c r="DW3262" s="137"/>
      <c r="DX3262" s="137"/>
      <c r="DY3262" s="137"/>
      <c r="DZ3262" s="137"/>
      <c r="EA3262" s="137"/>
      <c r="EB3262" s="137"/>
      <c r="EC3262" s="137"/>
      <c r="ED3262" s="137"/>
      <c r="EE3262" s="137"/>
      <c r="EF3262" s="137"/>
      <c r="EG3262" s="137"/>
      <c r="EH3262" s="137"/>
      <c r="EI3262" s="137"/>
      <c r="EJ3262" s="137"/>
      <c r="EK3262" s="137"/>
      <c r="EL3262" s="137"/>
      <c r="EM3262" s="137"/>
      <c r="EN3262" s="137"/>
      <c r="EO3262" s="137"/>
      <c r="EP3262" s="137"/>
      <c r="EQ3262" s="137"/>
      <c r="ER3262" s="137"/>
      <c r="ES3262" s="137"/>
      <c r="ET3262" s="137"/>
      <c r="EU3262" s="137"/>
      <c r="EV3262" s="137"/>
      <c r="EW3262" s="137"/>
      <c r="EX3262" s="137"/>
      <c r="EY3262" s="137"/>
      <c r="EZ3262" s="137"/>
      <c r="FA3262" s="137"/>
      <c r="FB3262" s="137"/>
      <c r="FC3262" s="137"/>
      <c r="FD3262" s="137"/>
      <c r="FE3262" s="137"/>
      <c r="FF3262" s="137"/>
      <c r="FG3262" s="137"/>
      <c r="FH3262" s="137"/>
      <c r="FI3262" s="137"/>
      <c r="FJ3262" s="137"/>
      <c r="FK3262" s="137"/>
      <c r="FL3262" s="137"/>
      <c r="FM3262" s="137"/>
      <c r="FN3262" s="137"/>
      <c r="FO3262" s="137"/>
      <c r="FP3262" s="137"/>
      <c r="FQ3262" s="137"/>
      <c r="FR3262" s="137"/>
      <c r="FS3262" s="137"/>
      <c r="FT3262" s="137"/>
      <c r="FU3262" s="137"/>
      <c r="FV3262" s="137"/>
      <c r="FW3262" s="137"/>
      <c r="FX3262" s="137"/>
      <c r="FY3262" s="137"/>
      <c r="FZ3262" s="137"/>
      <c r="GA3262" s="137"/>
      <c r="GB3262" s="137"/>
      <c r="GC3262" s="137"/>
      <c r="GD3262" s="137"/>
      <c r="GE3262" s="137"/>
      <c r="GF3262" s="137"/>
      <c r="GG3262" s="137"/>
      <c r="GH3262" s="137"/>
      <c r="GI3262" s="137"/>
      <c r="GJ3262" s="137"/>
      <c r="GK3262" s="137"/>
      <c r="GL3262" s="137"/>
      <c r="GM3262" s="137"/>
      <c r="GN3262" s="137"/>
      <c r="GO3262" s="137"/>
      <c r="GP3262" s="137"/>
      <c r="GQ3262" s="137"/>
      <c r="GR3262" s="137"/>
      <c r="GS3262" s="137"/>
      <c r="GT3262" s="137"/>
      <c r="GU3262" s="137"/>
      <c r="GV3262" s="137"/>
      <c r="GW3262" s="137"/>
      <c r="GX3262" s="137"/>
      <c r="GY3262" s="137"/>
      <c r="GZ3262" s="137"/>
      <c r="HA3262" s="137"/>
      <c r="HB3262" s="137"/>
      <c r="HC3262" s="137"/>
      <c r="HD3262" s="137"/>
      <c r="HE3262" s="137"/>
      <c r="HF3262" s="137"/>
      <c r="HG3262" s="137"/>
      <c r="HH3262" s="137"/>
      <c r="HI3262" s="137"/>
      <c r="HJ3262" s="137"/>
      <c r="HK3262" s="137"/>
      <c r="HL3262" s="137"/>
      <c r="HM3262" s="137"/>
      <c r="HN3262" s="137"/>
      <c r="HO3262" s="137"/>
      <c r="HP3262" s="137"/>
      <c r="HQ3262" s="137"/>
      <c r="HR3262" s="137"/>
      <c r="HS3262" s="137"/>
      <c r="HT3262" s="137"/>
      <c r="HU3262" s="137"/>
      <c r="HV3262" s="137"/>
      <c r="HW3262" s="137"/>
      <c r="HX3262" s="137"/>
      <c r="HY3262" s="137"/>
      <c r="HZ3262" s="137"/>
      <c r="IA3262" s="137"/>
      <c r="IB3262" s="137"/>
      <c r="IC3262" s="137"/>
      <c r="ID3262" s="137"/>
      <c r="IE3262" s="137"/>
      <c r="IF3262" s="137"/>
      <c r="IG3262" s="137"/>
      <c r="IH3262" s="137"/>
      <c r="II3262" s="137"/>
      <c r="IJ3262" s="137"/>
      <c r="IK3262" s="137"/>
      <c r="IL3262" s="137"/>
      <c r="IM3262" s="137"/>
      <c r="IN3262" s="137"/>
      <c r="IO3262" s="137"/>
      <c r="IP3262" s="137"/>
      <c r="IQ3262" s="137"/>
      <c r="IR3262" s="137"/>
      <c r="IS3262" s="137"/>
      <c r="IT3262" s="137"/>
      <c r="IU3262" s="137"/>
      <c r="IV3262" s="137"/>
      <c r="IW3262" s="137"/>
      <c r="IX3262" s="137"/>
      <c r="IY3262" s="137"/>
      <c r="IZ3262" s="137"/>
      <c r="JA3262" s="137"/>
      <c r="JB3262" s="137"/>
      <c r="JC3262" s="137"/>
      <c r="JD3262" s="137"/>
      <c r="JE3262" s="137"/>
      <c r="JF3262" s="137"/>
      <c r="JG3262" s="137"/>
      <c r="JH3262" s="137"/>
      <c r="JI3262" s="137"/>
      <c r="JJ3262" s="137"/>
      <c r="JK3262" s="137"/>
      <c r="JL3262" s="137"/>
      <c r="JM3262" s="137"/>
      <c r="JN3262" s="137"/>
      <c r="JO3262" s="137"/>
      <c r="JP3262" s="137"/>
      <c r="JQ3262" s="137"/>
      <c r="JR3262" s="137"/>
      <c r="JS3262" s="137"/>
      <c r="JT3262" s="137"/>
      <c r="JU3262" s="137"/>
      <c r="JV3262" s="137"/>
      <c r="JW3262" s="137"/>
      <c r="JX3262" s="137"/>
      <c r="JY3262" s="137"/>
      <c r="JZ3262" s="137"/>
      <c r="KA3262" s="137"/>
      <c r="KB3262" s="137"/>
      <c r="KC3262" s="137"/>
      <c r="KD3262" s="137"/>
      <c r="KE3262" s="137"/>
      <c r="KF3262" s="137"/>
      <c r="KG3262" s="137"/>
      <c r="KH3262" s="137"/>
      <c r="KI3262" s="137"/>
      <c r="KJ3262" s="137"/>
      <c r="KK3262" s="137"/>
      <c r="KL3262" s="137"/>
      <c r="KM3262" s="137"/>
      <c r="KN3262" s="137"/>
      <c r="KO3262" s="137"/>
      <c r="KP3262" s="137"/>
      <c r="KQ3262" s="137"/>
      <c r="KR3262" s="137"/>
      <c r="KS3262" s="137"/>
      <c r="KT3262" s="137"/>
      <c r="KU3262" s="137"/>
      <c r="KV3262" s="137"/>
      <c r="KW3262" s="137"/>
      <c r="KX3262" s="137"/>
      <c r="KY3262" s="137"/>
      <c r="KZ3262" s="137"/>
      <c r="LA3262" s="137"/>
      <c r="LB3262" s="137"/>
      <c r="LC3262" s="137"/>
      <c r="LD3262" s="137"/>
      <c r="LE3262" s="137"/>
      <c r="LF3262" s="137"/>
      <c r="LG3262" s="137"/>
      <c r="LH3262" s="137"/>
      <c r="LI3262" s="137"/>
      <c r="LJ3262" s="137"/>
      <c r="LK3262" s="137"/>
      <c r="LL3262" s="137"/>
      <c r="LM3262" s="137"/>
      <c r="LN3262" s="137"/>
      <c r="LO3262" s="137"/>
      <c r="LP3262" s="137"/>
      <c r="LQ3262" s="137"/>
      <c r="LR3262" s="137"/>
      <c r="LS3262" s="137"/>
      <c r="LT3262" s="137"/>
      <c r="LU3262" s="137"/>
      <c r="LV3262" s="137"/>
      <c r="LW3262" s="137"/>
      <c r="LX3262" s="137"/>
      <c r="LY3262" s="137"/>
      <c r="LZ3262" s="137"/>
      <c r="MA3262" s="137"/>
      <c r="MB3262" s="137"/>
      <c r="MC3262" s="137"/>
      <c r="MD3262" s="137"/>
      <c r="ME3262" s="137"/>
      <c r="MF3262" s="137"/>
      <c r="MG3262" s="137"/>
      <c r="MH3262" s="137"/>
      <c r="MI3262" s="137"/>
      <c r="MJ3262" s="137"/>
      <c r="MK3262" s="137"/>
      <c r="ML3262" s="137"/>
      <c r="MM3262" s="137"/>
      <c r="MN3262" s="137"/>
      <c r="MO3262" s="137"/>
      <c r="MP3262" s="137"/>
      <c r="MQ3262" s="137"/>
      <c r="MR3262" s="137"/>
      <c r="MS3262" s="137"/>
      <c r="MT3262" s="137"/>
      <c r="MU3262" s="137"/>
      <c r="MV3262" s="137"/>
      <c r="MW3262" s="137"/>
      <c r="MX3262" s="137"/>
      <c r="MY3262" s="137"/>
      <c r="MZ3262" s="137"/>
      <c r="NA3262" s="137"/>
      <c r="NB3262" s="137"/>
      <c r="NC3262" s="137"/>
      <c r="ND3262" s="137"/>
      <c r="NE3262" s="137"/>
      <c r="NF3262" s="137"/>
      <c r="NG3262" s="137"/>
      <c r="NH3262" s="137"/>
      <c r="NI3262" s="137"/>
      <c r="NJ3262" s="137"/>
      <c r="NK3262" s="137"/>
      <c r="NL3262" s="137"/>
      <c r="NM3262" s="137"/>
      <c r="NN3262" s="137"/>
      <c r="NO3262" s="137"/>
      <c r="NP3262" s="137"/>
      <c r="NQ3262" s="137"/>
      <c r="NR3262" s="137"/>
      <c r="NS3262" s="137"/>
      <c r="NT3262" s="137"/>
      <c r="NU3262" s="137"/>
      <c r="NV3262" s="137"/>
      <c r="NW3262" s="137"/>
      <c r="NX3262" s="137"/>
      <c r="NY3262" s="137"/>
      <c r="NZ3262" s="137"/>
      <c r="OA3262" s="137"/>
      <c r="OB3262" s="137"/>
      <c r="OC3262" s="137"/>
      <c r="OD3262" s="137"/>
      <c r="OE3262" s="137"/>
      <c r="OF3262" s="137"/>
      <c r="OG3262" s="137"/>
      <c r="OH3262" s="137"/>
      <c r="OI3262" s="137"/>
      <c r="OJ3262" s="137"/>
      <c r="OK3262" s="137"/>
      <c r="OL3262" s="137"/>
      <c r="OM3262" s="137"/>
      <c r="ON3262" s="137"/>
      <c r="OO3262" s="137"/>
      <c r="OP3262" s="137"/>
      <c r="OQ3262" s="137"/>
      <c r="OR3262" s="137"/>
      <c r="OS3262" s="137"/>
      <c r="OT3262" s="137"/>
      <c r="OU3262" s="137"/>
      <c r="OV3262" s="137"/>
      <c r="OW3262" s="137"/>
      <c r="OX3262" s="137"/>
      <c r="OY3262" s="137"/>
      <c r="OZ3262" s="137"/>
      <c r="PA3262" s="137"/>
      <c r="PB3262" s="137"/>
      <c r="PC3262" s="137"/>
      <c r="PD3262" s="137"/>
      <c r="PE3262" s="137"/>
      <c r="PF3262" s="137"/>
      <c r="PG3262" s="137"/>
      <c r="PH3262" s="137"/>
      <c r="PI3262" s="137"/>
      <c r="PJ3262" s="137"/>
      <c r="PK3262" s="137"/>
      <c r="PL3262" s="137"/>
      <c r="PM3262" s="137"/>
      <c r="PN3262" s="137"/>
      <c r="PO3262" s="137"/>
      <c r="PP3262" s="137"/>
      <c r="PQ3262" s="137"/>
      <c r="PR3262" s="137"/>
      <c r="PS3262" s="137"/>
      <c r="PT3262" s="137"/>
      <c r="PU3262" s="137"/>
      <c r="PV3262" s="137"/>
      <c r="PW3262" s="137"/>
      <c r="PX3262" s="137"/>
      <c r="PY3262" s="137"/>
      <c r="PZ3262" s="137"/>
      <c r="QA3262" s="137"/>
      <c r="QB3262" s="137"/>
      <c r="QC3262" s="137"/>
      <c r="QD3262" s="137"/>
      <c r="QE3262" s="137"/>
      <c r="QF3262" s="137"/>
      <c r="QG3262" s="137"/>
      <c r="QH3262" s="137"/>
      <c r="QI3262" s="137"/>
      <c r="QJ3262" s="137"/>
      <c r="QK3262" s="137"/>
      <c r="QL3262" s="137"/>
      <c r="QM3262" s="137"/>
      <c r="QN3262" s="137"/>
      <c r="QO3262" s="137"/>
      <c r="QP3262" s="137"/>
      <c r="QQ3262" s="137"/>
      <c r="QR3262" s="137"/>
      <c r="QS3262" s="137"/>
      <c r="QT3262" s="137"/>
      <c r="QU3262" s="137"/>
      <c r="QV3262" s="137"/>
      <c r="QW3262" s="137"/>
      <c r="QX3262" s="137"/>
      <c r="QY3262" s="137"/>
      <c r="QZ3262" s="137"/>
      <c r="RA3262" s="137"/>
      <c r="RB3262" s="137"/>
      <c r="RC3262" s="137"/>
      <c r="RD3262" s="137"/>
      <c r="RE3262" s="137"/>
      <c r="RF3262" s="137"/>
      <c r="RG3262" s="137"/>
      <c r="RH3262" s="137"/>
      <c r="RI3262" s="137"/>
      <c r="RJ3262" s="137"/>
      <c r="RK3262" s="137"/>
      <c r="RL3262" s="137"/>
      <c r="RM3262" s="137"/>
      <c r="RN3262" s="137"/>
      <c r="RO3262" s="137"/>
      <c r="RP3262" s="137"/>
      <c r="RQ3262" s="137"/>
      <c r="RR3262" s="137"/>
      <c r="RS3262" s="137"/>
      <c r="RT3262" s="137"/>
      <c r="RU3262" s="137"/>
      <c r="RV3262" s="137"/>
      <c r="RW3262" s="137"/>
      <c r="RX3262" s="137"/>
      <c r="RY3262" s="137"/>
      <c r="RZ3262" s="137"/>
      <c r="SA3262" s="137"/>
      <c r="SB3262" s="137"/>
      <c r="SC3262" s="137"/>
      <c r="SD3262" s="137"/>
      <c r="SE3262" s="137"/>
      <c r="SF3262" s="137"/>
      <c r="SG3262" s="137"/>
      <c r="SH3262" s="137"/>
      <c r="SI3262" s="137"/>
      <c r="SJ3262" s="137"/>
      <c r="SK3262" s="137"/>
      <c r="SL3262" s="137"/>
      <c r="SM3262" s="137"/>
      <c r="SN3262" s="137"/>
      <c r="SO3262" s="137"/>
      <c r="SP3262" s="137"/>
      <c r="SQ3262" s="137"/>
      <c r="SR3262" s="137"/>
      <c r="SS3262" s="137"/>
      <c r="ST3262" s="137"/>
      <c r="SU3262" s="137"/>
      <c r="SV3262" s="137"/>
      <c r="SW3262" s="137"/>
      <c r="SX3262" s="137"/>
      <c r="SY3262" s="137"/>
      <c r="SZ3262" s="137"/>
      <c r="TA3262" s="137"/>
      <c r="TB3262" s="137"/>
      <c r="TC3262" s="137"/>
      <c r="TD3262" s="137"/>
      <c r="TE3262" s="137"/>
      <c r="TF3262" s="137"/>
      <c r="TG3262" s="137"/>
      <c r="TH3262" s="137"/>
      <c r="TI3262" s="137"/>
      <c r="TJ3262" s="137"/>
      <c r="TK3262" s="137"/>
      <c r="TL3262" s="137"/>
      <c r="TM3262" s="137"/>
      <c r="TN3262" s="137"/>
      <c r="TO3262" s="137"/>
      <c r="TP3262" s="137"/>
      <c r="TQ3262" s="137"/>
      <c r="TR3262" s="137"/>
      <c r="TS3262" s="137"/>
      <c r="TT3262" s="137"/>
      <c r="TU3262" s="137"/>
      <c r="TV3262" s="137"/>
      <c r="TW3262" s="137"/>
      <c r="TX3262" s="137"/>
      <c r="TY3262" s="137"/>
      <c r="TZ3262" s="137"/>
      <c r="UA3262" s="137"/>
      <c r="UB3262" s="137"/>
      <c r="UC3262" s="137"/>
      <c r="UD3262" s="137"/>
      <c r="UE3262" s="137"/>
      <c r="UF3262" s="137"/>
      <c r="UG3262" s="137"/>
      <c r="UH3262" s="137"/>
      <c r="UI3262" s="137"/>
      <c r="UJ3262" s="137"/>
      <c r="UK3262" s="137"/>
      <c r="UL3262" s="137"/>
      <c r="UM3262" s="137"/>
      <c r="UN3262" s="137"/>
      <c r="UO3262" s="137"/>
      <c r="UP3262" s="137"/>
      <c r="UQ3262" s="137"/>
      <c r="UR3262" s="137"/>
      <c r="US3262" s="137"/>
      <c r="UT3262" s="137"/>
      <c r="UU3262" s="137"/>
      <c r="UV3262" s="137"/>
      <c r="UW3262" s="137"/>
      <c r="UX3262" s="137"/>
      <c r="UY3262" s="137"/>
      <c r="UZ3262" s="137"/>
      <c r="VA3262" s="137"/>
      <c r="VB3262" s="137"/>
      <c r="VC3262" s="137"/>
      <c r="VD3262" s="137"/>
      <c r="VE3262" s="137"/>
      <c r="VF3262" s="137"/>
      <c r="VG3262" s="137"/>
      <c r="VH3262" s="137"/>
      <c r="VI3262" s="137"/>
      <c r="VJ3262" s="137"/>
      <c r="VK3262" s="137"/>
      <c r="VL3262" s="137"/>
      <c r="VM3262" s="137"/>
      <c r="VN3262" s="137"/>
      <c r="VO3262" s="137"/>
      <c r="VP3262" s="137"/>
      <c r="VQ3262" s="137"/>
      <c r="VR3262" s="137"/>
      <c r="VS3262" s="137"/>
      <c r="VT3262" s="137"/>
      <c r="VU3262" s="137"/>
      <c r="VV3262" s="137"/>
      <c r="VW3262" s="137"/>
      <c r="VX3262" s="137"/>
      <c r="VY3262" s="137"/>
      <c r="VZ3262" s="137"/>
      <c r="WA3262" s="137"/>
      <c r="WB3262" s="137"/>
      <c r="WC3262" s="137"/>
      <c r="WD3262" s="137"/>
      <c r="WE3262" s="137"/>
      <c r="WF3262" s="137"/>
      <c r="WG3262" s="137"/>
      <c r="WH3262" s="137"/>
      <c r="WI3262" s="137"/>
      <c r="WJ3262" s="137"/>
      <c r="WK3262" s="137"/>
      <c r="WL3262" s="137"/>
      <c r="WM3262" s="137"/>
      <c r="WN3262" s="137"/>
      <c r="WO3262" s="137"/>
      <c r="WP3262" s="137"/>
      <c r="WQ3262" s="137"/>
      <c r="WR3262" s="137"/>
      <c r="WS3262" s="137"/>
      <c r="WT3262" s="137"/>
      <c r="WU3262" s="137"/>
      <c r="WV3262" s="137"/>
      <c r="WW3262" s="137"/>
      <c r="WX3262" s="137"/>
      <c r="WY3262" s="137"/>
      <c r="WZ3262" s="137"/>
      <c r="XA3262" s="137"/>
      <c r="XB3262" s="137"/>
      <c r="XC3262" s="137"/>
      <c r="XD3262" s="137"/>
      <c r="XE3262" s="137"/>
      <c r="XF3262" s="137"/>
      <c r="XG3262" s="137"/>
      <c r="XH3262" s="137"/>
      <c r="XI3262" s="137"/>
      <c r="XJ3262" s="137"/>
      <c r="XK3262" s="137"/>
      <c r="XL3262" s="137"/>
      <c r="XM3262" s="137"/>
      <c r="XN3262" s="137"/>
      <c r="XO3262" s="137"/>
      <c r="XP3262" s="137"/>
      <c r="XQ3262" s="137"/>
      <c r="XR3262" s="137"/>
      <c r="XS3262" s="137"/>
      <c r="XT3262" s="137"/>
      <c r="XU3262" s="137"/>
      <c r="XV3262" s="137"/>
      <c r="XW3262" s="137"/>
      <c r="XX3262" s="137"/>
      <c r="XY3262" s="137"/>
      <c r="XZ3262" s="137"/>
      <c r="YA3262" s="137"/>
      <c r="YB3262" s="137"/>
      <c r="YC3262" s="137"/>
      <c r="YD3262" s="137"/>
      <c r="YE3262" s="137"/>
      <c r="YF3262" s="137"/>
      <c r="YG3262" s="137"/>
      <c r="YH3262" s="137"/>
      <c r="YI3262" s="137"/>
      <c r="YJ3262" s="137"/>
      <c r="YK3262" s="137"/>
      <c r="YL3262" s="137"/>
      <c r="YM3262" s="137"/>
      <c r="YN3262" s="137"/>
      <c r="YO3262" s="137"/>
      <c r="YP3262" s="137"/>
      <c r="YQ3262" s="137"/>
      <c r="YR3262" s="137"/>
      <c r="YS3262" s="137"/>
      <c r="YT3262" s="137"/>
      <c r="YU3262" s="137"/>
      <c r="YV3262" s="137"/>
      <c r="YW3262" s="137"/>
      <c r="YX3262" s="137"/>
      <c r="YY3262" s="137"/>
      <c r="YZ3262" s="137"/>
      <c r="ZA3262" s="137"/>
      <c r="ZB3262" s="137"/>
      <c r="ZC3262" s="137"/>
      <c r="ZD3262" s="137"/>
      <c r="ZE3262" s="137"/>
      <c r="ZF3262" s="137"/>
      <c r="ZG3262" s="137"/>
      <c r="ZH3262" s="137"/>
      <c r="ZI3262" s="137"/>
      <c r="ZJ3262" s="137"/>
      <c r="ZK3262" s="137"/>
      <c r="ZL3262" s="137"/>
      <c r="ZM3262" s="137"/>
      <c r="ZN3262" s="137"/>
      <c r="ZO3262" s="137"/>
      <c r="ZP3262" s="137"/>
      <c r="ZQ3262" s="137"/>
      <c r="ZR3262" s="137"/>
      <c r="ZS3262" s="137"/>
      <c r="ZT3262" s="137"/>
      <c r="ZU3262" s="137"/>
      <c r="ZV3262" s="137"/>
      <c r="ZW3262" s="137"/>
      <c r="ZX3262" s="137"/>
      <c r="ZY3262" s="137"/>
      <c r="ZZ3262" s="137"/>
      <c r="AAA3262" s="137"/>
      <c r="AAB3262" s="137"/>
      <c r="AAC3262" s="137"/>
      <c r="AAD3262" s="137"/>
      <c r="AAE3262" s="137"/>
      <c r="AAF3262" s="137"/>
      <c r="AAG3262" s="137"/>
      <c r="AAH3262" s="137"/>
      <c r="AAI3262" s="137"/>
      <c r="AAJ3262" s="137"/>
      <c r="AAK3262" s="137"/>
      <c r="AAL3262" s="137"/>
      <c r="AAM3262" s="137"/>
      <c r="AAN3262" s="137"/>
      <c r="AAO3262" s="137"/>
      <c r="AAP3262" s="137"/>
      <c r="AAQ3262" s="137"/>
      <c r="AAR3262" s="137"/>
      <c r="AAS3262" s="137"/>
      <c r="AAT3262" s="137"/>
      <c r="AAU3262" s="137"/>
      <c r="AAV3262" s="137"/>
      <c r="AAW3262" s="137"/>
      <c r="AAX3262" s="137"/>
      <c r="AAY3262" s="137"/>
      <c r="AAZ3262" s="137"/>
      <c r="ABA3262" s="137"/>
      <c r="ABB3262" s="137"/>
      <c r="ABC3262" s="137"/>
      <c r="ABD3262" s="137"/>
      <c r="ABE3262" s="137"/>
      <c r="ABF3262" s="137"/>
      <c r="ABG3262" s="137"/>
      <c r="ABH3262" s="137"/>
      <c r="ABI3262" s="137"/>
      <c r="ABJ3262" s="137"/>
      <c r="ABK3262" s="137"/>
      <c r="ABL3262" s="137"/>
      <c r="ABM3262" s="137"/>
      <c r="ABN3262" s="137"/>
      <c r="ABO3262" s="137"/>
      <c r="ABP3262" s="137"/>
      <c r="ABQ3262" s="137"/>
      <c r="ABR3262" s="137"/>
      <c r="ABS3262" s="137"/>
      <c r="ABT3262" s="137"/>
      <c r="ABU3262" s="137"/>
      <c r="ABV3262" s="137"/>
      <c r="ABW3262" s="137"/>
      <c r="ABX3262" s="137"/>
      <c r="ABY3262" s="137"/>
      <c r="ABZ3262" s="137"/>
      <c r="ACA3262" s="137"/>
      <c r="ACB3262" s="137"/>
      <c r="ACC3262" s="137"/>
      <c r="ACD3262" s="137"/>
      <c r="ACE3262" s="137"/>
      <c r="ACF3262" s="137"/>
      <c r="ACG3262" s="137"/>
      <c r="ACH3262" s="137"/>
      <c r="ACI3262" s="137"/>
      <c r="ACJ3262" s="137"/>
      <c r="ACK3262" s="137"/>
      <c r="ACL3262" s="137"/>
      <c r="ACM3262" s="137"/>
      <c r="ACN3262" s="137"/>
      <c r="ACO3262" s="137"/>
      <c r="ACP3262" s="137"/>
      <c r="ACQ3262" s="137"/>
      <c r="ACR3262" s="137"/>
      <c r="ACS3262" s="137"/>
      <c r="ACT3262" s="137"/>
      <c r="ACU3262" s="137"/>
      <c r="ACV3262" s="137"/>
      <c r="ACW3262" s="137"/>
      <c r="ACX3262" s="137"/>
      <c r="ACY3262" s="137"/>
      <c r="ACZ3262" s="137"/>
      <c r="ADA3262" s="137"/>
      <c r="ADB3262" s="137"/>
      <c r="ADC3262" s="137"/>
      <c r="ADD3262" s="137"/>
      <c r="ADE3262" s="137"/>
      <c r="ADF3262" s="137"/>
      <c r="ADG3262" s="137"/>
      <c r="ADH3262" s="137"/>
      <c r="ADI3262" s="137"/>
      <c r="ADJ3262" s="137"/>
      <c r="ADK3262" s="137"/>
      <c r="ADL3262" s="137"/>
      <c r="ADM3262" s="137"/>
      <c r="ADN3262" s="137"/>
      <c r="ADO3262" s="137"/>
      <c r="ADP3262" s="137"/>
      <c r="ADQ3262" s="137"/>
      <c r="ADR3262" s="137"/>
      <c r="ADS3262" s="137"/>
      <c r="ADT3262" s="137"/>
      <c r="ADU3262" s="137"/>
      <c r="ADV3262" s="137"/>
      <c r="ADW3262" s="137"/>
      <c r="ADX3262" s="137"/>
      <c r="ADY3262" s="137"/>
      <c r="ADZ3262" s="137"/>
      <c r="AEA3262" s="137"/>
      <c r="AEB3262" s="137"/>
      <c r="AEC3262" s="137"/>
      <c r="AED3262" s="137"/>
      <c r="AEE3262" s="137"/>
      <c r="AEF3262" s="137"/>
      <c r="AEG3262" s="137"/>
      <c r="AEH3262" s="137"/>
      <c r="AEI3262" s="137"/>
      <c r="AEJ3262" s="137"/>
      <c r="AEK3262" s="137"/>
      <c r="AEL3262" s="137"/>
      <c r="AEM3262" s="137"/>
      <c r="AEN3262" s="137"/>
      <c r="AEO3262" s="137"/>
      <c r="AEP3262" s="137"/>
      <c r="AEQ3262" s="137"/>
      <c r="AER3262" s="137"/>
      <c r="AES3262" s="137"/>
      <c r="AET3262" s="137"/>
      <c r="AEU3262" s="137"/>
      <c r="AEV3262" s="137"/>
      <c r="AEW3262" s="137"/>
      <c r="AEX3262" s="137"/>
      <c r="AEY3262" s="137"/>
      <c r="AEZ3262" s="137"/>
      <c r="AFA3262" s="137"/>
      <c r="AFB3262" s="137"/>
      <c r="AFC3262" s="137"/>
      <c r="AFD3262" s="137"/>
      <c r="AFE3262" s="137"/>
      <c r="AFF3262" s="137"/>
      <c r="AFG3262" s="137"/>
      <c r="AFH3262" s="137"/>
      <c r="AFI3262" s="137"/>
      <c r="AFJ3262" s="137"/>
      <c r="AFK3262" s="137"/>
      <c r="AFL3262" s="137"/>
      <c r="AFM3262" s="137"/>
      <c r="AFN3262" s="137"/>
      <c r="AFO3262" s="137"/>
      <c r="AFP3262" s="137"/>
      <c r="AFQ3262" s="137"/>
      <c r="AFR3262" s="137"/>
      <c r="AFS3262" s="137"/>
      <c r="AFT3262" s="137"/>
      <c r="AFU3262" s="137"/>
      <c r="AFV3262" s="137"/>
      <c r="AFW3262" s="137"/>
      <c r="AFX3262" s="137"/>
      <c r="AFY3262" s="137"/>
      <c r="AFZ3262" s="137"/>
      <c r="AGA3262" s="137"/>
      <c r="AGB3262" s="137"/>
      <c r="AGC3262" s="137"/>
      <c r="AGD3262" s="137"/>
      <c r="AGE3262" s="137"/>
      <c r="AGF3262" s="137"/>
      <c r="AGG3262" s="137"/>
      <c r="AGH3262" s="137"/>
      <c r="AGI3262" s="137"/>
      <c r="AGJ3262" s="137"/>
      <c r="AGK3262" s="137"/>
      <c r="AGL3262" s="137"/>
      <c r="AGM3262" s="137"/>
      <c r="AGN3262" s="137"/>
      <c r="AGO3262" s="137"/>
      <c r="AGP3262" s="137"/>
      <c r="AGQ3262" s="137"/>
      <c r="AGR3262" s="137"/>
      <c r="AGS3262" s="137"/>
      <c r="AGT3262" s="137"/>
      <c r="AGU3262" s="137"/>
      <c r="AGV3262" s="137"/>
      <c r="AGW3262" s="137"/>
      <c r="AGX3262" s="137"/>
      <c r="AGY3262" s="137"/>
      <c r="AGZ3262" s="137"/>
      <c r="AHA3262" s="137"/>
      <c r="AHB3262" s="137"/>
      <c r="AHC3262" s="137"/>
      <c r="AHD3262" s="137"/>
      <c r="AHE3262" s="137"/>
      <c r="AHF3262" s="137"/>
      <c r="AHG3262" s="137"/>
      <c r="AHH3262" s="137"/>
      <c r="AHI3262" s="137"/>
      <c r="AHJ3262" s="137"/>
      <c r="AHK3262" s="137"/>
      <c r="AHL3262" s="137"/>
      <c r="AHM3262" s="137"/>
      <c r="AHN3262" s="137"/>
      <c r="AHO3262" s="137"/>
      <c r="AHP3262" s="137"/>
      <c r="AHQ3262" s="137"/>
      <c r="AHR3262" s="137"/>
      <c r="AHS3262" s="137"/>
      <c r="AHT3262" s="137"/>
      <c r="AHU3262" s="137"/>
      <c r="AHV3262" s="137"/>
      <c r="AHW3262" s="137"/>
      <c r="AHX3262" s="137"/>
      <c r="AHY3262" s="137"/>
      <c r="AHZ3262" s="137"/>
      <c r="AIA3262" s="137"/>
      <c r="AIB3262" s="137"/>
      <c r="AIC3262" s="137"/>
      <c r="AID3262" s="137"/>
      <c r="AIE3262" s="137"/>
      <c r="AIF3262" s="137"/>
      <c r="AIG3262" s="137"/>
      <c r="AIH3262" s="137"/>
      <c r="AII3262" s="137"/>
      <c r="AIJ3262" s="137"/>
      <c r="AIK3262" s="137"/>
      <c r="AIL3262" s="137"/>
      <c r="AIM3262" s="137"/>
      <c r="AIN3262" s="137"/>
      <c r="AIO3262" s="137"/>
      <c r="AIP3262" s="137"/>
      <c r="AIQ3262" s="137"/>
      <c r="AIR3262" s="137"/>
      <c r="AIS3262" s="137"/>
      <c r="AIT3262" s="137"/>
      <c r="AIU3262" s="137"/>
      <c r="AIV3262" s="137"/>
      <c r="AIW3262" s="137"/>
      <c r="AIX3262" s="137"/>
      <c r="AIY3262" s="137"/>
      <c r="AIZ3262" s="137"/>
      <c r="AJA3262" s="137"/>
      <c r="AJB3262" s="137"/>
      <c r="AJC3262" s="137"/>
      <c r="AJD3262" s="137"/>
      <c r="AJE3262" s="137"/>
      <c r="AJF3262" s="137"/>
      <c r="AJG3262" s="137"/>
      <c r="AJH3262" s="137"/>
      <c r="AJI3262" s="137"/>
      <c r="AJJ3262" s="137"/>
      <c r="AJK3262" s="137"/>
      <c r="AJL3262" s="137"/>
      <c r="AJM3262" s="137"/>
      <c r="AJN3262" s="137"/>
      <c r="AJO3262" s="137"/>
      <c r="AJP3262" s="137"/>
      <c r="AJQ3262" s="137"/>
      <c r="AJR3262" s="137"/>
      <c r="AJS3262" s="137"/>
      <c r="AJT3262" s="137"/>
      <c r="AJU3262" s="137"/>
      <c r="AJV3262" s="137"/>
      <c r="AJW3262" s="137"/>
      <c r="AJX3262" s="137"/>
      <c r="AJY3262" s="137"/>
      <c r="AJZ3262" s="137"/>
      <c r="AKA3262" s="137"/>
      <c r="AKB3262" s="137"/>
      <c r="AKC3262" s="137"/>
      <c r="AKD3262" s="137"/>
      <c r="AKE3262" s="137"/>
      <c r="AKF3262" s="137"/>
      <c r="AKG3262" s="137"/>
      <c r="AKH3262" s="137"/>
      <c r="AKI3262" s="137"/>
      <c r="AKJ3262" s="137"/>
      <c r="AKK3262" s="137"/>
      <c r="AKL3262" s="137"/>
      <c r="AKM3262" s="137"/>
      <c r="AKN3262" s="137"/>
      <c r="AKO3262" s="137"/>
      <c r="AKP3262" s="137"/>
      <c r="AKQ3262" s="137"/>
      <c r="AKR3262" s="137"/>
      <c r="AKS3262" s="137"/>
      <c r="AKT3262" s="137"/>
      <c r="AKU3262" s="137"/>
      <c r="AKV3262" s="137"/>
      <c r="AKW3262" s="137"/>
      <c r="AKX3262" s="137"/>
      <c r="AKY3262" s="137"/>
      <c r="AKZ3262" s="137"/>
      <c r="ALA3262" s="137"/>
      <c r="ALB3262" s="137"/>
      <c r="ALC3262" s="137"/>
      <c r="ALD3262" s="137"/>
      <c r="ALE3262" s="137"/>
      <c r="ALF3262" s="137"/>
      <c r="ALG3262" s="137"/>
      <c r="ALH3262" s="137"/>
      <c r="ALI3262" s="137"/>
      <c r="ALJ3262" s="137"/>
      <c r="ALK3262" s="137"/>
      <c r="ALL3262" s="137"/>
      <c r="ALM3262" s="137"/>
      <c r="ALN3262" s="137"/>
      <c r="ALO3262" s="137"/>
      <c r="ALP3262" s="137"/>
      <c r="ALQ3262" s="137"/>
      <c r="ALR3262" s="137"/>
      <c r="ALS3262" s="137"/>
      <c r="ALT3262" s="137"/>
      <c r="ALU3262" s="137"/>
      <c r="ALV3262" s="137"/>
      <c r="ALW3262" s="137"/>
      <c r="ALX3262" s="137"/>
      <c r="ALY3262" s="137"/>
      <c r="ALZ3262" s="137"/>
      <c r="AMA3262" s="137"/>
      <c r="AMB3262" s="137"/>
      <c r="AMC3262" s="137"/>
      <c r="AMD3262" s="137"/>
      <c r="AME3262" s="137"/>
      <c r="AMF3262" s="137"/>
      <c r="AMG3262" s="137"/>
      <c r="AMH3262" s="137"/>
      <c r="AMI3262" s="137"/>
      <c r="AMJ3262" s="137"/>
      <c r="AMK3262" s="137"/>
      <c r="AML3262" s="137"/>
      <c r="AMM3262" s="137"/>
      <c r="AMN3262" s="137"/>
      <c r="AMO3262" s="137"/>
      <c r="AMP3262" s="137"/>
      <c r="AMQ3262" s="137"/>
      <c r="AMR3262" s="137"/>
      <c r="AMS3262" s="137"/>
      <c r="AMT3262" s="137"/>
      <c r="AMU3262" s="137"/>
      <c r="AMV3262" s="137"/>
      <c r="AMW3262" s="137"/>
      <c r="AMX3262" s="137"/>
      <c r="AMY3262" s="137"/>
      <c r="AMZ3262" s="137"/>
      <c r="ANA3262" s="137"/>
      <c r="ANB3262" s="137"/>
      <c r="ANC3262" s="137"/>
      <c r="AND3262" s="137"/>
      <c r="ANE3262" s="137"/>
      <c r="ANF3262" s="137"/>
      <c r="ANG3262" s="137"/>
      <c r="ANH3262" s="137"/>
      <c r="ANI3262" s="137"/>
      <c r="ANJ3262" s="137"/>
      <c r="ANK3262" s="137"/>
      <c r="ANL3262" s="137"/>
      <c r="ANM3262" s="137"/>
      <c r="ANN3262" s="137"/>
      <c r="ANO3262" s="137"/>
      <c r="ANP3262" s="137"/>
      <c r="ANQ3262" s="137"/>
      <c r="ANR3262" s="137"/>
      <c r="ANS3262" s="137"/>
      <c r="ANT3262" s="137"/>
      <c r="ANU3262" s="137"/>
      <c r="ANV3262" s="137"/>
      <c r="ANW3262" s="137"/>
      <c r="ANX3262" s="137"/>
      <c r="ANY3262" s="137"/>
      <c r="ANZ3262" s="137"/>
      <c r="AOA3262" s="137"/>
      <c r="AOB3262" s="137"/>
      <c r="AOC3262" s="137"/>
      <c r="AOD3262" s="137"/>
      <c r="AOE3262" s="137"/>
      <c r="AOF3262" s="137"/>
      <c r="AOG3262" s="137"/>
      <c r="AOH3262" s="137"/>
      <c r="AOI3262" s="137"/>
      <c r="AOJ3262" s="137"/>
      <c r="AOK3262" s="137"/>
      <c r="AOL3262" s="137"/>
      <c r="AOM3262" s="137"/>
      <c r="AON3262" s="137"/>
      <c r="AOO3262" s="137"/>
      <c r="AOP3262" s="137"/>
      <c r="AOQ3262" s="137"/>
      <c r="AOR3262" s="137"/>
      <c r="AOS3262" s="137"/>
      <c r="AOT3262" s="137"/>
      <c r="AOU3262" s="137"/>
      <c r="AOV3262" s="137"/>
      <c r="AOW3262" s="137"/>
      <c r="AOX3262" s="137"/>
      <c r="AOY3262" s="137"/>
      <c r="AOZ3262" s="137"/>
      <c r="APA3262" s="137"/>
      <c r="APB3262" s="137"/>
      <c r="APC3262" s="137"/>
      <c r="APD3262" s="137"/>
      <c r="APE3262" s="137"/>
      <c r="APF3262" s="137"/>
      <c r="APG3262" s="137"/>
      <c r="APH3262" s="137"/>
      <c r="API3262" s="137"/>
      <c r="APJ3262" s="137"/>
      <c r="APK3262" s="137"/>
      <c r="APL3262" s="137"/>
      <c r="APM3262" s="137"/>
      <c r="APN3262" s="137"/>
      <c r="APO3262" s="137"/>
      <c r="APP3262" s="137"/>
      <c r="APQ3262" s="137"/>
      <c r="APR3262" s="137"/>
      <c r="APS3262" s="137"/>
      <c r="APT3262" s="137"/>
      <c r="APU3262" s="137"/>
      <c r="APV3262" s="137"/>
      <c r="APW3262" s="137"/>
      <c r="APX3262" s="137"/>
      <c r="APY3262" s="137"/>
      <c r="APZ3262" s="137"/>
      <c r="AQA3262" s="137"/>
      <c r="AQB3262" s="137"/>
      <c r="AQC3262" s="137"/>
      <c r="AQD3262" s="137"/>
      <c r="AQE3262" s="137"/>
      <c r="AQF3262" s="137"/>
      <c r="AQG3262" s="137"/>
      <c r="AQH3262" s="137"/>
      <c r="AQI3262" s="137"/>
      <c r="AQJ3262" s="137"/>
      <c r="AQK3262" s="137"/>
      <c r="AQL3262" s="137"/>
      <c r="AQM3262" s="137"/>
      <c r="AQN3262" s="137"/>
      <c r="AQO3262" s="137"/>
      <c r="AQP3262" s="137"/>
      <c r="AQQ3262" s="137"/>
      <c r="AQR3262" s="137"/>
      <c r="AQS3262" s="137"/>
      <c r="AQT3262" s="137"/>
      <c r="AQU3262" s="137"/>
      <c r="AQV3262" s="137"/>
      <c r="AQW3262" s="137"/>
      <c r="AQX3262" s="137"/>
      <c r="AQY3262" s="137"/>
      <c r="AQZ3262" s="137"/>
      <c r="ARA3262" s="137"/>
      <c r="ARB3262" s="137"/>
      <c r="ARC3262" s="137"/>
      <c r="ARD3262" s="137"/>
      <c r="ARE3262" s="137"/>
      <c r="ARF3262" s="137"/>
      <c r="ARG3262" s="137"/>
      <c r="ARH3262" s="137"/>
      <c r="ARI3262" s="137"/>
      <c r="ARJ3262" s="137"/>
      <c r="ARK3262" s="137"/>
      <c r="ARL3262" s="137"/>
      <c r="ARM3262" s="137"/>
      <c r="ARN3262" s="137"/>
      <c r="ARO3262" s="137"/>
      <c r="ARP3262" s="137"/>
      <c r="ARQ3262" s="137"/>
      <c r="ARR3262" s="137"/>
      <c r="ARS3262" s="137"/>
      <c r="ART3262" s="137"/>
      <c r="ARU3262" s="137"/>
      <c r="ARV3262" s="137"/>
      <c r="ARW3262" s="137"/>
      <c r="ARX3262" s="137"/>
      <c r="ARY3262" s="137"/>
      <c r="ARZ3262" s="137"/>
      <c r="ASA3262" s="137"/>
      <c r="ASB3262" s="137"/>
      <c r="ASC3262" s="137"/>
      <c r="ASD3262" s="137"/>
      <c r="ASE3262" s="137"/>
      <c r="ASF3262" s="137"/>
      <c r="ASG3262" s="137"/>
      <c r="ASH3262" s="137"/>
      <c r="ASI3262" s="137"/>
      <c r="ASJ3262" s="137"/>
      <c r="ASK3262" s="137"/>
      <c r="ASL3262" s="137"/>
      <c r="ASM3262" s="137"/>
      <c r="ASN3262" s="137"/>
      <c r="ASO3262" s="137"/>
      <c r="ASP3262" s="137"/>
      <c r="ASQ3262" s="137"/>
      <c r="ASR3262" s="137"/>
      <c r="ASS3262" s="137"/>
      <c r="AST3262" s="137"/>
      <c r="ASU3262" s="137"/>
      <c r="ASV3262" s="137"/>
      <c r="ASW3262" s="137"/>
      <c r="ASX3262" s="137"/>
      <c r="ASY3262" s="137"/>
      <c r="ASZ3262" s="137"/>
      <c r="ATA3262" s="137"/>
      <c r="ATB3262" s="137"/>
      <c r="ATC3262" s="137"/>
      <c r="ATD3262" s="137"/>
      <c r="ATE3262" s="137"/>
      <c r="ATF3262" s="137"/>
      <c r="ATG3262" s="137"/>
      <c r="ATH3262" s="137"/>
      <c r="ATI3262" s="137"/>
      <c r="ATJ3262" s="137"/>
      <c r="ATK3262" s="137"/>
      <c r="ATL3262" s="137"/>
      <c r="ATM3262" s="137"/>
      <c r="ATN3262" s="137"/>
      <c r="ATO3262" s="137"/>
      <c r="ATP3262" s="137"/>
      <c r="ATQ3262" s="137"/>
      <c r="ATR3262" s="137"/>
      <c r="ATS3262" s="137"/>
      <c r="ATT3262" s="137"/>
      <c r="ATU3262" s="137"/>
      <c r="ATV3262" s="137"/>
      <c r="ATW3262" s="137"/>
      <c r="ATX3262" s="137"/>
      <c r="ATY3262" s="137"/>
      <c r="ATZ3262" s="137"/>
      <c r="AUA3262" s="137"/>
      <c r="AUB3262" s="137"/>
      <c r="AUC3262" s="137"/>
      <c r="AUD3262" s="137"/>
      <c r="AUE3262" s="137"/>
      <c r="AUF3262" s="137"/>
      <c r="AUG3262" s="137"/>
      <c r="AUH3262" s="137"/>
      <c r="AUI3262" s="137"/>
      <c r="AUJ3262" s="137"/>
      <c r="AUK3262" s="137"/>
      <c r="AUL3262" s="137"/>
      <c r="AUM3262" s="137"/>
      <c r="AUN3262" s="137"/>
      <c r="AUO3262" s="137"/>
      <c r="AUP3262" s="137"/>
      <c r="AUQ3262" s="137"/>
      <c r="AUR3262" s="137"/>
      <c r="AUS3262" s="137"/>
      <c r="AUT3262" s="137"/>
      <c r="AUU3262" s="137"/>
      <c r="AUV3262" s="137"/>
      <c r="AUW3262" s="137"/>
      <c r="AUX3262" s="137"/>
      <c r="AUY3262" s="137"/>
      <c r="AUZ3262" s="137"/>
      <c r="AVA3262" s="137"/>
      <c r="AVB3262" s="137"/>
      <c r="AVC3262" s="137"/>
      <c r="AVD3262" s="137"/>
      <c r="AVE3262" s="137"/>
      <c r="AVF3262" s="137"/>
      <c r="AVG3262" s="137"/>
      <c r="AVH3262" s="137"/>
      <c r="AVI3262" s="137"/>
      <c r="AVJ3262" s="137"/>
      <c r="AVK3262" s="137"/>
      <c r="AVL3262" s="137"/>
      <c r="AVM3262" s="137"/>
      <c r="AVN3262" s="137"/>
      <c r="AVO3262" s="137"/>
      <c r="AVP3262" s="137"/>
      <c r="AVQ3262" s="137"/>
      <c r="AVR3262" s="137"/>
      <c r="AVS3262" s="137"/>
      <c r="AVT3262" s="137"/>
      <c r="AVU3262" s="137"/>
      <c r="AVV3262" s="137"/>
      <c r="AVW3262" s="137"/>
      <c r="AVX3262" s="137"/>
      <c r="AVY3262" s="137"/>
      <c r="AVZ3262" s="137"/>
      <c r="AWA3262" s="137"/>
      <c r="AWB3262" s="137"/>
      <c r="AWC3262" s="137"/>
      <c r="AWD3262" s="137"/>
      <c r="AWE3262" s="137"/>
      <c r="AWF3262" s="137"/>
      <c r="AWG3262" s="137"/>
      <c r="AWH3262" s="137"/>
      <c r="AWI3262" s="137"/>
      <c r="AWJ3262" s="137"/>
      <c r="AWK3262" s="137"/>
      <c r="AWL3262" s="137"/>
      <c r="AWM3262" s="137"/>
      <c r="AWN3262" s="137"/>
      <c r="AWO3262" s="137"/>
      <c r="AWP3262" s="137"/>
      <c r="AWQ3262" s="137"/>
      <c r="AWR3262" s="137"/>
      <c r="AWS3262" s="137"/>
      <c r="AWT3262" s="137"/>
      <c r="AWU3262" s="137"/>
      <c r="AWV3262" s="137"/>
      <c r="AWW3262" s="137"/>
      <c r="AWX3262" s="137"/>
      <c r="AWY3262" s="137"/>
      <c r="AWZ3262" s="137"/>
      <c r="AXA3262" s="137"/>
      <c r="AXB3262" s="137"/>
      <c r="AXC3262" s="137"/>
      <c r="AXD3262" s="137"/>
      <c r="AXE3262" s="137"/>
      <c r="AXF3262" s="137"/>
      <c r="AXG3262" s="137"/>
      <c r="AXH3262" s="137"/>
      <c r="AXI3262" s="137"/>
      <c r="AXJ3262" s="137"/>
      <c r="AXK3262" s="137"/>
      <c r="AXL3262" s="137"/>
      <c r="AXM3262" s="137"/>
      <c r="AXN3262" s="137"/>
      <c r="AXO3262" s="137"/>
      <c r="AXP3262" s="137"/>
      <c r="AXQ3262" s="137"/>
      <c r="AXR3262" s="137"/>
      <c r="AXS3262" s="137"/>
      <c r="AXT3262" s="137"/>
      <c r="AXU3262" s="137"/>
      <c r="AXV3262" s="137"/>
      <c r="AXW3262" s="137"/>
      <c r="AXX3262" s="137"/>
      <c r="AXY3262" s="137"/>
      <c r="AXZ3262" s="137"/>
      <c r="AYA3262" s="137"/>
      <c r="AYB3262" s="137"/>
      <c r="AYC3262" s="137"/>
      <c r="AYD3262" s="137"/>
      <c r="AYE3262" s="137"/>
      <c r="AYF3262" s="137"/>
      <c r="AYG3262" s="137"/>
      <c r="AYH3262" s="137"/>
      <c r="AYI3262" s="137"/>
      <c r="AYJ3262" s="137"/>
      <c r="AYK3262" s="137"/>
      <c r="AYL3262" s="137"/>
      <c r="AYM3262" s="137"/>
      <c r="AYN3262" s="137"/>
      <c r="AYO3262" s="137"/>
      <c r="AYP3262" s="137"/>
      <c r="AYQ3262" s="137"/>
      <c r="AYR3262" s="137"/>
      <c r="AYS3262" s="137"/>
      <c r="AYT3262" s="137"/>
      <c r="AYU3262" s="137"/>
      <c r="AYV3262" s="137"/>
      <c r="AYW3262" s="137"/>
      <c r="AYX3262" s="137"/>
      <c r="AYY3262" s="137"/>
      <c r="AYZ3262" s="137"/>
      <c r="AZA3262" s="137"/>
      <c r="AZB3262" s="137"/>
      <c r="AZC3262" s="137"/>
      <c r="AZD3262" s="137"/>
      <c r="AZE3262" s="137"/>
      <c r="AZF3262" s="137"/>
      <c r="AZG3262" s="137"/>
      <c r="AZH3262" s="137"/>
      <c r="AZI3262" s="137"/>
      <c r="AZJ3262" s="137"/>
      <c r="AZK3262" s="137"/>
      <c r="AZL3262" s="137"/>
      <c r="AZM3262" s="137"/>
      <c r="AZN3262" s="137"/>
      <c r="AZO3262" s="137"/>
      <c r="AZP3262" s="137"/>
      <c r="AZQ3262" s="137"/>
      <c r="AZR3262" s="137"/>
      <c r="AZS3262" s="137"/>
      <c r="AZT3262" s="137"/>
      <c r="AZU3262" s="137"/>
      <c r="AZV3262" s="137"/>
      <c r="AZW3262" s="137"/>
      <c r="AZX3262" s="137"/>
      <c r="AZY3262" s="137"/>
      <c r="AZZ3262" s="137"/>
      <c r="BAA3262" s="137"/>
      <c r="BAB3262" s="137"/>
      <c r="BAC3262" s="137"/>
      <c r="BAD3262" s="137"/>
      <c r="BAE3262" s="137"/>
      <c r="BAF3262" s="137"/>
      <c r="BAG3262" s="137"/>
      <c r="BAH3262" s="137"/>
      <c r="BAI3262" s="137"/>
      <c r="BAJ3262" s="137"/>
      <c r="BAK3262" s="137"/>
      <c r="BAL3262" s="137"/>
      <c r="BAM3262" s="137"/>
      <c r="BAN3262" s="137"/>
      <c r="BAO3262" s="137"/>
      <c r="BAP3262" s="137"/>
      <c r="BAQ3262" s="137"/>
      <c r="BAR3262" s="137"/>
      <c r="BAS3262" s="137"/>
      <c r="BAT3262" s="137"/>
      <c r="BAU3262" s="137"/>
      <c r="BAV3262" s="137"/>
      <c r="BAW3262" s="137"/>
      <c r="BAX3262" s="137"/>
      <c r="BAY3262" s="137"/>
      <c r="BAZ3262" s="137"/>
      <c r="BBA3262" s="137"/>
      <c r="BBB3262" s="137"/>
      <c r="BBC3262" s="137"/>
      <c r="BBD3262" s="137"/>
      <c r="BBE3262" s="137"/>
      <c r="BBF3262" s="137"/>
      <c r="BBG3262" s="137"/>
      <c r="BBH3262" s="137"/>
      <c r="BBI3262" s="137"/>
      <c r="BBJ3262" s="137"/>
      <c r="BBK3262" s="137"/>
      <c r="BBL3262" s="137"/>
      <c r="BBM3262" s="137"/>
      <c r="BBN3262" s="137"/>
      <c r="BBO3262" s="137"/>
      <c r="BBP3262" s="137"/>
      <c r="BBQ3262" s="137"/>
      <c r="BBR3262" s="137"/>
      <c r="BBS3262" s="137"/>
      <c r="BBT3262" s="137"/>
      <c r="BBU3262" s="137"/>
      <c r="BBV3262" s="137"/>
      <c r="BBW3262" s="137"/>
      <c r="BBX3262" s="137"/>
      <c r="BBY3262" s="137"/>
      <c r="BBZ3262" s="137"/>
      <c r="BCA3262" s="137"/>
      <c r="BCB3262" s="137"/>
      <c r="BCC3262" s="137"/>
      <c r="BCD3262" s="137"/>
      <c r="BCE3262" s="137"/>
      <c r="BCF3262" s="137"/>
      <c r="BCG3262" s="137"/>
      <c r="BCH3262" s="137"/>
      <c r="BCI3262" s="137"/>
      <c r="BCJ3262" s="137"/>
      <c r="BCK3262" s="137"/>
      <c r="BCL3262" s="137"/>
      <c r="BCM3262" s="137"/>
      <c r="BCN3262" s="137"/>
      <c r="BCO3262" s="137"/>
      <c r="BCP3262" s="137"/>
      <c r="BCQ3262" s="137"/>
      <c r="BCR3262" s="137"/>
      <c r="BCS3262" s="137"/>
      <c r="BCT3262" s="137"/>
      <c r="BCU3262" s="137"/>
      <c r="BCV3262" s="137"/>
      <c r="BCW3262" s="137"/>
      <c r="BCX3262" s="137"/>
      <c r="BCY3262" s="137"/>
      <c r="BCZ3262" s="137"/>
      <c r="BDA3262" s="137"/>
      <c r="BDB3262" s="137"/>
      <c r="BDC3262" s="137"/>
      <c r="BDD3262" s="137"/>
      <c r="BDE3262" s="137"/>
      <c r="BDF3262" s="137"/>
      <c r="BDG3262" s="137"/>
      <c r="BDH3262" s="137"/>
      <c r="BDI3262" s="137"/>
      <c r="BDJ3262" s="137"/>
      <c r="BDK3262" s="137"/>
      <c r="BDL3262" s="137"/>
      <c r="BDM3262" s="137"/>
      <c r="BDN3262" s="137"/>
      <c r="BDO3262" s="137"/>
      <c r="BDP3262" s="137"/>
      <c r="BDQ3262" s="137"/>
      <c r="BDR3262" s="137"/>
      <c r="BDS3262" s="137"/>
      <c r="BDT3262" s="137"/>
      <c r="BDU3262" s="137"/>
      <c r="BDV3262" s="137"/>
      <c r="BDW3262" s="137"/>
      <c r="BDX3262" s="137"/>
      <c r="BDY3262" s="137"/>
      <c r="BDZ3262" s="137"/>
      <c r="BEA3262" s="137"/>
      <c r="BEB3262" s="137"/>
      <c r="BEC3262" s="137"/>
      <c r="BED3262" s="137"/>
      <c r="BEE3262" s="137"/>
      <c r="BEF3262" s="137"/>
      <c r="BEG3262" s="137"/>
      <c r="BEH3262" s="137"/>
      <c r="BEI3262" s="137"/>
      <c r="BEJ3262" s="137"/>
      <c r="BEK3262" s="137"/>
      <c r="BEL3262" s="137"/>
      <c r="BEM3262" s="137"/>
      <c r="BEN3262" s="137"/>
      <c r="BEO3262" s="137"/>
      <c r="BEP3262" s="137"/>
      <c r="BEQ3262" s="137"/>
      <c r="BER3262" s="137"/>
      <c r="BES3262" s="137"/>
      <c r="BET3262" s="137"/>
      <c r="BEU3262" s="137"/>
      <c r="BEV3262" s="137"/>
      <c r="BEW3262" s="137"/>
      <c r="BEX3262" s="137"/>
      <c r="BEY3262" s="137"/>
      <c r="BEZ3262" s="137"/>
      <c r="BFA3262" s="137"/>
      <c r="BFB3262" s="137"/>
      <c r="BFC3262" s="137"/>
      <c r="BFD3262" s="137"/>
      <c r="BFE3262" s="137"/>
      <c r="BFF3262" s="137"/>
      <c r="BFG3262" s="137"/>
      <c r="BFH3262" s="137"/>
      <c r="BFI3262" s="137"/>
      <c r="BFJ3262" s="137"/>
      <c r="BFK3262" s="137"/>
      <c r="BFL3262" s="137"/>
      <c r="BFM3262" s="137"/>
      <c r="BFN3262" s="137"/>
      <c r="BFO3262" s="137"/>
      <c r="BFP3262" s="137"/>
      <c r="BFQ3262" s="137"/>
      <c r="BFR3262" s="137"/>
      <c r="BFS3262" s="137"/>
      <c r="BFT3262" s="137"/>
      <c r="BFU3262" s="137"/>
      <c r="BFV3262" s="137"/>
      <c r="BFW3262" s="137"/>
      <c r="BFX3262" s="137"/>
      <c r="BFY3262" s="137"/>
      <c r="BFZ3262" s="137"/>
      <c r="BGA3262" s="137"/>
      <c r="BGB3262" s="137"/>
      <c r="BGC3262" s="137"/>
      <c r="BGD3262" s="137"/>
      <c r="BGE3262" s="137"/>
      <c r="BGF3262" s="137"/>
      <c r="BGG3262" s="137"/>
      <c r="BGH3262" s="137"/>
      <c r="BGI3262" s="137"/>
      <c r="BGJ3262" s="137"/>
      <c r="BGK3262" s="137"/>
      <c r="BGL3262" s="137"/>
      <c r="BGM3262" s="137"/>
      <c r="BGN3262" s="137"/>
      <c r="BGO3262" s="137"/>
      <c r="BGP3262" s="137"/>
      <c r="BGQ3262" s="137"/>
      <c r="BGR3262" s="137"/>
      <c r="BGS3262" s="137"/>
      <c r="BGT3262" s="137"/>
      <c r="BGU3262" s="137"/>
      <c r="BGV3262" s="137"/>
      <c r="BGW3262" s="137"/>
      <c r="BGX3262" s="137"/>
      <c r="BGY3262" s="137"/>
      <c r="BGZ3262" s="137"/>
      <c r="BHA3262" s="137"/>
      <c r="BHB3262" s="137"/>
      <c r="BHC3262" s="137"/>
      <c r="BHD3262" s="137"/>
      <c r="BHE3262" s="137"/>
      <c r="BHF3262" s="137"/>
      <c r="BHG3262" s="137"/>
      <c r="BHH3262" s="137"/>
      <c r="BHI3262" s="137"/>
      <c r="BHJ3262" s="137"/>
      <c r="BHK3262" s="137"/>
      <c r="BHL3262" s="137"/>
      <c r="BHM3262" s="137"/>
      <c r="BHN3262" s="137"/>
      <c r="BHO3262" s="137"/>
      <c r="BHP3262" s="137"/>
      <c r="BHQ3262" s="137"/>
      <c r="BHR3262" s="137"/>
      <c r="BHS3262" s="137"/>
      <c r="BHT3262" s="137"/>
      <c r="BHU3262" s="137"/>
      <c r="BHV3262" s="137"/>
      <c r="BHW3262" s="137"/>
      <c r="BHX3262" s="137"/>
      <c r="BHY3262" s="137"/>
      <c r="BHZ3262" s="137"/>
      <c r="BIA3262" s="137"/>
      <c r="BIB3262" s="137"/>
      <c r="BIC3262" s="137"/>
      <c r="BID3262" s="137"/>
      <c r="BIE3262" s="137"/>
      <c r="BIF3262" s="137"/>
      <c r="BIG3262" s="137"/>
      <c r="BIH3262" s="137"/>
      <c r="BII3262" s="137"/>
      <c r="BIJ3262" s="137"/>
      <c r="BIK3262" s="137"/>
      <c r="BIL3262" s="137"/>
      <c r="BIM3262" s="137"/>
      <c r="BIN3262" s="137"/>
      <c r="BIO3262" s="137"/>
      <c r="BIP3262" s="137"/>
      <c r="BIQ3262" s="137"/>
      <c r="BIR3262" s="137"/>
      <c r="BIS3262" s="137"/>
      <c r="BIT3262" s="137"/>
      <c r="BIU3262" s="137"/>
      <c r="BIV3262" s="137"/>
      <c r="BIW3262" s="137"/>
      <c r="BIX3262" s="137"/>
      <c r="BIY3262" s="137"/>
      <c r="BIZ3262" s="137"/>
      <c r="BJA3262" s="137"/>
      <c r="BJB3262" s="137"/>
      <c r="BJC3262" s="137"/>
      <c r="BJD3262" s="137"/>
      <c r="BJE3262" s="137"/>
      <c r="BJF3262" s="137"/>
      <c r="BJG3262" s="137"/>
      <c r="BJH3262" s="137"/>
      <c r="BJI3262" s="137"/>
      <c r="BJJ3262" s="137"/>
      <c r="BJK3262" s="137"/>
      <c r="BJL3262" s="137"/>
      <c r="BJM3262" s="137"/>
      <c r="BJN3262" s="137"/>
      <c r="BJO3262" s="137"/>
      <c r="BJP3262" s="137"/>
      <c r="BJQ3262" s="137"/>
      <c r="BJR3262" s="137"/>
      <c r="BJS3262" s="137"/>
      <c r="BJT3262" s="137"/>
      <c r="BJU3262" s="137"/>
      <c r="BJV3262" s="137"/>
      <c r="BJW3262" s="137"/>
      <c r="BJX3262" s="137"/>
      <c r="BJY3262" s="137"/>
      <c r="BJZ3262" s="137"/>
      <c r="BKA3262" s="137"/>
      <c r="BKB3262" s="137"/>
      <c r="BKC3262" s="137"/>
      <c r="BKD3262" s="137"/>
      <c r="BKE3262" s="137"/>
      <c r="BKF3262" s="137"/>
      <c r="BKG3262" s="137"/>
      <c r="BKH3262" s="137"/>
      <c r="BKI3262" s="137"/>
      <c r="BKJ3262" s="137"/>
      <c r="BKK3262" s="137"/>
      <c r="BKL3262" s="137"/>
      <c r="BKM3262" s="137"/>
      <c r="BKN3262" s="137"/>
      <c r="BKO3262" s="137"/>
      <c r="BKP3262" s="137"/>
      <c r="BKQ3262" s="137"/>
      <c r="BKR3262" s="137"/>
      <c r="BKS3262" s="137"/>
      <c r="BKT3262" s="137"/>
      <c r="BKU3262" s="137"/>
      <c r="BKV3262" s="137"/>
      <c r="BKW3262" s="137"/>
      <c r="BKX3262" s="137"/>
      <c r="BKY3262" s="137"/>
      <c r="BKZ3262" s="137"/>
      <c r="BLA3262" s="137"/>
      <c r="BLB3262" s="137"/>
      <c r="BLC3262" s="137"/>
      <c r="BLD3262" s="137"/>
      <c r="BLE3262" s="137"/>
      <c r="BLF3262" s="137"/>
      <c r="BLG3262" s="137"/>
      <c r="BLH3262" s="137"/>
      <c r="BLI3262" s="137"/>
      <c r="BLJ3262" s="137"/>
      <c r="BLK3262" s="137"/>
      <c r="BLL3262" s="137"/>
      <c r="BLM3262" s="137"/>
      <c r="BLN3262" s="137"/>
      <c r="BLO3262" s="137"/>
      <c r="BLP3262" s="137"/>
      <c r="BLQ3262" s="137"/>
      <c r="BLR3262" s="137"/>
      <c r="BLS3262" s="137"/>
      <c r="BLT3262" s="137"/>
      <c r="BLU3262" s="137"/>
      <c r="BLV3262" s="137"/>
      <c r="BLW3262" s="137"/>
      <c r="BLX3262" s="137"/>
      <c r="BLY3262" s="137"/>
      <c r="BLZ3262" s="137"/>
      <c r="BMA3262" s="137"/>
      <c r="BMB3262" s="137"/>
      <c r="BMC3262" s="137"/>
      <c r="BMD3262" s="137"/>
      <c r="BME3262" s="137"/>
      <c r="BMF3262" s="137"/>
      <c r="BMG3262" s="137"/>
      <c r="BMH3262" s="137"/>
      <c r="BMI3262" s="137"/>
      <c r="BMJ3262" s="137"/>
      <c r="BMK3262" s="137"/>
      <c r="BML3262" s="137"/>
      <c r="BMM3262" s="137"/>
      <c r="BMN3262" s="137"/>
      <c r="BMO3262" s="137"/>
      <c r="BMP3262" s="137"/>
      <c r="BMQ3262" s="137"/>
      <c r="BMR3262" s="137"/>
      <c r="BMS3262" s="137"/>
      <c r="BMT3262" s="137"/>
      <c r="BMU3262" s="137"/>
      <c r="BMV3262" s="137"/>
      <c r="BMW3262" s="137"/>
      <c r="BMX3262" s="137"/>
      <c r="BMY3262" s="137"/>
      <c r="BMZ3262" s="137"/>
      <c r="BNA3262" s="137"/>
      <c r="BNB3262" s="137"/>
      <c r="BNC3262" s="137"/>
      <c r="BND3262" s="137"/>
      <c r="BNE3262" s="137"/>
      <c r="BNF3262" s="137"/>
      <c r="BNG3262" s="137"/>
      <c r="BNH3262" s="137"/>
      <c r="BNI3262" s="137"/>
      <c r="BNJ3262" s="137"/>
      <c r="BNK3262" s="137"/>
      <c r="BNL3262" s="137"/>
      <c r="BNM3262" s="137"/>
      <c r="BNN3262" s="137"/>
      <c r="BNO3262" s="137"/>
      <c r="BNP3262" s="137"/>
      <c r="BNQ3262" s="137"/>
      <c r="BNR3262" s="137"/>
      <c r="BNS3262" s="137"/>
      <c r="BNT3262" s="137"/>
      <c r="BNU3262" s="137"/>
      <c r="BNV3262" s="137"/>
      <c r="BNW3262" s="137"/>
      <c r="BNX3262" s="137"/>
      <c r="BNY3262" s="137"/>
      <c r="BNZ3262" s="137"/>
      <c r="BOA3262" s="137"/>
      <c r="BOB3262" s="137"/>
      <c r="BOC3262" s="137"/>
      <c r="BOD3262" s="137"/>
      <c r="BOE3262" s="137"/>
      <c r="BOF3262" s="137"/>
      <c r="BOG3262" s="137"/>
      <c r="BOH3262" s="137"/>
      <c r="BOI3262" s="137"/>
      <c r="BOJ3262" s="137"/>
      <c r="BOK3262" s="137"/>
      <c r="BOL3262" s="137"/>
      <c r="BOM3262" s="137"/>
      <c r="BON3262" s="137"/>
      <c r="BOO3262" s="137"/>
      <c r="BOP3262" s="137"/>
      <c r="BOQ3262" s="137"/>
      <c r="BOR3262" s="137"/>
      <c r="BOS3262" s="137"/>
      <c r="BOT3262" s="137"/>
      <c r="BOU3262" s="137"/>
      <c r="BOV3262" s="137"/>
      <c r="BOW3262" s="137"/>
      <c r="BOX3262" s="137"/>
      <c r="BOY3262" s="137"/>
      <c r="BOZ3262" s="137"/>
      <c r="BPA3262" s="137"/>
      <c r="BPB3262" s="137"/>
      <c r="BPC3262" s="137"/>
      <c r="BPD3262" s="137"/>
      <c r="BPE3262" s="137"/>
      <c r="BPF3262" s="137"/>
      <c r="BPG3262" s="137"/>
      <c r="BPH3262" s="137"/>
      <c r="BPI3262" s="137"/>
      <c r="BPJ3262" s="137"/>
      <c r="BPK3262" s="137"/>
      <c r="BPL3262" s="137"/>
      <c r="BPM3262" s="137"/>
      <c r="BPN3262" s="137"/>
      <c r="BPO3262" s="137"/>
      <c r="BPP3262" s="137"/>
      <c r="BPQ3262" s="137"/>
      <c r="BPR3262" s="137"/>
      <c r="BPS3262" s="137"/>
      <c r="BPT3262" s="137"/>
      <c r="BPU3262" s="137"/>
      <c r="BPV3262" s="137"/>
      <c r="BPW3262" s="137"/>
      <c r="BPX3262" s="137"/>
      <c r="BPY3262" s="137"/>
      <c r="BPZ3262" s="137"/>
      <c r="BQA3262" s="137"/>
      <c r="BQB3262" s="137"/>
      <c r="BQC3262" s="137"/>
      <c r="BQD3262" s="137"/>
      <c r="BQE3262" s="137"/>
      <c r="BQF3262" s="137"/>
      <c r="BQG3262" s="137"/>
      <c r="BQH3262" s="137"/>
      <c r="BQI3262" s="137"/>
      <c r="BQJ3262" s="137"/>
      <c r="BQK3262" s="137"/>
      <c r="BQL3262" s="137"/>
      <c r="BQM3262" s="137"/>
      <c r="BQN3262" s="137"/>
      <c r="BQO3262" s="137"/>
      <c r="BQP3262" s="137"/>
      <c r="BQQ3262" s="137"/>
      <c r="BQR3262" s="137"/>
      <c r="BQS3262" s="137"/>
      <c r="BQT3262" s="137"/>
      <c r="BQU3262" s="137"/>
      <c r="BQV3262" s="137"/>
      <c r="BQW3262" s="137"/>
      <c r="BQX3262" s="137"/>
      <c r="BQY3262" s="137"/>
      <c r="BQZ3262" s="137"/>
      <c r="BRA3262" s="137"/>
      <c r="BRB3262" s="137"/>
      <c r="BRC3262" s="137"/>
      <c r="BRD3262" s="137"/>
      <c r="BRE3262" s="137"/>
      <c r="BRF3262" s="137"/>
      <c r="BRG3262" s="137"/>
      <c r="BRH3262" s="137"/>
      <c r="BRI3262" s="137"/>
      <c r="BRJ3262" s="137"/>
      <c r="BRK3262" s="137"/>
      <c r="BRL3262" s="137"/>
      <c r="BRM3262" s="137"/>
      <c r="BRN3262" s="137"/>
      <c r="BRO3262" s="137"/>
      <c r="BRP3262" s="137"/>
      <c r="BRQ3262" s="137"/>
      <c r="BRR3262" s="137"/>
      <c r="BRS3262" s="137"/>
      <c r="BRT3262" s="137"/>
      <c r="BRU3262" s="137"/>
      <c r="BRV3262" s="137"/>
      <c r="BRW3262" s="137"/>
      <c r="BRX3262" s="137"/>
      <c r="BRY3262" s="137"/>
      <c r="BRZ3262" s="137"/>
      <c r="BSA3262" s="137"/>
      <c r="BSB3262" s="137"/>
      <c r="BSC3262" s="137"/>
      <c r="BSD3262" s="137"/>
      <c r="BSE3262" s="137"/>
      <c r="BSF3262" s="137"/>
      <c r="BSG3262" s="137"/>
      <c r="BSH3262" s="137"/>
      <c r="BSI3262" s="137"/>
      <c r="BSJ3262" s="137"/>
      <c r="BSK3262" s="137"/>
      <c r="BSL3262" s="137"/>
      <c r="BSM3262" s="137"/>
      <c r="BSN3262" s="137"/>
      <c r="BSO3262" s="137"/>
      <c r="BSP3262" s="137"/>
      <c r="BSQ3262" s="137"/>
      <c r="BSR3262" s="137"/>
      <c r="BSS3262" s="137"/>
      <c r="BST3262" s="137"/>
      <c r="BSU3262" s="137"/>
      <c r="BSV3262" s="137"/>
      <c r="BSW3262" s="137"/>
      <c r="BSX3262" s="137"/>
      <c r="BSY3262" s="137"/>
      <c r="BSZ3262" s="137"/>
      <c r="BTA3262" s="137"/>
      <c r="BTB3262" s="137"/>
      <c r="BTC3262" s="137"/>
      <c r="BTD3262" s="137"/>
      <c r="BTE3262" s="137"/>
      <c r="BTF3262" s="137"/>
      <c r="BTG3262" s="137"/>
      <c r="BTH3262" s="137"/>
      <c r="BTI3262" s="137"/>
      <c r="BTJ3262" s="137"/>
      <c r="BTK3262" s="137"/>
      <c r="BTL3262" s="137"/>
      <c r="BTM3262" s="137"/>
      <c r="BTN3262" s="137"/>
      <c r="BTO3262" s="137"/>
      <c r="BTP3262" s="137"/>
      <c r="BTQ3262" s="137"/>
      <c r="BTR3262" s="137"/>
      <c r="BTS3262" s="137"/>
      <c r="BTT3262" s="137"/>
      <c r="BTU3262" s="137"/>
      <c r="BTV3262" s="137"/>
      <c r="BTW3262" s="137"/>
      <c r="BTX3262" s="137"/>
      <c r="BTY3262" s="137"/>
      <c r="BTZ3262" s="137"/>
      <c r="BUA3262" s="137"/>
      <c r="BUB3262" s="137"/>
      <c r="BUC3262" s="137"/>
      <c r="BUD3262" s="137"/>
      <c r="BUE3262" s="137"/>
      <c r="BUF3262" s="137"/>
      <c r="BUG3262" s="137"/>
      <c r="BUH3262" s="137"/>
      <c r="BUI3262" s="137"/>
      <c r="BUJ3262" s="137"/>
      <c r="BUK3262" s="137"/>
      <c r="BUL3262" s="137"/>
      <c r="BUM3262" s="137"/>
      <c r="BUN3262" s="137"/>
      <c r="BUO3262" s="137"/>
      <c r="BUP3262" s="137"/>
      <c r="BUQ3262" s="137"/>
      <c r="BUR3262" s="137"/>
      <c r="BUS3262" s="137"/>
      <c r="BUT3262" s="137"/>
      <c r="BUU3262" s="137"/>
      <c r="BUV3262" s="137"/>
      <c r="BUW3262" s="137"/>
      <c r="BUX3262" s="137"/>
      <c r="BUY3262" s="137"/>
      <c r="BUZ3262" s="137"/>
      <c r="BVA3262" s="137"/>
      <c r="BVB3262" s="137"/>
      <c r="BVC3262" s="137"/>
      <c r="BVD3262" s="137"/>
      <c r="BVE3262" s="137"/>
      <c r="BVF3262" s="137"/>
      <c r="BVG3262" s="137"/>
      <c r="BVH3262" s="137"/>
      <c r="BVI3262" s="137"/>
      <c r="BVJ3262" s="137"/>
      <c r="BVK3262" s="137"/>
      <c r="BVL3262" s="137"/>
      <c r="BVM3262" s="137"/>
      <c r="BVN3262" s="137"/>
      <c r="BVO3262" s="137"/>
      <c r="BVP3262" s="137"/>
      <c r="BVQ3262" s="137"/>
      <c r="BVR3262" s="137"/>
      <c r="BVS3262" s="137"/>
      <c r="BVT3262" s="137"/>
      <c r="BVU3262" s="137"/>
      <c r="BVV3262" s="137"/>
      <c r="BVW3262" s="137"/>
      <c r="BVX3262" s="137"/>
      <c r="BVY3262" s="137"/>
      <c r="BVZ3262" s="137"/>
      <c r="BWA3262" s="137"/>
      <c r="BWB3262" s="137"/>
      <c r="BWC3262" s="137"/>
      <c r="BWD3262" s="137"/>
      <c r="BWE3262" s="137"/>
      <c r="BWF3262" s="137"/>
      <c r="BWG3262" s="137"/>
      <c r="BWH3262" s="137"/>
      <c r="BWI3262" s="137"/>
      <c r="BWJ3262" s="137"/>
      <c r="BWK3262" s="137"/>
      <c r="BWL3262" s="137"/>
      <c r="BWM3262" s="137"/>
      <c r="BWN3262" s="137"/>
      <c r="BWO3262" s="137"/>
      <c r="BWP3262" s="137"/>
      <c r="BWQ3262" s="137"/>
      <c r="BWR3262" s="137"/>
      <c r="BWS3262" s="137"/>
      <c r="BWT3262" s="137"/>
      <c r="BWU3262" s="137"/>
      <c r="BWV3262" s="137"/>
      <c r="BWW3262" s="137"/>
      <c r="BWX3262" s="137"/>
      <c r="BWY3262" s="137"/>
      <c r="BWZ3262" s="137"/>
      <c r="BXA3262" s="137"/>
      <c r="BXB3262" s="137"/>
      <c r="BXC3262" s="137"/>
      <c r="BXD3262" s="137"/>
      <c r="BXE3262" s="137"/>
      <c r="BXF3262" s="137"/>
      <c r="BXG3262" s="137"/>
      <c r="BXH3262" s="137"/>
      <c r="BXI3262" s="137"/>
      <c r="BXJ3262" s="137"/>
      <c r="BXK3262" s="137"/>
      <c r="BXL3262" s="137"/>
      <c r="BXM3262" s="137"/>
      <c r="BXN3262" s="137"/>
      <c r="BXO3262" s="137"/>
      <c r="BXP3262" s="137"/>
      <c r="BXQ3262" s="137"/>
      <c r="BXR3262" s="137"/>
      <c r="BXS3262" s="137"/>
      <c r="BXT3262" s="137"/>
      <c r="BXU3262" s="137"/>
      <c r="BXV3262" s="137"/>
      <c r="BXW3262" s="137"/>
      <c r="BXX3262" s="137"/>
      <c r="BXY3262" s="137"/>
      <c r="BXZ3262" s="137"/>
      <c r="BYA3262" s="137"/>
      <c r="BYB3262" s="137"/>
      <c r="BYC3262" s="137"/>
      <c r="BYD3262" s="137"/>
      <c r="BYE3262" s="137"/>
      <c r="BYF3262" s="137"/>
      <c r="BYG3262" s="137"/>
      <c r="BYH3262" s="137"/>
      <c r="BYI3262" s="137"/>
      <c r="BYJ3262" s="137"/>
      <c r="BYK3262" s="137"/>
      <c r="BYL3262" s="137"/>
      <c r="BYM3262" s="137"/>
      <c r="BYN3262" s="137"/>
      <c r="BYO3262" s="137"/>
      <c r="BYP3262" s="137"/>
      <c r="BYQ3262" s="137"/>
      <c r="BYR3262" s="137"/>
      <c r="BYS3262" s="137"/>
      <c r="BYT3262" s="137"/>
      <c r="BYU3262" s="137"/>
      <c r="BYV3262" s="137"/>
      <c r="BYW3262" s="137"/>
      <c r="BYX3262" s="137"/>
      <c r="BYY3262" s="137"/>
      <c r="BYZ3262" s="137"/>
      <c r="BZA3262" s="137"/>
      <c r="BZB3262" s="137"/>
      <c r="BZC3262" s="137"/>
      <c r="BZD3262" s="137"/>
      <c r="BZE3262" s="137"/>
      <c r="BZF3262" s="137"/>
      <c r="BZG3262" s="137"/>
      <c r="BZH3262" s="137"/>
      <c r="BZI3262" s="137"/>
      <c r="BZJ3262" s="137"/>
      <c r="BZK3262" s="137"/>
      <c r="BZL3262" s="137"/>
      <c r="BZM3262" s="137"/>
      <c r="BZN3262" s="137"/>
      <c r="BZO3262" s="137"/>
      <c r="BZP3262" s="137"/>
      <c r="BZQ3262" s="137"/>
      <c r="BZR3262" s="137"/>
      <c r="BZS3262" s="137"/>
      <c r="BZT3262" s="137"/>
      <c r="BZU3262" s="137"/>
      <c r="BZV3262" s="137"/>
      <c r="BZW3262" s="137"/>
      <c r="BZX3262" s="137"/>
      <c r="BZY3262" s="137"/>
      <c r="BZZ3262" s="137"/>
      <c r="CAA3262" s="137"/>
      <c r="CAB3262" s="137"/>
      <c r="CAC3262" s="137"/>
      <c r="CAD3262" s="137"/>
      <c r="CAE3262" s="137"/>
      <c r="CAF3262" s="137"/>
      <c r="CAG3262" s="137"/>
      <c r="CAH3262" s="137"/>
      <c r="CAI3262" s="137"/>
      <c r="CAJ3262" s="137"/>
      <c r="CAK3262" s="137"/>
      <c r="CAL3262" s="137"/>
      <c r="CAM3262" s="137"/>
      <c r="CAN3262" s="137"/>
      <c r="CAO3262" s="137"/>
      <c r="CAP3262" s="137"/>
      <c r="CAQ3262" s="137"/>
      <c r="CAR3262" s="137"/>
      <c r="CAS3262" s="137"/>
      <c r="CAT3262" s="137"/>
      <c r="CAU3262" s="137"/>
      <c r="CAV3262" s="137"/>
      <c r="CAW3262" s="137"/>
      <c r="CAX3262" s="137"/>
      <c r="CAY3262" s="137"/>
      <c r="CAZ3262" s="137"/>
      <c r="CBA3262" s="137"/>
      <c r="CBB3262" s="137"/>
      <c r="CBC3262" s="137"/>
      <c r="CBD3262" s="137"/>
      <c r="CBE3262" s="137"/>
      <c r="CBF3262" s="137"/>
      <c r="CBG3262" s="137"/>
      <c r="CBH3262" s="137"/>
      <c r="CBI3262" s="137"/>
      <c r="CBJ3262" s="137"/>
      <c r="CBK3262" s="137"/>
      <c r="CBL3262" s="137"/>
      <c r="CBM3262" s="137"/>
      <c r="CBN3262" s="137"/>
      <c r="CBO3262" s="137"/>
      <c r="CBP3262" s="137"/>
      <c r="CBQ3262" s="137"/>
      <c r="CBR3262" s="137"/>
      <c r="CBS3262" s="137"/>
      <c r="CBT3262" s="137"/>
      <c r="CBU3262" s="137"/>
      <c r="CBV3262" s="137"/>
      <c r="CBW3262" s="137"/>
      <c r="CBX3262" s="137"/>
      <c r="CBY3262" s="137"/>
      <c r="CBZ3262" s="137"/>
      <c r="CCA3262" s="137"/>
      <c r="CCB3262" s="137"/>
      <c r="CCC3262" s="137"/>
      <c r="CCD3262" s="137"/>
      <c r="CCE3262" s="137"/>
      <c r="CCF3262" s="137"/>
      <c r="CCG3262" s="137"/>
      <c r="CCH3262" s="137"/>
      <c r="CCI3262" s="137"/>
      <c r="CCJ3262" s="137"/>
      <c r="CCK3262" s="137"/>
      <c r="CCL3262" s="137"/>
      <c r="CCM3262" s="137"/>
      <c r="CCN3262" s="137"/>
      <c r="CCO3262" s="137"/>
      <c r="CCP3262" s="137"/>
      <c r="CCQ3262" s="137"/>
      <c r="CCR3262" s="137"/>
      <c r="CCS3262" s="137"/>
      <c r="CCT3262" s="137"/>
      <c r="CCU3262" s="137"/>
      <c r="CCV3262" s="137"/>
      <c r="CCW3262" s="137"/>
      <c r="CCX3262" s="137"/>
      <c r="CCY3262" s="137"/>
      <c r="CCZ3262" s="137"/>
      <c r="CDA3262" s="137"/>
      <c r="CDB3262" s="137"/>
      <c r="CDC3262" s="137"/>
      <c r="CDD3262" s="137"/>
      <c r="CDE3262" s="137"/>
      <c r="CDF3262" s="137"/>
      <c r="CDG3262" s="137"/>
      <c r="CDH3262" s="137"/>
      <c r="CDI3262" s="137"/>
      <c r="CDJ3262" s="137"/>
      <c r="CDK3262" s="137"/>
      <c r="CDL3262" s="137"/>
      <c r="CDM3262" s="137"/>
      <c r="CDN3262" s="137"/>
      <c r="CDO3262" s="137"/>
      <c r="CDP3262" s="137"/>
      <c r="CDQ3262" s="137"/>
      <c r="CDR3262" s="137"/>
      <c r="CDS3262" s="137"/>
      <c r="CDT3262" s="137"/>
      <c r="CDU3262" s="137"/>
      <c r="CDV3262" s="137"/>
      <c r="CDW3262" s="137"/>
      <c r="CDX3262" s="137"/>
      <c r="CDY3262" s="137"/>
      <c r="CDZ3262" s="137"/>
      <c r="CEA3262" s="137"/>
      <c r="CEB3262" s="137"/>
      <c r="CEC3262" s="137"/>
      <c r="CED3262" s="137"/>
      <c r="CEE3262" s="137"/>
      <c r="CEF3262" s="137"/>
      <c r="CEG3262" s="137"/>
      <c r="CEH3262" s="137"/>
      <c r="CEI3262" s="137"/>
      <c r="CEJ3262" s="137"/>
      <c r="CEK3262" s="137"/>
      <c r="CEL3262" s="137"/>
      <c r="CEM3262" s="137"/>
      <c r="CEN3262" s="137"/>
      <c r="CEO3262" s="137"/>
      <c r="CEP3262" s="137"/>
      <c r="CEQ3262" s="137"/>
      <c r="CER3262" s="137"/>
      <c r="CES3262" s="137"/>
      <c r="CET3262" s="137"/>
      <c r="CEU3262" s="137"/>
      <c r="CEV3262" s="137"/>
      <c r="CEW3262" s="137"/>
      <c r="CEX3262" s="137"/>
      <c r="CEY3262" s="137"/>
      <c r="CEZ3262" s="137"/>
      <c r="CFA3262" s="137"/>
      <c r="CFB3262" s="137"/>
      <c r="CFC3262" s="137"/>
      <c r="CFD3262" s="137"/>
      <c r="CFE3262" s="137"/>
      <c r="CFF3262" s="137"/>
      <c r="CFG3262" s="137"/>
      <c r="CFH3262" s="137"/>
      <c r="CFI3262" s="137"/>
      <c r="CFJ3262" s="137"/>
      <c r="CFK3262" s="137"/>
      <c r="CFL3262" s="137"/>
      <c r="CFM3262" s="137"/>
      <c r="CFN3262" s="137"/>
      <c r="CFO3262" s="137"/>
      <c r="CFP3262" s="137"/>
      <c r="CFQ3262" s="137"/>
      <c r="CFR3262" s="137"/>
      <c r="CFS3262" s="137"/>
      <c r="CFT3262" s="137"/>
      <c r="CFU3262" s="137"/>
      <c r="CFV3262" s="137"/>
      <c r="CFW3262" s="137"/>
      <c r="CFX3262" s="137"/>
      <c r="CFY3262" s="137"/>
      <c r="CFZ3262" s="137"/>
      <c r="CGA3262" s="137"/>
      <c r="CGB3262" s="137"/>
      <c r="CGC3262" s="137"/>
      <c r="CGD3262" s="137"/>
      <c r="CGE3262" s="137"/>
      <c r="CGF3262" s="137"/>
      <c r="CGG3262" s="137"/>
      <c r="CGH3262" s="137"/>
      <c r="CGI3262" s="137"/>
      <c r="CGJ3262" s="137"/>
      <c r="CGK3262" s="137"/>
      <c r="CGL3262" s="137"/>
      <c r="CGM3262" s="137"/>
      <c r="CGN3262" s="137"/>
      <c r="CGO3262" s="137"/>
      <c r="CGP3262" s="137"/>
      <c r="CGQ3262" s="137"/>
      <c r="CGR3262" s="137"/>
      <c r="CGS3262" s="137"/>
      <c r="CGT3262" s="137"/>
      <c r="CGU3262" s="137"/>
      <c r="CGV3262" s="137"/>
      <c r="CGW3262" s="137"/>
      <c r="CGX3262" s="137"/>
      <c r="CGY3262" s="137"/>
      <c r="CGZ3262" s="137"/>
      <c r="CHA3262" s="137"/>
      <c r="CHB3262" s="137"/>
      <c r="CHC3262" s="137"/>
      <c r="CHD3262" s="137"/>
      <c r="CHE3262" s="137"/>
      <c r="CHF3262" s="137"/>
      <c r="CHG3262" s="137"/>
      <c r="CHH3262" s="137"/>
      <c r="CHI3262" s="137"/>
      <c r="CHJ3262" s="137"/>
      <c r="CHK3262" s="137"/>
      <c r="CHL3262" s="137"/>
      <c r="CHM3262" s="137"/>
      <c r="CHN3262" s="137"/>
      <c r="CHO3262" s="137"/>
      <c r="CHP3262" s="137"/>
      <c r="CHQ3262" s="137"/>
      <c r="CHR3262" s="137"/>
      <c r="CHS3262" s="137"/>
      <c r="CHT3262" s="137"/>
      <c r="CHU3262" s="137"/>
      <c r="CHV3262" s="137"/>
      <c r="CHW3262" s="137"/>
      <c r="CHX3262" s="137"/>
      <c r="CHY3262" s="137"/>
      <c r="CHZ3262" s="137"/>
      <c r="CIA3262" s="137"/>
      <c r="CIB3262" s="137"/>
      <c r="CIC3262" s="137"/>
      <c r="CID3262" s="137"/>
      <c r="CIE3262" s="137"/>
      <c r="CIF3262" s="137"/>
      <c r="CIG3262" s="137"/>
      <c r="CIH3262" s="137"/>
      <c r="CII3262" s="137"/>
      <c r="CIJ3262" s="137"/>
      <c r="CIK3262" s="137"/>
      <c r="CIL3262" s="137"/>
      <c r="CIM3262" s="137"/>
      <c r="CIN3262" s="137"/>
      <c r="CIO3262" s="137"/>
      <c r="CIP3262" s="137"/>
      <c r="CIQ3262" s="137"/>
      <c r="CIR3262" s="137"/>
      <c r="CIS3262" s="137"/>
      <c r="CIT3262" s="137"/>
      <c r="CIU3262" s="137"/>
      <c r="CIV3262" s="137"/>
      <c r="CIW3262" s="137"/>
      <c r="CIX3262" s="137"/>
      <c r="CIY3262" s="137"/>
      <c r="CIZ3262" s="137"/>
      <c r="CJA3262" s="137"/>
      <c r="CJB3262" s="137"/>
      <c r="CJC3262" s="137"/>
      <c r="CJD3262" s="137"/>
      <c r="CJE3262" s="137"/>
      <c r="CJF3262" s="137"/>
      <c r="CJG3262" s="137"/>
      <c r="CJH3262" s="137"/>
      <c r="CJI3262" s="137"/>
      <c r="CJJ3262" s="137"/>
      <c r="CJK3262" s="137"/>
      <c r="CJL3262" s="137"/>
      <c r="CJM3262" s="137"/>
      <c r="CJN3262" s="137"/>
      <c r="CJO3262" s="137"/>
      <c r="CJP3262" s="137"/>
      <c r="CJQ3262" s="137"/>
      <c r="CJR3262" s="137"/>
      <c r="CJS3262" s="137"/>
      <c r="CJT3262" s="137"/>
      <c r="CJU3262" s="137"/>
      <c r="CJV3262" s="137"/>
      <c r="CJW3262" s="137"/>
      <c r="CJX3262" s="137"/>
      <c r="CJY3262" s="137"/>
      <c r="CJZ3262" s="137"/>
      <c r="CKA3262" s="137"/>
      <c r="CKB3262" s="137"/>
      <c r="CKC3262" s="137"/>
      <c r="CKD3262" s="137"/>
      <c r="CKE3262" s="137"/>
      <c r="CKF3262" s="137"/>
      <c r="CKG3262" s="137"/>
      <c r="CKH3262" s="137"/>
      <c r="CKI3262" s="137"/>
      <c r="CKJ3262" s="137"/>
      <c r="CKK3262" s="137"/>
      <c r="CKL3262" s="137"/>
      <c r="CKM3262" s="137"/>
      <c r="CKN3262" s="137"/>
      <c r="CKO3262" s="137"/>
      <c r="CKP3262" s="137"/>
      <c r="CKQ3262" s="137"/>
      <c r="CKR3262" s="137"/>
      <c r="CKS3262" s="137"/>
      <c r="CKT3262" s="137"/>
      <c r="CKU3262" s="137"/>
      <c r="CKV3262" s="137"/>
      <c r="CKW3262" s="137"/>
      <c r="CKX3262" s="137"/>
      <c r="CKY3262" s="137"/>
      <c r="CKZ3262" s="137"/>
      <c r="CLA3262" s="137"/>
      <c r="CLB3262" s="137"/>
      <c r="CLC3262" s="137"/>
      <c r="CLD3262" s="137"/>
      <c r="CLE3262" s="137"/>
      <c r="CLF3262" s="137"/>
      <c r="CLG3262" s="137"/>
      <c r="CLH3262" s="137"/>
      <c r="CLI3262" s="137"/>
      <c r="CLJ3262" s="137"/>
      <c r="CLK3262" s="137"/>
      <c r="CLL3262" s="137"/>
      <c r="CLM3262" s="137"/>
      <c r="CLN3262" s="137"/>
      <c r="CLO3262" s="137"/>
      <c r="CLP3262" s="137"/>
      <c r="CLQ3262" s="137"/>
      <c r="CLR3262" s="137"/>
      <c r="CLS3262" s="137"/>
      <c r="CLT3262" s="137"/>
      <c r="CLU3262" s="137"/>
      <c r="CLV3262" s="137"/>
      <c r="CLW3262" s="137"/>
      <c r="CLX3262" s="137"/>
      <c r="CLY3262" s="137"/>
      <c r="CLZ3262" s="137"/>
      <c r="CMA3262" s="137"/>
      <c r="CMB3262" s="137"/>
      <c r="CMC3262" s="137"/>
      <c r="CMD3262" s="137"/>
      <c r="CME3262" s="137"/>
      <c r="CMF3262" s="137"/>
      <c r="CMG3262" s="137"/>
      <c r="CMH3262" s="137"/>
      <c r="CMI3262" s="137"/>
      <c r="CMJ3262" s="137"/>
      <c r="CMK3262" s="137"/>
      <c r="CML3262" s="137"/>
      <c r="CMM3262" s="137"/>
      <c r="CMN3262" s="137"/>
      <c r="CMO3262" s="137"/>
      <c r="CMP3262" s="137"/>
      <c r="CMQ3262" s="137"/>
      <c r="CMR3262" s="137"/>
      <c r="CMS3262" s="137"/>
      <c r="CMT3262" s="137"/>
      <c r="CMU3262" s="137"/>
      <c r="CMV3262" s="137"/>
      <c r="CMW3262" s="137"/>
      <c r="CMX3262" s="137"/>
      <c r="CMY3262" s="137"/>
      <c r="CMZ3262" s="137"/>
      <c r="CNA3262" s="137"/>
      <c r="CNB3262" s="137"/>
      <c r="CNC3262" s="137"/>
      <c r="CND3262" s="137"/>
      <c r="CNE3262" s="137"/>
      <c r="CNF3262" s="137"/>
      <c r="CNG3262" s="137"/>
      <c r="CNH3262" s="137"/>
      <c r="CNI3262" s="137"/>
      <c r="CNJ3262" s="137"/>
      <c r="CNK3262" s="137"/>
      <c r="CNL3262" s="137"/>
      <c r="CNM3262" s="137"/>
      <c r="CNN3262" s="137"/>
      <c r="CNO3262" s="137"/>
      <c r="CNP3262" s="137"/>
      <c r="CNQ3262" s="137"/>
      <c r="CNR3262" s="137"/>
      <c r="CNS3262" s="137"/>
      <c r="CNT3262" s="137"/>
      <c r="CNU3262" s="137"/>
      <c r="CNV3262" s="137"/>
      <c r="CNW3262" s="137"/>
      <c r="CNX3262" s="137"/>
      <c r="CNY3262" s="137"/>
      <c r="CNZ3262" s="137"/>
      <c r="COA3262" s="137"/>
      <c r="COB3262" s="137"/>
      <c r="COC3262" s="137"/>
      <c r="COD3262" s="137"/>
      <c r="COE3262" s="137"/>
      <c r="COF3262" s="137"/>
      <c r="COG3262" s="137"/>
      <c r="COH3262" s="137"/>
      <c r="COI3262" s="137"/>
      <c r="COJ3262" s="137"/>
      <c r="COK3262" s="137"/>
      <c r="COL3262" s="137"/>
      <c r="COM3262" s="137"/>
      <c r="CON3262" s="137"/>
      <c r="COO3262" s="137"/>
      <c r="COP3262" s="137"/>
      <c r="COQ3262" s="137"/>
      <c r="COR3262" s="137"/>
      <c r="COS3262" s="137"/>
      <c r="COT3262" s="137"/>
      <c r="COU3262" s="137"/>
      <c r="COV3262" s="137"/>
      <c r="COW3262" s="137"/>
      <c r="COX3262" s="137"/>
      <c r="COY3262" s="137"/>
      <c r="COZ3262" s="137"/>
      <c r="CPA3262" s="137"/>
      <c r="CPB3262" s="137"/>
      <c r="CPC3262" s="137"/>
      <c r="CPD3262" s="137"/>
      <c r="CPE3262" s="137"/>
      <c r="CPF3262" s="137"/>
      <c r="CPG3262" s="137"/>
      <c r="CPH3262" s="137"/>
      <c r="CPI3262" s="137"/>
      <c r="CPJ3262" s="137"/>
      <c r="CPK3262" s="137"/>
      <c r="CPL3262" s="137"/>
      <c r="CPM3262" s="137"/>
      <c r="CPN3262" s="137"/>
      <c r="CPO3262" s="137"/>
      <c r="CPP3262" s="137"/>
      <c r="CPQ3262" s="137"/>
      <c r="CPR3262" s="137"/>
      <c r="CPS3262" s="137"/>
      <c r="CPT3262" s="137"/>
      <c r="CPU3262" s="137"/>
      <c r="CPV3262" s="137"/>
      <c r="CPW3262" s="137"/>
      <c r="CPX3262" s="137"/>
      <c r="CPY3262" s="137"/>
      <c r="CPZ3262" s="137"/>
      <c r="CQA3262" s="137"/>
      <c r="CQB3262" s="137"/>
      <c r="CQC3262" s="137"/>
      <c r="CQD3262" s="137"/>
      <c r="CQE3262" s="137"/>
      <c r="CQF3262" s="137"/>
      <c r="CQG3262" s="137"/>
      <c r="CQH3262" s="137"/>
      <c r="CQI3262" s="137"/>
      <c r="CQJ3262" s="137"/>
      <c r="CQK3262" s="137"/>
      <c r="CQL3262" s="137"/>
      <c r="CQM3262" s="137"/>
      <c r="CQN3262" s="137"/>
      <c r="CQO3262" s="137"/>
      <c r="CQP3262" s="137"/>
      <c r="CQQ3262" s="137"/>
      <c r="CQR3262" s="137"/>
      <c r="CQS3262" s="137"/>
      <c r="CQT3262" s="137"/>
      <c r="CQU3262" s="137"/>
      <c r="CQV3262" s="137"/>
      <c r="CQW3262" s="137"/>
      <c r="CQX3262" s="137"/>
      <c r="CQY3262" s="137"/>
      <c r="CQZ3262" s="137"/>
      <c r="CRA3262" s="137"/>
      <c r="CRB3262" s="137"/>
      <c r="CRC3262" s="137"/>
      <c r="CRD3262" s="137"/>
      <c r="CRE3262" s="137"/>
      <c r="CRF3262" s="137"/>
      <c r="CRG3262" s="137"/>
      <c r="CRH3262" s="137"/>
      <c r="CRI3262" s="137"/>
      <c r="CRJ3262" s="137"/>
      <c r="CRK3262" s="137"/>
      <c r="CRL3262" s="137"/>
      <c r="CRM3262" s="137"/>
      <c r="CRN3262" s="137"/>
      <c r="CRO3262" s="137"/>
      <c r="CRP3262" s="137"/>
      <c r="CRQ3262" s="137"/>
      <c r="CRR3262" s="137"/>
      <c r="CRS3262" s="137"/>
      <c r="CRT3262" s="137"/>
      <c r="CRU3262" s="137"/>
      <c r="CRV3262" s="137"/>
      <c r="CRW3262" s="137"/>
      <c r="CRX3262" s="137"/>
      <c r="CRY3262" s="137"/>
      <c r="CRZ3262" s="137"/>
      <c r="CSA3262" s="137"/>
      <c r="CSB3262" s="137"/>
      <c r="CSC3262" s="137"/>
      <c r="CSD3262" s="137"/>
      <c r="CSE3262" s="137"/>
      <c r="CSF3262" s="137"/>
      <c r="CSG3262" s="137"/>
      <c r="CSH3262" s="137"/>
      <c r="CSI3262" s="137"/>
      <c r="CSJ3262" s="137"/>
      <c r="CSK3262" s="137"/>
      <c r="CSL3262" s="137"/>
      <c r="CSM3262" s="137"/>
      <c r="CSN3262" s="137"/>
      <c r="CSO3262" s="137"/>
      <c r="CSP3262" s="137"/>
      <c r="CSQ3262" s="137"/>
      <c r="CSR3262" s="137"/>
      <c r="CSS3262" s="137"/>
      <c r="CST3262" s="137"/>
      <c r="CSU3262" s="137"/>
      <c r="CSV3262" s="137"/>
      <c r="CSW3262" s="137"/>
      <c r="CSX3262" s="137"/>
      <c r="CSY3262" s="137"/>
      <c r="CSZ3262" s="137"/>
      <c r="CTA3262" s="137"/>
      <c r="CTB3262" s="137"/>
      <c r="CTC3262" s="137"/>
      <c r="CTD3262" s="137"/>
      <c r="CTE3262" s="137"/>
      <c r="CTF3262" s="137"/>
      <c r="CTG3262" s="137"/>
      <c r="CTH3262" s="137"/>
      <c r="CTI3262" s="137"/>
      <c r="CTJ3262" s="137"/>
      <c r="CTK3262" s="137"/>
      <c r="CTL3262" s="137"/>
      <c r="CTM3262" s="137"/>
      <c r="CTN3262" s="137"/>
      <c r="CTO3262" s="137"/>
      <c r="CTP3262" s="137"/>
      <c r="CTQ3262" s="137"/>
      <c r="CTR3262" s="137"/>
      <c r="CTS3262" s="137"/>
      <c r="CTT3262" s="137"/>
      <c r="CTU3262" s="137"/>
      <c r="CTV3262" s="137"/>
      <c r="CTW3262" s="137"/>
      <c r="CTX3262" s="137"/>
      <c r="CTY3262" s="137"/>
      <c r="CTZ3262" s="137"/>
      <c r="CUA3262" s="137"/>
      <c r="CUB3262" s="137"/>
      <c r="CUC3262" s="137"/>
      <c r="CUD3262" s="137"/>
      <c r="CUE3262" s="137"/>
      <c r="CUF3262" s="137"/>
      <c r="CUG3262" s="137"/>
      <c r="CUH3262" s="137"/>
      <c r="CUI3262" s="137"/>
      <c r="CUJ3262" s="137"/>
      <c r="CUK3262" s="137"/>
      <c r="CUL3262" s="137"/>
      <c r="CUM3262" s="137"/>
      <c r="CUN3262" s="137"/>
      <c r="CUO3262" s="137"/>
      <c r="CUP3262" s="137"/>
      <c r="CUQ3262" s="137"/>
      <c r="CUR3262" s="137"/>
      <c r="CUS3262" s="137"/>
      <c r="CUT3262" s="137"/>
      <c r="CUU3262" s="137"/>
      <c r="CUV3262" s="137"/>
      <c r="CUW3262" s="137"/>
      <c r="CUX3262" s="137"/>
      <c r="CUY3262" s="137"/>
      <c r="CUZ3262" s="137"/>
      <c r="CVA3262" s="137"/>
      <c r="CVB3262" s="137"/>
      <c r="CVC3262" s="137"/>
      <c r="CVD3262" s="137"/>
      <c r="CVE3262" s="137"/>
      <c r="CVF3262" s="137"/>
      <c r="CVG3262" s="137"/>
      <c r="CVH3262" s="137"/>
      <c r="CVI3262" s="137"/>
      <c r="CVJ3262" s="137"/>
      <c r="CVK3262" s="137"/>
      <c r="CVL3262" s="137"/>
      <c r="CVM3262" s="137"/>
      <c r="CVN3262" s="137"/>
      <c r="CVO3262" s="137"/>
      <c r="CVP3262" s="137"/>
      <c r="CVQ3262" s="137"/>
      <c r="CVR3262" s="137"/>
      <c r="CVS3262" s="137"/>
      <c r="CVT3262" s="137"/>
      <c r="CVU3262" s="137"/>
      <c r="CVV3262" s="137"/>
      <c r="CVW3262" s="137"/>
      <c r="CVX3262" s="137"/>
      <c r="CVY3262" s="137"/>
      <c r="CVZ3262" s="137"/>
      <c r="CWA3262" s="137"/>
      <c r="CWB3262" s="137"/>
      <c r="CWC3262" s="137"/>
      <c r="CWD3262" s="137"/>
      <c r="CWE3262" s="137"/>
      <c r="CWF3262" s="137"/>
      <c r="CWG3262" s="137"/>
      <c r="CWH3262" s="137"/>
      <c r="CWI3262" s="137"/>
      <c r="CWJ3262" s="137"/>
      <c r="CWK3262" s="137"/>
      <c r="CWL3262" s="137"/>
      <c r="CWM3262" s="137"/>
      <c r="CWN3262" s="137"/>
      <c r="CWO3262" s="137"/>
      <c r="CWP3262" s="137"/>
      <c r="CWQ3262" s="137"/>
      <c r="CWR3262" s="137"/>
      <c r="CWS3262" s="137"/>
      <c r="CWT3262" s="137"/>
      <c r="CWU3262" s="137"/>
      <c r="CWV3262" s="137"/>
      <c r="CWW3262" s="137"/>
      <c r="CWX3262" s="137"/>
      <c r="CWY3262" s="137"/>
      <c r="CWZ3262" s="137"/>
      <c r="CXA3262" s="137"/>
      <c r="CXB3262" s="137"/>
      <c r="CXC3262" s="137"/>
      <c r="CXD3262" s="137"/>
      <c r="CXE3262" s="137"/>
      <c r="CXF3262" s="137"/>
      <c r="CXG3262" s="137"/>
      <c r="CXH3262" s="137"/>
      <c r="CXI3262" s="137"/>
      <c r="CXJ3262" s="137"/>
      <c r="CXK3262" s="137"/>
      <c r="CXL3262" s="137"/>
      <c r="CXM3262" s="137"/>
      <c r="CXN3262" s="137"/>
      <c r="CXO3262" s="137"/>
      <c r="CXP3262" s="137"/>
      <c r="CXQ3262" s="137"/>
      <c r="CXR3262" s="137"/>
      <c r="CXS3262" s="137"/>
      <c r="CXT3262" s="137"/>
      <c r="CXU3262" s="137"/>
      <c r="CXV3262" s="137"/>
      <c r="CXW3262" s="137"/>
      <c r="CXX3262" s="137"/>
      <c r="CXY3262" s="137"/>
      <c r="CXZ3262" s="137"/>
      <c r="CYA3262" s="137"/>
      <c r="CYB3262" s="137"/>
      <c r="CYC3262" s="137"/>
      <c r="CYD3262" s="137"/>
      <c r="CYE3262" s="137"/>
      <c r="CYF3262" s="137"/>
      <c r="CYG3262" s="137"/>
      <c r="CYH3262" s="137"/>
      <c r="CYI3262" s="137"/>
      <c r="CYJ3262" s="137"/>
      <c r="CYK3262" s="137"/>
      <c r="CYL3262" s="137"/>
      <c r="CYM3262" s="137"/>
      <c r="CYN3262" s="137"/>
      <c r="CYO3262" s="137"/>
      <c r="CYP3262" s="137"/>
      <c r="CYQ3262" s="137"/>
      <c r="CYR3262" s="137"/>
      <c r="CYS3262" s="137"/>
      <c r="CYT3262" s="137"/>
      <c r="CYU3262" s="137"/>
      <c r="CYV3262" s="137"/>
      <c r="CYW3262" s="137"/>
      <c r="CYX3262" s="137"/>
      <c r="CYY3262" s="137"/>
      <c r="CYZ3262" s="137"/>
      <c r="CZA3262" s="137"/>
      <c r="CZB3262" s="137"/>
      <c r="CZC3262" s="137"/>
      <c r="CZD3262" s="137"/>
      <c r="CZE3262" s="137"/>
      <c r="CZF3262" s="137"/>
      <c r="CZG3262" s="137"/>
      <c r="CZH3262" s="137"/>
      <c r="CZI3262" s="137"/>
      <c r="CZJ3262" s="137"/>
      <c r="CZK3262" s="137"/>
      <c r="CZL3262" s="137"/>
      <c r="CZM3262" s="137"/>
      <c r="CZN3262" s="137"/>
      <c r="CZO3262" s="137"/>
      <c r="CZP3262" s="137"/>
      <c r="CZQ3262" s="137"/>
      <c r="CZR3262" s="137"/>
      <c r="CZS3262" s="137"/>
      <c r="CZT3262" s="137"/>
      <c r="CZU3262" s="137"/>
      <c r="CZV3262" s="137"/>
      <c r="CZW3262" s="137"/>
      <c r="CZX3262" s="137"/>
      <c r="CZY3262" s="137"/>
      <c r="CZZ3262" s="137"/>
      <c r="DAA3262" s="137"/>
      <c r="DAB3262" s="137"/>
      <c r="DAC3262" s="137"/>
      <c r="DAD3262" s="137"/>
      <c r="DAE3262" s="137"/>
      <c r="DAF3262" s="137"/>
      <c r="DAG3262" s="137"/>
      <c r="DAH3262" s="137"/>
      <c r="DAI3262" s="137"/>
      <c r="DAJ3262" s="137"/>
      <c r="DAK3262" s="137"/>
      <c r="DAL3262" s="137"/>
      <c r="DAM3262" s="137"/>
      <c r="DAN3262" s="137"/>
      <c r="DAO3262" s="137"/>
      <c r="DAP3262" s="137"/>
      <c r="DAQ3262" s="137"/>
      <c r="DAR3262" s="137"/>
      <c r="DAS3262" s="137"/>
      <c r="DAT3262" s="137"/>
      <c r="DAU3262" s="137"/>
      <c r="DAV3262" s="137"/>
      <c r="DAW3262" s="137"/>
      <c r="DAX3262" s="137"/>
      <c r="DAY3262" s="137"/>
      <c r="DAZ3262" s="137"/>
      <c r="DBA3262" s="137"/>
      <c r="DBB3262" s="137"/>
      <c r="DBC3262" s="137"/>
      <c r="DBD3262" s="137"/>
      <c r="DBE3262" s="137"/>
      <c r="DBF3262" s="137"/>
      <c r="DBG3262" s="137"/>
      <c r="DBH3262" s="137"/>
      <c r="DBI3262" s="137"/>
      <c r="DBJ3262" s="137"/>
      <c r="DBK3262" s="137"/>
      <c r="DBL3262" s="137"/>
      <c r="DBM3262" s="137"/>
      <c r="DBN3262" s="137"/>
      <c r="DBO3262" s="137"/>
      <c r="DBP3262" s="137"/>
      <c r="DBQ3262" s="137"/>
      <c r="DBR3262" s="137"/>
      <c r="DBS3262" s="137"/>
      <c r="DBT3262" s="137"/>
      <c r="DBU3262" s="137"/>
      <c r="DBV3262" s="137"/>
      <c r="DBW3262" s="137"/>
      <c r="DBX3262" s="137"/>
      <c r="DBY3262" s="137"/>
      <c r="DBZ3262" s="137"/>
      <c r="DCA3262" s="137"/>
      <c r="DCB3262" s="137"/>
      <c r="DCC3262" s="137"/>
      <c r="DCD3262" s="137"/>
      <c r="DCE3262" s="137"/>
      <c r="DCF3262" s="137"/>
      <c r="DCG3262" s="137"/>
      <c r="DCH3262" s="137"/>
      <c r="DCI3262" s="137"/>
      <c r="DCJ3262" s="137"/>
      <c r="DCK3262" s="137"/>
      <c r="DCL3262" s="137"/>
      <c r="DCM3262" s="137"/>
      <c r="DCN3262" s="137"/>
      <c r="DCO3262" s="137"/>
      <c r="DCP3262" s="137"/>
      <c r="DCQ3262" s="137"/>
      <c r="DCR3262" s="137"/>
      <c r="DCS3262" s="137"/>
      <c r="DCT3262" s="137"/>
      <c r="DCU3262" s="137"/>
      <c r="DCV3262" s="137"/>
      <c r="DCW3262" s="137"/>
      <c r="DCX3262" s="137"/>
      <c r="DCY3262" s="137"/>
      <c r="DCZ3262" s="137"/>
      <c r="DDA3262" s="137"/>
      <c r="DDB3262" s="137"/>
      <c r="DDC3262" s="137"/>
      <c r="DDD3262" s="137"/>
      <c r="DDE3262" s="137"/>
      <c r="DDF3262" s="137"/>
      <c r="DDG3262" s="137"/>
      <c r="DDH3262" s="137"/>
      <c r="DDI3262" s="137"/>
      <c r="DDJ3262" s="137"/>
      <c r="DDK3262" s="137"/>
      <c r="DDL3262" s="137"/>
      <c r="DDM3262" s="137"/>
      <c r="DDN3262" s="137"/>
      <c r="DDO3262" s="137"/>
      <c r="DDP3262" s="137"/>
      <c r="DDQ3262" s="137"/>
      <c r="DDR3262" s="137"/>
      <c r="DDS3262" s="137"/>
      <c r="DDT3262" s="137"/>
      <c r="DDU3262" s="137"/>
      <c r="DDV3262" s="137"/>
      <c r="DDW3262" s="137"/>
      <c r="DDX3262" s="137"/>
      <c r="DDY3262" s="137"/>
      <c r="DDZ3262" s="137"/>
      <c r="DEA3262" s="137"/>
      <c r="DEB3262" s="137"/>
      <c r="DEC3262" s="137"/>
      <c r="DED3262" s="137"/>
      <c r="DEE3262" s="137"/>
      <c r="DEF3262" s="137"/>
      <c r="DEG3262" s="137"/>
      <c r="DEH3262" s="137"/>
      <c r="DEI3262" s="137"/>
      <c r="DEJ3262" s="137"/>
      <c r="DEK3262" s="137"/>
      <c r="DEL3262" s="137"/>
      <c r="DEM3262" s="137"/>
      <c r="DEN3262" s="137"/>
      <c r="DEO3262" s="137"/>
      <c r="DEP3262" s="137"/>
      <c r="DEQ3262" s="137"/>
      <c r="DER3262" s="137"/>
      <c r="DES3262" s="137"/>
      <c r="DET3262" s="137"/>
      <c r="DEU3262" s="137"/>
      <c r="DEV3262" s="137"/>
      <c r="DEW3262" s="137"/>
      <c r="DEX3262" s="137"/>
      <c r="DEY3262" s="137"/>
      <c r="DEZ3262" s="137"/>
      <c r="DFA3262" s="137"/>
      <c r="DFB3262" s="137"/>
      <c r="DFC3262" s="137"/>
      <c r="DFD3262" s="137"/>
      <c r="DFE3262" s="137"/>
      <c r="DFF3262" s="137"/>
      <c r="DFG3262" s="137"/>
      <c r="DFH3262" s="137"/>
      <c r="DFI3262" s="137"/>
      <c r="DFJ3262" s="137"/>
      <c r="DFK3262" s="137"/>
      <c r="DFL3262" s="137"/>
      <c r="DFM3262" s="137"/>
      <c r="DFN3262" s="137"/>
      <c r="DFO3262" s="137"/>
      <c r="DFP3262" s="137"/>
      <c r="DFQ3262" s="137"/>
      <c r="DFR3262" s="137"/>
      <c r="DFS3262" s="137"/>
      <c r="DFT3262" s="137"/>
      <c r="DFU3262" s="137"/>
      <c r="DFV3262" s="137"/>
      <c r="DFW3262" s="137"/>
      <c r="DFX3262" s="137"/>
      <c r="DFY3262" s="137"/>
      <c r="DFZ3262" s="137"/>
      <c r="DGA3262" s="137"/>
      <c r="DGB3262" s="137"/>
      <c r="DGC3262" s="137"/>
      <c r="DGD3262" s="137"/>
      <c r="DGE3262" s="137"/>
      <c r="DGF3262" s="137"/>
      <c r="DGG3262" s="137"/>
      <c r="DGH3262" s="137"/>
      <c r="DGI3262" s="137"/>
      <c r="DGJ3262" s="137"/>
      <c r="DGK3262" s="137"/>
      <c r="DGL3262" s="137"/>
      <c r="DGM3262" s="137"/>
      <c r="DGN3262" s="137"/>
      <c r="DGO3262" s="137"/>
      <c r="DGP3262" s="137"/>
      <c r="DGQ3262" s="137"/>
      <c r="DGR3262" s="137"/>
      <c r="DGS3262" s="137"/>
      <c r="DGT3262" s="137"/>
      <c r="DGU3262" s="137"/>
      <c r="DGV3262" s="137"/>
      <c r="DGW3262" s="137"/>
      <c r="DGX3262" s="137"/>
      <c r="DGY3262" s="137"/>
      <c r="DGZ3262" s="137"/>
      <c r="DHA3262" s="137"/>
      <c r="DHB3262" s="137"/>
      <c r="DHC3262" s="137"/>
      <c r="DHD3262" s="137"/>
      <c r="DHE3262" s="137"/>
      <c r="DHF3262" s="137"/>
      <c r="DHG3262" s="137"/>
      <c r="DHH3262" s="137"/>
      <c r="DHI3262" s="137"/>
      <c r="DHJ3262" s="137"/>
      <c r="DHK3262" s="137"/>
      <c r="DHL3262" s="137"/>
      <c r="DHM3262" s="137"/>
      <c r="DHN3262" s="137"/>
      <c r="DHO3262" s="137"/>
    </row>
    <row r="3263" spans="1:2927" s="148" customFormat="1" ht="27.9" customHeight="1" outlineLevel="1" x14ac:dyDescent="0.35">
      <c r="A3263" s="83" t="s">
        <v>4508</v>
      </c>
      <c r="B3263" s="84" t="s">
        <v>456</v>
      </c>
      <c r="C3263" s="85"/>
      <c r="D3263" s="86"/>
      <c r="E3263" s="101"/>
      <c r="F3263" s="101"/>
      <c r="G3263" s="101"/>
      <c r="H3263" s="101"/>
      <c r="I3263" s="101">
        <f t="shared" si="199"/>
        <v>0</v>
      </c>
      <c r="J3263" s="101"/>
      <c r="K3263" s="101"/>
      <c r="L3263" s="101"/>
      <c r="M3263" s="101"/>
      <c r="N3263" s="101">
        <f t="shared" si="200"/>
        <v>0</v>
      </c>
      <c r="O3263" s="88">
        <v>46188</v>
      </c>
      <c r="P3263" s="88">
        <v>46189</v>
      </c>
      <c r="Q3263" s="89">
        <v>7.0000000000000007E-2</v>
      </c>
      <c r="R3263" s="90" t="s">
        <v>33</v>
      </c>
      <c r="S3263" s="405"/>
      <c r="T3263" s="405"/>
      <c r="U3263" s="406"/>
      <c r="V3263" s="137"/>
      <c r="W3263" s="137"/>
      <c r="X3263" s="137"/>
      <c r="Y3263" s="137"/>
      <c r="Z3263" s="137"/>
      <c r="AA3263" s="137"/>
      <c r="AB3263" s="137"/>
      <c r="AC3263" s="137"/>
      <c r="AD3263" s="137"/>
      <c r="AE3263" s="137"/>
      <c r="AF3263" s="137"/>
      <c r="AG3263" s="137"/>
      <c r="AH3263" s="137"/>
      <c r="AI3263" s="137"/>
      <c r="AJ3263" s="137"/>
      <c r="AK3263" s="137"/>
      <c r="AL3263" s="137"/>
      <c r="AM3263" s="137"/>
      <c r="AN3263" s="137"/>
      <c r="AO3263" s="137"/>
      <c r="AP3263" s="137"/>
      <c r="AQ3263" s="137"/>
      <c r="AR3263" s="137"/>
      <c r="AS3263" s="137"/>
      <c r="AT3263" s="137"/>
      <c r="AU3263" s="137"/>
      <c r="AV3263" s="137"/>
      <c r="AW3263" s="137"/>
      <c r="AX3263" s="137"/>
      <c r="AY3263" s="137"/>
      <c r="AZ3263" s="137"/>
      <c r="BA3263" s="137"/>
      <c r="BB3263" s="137"/>
      <c r="BC3263" s="137"/>
      <c r="BD3263" s="137"/>
      <c r="BE3263" s="137"/>
      <c r="BF3263" s="137"/>
      <c r="BG3263" s="137"/>
      <c r="BH3263" s="137"/>
      <c r="BI3263" s="137"/>
      <c r="BJ3263" s="137"/>
      <c r="BK3263" s="137"/>
      <c r="BL3263" s="137"/>
      <c r="BM3263" s="137"/>
      <c r="BN3263" s="137"/>
      <c r="BO3263" s="137"/>
      <c r="BP3263" s="137"/>
      <c r="BQ3263" s="137"/>
      <c r="BR3263" s="137"/>
      <c r="BS3263" s="137"/>
      <c r="BT3263" s="137"/>
      <c r="BU3263" s="137"/>
      <c r="BV3263" s="137"/>
      <c r="BW3263" s="137"/>
      <c r="BX3263" s="137"/>
      <c r="BY3263" s="137"/>
      <c r="BZ3263" s="137"/>
      <c r="CA3263" s="137"/>
      <c r="CB3263" s="137"/>
      <c r="CC3263" s="137"/>
      <c r="CD3263" s="137"/>
      <c r="CE3263" s="137"/>
      <c r="CF3263" s="137"/>
      <c r="CG3263" s="137"/>
      <c r="CH3263" s="137"/>
      <c r="CI3263" s="137"/>
      <c r="CJ3263" s="137"/>
      <c r="CK3263" s="137"/>
      <c r="CL3263" s="137"/>
      <c r="CM3263" s="137"/>
      <c r="CN3263" s="137"/>
      <c r="CO3263" s="137"/>
      <c r="CP3263" s="137"/>
      <c r="CQ3263" s="137"/>
      <c r="CR3263" s="137"/>
      <c r="CS3263" s="137"/>
      <c r="CT3263" s="137"/>
      <c r="CU3263" s="137"/>
      <c r="CV3263" s="137"/>
      <c r="CW3263" s="137"/>
      <c r="CX3263" s="137"/>
      <c r="CY3263" s="137"/>
      <c r="CZ3263" s="137"/>
      <c r="DA3263" s="137"/>
      <c r="DB3263" s="137"/>
      <c r="DC3263" s="137"/>
      <c r="DD3263" s="137"/>
      <c r="DE3263" s="137"/>
      <c r="DF3263" s="137"/>
      <c r="DG3263" s="137"/>
      <c r="DH3263" s="137"/>
      <c r="DI3263" s="137"/>
      <c r="DJ3263" s="137"/>
      <c r="DK3263" s="137"/>
      <c r="DL3263" s="137"/>
      <c r="DM3263" s="137"/>
      <c r="DN3263" s="137"/>
      <c r="DO3263" s="137"/>
      <c r="DP3263" s="137"/>
      <c r="DQ3263" s="137"/>
      <c r="DR3263" s="137"/>
      <c r="DS3263" s="137"/>
      <c r="DT3263" s="137"/>
      <c r="DU3263" s="137"/>
      <c r="DV3263" s="137"/>
      <c r="DW3263" s="137"/>
      <c r="DX3263" s="137"/>
      <c r="DY3263" s="137"/>
      <c r="DZ3263" s="137"/>
      <c r="EA3263" s="137"/>
      <c r="EB3263" s="137"/>
      <c r="EC3263" s="137"/>
      <c r="ED3263" s="137"/>
      <c r="EE3263" s="137"/>
      <c r="EF3263" s="137"/>
      <c r="EG3263" s="137"/>
      <c r="EH3263" s="137"/>
      <c r="EI3263" s="137"/>
      <c r="EJ3263" s="137"/>
      <c r="EK3263" s="137"/>
      <c r="EL3263" s="137"/>
      <c r="EM3263" s="137"/>
      <c r="EN3263" s="137"/>
      <c r="EO3263" s="137"/>
      <c r="EP3263" s="137"/>
      <c r="EQ3263" s="137"/>
      <c r="ER3263" s="137"/>
      <c r="ES3263" s="137"/>
      <c r="ET3263" s="137"/>
      <c r="EU3263" s="137"/>
      <c r="EV3263" s="137"/>
      <c r="EW3263" s="137"/>
      <c r="EX3263" s="137"/>
      <c r="EY3263" s="137"/>
      <c r="EZ3263" s="137"/>
      <c r="FA3263" s="137"/>
      <c r="FB3263" s="137"/>
      <c r="FC3263" s="137"/>
      <c r="FD3263" s="137"/>
      <c r="FE3263" s="137"/>
      <c r="FF3263" s="137"/>
      <c r="FG3263" s="137"/>
      <c r="FH3263" s="137"/>
      <c r="FI3263" s="137"/>
      <c r="FJ3263" s="137"/>
      <c r="FK3263" s="137"/>
      <c r="FL3263" s="137"/>
      <c r="FM3263" s="137"/>
      <c r="FN3263" s="137"/>
      <c r="FO3263" s="137"/>
      <c r="FP3263" s="137"/>
      <c r="FQ3263" s="137"/>
      <c r="FR3263" s="137"/>
      <c r="FS3263" s="137"/>
      <c r="FT3263" s="137"/>
      <c r="FU3263" s="137"/>
      <c r="FV3263" s="137"/>
      <c r="FW3263" s="137"/>
      <c r="FX3263" s="137"/>
      <c r="FY3263" s="137"/>
      <c r="FZ3263" s="137"/>
      <c r="GA3263" s="137"/>
      <c r="GB3263" s="137"/>
      <c r="GC3263" s="137"/>
      <c r="GD3263" s="137"/>
      <c r="GE3263" s="137"/>
      <c r="GF3263" s="137"/>
      <c r="GG3263" s="137"/>
      <c r="GH3263" s="137"/>
      <c r="GI3263" s="137"/>
      <c r="GJ3263" s="137"/>
      <c r="GK3263" s="137"/>
      <c r="GL3263" s="137"/>
      <c r="GM3263" s="137"/>
      <c r="GN3263" s="137"/>
      <c r="GO3263" s="137"/>
      <c r="GP3263" s="137"/>
      <c r="GQ3263" s="137"/>
      <c r="GR3263" s="137"/>
      <c r="GS3263" s="137"/>
      <c r="GT3263" s="137"/>
      <c r="GU3263" s="137"/>
      <c r="GV3263" s="137"/>
      <c r="GW3263" s="137"/>
      <c r="GX3263" s="137"/>
      <c r="GY3263" s="137"/>
      <c r="GZ3263" s="137"/>
      <c r="HA3263" s="137"/>
      <c r="HB3263" s="137"/>
      <c r="HC3263" s="137"/>
      <c r="HD3263" s="137"/>
      <c r="HE3263" s="137"/>
      <c r="HF3263" s="137"/>
      <c r="HG3263" s="137"/>
      <c r="HH3263" s="137"/>
      <c r="HI3263" s="137"/>
      <c r="HJ3263" s="137"/>
      <c r="HK3263" s="137"/>
      <c r="HL3263" s="137"/>
      <c r="HM3263" s="137"/>
      <c r="HN3263" s="137"/>
      <c r="HO3263" s="137"/>
      <c r="HP3263" s="137"/>
      <c r="HQ3263" s="137"/>
      <c r="HR3263" s="137"/>
      <c r="HS3263" s="137"/>
      <c r="HT3263" s="137"/>
      <c r="HU3263" s="137"/>
      <c r="HV3263" s="137"/>
      <c r="HW3263" s="137"/>
      <c r="HX3263" s="137"/>
      <c r="HY3263" s="137"/>
      <c r="HZ3263" s="137"/>
      <c r="IA3263" s="137"/>
      <c r="IB3263" s="137"/>
      <c r="IC3263" s="137"/>
      <c r="ID3263" s="137"/>
      <c r="IE3263" s="137"/>
      <c r="IF3263" s="137"/>
      <c r="IG3263" s="137"/>
      <c r="IH3263" s="137"/>
      <c r="II3263" s="137"/>
      <c r="IJ3263" s="137"/>
      <c r="IK3263" s="137"/>
      <c r="IL3263" s="137"/>
      <c r="IM3263" s="137"/>
      <c r="IN3263" s="137"/>
      <c r="IO3263" s="137"/>
      <c r="IP3263" s="137"/>
      <c r="IQ3263" s="137"/>
      <c r="IR3263" s="137"/>
      <c r="IS3263" s="137"/>
      <c r="IT3263" s="137"/>
      <c r="IU3263" s="137"/>
      <c r="IV3263" s="137"/>
      <c r="IW3263" s="137"/>
      <c r="IX3263" s="137"/>
      <c r="IY3263" s="137"/>
      <c r="IZ3263" s="137"/>
      <c r="JA3263" s="137"/>
      <c r="JB3263" s="137"/>
      <c r="JC3263" s="137"/>
      <c r="JD3263" s="137"/>
      <c r="JE3263" s="137"/>
      <c r="JF3263" s="137"/>
      <c r="JG3263" s="137"/>
      <c r="JH3263" s="137"/>
      <c r="JI3263" s="137"/>
      <c r="JJ3263" s="137"/>
      <c r="JK3263" s="137"/>
      <c r="JL3263" s="137"/>
      <c r="JM3263" s="137"/>
      <c r="JN3263" s="137"/>
      <c r="JO3263" s="137"/>
      <c r="JP3263" s="137"/>
      <c r="JQ3263" s="137"/>
      <c r="JR3263" s="137"/>
      <c r="JS3263" s="137"/>
      <c r="JT3263" s="137"/>
      <c r="JU3263" s="137"/>
      <c r="JV3263" s="137"/>
      <c r="JW3263" s="137"/>
      <c r="JX3263" s="137"/>
      <c r="JY3263" s="137"/>
      <c r="JZ3263" s="137"/>
      <c r="KA3263" s="137"/>
      <c r="KB3263" s="137"/>
      <c r="KC3263" s="137"/>
      <c r="KD3263" s="137"/>
      <c r="KE3263" s="137"/>
      <c r="KF3263" s="137"/>
      <c r="KG3263" s="137"/>
      <c r="KH3263" s="137"/>
      <c r="KI3263" s="137"/>
      <c r="KJ3263" s="137"/>
      <c r="KK3263" s="137"/>
      <c r="KL3263" s="137"/>
      <c r="KM3263" s="137"/>
      <c r="KN3263" s="137"/>
      <c r="KO3263" s="137"/>
      <c r="KP3263" s="137"/>
      <c r="KQ3263" s="137"/>
      <c r="KR3263" s="137"/>
      <c r="KS3263" s="137"/>
      <c r="KT3263" s="137"/>
      <c r="KU3263" s="137"/>
      <c r="KV3263" s="137"/>
      <c r="KW3263" s="137"/>
      <c r="KX3263" s="137"/>
      <c r="KY3263" s="137"/>
      <c r="KZ3263" s="137"/>
      <c r="LA3263" s="137"/>
      <c r="LB3263" s="137"/>
      <c r="LC3263" s="137"/>
      <c r="LD3263" s="137"/>
      <c r="LE3263" s="137"/>
      <c r="LF3263" s="137"/>
      <c r="LG3263" s="137"/>
      <c r="LH3263" s="137"/>
      <c r="LI3263" s="137"/>
      <c r="LJ3263" s="137"/>
      <c r="LK3263" s="137"/>
      <c r="LL3263" s="137"/>
      <c r="LM3263" s="137"/>
      <c r="LN3263" s="137"/>
      <c r="LO3263" s="137"/>
      <c r="LP3263" s="137"/>
      <c r="LQ3263" s="137"/>
      <c r="LR3263" s="137"/>
      <c r="LS3263" s="137"/>
      <c r="LT3263" s="137"/>
      <c r="LU3263" s="137"/>
      <c r="LV3263" s="137"/>
      <c r="LW3263" s="137"/>
      <c r="LX3263" s="137"/>
      <c r="LY3263" s="137"/>
      <c r="LZ3263" s="137"/>
      <c r="MA3263" s="137"/>
      <c r="MB3263" s="137"/>
      <c r="MC3263" s="137"/>
      <c r="MD3263" s="137"/>
      <c r="ME3263" s="137"/>
      <c r="MF3263" s="137"/>
      <c r="MG3263" s="137"/>
      <c r="MH3263" s="137"/>
      <c r="MI3263" s="137"/>
      <c r="MJ3263" s="137"/>
      <c r="MK3263" s="137"/>
      <c r="ML3263" s="137"/>
      <c r="MM3263" s="137"/>
      <c r="MN3263" s="137"/>
      <c r="MO3263" s="137"/>
      <c r="MP3263" s="137"/>
      <c r="MQ3263" s="137"/>
      <c r="MR3263" s="137"/>
      <c r="MS3263" s="137"/>
      <c r="MT3263" s="137"/>
      <c r="MU3263" s="137"/>
      <c r="MV3263" s="137"/>
      <c r="MW3263" s="137"/>
      <c r="MX3263" s="137"/>
      <c r="MY3263" s="137"/>
      <c r="MZ3263" s="137"/>
      <c r="NA3263" s="137"/>
      <c r="NB3263" s="137"/>
      <c r="NC3263" s="137"/>
      <c r="ND3263" s="137"/>
      <c r="NE3263" s="137"/>
      <c r="NF3263" s="137"/>
      <c r="NG3263" s="137"/>
      <c r="NH3263" s="137"/>
      <c r="NI3263" s="137"/>
      <c r="NJ3263" s="137"/>
      <c r="NK3263" s="137"/>
      <c r="NL3263" s="137"/>
      <c r="NM3263" s="137"/>
      <c r="NN3263" s="137"/>
      <c r="NO3263" s="137"/>
      <c r="NP3263" s="137"/>
      <c r="NQ3263" s="137"/>
      <c r="NR3263" s="137"/>
      <c r="NS3263" s="137"/>
      <c r="NT3263" s="137"/>
      <c r="NU3263" s="137"/>
      <c r="NV3263" s="137"/>
      <c r="NW3263" s="137"/>
      <c r="NX3263" s="137"/>
      <c r="NY3263" s="137"/>
      <c r="NZ3263" s="137"/>
      <c r="OA3263" s="137"/>
      <c r="OB3263" s="137"/>
      <c r="OC3263" s="137"/>
      <c r="OD3263" s="137"/>
      <c r="OE3263" s="137"/>
      <c r="OF3263" s="137"/>
      <c r="OG3263" s="137"/>
      <c r="OH3263" s="137"/>
      <c r="OI3263" s="137"/>
      <c r="OJ3263" s="137"/>
      <c r="OK3263" s="137"/>
      <c r="OL3263" s="137"/>
      <c r="OM3263" s="137"/>
      <c r="ON3263" s="137"/>
      <c r="OO3263" s="137"/>
      <c r="OP3263" s="137"/>
      <c r="OQ3263" s="137"/>
      <c r="OR3263" s="137"/>
      <c r="OS3263" s="137"/>
      <c r="OT3263" s="137"/>
      <c r="OU3263" s="137"/>
      <c r="OV3263" s="137"/>
      <c r="OW3263" s="137"/>
      <c r="OX3263" s="137"/>
      <c r="OY3263" s="137"/>
      <c r="OZ3263" s="137"/>
      <c r="PA3263" s="137"/>
      <c r="PB3263" s="137"/>
      <c r="PC3263" s="137"/>
      <c r="PD3263" s="137"/>
      <c r="PE3263" s="137"/>
      <c r="PF3263" s="137"/>
      <c r="PG3263" s="137"/>
      <c r="PH3263" s="137"/>
      <c r="PI3263" s="137"/>
      <c r="PJ3263" s="137"/>
      <c r="PK3263" s="137"/>
      <c r="PL3263" s="137"/>
      <c r="PM3263" s="137"/>
      <c r="PN3263" s="137"/>
      <c r="PO3263" s="137"/>
      <c r="PP3263" s="137"/>
      <c r="PQ3263" s="137"/>
      <c r="PR3263" s="137"/>
      <c r="PS3263" s="137"/>
      <c r="PT3263" s="137"/>
      <c r="PU3263" s="137"/>
      <c r="PV3263" s="137"/>
      <c r="PW3263" s="137"/>
      <c r="PX3263" s="137"/>
      <c r="PY3263" s="137"/>
      <c r="PZ3263" s="137"/>
      <c r="QA3263" s="137"/>
      <c r="QB3263" s="137"/>
      <c r="QC3263" s="137"/>
      <c r="QD3263" s="137"/>
      <c r="QE3263" s="137"/>
      <c r="QF3263" s="137"/>
      <c r="QG3263" s="137"/>
      <c r="QH3263" s="137"/>
      <c r="QI3263" s="137"/>
      <c r="QJ3263" s="137"/>
      <c r="QK3263" s="137"/>
      <c r="QL3263" s="137"/>
      <c r="QM3263" s="137"/>
      <c r="QN3263" s="137"/>
      <c r="QO3263" s="137"/>
      <c r="QP3263" s="137"/>
      <c r="QQ3263" s="137"/>
      <c r="QR3263" s="137"/>
      <c r="QS3263" s="137"/>
      <c r="QT3263" s="137"/>
      <c r="QU3263" s="137"/>
      <c r="QV3263" s="137"/>
      <c r="QW3263" s="137"/>
      <c r="QX3263" s="137"/>
      <c r="QY3263" s="137"/>
      <c r="QZ3263" s="137"/>
      <c r="RA3263" s="137"/>
      <c r="RB3263" s="137"/>
      <c r="RC3263" s="137"/>
      <c r="RD3263" s="137"/>
      <c r="RE3263" s="137"/>
      <c r="RF3263" s="137"/>
      <c r="RG3263" s="137"/>
      <c r="RH3263" s="137"/>
      <c r="RI3263" s="137"/>
      <c r="RJ3263" s="137"/>
      <c r="RK3263" s="137"/>
      <c r="RL3263" s="137"/>
      <c r="RM3263" s="137"/>
      <c r="RN3263" s="137"/>
      <c r="RO3263" s="137"/>
      <c r="RP3263" s="137"/>
      <c r="RQ3263" s="137"/>
      <c r="RR3263" s="137"/>
      <c r="RS3263" s="137"/>
      <c r="RT3263" s="137"/>
      <c r="RU3263" s="137"/>
      <c r="RV3263" s="137"/>
      <c r="RW3263" s="137"/>
      <c r="RX3263" s="137"/>
      <c r="RY3263" s="137"/>
      <c r="RZ3263" s="137"/>
      <c r="SA3263" s="137"/>
      <c r="SB3263" s="137"/>
      <c r="SC3263" s="137"/>
      <c r="SD3263" s="137"/>
      <c r="SE3263" s="137"/>
      <c r="SF3263" s="137"/>
      <c r="SG3263" s="137"/>
      <c r="SH3263" s="137"/>
      <c r="SI3263" s="137"/>
      <c r="SJ3263" s="137"/>
      <c r="SK3263" s="137"/>
      <c r="SL3263" s="137"/>
      <c r="SM3263" s="137"/>
      <c r="SN3263" s="137"/>
      <c r="SO3263" s="137"/>
      <c r="SP3263" s="137"/>
      <c r="SQ3263" s="137"/>
      <c r="SR3263" s="137"/>
      <c r="SS3263" s="137"/>
      <c r="ST3263" s="137"/>
      <c r="SU3263" s="137"/>
      <c r="SV3263" s="137"/>
      <c r="SW3263" s="137"/>
      <c r="SX3263" s="137"/>
      <c r="SY3263" s="137"/>
      <c r="SZ3263" s="137"/>
      <c r="TA3263" s="137"/>
      <c r="TB3263" s="137"/>
      <c r="TC3263" s="137"/>
      <c r="TD3263" s="137"/>
      <c r="TE3263" s="137"/>
      <c r="TF3263" s="137"/>
      <c r="TG3263" s="137"/>
      <c r="TH3263" s="137"/>
      <c r="TI3263" s="137"/>
      <c r="TJ3263" s="137"/>
      <c r="TK3263" s="137"/>
      <c r="TL3263" s="137"/>
      <c r="TM3263" s="137"/>
      <c r="TN3263" s="137"/>
      <c r="TO3263" s="137"/>
      <c r="TP3263" s="137"/>
      <c r="TQ3263" s="137"/>
      <c r="TR3263" s="137"/>
      <c r="TS3263" s="137"/>
      <c r="TT3263" s="137"/>
      <c r="TU3263" s="137"/>
      <c r="TV3263" s="137"/>
      <c r="TW3263" s="137"/>
      <c r="TX3263" s="137"/>
      <c r="TY3263" s="137"/>
      <c r="TZ3263" s="137"/>
      <c r="UA3263" s="137"/>
      <c r="UB3263" s="137"/>
      <c r="UC3263" s="137"/>
      <c r="UD3263" s="137"/>
      <c r="UE3263" s="137"/>
      <c r="UF3263" s="137"/>
      <c r="UG3263" s="137"/>
      <c r="UH3263" s="137"/>
      <c r="UI3263" s="137"/>
      <c r="UJ3263" s="137"/>
      <c r="UK3263" s="137"/>
      <c r="UL3263" s="137"/>
      <c r="UM3263" s="137"/>
      <c r="UN3263" s="137"/>
      <c r="UO3263" s="137"/>
      <c r="UP3263" s="137"/>
      <c r="UQ3263" s="137"/>
      <c r="UR3263" s="137"/>
      <c r="US3263" s="137"/>
      <c r="UT3263" s="137"/>
      <c r="UU3263" s="137"/>
      <c r="UV3263" s="137"/>
      <c r="UW3263" s="137"/>
      <c r="UX3263" s="137"/>
      <c r="UY3263" s="137"/>
      <c r="UZ3263" s="137"/>
      <c r="VA3263" s="137"/>
      <c r="VB3263" s="137"/>
      <c r="VC3263" s="137"/>
      <c r="VD3263" s="137"/>
      <c r="VE3263" s="137"/>
      <c r="VF3263" s="137"/>
      <c r="VG3263" s="137"/>
      <c r="VH3263" s="137"/>
      <c r="VI3263" s="137"/>
      <c r="VJ3263" s="137"/>
      <c r="VK3263" s="137"/>
      <c r="VL3263" s="137"/>
      <c r="VM3263" s="137"/>
      <c r="VN3263" s="137"/>
      <c r="VO3263" s="137"/>
      <c r="VP3263" s="137"/>
      <c r="VQ3263" s="137"/>
      <c r="VR3263" s="137"/>
      <c r="VS3263" s="137"/>
      <c r="VT3263" s="137"/>
      <c r="VU3263" s="137"/>
      <c r="VV3263" s="137"/>
      <c r="VW3263" s="137"/>
      <c r="VX3263" s="137"/>
      <c r="VY3263" s="137"/>
      <c r="VZ3263" s="137"/>
      <c r="WA3263" s="137"/>
      <c r="WB3263" s="137"/>
      <c r="WC3263" s="137"/>
      <c r="WD3263" s="137"/>
      <c r="WE3263" s="137"/>
      <c r="WF3263" s="137"/>
      <c r="WG3263" s="137"/>
      <c r="WH3263" s="137"/>
      <c r="WI3263" s="137"/>
      <c r="WJ3263" s="137"/>
      <c r="WK3263" s="137"/>
      <c r="WL3263" s="137"/>
      <c r="WM3263" s="137"/>
      <c r="WN3263" s="137"/>
      <c r="WO3263" s="137"/>
      <c r="WP3263" s="137"/>
      <c r="WQ3263" s="137"/>
      <c r="WR3263" s="137"/>
      <c r="WS3263" s="137"/>
      <c r="WT3263" s="137"/>
      <c r="WU3263" s="137"/>
      <c r="WV3263" s="137"/>
      <c r="WW3263" s="137"/>
      <c r="WX3263" s="137"/>
      <c r="WY3263" s="137"/>
      <c r="WZ3263" s="137"/>
      <c r="XA3263" s="137"/>
      <c r="XB3263" s="137"/>
      <c r="XC3263" s="137"/>
      <c r="XD3263" s="137"/>
      <c r="XE3263" s="137"/>
      <c r="XF3263" s="137"/>
      <c r="XG3263" s="137"/>
      <c r="XH3263" s="137"/>
      <c r="XI3263" s="137"/>
      <c r="XJ3263" s="137"/>
      <c r="XK3263" s="137"/>
      <c r="XL3263" s="137"/>
      <c r="XM3263" s="137"/>
      <c r="XN3263" s="137"/>
      <c r="XO3263" s="137"/>
      <c r="XP3263" s="137"/>
      <c r="XQ3263" s="137"/>
      <c r="XR3263" s="137"/>
      <c r="XS3263" s="137"/>
      <c r="XT3263" s="137"/>
      <c r="XU3263" s="137"/>
      <c r="XV3263" s="137"/>
      <c r="XW3263" s="137"/>
      <c r="XX3263" s="137"/>
      <c r="XY3263" s="137"/>
      <c r="XZ3263" s="137"/>
      <c r="YA3263" s="137"/>
      <c r="YB3263" s="137"/>
      <c r="YC3263" s="137"/>
      <c r="YD3263" s="137"/>
      <c r="YE3263" s="137"/>
      <c r="YF3263" s="137"/>
      <c r="YG3263" s="137"/>
      <c r="YH3263" s="137"/>
      <c r="YI3263" s="137"/>
      <c r="YJ3263" s="137"/>
      <c r="YK3263" s="137"/>
      <c r="YL3263" s="137"/>
      <c r="YM3263" s="137"/>
      <c r="YN3263" s="137"/>
      <c r="YO3263" s="137"/>
      <c r="YP3263" s="137"/>
      <c r="YQ3263" s="137"/>
      <c r="YR3263" s="137"/>
      <c r="YS3263" s="137"/>
      <c r="YT3263" s="137"/>
      <c r="YU3263" s="137"/>
      <c r="YV3263" s="137"/>
      <c r="YW3263" s="137"/>
      <c r="YX3263" s="137"/>
      <c r="YY3263" s="137"/>
      <c r="YZ3263" s="137"/>
      <c r="ZA3263" s="137"/>
      <c r="ZB3263" s="137"/>
      <c r="ZC3263" s="137"/>
      <c r="ZD3263" s="137"/>
      <c r="ZE3263" s="137"/>
      <c r="ZF3263" s="137"/>
      <c r="ZG3263" s="137"/>
      <c r="ZH3263" s="137"/>
      <c r="ZI3263" s="137"/>
      <c r="ZJ3263" s="137"/>
      <c r="ZK3263" s="137"/>
      <c r="ZL3263" s="137"/>
      <c r="ZM3263" s="137"/>
      <c r="ZN3263" s="137"/>
      <c r="ZO3263" s="137"/>
      <c r="ZP3263" s="137"/>
      <c r="ZQ3263" s="137"/>
      <c r="ZR3263" s="137"/>
      <c r="ZS3263" s="137"/>
      <c r="ZT3263" s="137"/>
      <c r="ZU3263" s="137"/>
      <c r="ZV3263" s="137"/>
      <c r="ZW3263" s="137"/>
      <c r="ZX3263" s="137"/>
      <c r="ZY3263" s="137"/>
      <c r="ZZ3263" s="137"/>
      <c r="AAA3263" s="137"/>
      <c r="AAB3263" s="137"/>
      <c r="AAC3263" s="137"/>
      <c r="AAD3263" s="137"/>
      <c r="AAE3263" s="137"/>
      <c r="AAF3263" s="137"/>
      <c r="AAG3263" s="137"/>
      <c r="AAH3263" s="137"/>
      <c r="AAI3263" s="137"/>
      <c r="AAJ3263" s="137"/>
      <c r="AAK3263" s="137"/>
      <c r="AAL3263" s="137"/>
      <c r="AAM3263" s="137"/>
      <c r="AAN3263" s="137"/>
      <c r="AAO3263" s="137"/>
      <c r="AAP3263" s="137"/>
      <c r="AAQ3263" s="137"/>
      <c r="AAR3263" s="137"/>
      <c r="AAS3263" s="137"/>
      <c r="AAT3263" s="137"/>
      <c r="AAU3263" s="137"/>
      <c r="AAV3263" s="137"/>
      <c r="AAW3263" s="137"/>
      <c r="AAX3263" s="137"/>
      <c r="AAY3263" s="137"/>
      <c r="AAZ3263" s="137"/>
      <c r="ABA3263" s="137"/>
      <c r="ABB3263" s="137"/>
      <c r="ABC3263" s="137"/>
      <c r="ABD3263" s="137"/>
      <c r="ABE3263" s="137"/>
      <c r="ABF3263" s="137"/>
      <c r="ABG3263" s="137"/>
      <c r="ABH3263" s="137"/>
      <c r="ABI3263" s="137"/>
      <c r="ABJ3263" s="137"/>
      <c r="ABK3263" s="137"/>
      <c r="ABL3263" s="137"/>
      <c r="ABM3263" s="137"/>
      <c r="ABN3263" s="137"/>
      <c r="ABO3263" s="137"/>
      <c r="ABP3263" s="137"/>
      <c r="ABQ3263" s="137"/>
      <c r="ABR3263" s="137"/>
      <c r="ABS3263" s="137"/>
      <c r="ABT3263" s="137"/>
      <c r="ABU3263" s="137"/>
      <c r="ABV3263" s="137"/>
      <c r="ABW3263" s="137"/>
      <c r="ABX3263" s="137"/>
      <c r="ABY3263" s="137"/>
      <c r="ABZ3263" s="137"/>
      <c r="ACA3263" s="137"/>
      <c r="ACB3263" s="137"/>
      <c r="ACC3263" s="137"/>
      <c r="ACD3263" s="137"/>
      <c r="ACE3263" s="137"/>
      <c r="ACF3263" s="137"/>
      <c r="ACG3263" s="137"/>
      <c r="ACH3263" s="137"/>
      <c r="ACI3263" s="137"/>
      <c r="ACJ3263" s="137"/>
      <c r="ACK3263" s="137"/>
      <c r="ACL3263" s="137"/>
      <c r="ACM3263" s="137"/>
      <c r="ACN3263" s="137"/>
      <c r="ACO3263" s="137"/>
      <c r="ACP3263" s="137"/>
      <c r="ACQ3263" s="137"/>
      <c r="ACR3263" s="137"/>
      <c r="ACS3263" s="137"/>
      <c r="ACT3263" s="137"/>
      <c r="ACU3263" s="137"/>
      <c r="ACV3263" s="137"/>
      <c r="ACW3263" s="137"/>
      <c r="ACX3263" s="137"/>
      <c r="ACY3263" s="137"/>
      <c r="ACZ3263" s="137"/>
      <c r="ADA3263" s="137"/>
      <c r="ADB3263" s="137"/>
      <c r="ADC3263" s="137"/>
      <c r="ADD3263" s="137"/>
      <c r="ADE3263" s="137"/>
      <c r="ADF3263" s="137"/>
      <c r="ADG3263" s="137"/>
      <c r="ADH3263" s="137"/>
      <c r="ADI3263" s="137"/>
      <c r="ADJ3263" s="137"/>
      <c r="ADK3263" s="137"/>
      <c r="ADL3263" s="137"/>
      <c r="ADM3263" s="137"/>
      <c r="ADN3263" s="137"/>
      <c r="ADO3263" s="137"/>
      <c r="ADP3263" s="137"/>
      <c r="ADQ3263" s="137"/>
      <c r="ADR3263" s="137"/>
      <c r="ADS3263" s="137"/>
      <c r="ADT3263" s="137"/>
      <c r="ADU3263" s="137"/>
      <c r="ADV3263" s="137"/>
      <c r="ADW3263" s="137"/>
      <c r="ADX3263" s="137"/>
      <c r="ADY3263" s="137"/>
      <c r="ADZ3263" s="137"/>
      <c r="AEA3263" s="137"/>
      <c r="AEB3263" s="137"/>
      <c r="AEC3263" s="137"/>
      <c r="AED3263" s="137"/>
      <c r="AEE3263" s="137"/>
      <c r="AEF3263" s="137"/>
      <c r="AEG3263" s="137"/>
      <c r="AEH3263" s="137"/>
      <c r="AEI3263" s="137"/>
      <c r="AEJ3263" s="137"/>
      <c r="AEK3263" s="137"/>
      <c r="AEL3263" s="137"/>
      <c r="AEM3263" s="137"/>
      <c r="AEN3263" s="137"/>
      <c r="AEO3263" s="137"/>
      <c r="AEP3263" s="137"/>
      <c r="AEQ3263" s="137"/>
      <c r="AER3263" s="137"/>
      <c r="AES3263" s="137"/>
      <c r="AET3263" s="137"/>
      <c r="AEU3263" s="137"/>
      <c r="AEV3263" s="137"/>
      <c r="AEW3263" s="137"/>
      <c r="AEX3263" s="137"/>
      <c r="AEY3263" s="137"/>
      <c r="AEZ3263" s="137"/>
      <c r="AFA3263" s="137"/>
      <c r="AFB3263" s="137"/>
      <c r="AFC3263" s="137"/>
      <c r="AFD3263" s="137"/>
      <c r="AFE3263" s="137"/>
      <c r="AFF3263" s="137"/>
      <c r="AFG3263" s="137"/>
      <c r="AFH3263" s="137"/>
      <c r="AFI3263" s="137"/>
      <c r="AFJ3263" s="137"/>
      <c r="AFK3263" s="137"/>
      <c r="AFL3263" s="137"/>
      <c r="AFM3263" s="137"/>
      <c r="AFN3263" s="137"/>
      <c r="AFO3263" s="137"/>
      <c r="AFP3263" s="137"/>
      <c r="AFQ3263" s="137"/>
      <c r="AFR3263" s="137"/>
      <c r="AFS3263" s="137"/>
      <c r="AFT3263" s="137"/>
      <c r="AFU3263" s="137"/>
      <c r="AFV3263" s="137"/>
      <c r="AFW3263" s="137"/>
      <c r="AFX3263" s="137"/>
      <c r="AFY3263" s="137"/>
      <c r="AFZ3263" s="137"/>
      <c r="AGA3263" s="137"/>
      <c r="AGB3263" s="137"/>
      <c r="AGC3263" s="137"/>
      <c r="AGD3263" s="137"/>
      <c r="AGE3263" s="137"/>
      <c r="AGF3263" s="137"/>
      <c r="AGG3263" s="137"/>
      <c r="AGH3263" s="137"/>
      <c r="AGI3263" s="137"/>
      <c r="AGJ3263" s="137"/>
      <c r="AGK3263" s="137"/>
      <c r="AGL3263" s="137"/>
      <c r="AGM3263" s="137"/>
      <c r="AGN3263" s="137"/>
      <c r="AGO3263" s="137"/>
      <c r="AGP3263" s="137"/>
      <c r="AGQ3263" s="137"/>
      <c r="AGR3263" s="137"/>
      <c r="AGS3263" s="137"/>
      <c r="AGT3263" s="137"/>
      <c r="AGU3263" s="137"/>
      <c r="AGV3263" s="137"/>
      <c r="AGW3263" s="137"/>
      <c r="AGX3263" s="137"/>
      <c r="AGY3263" s="137"/>
      <c r="AGZ3263" s="137"/>
      <c r="AHA3263" s="137"/>
      <c r="AHB3263" s="137"/>
      <c r="AHC3263" s="137"/>
      <c r="AHD3263" s="137"/>
      <c r="AHE3263" s="137"/>
      <c r="AHF3263" s="137"/>
      <c r="AHG3263" s="137"/>
      <c r="AHH3263" s="137"/>
      <c r="AHI3263" s="137"/>
      <c r="AHJ3263" s="137"/>
      <c r="AHK3263" s="137"/>
      <c r="AHL3263" s="137"/>
      <c r="AHM3263" s="137"/>
      <c r="AHN3263" s="137"/>
      <c r="AHO3263" s="137"/>
      <c r="AHP3263" s="137"/>
      <c r="AHQ3263" s="137"/>
      <c r="AHR3263" s="137"/>
      <c r="AHS3263" s="137"/>
      <c r="AHT3263" s="137"/>
      <c r="AHU3263" s="137"/>
      <c r="AHV3263" s="137"/>
      <c r="AHW3263" s="137"/>
      <c r="AHX3263" s="137"/>
      <c r="AHY3263" s="137"/>
      <c r="AHZ3263" s="137"/>
      <c r="AIA3263" s="137"/>
      <c r="AIB3263" s="137"/>
      <c r="AIC3263" s="137"/>
      <c r="AID3263" s="137"/>
      <c r="AIE3263" s="137"/>
      <c r="AIF3263" s="137"/>
      <c r="AIG3263" s="137"/>
      <c r="AIH3263" s="137"/>
      <c r="AII3263" s="137"/>
      <c r="AIJ3263" s="137"/>
      <c r="AIK3263" s="137"/>
      <c r="AIL3263" s="137"/>
      <c r="AIM3263" s="137"/>
      <c r="AIN3263" s="137"/>
      <c r="AIO3263" s="137"/>
      <c r="AIP3263" s="137"/>
      <c r="AIQ3263" s="137"/>
      <c r="AIR3263" s="137"/>
      <c r="AIS3263" s="137"/>
      <c r="AIT3263" s="137"/>
      <c r="AIU3263" s="137"/>
      <c r="AIV3263" s="137"/>
      <c r="AIW3263" s="137"/>
      <c r="AIX3263" s="137"/>
      <c r="AIY3263" s="137"/>
      <c r="AIZ3263" s="137"/>
      <c r="AJA3263" s="137"/>
      <c r="AJB3263" s="137"/>
      <c r="AJC3263" s="137"/>
      <c r="AJD3263" s="137"/>
      <c r="AJE3263" s="137"/>
      <c r="AJF3263" s="137"/>
      <c r="AJG3263" s="137"/>
      <c r="AJH3263" s="137"/>
      <c r="AJI3263" s="137"/>
      <c r="AJJ3263" s="137"/>
      <c r="AJK3263" s="137"/>
      <c r="AJL3263" s="137"/>
      <c r="AJM3263" s="137"/>
      <c r="AJN3263" s="137"/>
      <c r="AJO3263" s="137"/>
      <c r="AJP3263" s="137"/>
      <c r="AJQ3263" s="137"/>
      <c r="AJR3263" s="137"/>
      <c r="AJS3263" s="137"/>
      <c r="AJT3263" s="137"/>
      <c r="AJU3263" s="137"/>
      <c r="AJV3263" s="137"/>
      <c r="AJW3263" s="137"/>
      <c r="AJX3263" s="137"/>
      <c r="AJY3263" s="137"/>
      <c r="AJZ3263" s="137"/>
      <c r="AKA3263" s="137"/>
      <c r="AKB3263" s="137"/>
      <c r="AKC3263" s="137"/>
      <c r="AKD3263" s="137"/>
      <c r="AKE3263" s="137"/>
      <c r="AKF3263" s="137"/>
      <c r="AKG3263" s="137"/>
      <c r="AKH3263" s="137"/>
      <c r="AKI3263" s="137"/>
      <c r="AKJ3263" s="137"/>
      <c r="AKK3263" s="137"/>
      <c r="AKL3263" s="137"/>
      <c r="AKM3263" s="137"/>
      <c r="AKN3263" s="137"/>
      <c r="AKO3263" s="137"/>
      <c r="AKP3263" s="137"/>
      <c r="AKQ3263" s="137"/>
      <c r="AKR3263" s="137"/>
      <c r="AKS3263" s="137"/>
      <c r="AKT3263" s="137"/>
      <c r="AKU3263" s="137"/>
      <c r="AKV3263" s="137"/>
      <c r="AKW3263" s="137"/>
      <c r="AKX3263" s="137"/>
      <c r="AKY3263" s="137"/>
      <c r="AKZ3263" s="137"/>
      <c r="ALA3263" s="137"/>
      <c r="ALB3263" s="137"/>
      <c r="ALC3263" s="137"/>
      <c r="ALD3263" s="137"/>
      <c r="ALE3263" s="137"/>
      <c r="ALF3263" s="137"/>
      <c r="ALG3263" s="137"/>
      <c r="ALH3263" s="137"/>
      <c r="ALI3263" s="137"/>
      <c r="ALJ3263" s="137"/>
      <c r="ALK3263" s="137"/>
      <c r="ALL3263" s="137"/>
      <c r="ALM3263" s="137"/>
      <c r="ALN3263" s="137"/>
      <c r="ALO3263" s="137"/>
      <c r="ALP3263" s="137"/>
      <c r="ALQ3263" s="137"/>
      <c r="ALR3263" s="137"/>
      <c r="ALS3263" s="137"/>
      <c r="ALT3263" s="137"/>
      <c r="ALU3263" s="137"/>
      <c r="ALV3263" s="137"/>
      <c r="ALW3263" s="137"/>
      <c r="ALX3263" s="137"/>
      <c r="ALY3263" s="137"/>
      <c r="ALZ3263" s="137"/>
      <c r="AMA3263" s="137"/>
      <c r="AMB3263" s="137"/>
      <c r="AMC3263" s="137"/>
      <c r="AMD3263" s="137"/>
      <c r="AME3263" s="137"/>
      <c r="AMF3263" s="137"/>
      <c r="AMG3263" s="137"/>
      <c r="AMH3263" s="137"/>
      <c r="AMI3263" s="137"/>
      <c r="AMJ3263" s="137"/>
      <c r="AMK3263" s="137"/>
      <c r="AML3263" s="137"/>
      <c r="AMM3263" s="137"/>
      <c r="AMN3263" s="137"/>
      <c r="AMO3263" s="137"/>
      <c r="AMP3263" s="137"/>
      <c r="AMQ3263" s="137"/>
      <c r="AMR3263" s="137"/>
      <c r="AMS3263" s="137"/>
      <c r="AMT3263" s="137"/>
      <c r="AMU3263" s="137"/>
      <c r="AMV3263" s="137"/>
      <c r="AMW3263" s="137"/>
      <c r="AMX3263" s="137"/>
      <c r="AMY3263" s="137"/>
      <c r="AMZ3263" s="137"/>
      <c r="ANA3263" s="137"/>
      <c r="ANB3263" s="137"/>
      <c r="ANC3263" s="137"/>
      <c r="AND3263" s="137"/>
      <c r="ANE3263" s="137"/>
      <c r="ANF3263" s="137"/>
      <c r="ANG3263" s="137"/>
      <c r="ANH3263" s="137"/>
      <c r="ANI3263" s="137"/>
      <c r="ANJ3263" s="137"/>
      <c r="ANK3263" s="137"/>
      <c r="ANL3263" s="137"/>
      <c r="ANM3263" s="137"/>
      <c r="ANN3263" s="137"/>
      <c r="ANO3263" s="137"/>
      <c r="ANP3263" s="137"/>
      <c r="ANQ3263" s="137"/>
      <c r="ANR3263" s="137"/>
      <c r="ANS3263" s="137"/>
      <c r="ANT3263" s="137"/>
      <c r="ANU3263" s="137"/>
      <c r="ANV3263" s="137"/>
      <c r="ANW3263" s="137"/>
      <c r="ANX3263" s="137"/>
      <c r="ANY3263" s="137"/>
      <c r="ANZ3263" s="137"/>
      <c r="AOA3263" s="137"/>
      <c r="AOB3263" s="137"/>
      <c r="AOC3263" s="137"/>
      <c r="AOD3263" s="137"/>
      <c r="AOE3263" s="137"/>
      <c r="AOF3263" s="137"/>
      <c r="AOG3263" s="137"/>
      <c r="AOH3263" s="137"/>
      <c r="AOI3263" s="137"/>
      <c r="AOJ3263" s="137"/>
      <c r="AOK3263" s="137"/>
      <c r="AOL3263" s="137"/>
      <c r="AOM3263" s="137"/>
      <c r="AON3263" s="137"/>
      <c r="AOO3263" s="137"/>
      <c r="AOP3263" s="137"/>
      <c r="AOQ3263" s="137"/>
      <c r="AOR3263" s="137"/>
      <c r="AOS3263" s="137"/>
      <c r="AOT3263" s="137"/>
      <c r="AOU3263" s="137"/>
      <c r="AOV3263" s="137"/>
      <c r="AOW3263" s="137"/>
      <c r="AOX3263" s="137"/>
      <c r="AOY3263" s="137"/>
      <c r="AOZ3263" s="137"/>
      <c r="APA3263" s="137"/>
      <c r="APB3263" s="137"/>
      <c r="APC3263" s="137"/>
      <c r="APD3263" s="137"/>
      <c r="APE3263" s="137"/>
      <c r="APF3263" s="137"/>
      <c r="APG3263" s="137"/>
      <c r="APH3263" s="137"/>
      <c r="API3263" s="137"/>
      <c r="APJ3263" s="137"/>
      <c r="APK3263" s="137"/>
      <c r="APL3263" s="137"/>
      <c r="APM3263" s="137"/>
      <c r="APN3263" s="137"/>
      <c r="APO3263" s="137"/>
      <c r="APP3263" s="137"/>
      <c r="APQ3263" s="137"/>
      <c r="APR3263" s="137"/>
      <c r="APS3263" s="137"/>
      <c r="APT3263" s="137"/>
      <c r="APU3263" s="137"/>
      <c r="APV3263" s="137"/>
      <c r="APW3263" s="137"/>
      <c r="APX3263" s="137"/>
      <c r="APY3263" s="137"/>
      <c r="APZ3263" s="137"/>
      <c r="AQA3263" s="137"/>
      <c r="AQB3263" s="137"/>
      <c r="AQC3263" s="137"/>
      <c r="AQD3263" s="137"/>
      <c r="AQE3263" s="137"/>
      <c r="AQF3263" s="137"/>
      <c r="AQG3263" s="137"/>
      <c r="AQH3263" s="137"/>
      <c r="AQI3263" s="137"/>
      <c r="AQJ3263" s="137"/>
      <c r="AQK3263" s="137"/>
      <c r="AQL3263" s="137"/>
      <c r="AQM3263" s="137"/>
      <c r="AQN3263" s="137"/>
      <c r="AQO3263" s="137"/>
      <c r="AQP3263" s="137"/>
      <c r="AQQ3263" s="137"/>
      <c r="AQR3263" s="137"/>
      <c r="AQS3263" s="137"/>
      <c r="AQT3263" s="137"/>
      <c r="AQU3263" s="137"/>
      <c r="AQV3263" s="137"/>
      <c r="AQW3263" s="137"/>
      <c r="AQX3263" s="137"/>
      <c r="AQY3263" s="137"/>
      <c r="AQZ3263" s="137"/>
      <c r="ARA3263" s="137"/>
      <c r="ARB3263" s="137"/>
      <c r="ARC3263" s="137"/>
      <c r="ARD3263" s="137"/>
      <c r="ARE3263" s="137"/>
      <c r="ARF3263" s="137"/>
      <c r="ARG3263" s="137"/>
      <c r="ARH3263" s="137"/>
      <c r="ARI3263" s="137"/>
      <c r="ARJ3263" s="137"/>
      <c r="ARK3263" s="137"/>
      <c r="ARL3263" s="137"/>
      <c r="ARM3263" s="137"/>
      <c r="ARN3263" s="137"/>
      <c r="ARO3263" s="137"/>
      <c r="ARP3263" s="137"/>
      <c r="ARQ3263" s="137"/>
      <c r="ARR3263" s="137"/>
      <c r="ARS3263" s="137"/>
      <c r="ART3263" s="137"/>
      <c r="ARU3263" s="137"/>
      <c r="ARV3263" s="137"/>
      <c r="ARW3263" s="137"/>
      <c r="ARX3263" s="137"/>
      <c r="ARY3263" s="137"/>
      <c r="ARZ3263" s="137"/>
      <c r="ASA3263" s="137"/>
      <c r="ASB3263" s="137"/>
      <c r="ASC3263" s="137"/>
      <c r="ASD3263" s="137"/>
      <c r="ASE3263" s="137"/>
      <c r="ASF3263" s="137"/>
      <c r="ASG3263" s="137"/>
      <c r="ASH3263" s="137"/>
      <c r="ASI3263" s="137"/>
      <c r="ASJ3263" s="137"/>
      <c r="ASK3263" s="137"/>
      <c r="ASL3263" s="137"/>
      <c r="ASM3263" s="137"/>
      <c r="ASN3263" s="137"/>
      <c r="ASO3263" s="137"/>
      <c r="ASP3263" s="137"/>
      <c r="ASQ3263" s="137"/>
      <c r="ASR3263" s="137"/>
      <c r="ASS3263" s="137"/>
      <c r="AST3263" s="137"/>
      <c r="ASU3263" s="137"/>
      <c r="ASV3263" s="137"/>
      <c r="ASW3263" s="137"/>
      <c r="ASX3263" s="137"/>
      <c r="ASY3263" s="137"/>
      <c r="ASZ3263" s="137"/>
      <c r="ATA3263" s="137"/>
      <c r="ATB3263" s="137"/>
      <c r="ATC3263" s="137"/>
      <c r="ATD3263" s="137"/>
      <c r="ATE3263" s="137"/>
      <c r="ATF3263" s="137"/>
      <c r="ATG3263" s="137"/>
      <c r="ATH3263" s="137"/>
      <c r="ATI3263" s="137"/>
      <c r="ATJ3263" s="137"/>
      <c r="ATK3263" s="137"/>
      <c r="ATL3263" s="137"/>
      <c r="ATM3263" s="137"/>
      <c r="ATN3263" s="137"/>
      <c r="ATO3263" s="137"/>
      <c r="ATP3263" s="137"/>
      <c r="ATQ3263" s="137"/>
      <c r="ATR3263" s="137"/>
      <c r="ATS3263" s="137"/>
      <c r="ATT3263" s="137"/>
      <c r="ATU3263" s="137"/>
      <c r="ATV3263" s="137"/>
      <c r="ATW3263" s="137"/>
      <c r="ATX3263" s="137"/>
      <c r="ATY3263" s="137"/>
      <c r="ATZ3263" s="137"/>
      <c r="AUA3263" s="137"/>
      <c r="AUB3263" s="137"/>
      <c r="AUC3263" s="137"/>
      <c r="AUD3263" s="137"/>
      <c r="AUE3263" s="137"/>
      <c r="AUF3263" s="137"/>
      <c r="AUG3263" s="137"/>
      <c r="AUH3263" s="137"/>
      <c r="AUI3263" s="137"/>
      <c r="AUJ3263" s="137"/>
      <c r="AUK3263" s="137"/>
      <c r="AUL3263" s="137"/>
      <c r="AUM3263" s="137"/>
      <c r="AUN3263" s="137"/>
      <c r="AUO3263" s="137"/>
      <c r="AUP3263" s="137"/>
      <c r="AUQ3263" s="137"/>
      <c r="AUR3263" s="137"/>
      <c r="AUS3263" s="137"/>
      <c r="AUT3263" s="137"/>
      <c r="AUU3263" s="137"/>
      <c r="AUV3263" s="137"/>
      <c r="AUW3263" s="137"/>
      <c r="AUX3263" s="137"/>
      <c r="AUY3263" s="137"/>
      <c r="AUZ3263" s="137"/>
      <c r="AVA3263" s="137"/>
      <c r="AVB3263" s="137"/>
      <c r="AVC3263" s="137"/>
      <c r="AVD3263" s="137"/>
      <c r="AVE3263" s="137"/>
      <c r="AVF3263" s="137"/>
      <c r="AVG3263" s="137"/>
      <c r="AVH3263" s="137"/>
      <c r="AVI3263" s="137"/>
      <c r="AVJ3263" s="137"/>
      <c r="AVK3263" s="137"/>
      <c r="AVL3263" s="137"/>
      <c r="AVM3263" s="137"/>
      <c r="AVN3263" s="137"/>
      <c r="AVO3263" s="137"/>
      <c r="AVP3263" s="137"/>
      <c r="AVQ3263" s="137"/>
      <c r="AVR3263" s="137"/>
      <c r="AVS3263" s="137"/>
      <c r="AVT3263" s="137"/>
      <c r="AVU3263" s="137"/>
      <c r="AVV3263" s="137"/>
      <c r="AVW3263" s="137"/>
      <c r="AVX3263" s="137"/>
      <c r="AVY3263" s="137"/>
      <c r="AVZ3263" s="137"/>
      <c r="AWA3263" s="137"/>
      <c r="AWB3263" s="137"/>
      <c r="AWC3263" s="137"/>
      <c r="AWD3263" s="137"/>
      <c r="AWE3263" s="137"/>
      <c r="AWF3263" s="137"/>
      <c r="AWG3263" s="137"/>
      <c r="AWH3263" s="137"/>
      <c r="AWI3263" s="137"/>
      <c r="AWJ3263" s="137"/>
      <c r="AWK3263" s="137"/>
      <c r="AWL3263" s="137"/>
      <c r="AWM3263" s="137"/>
      <c r="AWN3263" s="137"/>
      <c r="AWO3263" s="137"/>
      <c r="AWP3263" s="137"/>
      <c r="AWQ3263" s="137"/>
      <c r="AWR3263" s="137"/>
      <c r="AWS3263" s="137"/>
      <c r="AWT3263" s="137"/>
      <c r="AWU3263" s="137"/>
      <c r="AWV3263" s="137"/>
      <c r="AWW3263" s="137"/>
      <c r="AWX3263" s="137"/>
      <c r="AWY3263" s="137"/>
      <c r="AWZ3263" s="137"/>
      <c r="AXA3263" s="137"/>
      <c r="AXB3263" s="137"/>
      <c r="AXC3263" s="137"/>
      <c r="AXD3263" s="137"/>
      <c r="AXE3263" s="137"/>
      <c r="AXF3263" s="137"/>
      <c r="AXG3263" s="137"/>
      <c r="AXH3263" s="137"/>
      <c r="AXI3263" s="137"/>
      <c r="AXJ3263" s="137"/>
      <c r="AXK3263" s="137"/>
      <c r="AXL3263" s="137"/>
      <c r="AXM3263" s="137"/>
      <c r="AXN3263" s="137"/>
      <c r="AXO3263" s="137"/>
      <c r="AXP3263" s="137"/>
      <c r="AXQ3263" s="137"/>
      <c r="AXR3263" s="137"/>
      <c r="AXS3263" s="137"/>
      <c r="AXT3263" s="137"/>
      <c r="AXU3263" s="137"/>
      <c r="AXV3263" s="137"/>
      <c r="AXW3263" s="137"/>
      <c r="AXX3263" s="137"/>
      <c r="AXY3263" s="137"/>
      <c r="AXZ3263" s="137"/>
      <c r="AYA3263" s="137"/>
      <c r="AYB3263" s="137"/>
      <c r="AYC3263" s="137"/>
      <c r="AYD3263" s="137"/>
      <c r="AYE3263" s="137"/>
      <c r="AYF3263" s="137"/>
      <c r="AYG3263" s="137"/>
      <c r="AYH3263" s="137"/>
      <c r="AYI3263" s="137"/>
      <c r="AYJ3263" s="137"/>
      <c r="AYK3263" s="137"/>
      <c r="AYL3263" s="137"/>
      <c r="AYM3263" s="137"/>
      <c r="AYN3263" s="137"/>
      <c r="AYO3263" s="137"/>
      <c r="AYP3263" s="137"/>
      <c r="AYQ3263" s="137"/>
      <c r="AYR3263" s="137"/>
      <c r="AYS3263" s="137"/>
      <c r="AYT3263" s="137"/>
      <c r="AYU3263" s="137"/>
      <c r="AYV3263" s="137"/>
      <c r="AYW3263" s="137"/>
      <c r="AYX3263" s="137"/>
      <c r="AYY3263" s="137"/>
      <c r="AYZ3263" s="137"/>
      <c r="AZA3263" s="137"/>
      <c r="AZB3263" s="137"/>
      <c r="AZC3263" s="137"/>
      <c r="AZD3263" s="137"/>
      <c r="AZE3263" s="137"/>
      <c r="AZF3263" s="137"/>
      <c r="AZG3263" s="137"/>
      <c r="AZH3263" s="137"/>
      <c r="AZI3263" s="137"/>
      <c r="AZJ3263" s="137"/>
      <c r="AZK3263" s="137"/>
      <c r="AZL3263" s="137"/>
      <c r="AZM3263" s="137"/>
      <c r="AZN3263" s="137"/>
      <c r="AZO3263" s="137"/>
      <c r="AZP3263" s="137"/>
      <c r="AZQ3263" s="137"/>
      <c r="AZR3263" s="137"/>
      <c r="AZS3263" s="137"/>
      <c r="AZT3263" s="137"/>
      <c r="AZU3263" s="137"/>
      <c r="AZV3263" s="137"/>
      <c r="AZW3263" s="137"/>
      <c r="AZX3263" s="137"/>
      <c r="AZY3263" s="137"/>
      <c r="AZZ3263" s="137"/>
      <c r="BAA3263" s="137"/>
      <c r="BAB3263" s="137"/>
      <c r="BAC3263" s="137"/>
      <c r="BAD3263" s="137"/>
      <c r="BAE3263" s="137"/>
      <c r="BAF3263" s="137"/>
      <c r="BAG3263" s="137"/>
      <c r="BAH3263" s="137"/>
      <c r="BAI3263" s="137"/>
      <c r="BAJ3263" s="137"/>
      <c r="BAK3263" s="137"/>
      <c r="BAL3263" s="137"/>
      <c r="BAM3263" s="137"/>
      <c r="BAN3263" s="137"/>
      <c r="BAO3263" s="137"/>
      <c r="BAP3263" s="137"/>
      <c r="BAQ3263" s="137"/>
      <c r="BAR3263" s="137"/>
      <c r="BAS3263" s="137"/>
      <c r="BAT3263" s="137"/>
      <c r="BAU3263" s="137"/>
      <c r="BAV3263" s="137"/>
      <c r="BAW3263" s="137"/>
      <c r="BAX3263" s="137"/>
      <c r="BAY3263" s="137"/>
      <c r="BAZ3263" s="137"/>
      <c r="BBA3263" s="137"/>
      <c r="BBB3263" s="137"/>
      <c r="BBC3263" s="137"/>
      <c r="BBD3263" s="137"/>
      <c r="BBE3263" s="137"/>
      <c r="BBF3263" s="137"/>
      <c r="BBG3263" s="137"/>
      <c r="BBH3263" s="137"/>
      <c r="BBI3263" s="137"/>
      <c r="BBJ3263" s="137"/>
      <c r="BBK3263" s="137"/>
      <c r="BBL3263" s="137"/>
      <c r="BBM3263" s="137"/>
      <c r="BBN3263" s="137"/>
      <c r="BBO3263" s="137"/>
      <c r="BBP3263" s="137"/>
      <c r="BBQ3263" s="137"/>
      <c r="BBR3263" s="137"/>
      <c r="BBS3263" s="137"/>
      <c r="BBT3263" s="137"/>
      <c r="BBU3263" s="137"/>
      <c r="BBV3263" s="137"/>
      <c r="BBW3263" s="137"/>
      <c r="BBX3263" s="137"/>
      <c r="BBY3263" s="137"/>
      <c r="BBZ3263" s="137"/>
      <c r="BCA3263" s="137"/>
      <c r="BCB3263" s="137"/>
      <c r="BCC3263" s="137"/>
      <c r="BCD3263" s="137"/>
      <c r="BCE3263" s="137"/>
      <c r="BCF3263" s="137"/>
      <c r="BCG3263" s="137"/>
      <c r="BCH3263" s="137"/>
      <c r="BCI3263" s="137"/>
      <c r="BCJ3263" s="137"/>
      <c r="BCK3263" s="137"/>
      <c r="BCL3263" s="137"/>
      <c r="BCM3263" s="137"/>
      <c r="BCN3263" s="137"/>
      <c r="BCO3263" s="137"/>
      <c r="BCP3263" s="137"/>
      <c r="BCQ3263" s="137"/>
      <c r="BCR3263" s="137"/>
      <c r="BCS3263" s="137"/>
      <c r="BCT3263" s="137"/>
      <c r="BCU3263" s="137"/>
      <c r="BCV3263" s="137"/>
      <c r="BCW3263" s="137"/>
      <c r="BCX3263" s="137"/>
      <c r="BCY3263" s="137"/>
      <c r="BCZ3263" s="137"/>
      <c r="BDA3263" s="137"/>
      <c r="BDB3263" s="137"/>
      <c r="BDC3263" s="137"/>
      <c r="BDD3263" s="137"/>
      <c r="BDE3263" s="137"/>
      <c r="BDF3263" s="137"/>
      <c r="BDG3263" s="137"/>
      <c r="BDH3263" s="137"/>
      <c r="BDI3263" s="137"/>
      <c r="BDJ3263" s="137"/>
      <c r="BDK3263" s="137"/>
      <c r="BDL3263" s="137"/>
      <c r="BDM3263" s="137"/>
      <c r="BDN3263" s="137"/>
      <c r="BDO3263" s="137"/>
      <c r="BDP3263" s="137"/>
      <c r="BDQ3263" s="137"/>
      <c r="BDR3263" s="137"/>
      <c r="BDS3263" s="137"/>
      <c r="BDT3263" s="137"/>
      <c r="BDU3263" s="137"/>
      <c r="BDV3263" s="137"/>
      <c r="BDW3263" s="137"/>
      <c r="BDX3263" s="137"/>
      <c r="BDY3263" s="137"/>
      <c r="BDZ3263" s="137"/>
      <c r="BEA3263" s="137"/>
      <c r="BEB3263" s="137"/>
      <c r="BEC3263" s="137"/>
      <c r="BED3263" s="137"/>
      <c r="BEE3263" s="137"/>
      <c r="BEF3263" s="137"/>
      <c r="BEG3263" s="137"/>
      <c r="BEH3263" s="137"/>
      <c r="BEI3263" s="137"/>
      <c r="BEJ3263" s="137"/>
      <c r="BEK3263" s="137"/>
      <c r="BEL3263" s="137"/>
      <c r="BEM3263" s="137"/>
      <c r="BEN3263" s="137"/>
      <c r="BEO3263" s="137"/>
      <c r="BEP3263" s="137"/>
      <c r="BEQ3263" s="137"/>
      <c r="BER3263" s="137"/>
      <c r="BES3263" s="137"/>
      <c r="BET3263" s="137"/>
      <c r="BEU3263" s="137"/>
      <c r="BEV3263" s="137"/>
      <c r="BEW3263" s="137"/>
      <c r="BEX3263" s="137"/>
      <c r="BEY3263" s="137"/>
      <c r="BEZ3263" s="137"/>
      <c r="BFA3263" s="137"/>
      <c r="BFB3263" s="137"/>
      <c r="BFC3263" s="137"/>
      <c r="BFD3263" s="137"/>
      <c r="BFE3263" s="137"/>
      <c r="BFF3263" s="137"/>
      <c r="BFG3263" s="137"/>
      <c r="BFH3263" s="137"/>
      <c r="BFI3263" s="137"/>
      <c r="BFJ3263" s="137"/>
      <c r="BFK3263" s="137"/>
      <c r="BFL3263" s="137"/>
      <c r="BFM3263" s="137"/>
      <c r="BFN3263" s="137"/>
      <c r="BFO3263" s="137"/>
      <c r="BFP3263" s="137"/>
      <c r="BFQ3263" s="137"/>
      <c r="BFR3263" s="137"/>
      <c r="BFS3263" s="137"/>
      <c r="BFT3263" s="137"/>
      <c r="BFU3263" s="137"/>
      <c r="BFV3263" s="137"/>
      <c r="BFW3263" s="137"/>
      <c r="BFX3263" s="137"/>
      <c r="BFY3263" s="137"/>
      <c r="BFZ3263" s="137"/>
      <c r="BGA3263" s="137"/>
      <c r="BGB3263" s="137"/>
      <c r="BGC3263" s="137"/>
      <c r="BGD3263" s="137"/>
      <c r="BGE3263" s="137"/>
      <c r="BGF3263" s="137"/>
      <c r="BGG3263" s="137"/>
      <c r="BGH3263" s="137"/>
      <c r="BGI3263" s="137"/>
      <c r="BGJ3263" s="137"/>
      <c r="BGK3263" s="137"/>
      <c r="BGL3263" s="137"/>
      <c r="BGM3263" s="137"/>
      <c r="BGN3263" s="137"/>
      <c r="BGO3263" s="137"/>
      <c r="BGP3263" s="137"/>
      <c r="BGQ3263" s="137"/>
      <c r="BGR3263" s="137"/>
      <c r="BGS3263" s="137"/>
      <c r="BGT3263" s="137"/>
      <c r="BGU3263" s="137"/>
      <c r="BGV3263" s="137"/>
      <c r="BGW3263" s="137"/>
      <c r="BGX3263" s="137"/>
      <c r="BGY3263" s="137"/>
      <c r="BGZ3263" s="137"/>
      <c r="BHA3263" s="137"/>
      <c r="BHB3263" s="137"/>
      <c r="BHC3263" s="137"/>
      <c r="BHD3263" s="137"/>
      <c r="BHE3263" s="137"/>
      <c r="BHF3263" s="137"/>
      <c r="BHG3263" s="137"/>
      <c r="BHH3263" s="137"/>
      <c r="BHI3263" s="137"/>
      <c r="BHJ3263" s="137"/>
      <c r="BHK3263" s="137"/>
      <c r="BHL3263" s="137"/>
      <c r="BHM3263" s="137"/>
      <c r="BHN3263" s="137"/>
      <c r="BHO3263" s="137"/>
      <c r="BHP3263" s="137"/>
      <c r="BHQ3263" s="137"/>
      <c r="BHR3263" s="137"/>
      <c r="BHS3263" s="137"/>
      <c r="BHT3263" s="137"/>
      <c r="BHU3263" s="137"/>
      <c r="BHV3263" s="137"/>
      <c r="BHW3263" s="137"/>
      <c r="BHX3263" s="137"/>
      <c r="BHY3263" s="137"/>
      <c r="BHZ3263" s="137"/>
      <c r="BIA3263" s="137"/>
      <c r="BIB3263" s="137"/>
      <c r="BIC3263" s="137"/>
      <c r="BID3263" s="137"/>
      <c r="BIE3263" s="137"/>
      <c r="BIF3263" s="137"/>
      <c r="BIG3263" s="137"/>
      <c r="BIH3263" s="137"/>
      <c r="BII3263" s="137"/>
      <c r="BIJ3263" s="137"/>
      <c r="BIK3263" s="137"/>
      <c r="BIL3263" s="137"/>
      <c r="BIM3263" s="137"/>
      <c r="BIN3263" s="137"/>
      <c r="BIO3263" s="137"/>
      <c r="BIP3263" s="137"/>
      <c r="BIQ3263" s="137"/>
      <c r="BIR3263" s="137"/>
      <c r="BIS3263" s="137"/>
      <c r="BIT3263" s="137"/>
      <c r="BIU3263" s="137"/>
      <c r="BIV3263" s="137"/>
      <c r="BIW3263" s="137"/>
      <c r="BIX3263" s="137"/>
      <c r="BIY3263" s="137"/>
      <c r="BIZ3263" s="137"/>
      <c r="BJA3263" s="137"/>
      <c r="BJB3263" s="137"/>
      <c r="BJC3263" s="137"/>
      <c r="BJD3263" s="137"/>
      <c r="BJE3263" s="137"/>
      <c r="BJF3263" s="137"/>
      <c r="BJG3263" s="137"/>
      <c r="BJH3263" s="137"/>
      <c r="BJI3263" s="137"/>
      <c r="BJJ3263" s="137"/>
      <c r="BJK3263" s="137"/>
      <c r="BJL3263" s="137"/>
      <c r="BJM3263" s="137"/>
      <c r="BJN3263" s="137"/>
      <c r="BJO3263" s="137"/>
      <c r="BJP3263" s="137"/>
      <c r="BJQ3263" s="137"/>
      <c r="BJR3263" s="137"/>
      <c r="BJS3263" s="137"/>
      <c r="BJT3263" s="137"/>
      <c r="BJU3263" s="137"/>
      <c r="BJV3263" s="137"/>
      <c r="BJW3263" s="137"/>
      <c r="BJX3263" s="137"/>
      <c r="BJY3263" s="137"/>
      <c r="BJZ3263" s="137"/>
      <c r="BKA3263" s="137"/>
      <c r="BKB3263" s="137"/>
      <c r="BKC3263" s="137"/>
      <c r="BKD3263" s="137"/>
      <c r="BKE3263" s="137"/>
      <c r="BKF3263" s="137"/>
      <c r="BKG3263" s="137"/>
      <c r="BKH3263" s="137"/>
      <c r="BKI3263" s="137"/>
      <c r="BKJ3263" s="137"/>
      <c r="BKK3263" s="137"/>
      <c r="BKL3263" s="137"/>
      <c r="BKM3263" s="137"/>
      <c r="BKN3263" s="137"/>
      <c r="BKO3263" s="137"/>
      <c r="BKP3263" s="137"/>
      <c r="BKQ3263" s="137"/>
      <c r="BKR3263" s="137"/>
      <c r="BKS3263" s="137"/>
      <c r="BKT3263" s="137"/>
      <c r="BKU3263" s="137"/>
      <c r="BKV3263" s="137"/>
      <c r="BKW3263" s="137"/>
      <c r="BKX3263" s="137"/>
      <c r="BKY3263" s="137"/>
      <c r="BKZ3263" s="137"/>
      <c r="BLA3263" s="137"/>
      <c r="BLB3263" s="137"/>
      <c r="BLC3263" s="137"/>
      <c r="BLD3263" s="137"/>
      <c r="BLE3263" s="137"/>
      <c r="BLF3263" s="137"/>
      <c r="BLG3263" s="137"/>
      <c r="BLH3263" s="137"/>
      <c r="BLI3263" s="137"/>
      <c r="BLJ3263" s="137"/>
      <c r="BLK3263" s="137"/>
      <c r="BLL3263" s="137"/>
      <c r="BLM3263" s="137"/>
      <c r="BLN3263" s="137"/>
      <c r="BLO3263" s="137"/>
      <c r="BLP3263" s="137"/>
      <c r="BLQ3263" s="137"/>
      <c r="BLR3263" s="137"/>
      <c r="BLS3263" s="137"/>
      <c r="BLT3263" s="137"/>
      <c r="BLU3263" s="137"/>
      <c r="BLV3263" s="137"/>
      <c r="BLW3263" s="137"/>
      <c r="BLX3263" s="137"/>
      <c r="BLY3263" s="137"/>
      <c r="BLZ3263" s="137"/>
      <c r="BMA3263" s="137"/>
      <c r="BMB3263" s="137"/>
      <c r="BMC3263" s="137"/>
      <c r="BMD3263" s="137"/>
      <c r="BME3263" s="137"/>
      <c r="BMF3263" s="137"/>
      <c r="BMG3263" s="137"/>
      <c r="BMH3263" s="137"/>
      <c r="BMI3263" s="137"/>
      <c r="BMJ3263" s="137"/>
      <c r="BMK3263" s="137"/>
      <c r="BML3263" s="137"/>
      <c r="BMM3263" s="137"/>
      <c r="BMN3263" s="137"/>
      <c r="BMO3263" s="137"/>
      <c r="BMP3263" s="137"/>
      <c r="BMQ3263" s="137"/>
      <c r="BMR3263" s="137"/>
      <c r="BMS3263" s="137"/>
      <c r="BMT3263" s="137"/>
      <c r="BMU3263" s="137"/>
      <c r="BMV3263" s="137"/>
      <c r="BMW3263" s="137"/>
      <c r="BMX3263" s="137"/>
      <c r="BMY3263" s="137"/>
      <c r="BMZ3263" s="137"/>
      <c r="BNA3263" s="137"/>
      <c r="BNB3263" s="137"/>
      <c r="BNC3263" s="137"/>
      <c r="BND3263" s="137"/>
      <c r="BNE3263" s="137"/>
      <c r="BNF3263" s="137"/>
      <c r="BNG3263" s="137"/>
      <c r="BNH3263" s="137"/>
      <c r="BNI3263" s="137"/>
      <c r="BNJ3263" s="137"/>
      <c r="BNK3263" s="137"/>
      <c r="BNL3263" s="137"/>
      <c r="BNM3263" s="137"/>
      <c r="BNN3263" s="137"/>
      <c r="BNO3263" s="137"/>
      <c r="BNP3263" s="137"/>
      <c r="BNQ3263" s="137"/>
      <c r="BNR3263" s="137"/>
      <c r="BNS3263" s="137"/>
      <c r="BNT3263" s="137"/>
      <c r="BNU3263" s="137"/>
      <c r="BNV3263" s="137"/>
      <c r="BNW3263" s="137"/>
      <c r="BNX3263" s="137"/>
      <c r="BNY3263" s="137"/>
      <c r="BNZ3263" s="137"/>
      <c r="BOA3263" s="137"/>
      <c r="BOB3263" s="137"/>
      <c r="BOC3263" s="137"/>
      <c r="BOD3263" s="137"/>
      <c r="BOE3263" s="137"/>
      <c r="BOF3263" s="137"/>
      <c r="BOG3263" s="137"/>
      <c r="BOH3263" s="137"/>
      <c r="BOI3263" s="137"/>
      <c r="BOJ3263" s="137"/>
      <c r="BOK3263" s="137"/>
      <c r="BOL3263" s="137"/>
      <c r="BOM3263" s="137"/>
      <c r="BON3263" s="137"/>
      <c r="BOO3263" s="137"/>
      <c r="BOP3263" s="137"/>
      <c r="BOQ3263" s="137"/>
      <c r="BOR3263" s="137"/>
      <c r="BOS3263" s="137"/>
      <c r="BOT3263" s="137"/>
      <c r="BOU3263" s="137"/>
      <c r="BOV3263" s="137"/>
      <c r="BOW3263" s="137"/>
      <c r="BOX3263" s="137"/>
      <c r="BOY3263" s="137"/>
      <c r="BOZ3263" s="137"/>
      <c r="BPA3263" s="137"/>
      <c r="BPB3263" s="137"/>
      <c r="BPC3263" s="137"/>
      <c r="BPD3263" s="137"/>
      <c r="BPE3263" s="137"/>
      <c r="BPF3263" s="137"/>
      <c r="BPG3263" s="137"/>
      <c r="BPH3263" s="137"/>
      <c r="BPI3263" s="137"/>
      <c r="BPJ3263" s="137"/>
      <c r="BPK3263" s="137"/>
      <c r="BPL3263" s="137"/>
      <c r="BPM3263" s="137"/>
      <c r="BPN3263" s="137"/>
      <c r="BPO3263" s="137"/>
      <c r="BPP3263" s="137"/>
      <c r="BPQ3263" s="137"/>
      <c r="BPR3263" s="137"/>
      <c r="BPS3263" s="137"/>
      <c r="BPT3263" s="137"/>
      <c r="BPU3263" s="137"/>
      <c r="BPV3263" s="137"/>
      <c r="BPW3263" s="137"/>
      <c r="BPX3263" s="137"/>
      <c r="BPY3263" s="137"/>
      <c r="BPZ3263" s="137"/>
      <c r="BQA3263" s="137"/>
      <c r="BQB3263" s="137"/>
      <c r="BQC3263" s="137"/>
      <c r="BQD3263" s="137"/>
      <c r="BQE3263" s="137"/>
      <c r="BQF3263" s="137"/>
      <c r="BQG3263" s="137"/>
      <c r="BQH3263" s="137"/>
      <c r="BQI3263" s="137"/>
      <c r="BQJ3263" s="137"/>
      <c r="BQK3263" s="137"/>
      <c r="BQL3263" s="137"/>
      <c r="BQM3263" s="137"/>
      <c r="BQN3263" s="137"/>
      <c r="BQO3263" s="137"/>
      <c r="BQP3263" s="137"/>
      <c r="BQQ3263" s="137"/>
      <c r="BQR3263" s="137"/>
      <c r="BQS3263" s="137"/>
      <c r="BQT3263" s="137"/>
      <c r="BQU3263" s="137"/>
      <c r="BQV3263" s="137"/>
      <c r="BQW3263" s="137"/>
      <c r="BQX3263" s="137"/>
      <c r="BQY3263" s="137"/>
      <c r="BQZ3263" s="137"/>
      <c r="BRA3263" s="137"/>
      <c r="BRB3263" s="137"/>
      <c r="BRC3263" s="137"/>
      <c r="BRD3263" s="137"/>
      <c r="BRE3263" s="137"/>
      <c r="BRF3263" s="137"/>
      <c r="BRG3263" s="137"/>
      <c r="BRH3263" s="137"/>
      <c r="BRI3263" s="137"/>
      <c r="BRJ3263" s="137"/>
      <c r="BRK3263" s="137"/>
      <c r="BRL3263" s="137"/>
      <c r="BRM3263" s="137"/>
      <c r="BRN3263" s="137"/>
      <c r="BRO3263" s="137"/>
      <c r="BRP3263" s="137"/>
      <c r="BRQ3263" s="137"/>
      <c r="BRR3263" s="137"/>
      <c r="BRS3263" s="137"/>
      <c r="BRT3263" s="137"/>
      <c r="BRU3263" s="137"/>
      <c r="BRV3263" s="137"/>
      <c r="BRW3263" s="137"/>
      <c r="BRX3263" s="137"/>
      <c r="BRY3263" s="137"/>
      <c r="BRZ3263" s="137"/>
      <c r="BSA3263" s="137"/>
      <c r="BSB3263" s="137"/>
      <c r="BSC3263" s="137"/>
      <c r="BSD3263" s="137"/>
      <c r="BSE3263" s="137"/>
      <c r="BSF3263" s="137"/>
      <c r="BSG3263" s="137"/>
      <c r="BSH3263" s="137"/>
      <c r="BSI3263" s="137"/>
      <c r="BSJ3263" s="137"/>
      <c r="BSK3263" s="137"/>
      <c r="BSL3263" s="137"/>
      <c r="BSM3263" s="137"/>
      <c r="BSN3263" s="137"/>
      <c r="BSO3263" s="137"/>
      <c r="BSP3263" s="137"/>
      <c r="BSQ3263" s="137"/>
      <c r="BSR3263" s="137"/>
      <c r="BSS3263" s="137"/>
      <c r="BST3263" s="137"/>
      <c r="BSU3263" s="137"/>
      <c r="BSV3263" s="137"/>
      <c r="BSW3263" s="137"/>
      <c r="BSX3263" s="137"/>
      <c r="BSY3263" s="137"/>
      <c r="BSZ3263" s="137"/>
      <c r="BTA3263" s="137"/>
      <c r="BTB3263" s="137"/>
      <c r="BTC3263" s="137"/>
      <c r="BTD3263" s="137"/>
      <c r="BTE3263" s="137"/>
      <c r="BTF3263" s="137"/>
      <c r="BTG3263" s="137"/>
      <c r="BTH3263" s="137"/>
      <c r="BTI3263" s="137"/>
      <c r="BTJ3263" s="137"/>
      <c r="BTK3263" s="137"/>
      <c r="BTL3263" s="137"/>
      <c r="BTM3263" s="137"/>
      <c r="BTN3263" s="137"/>
      <c r="BTO3263" s="137"/>
      <c r="BTP3263" s="137"/>
      <c r="BTQ3263" s="137"/>
      <c r="BTR3263" s="137"/>
      <c r="BTS3263" s="137"/>
      <c r="BTT3263" s="137"/>
      <c r="BTU3263" s="137"/>
      <c r="BTV3263" s="137"/>
      <c r="BTW3263" s="137"/>
      <c r="BTX3263" s="137"/>
      <c r="BTY3263" s="137"/>
      <c r="BTZ3263" s="137"/>
      <c r="BUA3263" s="137"/>
      <c r="BUB3263" s="137"/>
      <c r="BUC3263" s="137"/>
      <c r="BUD3263" s="137"/>
      <c r="BUE3263" s="137"/>
      <c r="BUF3263" s="137"/>
      <c r="BUG3263" s="137"/>
      <c r="BUH3263" s="137"/>
      <c r="BUI3263" s="137"/>
      <c r="BUJ3263" s="137"/>
      <c r="BUK3263" s="137"/>
      <c r="BUL3263" s="137"/>
      <c r="BUM3263" s="137"/>
      <c r="BUN3263" s="137"/>
      <c r="BUO3263" s="137"/>
      <c r="BUP3263" s="137"/>
      <c r="BUQ3263" s="137"/>
      <c r="BUR3263" s="137"/>
      <c r="BUS3263" s="137"/>
      <c r="BUT3263" s="137"/>
      <c r="BUU3263" s="137"/>
      <c r="BUV3263" s="137"/>
      <c r="BUW3263" s="137"/>
      <c r="BUX3263" s="137"/>
      <c r="BUY3263" s="137"/>
      <c r="BUZ3263" s="137"/>
      <c r="BVA3263" s="137"/>
      <c r="BVB3263" s="137"/>
      <c r="BVC3263" s="137"/>
      <c r="BVD3263" s="137"/>
      <c r="BVE3263" s="137"/>
      <c r="BVF3263" s="137"/>
      <c r="BVG3263" s="137"/>
      <c r="BVH3263" s="137"/>
      <c r="BVI3263" s="137"/>
      <c r="BVJ3263" s="137"/>
      <c r="BVK3263" s="137"/>
      <c r="BVL3263" s="137"/>
      <c r="BVM3263" s="137"/>
      <c r="BVN3263" s="137"/>
      <c r="BVO3263" s="137"/>
      <c r="BVP3263" s="137"/>
      <c r="BVQ3263" s="137"/>
      <c r="BVR3263" s="137"/>
      <c r="BVS3263" s="137"/>
      <c r="BVT3263" s="137"/>
      <c r="BVU3263" s="137"/>
      <c r="BVV3263" s="137"/>
      <c r="BVW3263" s="137"/>
      <c r="BVX3263" s="137"/>
      <c r="BVY3263" s="137"/>
      <c r="BVZ3263" s="137"/>
      <c r="BWA3263" s="137"/>
      <c r="BWB3263" s="137"/>
      <c r="BWC3263" s="137"/>
      <c r="BWD3263" s="137"/>
      <c r="BWE3263" s="137"/>
      <c r="BWF3263" s="137"/>
      <c r="BWG3263" s="137"/>
      <c r="BWH3263" s="137"/>
      <c r="BWI3263" s="137"/>
      <c r="BWJ3263" s="137"/>
      <c r="BWK3263" s="137"/>
      <c r="BWL3263" s="137"/>
      <c r="BWM3263" s="137"/>
      <c r="BWN3263" s="137"/>
      <c r="BWO3263" s="137"/>
      <c r="BWP3263" s="137"/>
      <c r="BWQ3263" s="137"/>
      <c r="BWR3263" s="137"/>
      <c r="BWS3263" s="137"/>
      <c r="BWT3263" s="137"/>
      <c r="BWU3263" s="137"/>
      <c r="BWV3263" s="137"/>
      <c r="BWW3263" s="137"/>
      <c r="BWX3263" s="137"/>
      <c r="BWY3263" s="137"/>
      <c r="BWZ3263" s="137"/>
      <c r="BXA3263" s="137"/>
      <c r="BXB3263" s="137"/>
      <c r="BXC3263" s="137"/>
      <c r="BXD3263" s="137"/>
      <c r="BXE3263" s="137"/>
      <c r="BXF3263" s="137"/>
      <c r="BXG3263" s="137"/>
      <c r="BXH3263" s="137"/>
      <c r="BXI3263" s="137"/>
      <c r="BXJ3263" s="137"/>
      <c r="BXK3263" s="137"/>
      <c r="BXL3263" s="137"/>
      <c r="BXM3263" s="137"/>
      <c r="BXN3263" s="137"/>
      <c r="BXO3263" s="137"/>
      <c r="BXP3263" s="137"/>
      <c r="BXQ3263" s="137"/>
      <c r="BXR3263" s="137"/>
      <c r="BXS3263" s="137"/>
      <c r="BXT3263" s="137"/>
      <c r="BXU3263" s="137"/>
      <c r="BXV3263" s="137"/>
      <c r="BXW3263" s="137"/>
      <c r="BXX3263" s="137"/>
      <c r="BXY3263" s="137"/>
      <c r="BXZ3263" s="137"/>
      <c r="BYA3263" s="137"/>
      <c r="BYB3263" s="137"/>
      <c r="BYC3263" s="137"/>
      <c r="BYD3263" s="137"/>
      <c r="BYE3263" s="137"/>
      <c r="BYF3263" s="137"/>
      <c r="BYG3263" s="137"/>
      <c r="BYH3263" s="137"/>
      <c r="BYI3263" s="137"/>
      <c r="BYJ3263" s="137"/>
      <c r="BYK3263" s="137"/>
      <c r="BYL3263" s="137"/>
      <c r="BYM3263" s="137"/>
      <c r="BYN3263" s="137"/>
      <c r="BYO3263" s="137"/>
      <c r="BYP3263" s="137"/>
      <c r="BYQ3263" s="137"/>
      <c r="BYR3263" s="137"/>
      <c r="BYS3263" s="137"/>
      <c r="BYT3263" s="137"/>
      <c r="BYU3263" s="137"/>
      <c r="BYV3263" s="137"/>
      <c r="BYW3263" s="137"/>
      <c r="BYX3263" s="137"/>
      <c r="BYY3263" s="137"/>
      <c r="BYZ3263" s="137"/>
      <c r="BZA3263" s="137"/>
      <c r="BZB3263" s="137"/>
      <c r="BZC3263" s="137"/>
      <c r="BZD3263" s="137"/>
      <c r="BZE3263" s="137"/>
      <c r="BZF3263" s="137"/>
      <c r="BZG3263" s="137"/>
      <c r="BZH3263" s="137"/>
      <c r="BZI3263" s="137"/>
      <c r="BZJ3263" s="137"/>
      <c r="BZK3263" s="137"/>
      <c r="BZL3263" s="137"/>
      <c r="BZM3263" s="137"/>
      <c r="BZN3263" s="137"/>
      <c r="BZO3263" s="137"/>
      <c r="BZP3263" s="137"/>
      <c r="BZQ3263" s="137"/>
      <c r="BZR3263" s="137"/>
      <c r="BZS3263" s="137"/>
      <c r="BZT3263" s="137"/>
      <c r="BZU3263" s="137"/>
      <c r="BZV3263" s="137"/>
      <c r="BZW3263" s="137"/>
      <c r="BZX3263" s="137"/>
      <c r="BZY3263" s="137"/>
      <c r="BZZ3263" s="137"/>
      <c r="CAA3263" s="137"/>
      <c r="CAB3263" s="137"/>
      <c r="CAC3263" s="137"/>
      <c r="CAD3263" s="137"/>
      <c r="CAE3263" s="137"/>
      <c r="CAF3263" s="137"/>
      <c r="CAG3263" s="137"/>
      <c r="CAH3263" s="137"/>
      <c r="CAI3263" s="137"/>
      <c r="CAJ3263" s="137"/>
      <c r="CAK3263" s="137"/>
      <c r="CAL3263" s="137"/>
      <c r="CAM3263" s="137"/>
      <c r="CAN3263" s="137"/>
      <c r="CAO3263" s="137"/>
      <c r="CAP3263" s="137"/>
      <c r="CAQ3263" s="137"/>
      <c r="CAR3263" s="137"/>
      <c r="CAS3263" s="137"/>
      <c r="CAT3263" s="137"/>
      <c r="CAU3263" s="137"/>
      <c r="CAV3263" s="137"/>
      <c r="CAW3263" s="137"/>
      <c r="CAX3263" s="137"/>
      <c r="CAY3263" s="137"/>
      <c r="CAZ3263" s="137"/>
      <c r="CBA3263" s="137"/>
      <c r="CBB3263" s="137"/>
      <c r="CBC3263" s="137"/>
      <c r="CBD3263" s="137"/>
      <c r="CBE3263" s="137"/>
      <c r="CBF3263" s="137"/>
      <c r="CBG3263" s="137"/>
      <c r="CBH3263" s="137"/>
      <c r="CBI3263" s="137"/>
      <c r="CBJ3263" s="137"/>
      <c r="CBK3263" s="137"/>
      <c r="CBL3263" s="137"/>
      <c r="CBM3263" s="137"/>
      <c r="CBN3263" s="137"/>
      <c r="CBO3263" s="137"/>
      <c r="CBP3263" s="137"/>
      <c r="CBQ3263" s="137"/>
      <c r="CBR3263" s="137"/>
      <c r="CBS3263" s="137"/>
      <c r="CBT3263" s="137"/>
      <c r="CBU3263" s="137"/>
      <c r="CBV3263" s="137"/>
      <c r="CBW3263" s="137"/>
      <c r="CBX3263" s="137"/>
      <c r="CBY3263" s="137"/>
      <c r="CBZ3263" s="137"/>
      <c r="CCA3263" s="137"/>
      <c r="CCB3263" s="137"/>
      <c r="CCC3263" s="137"/>
      <c r="CCD3263" s="137"/>
      <c r="CCE3263" s="137"/>
      <c r="CCF3263" s="137"/>
      <c r="CCG3263" s="137"/>
      <c r="CCH3263" s="137"/>
      <c r="CCI3263" s="137"/>
      <c r="CCJ3263" s="137"/>
      <c r="CCK3263" s="137"/>
      <c r="CCL3263" s="137"/>
      <c r="CCM3263" s="137"/>
      <c r="CCN3263" s="137"/>
      <c r="CCO3263" s="137"/>
      <c r="CCP3263" s="137"/>
      <c r="CCQ3263" s="137"/>
      <c r="CCR3263" s="137"/>
      <c r="CCS3263" s="137"/>
      <c r="CCT3263" s="137"/>
      <c r="CCU3263" s="137"/>
      <c r="CCV3263" s="137"/>
      <c r="CCW3263" s="137"/>
      <c r="CCX3263" s="137"/>
      <c r="CCY3263" s="137"/>
      <c r="CCZ3263" s="137"/>
      <c r="CDA3263" s="137"/>
      <c r="CDB3263" s="137"/>
      <c r="CDC3263" s="137"/>
      <c r="CDD3263" s="137"/>
      <c r="CDE3263" s="137"/>
      <c r="CDF3263" s="137"/>
      <c r="CDG3263" s="137"/>
      <c r="CDH3263" s="137"/>
      <c r="CDI3263" s="137"/>
      <c r="CDJ3263" s="137"/>
      <c r="CDK3263" s="137"/>
      <c r="CDL3263" s="137"/>
      <c r="CDM3263" s="137"/>
      <c r="CDN3263" s="137"/>
      <c r="CDO3263" s="137"/>
      <c r="CDP3263" s="137"/>
      <c r="CDQ3263" s="137"/>
      <c r="CDR3263" s="137"/>
      <c r="CDS3263" s="137"/>
      <c r="CDT3263" s="137"/>
      <c r="CDU3263" s="137"/>
      <c r="CDV3263" s="137"/>
      <c r="CDW3263" s="137"/>
      <c r="CDX3263" s="137"/>
      <c r="CDY3263" s="137"/>
      <c r="CDZ3263" s="137"/>
      <c r="CEA3263" s="137"/>
      <c r="CEB3263" s="137"/>
      <c r="CEC3263" s="137"/>
      <c r="CED3263" s="137"/>
      <c r="CEE3263" s="137"/>
      <c r="CEF3263" s="137"/>
      <c r="CEG3263" s="137"/>
      <c r="CEH3263" s="137"/>
      <c r="CEI3263" s="137"/>
      <c r="CEJ3263" s="137"/>
      <c r="CEK3263" s="137"/>
      <c r="CEL3263" s="137"/>
      <c r="CEM3263" s="137"/>
      <c r="CEN3263" s="137"/>
      <c r="CEO3263" s="137"/>
      <c r="CEP3263" s="137"/>
      <c r="CEQ3263" s="137"/>
      <c r="CER3263" s="137"/>
      <c r="CES3263" s="137"/>
      <c r="CET3263" s="137"/>
      <c r="CEU3263" s="137"/>
      <c r="CEV3263" s="137"/>
      <c r="CEW3263" s="137"/>
      <c r="CEX3263" s="137"/>
      <c r="CEY3263" s="137"/>
      <c r="CEZ3263" s="137"/>
      <c r="CFA3263" s="137"/>
      <c r="CFB3263" s="137"/>
      <c r="CFC3263" s="137"/>
      <c r="CFD3263" s="137"/>
      <c r="CFE3263" s="137"/>
      <c r="CFF3263" s="137"/>
      <c r="CFG3263" s="137"/>
      <c r="CFH3263" s="137"/>
      <c r="CFI3263" s="137"/>
      <c r="CFJ3263" s="137"/>
      <c r="CFK3263" s="137"/>
      <c r="CFL3263" s="137"/>
      <c r="CFM3263" s="137"/>
      <c r="CFN3263" s="137"/>
      <c r="CFO3263" s="137"/>
      <c r="CFP3263" s="137"/>
      <c r="CFQ3263" s="137"/>
      <c r="CFR3263" s="137"/>
      <c r="CFS3263" s="137"/>
      <c r="CFT3263" s="137"/>
      <c r="CFU3263" s="137"/>
      <c r="CFV3263" s="137"/>
      <c r="CFW3263" s="137"/>
      <c r="CFX3263" s="137"/>
      <c r="CFY3263" s="137"/>
      <c r="CFZ3263" s="137"/>
      <c r="CGA3263" s="137"/>
      <c r="CGB3263" s="137"/>
      <c r="CGC3263" s="137"/>
      <c r="CGD3263" s="137"/>
      <c r="CGE3263" s="137"/>
      <c r="CGF3263" s="137"/>
      <c r="CGG3263" s="137"/>
      <c r="CGH3263" s="137"/>
      <c r="CGI3263" s="137"/>
      <c r="CGJ3263" s="137"/>
      <c r="CGK3263" s="137"/>
      <c r="CGL3263" s="137"/>
      <c r="CGM3263" s="137"/>
      <c r="CGN3263" s="137"/>
      <c r="CGO3263" s="137"/>
      <c r="CGP3263" s="137"/>
      <c r="CGQ3263" s="137"/>
      <c r="CGR3263" s="137"/>
      <c r="CGS3263" s="137"/>
      <c r="CGT3263" s="137"/>
      <c r="CGU3263" s="137"/>
      <c r="CGV3263" s="137"/>
      <c r="CGW3263" s="137"/>
      <c r="CGX3263" s="137"/>
      <c r="CGY3263" s="137"/>
      <c r="CGZ3263" s="137"/>
      <c r="CHA3263" s="137"/>
      <c r="CHB3263" s="137"/>
      <c r="CHC3263" s="137"/>
      <c r="CHD3263" s="137"/>
      <c r="CHE3263" s="137"/>
      <c r="CHF3263" s="137"/>
      <c r="CHG3263" s="137"/>
      <c r="CHH3263" s="137"/>
      <c r="CHI3263" s="137"/>
      <c r="CHJ3263" s="137"/>
      <c r="CHK3263" s="137"/>
      <c r="CHL3263" s="137"/>
      <c r="CHM3263" s="137"/>
      <c r="CHN3263" s="137"/>
      <c r="CHO3263" s="137"/>
      <c r="CHP3263" s="137"/>
      <c r="CHQ3263" s="137"/>
      <c r="CHR3263" s="137"/>
      <c r="CHS3263" s="137"/>
      <c r="CHT3263" s="137"/>
      <c r="CHU3263" s="137"/>
      <c r="CHV3263" s="137"/>
      <c r="CHW3263" s="137"/>
      <c r="CHX3263" s="137"/>
      <c r="CHY3263" s="137"/>
      <c r="CHZ3263" s="137"/>
      <c r="CIA3263" s="137"/>
      <c r="CIB3263" s="137"/>
      <c r="CIC3263" s="137"/>
      <c r="CID3263" s="137"/>
      <c r="CIE3263" s="137"/>
      <c r="CIF3263" s="137"/>
      <c r="CIG3263" s="137"/>
      <c r="CIH3263" s="137"/>
      <c r="CII3263" s="137"/>
      <c r="CIJ3263" s="137"/>
      <c r="CIK3263" s="137"/>
      <c r="CIL3263" s="137"/>
      <c r="CIM3263" s="137"/>
      <c r="CIN3263" s="137"/>
      <c r="CIO3263" s="137"/>
      <c r="CIP3263" s="137"/>
      <c r="CIQ3263" s="137"/>
      <c r="CIR3263" s="137"/>
      <c r="CIS3263" s="137"/>
      <c r="CIT3263" s="137"/>
      <c r="CIU3263" s="137"/>
      <c r="CIV3263" s="137"/>
      <c r="CIW3263" s="137"/>
      <c r="CIX3263" s="137"/>
      <c r="CIY3263" s="137"/>
      <c r="CIZ3263" s="137"/>
      <c r="CJA3263" s="137"/>
      <c r="CJB3263" s="137"/>
      <c r="CJC3263" s="137"/>
      <c r="CJD3263" s="137"/>
      <c r="CJE3263" s="137"/>
      <c r="CJF3263" s="137"/>
      <c r="CJG3263" s="137"/>
      <c r="CJH3263" s="137"/>
      <c r="CJI3263" s="137"/>
      <c r="CJJ3263" s="137"/>
      <c r="CJK3263" s="137"/>
      <c r="CJL3263" s="137"/>
      <c r="CJM3263" s="137"/>
      <c r="CJN3263" s="137"/>
      <c r="CJO3263" s="137"/>
      <c r="CJP3263" s="137"/>
      <c r="CJQ3263" s="137"/>
      <c r="CJR3263" s="137"/>
      <c r="CJS3263" s="137"/>
      <c r="CJT3263" s="137"/>
      <c r="CJU3263" s="137"/>
      <c r="CJV3263" s="137"/>
      <c r="CJW3263" s="137"/>
      <c r="CJX3263" s="137"/>
      <c r="CJY3263" s="137"/>
      <c r="CJZ3263" s="137"/>
      <c r="CKA3263" s="137"/>
      <c r="CKB3263" s="137"/>
      <c r="CKC3263" s="137"/>
      <c r="CKD3263" s="137"/>
      <c r="CKE3263" s="137"/>
      <c r="CKF3263" s="137"/>
      <c r="CKG3263" s="137"/>
      <c r="CKH3263" s="137"/>
      <c r="CKI3263" s="137"/>
      <c r="CKJ3263" s="137"/>
      <c r="CKK3263" s="137"/>
      <c r="CKL3263" s="137"/>
      <c r="CKM3263" s="137"/>
      <c r="CKN3263" s="137"/>
      <c r="CKO3263" s="137"/>
      <c r="CKP3263" s="137"/>
      <c r="CKQ3263" s="137"/>
      <c r="CKR3263" s="137"/>
      <c r="CKS3263" s="137"/>
      <c r="CKT3263" s="137"/>
      <c r="CKU3263" s="137"/>
      <c r="CKV3263" s="137"/>
      <c r="CKW3263" s="137"/>
      <c r="CKX3263" s="137"/>
      <c r="CKY3263" s="137"/>
      <c r="CKZ3263" s="137"/>
      <c r="CLA3263" s="137"/>
      <c r="CLB3263" s="137"/>
      <c r="CLC3263" s="137"/>
      <c r="CLD3263" s="137"/>
      <c r="CLE3263" s="137"/>
      <c r="CLF3263" s="137"/>
      <c r="CLG3263" s="137"/>
      <c r="CLH3263" s="137"/>
      <c r="CLI3263" s="137"/>
      <c r="CLJ3263" s="137"/>
      <c r="CLK3263" s="137"/>
      <c r="CLL3263" s="137"/>
      <c r="CLM3263" s="137"/>
      <c r="CLN3263" s="137"/>
      <c r="CLO3263" s="137"/>
      <c r="CLP3263" s="137"/>
      <c r="CLQ3263" s="137"/>
      <c r="CLR3263" s="137"/>
      <c r="CLS3263" s="137"/>
      <c r="CLT3263" s="137"/>
      <c r="CLU3263" s="137"/>
      <c r="CLV3263" s="137"/>
      <c r="CLW3263" s="137"/>
      <c r="CLX3263" s="137"/>
      <c r="CLY3263" s="137"/>
      <c r="CLZ3263" s="137"/>
      <c r="CMA3263" s="137"/>
      <c r="CMB3263" s="137"/>
      <c r="CMC3263" s="137"/>
      <c r="CMD3263" s="137"/>
      <c r="CME3263" s="137"/>
      <c r="CMF3263" s="137"/>
      <c r="CMG3263" s="137"/>
      <c r="CMH3263" s="137"/>
      <c r="CMI3263" s="137"/>
      <c r="CMJ3263" s="137"/>
      <c r="CMK3263" s="137"/>
      <c r="CML3263" s="137"/>
      <c r="CMM3263" s="137"/>
      <c r="CMN3263" s="137"/>
      <c r="CMO3263" s="137"/>
      <c r="CMP3263" s="137"/>
      <c r="CMQ3263" s="137"/>
      <c r="CMR3263" s="137"/>
      <c r="CMS3263" s="137"/>
      <c r="CMT3263" s="137"/>
      <c r="CMU3263" s="137"/>
      <c r="CMV3263" s="137"/>
      <c r="CMW3263" s="137"/>
      <c r="CMX3263" s="137"/>
      <c r="CMY3263" s="137"/>
      <c r="CMZ3263" s="137"/>
      <c r="CNA3263" s="137"/>
      <c r="CNB3263" s="137"/>
      <c r="CNC3263" s="137"/>
      <c r="CND3263" s="137"/>
      <c r="CNE3263" s="137"/>
      <c r="CNF3263" s="137"/>
      <c r="CNG3263" s="137"/>
      <c r="CNH3263" s="137"/>
      <c r="CNI3263" s="137"/>
      <c r="CNJ3263" s="137"/>
      <c r="CNK3263" s="137"/>
      <c r="CNL3263" s="137"/>
      <c r="CNM3263" s="137"/>
      <c r="CNN3263" s="137"/>
      <c r="CNO3263" s="137"/>
      <c r="CNP3263" s="137"/>
      <c r="CNQ3263" s="137"/>
      <c r="CNR3263" s="137"/>
      <c r="CNS3263" s="137"/>
      <c r="CNT3263" s="137"/>
      <c r="CNU3263" s="137"/>
      <c r="CNV3263" s="137"/>
      <c r="CNW3263" s="137"/>
      <c r="CNX3263" s="137"/>
      <c r="CNY3263" s="137"/>
      <c r="CNZ3263" s="137"/>
      <c r="COA3263" s="137"/>
      <c r="COB3263" s="137"/>
      <c r="COC3263" s="137"/>
      <c r="COD3263" s="137"/>
      <c r="COE3263" s="137"/>
      <c r="COF3263" s="137"/>
      <c r="COG3263" s="137"/>
      <c r="COH3263" s="137"/>
      <c r="COI3263" s="137"/>
      <c r="COJ3263" s="137"/>
      <c r="COK3263" s="137"/>
      <c r="COL3263" s="137"/>
      <c r="COM3263" s="137"/>
      <c r="CON3263" s="137"/>
      <c r="COO3263" s="137"/>
      <c r="COP3263" s="137"/>
      <c r="COQ3263" s="137"/>
      <c r="COR3263" s="137"/>
      <c r="COS3263" s="137"/>
      <c r="COT3263" s="137"/>
      <c r="COU3263" s="137"/>
      <c r="COV3263" s="137"/>
      <c r="COW3263" s="137"/>
      <c r="COX3263" s="137"/>
      <c r="COY3263" s="137"/>
      <c r="COZ3263" s="137"/>
      <c r="CPA3263" s="137"/>
      <c r="CPB3263" s="137"/>
      <c r="CPC3263" s="137"/>
      <c r="CPD3263" s="137"/>
      <c r="CPE3263" s="137"/>
      <c r="CPF3263" s="137"/>
      <c r="CPG3263" s="137"/>
      <c r="CPH3263" s="137"/>
      <c r="CPI3263" s="137"/>
      <c r="CPJ3263" s="137"/>
      <c r="CPK3263" s="137"/>
      <c r="CPL3263" s="137"/>
      <c r="CPM3263" s="137"/>
      <c r="CPN3263" s="137"/>
      <c r="CPO3263" s="137"/>
      <c r="CPP3263" s="137"/>
      <c r="CPQ3263" s="137"/>
      <c r="CPR3263" s="137"/>
      <c r="CPS3263" s="137"/>
      <c r="CPT3263" s="137"/>
      <c r="CPU3263" s="137"/>
      <c r="CPV3263" s="137"/>
      <c r="CPW3263" s="137"/>
      <c r="CPX3263" s="137"/>
      <c r="CPY3263" s="137"/>
      <c r="CPZ3263" s="137"/>
      <c r="CQA3263" s="137"/>
      <c r="CQB3263" s="137"/>
      <c r="CQC3263" s="137"/>
      <c r="CQD3263" s="137"/>
      <c r="CQE3263" s="137"/>
      <c r="CQF3263" s="137"/>
      <c r="CQG3263" s="137"/>
      <c r="CQH3263" s="137"/>
      <c r="CQI3263" s="137"/>
      <c r="CQJ3263" s="137"/>
      <c r="CQK3263" s="137"/>
      <c r="CQL3263" s="137"/>
      <c r="CQM3263" s="137"/>
      <c r="CQN3263" s="137"/>
      <c r="CQO3263" s="137"/>
      <c r="CQP3263" s="137"/>
      <c r="CQQ3263" s="137"/>
      <c r="CQR3263" s="137"/>
      <c r="CQS3263" s="137"/>
      <c r="CQT3263" s="137"/>
      <c r="CQU3263" s="137"/>
      <c r="CQV3263" s="137"/>
      <c r="CQW3263" s="137"/>
      <c r="CQX3263" s="137"/>
      <c r="CQY3263" s="137"/>
      <c r="CQZ3263" s="137"/>
      <c r="CRA3263" s="137"/>
      <c r="CRB3263" s="137"/>
      <c r="CRC3263" s="137"/>
      <c r="CRD3263" s="137"/>
      <c r="CRE3263" s="137"/>
      <c r="CRF3263" s="137"/>
      <c r="CRG3263" s="137"/>
      <c r="CRH3263" s="137"/>
      <c r="CRI3263" s="137"/>
      <c r="CRJ3263" s="137"/>
      <c r="CRK3263" s="137"/>
      <c r="CRL3263" s="137"/>
      <c r="CRM3263" s="137"/>
      <c r="CRN3263" s="137"/>
      <c r="CRO3263" s="137"/>
      <c r="CRP3263" s="137"/>
      <c r="CRQ3263" s="137"/>
      <c r="CRR3263" s="137"/>
      <c r="CRS3263" s="137"/>
      <c r="CRT3263" s="137"/>
      <c r="CRU3263" s="137"/>
      <c r="CRV3263" s="137"/>
      <c r="CRW3263" s="137"/>
      <c r="CRX3263" s="137"/>
      <c r="CRY3263" s="137"/>
      <c r="CRZ3263" s="137"/>
      <c r="CSA3263" s="137"/>
      <c r="CSB3263" s="137"/>
      <c r="CSC3263" s="137"/>
      <c r="CSD3263" s="137"/>
      <c r="CSE3263" s="137"/>
      <c r="CSF3263" s="137"/>
      <c r="CSG3263" s="137"/>
      <c r="CSH3263" s="137"/>
      <c r="CSI3263" s="137"/>
      <c r="CSJ3263" s="137"/>
      <c r="CSK3263" s="137"/>
      <c r="CSL3263" s="137"/>
      <c r="CSM3263" s="137"/>
      <c r="CSN3263" s="137"/>
      <c r="CSO3263" s="137"/>
      <c r="CSP3263" s="137"/>
      <c r="CSQ3263" s="137"/>
      <c r="CSR3263" s="137"/>
      <c r="CSS3263" s="137"/>
      <c r="CST3263" s="137"/>
      <c r="CSU3263" s="137"/>
      <c r="CSV3263" s="137"/>
      <c r="CSW3263" s="137"/>
      <c r="CSX3263" s="137"/>
      <c r="CSY3263" s="137"/>
      <c r="CSZ3263" s="137"/>
      <c r="CTA3263" s="137"/>
      <c r="CTB3263" s="137"/>
      <c r="CTC3263" s="137"/>
      <c r="CTD3263" s="137"/>
      <c r="CTE3263" s="137"/>
      <c r="CTF3263" s="137"/>
      <c r="CTG3263" s="137"/>
      <c r="CTH3263" s="137"/>
      <c r="CTI3263" s="137"/>
      <c r="CTJ3263" s="137"/>
      <c r="CTK3263" s="137"/>
      <c r="CTL3263" s="137"/>
      <c r="CTM3263" s="137"/>
      <c r="CTN3263" s="137"/>
      <c r="CTO3263" s="137"/>
      <c r="CTP3263" s="137"/>
      <c r="CTQ3263" s="137"/>
      <c r="CTR3263" s="137"/>
      <c r="CTS3263" s="137"/>
      <c r="CTT3263" s="137"/>
      <c r="CTU3263" s="137"/>
      <c r="CTV3263" s="137"/>
      <c r="CTW3263" s="137"/>
      <c r="CTX3263" s="137"/>
      <c r="CTY3263" s="137"/>
      <c r="CTZ3263" s="137"/>
      <c r="CUA3263" s="137"/>
      <c r="CUB3263" s="137"/>
      <c r="CUC3263" s="137"/>
      <c r="CUD3263" s="137"/>
      <c r="CUE3263" s="137"/>
      <c r="CUF3263" s="137"/>
      <c r="CUG3263" s="137"/>
      <c r="CUH3263" s="137"/>
      <c r="CUI3263" s="137"/>
      <c r="CUJ3263" s="137"/>
      <c r="CUK3263" s="137"/>
      <c r="CUL3263" s="137"/>
      <c r="CUM3263" s="137"/>
      <c r="CUN3263" s="137"/>
      <c r="CUO3263" s="137"/>
      <c r="CUP3263" s="137"/>
      <c r="CUQ3263" s="137"/>
      <c r="CUR3263" s="137"/>
      <c r="CUS3263" s="137"/>
      <c r="CUT3263" s="137"/>
      <c r="CUU3263" s="137"/>
      <c r="CUV3263" s="137"/>
      <c r="CUW3263" s="137"/>
      <c r="CUX3263" s="137"/>
      <c r="CUY3263" s="137"/>
      <c r="CUZ3263" s="137"/>
      <c r="CVA3263" s="137"/>
      <c r="CVB3263" s="137"/>
      <c r="CVC3263" s="137"/>
      <c r="CVD3263" s="137"/>
      <c r="CVE3263" s="137"/>
      <c r="CVF3263" s="137"/>
      <c r="CVG3263" s="137"/>
      <c r="CVH3263" s="137"/>
      <c r="CVI3263" s="137"/>
      <c r="CVJ3263" s="137"/>
      <c r="CVK3263" s="137"/>
      <c r="CVL3263" s="137"/>
      <c r="CVM3263" s="137"/>
      <c r="CVN3263" s="137"/>
      <c r="CVO3263" s="137"/>
      <c r="CVP3263" s="137"/>
      <c r="CVQ3263" s="137"/>
      <c r="CVR3263" s="137"/>
      <c r="CVS3263" s="137"/>
      <c r="CVT3263" s="137"/>
      <c r="CVU3263" s="137"/>
      <c r="CVV3263" s="137"/>
      <c r="CVW3263" s="137"/>
      <c r="CVX3263" s="137"/>
      <c r="CVY3263" s="137"/>
      <c r="CVZ3263" s="137"/>
      <c r="CWA3263" s="137"/>
      <c r="CWB3263" s="137"/>
      <c r="CWC3263" s="137"/>
      <c r="CWD3263" s="137"/>
      <c r="CWE3263" s="137"/>
      <c r="CWF3263" s="137"/>
      <c r="CWG3263" s="137"/>
      <c r="CWH3263" s="137"/>
      <c r="CWI3263" s="137"/>
      <c r="CWJ3263" s="137"/>
      <c r="CWK3263" s="137"/>
      <c r="CWL3263" s="137"/>
      <c r="CWM3263" s="137"/>
      <c r="CWN3263" s="137"/>
      <c r="CWO3263" s="137"/>
      <c r="CWP3263" s="137"/>
      <c r="CWQ3263" s="137"/>
      <c r="CWR3263" s="137"/>
      <c r="CWS3263" s="137"/>
      <c r="CWT3263" s="137"/>
      <c r="CWU3263" s="137"/>
      <c r="CWV3263" s="137"/>
      <c r="CWW3263" s="137"/>
      <c r="CWX3263" s="137"/>
      <c r="CWY3263" s="137"/>
      <c r="CWZ3263" s="137"/>
      <c r="CXA3263" s="137"/>
      <c r="CXB3263" s="137"/>
      <c r="CXC3263" s="137"/>
      <c r="CXD3263" s="137"/>
      <c r="CXE3263" s="137"/>
      <c r="CXF3263" s="137"/>
      <c r="CXG3263" s="137"/>
      <c r="CXH3263" s="137"/>
      <c r="CXI3263" s="137"/>
      <c r="CXJ3263" s="137"/>
      <c r="CXK3263" s="137"/>
      <c r="CXL3263" s="137"/>
      <c r="CXM3263" s="137"/>
      <c r="CXN3263" s="137"/>
      <c r="CXO3263" s="137"/>
      <c r="CXP3263" s="137"/>
      <c r="CXQ3263" s="137"/>
      <c r="CXR3263" s="137"/>
      <c r="CXS3263" s="137"/>
      <c r="CXT3263" s="137"/>
      <c r="CXU3263" s="137"/>
      <c r="CXV3263" s="137"/>
      <c r="CXW3263" s="137"/>
      <c r="CXX3263" s="137"/>
      <c r="CXY3263" s="137"/>
      <c r="CXZ3263" s="137"/>
      <c r="CYA3263" s="137"/>
      <c r="CYB3263" s="137"/>
      <c r="CYC3263" s="137"/>
      <c r="CYD3263" s="137"/>
      <c r="CYE3263" s="137"/>
      <c r="CYF3263" s="137"/>
      <c r="CYG3263" s="137"/>
      <c r="CYH3263" s="137"/>
      <c r="CYI3263" s="137"/>
      <c r="CYJ3263" s="137"/>
      <c r="CYK3263" s="137"/>
      <c r="CYL3263" s="137"/>
      <c r="CYM3263" s="137"/>
      <c r="CYN3263" s="137"/>
      <c r="CYO3263" s="137"/>
      <c r="CYP3263" s="137"/>
      <c r="CYQ3263" s="137"/>
      <c r="CYR3263" s="137"/>
      <c r="CYS3263" s="137"/>
      <c r="CYT3263" s="137"/>
      <c r="CYU3263" s="137"/>
      <c r="CYV3263" s="137"/>
      <c r="CYW3263" s="137"/>
      <c r="CYX3263" s="137"/>
      <c r="CYY3263" s="137"/>
      <c r="CYZ3263" s="137"/>
      <c r="CZA3263" s="137"/>
      <c r="CZB3263" s="137"/>
      <c r="CZC3263" s="137"/>
      <c r="CZD3263" s="137"/>
      <c r="CZE3263" s="137"/>
      <c r="CZF3263" s="137"/>
      <c r="CZG3263" s="137"/>
      <c r="CZH3263" s="137"/>
      <c r="CZI3263" s="137"/>
      <c r="CZJ3263" s="137"/>
      <c r="CZK3263" s="137"/>
      <c r="CZL3263" s="137"/>
      <c r="CZM3263" s="137"/>
      <c r="CZN3263" s="137"/>
      <c r="CZO3263" s="137"/>
      <c r="CZP3263" s="137"/>
      <c r="CZQ3263" s="137"/>
      <c r="CZR3263" s="137"/>
      <c r="CZS3263" s="137"/>
      <c r="CZT3263" s="137"/>
      <c r="CZU3263" s="137"/>
      <c r="CZV3263" s="137"/>
      <c r="CZW3263" s="137"/>
      <c r="CZX3263" s="137"/>
      <c r="CZY3263" s="137"/>
      <c r="CZZ3263" s="137"/>
      <c r="DAA3263" s="137"/>
      <c r="DAB3263" s="137"/>
      <c r="DAC3263" s="137"/>
      <c r="DAD3263" s="137"/>
      <c r="DAE3263" s="137"/>
      <c r="DAF3263" s="137"/>
      <c r="DAG3263" s="137"/>
      <c r="DAH3263" s="137"/>
      <c r="DAI3263" s="137"/>
      <c r="DAJ3263" s="137"/>
      <c r="DAK3263" s="137"/>
      <c r="DAL3263" s="137"/>
      <c r="DAM3263" s="137"/>
      <c r="DAN3263" s="137"/>
      <c r="DAO3263" s="137"/>
      <c r="DAP3263" s="137"/>
      <c r="DAQ3263" s="137"/>
      <c r="DAR3263" s="137"/>
      <c r="DAS3263" s="137"/>
      <c r="DAT3263" s="137"/>
      <c r="DAU3263" s="137"/>
      <c r="DAV3263" s="137"/>
      <c r="DAW3263" s="137"/>
      <c r="DAX3263" s="137"/>
      <c r="DAY3263" s="137"/>
      <c r="DAZ3263" s="137"/>
      <c r="DBA3263" s="137"/>
      <c r="DBB3263" s="137"/>
      <c r="DBC3263" s="137"/>
      <c r="DBD3263" s="137"/>
      <c r="DBE3263" s="137"/>
      <c r="DBF3263" s="137"/>
      <c r="DBG3263" s="137"/>
      <c r="DBH3263" s="137"/>
      <c r="DBI3263" s="137"/>
      <c r="DBJ3263" s="137"/>
      <c r="DBK3263" s="137"/>
      <c r="DBL3263" s="137"/>
      <c r="DBM3263" s="137"/>
      <c r="DBN3263" s="137"/>
      <c r="DBO3263" s="137"/>
      <c r="DBP3263" s="137"/>
      <c r="DBQ3263" s="137"/>
      <c r="DBR3263" s="137"/>
      <c r="DBS3263" s="137"/>
      <c r="DBT3263" s="137"/>
      <c r="DBU3263" s="137"/>
      <c r="DBV3263" s="137"/>
      <c r="DBW3263" s="137"/>
      <c r="DBX3263" s="137"/>
      <c r="DBY3263" s="137"/>
      <c r="DBZ3263" s="137"/>
      <c r="DCA3263" s="137"/>
      <c r="DCB3263" s="137"/>
      <c r="DCC3263" s="137"/>
      <c r="DCD3263" s="137"/>
      <c r="DCE3263" s="137"/>
      <c r="DCF3263" s="137"/>
      <c r="DCG3263" s="137"/>
      <c r="DCH3263" s="137"/>
      <c r="DCI3263" s="137"/>
      <c r="DCJ3263" s="137"/>
      <c r="DCK3263" s="137"/>
      <c r="DCL3263" s="137"/>
      <c r="DCM3263" s="137"/>
      <c r="DCN3263" s="137"/>
      <c r="DCO3263" s="137"/>
      <c r="DCP3263" s="137"/>
      <c r="DCQ3263" s="137"/>
      <c r="DCR3263" s="137"/>
      <c r="DCS3263" s="137"/>
      <c r="DCT3263" s="137"/>
      <c r="DCU3263" s="137"/>
      <c r="DCV3263" s="137"/>
      <c r="DCW3263" s="137"/>
      <c r="DCX3263" s="137"/>
      <c r="DCY3263" s="137"/>
      <c r="DCZ3263" s="137"/>
      <c r="DDA3263" s="137"/>
      <c r="DDB3263" s="137"/>
      <c r="DDC3263" s="137"/>
      <c r="DDD3263" s="137"/>
      <c r="DDE3263" s="137"/>
      <c r="DDF3263" s="137"/>
      <c r="DDG3263" s="137"/>
      <c r="DDH3263" s="137"/>
      <c r="DDI3263" s="137"/>
      <c r="DDJ3263" s="137"/>
      <c r="DDK3263" s="137"/>
      <c r="DDL3263" s="137"/>
      <c r="DDM3263" s="137"/>
      <c r="DDN3263" s="137"/>
      <c r="DDO3263" s="137"/>
      <c r="DDP3263" s="137"/>
      <c r="DDQ3263" s="137"/>
      <c r="DDR3263" s="137"/>
      <c r="DDS3263" s="137"/>
      <c r="DDT3263" s="137"/>
      <c r="DDU3263" s="137"/>
      <c r="DDV3263" s="137"/>
      <c r="DDW3263" s="137"/>
      <c r="DDX3263" s="137"/>
      <c r="DDY3263" s="137"/>
      <c r="DDZ3263" s="137"/>
      <c r="DEA3263" s="137"/>
      <c r="DEB3263" s="137"/>
      <c r="DEC3263" s="137"/>
      <c r="DED3263" s="137"/>
      <c r="DEE3263" s="137"/>
      <c r="DEF3263" s="137"/>
      <c r="DEG3263" s="137"/>
      <c r="DEH3263" s="137"/>
      <c r="DEI3263" s="137"/>
      <c r="DEJ3263" s="137"/>
      <c r="DEK3263" s="137"/>
      <c r="DEL3263" s="137"/>
      <c r="DEM3263" s="137"/>
      <c r="DEN3263" s="137"/>
      <c r="DEO3263" s="137"/>
      <c r="DEP3263" s="137"/>
      <c r="DEQ3263" s="137"/>
      <c r="DER3263" s="137"/>
      <c r="DES3263" s="137"/>
      <c r="DET3263" s="137"/>
      <c r="DEU3263" s="137"/>
      <c r="DEV3263" s="137"/>
      <c r="DEW3263" s="137"/>
      <c r="DEX3263" s="137"/>
      <c r="DEY3263" s="137"/>
      <c r="DEZ3263" s="137"/>
      <c r="DFA3263" s="137"/>
      <c r="DFB3263" s="137"/>
      <c r="DFC3263" s="137"/>
      <c r="DFD3263" s="137"/>
      <c r="DFE3263" s="137"/>
      <c r="DFF3263" s="137"/>
      <c r="DFG3263" s="137"/>
      <c r="DFH3263" s="137"/>
      <c r="DFI3263" s="137"/>
      <c r="DFJ3263" s="137"/>
      <c r="DFK3263" s="137"/>
      <c r="DFL3263" s="137"/>
      <c r="DFM3263" s="137"/>
      <c r="DFN3263" s="137"/>
      <c r="DFO3263" s="137"/>
      <c r="DFP3263" s="137"/>
      <c r="DFQ3263" s="137"/>
      <c r="DFR3263" s="137"/>
      <c r="DFS3263" s="137"/>
      <c r="DFT3263" s="137"/>
      <c r="DFU3263" s="137"/>
      <c r="DFV3263" s="137"/>
      <c r="DFW3263" s="137"/>
      <c r="DFX3263" s="137"/>
      <c r="DFY3263" s="137"/>
      <c r="DFZ3263" s="137"/>
      <c r="DGA3263" s="137"/>
      <c r="DGB3263" s="137"/>
      <c r="DGC3263" s="137"/>
      <c r="DGD3263" s="137"/>
      <c r="DGE3263" s="137"/>
      <c r="DGF3263" s="137"/>
      <c r="DGG3263" s="137"/>
      <c r="DGH3263" s="137"/>
      <c r="DGI3263" s="137"/>
      <c r="DGJ3263" s="137"/>
      <c r="DGK3263" s="137"/>
      <c r="DGL3263" s="137"/>
      <c r="DGM3263" s="137"/>
      <c r="DGN3263" s="137"/>
      <c r="DGO3263" s="137"/>
      <c r="DGP3263" s="137"/>
      <c r="DGQ3263" s="137"/>
      <c r="DGR3263" s="137"/>
      <c r="DGS3263" s="137"/>
      <c r="DGT3263" s="137"/>
      <c r="DGU3263" s="137"/>
      <c r="DGV3263" s="137"/>
      <c r="DGW3263" s="137"/>
      <c r="DGX3263" s="137"/>
      <c r="DGY3263" s="137"/>
      <c r="DGZ3263" s="137"/>
      <c r="DHA3263" s="137"/>
      <c r="DHB3263" s="137"/>
      <c r="DHC3263" s="137"/>
      <c r="DHD3263" s="137"/>
      <c r="DHE3263" s="137"/>
      <c r="DHF3263" s="137"/>
      <c r="DHG3263" s="137"/>
      <c r="DHH3263" s="137"/>
      <c r="DHI3263" s="137"/>
      <c r="DHJ3263" s="137"/>
      <c r="DHK3263" s="137"/>
      <c r="DHL3263" s="137"/>
      <c r="DHM3263" s="137"/>
      <c r="DHN3263" s="137"/>
      <c r="DHO3263" s="137"/>
    </row>
    <row r="3264" spans="1:2927" s="148" customFormat="1" ht="27.9" customHeight="1" outlineLevel="1" x14ac:dyDescent="0.35">
      <c r="A3264" s="83" t="s">
        <v>4509</v>
      </c>
      <c r="B3264" s="84" t="s">
        <v>44</v>
      </c>
      <c r="C3264" s="109"/>
      <c r="D3264" s="109"/>
      <c r="E3264" s="101">
        <v>0</v>
      </c>
      <c r="F3264" s="114"/>
      <c r="G3264" s="114"/>
      <c r="H3264" s="114"/>
      <c r="I3264" s="101">
        <f t="shared" si="199"/>
        <v>0</v>
      </c>
      <c r="J3264" s="101">
        <v>0</v>
      </c>
      <c r="K3264" s="114"/>
      <c r="L3264" s="114"/>
      <c r="M3264" s="114"/>
      <c r="N3264" s="101">
        <f t="shared" si="200"/>
        <v>0</v>
      </c>
      <c r="O3264" s="88">
        <v>46189</v>
      </c>
      <c r="P3264" s="88">
        <v>46203</v>
      </c>
      <c r="Q3264" s="118">
        <v>7.0000000000000007E-2</v>
      </c>
      <c r="R3264" s="90" t="s">
        <v>33</v>
      </c>
      <c r="S3264" s="91"/>
      <c r="T3264" s="91"/>
      <c r="U3264" s="102"/>
      <c r="V3264" s="137"/>
      <c r="W3264" s="137"/>
      <c r="X3264" s="137"/>
      <c r="Y3264" s="137"/>
      <c r="Z3264" s="137"/>
      <c r="AA3264" s="137"/>
      <c r="AB3264" s="137"/>
      <c r="AC3264" s="137"/>
      <c r="AD3264" s="137"/>
      <c r="AE3264" s="137"/>
      <c r="AF3264" s="137"/>
      <c r="AG3264" s="137"/>
      <c r="AH3264" s="137"/>
      <c r="AI3264" s="137"/>
      <c r="AJ3264" s="137"/>
      <c r="AK3264" s="137"/>
      <c r="AL3264" s="137"/>
      <c r="AM3264" s="137"/>
      <c r="AN3264" s="137"/>
      <c r="AO3264" s="137"/>
      <c r="AP3264" s="137"/>
      <c r="AQ3264" s="137"/>
      <c r="AR3264" s="137"/>
      <c r="AS3264" s="137"/>
      <c r="AT3264" s="137"/>
      <c r="AU3264" s="137"/>
      <c r="AV3264" s="137"/>
      <c r="AW3264" s="137"/>
      <c r="AX3264" s="137"/>
      <c r="AY3264" s="137"/>
      <c r="AZ3264" s="137"/>
      <c r="BA3264" s="137"/>
      <c r="BB3264" s="137"/>
      <c r="BC3264" s="137"/>
      <c r="BD3264" s="137"/>
      <c r="BE3264" s="137"/>
      <c r="BF3264" s="137"/>
      <c r="BG3264" s="137"/>
      <c r="BH3264" s="137"/>
      <c r="BI3264" s="137"/>
      <c r="BJ3264" s="137"/>
      <c r="BK3264" s="137"/>
      <c r="BL3264" s="137"/>
      <c r="BM3264" s="137"/>
      <c r="BN3264" s="137"/>
      <c r="BO3264" s="137"/>
      <c r="BP3264" s="137"/>
      <c r="BQ3264" s="137"/>
      <c r="BR3264" s="137"/>
      <c r="BS3264" s="137"/>
      <c r="BT3264" s="137"/>
      <c r="BU3264" s="137"/>
      <c r="BV3264" s="137"/>
      <c r="BW3264" s="137"/>
      <c r="BX3264" s="137"/>
      <c r="BY3264" s="137"/>
      <c r="BZ3264" s="137"/>
      <c r="CA3264" s="137"/>
      <c r="CB3264" s="137"/>
      <c r="CC3264" s="137"/>
      <c r="CD3264" s="137"/>
      <c r="CE3264" s="137"/>
      <c r="CF3264" s="137"/>
      <c r="CG3264" s="137"/>
      <c r="CH3264" s="137"/>
      <c r="CI3264" s="137"/>
      <c r="CJ3264" s="137"/>
      <c r="CK3264" s="137"/>
      <c r="CL3264" s="137"/>
      <c r="CM3264" s="137"/>
      <c r="CN3264" s="137"/>
      <c r="CO3264" s="137"/>
      <c r="CP3264" s="137"/>
      <c r="CQ3264" s="137"/>
      <c r="CR3264" s="137"/>
      <c r="CS3264" s="137"/>
      <c r="CT3264" s="137"/>
      <c r="CU3264" s="137"/>
      <c r="CV3264" s="137"/>
      <c r="CW3264" s="137"/>
      <c r="CX3264" s="137"/>
      <c r="CY3264" s="137"/>
      <c r="CZ3264" s="137"/>
      <c r="DA3264" s="137"/>
      <c r="DB3264" s="137"/>
      <c r="DC3264" s="137"/>
      <c r="DD3264" s="137"/>
      <c r="DE3264" s="137"/>
      <c r="DF3264" s="137"/>
      <c r="DG3264" s="137"/>
      <c r="DH3264" s="137"/>
      <c r="DI3264" s="137"/>
      <c r="DJ3264" s="137"/>
      <c r="DK3264" s="137"/>
      <c r="DL3264" s="137"/>
      <c r="DM3264" s="137"/>
      <c r="DN3264" s="137"/>
      <c r="DO3264" s="137"/>
      <c r="DP3264" s="137"/>
      <c r="DQ3264" s="137"/>
      <c r="DR3264" s="137"/>
      <c r="DS3264" s="137"/>
      <c r="DT3264" s="137"/>
      <c r="DU3264" s="137"/>
      <c r="DV3264" s="137"/>
      <c r="DW3264" s="137"/>
      <c r="DX3264" s="137"/>
      <c r="DY3264" s="137"/>
      <c r="DZ3264" s="137"/>
      <c r="EA3264" s="137"/>
      <c r="EB3264" s="137"/>
      <c r="EC3264" s="137"/>
      <c r="ED3264" s="137"/>
      <c r="EE3264" s="137"/>
      <c r="EF3264" s="137"/>
      <c r="EG3264" s="137"/>
      <c r="EH3264" s="137"/>
      <c r="EI3264" s="137"/>
      <c r="EJ3264" s="137"/>
      <c r="EK3264" s="137"/>
      <c r="EL3264" s="137"/>
      <c r="EM3264" s="137"/>
      <c r="EN3264" s="137"/>
      <c r="EO3264" s="137"/>
      <c r="EP3264" s="137"/>
      <c r="EQ3264" s="137"/>
      <c r="ER3264" s="137"/>
      <c r="ES3264" s="137"/>
      <c r="ET3264" s="137"/>
      <c r="EU3264" s="137"/>
      <c r="EV3264" s="137"/>
      <c r="EW3264" s="137"/>
      <c r="EX3264" s="137"/>
      <c r="EY3264" s="137"/>
      <c r="EZ3264" s="137"/>
      <c r="FA3264" s="137"/>
      <c r="FB3264" s="137"/>
      <c r="FC3264" s="137"/>
      <c r="FD3264" s="137"/>
      <c r="FE3264" s="137"/>
      <c r="FF3264" s="137"/>
      <c r="FG3264" s="137"/>
      <c r="FH3264" s="137"/>
      <c r="FI3264" s="137"/>
      <c r="FJ3264" s="137"/>
      <c r="FK3264" s="137"/>
      <c r="FL3264" s="137"/>
      <c r="FM3264" s="137"/>
      <c r="FN3264" s="137"/>
      <c r="FO3264" s="137"/>
      <c r="FP3264" s="137"/>
      <c r="FQ3264" s="137"/>
      <c r="FR3264" s="137"/>
      <c r="FS3264" s="137"/>
      <c r="FT3264" s="137"/>
      <c r="FU3264" s="137"/>
      <c r="FV3264" s="137"/>
      <c r="FW3264" s="137"/>
      <c r="FX3264" s="137"/>
      <c r="FY3264" s="137"/>
      <c r="FZ3264" s="137"/>
      <c r="GA3264" s="137"/>
      <c r="GB3264" s="137"/>
      <c r="GC3264" s="137"/>
      <c r="GD3264" s="137"/>
      <c r="GE3264" s="137"/>
      <c r="GF3264" s="137"/>
      <c r="GG3264" s="137"/>
      <c r="GH3264" s="137"/>
      <c r="GI3264" s="137"/>
      <c r="GJ3264" s="137"/>
      <c r="GK3264" s="137"/>
      <c r="GL3264" s="137"/>
      <c r="GM3264" s="137"/>
      <c r="GN3264" s="137"/>
      <c r="GO3264" s="137"/>
      <c r="GP3264" s="137"/>
      <c r="GQ3264" s="137"/>
      <c r="GR3264" s="137"/>
      <c r="GS3264" s="137"/>
      <c r="GT3264" s="137"/>
      <c r="GU3264" s="137"/>
      <c r="GV3264" s="137"/>
      <c r="GW3264" s="137"/>
      <c r="GX3264" s="137"/>
      <c r="GY3264" s="137"/>
      <c r="GZ3264" s="137"/>
      <c r="HA3264" s="137"/>
      <c r="HB3264" s="137"/>
      <c r="HC3264" s="137"/>
      <c r="HD3264" s="137"/>
      <c r="HE3264" s="137"/>
      <c r="HF3264" s="137"/>
      <c r="HG3264" s="137"/>
      <c r="HH3264" s="137"/>
      <c r="HI3264" s="137"/>
      <c r="HJ3264" s="137"/>
      <c r="HK3264" s="137"/>
      <c r="HL3264" s="137"/>
      <c r="HM3264" s="137"/>
      <c r="HN3264" s="137"/>
      <c r="HO3264" s="137"/>
      <c r="HP3264" s="137"/>
      <c r="HQ3264" s="137"/>
      <c r="HR3264" s="137"/>
      <c r="HS3264" s="137"/>
      <c r="HT3264" s="137"/>
      <c r="HU3264" s="137"/>
      <c r="HV3264" s="137"/>
      <c r="HW3264" s="137"/>
      <c r="HX3264" s="137"/>
      <c r="HY3264" s="137"/>
      <c r="HZ3264" s="137"/>
      <c r="IA3264" s="137"/>
      <c r="IB3264" s="137"/>
      <c r="IC3264" s="137"/>
      <c r="ID3264" s="137"/>
      <c r="IE3264" s="137"/>
      <c r="IF3264" s="137"/>
      <c r="IG3264" s="137"/>
      <c r="IH3264" s="137"/>
      <c r="II3264" s="137"/>
      <c r="IJ3264" s="137"/>
      <c r="IK3264" s="137"/>
      <c r="IL3264" s="137"/>
      <c r="IM3264" s="137"/>
      <c r="IN3264" s="137"/>
      <c r="IO3264" s="137"/>
      <c r="IP3264" s="137"/>
      <c r="IQ3264" s="137"/>
      <c r="IR3264" s="137"/>
      <c r="IS3264" s="137"/>
      <c r="IT3264" s="137"/>
      <c r="IU3264" s="137"/>
      <c r="IV3264" s="137"/>
      <c r="IW3264" s="137"/>
      <c r="IX3264" s="137"/>
      <c r="IY3264" s="137"/>
      <c r="IZ3264" s="137"/>
      <c r="JA3264" s="137"/>
      <c r="JB3264" s="137"/>
      <c r="JC3264" s="137"/>
      <c r="JD3264" s="137"/>
      <c r="JE3264" s="137"/>
      <c r="JF3264" s="137"/>
      <c r="JG3264" s="137"/>
      <c r="JH3264" s="137"/>
      <c r="JI3264" s="137"/>
      <c r="JJ3264" s="137"/>
      <c r="JK3264" s="137"/>
      <c r="JL3264" s="137"/>
      <c r="JM3264" s="137"/>
      <c r="JN3264" s="137"/>
      <c r="JO3264" s="137"/>
      <c r="JP3264" s="137"/>
      <c r="JQ3264" s="137"/>
      <c r="JR3264" s="137"/>
      <c r="JS3264" s="137"/>
      <c r="JT3264" s="137"/>
      <c r="JU3264" s="137"/>
      <c r="JV3264" s="137"/>
      <c r="JW3264" s="137"/>
      <c r="JX3264" s="137"/>
      <c r="JY3264" s="137"/>
      <c r="JZ3264" s="137"/>
      <c r="KA3264" s="137"/>
      <c r="KB3264" s="137"/>
      <c r="KC3264" s="137"/>
      <c r="KD3264" s="137"/>
      <c r="KE3264" s="137"/>
      <c r="KF3264" s="137"/>
      <c r="KG3264" s="137"/>
      <c r="KH3264" s="137"/>
      <c r="KI3264" s="137"/>
      <c r="KJ3264" s="137"/>
      <c r="KK3264" s="137"/>
      <c r="KL3264" s="137"/>
      <c r="KM3264" s="137"/>
      <c r="KN3264" s="137"/>
      <c r="KO3264" s="137"/>
      <c r="KP3264" s="137"/>
      <c r="KQ3264" s="137"/>
      <c r="KR3264" s="137"/>
      <c r="KS3264" s="137"/>
      <c r="KT3264" s="137"/>
      <c r="KU3264" s="137"/>
      <c r="KV3264" s="137"/>
      <c r="KW3264" s="137"/>
      <c r="KX3264" s="137"/>
      <c r="KY3264" s="137"/>
      <c r="KZ3264" s="137"/>
      <c r="LA3264" s="137"/>
      <c r="LB3264" s="137"/>
      <c r="LC3264" s="137"/>
      <c r="LD3264" s="137"/>
      <c r="LE3264" s="137"/>
      <c r="LF3264" s="137"/>
      <c r="LG3264" s="137"/>
      <c r="LH3264" s="137"/>
      <c r="LI3264" s="137"/>
      <c r="LJ3264" s="137"/>
      <c r="LK3264" s="137"/>
      <c r="LL3264" s="137"/>
      <c r="LM3264" s="137"/>
      <c r="LN3264" s="137"/>
      <c r="LO3264" s="137"/>
      <c r="LP3264" s="137"/>
      <c r="LQ3264" s="137"/>
      <c r="LR3264" s="137"/>
      <c r="LS3264" s="137"/>
      <c r="LT3264" s="137"/>
      <c r="LU3264" s="137"/>
      <c r="LV3264" s="137"/>
      <c r="LW3264" s="137"/>
      <c r="LX3264" s="137"/>
      <c r="LY3264" s="137"/>
      <c r="LZ3264" s="137"/>
      <c r="MA3264" s="137"/>
      <c r="MB3264" s="137"/>
      <c r="MC3264" s="137"/>
      <c r="MD3264" s="137"/>
      <c r="ME3264" s="137"/>
      <c r="MF3264" s="137"/>
      <c r="MG3264" s="137"/>
      <c r="MH3264" s="137"/>
      <c r="MI3264" s="137"/>
      <c r="MJ3264" s="137"/>
      <c r="MK3264" s="137"/>
      <c r="ML3264" s="137"/>
      <c r="MM3264" s="137"/>
      <c r="MN3264" s="137"/>
      <c r="MO3264" s="137"/>
      <c r="MP3264" s="137"/>
      <c r="MQ3264" s="137"/>
      <c r="MR3264" s="137"/>
      <c r="MS3264" s="137"/>
      <c r="MT3264" s="137"/>
      <c r="MU3264" s="137"/>
      <c r="MV3264" s="137"/>
      <c r="MW3264" s="137"/>
      <c r="MX3264" s="137"/>
      <c r="MY3264" s="137"/>
      <c r="MZ3264" s="137"/>
      <c r="NA3264" s="137"/>
      <c r="NB3264" s="137"/>
      <c r="NC3264" s="137"/>
      <c r="ND3264" s="137"/>
      <c r="NE3264" s="137"/>
      <c r="NF3264" s="137"/>
      <c r="NG3264" s="137"/>
      <c r="NH3264" s="137"/>
      <c r="NI3264" s="137"/>
      <c r="NJ3264" s="137"/>
      <c r="NK3264" s="137"/>
      <c r="NL3264" s="137"/>
      <c r="NM3264" s="137"/>
      <c r="NN3264" s="137"/>
      <c r="NO3264" s="137"/>
      <c r="NP3264" s="137"/>
      <c r="NQ3264" s="137"/>
      <c r="NR3264" s="137"/>
      <c r="NS3264" s="137"/>
      <c r="NT3264" s="137"/>
      <c r="NU3264" s="137"/>
      <c r="NV3264" s="137"/>
      <c r="NW3264" s="137"/>
      <c r="NX3264" s="137"/>
      <c r="NY3264" s="137"/>
      <c r="NZ3264" s="137"/>
      <c r="OA3264" s="137"/>
      <c r="OB3264" s="137"/>
      <c r="OC3264" s="137"/>
      <c r="OD3264" s="137"/>
      <c r="OE3264" s="137"/>
      <c r="OF3264" s="137"/>
      <c r="OG3264" s="137"/>
      <c r="OH3264" s="137"/>
      <c r="OI3264" s="137"/>
      <c r="OJ3264" s="137"/>
      <c r="OK3264" s="137"/>
      <c r="OL3264" s="137"/>
      <c r="OM3264" s="137"/>
      <c r="ON3264" s="137"/>
      <c r="OO3264" s="137"/>
      <c r="OP3264" s="137"/>
      <c r="OQ3264" s="137"/>
      <c r="OR3264" s="137"/>
      <c r="OS3264" s="137"/>
      <c r="OT3264" s="137"/>
      <c r="OU3264" s="137"/>
      <c r="OV3264" s="137"/>
      <c r="OW3264" s="137"/>
      <c r="OX3264" s="137"/>
      <c r="OY3264" s="137"/>
      <c r="OZ3264" s="137"/>
      <c r="PA3264" s="137"/>
      <c r="PB3264" s="137"/>
      <c r="PC3264" s="137"/>
      <c r="PD3264" s="137"/>
      <c r="PE3264" s="137"/>
      <c r="PF3264" s="137"/>
      <c r="PG3264" s="137"/>
      <c r="PH3264" s="137"/>
      <c r="PI3264" s="137"/>
      <c r="PJ3264" s="137"/>
      <c r="PK3264" s="137"/>
      <c r="PL3264" s="137"/>
      <c r="PM3264" s="137"/>
      <c r="PN3264" s="137"/>
      <c r="PO3264" s="137"/>
      <c r="PP3264" s="137"/>
      <c r="PQ3264" s="137"/>
      <c r="PR3264" s="137"/>
      <c r="PS3264" s="137"/>
      <c r="PT3264" s="137"/>
      <c r="PU3264" s="137"/>
      <c r="PV3264" s="137"/>
      <c r="PW3264" s="137"/>
      <c r="PX3264" s="137"/>
      <c r="PY3264" s="137"/>
      <c r="PZ3264" s="137"/>
      <c r="QA3264" s="137"/>
      <c r="QB3264" s="137"/>
      <c r="QC3264" s="137"/>
      <c r="QD3264" s="137"/>
      <c r="QE3264" s="137"/>
      <c r="QF3264" s="137"/>
      <c r="QG3264" s="137"/>
      <c r="QH3264" s="137"/>
      <c r="QI3264" s="137"/>
      <c r="QJ3264" s="137"/>
      <c r="QK3264" s="137"/>
      <c r="QL3264" s="137"/>
      <c r="QM3264" s="137"/>
      <c r="QN3264" s="137"/>
      <c r="QO3264" s="137"/>
      <c r="QP3264" s="137"/>
      <c r="QQ3264" s="137"/>
      <c r="QR3264" s="137"/>
      <c r="QS3264" s="137"/>
      <c r="QT3264" s="137"/>
      <c r="QU3264" s="137"/>
      <c r="QV3264" s="137"/>
      <c r="QW3264" s="137"/>
      <c r="QX3264" s="137"/>
      <c r="QY3264" s="137"/>
      <c r="QZ3264" s="137"/>
      <c r="RA3264" s="137"/>
      <c r="RB3264" s="137"/>
      <c r="RC3264" s="137"/>
      <c r="RD3264" s="137"/>
      <c r="RE3264" s="137"/>
      <c r="RF3264" s="137"/>
      <c r="RG3264" s="137"/>
      <c r="RH3264" s="137"/>
      <c r="RI3264" s="137"/>
      <c r="RJ3264" s="137"/>
      <c r="RK3264" s="137"/>
      <c r="RL3264" s="137"/>
      <c r="RM3264" s="137"/>
      <c r="RN3264" s="137"/>
      <c r="RO3264" s="137"/>
      <c r="RP3264" s="137"/>
      <c r="RQ3264" s="137"/>
      <c r="RR3264" s="137"/>
      <c r="RS3264" s="137"/>
      <c r="RT3264" s="137"/>
      <c r="RU3264" s="137"/>
      <c r="RV3264" s="137"/>
      <c r="RW3264" s="137"/>
      <c r="RX3264" s="137"/>
      <c r="RY3264" s="137"/>
      <c r="RZ3264" s="137"/>
      <c r="SA3264" s="137"/>
      <c r="SB3264" s="137"/>
      <c r="SC3264" s="137"/>
      <c r="SD3264" s="137"/>
      <c r="SE3264" s="137"/>
      <c r="SF3264" s="137"/>
      <c r="SG3264" s="137"/>
      <c r="SH3264" s="137"/>
      <c r="SI3264" s="137"/>
      <c r="SJ3264" s="137"/>
      <c r="SK3264" s="137"/>
      <c r="SL3264" s="137"/>
      <c r="SM3264" s="137"/>
      <c r="SN3264" s="137"/>
      <c r="SO3264" s="137"/>
      <c r="SP3264" s="137"/>
      <c r="SQ3264" s="137"/>
      <c r="SR3264" s="137"/>
      <c r="SS3264" s="137"/>
      <c r="ST3264" s="137"/>
      <c r="SU3264" s="137"/>
      <c r="SV3264" s="137"/>
      <c r="SW3264" s="137"/>
      <c r="SX3264" s="137"/>
      <c r="SY3264" s="137"/>
      <c r="SZ3264" s="137"/>
      <c r="TA3264" s="137"/>
      <c r="TB3264" s="137"/>
      <c r="TC3264" s="137"/>
      <c r="TD3264" s="137"/>
      <c r="TE3264" s="137"/>
      <c r="TF3264" s="137"/>
      <c r="TG3264" s="137"/>
      <c r="TH3264" s="137"/>
      <c r="TI3264" s="137"/>
      <c r="TJ3264" s="137"/>
      <c r="TK3264" s="137"/>
      <c r="TL3264" s="137"/>
      <c r="TM3264" s="137"/>
      <c r="TN3264" s="137"/>
      <c r="TO3264" s="137"/>
      <c r="TP3264" s="137"/>
      <c r="TQ3264" s="137"/>
      <c r="TR3264" s="137"/>
      <c r="TS3264" s="137"/>
      <c r="TT3264" s="137"/>
      <c r="TU3264" s="137"/>
      <c r="TV3264" s="137"/>
      <c r="TW3264" s="137"/>
      <c r="TX3264" s="137"/>
      <c r="TY3264" s="137"/>
      <c r="TZ3264" s="137"/>
      <c r="UA3264" s="137"/>
      <c r="UB3264" s="137"/>
      <c r="UC3264" s="137"/>
      <c r="UD3264" s="137"/>
      <c r="UE3264" s="137"/>
      <c r="UF3264" s="137"/>
      <c r="UG3264" s="137"/>
      <c r="UH3264" s="137"/>
      <c r="UI3264" s="137"/>
      <c r="UJ3264" s="137"/>
      <c r="UK3264" s="137"/>
      <c r="UL3264" s="137"/>
      <c r="UM3264" s="137"/>
      <c r="UN3264" s="137"/>
      <c r="UO3264" s="137"/>
      <c r="UP3264" s="137"/>
      <c r="UQ3264" s="137"/>
      <c r="UR3264" s="137"/>
      <c r="US3264" s="137"/>
      <c r="UT3264" s="137"/>
      <c r="UU3264" s="137"/>
      <c r="UV3264" s="137"/>
      <c r="UW3264" s="137"/>
      <c r="UX3264" s="137"/>
      <c r="UY3264" s="137"/>
      <c r="UZ3264" s="137"/>
      <c r="VA3264" s="137"/>
      <c r="VB3264" s="137"/>
      <c r="VC3264" s="137"/>
      <c r="VD3264" s="137"/>
      <c r="VE3264" s="137"/>
      <c r="VF3264" s="137"/>
      <c r="VG3264" s="137"/>
      <c r="VH3264" s="137"/>
      <c r="VI3264" s="137"/>
      <c r="VJ3264" s="137"/>
      <c r="VK3264" s="137"/>
      <c r="VL3264" s="137"/>
      <c r="VM3264" s="137"/>
      <c r="VN3264" s="137"/>
      <c r="VO3264" s="137"/>
      <c r="VP3264" s="137"/>
      <c r="VQ3264" s="137"/>
      <c r="VR3264" s="137"/>
      <c r="VS3264" s="137"/>
      <c r="VT3264" s="137"/>
      <c r="VU3264" s="137"/>
      <c r="VV3264" s="137"/>
      <c r="VW3264" s="137"/>
      <c r="VX3264" s="137"/>
      <c r="VY3264" s="137"/>
      <c r="VZ3264" s="137"/>
      <c r="WA3264" s="137"/>
      <c r="WB3264" s="137"/>
      <c r="WC3264" s="137"/>
      <c r="WD3264" s="137"/>
      <c r="WE3264" s="137"/>
      <c r="WF3264" s="137"/>
      <c r="WG3264" s="137"/>
      <c r="WH3264" s="137"/>
      <c r="WI3264" s="137"/>
      <c r="WJ3264" s="137"/>
      <c r="WK3264" s="137"/>
      <c r="WL3264" s="137"/>
      <c r="WM3264" s="137"/>
      <c r="WN3264" s="137"/>
      <c r="WO3264" s="137"/>
      <c r="WP3264" s="137"/>
      <c r="WQ3264" s="137"/>
      <c r="WR3264" s="137"/>
      <c r="WS3264" s="137"/>
      <c r="WT3264" s="137"/>
      <c r="WU3264" s="137"/>
      <c r="WV3264" s="137"/>
      <c r="WW3264" s="137"/>
      <c r="WX3264" s="137"/>
      <c r="WY3264" s="137"/>
      <c r="WZ3264" s="137"/>
      <c r="XA3264" s="137"/>
      <c r="XB3264" s="137"/>
      <c r="XC3264" s="137"/>
      <c r="XD3264" s="137"/>
      <c r="XE3264" s="137"/>
      <c r="XF3264" s="137"/>
      <c r="XG3264" s="137"/>
      <c r="XH3264" s="137"/>
      <c r="XI3264" s="137"/>
      <c r="XJ3264" s="137"/>
      <c r="XK3264" s="137"/>
      <c r="XL3264" s="137"/>
      <c r="XM3264" s="137"/>
      <c r="XN3264" s="137"/>
      <c r="XO3264" s="137"/>
      <c r="XP3264" s="137"/>
      <c r="XQ3264" s="137"/>
      <c r="XR3264" s="137"/>
      <c r="XS3264" s="137"/>
      <c r="XT3264" s="137"/>
      <c r="XU3264" s="137"/>
      <c r="XV3264" s="137"/>
      <c r="XW3264" s="137"/>
      <c r="XX3264" s="137"/>
      <c r="XY3264" s="137"/>
      <c r="XZ3264" s="137"/>
      <c r="YA3264" s="137"/>
      <c r="YB3264" s="137"/>
      <c r="YC3264" s="137"/>
      <c r="YD3264" s="137"/>
      <c r="YE3264" s="137"/>
      <c r="YF3264" s="137"/>
      <c r="YG3264" s="137"/>
      <c r="YH3264" s="137"/>
      <c r="YI3264" s="137"/>
      <c r="YJ3264" s="137"/>
      <c r="YK3264" s="137"/>
      <c r="YL3264" s="137"/>
      <c r="YM3264" s="137"/>
      <c r="YN3264" s="137"/>
      <c r="YO3264" s="137"/>
      <c r="YP3264" s="137"/>
      <c r="YQ3264" s="137"/>
      <c r="YR3264" s="137"/>
      <c r="YS3264" s="137"/>
      <c r="YT3264" s="137"/>
      <c r="YU3264" s="137"/>
      <c r="YV3264" s="137"/>
      <c r="YW3264" s="137"/>
      <c r="YX3264" s="137"/>
      <c r="YY3264" s="137"/>
      <c r="YZ3264" s="137"/>
      <c r="ZA3264" s="137"/>
      <c r="ZB3264" s="137"/>
      <c r="ZC3264" s="137"/>
      <c r="ZD3264" s="137"/>
      <c r="ZE3264" s="137"/>
      <c r="ZF3264" s="137"/>
      <c r="ZG3264" s="137"/>
      <c r="ZH3264" s="137"/>
      <c r="ZI3264" s="137"/>
      <c r="ZJ3264" s="137"/>
      <c r="ZK3264" s="137"/>
      <c r="ZL3264" s="137"/>
      <c r="ZM3264" s="137"/>
      <c r="ZN3264" s="137"/>
      <c r="ZO3264" s="137"/>
      <c r="ZP3264" s="137"/>
      <c r="ZQ3264" s="137"/>
      <c r="ZR3264" s="137"/>
      <c r="ZS3264" s="137"/>
      <c r="ZT3264" s="137"/>
      <c r="ZU3264" s="137"/>
      <c r="ZV3264" s="137"/>
      <c r="ZW3264" s="137"/>
      <c r="ZX3264" s="137"/>
      <c r="ZY3264" s="137"/>
      <c r="ZZ3264" s="137"/>
      <c r="AAA3264" s="137"/>
      <c r="AAB3264" s="137"/>
      <c r="AAC3264" s="137"/>
      <c r="AAD3264" s="137"/>
      <c r="AAE3264" s="137"/>
      <c r="AAF3264" s="137"/>
      <c r="AAG3264" s="137"/>
      <c r="AAH3264" s="137"/>
      <c r="AAI3264" s="137"/>
      <c r="AAJ3264" s="137"/>
      <c r="AAK3264" s="137"/>
      <c r="AAL3264" s="137"/>
      <c r="AAM3264" s="137"/>
      <c r="AAN3264" s="137"/>
      <c r="AAO3264" s="137"/>
      <c r="AAP3264" s="137"/>
      <c r="AAQ3264" s="137"/>
      <c r="AAR3264" s="137"/>
      <c r="AAS3264" s="137"/>
      <c r="AAT3264" s="137"/>
      <c r="AAU3264" s="137"/>
      <c r="AAV3264" s="137"/>
      <c r="AAW3264" s="137"/>
      <c r="AAX3264" s="137"/>
      <c r="AAY3264" s="137"/>
      <c r="AAZ3264" s="137"/>
      <c r="ABA3264" s="137"/>
      <c r="ABB3264" s="137"/>
      <c r="ABC3264" s="137"/>
      <c r="ABD3264" s="137"/>
      <c r="ABE3264" s="137"/>
      <c r="ABF3264" s="137"/>
      <c r="ABG3264" s="137"/>
      <c r="ABH3264" s="137"/>
      <c r="ABI3264" s="137"/>
      <c r="ABJ3264" s="137"/>
      <c r="ABK3264" s="137"/>
      <c r="ABL3264" s="137"/>
      <c r="ABM3264" s="137"/>
      <c r="ABN3264" s="137"/>
      <c r="ABO3264" s="137"/>
      <c r="ABP3264" s="137"/>
      <c r="ABQ3264" s="137"/>
      <c r="ABR3264" s="137"/>
      <c r="ABS3264" s="137"/>
      <c r="ABT3264" s="137"/>
      <c r="ABU3264" s="137"/>
      <c r="ABV3264" s="137"/>
      <c r="ABW3264" s="137"/>
      <c r="ABX3264" s="137"/>
      <c r="ABY3264" s="137"/>
      <c r="ABZ3264" s="137"/>
      <c r="ACA3264" s="137"/>
      <c r="ACB3264" s="137"/>
      <c r="ACC3264" s="137"/>
      <c r="ACD3264" s="137"/>
      <c r="ACE3264" s="137"/>
      <c r="ACF3264" s="137"/>
      <c r="ACG3264" s="137"/>
      <c r="ACH3264" s="137"/>
      <c r="ACI3264" s="137"/>
      <c r="ACJ3264" s="137"/>
      <c r="ACK3264" s="137"/>
      <c r="ACL3264" s="137"/>
      <c r="ACM3264" s="137"/>
      <c r="ACN3264" s="137"/>
      <c r="ACO3264" s="137"/>
      <c r="ACP3264" s="137"/>
      <c r="ACQ3264" s="137"/>
      <c r="ACR3264" s="137"/>
      <c r="ACS3264" s="137"/>
      <c r="ACT3264" s="137"/>
      <c r="ACU3264" s="137"/>
      <c r="ACV3264" s="137"/>
      <c r="ACW3264" s="137"/>
      <c r="ACX3264" s="137"/>
      <c r="ACY3264" s="137"/>
      <c r="ACZ3264" s="137"/>
      <c r="ADA3264" s="137"/>
      <c r="ADB3264" s="137"/>
      <c r="ADC3264" s="137"/>
      <c r="ADD3264" s="137"/>
      <c r="ADE3264" s="137"/>
      <c r="ADF3264" s="137"/>
      <c r="ADG3264" s="137"/>
      <c r="ADH3264" s="137"/>
      <c r="ADI3264" s="137"/>
      <c r="ADJ3264" s="137"/>
      <c r="ADK3264" s="137"/>
      <c r="ADL3264" s="137"/>
      <c r="ADM3264" s="137"/>
      <c r="ADN3264" s="137"/>
      <c r="ADO3264" s="137"/>
      <c r="ADP3264" s="137"/>
      <c r="ADQ3264" s="137"/>
      <c r="ADR3264" s="137"/>
      <c r="ADS3264" s="137"/>
      <c r="ADT3264" s="137"/>
      <c r="ADU3264" s="137"/>
      <c r="ADV3264" s="137"/>
      <c r="ADW3264" s="137"/>
      <c r="ADX3264" s="137"/>
      <c r="ADY3264" s="137"/>
      <c r="ADZ3264" s="137"/>
      <c r="AEA3264" s="137"/>
      <c r="AEB3264" s="137"/>
      <c r="AEC3264" s="137"/>
      <c r="AED3264" s="137"/>
      <c r="AEE3264" s="137"/>
      <c r="AEF3264" s="137"/>
      <c r="AEG3264" s="137"/>
      <c r="AEH3264" s="137"/>
      <c r="AEI3264" s="137"/>
      <c r="AEJ3264" s="137"/>
      <c r="AEK3264" s="137"/>
      <c r="AEL3264" s="137"/>
      <c r="AEM3264" s="137"/>
      <c r="AEN3264" s="137"/>
      <c r="AEO3264" s="137"/>
      <c r="AEP3264" s="137"/>
      <c r="AEQ3264" s="137"/>
      <c r="AER3264" s="137"/>
      <c r="AES3264" s="137"/>
      <c r="AET3264" s="137"/>
      <c r="AEU3264" s="137"/>
      <c r="AEV3264" s="137"/>
      <c r="AEW3264" s="137"/>
      <c r="AEX3264" s="137"/>
      <c r="AEY3264" s="137"/>
      <c r="AEZ3264" s="137"/>
      <c r="AFA3264" s="137"/>
      <c r="AFB3264" s="137"/>
      <c r="AFC3264" s="137"/>
      <c r="AFD3264" s="137"/>
      <c r="AFE3264" s="137"/>
      <c r="AFF3264" s="137"/>
      <c r="AFG3264" s="137"/>
      <c r="AFH3264" s="137"/>
      <c r="AFI3264" s="137"/>
      <c r="AFJ3264" s="137"/>
      <c r="AFK3264" s="137"/>
      <c r="AFL3264" s="137"/>
      <c r="AFM3264" s="137"/>
      <c r="AFN3264" s="137"/>
      <c r="AFO3264" s="137"/>
      <c r="AFP3264" s="137"/>
      <c r="AFQ3264" s="137"/>
      <c r="AFR3264" s="137"/>
      <c r="AFS3264" s="137"/>
      <c r="AFT3264" s="137"/>
      <c r="AFU3264" s="137"/>
      <c r="AFV3264" s="137"/>
      <c r="AFW3264" s="137"/>
      <c r="AFX3264" s="137"/>
      <c r="AFY3264" s="137"/>
      <c r="AFZ3264" s="137"/>
      <c r="AGA3264" s="137"/>
      <c r="AGB3264" s="137"/>
      <c r="AGC3264" s="137"/>
      <c r="AGD3264" s="137"/>
      <c r="AGE3264" s="137"/>
      <c r="AGF3264" s="137"/>
      <c r="AGG3264" s="137"/>
      <c r="AGH3264" s="137"/>
      <c r="AGI3264" s="137"/>
      <c r="AGJ3264" s="137"/>
      <c r="AGK3264" s="137"/>
      <c r="AGL3264" s="137"/>
      <c r="AGM3264" s="137"/>
      <c r="AGN3264" s="137"/>
      <c r="AGO3264" s="137"/>
      <c r="AGP3264" s="137"/>
      <c r="AGQ3264" s="137"/>
      <c r="AGR3264" s="137"/>
      <c r="AGS3264" s="137"/>
      <c r="AGT3264" s="137"/>
      <c r="AGU3264" s="137"/>
      <c r="AGV3264" s="137"/>
      <c r="AGW3264" s="137"/>
      <c r="AGX3264" s="137"/>
      <c r="AGY3264" s="137"/>
      <c r="AGZ3264" s="137"/>
      <c r="AHA3264" s="137"/>
      <c r="AHB3264" s="137"/>
      <c r="AHC3264" s="137"/>
      <c r="AHD3264" s="137"/>
      <c r="AHE3264" s="137"/>
      <c r="AHF3264" s="137"/>
      <c r="AHG3264" s="137"/>
      <c r="AHH3264" s="137"/>
      <c r="AHI3264" s="137"/>
      <c r="AHJ3264" s="137"/>
      <c r="AHK3264" s="137"/>
      <c r="AHL3264" s="137"/>
      <c r="AHM3264" s="137"/>
      <c r="AHN3264" s="137"/>
      <c r="AHO3264" s="137"/>
      <c r="AHP3264" s="137"/>
      <c r="AHQ3264" s="137"/>
      <c r="AHR3264" s="137"/>
      <c r="AHS3264" s="137"/>
      <c r="AHT3264" s="137"/>
      <c r="AHU3264" s="137"/>
      <c r="AHV3264" s="137"/>
      <c r="AHW3264" s="137"/>
      <c r="AHX3264" s="137"/>
      <c r="AHY3264" s="137"/>
      <c r="AHZ3264" s="137"/>
      <c r="AIA3264" s="137"/>
      <c r="AIB3264" s="137"/>
      <c r="AIC3264" s="137"/>
      <c r="AID3264" s="137"/>
      <c r="AIE3264" s="137"/>
      <c r="AIF3264" s="137"/>
      <c r="AIG3264" s="137"/>
      <c r="AIH3264" s="137"/>
      <c r="AII3264" s="137"/>
      <c r="AIJ3264" s="137"/>
      <c r="AIK3264" s="137"/>
      <c r="AIL3264" s="137"/>
      <c r="AIM3264" s="137"/>
      <c r="AIN3264" s="137"/>
      <c r="AIO3264" s="137"/>
      <c r="AIP3264" s="137"/>
      <c r="AIQ3264" s="137"/>
      <c r="AIR3264" s="137"/>
      <c r="AIS3264" s="137"/>
      <c r="AIT3264" s="137"/>
      <c r="AIU3264" s="137"/>
      <c r="AIV3264" s="137"/>
      <c r="AIW3264" s="137"/>
      <c r="AIX3264" s="137"/>
      <c r="AIY3264" s="137"/>
      <c r="AIZ3264" s="137"/>
      <c r="AJA3264" s="137"/>
      <c r="AJB3264" s="137"/>
      <c r="AJC3264" s="137"/>
      <c r="AJD3264" s="137"/>
      <c r="AJE3264" s="137"/>
      <c r="AJF3264" s="137"/>
      <c r="AJG3264" s="137"/>
      <c r="AJH3264" s="137"/>
      <c r="AJI3264" s="137"/>
      <c r="AJJ3264" s="137"/>
      <c r="AJK3264" s="137"/>
      <c r="AJL3264" s="137"/>
      <c r="AJM3264" s="137"/>
      <c r="AJN3264" s="137"/>
      <c r="AJO3264" s="137"/>
      <c r="AJP3264" s="137"/>
      <c r="AJQ3264" s="137"/>
      <c r="AJR3264" s="137"/>
      <c r="AJS3264" s="137"/>
      <c r="AJT3264" s="137"/>
      <c r="AJU3264" s="137"/>
      <c r="AJV3264" s="137"/>
      <c r="AJW3264" s="137"/>
      <c r="AJX3264" s="137"/>
      <c r="AJY3264" s="137"/>
      <c r="AJZ3264" s="137"/>
      <c r="AKA3264" s="137"/>
      <c r="AKB3264" s="137"/>
      <c r="AKC3264" s="137"/>
      <c r="AKD3264" s="137"/>
      <c r="AKE3264" s="137"/>
      <c r="AKF3264" s="137"/>
      <c r="AKG3264" s="137"/>
      <c r="AKH3264" s="137"/>
      <c r="AKI3264" s="137"/>
      <c r="AKJ3264" s="137"/>
      <c r="AKK3264" s="137"/>
      <c r="AKL3264" s="137"/>
      <c r="AKM3264" s="137"/>
      <c r="AKN3264" s="137"/>
      <c r="AKO3264" s="137"/>
      <c r="AKP3264" s="137"/>
      <c r="AKQ3264" s="137"/>
      <c r="AKR3264" s="137"/>
      <c r="AKS3264" s="137"/>
      <c r="AKT3264" s="137"/>
      <c r="AKU3264" s="137"/>
      <c r="AKV3264" s="137"/>
      <c r="AKW3264" s="137"/>
      <c r="AKX3264" s="137"/>
      <c r="AKY3264" s="137"/>
      <c r="AKZ3264" s="137"/>
      <c r="ALA3264" s="137"/>
      <c r="ALB3264" s="137"/>
      <c r="ALC3264" s="137"/>
      <c r="ALD3264" s="137"/>
      <c r="ALE3264" s="137"/>
      <c r="ALF3264" s="137"/>
      <c r="ALG3264" s="137"/>
      <c r="ALH3264" s="137"/>
      <c r="ALI3264" s="137"/>
      <c r="ALJ3264" s="137"/>
      <c r="ALK3264" s="137"/>
      <c r="ALL3264" s="137"/>
      <c r="ALM3264" s="137"/>
      <c r="ALN3264" s="137"/>
      <c r="ALO3264" s="137"/>
      <c r="ALP3264" s="137"/>
      <c r="ALQ3264" s="137"/>
      <c r="ALR3264" s="137"/>
      <c r="ALS3264" s="137"/>
      <c r="ALT3264" s="137"/>
      <c r="ALU3264" s="137"/>
      <c r="ALV3264" s="137"/>
      <c r="ALW3264" s="137"/>
      <c r="ALX3264" s="137"/>
      <c r="ALY3264" s="137"/>
      <c r="ALZ3264" s="137"/>
      <c r="AMA3264" s="137"/>
      <c r="AMB3264" s="137"/>
      <c r="AMC3264" s="137"/>
      <c r="AMD3264" s="137"/>
      <c r="AME3264" s="137"/>
      <c r="AMF3264" s="137"/>
      <c r="AMG3264" s="137"/>
      <c r="AMH3264" s="137"/>
      <c r="AMI3264" s="137"/>
      <c r="AMJ3264" s="137"/>
      <c r="AMK3264" s="137"/>
      <c r="AML3264" s="137"/>
      <c r="AMM3264" s="137"/>
      <c r="AMN3264" s="137"/>
      <c r="AMO3264" s="137"/>
      <c r="AMP3264" s="137"/>
      <c r="AMQ3264" s="137"/>
      <c r="AMR3264" s="137"/>
      <c r="AMS3264" s="137"/>
      <c r="AMT3264" s="137"/>
      <c r="AMU3264" s="137"/>
      <c r="AMV3264" s="137"/>
      <c r="AMW3264" s="137"/>
      <c r="AMX3264" s="137"/>
      <c r="AMY3264" s="137"/>
      <c r="AMZ3264" s="137"/>
      <c r="ANA3264" s="137"/>
      <c r="ANB3264" s="137"/>
      <c r="ANC3264" s="137"/>
      <c r="AND3264" s="137"/>
      <c r="ANE3264" s="137"/>
      <c r="ANF3264" s="137"/>
      <c r="ANG3264" s="137"/>
      <c r="ANH3264" s="137"/>
      <c r="ANI3264" s="137"/>
      <c r="ANJ3264" s="137"/>
      <c r="ANK3264" s="137"/>
      <c r="ANL3264" s="137"/>
      <c r="ANM3264" s="137"/>
      <c r="ANN3264" s="137"/>
      <c r="ANO3264" s="137"/>
      <c r="ANP3264" s="137"/>
      <c r="ANQ3264" s="137"/>
      <c r="ANR3264" s="137"/>
      <c r="ANS3264" s="137"/>
      <c r="ANT3264" s="137"/>
      <c r="ANU3264" s="137"/>
      <c r="ANV3264" s="137"/>
      <c r="ANW3264" s="137"/>
      <c r="ANX3264" s="137"/>
      <c r="ANY3264" s="137"/>
      <c r="ANZ3264" s="137"/>
      <c r="AOA3264" s="137"/>
      <c r="AOB3264" s="137"/>
      <c r="AOC3264" s="137"/>
      <c r="AOD3264" s="137"/>
      <c r="AOE3264" s="137"/>
      <c r="AOF3264" s="137"/>
      <c r="AOG3264" s="137"/>
      <c r="AOH3264" s="137"/>
      <c r="AOI3264" s="137"/>
      <c r="AOJ3264" s="137"/>
      <c r="AOK3264" s="137"/>
      <c r="AOL3264" s="137"/>
      <c r="AOM3264" s="137"/>
      <c r="AON3264" s="137"/>
      <c r="AOO3264" s="137"/>
      <c r="AOP3264" s="137"/>
      <c r="AOQ3264" s="137"/>
      <c r="AOR3264" s="137"/>
      <c r="AOS3264" s="137"/>
      <c r="AOT3264" s="137"/>
      <c r="AOU3264" s="137"/>
      <c r="AOV3264" s="137"/>
      <c r="AOW3264" s="137"/>
      <c r="AOX3264" s="137"/>
      <c r="AOY3264" s="137"/>
      <c r="AOZ3264" s="137"/>
      <c r="APA3264" s="137"/>
      <c r="APB3264" s="137"/>
      <c r="APC3264" s="137"/>
      <c r="APD3264" s="137"/>
      <c r="APE3264" s="137"/>
      <c r="APF3264" s="137"/>
      <c r="APG3264" s="137"/>
      <c r="APH3264" s="137"/>
      <c r="API3264" s="137"/>
      <c r="APJ3264" s="137"/>
      <c r="APK3264" s="137"/>
      <c r="APL3264" s="137"/>
      <c r="APM3264" s="137"/>
      <c r="APN3264" s="137"/>
      <c r="APO3264" s="137"/>
      <c r="APP3264" s="137"/>
      <c r="APQ3264" s="137"/>
      <c r="APR3264" s="137"/>
      <c r="APS3264" s="137"/>
      <c r="APT3264" s="137"/>
      <c r="APU3264" s="137"/>
      <c r="APV3264" s="137"/>
      <c r="APW3264" s="137"/>
      <c r="APX3264" s="137"/>
      <c r="APY3264" s="137"/>
      <c r="APZ3264" s="137"/>
      <c r="AQA3264" s="137"/>
      <c r="AQB3264" s="137"/>
      <c r="AQC3264" s="137"/>
      <c r="AQD3264" s="137"/>
      <c r="AQE3264" s="137"/>
      <c r="AQF3264" s="137"/>
      <c r="AQG3264" s="137"/>
      <c r="AQH3264" s="137"/>
      <c r="AQI3264" s="137"/>
      <c r="AQJ3264" s="137"/>
      <c r="AQK3264" s="137"/>
      <c r="AQL3264" s="137"/>
      <c r="AQM3264" s="137"/>
      <c r="AQN3264" s="137"/>
      <c r="AQO3264" s="137"/>
      <c r="AQP3264" s="137"/>
      <c r="AQQ3264" s="137"/>
      <c r="AQR3264" s="137"/>
      <c r="AQS3264" s="137"/>
      <c r="AQT3264" s="137"/>
      <c r="AQU3264" s="137"/>
      <c r="AQV3264" s="137"/>
      <c r="AQW3264" s="137"/>
      <c r="AQX3264" s="137"/>
      <c r="AQY3264" s="137"/>
      <c r="AQZ3264" s="137"/>
      <c r="ARA3264" s="137"/>
      <c r="ARB3264" s="137"/>
      <c r="ARC3264" s="137"/>
      <c r="ARD3264" s="137"/>
      <c r="ARE3264" s="137"/>
      <c r="ARF3264" s="137"/>
      <c r="ARG3264" s="137"/>
      <c r="ARH3264" s="137"/>
      <c r="ARI3264" s="137"/>
      <c r="ARJ3264" s="137"/>
      <c r="ARK3264" s="137"/>
      <c r="ARL3264" s="137"/>
      <c r="ARM3264" s="137"/>
      <c r="ARN3264" s="137"/>
      <c r="ARO3264" s="137"/>
      <c r="ARP3264" s="137"/>
      <c r="ARQ3264" s="137"/>
      <c r="ARR3264" s="137"/>
      <c r="ARS3264" s="137"/>
      <c r="ART3264" s="137"/>
      <c r="ARU3264" s="137"/>
      <c r="ARV3264" s="137"/>
      <c r="ARW3264" s="137"/>
      <c r="ARX3264" s="137"/>
      <c r="ARY3264" s="137"/>
      <c r="ARZ3264" s="137"/>
      <c r="ASA3264" s="137"/>
      <c r="ASB3264" s="137"/>
      <c r="ASC3264" s="137"/>
      <c r="ASD3264" s="137"/>
      <c r="ASE3264" s="137"/>
      <c r="ASF3264" s="137"/>
      <c r="ASG3264" s="137"/>
      <c r="ASH3264" s="137"/>
      <c r="ASI3264" s="137"/>
      <c r="ASJ3264" s="137"/>
      <c r="ASK3264" s="137"/>
      <c r="ASL3264" s="137"/>
      <c r="ASM3264" s="137"/>
      <c r="ASN3264" s="137"/>
      <c r="ASO3264" s="137"/>
      <c r="ASP3264" s="137"/>
      <c r="ASQ3264" s="137"/>
      <c r="ASR3264" s="137"/>
      <c r="ASS3264" s="137"/>
      <c r="AST3264" s="137"/>
      <c r="ASU3264" s="137"/>
      <c r="ASV3264" s="137"/>
      <c r="ASW3264" s="137"/>
      <c r="ASX3264" s="137"/>
      <c r="ASY3264" s="137"/>
      <c r="ASZ3264" s="137"/>
      <c r="ATA3264" s="137"/>
      <c r="ATB3264" s="137"/>
      <c r="ATC3264" s="137"/>
      <c r="ATD3264" s="137"/>
      <c r="ATE3264" s="137"/>
      <c r="ATF3264" s="137"/>
      <c r="ATG3264" s="137"/>
      <c r="ATH3264" s="137"/>
      <c r="ATI3264" s="137"/>
      <c r="ATJ3264" s="137"/>
      <c r="ATK3264" s="137"/>
      <c r="ATL3264" s="137"/>
      <c r="ATM3264" s="137"/>
      <c r="ATN3264" s="137"/>
      <c r="ATO3264" s="137"/>
      <c r="ATP3264" s="137"/>
      <c r="ATQ3264" s="137"/>
      <c r="ATR3264" s="137"/>
      <c r="ATS3264" s="137"/>
      <c r="ATT3264" s="137"/>
      <c r="ATU3264" s="137"/>
      <c r="ATV3264" s="137"/>
      <c r="ATW3264" s="137"/>
      <c r="ATX3264" s="137"/>
      <c r="ATY3264" s="137"/>
      <c r="ATZ3264" s="137"/>
      <c r="AUA3264" s="137"/>
      <c r="AUB3264" s="137"/>
      <c r="AUC3264" s="137"/>
      <c r="AUD3264" s="137"/>
      <c r="AUE3264" s="137"/>
      <c r="AUF3264" s="137"/>
      <c r="AUG3264" s="137"/>
      <c r="AUH3264" s="137"/>
      <c r="AUI3264" s="137"/>
      <c r="AUJ3264" s="137"/>
      <c r="AUK3264" s="137"/>
      <c r="AUL3264" s="137"/>
      <c r="AUM3264" s="137"/>
      <c r="AUN3264" s="137"/>
      <c r="AUO3264" s="137"/>
      <c r="AUP3264" s="137"/>
      <c r="AUQ3264" s="137"/>
      <c r="AUR3264" s="137"/>
      <c r="AUS3264" s="137"/>
      <c r="AUT3264" s="137"/>
      <c r="AUU3264" s="137"/>
      <c r="AUV3264" s="137"/>
      <c r="AUW3264" s="137"/>
      <c r="AUX3264" s="137"/>
      <c r="AUY3264" s="137"/>
      <c r="AUZ3264" s="137"/>
      <c r="AVA3264" s="137"/>
      <c r="AVB3264" s="137"/>
      <c r="AVC3264" s="137"/>
      <c r="AVD3264" s="137"/>
      <c r="AVE3264" s="137"/>
      <c r="AVF3264" s="137"/>
      <c r="AVG3264" s="137"/>
      <c r="AVH3264" s="137"/>
      <c r="AVI3264" s="137"/>
      <c r="AVJ3264" s="137"/>
      <c r="AVK3264" s="137"/>
      <c r="AVL3264" s="137"/>
      <c r="AVM3264" s="137"/>
      <c r="AVN3264" s="137"/>
      <c r="AVO3264" s="137"/>
      <c r="AVP3264" s="137"/>
      <c r="AVQ3264" s="137"/>
      <c r="AVR3264" s="137"/>
      <c r="AVS3264" s="137"/>
      <c r="AVT3264" s="137"/>
      <c r="AVU3264" s="137"/>
      <c r="AVV3264" s="137"/>
      <c r="AVW3264" s="137"/>
      <c r="AVX3264" s="137"/>
      <c r="AVY3264" s="137"/>
      <c r="AVZ3264" s="137"/>
      <c r="AWA3264" s="137"/>
      <c r="AWB3264" s="137"/>
      <c r="AWC3264" s="137"/>
      <c r="AWD3264" s="137"/>
      <c r="AWE3264" s="137"/>
      <c r="AWF3264" s="137"/>
      <c r="AWG3264" s="137"/>
      <c r="AWH3264" s="137"/>
      <c r="AWI3264" s="137"/>
      <c r="AWJ3264" s="137"/>
      <c r="AWK3264" s="137"/>
      <c r="AWL3264" s="137"/>
      <c r="AWM3264" s="137"/>
      <c r="AWN3264" s="137"/>
      <c r="AWO3264" s="137"/>
      <c r="AWP3264" s="137"/>
      <c r="AWQ3264" s="137"/>
      <c r="AWR3264" s="137"/>
      <c r="AWS3264" s="137"/>
      <c r="AWT3264" s="137"/>
      <c r="AWU3264" s="137"/>
      <c r="AWV3264" s="137"/>
      <c r="AWW3264" s="137"/>
      <c r="AWX3264" s="137"/>
      <c r="AWY3264" s="137"/>
      <c r="AWZ3264" s="137"/>
      <c r="AXA3264" s="137"/>
      <c r="AXB3264" s="137"/>
      <c r="AXC3264" s="137"/>
      <c r="AXD3264" s="137"/>
      <c r="AXE3264" s="137"/>
      <c r="AXF3264" s="137"/>
      <c r="AXG3264" s="137"/>
      <c r="AXH3264" s="137"/>
      <c r="AXI3264" s="137"/>
      <c r="AXJ3264" s="137"/>
      <c r="AXK3264" s="137"/>
      <c r="AXL3264" s="137"/>
      <c r="AXM3264" s="137"/>
      <c r="AXN3264" s="137"/>
      <c r="AXO3264" s="137"/>
      <c r="AXP3264" s="137"/>
      <c r="AXQ3264" s="137"/>
      <c r="AXR3264" s="137"/>
      <c r="AXS3264" s="137"/>
      <c r="AXT3264" s="137"/>
      <c r="AXU3264" s="137"/>
      <c r="AXV3264" s="137"/>
      <c r="AXW3264" s="137"/>
      <c r="AXX3264" s="137"/>
      <c r="AXY3264" s="137"/>
      <c r="AXZ3264" s="137"/>
      <c r="AYA3264" s="137"/>
      <c r="AYB3264" s="137"/>
      <c r="AYC3264" s="137"/>
      <c r="AYD3264" s="137"/>
      <c r="AYE3264" s="137"/>
      <c r="AYF3264" s="137"/>
      <c r="AYG3264" s="137"/>
      <c r="AYH3264" s="137"/>
      <c r="AYI3264" s="137"/>
      <c r="AYJ3264" s="137"/>
      <c r="AYK3264" s="137"/>
      <c r="AYL3264" s="137"/>
      <c r="AYM3264" s="137"/>
      <c r="AYN3264" s="137"/>
      <c r="AYO3264" s="137"/>
      <c r="AYP3264" s="137"/>
      <c r="AYQ3264" s="137"/>
      <c r="AYR3264" s="137"/>
      <c r="AYS3264" s="137"/>
      <c r="AYT3264" s="137"/>
      <c r="AYU3264" s="137"/>
      <c r="AYV3264" s="137"/>
      <c r="AYW3264" s="137"/>
      <c r="AYX3264" s="137"/>
      <c r="AYY3264" s="137"/>
      <c r="AYZ3264" s="137"/>
      <c r="AZA3264" s="137"/>
      <c r="AZB3264" s="137"/>
      <c r="AZC3264" s="137"/>
      <c r="AZD3264" s="137"/>
      <c r="AZE3264" s="137"/>
      <c r="AZF3264" s="137"/>
      <c r="AZG3264" s="137"/>
      <c r="AZH3264" s="137"/>
      <c r="AZI3264" s="137"/>
      <c r="AZJ3264" s="137"/>
      <c r="AZK3264" s="137"/>
      <c r="AZL3264" s="137"/>
      <c r="AZM3264" s="137"/>
      <c r="AZN3264" s="137"/>
      <c r="AZO3264" s="137"/>
      <c r="AZP3264" s="137"/>
      <c r="AZQ3264" s="137"/>
      <c r="AZR3264" s="137"/>
      <c r="AZS3264" s="137"/>
      <c r="AZT3264" s="137"/>
      <c r="AZU3264" s="137"/>
      <c r="AZV3264" s="137"/>
      <c r="AZW3264" s="137"/>
      <c r="AZX3264" s="137"/>
      <c r="AZY3264" s="137"/>
      <c r="AZZ3264" s="137"/>
      <c r="BAA3264" s="137"/>
      <c r="BAB3264" s="137"/>
      <c r="BAC3264" s="137"/>
      <c r="BAD3264" s="137"/>
      <c r="BAE3264" s="137"/>
      <c r="BAF3264" s="137"/>
      <c r="BAG3264" s="137"/>
      <c r="BAH3264" s="137"/>
      <c r="BAI3264" s="137"/>
      <c r="BAJ3264" s="137"/>
      <c r="BAK3264" s="137"/>
      <c r="BAL3264" s="137"/>
      <c r="BAM3264" s="137"/>
      <c r="BAN3264" s="137"/>
      <c r="BAO3264" s="137"/>
      <c r="BAP3264" s="137"/>
      <c r="BAQ3264" s="137"/>
      <c r="BAR3264" s="137"/>
      <c r="BAS3264" s="137"/>
      <c r="BAT3264" s="137"/>
      <c r="BAU3264" s="137"/>
      <c r="BAV3264" s="137"/>
      <c r="BAW3264" s="137"/>
      <c r="BAX3264" s="137"/>
      <c r="BAY3264" s="137"/>
      <c r="BAZ3264" s="137"/>
      <c r="BBA3264" s="137"/>
      <c r="BBB3264" s="137"/>
      <c r="BBC3264" s="137"/>
      <c r="BBD3264" s="137"/>
      <c r="BBE3264" s="137"/>
      <c r="BBF3264" s="137"/>
      <c r="BBG3264" s="137"/>
      <c r="BBH3264" s="137"/>
      <c r="BBI3264" s="137"/>
      <c r="BBJ3264" s="137"/>
      <c r="BBK3264" s="137"/>
      <c r="BBL3264" s="137"/>
      <c r="BBM3264" s="137"/>
      <c r="BBN3264" s="137"/>
      <c r="BBO3264" s="137"/>
      <c r="BBP3264" s="137"/>
      <c r="BBQ3264" s="137"/>
      <c r="BBR3264" s="137"/>
      <c r="BBS3264" s="137"/>
      <c r="BBT3264" s="137"/>
      <c r="BBU3264" s="137"/>
      <c r="BBV3264" s="137"/>
      <c r="BBW3264" s="137"/>
      <c r="BBX3264" s="137"/>
      <c r="BBY3264" s="137"/>
      <c r="BBZ3264" s="137"/>
      <c r="BCA3264" s="137"/>
      <c r="BCB3264" s="137"/>
      <c r="BCC3264" s="137"/>
      <c r="BCD3264" s="137"/>
      <c r="BCE3264" s="137"/>
      <c r="BCF3264" s="137"/>
      <c r="BCG3264" s="137"/>
      <c r="BCH3264" s="137"/>
      <c r="BCI3264" s="137"/>
      <c r="BCJ3264" s="137"/>
      <c r="BCK3264" s="137"/>
      <c r="BCL3264" s="137"/>
      <c r="BCM3264" s="137"/>
      <c r="BCN3264" s="137"/>
      <c r="BCO3264" s="137"/>
      <c r="BCP3264" s="137"/>
      <c r="BCQ3264" s="137"/>
      <c r="BCR3264" s="137"/>
      <c r="BCS3264" s="137"/>
      <c r="BCT3264" s="137"/>
      <c r="BCU3264" s="137"/>
      <c r="BCV3264" s="137"/>
      <c r="BCW3264" s="137"/>
      <c r="BCX3264" s="137"/>
      <c r="BCY3264" s="137"/>
      <c r="BCZ3264" s="137"/>
      <c r="BDA3264" s="137"/>
      <c r="BDB3264" s="137"/>
      <c r="BDC3264" s="137"/>
      <c r="BDD3264" s="137"/>
      <c r="BDE3264" s="137"/>
      <c r="BDF3264" s="137"/>
      <c r="BDG3264" s="137"/>
      <c r="BDH3264" s="137"/>
      <c r="BDI3264" s="137"/>
      <c r="BDJ3264" s="137"/>
      <c r="BDK3264" s="137"/>
      <c r="BDL3264" s="137"/>
      <c r="BDM3264" s="137"/>
      <c r="BDN3264" s="137"/>
      <c r="BDO3264" s="137"/>
      <c r="BDP3264" s="137"/>
      <c r="BDQ3264" s="137"/>
      <c r="BDR3264" s="137"/>
      <c r="BDS3264" s="137"/>
      <c r="BDT3264" s="137"/>
      <c r="BDU3264" s="137"/>
      <c r="BDV3264" s="137"/>
      <c r="BDW3264" s="137"/>
      <c r="BDX3264" s="137"/>
      <c r="BDY3264" s="137"/>
      <c r="BDZ3264" s="137"/>
      <c r="BEA3264" s="137"/>
      <c r="BEB3264" s="137"/>
      <c r="BEC3264" s="137"/>
      <c r="BED3264" s="137"/>
      <c r="BEE3264" s="137"/>
      <c r="BEF3264" s="137"/>
      <c r="BEG3264" s="137"/>
      <c r="BEH3264" s="137"/>
      <c r="BEI3264" s="137"/>
      <c r="BEJ3264" s="137"/>
      <c r="BEK3264" s="137"/>
      <c r="BEL3264" s="137"/>
      <c r="BEM3264" s="137"/>
      <c r="BEN3264" s="137"/>
      <c r="BEO3264" s="137"/>
      <c r="BEP3264" s="137"/>
      <c r="BEQ3264" s="137"/>
      <c r="BER3264" s="137"/>
      <c r="BES3264" s="137"/>
      <c r="BET3264" s="137"/>
      <c r="BEU3264" s="137"/>
      <c r="BEV3264" s="137"/>
      <c r="BEW3264" s="137"/>
      <c r="BEX3264" s="137"/>
      <c r="BEY3264" s="137"/>
      <c r="BEZ3264" s="137"/>
      <c r="BFA3264" s="137"/>
      <c r="BFB3264" s="137"/>
      <c r="BFC3264" s="137"/>
      <c r="BFD3264" s="137"/>
      <c r="BFE3264" s="137"/>
      <c r="BFF3264" s="137"/>
      <c r="BFG3264" s="137"/>
      <c r="BFH3264" s="137"/>
      <c r="BFI3264" s="137"/>
      <c r="BFJ3264" s="137"/>
      <c r="BFK3264" s="137"/>
      <c r="BFL3264" s="137"/>
      <c r="BFM3264" s="137"/>
      <c r="BFN3264" s="137"/>
      <c r="BFO3264" s="137"/>
      <c r="BFP3264" s="137"/>
      <c r="BFQ3264" s="137"/>
      <c r="BFR3264" s="137"/>
      <c r="BFS3264" s="137"/>
      <c r="BFT3264" s="137"/>
      <c r="BFU3264" s="137"/>
      <c r="BFV3264" s="137"/>
      <c r="BFW3264" s="137"/>
      <c r="BFX3264" s="137"/>
      <c r="BFY3264" s="137"/>
      <c r="BFZ3264" s="137"/>
      <c r="BGA3264" s="137"/>
      <c r="BGB3264" s="137"/>
      <c r="BGC3264" s="137"/>
      <c r="BGD3264" s="137"/>
      <c r="BGE3264" s="137"/>
      <c r="BGF3264" s="137"/>
      <c r="BGG3264" s="137"/>
      <c r="BGH3264" s="137"/>
      <c r="BGI3264" s="137"/>
      <c r="BGJ3264" s="137"/>
      <c r="BGK3264" s="137"/>
      <c r="BGL3264" s="137"/>
      <c r="BGM3264" s="137"/>
      <c r="BGN3264" s="137"/>
      <c r="BGO3264" s="137"/>
      <c r="BGP3264" s="137"/>
      <c r="BGQ3264" s="137"/>
      <c r="BGR3264" s="137"/>
      <c r="BGS3264" s="137"/>
      <c r="BGT3264" s="137"/>
      <c r="BGU3264" s="137"/>
      <c r="BGV3264" s="137"/>
      <c r="BGW3264" s="137"/>
      <c r="BGX3264" s="137"/>
      <c r="BGY3264" s="137"/>
      <c r="BGZ3264" s="137"/>
      <c r="BHA3264" s="137"/>
      <c r="BHB3264" s="137"/>
      <c r="BHC3264" s="137"/>
      <c r="BHD3264" s="137"/>
      <c r="BHE3264" s="137"/>
      <c r="BHF3264" s="137"/>
      <c r="BHG3264" s="137"/>
      <c r="BHH3264" s="137"/>
      <c r="BHI3264" s="137"/>
      <c r="BHJ3264" s="137"/>
      <c r="BHK3264" s="137"/>
      <c r="BHL3264" s="137"/>
      <c r="BHM3264" s="137"/>
      <c r="BHN3264" s="137"/>
      <c r="BHO3264" s="137"/>
      <c r="BHP3264" s="137"/>
      <c r="BHQ3264" s="137"/>
      <c r="BHR3264" s="137"/>
      <c r="BHS3264" s="137"/>
      <c r="BHT3264" s="137"/>
      <c r="BHU3264" s="137"/>
      <c r="BHV3264" s="137"/>
      <c r="BHW3264" s="137"/>
      <c r="BHX3264" s="137"/>
      <c r="BHY3264" s="137"/>
      <c r="BHZ3264" s="137"/>
      <c r="BIA3264" s="137"/>
      <c r="BIB3264" s="137"/>
      <c r="BIC3264" s="137"/>
      <c r="BID3264" s="137"/>
      <c r="BIE3264" s="137"/>
      <c r="BIF3264" s="137"/>
      <c r="BIG3264" s="137"/>
      <c r="BIH3264" s="137"/>
      <c r="BII3264" s="137"/>
      <c r="BIJ3264" s="137"/>
      <c r="BIK3264" s="137"/>
      <c r="BIL3264" s="137"/>
      <c r="BIM3264" s="137"/>
      <c r="BIN3264" s="137"/>
      <c r="BIO3264" s="137"/>
      <c r="BIP3264" s="137"/>
      <c r="BIQ3264" s="137"/>
      <c r="BIR3264" s="137"/>
      <c r="BIS3264" s="137"/>
      <c r="BIT3264" s="137"/>
      <c r="BIU3264" s="137"/>
      <c r="BIV3264" s="137"/>
      <c r="BIW3264" s="137"/>
      <c r="BIX3264" s="137"/>
      <c r="BIY3264" s="137"/>
      <c r="BIZ3264" s="137"/>
      <c r="BJA3264" s="137"/>
      <c r="BJB3264" s="137"/>
      <c r="BJC3264" s="137"/>
      <c r="BJD3264" s="137"/>
      <c r="BJE3264" s="137"/>
      <c r="BJF3264" s="137"/>
      <c r="BJG3264" s="137"/>
      <c r="BJH3264" s="137"/>
      <c r="BJI3264" s="137"/>
      <c r="BJJ3264" s="137"/>
      <c r="BJK3264" s="137"/>
      <c r="BJL3264" s="137"/>
      <c r="BJM3264" s="137"/>
      <c r="BJN3264" s="137"/>
      <c r="BJO3264" s="137"/>
      <c r="BJP3264" s="137"/>
      <c r="BJQ3264" s="137"/>
      <c r="BJR3264" s="137"/>
      <c r="BJS3264" s="137"/>
      <c r="BJT3264" s="137"/>
      <c r="BJU3264" s="137"/>
      <c r="BJV3264" s="137"/>
      <c r="BJW3264" s="137"/>
      <c r="BJX3264" s="137"/>
      <c r="BJY3264" s="137"/>
      <c r="BJZ3264" s="137"/>
      <c r="BKA3264" s="137"/>
      <c r="BKB3264" s="137"/>
      <c r="BKC3264" s="137"/>
      <c r="BKD3264" s="137"/>
      <c r="BKE3264" s="137"/>
      <c r="BKF3264" s="137"/>
      <c r="BKG3264" s="137"/>
      <c r="BKH3264" s="137"/>
      <c r="BKI3264" s="137"/>
      <c r="BKJ3264" s="137"/>
      <c r="BKK3264" s="137"/>
      <c r="BKL3264" s="137"/>
      <c r="BKM3264" s="137"/>
      <c r="BKN3264" s="137"/>
      <c r="BKO3264" s="137"/>
      <c r="BKP3264" s="137"/>
      <c r="BKQ3264" s="137"/>
      <c r="BKR3264" s="137"/>
      <c r="BKS3264" s="137"/>
      <c r="BKT3264" s="137"/>
      <c r="BKU3264" s="137"/>
      <c r="BKV3264" s="137"/>
      <c r="BKW3264" s="137"/>
      <c r="BKX3264" s="137"/>
      <c r="BKY3264" s="137"/>
      <c r="BKZ3264" s="137"/>
      <c r="BLA3264" s="137"/>
      <c r="BLB3264" s="137"/>
      <c r="BLC3264" s="137"/>
      <c r="BLD3264" s="137"/>
      <c r="BLE3264" s="137"/>
      <c r="BLF3264" s="137"/>
      <c r="BLG3264" s="137"/>
      <c r="BLH3264" s="137"/>
      <c r="BLI3264" s="137"/>
      <c r="BLJ3264" s="137"/>
      <c r="BLK3264" s="137"/>
      <c r="BLL3264" s="137"/>
      <c r="BLM3264" s="137"/>
      <c r="BLN3264" s="137"/>
      <c r="BLO3264" s="137"/>
      <c r="BLP3264" s="137"/>
      <c r="BLQ3264" s="137"/>
      <c r="BLR3264" s="137"/>
      <c r="BLS3264" s="137"/>
      <c r="BLT3264" s="137"/>
      <c r="BLU3264" s="137"/>
      <c r="BLV3264" s="137"/>
      <c r="BLW3264" s="137"/>
      <c r="BLX3264" s="137"/>
      <c r="BLY3264" s="137"/>
      <c r="BLZ3264" s="137"/>
      <c r="BMA3264" s="137"/>
      <c r="BMB3264" s="137"/>
      <c r="BMC3264" s="137"/>
      <c r="BMD3264" s="137"/>
      <c r="BME3264" s="137"/>
      <c r="BMF3264" s="137"/>
      <c r="BMG3264" s="137"/>
      <c r="BMH3264" s="137"/>
      <c r="BMI3264" s="137"/>
      <c r="BMJ3264" s="137"/>
      <c r="BMK3264" s="137"/>
      <c r="BML3264" s="137"/>
      <c r="BMM3264" s="137"/>
      <c r="BMN3264" s="137"/>
      <c r="BMO3264" s="137"/>
      <c r="BMP3264" s="137"/>
      <c r="BMQ3264" s="137"/>
      <c r="BMR3264" s="137"/>
      <c r="BMS3264" s="137"/>
      <c r="BMT3264" s="137"/>
      <c r="BMU3264" s="137"/>
      <c r="BMV3264" s="137"/>
      <c r="BMW3264" s="137"/>
      <c r="BMX3264" s="137"/>
      <c r="BMY3264" s="137"/>
      <c r="BMZ3264" s="137"/>
      <c r="BNA3264" s="137"/>
      <c r="BNB3264" s="137"/>
      <c r="BNC3264" s="137"/>
      <c r="BND3264" s="137"/>
      <c r="BNE3264" s="137"/>
      <c r="BNF3264" s="137"/>
      <c r="BNG3264" s="137"/>
      <c r="BNH3264" s="137"/>
      <c r="BNI3264" s="137"/>
      <c r="BNJ3264" s="137"/>
      <c r="BNK3264" s="137"/>
      <c r="BNL3264" s="137"/>
      <c r="BNM3264" s="137"/>
      <c r="BNN3264" s="137"/>
      <c r="BNO3264" s="137"/>
      <c r="BNP3264" s="137"/>
      <c r="BNQ3264" s="137"/>
      <c r="BNR3264" s="137"/>
      <c r="BNS3264" s="137"/>
      <c r="BNT3264" s="137"/>
      <c r="BNU3264" s="137"/>
      <c r="BNV3264" s="137"/>
      <c r="BNW3264" s="137"/>
      <c r="BNX3264" s="137"/>
      <c r="BNY3264" s="137"/>
      <c r="BNZ3264" s="137"/>
      <c r="BOA3264" s="137"/>
      <c r="BOB3264" s="137"/>
      <c r="BOC3264" s="137"/>
      <c r="BOD3264" s="137"/>
      <c r="BOE3264" s="137"/>
      <c r="BOF3264" s="137"/>
      <c r="BOG3264" s="137"/>
      <c r="BOH3264" s="137"/>
      <c r="BOI3264" s="137"/>
      <c r="BOJ3264" s="137"/>
      <c r="BOK3264" s="137"/>
      <c r="BOL3264" s="137"/>
      <c r="BOM3264" s="137"/>
      <c r="BON3264" s="137"/>
      <c r="BOO3264" s="137"/>
      <c r="BOP3264" s="137"/>
      <c r="BOQ3264" s="137"/>
      <c r="BOR3264" s="137"/>
      <c r="BOS3264" s="137"/>
      <c r="BOT3264" s="137"/>
      <c r="BOU3264" s="137"/>
      <c r="BOV3264" s="137"/>
      <c r="BOW3264" s="137"/>
      <c r="BOX3264" s="137"/>
      <c r="BOY3264" s="137"/>
      <c r="BOZ3264" s="137"/>
      <c r="BPA3264" s="137"/>
      <c r="BPB3264" s="137"/>
      <c r="BPC3264" s="137"/>
      <c r="BPD3264" s="137"/>
      <c r="BPE3264" s="137"/>
      <c r="BPF3264" s="137"/>
      <c r="BPG3264" s="137"/>
      <c r="BPH3264" s="137"/>
      <c r="BPI3264" s="137"/>
      <c r="BPJ3264" s="137"/>
      <c r="BPK3264" s="137"/>
      <c r="BPL3264" s="137"/>
      <c r="BPM3264" s="137"/>
      <c r="BPN3264" s="137"/>
      <c r="BPO3264" s="137"/>
      <c r="BPP3264" s="137"/>
      <c r="BPQ3264" s="137"/>
      <c r="BPR3264" s="137"/>
      <c r="BPS3264" s="137"/>
      <c r="BPT3264" s="137"/>
      <c r="BPU3264" s="137"/>
      <c r="BPV3264" s="137"/>
      <c r="BPW3264" s="137"/>
      <c r="BPX3264" s="137"/>
      <c r="BPY3264" s="137"/>
      <c r="BPZ3264" s="137"/>
      <c r="BQA3264" s="137"/>
      <c r="BQB3264" s="137"/>
      <c r="BQC3264" s="137"/>
      <c r="BQD3264" s="137"/>
      <c r="BQE3264" s="137"/>
      <c r="BQF3264" s="137"/>
      <c r="BQG3264" s="137"/>
      <c r="BQH3264" s="137"/>
      <c r="BQI3264" s="137"/>
      <c r="BQJ3264" s="137"/>
      <c r="BQK3264" s="137"/>
      <c r="BQL3264" s="137"/>
      <c r="BQM3264" s="137"/>
      <c r="BQN3264" s="137"/>
      <c r="BQO3264" s="137"/>
      <c r="BQP3264" s="137"/>
      <c r="BQQ3264" s="137"/>
      <c r="BQR3264" s="137"/>
      <c r="BQS3264" s="137"/>
      <c r="BQT3264" s="137"/>
      <c r="BQU3264" s="137"/>
      <c r="BQV3264" s="137"/>
      <c r="BQW3264" s="137"/>
      <c r="BQX3264" s="137"/>
      <c r="BQY3264" s="137"/>
      <c r="BQZ3264" s="137"/>
      <c r="BRA3264" s="137"/>
      <c r="BRB3264" s="137"/>
      <c r="BRC3264" s="137"/>
      <c r="BRD3264" s="137"/>
      <c r="BRE3264" s="137"/>
      <c r="BRF3264" s="137"/>
      <c r="BRG3264" s="137"/>
      <c r="BRH3264" s="137"/>
      <c r="BRI3264" s="137"/>
      <c r="BRJ3264" s="137"/>
      <c r="BRK3264" s="137"/>
      <c r="BRL3264" s="137"/>
      <c r="BRM3264" s="137"/>
      <c r="BRN3264" s="137"/>
      <c r="BRO3264" s="137"/>
      <c r="BRP3264" s="137"/>
      <c r="BRQ3264" s="137"/>
      <c r="BRR3264" s="137"/>
      <c r="BRS3264" s="137"/>
      <c r="BRT3264" s="137"/>
      <c r="BRU3264" s="137"/>
      <c r="BRV3264" s="137"/>
      <c r="BRW3264" s="137"/>
      <c r="BRX3264" s="137"/>
      <c r="BRY3264" s="137"/>
      <c r="BRZ3264" s="137"/>
      <c r="BSA3264" s="137"/>
      <c r="BSB3264" s="137"/>
      <c r="BSC3264" s="137"/>
      <c r="BSD3264" s="137"/>
      <c r="BSE3264" s="137"/>
      <c r="BSF3264" s="137"/>
      <c r="BSG3264" s="137"/>
      <c r="BSH3264" s="137"/>
      <c r="BSI3264" s="137"/>
      <c r="BSJ3264" s="137"/>
      <c r="BSK3264" s="137"/>
      <c r="BSL3264" s="137"/>
      <c r="BSM3264" s="137"/>
      <c r="BSN3264" s="137"/>
      <c r="BSO3264" s="137"/>
      <c r="BSP3264" s="137"/>
      <c r="BSQ3264" s="137"/>
      <c r="BSR3264" s="137"/>
      <c r="BSS3264" s="137"/>
      <c r="BST3264" s="137"/>
      <c r="BSU3264" s="137"/>
      <c r="BSV3264" s="137"/>
      <c r="BSW3264" s="137"/>
      <c r="BSX3264" s="137"/>
      <c r="BSY3264" s="137"/>
      <c r="BSZ3264" s="137"/>
      <c r="BTA3264" s="137"/>
      <c r="BTB3264" s="137"/>
      <c r="BTC3264" s="137"/>
      <c r="BTD3264" s="137"/>
      <c r="BTE3264" s="137"/>
      <c r="BTF3264" s="137"/>
      <c r="BTG3264" s="137"/>
      <c r="BTH3264" s="137"/>
      <c r="BTI3264" s="137"/>
      <c r="BTJ3264" s="137"/>
      <c r="BTK3264" s="137"/>
      <c r="BTL3264" s="137"/>
      <c r="BTM3264" s="137"/>
      <c r="BTN3264" s="137"/>
      <c r="BTO3264" s="137"/>
      <c r="BTP3264" s="137"/>
      <c r="BTQ3264" s="137"/>
      <c r="BTR3264" s="137"/>
      <c r="BTS3264" s="137"/>
      <c r="BTT3264" s="137"/>
      <c r="BTU3264" s="137"/>
      <c r="BTV3264" s="137"/>
      <c r="BTW3264" s="137"/>
      <c r="BTX3264" s="137"/>
      <c r="BTY3264" s="137"/>
      <c r="BTZ3264" s="137"/>
      <c r="BUA3264" s="137"/>
      <c r="BUB3264" s="137"/>
      <c r="BUC3264" s="137"/>
      <c r="BUD3264" s="137"/>
      <c r="BUE3264" s="137"/>
      <c r="BUF3264" s="137"/>
      <c r="BUG3264" s="137"/>
      <c r="BUH3264" s="137"/>
      <c r="BUI3264" s="137"/>
      <c r="BUJ3264" s="137"/>
      <c r="BUK3264" s="137"/>
      <c r="BUL3264" s="137"/>
      <c r="BUM3264" s="137"/>
      <c r="BUN3264" s="137"/>
      <c r="BUO3264" s="137"/>
      <c r="BUP3264" s="137"/>
      <c r="BUQ3264" s="137"/>
      <c r="BUR3264" s="137"/>
      <c r="BUS3264" s="137"/>
      <c r="BUT3264" s="137"/>
      <c r="BUU3264" s="137"/>
      <c r="BUV3264" s="137"/>
      <c r="BUW3264" s="137"/>
      <c r="BUX3264" s="137"/>
      <c r="BUY3264" s="137"/>
      <c r="BUZ3264" s="137"/>
      <c r="BVA3264" s="137"/>
      <c r="BVB3264" s="137"/>
      <c r="BVC3264" s="137"/>
      <c r="BVD3264" s="137"/>
      <c r="BVE3264" s="137"/>
      <c r="BVF3264" s="137"/>
      <c r="BVG3264" s="137"/>
      <c r="BVH3264" s="137"/>
      <c r="BVI3264" s="137"/>
      <c r="BVJ3264" s="137"/>
      <c r="BVK3264" s="137"/>
      <c r="BVL3264" s="137"/>
      <c r="BVM3264" s="137"/>
      <c r="BVN3264" s="137"/>
      <c r="BVO3264" s="137"/>
      <c r="BVP3264" s="137"/>
      <c r="BVQ3264" s="137"/>
      <c r="BVR3264" s="137"/>
      <c r="BVS3264" s="137"/>
      <c r="BVT3264" s="137"/>
      <c r="BVU3264" s="137"/>
      <c r="BVV3264" s="137"/>
      <c r="BVW3264" s="137"/>
      <c r="BVX3264" s="137"/>
      <c r="BVY3264" s="137"/>
      <c r="BVZ3264" s="137"/>
      <c r="BWA3264" s="137"/>
      <c r="BWB3264" s="137"/>
      <c r="BWC3264" s="137"/>
      <c r="BWD3264" s="137"/>
      <c r="BWE3264" s="137"/>
      <c r="BWF3264" s="137"/>
      <c r="BWG3264" s="137"/>
      <c r="BWH3264" s="137"/>
      <c r="BWI3264" s="137"/>
      <c r="BWJ3264" s="137"/>
      <c r="BWK3264" s="137"/>
      <c r="BWL3264" s="137"/>
      <c r="BWM3264" s="137"/>
      <c r="BWN3264" s="137"/>
      <c r="BWO3264" s="137"/>
      <c r="BWP3264" s="137"/>
      <c r="BWQ3264" s="137"/>
      <c r="BWR3264" s="137"/>
      <c r="BWS3264" s="137"/>
      <c r="BWT3264" s="137"/>
      <c r="BWU3264" s="137"/>
      <c r="BWV3264" s="137"/>
      <c r="BWW3264" s="137"/>
      <c r="BWX3264" s="137"/>
      <c r="BWY3264" s="137"/>
      <c r="BWZ3264" s="137"/>
      <c r="BXA3264" s="137"/>
      <c r="BXB3264" s="137"/>
      <c r="BXC3264" s="137"/>
      <c r="BXD3264" s="137"/>
      <c r="BXE3264" s="137"/>
      <c r="BXF3264" s="137"/>
      <c r="BXG3264" s="137"/>
      <c r="BXH3264" s="137"/>
      <c r="BXI3264" s="137"/>
      <c r="BXJ3264" s="137"/>
      <c r="BXK3264" s="137"/>
      <c r="BXL3264" s="137"/>
      <c r="BXM3264" s="137"/>
      <c r="BXN3264" s="137"/>
      <c r="BXO3264" s="137"/>
      <c r="BXP3264" s="137"/>
      <c r="BXQ3264" s="137"/>
      <c r="BXR3264" s="137"/>
      <c r="BXS3264" s="137"/>
      <c r="BXT3264" s="137"/>
      <c r="BXU3264" s="137"/>
      <c r="BXV3264" s="137"/>
      <c r="BXW3264" s="137"/>
      <c r="BXX3264" s="137"/>
      <c r="BXY3264" s="137"/>
      <c r="BXZ3264" s="137"/>
      <c r="BYA3264" s="137"/>
      <c r="BYB3264" s="137"/>
      <c r="BYC3264" s="137"/>
      <c r="BYD3264" s="137"/>
      <c r="BYE3264" s="137"/>
      <c r="BYF3264" s="137"/>
      <c r="BYG3264" s="137"/>
      <c r="BYH3264" s="137"/>
      <c r="BYI3264" s="137"/>
      <c r="BYJ3264" s="137"/>
      <c r="BYK3264" s="137"/>
      <c r="BYL3264" s="137"/>
      <c r="BYM3264" s="137"/>
      <c r="BYN3264" s="137"/>
      <c r="BYO3264" s="137"/>
      <c r="BYP3264" s="137"/>
      <c r="BYQ3264" s="137"/>
      <c r="BYR3264" s="137"/>
      <c r="BYS3264" s="137"/>
      <c r="BYT3264" s="137"/>
      <c r="BYU3264" s="137"/>
      <c r="BYV3264" s="137"/>
      <c r="BYW3264" s="137"/>
      <c r="BYX3264" s="137"/>
      <c r="BYY3264" s="137"/>
      <c r="BYZ3264" s="137"/>
      <c r="BZA3264" s="137"/>
      <c r="BZB3264" s="137"/>
      <c r="BZC3264" s="137"/>
      <c r="BZD3264" s="137"/>
      <c r="BZE3264" s="137"/>
      <c r="BZF3264" s="137"/>
      <c r="BZG3264" s="137"/>
      <c r="BZH3264" s="137"/>
      <c r="BZI3264" s="137"/>
      <c r="BZJ3264" s="137"/>
      <c r="BZK3264" s="137"/>
      <c r="BZL3264" s="137"/>
      <c r="BZM3264" s="137"/>
      <c r="BZN3264" s="137"/>
      <c r="BZO3264" s="137"/>
      <c r="BZP3264" s="137"/>
      <c r="BZQ3264" s="137"/>
      <c r="BZR3264" s="137"/>
      <c r="BZS3264" s="137"/>
      <c r="BZT3264" s="137"/>
      <c r="BZU3264" s="137"/>
      <c r="BZV3264" s="137"/>
      <c r="BZW3264" s="137"/>
      <c r="BZX3264" s="137"/>
      <c r="BZY3264" s="137"/>
      <c r="BZZ3264" s="137"/>
      <c r="CAA3264" s="137"/>
      <c r="CAB3264" s="137"/>
      <c r="CAC3264" s="137"/>
      <c r="CAD3264" s="137"/>
      <c r="CAE3264" s="137"/>
      <c r="CAF3264" s="137"/>
      <c r="CAG3264" s="137"/>
      <c r="CAH3264" s="137"/>
      <c r="CAI3264" s="137"/>
      <c r="CAJ3264" s="137"/>
      <c r="CAK3264" s="137"/>
      <c r="CAL3264" s="137"/>
      <c r="CAM3264" s="137"/>
      <c r="CAN3264" s="137"/>
      <c r="CAO3264" s="137"/>
      <c r="CAP3264" s="137"/>
      <c r="CAQ3264" s="137"/>
      <c r="CAR3264" s="137"/>
      <c r="CAS3264" s="137"/>
      <c r="CAT3264" s="137"/>
      <c r="CAU3264" s="137"/>
      <c r="CAV3264" s="137"/>
      <c r="CAW3264" s="137"/>
      <c r="CAX3264" s="137"/>
      <c r="CAY3264" s="137"/>
      <c r="CAZ3264" s="137"/>
      <c r="CBA3264" s="137"/>
      <c r="CBB3264" s="137"/>
      <c r="CBC3264" s="137"/>
      <c r="CBD3264" s="137"/>
      <c r="CBE3264" s="137"/>
      <c r="CBF3264" s="137"/>
      <c r="CBG3264" s="137"/>
      <c r="CBH3264" s="137"/>
      <c r="CBI3264" s="137"/>
      <c r="CBJ3264" s="137"/>
      <c r="CBK3264" s="137"/>
      <c r="CBL3264" s="137"/>
      <c r="CBM3264" s="137"/>
      <c r="CBN3264" s="137"/>
      <c r="CBO3264" s="137"/>
      <c r="CBP3264" s="137"/>
      <c r="CBQ3264" s="137"/>
      <c r="CBR3264" s="137"/>
      <c r="CBS3264" s="137"/>
      <c r="CBT3264" s="137"/>
      <c r="CBU3264" s="137"/>
      <c r="CBV3264" s="137"/>
      <c r="CBW3264" s="137"/>
      <c r="CBX3264" s="137"/>
      <c r="CBY3264" s="137"/>
      <c r="CBZ3264" s="137"/>
      <c r="CCA3264" s="137"/>
      <c r="CCB3264" s="137"/>
      <c r="CCC3264" s="137"/>
      <c r="CCD3264" s="137"/>
      <c r="CCE3264" s="137"/>
      <c r="CCF3264" s="137"/>
      <c r="CCG3264" s="137"/>
      <c r="CCH3264" s="137"/>
      <c r="CCI3264" s="137"/>
      <c r="CCJ3264" s="137"/>
      <c r="CCK3264" s="137"/>
      <c r="CCL3264" s="137"/>
      <c r="CCM3264" s="137"/>
      <c r="CCN3264" s="137"/>
      <c r="CCO3264" s="137"/>
      <c r="CCP3264" s="137"/>
      <c r="CCQ3264" s="137"/>
      <c r="CCR3264" s="137"/>
      <c r="CCS3264" s="137"/>
      <c r="CCT3264" s="137"/>
      <c r="CCU3264" s="137"/>
      <c r="CCV3264" s="137"/>
      <c r="CCW3264" s="137"/>
      <c r="CCX3264" s="137"/>
      <c r="CCY3264" s="137"/>
      <c r="CCZ3264" s="137"/>
      <c r="CDA3264" s="137"/>
      <c r="CDB3264" s="137"/>
      <c r="CDC3264" s="137"/>
      <c r="CDD3264" s="137"/>
      <c r="CDE3264" s="137"/>
      <c r="CDF3264" s="137"/>
      <c r="CDG3264" s="137"/>
      <c r="CDH3264" s="137"/>
      <c r="CDI3264" s="137"/>
      <c r="CDJ3264" s="137"/>
      <c r="CDK3264" s="137"/>
      <c r="CDL3264" s="137"/>
      <c r="CDM3264" s="137"/>
      <c r="CDN3264" s="137"/>
      <c r="CDO3264" s="137"/>
      <c r="CDP3264" s="137"/>
      <c r="CDQ3264" s="137"/>
      <c r="CDR3264" s="137"/>
      <c r="CDS3264" s="137"/>
      <c r="CDT3264" s="137"/>
      <c r="CDU3264" s="137"/>
      <c r="CDV3264" s="137"/>
      <c r="CDW3264" s="137"/>
      <c r="CDX3264" s="137"/>
      <c r="CDY3264" s="137"/>
      <c r="CDZ3264" s="137"/>
      <c r="CEA3264" s="137"/>
      <c r="CEB3264" s="137"/>
      <c r="CEC3264" s="137"/>
      <c r="CED3264" s="137"/>
      <c r="CEE3264" s="137"/>
      <c r="CEF3264" s="137"/>
      <c r="CEG3264" s="137"/>
      <c r="CEH3264" s="137"/>
      <c r="CEI3264" s="137"/>
      <c r="CEJ3264" s="137"/>
      <c r="CEK3264" s="137"/>
      <c r="CEL3264" s="137"/>
      <c r="CEM3264" s="137"/>
      <c r="CEN3264" s="137"/>
      <c r="CEO3264" s="137"/>
      <c r="CEP3264" s="137"/>
      <c r="CEQ3264" s="137"/>
      <c r="CER3264" s="137"/>
      <c r="CES3264" s="137"/>
      <c r="CET3264" s="137"/>
      <c r="CEU3264" s="137"/>
      <c r="CEV3264" s="137"/>
      <c r="CEW3264" s="137"/>
      <c r="CEX3264" s="137"/>
      <c r="CEY3264" s="137"/>
      <c r="CEZ3264" s="137"/>
      <c r="CFA3264" s="137"/>
      <c r="CFB3264" s="137"/>
      <c r="CFC3264" s="137"/>
      <c r="CFD3264" s="137"/>
      <c r="CFE3264" s="137"/>
      <c r="CFF3264" s="137"/>
      <c r="CFG3264" s="137"/>
      <c r="CFH3264" s="137"/>
      <c r="CFI3264" s="137"/>
      <c r="CFJ3264" s="137"/>
      <c r="CFK3264" s="137"/>
      <c r="CFL3264" s="137"/>
      <c r="CFM3264" s="137"/>
      <c r="CFN3264" s="137"/>
      <c r="CFO3264" s="137"/>
      <c r="CFP3264" s="137"/>
      <c r="CFQ3264" s="137"/>
      <c r="CFR3264" s="137"/>
      <c r="CFS3264" s="137"/>
      <c r="CFT3264" s="137"/>
      <c r="CFU3264" s="137"/>
      <c r="CFV3264" s="137"/>
      <c r="CFW3264" s="137"/>
      <c r="CFX3264" s="137"/>
      <c r="CFY3264" s="137"/>
      <c r="CFZ3264" s="137"/>
      <c r="CGA3264" s="137"/>
      <c r="CGB3264" s="137"/>
      <c r="CGC3264" s="137"/>
      <c r="CGD3264" s="137"/>
      <c r="CGE3264" s="137"/>
      <c r="CGF3264" s="137"/>
      <c r="CGG3264" s="137"/>
      <c r="CGH3264" s="137"/>
      <c r="CGI3264" s="137"/>
      <c r="CGJ3264" s="137"/>
      <c r="CGK3264" s="137"/>
      <c r="CGL3264" s="137"/>
      <c r="CGM3264" s="137"/>
      <c r="CGN3264" s="137"/>
      <c r="CGO3264" s="137"/>
      <c r="CGP3264" s="137"/>
      <c r="CGQ3264" s="137"/>
      <c r="CGR3264" s="137"/>
      <c r="CGS3264" s="137"/>
      <c r="CGT3264" s="137"/>
      <c r="CGU3264" s="137"/>
      <c r="CGV3264" s="137"/>
      <c r="CGW3264" s="137"/>
      <c r="CGX3264" s="137"/>
      <c r="CGY3264" s="137"/>
      <c r="CGZ3264" s="137"/>
      <c r="CHA3264" s="137"/>
      <c r="CHB3264" s="137"/>
      <c r="CHC3264" s="137"/>
      <c r="CHD3264" s="137"/>
      <c r="CHE3264" s="137"/>
      <c r="CHF3264" s="137"/>
      <c r="CHG3264" s="137"/>
      <c r="CHH3264" s="137"/>
      <c r="CHI3264" s="137"/>
      <c r="CHJ3264" s="137"/>
      <c r="CHK3264" s="137"/>
      <c r="CHL3264" s="137"/>
      <c r="CHM3264" s="137"/>
      <c r="CHN3264" s="137"/>
      <c r="CHO3264" s="137"/>
      <c r="CHP3264" s="137"/>
      <c r="CHQ3264" s="137"/>
      <c r="CHR3264" s="137"/>
      <c r="CHS3264" s="137"/>
      <c r="CHT3264" s="137"/>
      <c r="CHU3264" s="137"/>
      <c r="CHV3264" s="137"/>
      <c r="CHW3264" s="137"/>
      <c r="CHX3264" s="137"/>
      <c r="CHY3264" s="137"/>
      <c r="CHZ3264" s="137"/>
      <c r="CIA3264" s="137"/>
      <c r="CIB3264" s="137"/>
      <c r="CIC3264" s="137"/>
      <c r="CID3264" s="137"/>
      <c r="CIE3264" s="137"/>
      <c r="CIF3264" s="137"/>
      <c r="CIG3264" s="137"/>
      <c r="CIH3264" s="137"/>
      <c r="CII3264" s="137"/>
      <c r="CIJ3264" s="137"/>
      <c r="CIK3264" s="137"/>
      <c r="CIL3264" s="137"/>
      <c r="CIM3264" s="137"/>
      <c r="CIN3264" s="137"/>
      <c r="CIO3264" s="137"/>
      <c r="CIP3264" s="137"/>
      <c r="CIQ3264" s="137"/>
      <c r="CIR3264" s="137"/>
      <c r="CIS3264" s="137"/>
      <c r="CIT3264" s="137"/>
      <c r="CIU3264" s="137"/>
      <c r="CIV3264" s="137"/>
      <c r="CIW3264" s="137"/>
      <c r="CIX3264" s="137"/>
      <c r="CIY3264" s="137"/>
      <c r="CIZ3264" s="137"/>
      <c r="CJA3264" s="137"/>
      <c r="CJB3264" s="137"/>
      <c r="CJC3264" s="137"/>
      <c r="CJD3264" s="137"/>
      <c r="CJE3264" s="137"/>
      <c r="CJF3264" s="137"/>
      <c r="CJG3264" s="137"/>
      <c r="CJH3264" s="137"/>
      <c r="CJI3264" s="137"/>
      <c r="CJJ3264" s="137"/>
      <c r="CJK3264" s="137"/>
      <c r="CJL3264" s="137"/>
      <c r="CJM3264" s="137"/>
      <c r="CJN3264" s="137"/>
      <c r="CJO3264" s="137"/>
      <c r="CJP3264" s="137"/>
      <c r="CJQ3264" s="137"/>
      <c r="CJR3264" s="137"/>
      <c r="CJS3264" s="137"/>
      <c r="CJT3264" s="137"/>
      <c r="CJU3264" s="137"/>
      <c r="CJV3264" s="137"/>
      <c r="CJW3264" s="137"/>
      <c r="CJX3264" s="137"/>
      <c r="CJY3264" s="137"/>
      <c r="CJZ3264" s="137"/>
      <c r="CKA3264" s="137"/>
      <c r="CKB3264" s="137"/>
      <c r="CKC3264" s="137"/>
      <c r="CKD3264" s="137"/>
      <c r="CKE3264" s="137"/>
      <c r="CKF3264" s="137"/>
      <c r="CKG3264" s="137"/>
      <c r="CKH3264" s="137"/>
      <c r="CKI3264" s="137"/>
      <c r="CKJ3264" s="137"/>
      <c r="CKK3264" s="137"/>
      <c r="CKL3264" s="137"/>
      <c r="CKM3264" s="137"/>
      <c r="CKN3264" s="137"/>
      <c r="CKO3264" s="137"/>
      <c r="CKP3264" s="137"/>
      <c r="CKQ3264" s="137"/>
      <c r="CKR3264" s="137"/>
      <c r="CKS3264" s="137"/>
      <c r="CKT3264" s="137"/>
      <c r="CKU3264" s="137"/>
      <c r="CKV3264" s="137"/>
      <c r="CKW3264" s="137"/>
      <c r="CKX3264" s="137"/>
      <c r="CKY3264" s="137"/>
      <c r="CKZ3264" s="137"/>
      <c r="CLA3264" s="137"/>
      <c r="CLB3264" s="137"/>
      <c r="CLC3264" s="137"/>
      <c r="CLD3264" s="137"/>
      <c r="CLE3264" s="137"/>
      <c r="CLF3264" s="137"/>
      <c r="CLG3264" s="137"/>
      <c r="CLH3264" s="137"/>
      <c r="CLI3264" s="137"/>
      <c r="CLJ3264" s="137"/>
      <c r="CLK3264" s="137"/>
      <c r="CLL3264" s="137"/>
      <c r="CLM3264" s="137"/>
      <c r="CLN3264" s="137"/>
      <c r="CLO3264" s="137"/>
      <c r="CLP3264" s="137"/>
      <c r="CLQ3264" s="137"/>
      <c r="CLR3264" s="137"/>
      <c r="CLS3264" s="137"/>
      <c r="CLT3264" s="137"/>
      <c r="CLU3264" s="137"/>
      <c r="CLV3264" s="137"/>
      <c r="CLW3264" s="137"/>
      <c r="CLX3264" s="137"/>
      <c r="CLY3264" s="137"/>
      <c r="CLZ3264" s="137"/>
      <c r="CMA3264" s="137"/>
      <c r="CMB3264" s="137"/>
      <c r="CMC3264" s="137"/>
      <c r="CMD3264" s="137"/>
      <c r="CME3264" s="137"/>
      <c r="CMF3264" s="137"/>
      <c r="CMG3264" s="137"/>
      <c r="CMH3264" s="137"/>
      <c r="CMI3264" s="137"/>
      <c r="CMJ3264" s="137"/>
      <c r="CMK3264" s="137"/>
      <c r="CML3264" s="137"/>
      <c r="CMM3264" s="137"/>
      <c r="CMN3264" s="137"/>
      <c r="CMO3264" s="137"/>
      <c r="CMP3264" s="137"/>
      <c r="CMQ3264" s="137"/>
      <c r="CMR3264" s="137"/>
      <c r="CMS3264" s="137"/>
      <c r="CMT3264" s="137"/>
      <c r="CMU3264" s="137"/>
      <c r="CMV3264" s="137"/>
      <c r="CMW3264" s="137"/>
      <c r="CMX3264" s="137"/>
      <c r="CMY3264" s="137"/>
      <c r="CMZ3264" s="137"/>
      <c r="CNA3264" s="137"/>
      <c r="CNB3264" s="137"/>
      <c r="CNC3264" s="137"/>
      <c r="CND3264" s="137"/>
      <c r="CNE3264" s="137"/>
      <c r="CNF3264" s="137"/>
      <c r="CNG3264" s="137"/>
      <c r="CNH3264" s="137"/>
      <c r="CNI3264" s="137"/>
      <c r="CNJ3264" s="137"/>
      <c r="CNK3264" s="137"/>
      <c r="CNL3264" s="137"/>
      <c r="CNM3264" s="137"/>
      <c r="CNN3264" s="137"/>
      <c r="CNO3264" s="137"/>
      <c r="CNP3264" s="137"/>
      <c r="CNQ3264" s="137"/>
      <c r="CNR3264" s="137"/>
      <c r="CNS3264" s="137"/>
      <c r="CNT3264" s="137"/>
      <c r="CNU3264" s="137"/>
      <c r="CNV3264" s="137"/>
      <c r="CNW3264" s="137"/>
      <c r="CNX3264" s="137"/>
      <c r="CNY3264" s="137"/>
      <c r="CNZ3264" s="137"/>
      <c r="COA3264" s="137"/>
      <c r="COB3264" s="137"/>
      <c r="COC3264" s="137"/>
      <c r="COD3264" s="137"/>
      <c r="COE3264" s="137"/>
      <c r="COF3264" s="137"/>
      <c r="COG3264" s="137"/>
      <c r="COH3264" s="137"/>
      <c r="COI3264" s="137"/>
      <c r="COJ3264" s="137"/>
      <c r="COK3264" s="137"/>
      <c r="COL3264" s="137"/>
      <c r="COM3264" s="137"/>
      <c r="CON3264" s="137"/>
      <c r="COO3264" s="137"/>
      <c r="COP3264" s="137"/>
      <c r="COQ3264" s="137"/>
      <c r="COR3264" s="137"/>
      <c r="COS3264" s="137"/>
      <c r="COT3264" s="137"/>
      <c r="COU3264" s="137"/>
      <c r="COV3264" s="137"/>
      <c r="COW3264" s="137"/>
      <c r="COX3264" s="137"/>
      <c r="COY3264" s="137"/>
      <c r="COZ3264" s="137"/>
      <c r="CPA3264" s="137"/>
      <c r="CPB3264" s="137"/>
      <c r="CPC3264" s="137"/>
      <c r="CPD3264" s="137"/>
      <c r="CPE3264" s="137"/>
      <c r="CPF3264" s="137"/>
      <c r="CPG3264" s="137"/>
      <c r="CPH3264" s="137"/>
      <c r="CPI3264" s="137"/>
      <c r="CPJ3264" s="137"/>
      <c r="CPK3264" s="137"/>
      <c r="CPL3264" s="137"/>
      <c r="CPM3264" s="137"/>
      <c r="CPN3264" s="137"/>
      <c r="CPO3264" s="137"/>
      <c r="CPP3264" s="137"/>
      <c r="CPQ3264" s="137"/>
      <c r="CPR3264" s="137"/>
      <c r="CPS3264" s="137"/>
      <c r="CPT3264" s="137"/>
      <c r="CPU3264" s="137"/>
      <c r="CPV3264" s="137"/>
      <c r="CPW3264" s="137"/>
      <c r="CPX3264" s="137"/>
      <c r="CPY3264" s="137"/>
      <c r="CPZ3264" s="137"/>
      <c r="CQA3264" s="137"/>
      <c r="CQB3264" s="137"/>
      <c r="CQC3264" s="137"/>
      <c r="CQD3264" s="137"/>
      <c r="CQE3264" s="137"/>
      <c r="CQF3264" s="137"/>
      <c r="CQG3264" s="137"/>
      <c r="CQH3264" s="137"/>
      <c r="CQI3264" s="137"/>
      <c r="CQJ3264" s="137"/>
      <c r="CQK3264" s="137"/>
      <c r="CQL3264" s="137"/>
      <c r="CQM3264" s="137"/>
      <c r="CQN3264" s="137"/>
      <c r="CQO3264" s="137"/>
      <c r="CQP3264" s="137"/>
      <c r="CQQ3264" s="137"/>
      <c r="CQR3264" s="137"/>
      <c r="CQS3264" s="137"/>
      <c r="CQT3264" s="137"/>
      <c r="CQU3264" s="137"/>
      <c r="CQV3264" s="137"/>
      <c r="CQW3264" s="137"/>
      <c r="CQX3264" s="137"/>
      <c r="CQY3264" s="137"/>
      <c r="CQZ3264" s="137"/>
      <c r="CRA3264" s="137"/>
      <c r="CRB3264" s="137"/>
      <c r="CRC3264" s="137"/>
      <c r="CRD3264" s="137"/>
      <c r="CRE3264" s="137"/>
      <c r="CRF3264" s="137"/>
      <c r="CRG3264" s="137"/>
      <c r="CRH3264" s="137"/>
      <c r="CRI3264" s="137"/>
      <c r="CRJ3264" s="137"/>
      <c r="CRK3264" s="137"/>
      <c r="CRL3264" s="137"/>
      <c r="CRM3264" s="137"/>
      <c r="CRN3264" s="137"/>
      <c r="CRO3264" s="137"/>
      <c r="CRP3264" s="137"/>
      <c r="CRQ3264" s="137"/>
      <c r="CRR3264" s="137"/>
      <c r="CRS3264" s="137"/>
      <c r="CRT3264" s="137"/>
      <c r="CRU3264" s="137"/>
      <c r="CRV3264" s="137"/>
      <c r="CRW3264" s="137"/>
      <c r="CRX3264" s="137"/>
      <c r="CRY3264" s="137"/>
      <c r="CRZ3264" s="137"/>
      <c r="CSA3264" s="137"/>
      <c r="CSB3264" s="137"/>
      <c r="CSC3264" s="137"/>
      <c r="CSD3264" s="137"/>
      <c r="CSE3264" s="137"/>
      <c r="CSF3264" s="137"/>
      <c r="CSG3264" s="137"/>
      <c r="CSH3264" s="137"/>
      <c r="CSI3264" s="137"/>
      <c r="CSJ3264" s="137"/>
      <c r="CSK3264" s="137"/>
      <c r="CSL3264" s="137"/>
      <c r="CSM3264" s="137"/>
      <c r="CSN3264" s="137"/>
      <c r="CSO3264" s="137"/>
      <c r="CSP3264" s="137"/>
      <c r="CSQ3264" s="137"/>
      <c r="CSR3264" s="137"/>
      <c r="CSS3264" s="137"/>
      <c r="CST3264" s="137"/>
      <c r="CSU3264" s="137"/>
      <c r="CSV3264" s="137"/>
      <c r="CSW3264" s="137"/>
      <c r="CSX3264" s="137"/>
      <c r="CSY3264" s="137"/>
      <c r="CSZ3264" s="137"/>
      <c r="CTA3264" s="137"/>
      <c r="CTB3264" s="137"/>
      <c r="CTC3264" s="137"/>
      <c r="CTD3264" s="137"/>
      <c r="CTE3264" s="137"/>
      <c r="CTF3264" s="137"/>
      <c r="CTG3264" s="137"/>
      <c r="CTH3264" s="137"/>
      <c r="CTI3264" s="137"/>
      <c r="CTJ3264" s="137"/>
      <c r="CTK3264" s="137"/>
      <c r="CTL3264" s="137"/>
      <c r="CTM3264" s="137"/>
      <c r="CTN3264" s="137"/>
      <c r="CTO3264" s="137"/>
      <c r="CTP3264" s="137"/>
      <c r="CTQ3264" s="137"/>
      <c r="CTR3264" s="137"/>
      <c r="CTS3264" s="137"/>
      <c r="CTT3264" s="137"/>
      <c r="CTU3264" s="137"/>
      <c r="CTV3264" s="137"/>
      <c r="CTW3264" s="137"/>
      <c r="CTX3264" s="137"/>
      <c r="CTY3264" s="137"/>
      <c r="CTZ3264" s="137"/>
      <c r="CUA3264" s="137"/>
      <c r="CUB3264" s="137"/>
      <c r="CUC3264" s="137"/>
      <c r="CUD3264" s="137"/>
      <c r="CUE3264" s="137"/>
      <c r="CUF3264" s="137"/>
      <c r="CUG3264" s="137"/>
      <c r="CUH3264" s="137"/>
      <c r="CUI3264" s="137"/>
      <c r="CUJ3264" s="137"/>
      <c r="CUK3264" s="137"/>
      <c r="CUL3264" s="137"/>
      <c r="CUM3264" s="137"/>
      <c r="CUN3264" s="137"/>
      <c r="CUO3264" s="137"/>
      <c r="CUP3264" s="137"/>
      <c r="CUQ3264" s="137"/>
      <c r="CUR3264" s="137"/>
      <c r="CUS3264" s="137"/>
      <c r="CUT3264" s="137"/>
      <c r="CUU3264" s="137"/>
      <c r="CUV3264" s="137"/>
      <c r="CUW3264" s="137"/>
      <c r="CUX3264" s="137"/>
      <c r="CUY3264" s="137"/>
      <c r="CUZ3264" s="137"/>
      <c r="CVA3264" s="137"/>
      <c r="CVB3264" s="137"/>
      <c r="CVC3264" s="137"/>
      <c r="CVD3264" s="137"/>
      <c r="CVE3264" s="137"/>
      <c r="CVF3264" s="137"/>
      <c r="CVG3264" s="137"/>
      <c r="CVH3264" s="137"/>
      <c r="CVI3264" s="137"/>
      <c r="CVJ3264" s="137"/>
      <c r="CVK3264" s="137"/>
      <c r="CVL3264" s="137"/>
      <c r="CVM3264" s="137"/>
      <c r="CVN3264" s="137"/>
      <c r="CVO3264" s="137"/>
      <c r="CVP3264" s="137"/>
      <c r="CVQ3264" s="137"/>
      <c r="CVR3264" s="137"/>
      <c r="CVS3264" s="137"/>
      <c r="CVT3264" s="137"/>
      <c r="CVU3264" s="137"/>
      <c r="CVV3264" s="137"/>
      <c r="CVW3264" s="137"/>
      <c r="CVX3264" s="137"/>
      <c r="CVY3264" s="137"/>
      <c r="CVZ3264" s="137"/>
      <c r="CWA3264" s="137"/>
      <c r="CWB3264" s="137"/>
      <c r="CWC3264" s="137"/>
      <c r="CWD3264" s="137"/>
      <c r="CWE3264" s="137"/>
      <c r="CWF3264" s="137"/>
      <c r="CWG3264" s="137"/>
      <c r="CWH3264" s="137"/>
      <c r="CWI3264" s="137"/>
      <c r="CWJ3264" s="137"/>
      <c r="CWK3264" s="137"/>
      <c r="CWL3264" s="137"/>
      <c r="CWM3264" s="137"/>
      <c r="CWN3264" s="137"/>
      <c r="CWO3264" s="137"/>
      <c r="CWP3264" s="137"/>
      <c r="CWQ3264" s="137"/>
      <c r="CWR3264" s="137"/>
      <c r="CWS3264" s="137"/>
      <c r="CWT3264" s="137"/>
      <c r="CWU3264" s="137"/>
      <c r="CWV3264" s="137"/>
      <c r="CWW3264" s="137"/>
      <c r="CWX3264" s="137"/>
      <c r="CWY3264" s="137"/>
      <c r="CWZ3264" s="137"/>
      <c r="CXA3264" s="137"/>
      <c r="CXB3264" s="137"/>
      <c r="CXC3264" s="137"/>
      <c r="CXD3264" s="137"/>
      <c r="CXE3264" s="137"/>
      <c r="CXF3264" s="137"/>
      <c r="CXG3264" s="137"/>
      <c r="CXH3264" s="137"/>
      <c r="CXI3264" s="137"/>
      <c r="CXJ3264" s="137"/>
      <c r="CXK3264" s="137"/>
      <c r="CXL3264" s="137"/>
      <c r="CXM3264" s="137"/>
      <c r="CXN3264" s="137"/>
      <c r="CXO3264" s="137"/>
      <c r="CXP3264" s="137"/>
      <c r="CXQ3264" s="137"/>
      <c r="CXR3264" s="137"/>
      <c r="CXS3264" s="137"/>
      <c r="CXT3264" s="137"/>
      <c r="CXU3264" s="137"/>
      <c r="CXV3264" s="137"/>
      <c r="CXW3264" s="137"/>
      <c r="CXX3264" s="137"/>
      <c r="CXY3264" s="137"/>
      <c r="CXZ3264" s="137"/>
      <c r="CYA3264" s="137"/>
      <c r="CYB3264" s="137"/>
      <c r="CYC3264" s="137"/>
      <c r="CYD3264" s="137"/>
      <c r="CYE3264" s="137"/>
      <c r="CYF3264" s="137"/>
      <c r="CYG3264" s="137"/>
      <c r="CYH3264" s="137"/>
      <c r="CYI3264" s="137"/>
      <c r="CYJ3264" s="137"/>
      <c r="CYK3264" s="137"/>
      <c r="CYL3264" s="137"/>
      <c r="CYM3264" s="137"/>
      <c r="CYN3264" s="137"/>
      <c r="CYO3264" s="137"/>
      <c r="CYP3264" s="137"/>
      <c r="CYQ3264" s="137"/>
      <c r="CYR3264" s="137"/>
      <c r="CYS3264" s="137"/>
      <c r="CYT3264" s="137"/>
      <c r="CYU3264" s="137"/>
      <c r="CYV3264" s="137"/>
      <c r="CYW3264" s="137"/>
      <c r="CYX3264" s="137"/>
      <c r="CYY3264" s="137"/>
      <c r="CYZ3264" s="137"/>
      <c r="CZA3264" s="137"/>
      <c r="CZB3264" s="137"/>
      <c r="CZC3264" s="137"/>
      <c r="CZD3264" s="137"/>
      <c r="CZE3264" s="137"/>
      <c r="CZF3264" s="137"/>
      <c r="CZG3264" s="137"/>
      <c r="CZH3264" s="137"/>
      <c r="CZI3264" s="137"/>
      <c r="CZJ3264" s="137"/>
      <c r="CZK3264" s="137"/>
      <c r="CZL3264" s="137"/>
      <c r="CZM3264" s="137"/>
      <c r="CZN3264" s="137"/>
      <c r="CZO3264" s="137"/>
      <c r="CZP3264" s="137"/>
      <c r="CZQ3264" s="137"/>
      <c r="CZR3264" s="137"/>
      <c r="CZS3264" s="137"/>
      <c r="CZT3264" s="137"/>
      <c r="CZU3264" s="137"/>
      <c r="CZV3264" s="137"/>
      <c r="CZW3264" s="137"/>
      <c r="CZX3264" s="137"/>
      <c r="CZY3264" s="137"/>
      <c r="CZZ3264" s="137"/>
      <c r="DAA3264" s="137"/>
      <c r="DAB3264" s="137"/>
      <c r="DAC3264" s="137"/>
      <c r="DAD3264" s="137"/>
      <c r="DAE3264" s="137"/>
      <c r="DAF3264" s="137"/>
      <c r="DAG3264" s="137"/>
      <c r="DAH3264" s="137"/>
      <c r="DAI3264" s="137"/>
      <c r="DAJ3264" s="137"/>
      <c r="DAK3264" s="137"/>
      <c r="DAL3264" s="137"/>
      <c r="DAM3264" s="137"/>
      <c r="DAN3264" s="137"/>
      <c r="DAO3264" s="137"/>
      <c r="DAP3264" s="137"/>
      <c r="DAQ3264" s="137"/>
      <c r="DAR3264" s="137"/>
      <c r="DAS3264" s="137"/>
      <c r="DAT3264" s="137"/>
      <c r="DAU3264" s="137"/>
      <c r="DAV3264" s="137"/>
      <c r="DAW3264" s="137"/>
      <c r="DAX3264" s="137"/>
      <c r="DAY3264" s="137"/>
      <c r="DAZ3264" s="137"/>
      <c r="DBA3264" s="137"/>
      <c r="DBB3264" s="137"/>
      <c r="DBC3264" s="137"/>
      <c r="DBD3264" s="137"/>
      <c r="DBE3264" s="137"/>
      <c r="DBF3264" s="137"/>
      <c r="DBG3264" s="137"/>
      <c r="DBH3264" s="137"/>
      <c r="DBI3264" s="137"/>
      <c r="DBJ3264" s="137"/>
      <c r="DBK3264" s="137"/>
      <c r="DBL3264" s="137"/>
      <c r="DBM3264" s="137"/>
      <c r="DBN3264" s="137"/>
      <c r="DBO3264" s="137"/>
      <c r="DBP3264" s="137"/>
      <c r="DBQ3264" s="137"/>
      <c r="DBR3264" s="137"/>
      <c r="DBS3264" s="137"/>
      <c r="DBT3264" s="137"/>
      <c r="DBU3264" s="137"/>
      <c r="DBV3264" s="137"/>
      <c r="DBW3264" s="137"/>
      <c r="DBX3264" s="137"/>
      <c r="DBY3264" s="137"/>
      <c r="DBZ3264" s="137"/>
      <c r="DCA3264" s="137"/>
      <c r="DCB3264" s="137"/>
      <c r="DCC3264" s="137"/>
      <c r="DCD3264" s="137"/>
      <c r="DCE3264" s="137"/>
      <c r="DCF3264" s="137"/>
      <c r="DCG3264" s="137"/>
      <c r="DCH3264" s="137"/>
      <c r="DCI3264" s="137"/>
      <c r="DCJ3264" s="137"/>
      <c r="DCK3264" s="137"/>
      <c r="DCL3264" s="137"/>
      <c r="DCM3264" s="137"/>
      <c r="DCN3264" s="137"/>
      <c r="DCO3264" s="137"/>
      <c r="DCP3264" s="137"/>
      <c r="DCQ3264" s="137"/>
      <c r="DCR3264" s="137"/>
      <c r="DCS3264" s="137"/>
      <c r="DCT3264" s="137"/>
      <c r="DCU3264" s="137"/>
      <c r="DCV3264" s="137"/>
      <c r="DCW3264" s="137"/>
      <c r="DCX3264" s="137"/>
      <c r="DCY3264" s="137"/>
      <c r="DCZ3264" s="137"/>
      <c r="DDA3264" s="137"/>
      <c r="DDB3264" s="137"/>
      <c r="DDC3264" s="137"/>
      <c r="DDD3264" s="137"/>
      <c r="DDE3264" s="137"/>
      <c r="DDF3264" s="137"/>
      <c r="DDG3264" s="137"/>
      <c r="DDH3264" s="137"/>
      <c r="DDI3264" s="137"/>
      <c r="DDJ3264" s="137"/>
      <c r="DDK3264" s="137"/>
      <c r="DDL3264" s="137"/>
      <c r="DDM3264" s="137"/>
      <c r="DDN3264" s="137"/>
      <c r="DDO3264" s="137"/>
      <c r="DDP3264" s="137"/>
      <c r="DDQ3264" s="137"/>
      <c r="DDR3264" s="137"/>
      <c r="DDS3264" s="137"/>
      <c r="DDT3264" s="137"/>
      <c r="DDU3264" s="137"/>
      <c r="DDV3264" s="137"/>
      <c r="DDW3264" s="137"/>
      <c r="DDX3264" s="137"/>
      <c r="DDY3264" s="137"/>
      <c r="DDZ3264" s="137"/>
      <c r="DEA3264" s="137"/>
      <c r="DEB3264" s="137"/>
      <c r="DEC3264" s="137"/>
      <c r="DED3264" s="137"/>
      <c r="DEE3264" s="137"/>
      <c r="DEF3264" s="137"/>
      <c r="DEG3264" s="137"/>
      <c r="DEH3264" s="137"/>
      <c r="DEI3264" s="137"/>
      <c r="DEJ3264" s="137"/>
      <c r="DEK3264" s="137"/>
      <c r="DEL3264" s="137"/>
      <c r="DEM3264" s="137"/>
      <c r="DEN3264" s="137"/>
      <c r="DEO3264" s="137"/>
      <c r="DEP3264" s="137"/>
      <c r="DEQ3264" s="137"/>
      <c r="DER3264" s="137"/>
      <c r="DES3264" s="137"/>
      <c r="DET3264" s="137"/>
      <c r="DEU3264" s="137"/>
      <c r="DEV3264" s="137"/>
      <c r="DEW3264" s="137"/>
      <c r="DEX3264" s="137"/>
      <c r="DEY3264" s="137"/>
      <c r="DEZ3264" s="137"/>
      <c r="DFA3264" s="137"/>
      <c r="DFB3264" s="137"/>
      <c r="DFC3264" s="137"/>
      <c r="DFD3264" s="137"/>
      <c r="DFE3264" s="137"/>
      <c r="DFF3264" s="137"/>
      <c r="DFG3264" s="137"/>
      <c r="DFH3264" s="137"/>
      <c r="DFI3264" s="137"/>
      <c r="DFJ3264" s="137"/>
      <c r="DFK3264" s="137"/>
      <c r="DFL3264" s="137"/>
      <c r="DFM3264" s="137"/>
      <c r="DFN3264" s="137"/>
      <c r="DFO3264" s="137"/>
      <c r="DFP3264" s="137"/>
      <c r="DFQ3264" s="137"/>
      <c r="DFR3264" s="137"/>
      <c r="DFS3264" s="137"/>
      <c r="DFT3264" s="137"/>
      <c r="DFU3264" s="137"/>
      <c r="DFV3264" s="137"/>
      <c r="DFW3264" s="137"/>
      <c r="DFX3264" s="137"/>
      <c r="DFY3264" s="137"/>
      <c r="DFZ3264" s="137"/>
      <c r="DGA3264" s="137"/>
      <c r="DGB3264" s="137"/>
      <c r="DGC3264" s="137"/>
      <c r="DGD3264" s="137"/>
      <c r="DGE3264" s="137"/>
      <c r="DGF3264" s="137"/>
      <c r="DGG3264" s="137"/>
      <c r="DGH3264" s="137"/>
      <c r="DGI3264" s="137"/>
      <c r="DGJ3264" s="137"/>
      <c r="DGK3264" s="137"/>
      <c r="DGL3264" s="137"/>
      <c r="DGM3264" s="137"/>
      <c r="DGN3264" s="137"/>
      <c r="DGO3264" s="137"/>
      <c r="DGP3264" s="137"/>
      <c r="DGQ3264" s="137"/>
      <c r="DGR3264" s="137"/>
      <c r="DGS3264" s="137"/>
      <c r="DGT3264" s="137"/>
      <c r="DGU3264" s="137"/>
      <c r="DGV3264" s="137"/>
      <c r="DGW3264" s="137"/>
      <c r="DGX3264" s="137"/>
      <c r="DGY3264" s="137"/>
      <c r="DGZ3264" s="137"/>
      <c r="DHA3264" s="137"/>
      <c r="DHB3264" s="137"/>
      <c r="DHC3264" s="137"/>
      <c r="DHD3264" s="137"/>
      <c r="DHE3264" s="137"/>
      <c r="DHF3264" s="137"/>
      <c r="DHG3264" s="137"/>
      <c r="DHH3264" s="137"/>
      <c r="DHI3264" s="137"/>
      <c r="DHJ3264" s="137"/>
      <c r="DHK3264" s="137"/>
      <c r="DHL3264" s="137"/>
      <c r="DHM3264" s="137"/>
      <c r="DHN3264" s="137"/>
      <c r="DHO3264" s="137"/>
    </row>
    <row r="3265" spans="1:2927" s="148" customFormat="1" ht="27.9" customHeight="1" outlineLevel="1" x14ac:dyDescent="0.35">
      <c r="A3265" s="161" t="s">
        <v>4510</v>
      </c>
      <c r="B3265" s="163" t="s">
        <v>4511</v>
      </c>
      <c r="C3265" s="64"/>
      <c r="D3265" s="404">
        <v>2488</v>
      </c>
      <c r="E3265" s="66">
        <v>11800000</v>
      </c>
      <c r="F3265" s="65"/>
      <c r="G3265" s="65"/>
      <c r="H3265" s="65"/>
      <c r="I3265" s="66">
        <f t="shared" si="199"/>
        <v>11800000</v>
      </c>
      <c r="J3265" s="66">
        <v>11800000</v>
      </c>
      <c r="K3265" s="65"/>
      <c r="L3265" s="65"/>
      <c r="M3265" s="65"/>
      <c r="N3265" s="66">
        <f t="shared" si="200"/>
        <v>11800000</v>
      </c>
      <c r="O3265" s="67">
        <f>O3266</f>
        <v>46055</v>
      </c>
      <c r="P3265" s="67">
        <f>P3274</f>
        <v>46203</v>
      </c>
      <c r="Q3265" s="68"/>
      <c r="R3265" s="71" t="s">
        <v>33</v>
      </c>
      <c r="S3265" s="71" t="s">
        <v>45</v>
      </c>
      <c r="T3265" s="71" t="s">
        <v>34</v>
      </c>
      <c r="U3265" s="147"/>
      <c r="V3265" s="137"/>
      <c r="W3265" s="137"/>
      <c r="X3265" s="137"/>
      <c r="Y3265" s="137"/>
      <c r="Z3265" s="137"/>
      <c r="AA3265" s="137"/>
      <c r="AB3265" s="137"/>
      <c r="AC3265" s="137"/>
      <c r="AD3265" s="137"/>
      <c r="AE3265" s="137"/>
      <c r="AF3265" s="137"/>
      <c r="AG3265" s="137"/>
      <c r="AH3265" s="137"/>
      <c r="AI3265" s="137"/>
      <c r="AJ3265" s="137"/>
      <c r="AK3265" s="137"/>
      <c r="AL3265" s="137"/>
      <c r="AM3265" s="137"/>
      <c r="AN3265" s="137"/>
      <c r="AO3265" s="137"/>
      <c r="AP3265" s="137"/>
      <c r="AQ3265" s="137"/>
      <c r="AR3265" s="137"/>
      <c r="AS3265" s="137"/>
      <c r="AT3265" s="137"/>
      <c r="AU3265" s="137"/>
      <c r="AV3265" s="137"/>
      <c r="AW3265" s="137"/>
      <c r="AX3265" s="137"/>
      <c r="AY3265" s="137"/>
      <c r="AZ3265" s="137"/>
      <c r="BA3265" s="137"/>
      <c r="BB3265" s="137"/>
      <c r="BC3265" s="137"/>
      <c r="BD3265" s="137"/>
      <c r="BE3265" s="137"/>
      <c r="BF3265" s="137"/>
      <c r="BG3265" s="137"/>
      <c r="BH3265" s="137"/>
      <c r="BI3265" s="137"/>
      <c r="BJ3265" s="137"/>
      <c r="BK3265" s="137"/>
      <c r="BL3265" s="137"/>
      <c r="BM3265" s="137"/>
      <c r="BN3265" s="137"/>
      <c r="BO3265" s="137"/>
      <c r="BP3265" s="137"/>
      <c r="BQ3265" s="137"/>
      <c r="BR3265" s="137"/>
      <c r="BS3265" s="137"/>
      <c r="BT3265" s="137"/>
      <c r="BU3265" s="137"/>
      <c r="BV3265" s="137"/>
      <c r="BW3265" s="137"/>
      <c r="BX3265" s="137"/>
      <c r="BY3265" s="137"/>
      <c r="BZ3265" s="137"/>
      <c r="CA3265" s="137"/>
      <c r="CB3265" s="137"/>
      <c r="CC3265" s="137"/>
      <c r="CD3265" s="137"/>
      <c r="CE3265" s="137"/>
      <c r="CF3265" s="137"/>
      <c r="CG3265" s="137"/>
      <c r="CH3265" s="137"/>
      <c r="CI3265" s="137"/>
      <c r="CJ3265" s="137"/>
      <c r="CK3265" s="137"/>
      <c r="CL3265" s="137"/>
      <c r="CM3265" s="137"/>
      <c r="CN3265" s="137"/>
      <c r="CO3265" s="137"/>
      <c r="CP3265" s="137"/>
      <c r="CQ3265" s="137"/>
      <c r="CR3265" s="137"/>
      <c r="CS3265" s="137"/>
      <c r="CT3265" s="137"/>
      <c r="CU3265" s="137"/>
      <c r="CV3265" s="137"/>
      <c r="CW3265" s="137"/>
      <c r="CX3265" s="137"/>
      <c r="CY3265" s="137"/>
      <c r="CZ3265" s="137"/>
      <c r="DA3265" s="137"/>
      <c r="DB3265" s="137"/>
      <c r="DC3265" s="137"/>
      <c r="DD3265" s="137"/>
      <c r="DE3265" s="137"/>
      <c r="DF3265" s="137"/>
      <c r="DG3265" s="137"/>
      <c r="DH3265" s="137"/>
      <c r="DI3265" s="137"/>
      <c r="DJ3265" s="137"/>
      <c r="DK3265" s="137"/>
      <c r="DL3265" s="137"/>
      <c r="DM3265" s="137"/>
      <c r="DN3265" s="137"/>
      <c r="DO3265" s="137"/>
      <c r="DP3265" s="137"/>
      <c r="DQ3265" s="137"/>
      <c r="DR3265" s="137"/>
      <c r="DS3265" s="137"/>
      <c r="DT3265" s="137"/>
      <c r="DU3265" s="137"/>
      <c r="DV3265" s="137"/>
      <c r="DW3265" s="137"/>
      <c r="DX3265" s="137"/>
      <c r="DY3265" s="137"/>
      <c r="DZ3265" s="137"/>
      <c r="EA3265" s="137"/>
      <c r="EB3265" s="137"/>
      <c r="EC3265" s="137"/>
      <c r="ED3265" s="137"/>
      <c r="EE3265" s="137"/>
      <c r="EF3265" s="137"/>
      <c r="EG3265" s="137"/>
      <c r="EH3265" s="137"/>
      <c r="EI3265" s="137"/>
      <c r="EJ3265" s="137"/>
      <c r="EK3265" s="137"/>
      <c r="EL3265" s="137"/>
      <c r="EM3265" s="137"/>
      <c r="EN3265" s="137"/>
      <c r="EO3265" s="137"/>
      <c r="EP3265" s="137"/>
      <c r="EQ3265" s="137"/>
      <c r="ER3265" s="137"/>
      <c r="ES3265" s="137"/>
      <c r="ET3265" s="137"/>
      <c r="EU3265" s="137"/>
      <c r="EV3265" s="137"/>
      <c r="EW3265" s="137"/>
      <c r="EX3265" s="137"/>
      <c r="EY3265" s="137"/>
      <c r="EZ3265" s="137"/>
      <c r="FA3265" s="137"/>
      <c r="FB3265" s="137"/>
      <c r="FC3265" s="137"/>
      <c r="FD3265" s="137"/>
      <c r="FE3265" s="137"/>
      <c r="FF3265" s="137"/>
      <c r="FG3265" s="137"/>
      <c r="FH3265" s="137"/>
      <c r="FI3265" s="137"/>
      <c r="FJ3265" s="137"/>
      <c r="FK3265" s="137"/>
      <c r="FL3265" s="137"/>
      <c r="FM3265" s="137"/>
      <c r="FN3265" s="137"/>
      <c r="FO3265" s="137"/>
      <c r="FP3265" s="137"/>
      <c r="FQ3265" s="137"/>
      <c r="FR3265" s="137"/>
      <c r="FS3265" s="137"/>
      <c r="FT3265" s="137"/>
      <c r="FU3265" s="137"/>
      <c r="FV3265" s="137"/>
      <c r="FW3265" s="137"/>
      <c r="FX3265" s="137"/>
      <c r="FY3265" s="137"/>
      <c r="FZ3265" s="137"/>
      <c r="GA3265" s="137"/>
      <c r="GB3265" s="137"/>
      <c r="GC3265" s="137"/>
      <c r="GD3265" s="137"/>
      <c r="GE3265" s="137"/>
      <c r="GF3265" s="137"/>
      <c r="GG3265" s="137"/>
      <c r="GH3265" s="137"/>
      <c r="GI3265" s="137"/>
      <c r="GJ3265" s="137"/>
      <c r="GK3265" s="137"/>
      <c r="GL3265" s="137"/>
      <c r="GM3265" s="137"/>
      <c r="GN3265" s="137"/>
      <c r="GO3265" s="137"/>
      <c r="GP3265" s="137"/>
      <c r="GQ3265" s="137"/>
      <c r="GR3265" s="137"/>
      <c r="GS3265" s="137"/>
      <c r="GT3265" s="137"/>
      <c r="GU3265" s="137"/>
      <c r="GV3265" s="137"/>
      <c r="GW3265" s="137"/>
      <c r="GX3265" s="137"/>
      <c r="GY3265" s="137"/>
      <c r="GZ3265" s="137"/>
      <c r="HA3265" s="137"/>
      <c r="HB3265" s="137"/>
      <c r="HC3265" s="137"/>
      <c r="HD3265" s="137"/>
      <c r="HE3265" s="137"/>
      <c r="HF3265" s="137"/>
      <c r="HG3265" s="137"/>
      <c r="HH3265" s="137"/>
      <c r="HI3265" s="137"/>
      <c r="HJ3265" s="137"/>
      <c r="HK3265" s="137"/>
      <c r="HL3265" s="137"/>
      <c r="HM3265" s="137"/>
      <c r="HN3265" s="137"/>
      <c r="HO3265" s="137"/>
      <c r="HP3265" s="137"/>
      <c r="HQ3265" s="137"/>
      <c r="HR3265" s="137"/>
      <c r="HS3265" s="137"/>
      <c r="HT3265" s="137"/>
      <c r="HU3265" s="137"/>
      <c r="HV3265" s="137"/>
      <c r="HW3265" s="137"/>
      <c r="HX3265" s="137"/>
      <c r="HY3265" s="137"/>
      <c r="HZ3265" s="137"/>
      <c r="IA3265" s="137"/>
      <c r="IB3265" s="137"/>
      <c r="IC3265" s="137"/>
      <c r="ID3265" s="137"/>
      <c r="IE3265" s="137"/>
      <c r="IF3265" s="137"/>
      <c r="IG3265" s="137"/>
      <c r="IH3265" s="137"/>
      <c r="II3265" s="137"/>
      <c r="IJ3265" s="137"/>
      <c r="IK3265" s="137"/>
      <c r="IL3265" s="137"/>
      <c r="IM3265" s="137"/>
      <c r="IN3265" s="137"/>
      <c r="IO3265" s="137"/>
      <c r="IP3265" s="137"/>
      <c r="IQ3265" s="137"/>
      <c r="IR3265" s="137"/>
      <c r="IS3265" s="137"/>
      <c r="IT3265" s="137"/>
      <c r="IU3265" s="137"/>
      <c r="IV3265" s="137"/>
      <c r="IW3265" s="137"/>
      <c r="IX3265" s="137"/>
      <c r="IY3265" s="137"/>
      <c r="IZ3265" s="137"/>
      <c r="JA3265" s="137"/>
      <c r="JB3265" s="137"/>
      <c r="JC3265" s="137"/>
      <c r="JD3265" s="137"/>
      <c r="JE3265" s="137"/>
      <c r="JF3265" s="137"/>
      <c r="JG3265" s="137"/>
      <c r="JH3265" s="137"/>
      <c r="JI3265" s="137"/>
      <c r="JJ3265" s="137"/>
      <c r="JK3265" s="137"/>
      <c r="JL3265" s="137"/>
      <c r="JM3265" s="137"/>
      <c r="JN3265" s="137"/>
      <c r="JO3265" s="137"/>
      <c r="JP3265" s="137"/>
      <c r="JQ3265" s="137"/>
      <c r="JR3265" s="137"/>
      <c r="JS3265" s="137"/>
      <c r="JT3265" s="137"/>
      <c r="JU3265" s="137"/>
      <c r="JV3265" s="137"/>
      <c r="JW3265" s="137"/>
      <c r="JX3265" s="137"/>
      <c r="JY3265" s="137"/>
      <c r="JZ3265" s="137"/>
      <c r="KA3265" s="137"/>
      <c r="KB3265" s="137"/>
      <c r="KC3265" s="137"/>
      <c r="KD3265" s="137"/>
      <c r="KE3265" s="137"/>
      <c r="KF3265" s="137"/>
      <c r="KG3265" s="137"/>
      <c r="KH3265" s="137"/>
      <c r="KI3265" s="137"/>
      <c r="KJ3265" s="137"/>
      <c r="KK3265" s="137"/>
      <c r="KL3265" s="137"/>
      <c r="KM3265" s="137"/>
      <c r="KN3265" s="137"/>
      <c r="KO3265" s="137"/>
      <c r="KP3265" s="137"/>
      <c r="KQ3265" s="137"/>
      <c r="KR3265" s="137"/>
      <c r="KS3265" s="137"/>
      <c r="KT3265" s="137"/>
      <c r="KU3265" s="137"/>
      <c r="KV3265" s="137"/>
      <c r="KW3265" s="137"/>
      <c r="KX3265" s="137"/>
      <c r="KY3265" s="137"/>
      <c r="KZ3265" s="137"/>
      <c r="LA3265" s="137"/>
      <c r="LB3265" s="137"/>
      <c r="LC3265" s="137"/>
      <c r="LD3265" s="137"/>
      <c r="LE3265" s="137"/>
      <c r="LF3265" s="137"/>
      <c r="LG3265" s="137"/>
      <c r="LH3265" s="137"/>
      <c r="LI3265" s="137"/>
      <c r="LJ3265" s="137"/>
      <c r="LK3265" s="137"/>
      <c r="LL3265" s="137"/>
      <c r="LM3265" s="137"/>
      <c r="LN3265" s="137"/>
      <c r="LO3265" s="137"/>
      <c r="LP3265" s="137"/>
      <c r="LQ3265" s="137"/>
      <c r="LR3265" s="137"/>
      <c r="LS3265" s="137"/>
      <c r="LT3265" s="137"/>
      <c r="LU3265" s="137"/>
      <c r="LV3265" s="137"/>
      <c r="LW3265" s="137"/>
      <c r="LX3265" s="137"/>
      <c r="LY3265" s="137"/>
      <c r="LZ3265" s="137"/>
      <c r="MA3265" s="137"/>
      <c r="MB3265" s="137"/>
      <c r="MC3265" s="137"/>
      <c r="MD3265" s="137"/>
      <c r="ME3265" s="137"/>
      <c r="MF3265" s="137"/>
      <c r="MG3265" s="137"/>
      <c r="MH3265" s="137"/>
      <c r="MI3265" s="137"/>
      <c r="MJ3265" s="137"/>
      <c r="MK3265" s="137"/>
      <c r="ML3265" s="137"/>
      <c r="MM3265" s="137"/>
      <c r="MN3265" s="137"/>
      <c r="MO3265" s="137"/>
      <c r="MP3265" s="137"/>
      <c r="MQ3265" s="137"/>
      <c r="MR3265" s="137"/>
      <c r="MS3265" s="137"/>
      <c r="MT3265" s="137"/>
      <c r="MU3265" s="137"/>
      <c r="MV3265" s="137"/>
      <c r="MW3265" s="137"/>
      <c r="MX3265" s="137"/>
      <c r="MY3265" s="137"/>
      <c r="MZ3265" s="137"/>
      <c r="NA3265" s="137"/>
      <c r="NB3265" s="137"/>
      <c r="NC3265" s="137"/>
      <c r="ND3265" s="137"/>
      <c r="NE3265" s="137"/>
      <c r="NF3265" s="137"/>
      <c r="NG3265" s="137"/>
      <c r="NH3265" s="137"/>
      <c r="NI3265" s="137"/>
      <c r="NJ3265" s="137"/>
      <c r="NK3265" s="137"/>
      <c r="NL3265" s="137"/>
      <c r="NM3265" s="137"/>
      <c r="NN3265" s="137"/>
      <c r="NO3265" s="137"/>
      <c r="NP3265" s="137"/>
      <c r="NQ3265" s="137"/>
      <c r="NR3265" s="137"/>
      <c r="NS3265" s="137"/>
      <c r="NT3265" s="137"/>
      <c r="NU3265" s="137"/>
      <c r="NV3265" s="137"/>
      <c r="NW3265" s="137"/>
      <c r="NX3265" s="137"/>
      <c r="NY3265" s="137"/>
      <c r="NZ3265" s="137"/>
      <c r="OA3265" s="137"/>
      <c r="OB3265" s="137"/>
      <c r="OC3265" s="137"/>
      <c r="OD3265" s="137"/>
      <c r="OE3265" s="137"/>
      <c r="OF3265" s="137"/>
      <c r="OG3265" s="137"/>
      <c r="OH3265" s="137"/>
      <c r="OI3265" s="137"/>
      <c r="OJ3265" s="137"/>
      <c r="OK3265" s="137"/>
      <c r="OL3265" s="137"/>
      <c r="OM3265" s="137"/>
      <c r="ON3265" s="137"/>
      <c r="OO3265" s="137"/>
      <c r="OP3265" s="137"/>
      <c r="OQ3265" s="137"/>
      <c r="OR3265" s="137"/>
      <c r="OS3265" s="137"/>
      <c r="OT3265" s="137"/>
      <c r="OU3265" s="137"/>
      <c r="OV3265" s="137"/>
      <c r="OW3265" s="137"/>
      <c r="OX3265" s="137"/>
      <c r="OY3265" s="137"/>
      <c r="OZ3265" s="137"/>
      <c r="PA3265" s="137"/>
      <c r="PB3265" s="137"/>
      <c r="PC3265" s="137"/>
      <c r="PD3265" s="137"/>
      <c r="PE3265" s="137"/>
      <c r="PF3265" s="137"/>
      <c r="PG3265" s="137"/>
      <c r="PH3265" s="137"/>
      <c r="PI3265" s="137"/>
      <c r="PJ3265" s="137"/>
      <c r="PK3265" s="137"/>
      <c r="PL3265" s="137"/>
      <c r="PM3265" s="137"/>
      <c r="PN3265" s="137"/>
      <c r="PO3265" s="137"/>
      <c r="PP3265" s="137"/>
      <c r="PQ3265" s="137"/>
      <c r="PR3265" s="137"/>
      <c r="PS3265" s="137"/>
      <c r="PT3265" s="137"/>
      <c r="PU3265" s="137"/>
      <c r="PV3265" s="137"/>
      <c r="PW3265" s="137"/>
      <c r="PX3265" s="137"/>
      <c r="PY3265" s="137"/>
      <c r="PZ3265" s="137"/>
      <c r="QA3265" s="137"/>
      <c r="QB3265" s="137"/>
      <c r="QC3265" s="137"/>
      <c r="QD3265" s="137"/>
      <c r="QE3265" s="137"/>
      <c r="QF3265" s="137"/>
      <c r="QG3265" s="137"/>
      <c r="QH3265" s="137"/>
      <c r="QI3265" s="137"/>
      <c r="QJ3265" s="137"/>
      <c r="QK3265" s="137"/>
      <c r="QL3265" s="137"/>
      <c r="QM3265" s="137"/>
      <c r="QN3265" s="137"/>
      <c r="QO3265" s="137"/>
      <c r="QP3265" s="137"/>
      <c r="QQ3265" s="137"/>
      <c r="QR3265" s="137"/>
      <c r="QS3265" s="137"/>
      <c r="QT3265" s="137"/>
      <c r="QU3265" s="137"/>
      <c r="QV3265" s="137"/>
      <c r="QW3265" s="137"/>
      <c r="QX3265" s="137"/>
      <c r="QY3265" s="137"/>
      <c r="QZ3265" s="137"/>
      <c r="RA3265" s="137"/>
      <c r="RB3265" s="137"/>
      <c r="RC3265" s="137"/>
      <c r="RD3265" s="137"/>
      <c r="RE3265" s="137"/>
      <c r="RF3265" s="137"/>
      <c r="RG3265" s="137"/>
      <c r="RH3265" s="137"/>
      <c r="RI3265" s="137"/>
      <c r="RJ3265" s="137"/>
      <c r="RK3265" s="137"/>
      <c r="RL3265" s="137"/>
      <c r="RM3265" s="137"/>
      <c r="RN3265" s="137"/>
      <c r="RO3265" s="137"/>
      <c r="RP3265" s="137"/>
      <c r="RQ3265" s="137"/>
      <c r="RR3265" s="137"/>
      <c r="RS3265" s="137"/>
      <c r="RT3265" s="137"/>
      <c r="RU3265" s="137"/>
      <c r="RV3265" s="137"/>
      <c r="RW3265" s="137"/>
      <c r="RX3265" s="137"/>
      <c r="RY3265" s="137"/>
      <c r="RZ3265" s="137"/>
      <c r="SA3265" s="137"/>
      <c r="SB3265" s="137"/>
      <c r="SC3265" s="137"/>
      <c r="SD3265" s="137"/>
      <c r="SE3265" s="137"/>
      <c r="SF3265" s="137"/>
      <c r="SG3265" s="137"/>
      <c r="SH3265" s="137"/>
      <c r="SI3265" s="137"/>
      <c r="SJ3265" s="137"/>
      <c r="SK3265" s="137"/>
      <c r="SL3265" s="137"/>
      <c r="SM3265" s="137"/>
      <c r="SN3265" s="137"/>
      <c r="SO3265" s="137"/>
      <c r="SP3265" s="137"/>
      <c r="SQ3265" s="137"/>
      <c r="SR3265" s="137"/>
      <c r="SS3265" s="137"/>
      <c r="ST3265" s="137"/>
      <c r="SU3265" s="137"/>
      <c r="SV3265" s="137"/>
      <c r="SW3265" s="137"/>
      <c r="SX3265" s="137"/>
      <c r="SY3265" s="137"/>
      <c r="SZ3265" s="137"/>
      <c r="TA3265" s="137"/>
      <c r="TB3265" s="137"/>
      <c r="TC3265" s="137"/>
      <c r="TD3265" s="137"/>
      <c r="TE3265" s="137"/>
      <c r="TF3265" s="137"/>
      <c r="TG3265" s="137"/>
      <c r="TH3265" s="137"/>
      <c r="TI3265" s="137"/>
      <c r="TJ3265" s="137"/>
      <c r="TK3265" s="137"/>
      <c r="TL3265" s="137"/>
      <c r="TM3265" s="137"/>
      <c r="TN3265" s="137"/>
      <c r="TO3265" s="137"/>
      <c r="TP3265" s="137"/>
      <c r="TQ3265" s="137"/>
      <c r="TR3265" s="137"/>
      <c r="TS3265" s="137"/>
      <c r="TT3265" s="137"/>
      <c r="TU3265" s="137"/>
      <c r="TV3265" s="137"/>
      <c r="TW3265" s="137"/>
      <c r="TX3265" s="137"/>
      <c r="TY3265" s="137"/>
      <c r="TZ3265" s="137"/>
      <c r="UA3265" s="137"/>
      <c r="UB3265" s="137"/>
      <c r="UC3265" s="137"/>
      <c r="UD3265" s="137"/>
      <c r="UE3265" s="137"/>
      <c r="UF3265" s="137"/>
      <c r="UG3265" s="137"/>
      <c r="UH3265" s="137"/>
      <c r="UI3265" s="137"/>
      <c r="UJ3265" s="137"/>
      <c r="UK3265" s="137"/>
      <c r="UL3265" s="137"/>
      <c r="UM3265" s="137"/>
      <c r="UN3265" s="137"/>
      <c r="UO3265" s="137"/>
      <c r="UP3265" s="137"/>
      <c r="UQ3265" s="137"/>
      <c r="UR3265" s="137"/>
      <c r="US3265" s="137"/>
      <c r="UT3265" s="137"/>
      <c r="UU3265" s="137"/>
      <c r="UV3265" s="137"/>
      <c r="UW3265" s="137"/>
      <c r="UX3265" s="137"/>
      <c r="UY3265" s="137"/>
      <c r="UZ3265" s="137"/>
      <c r="VA3265" s="137"/>
      <c r="VB3265" s="137"/>
      <c r="VC3265" s="137"/>
      <c r="VD3265" s="137"/>
      <c r="VE3265" s="137"/>
      <c r="VF3265" s="137"/>
      <c r="VG3265" s="137"/>
      <c r="VH3265" s="137"/>
      <c r="VI3265" s="137"/>
      <c r="VJ3265" s="137"/>
      <c r="VK3265" s="137"/>
      <c r="VL3265" s="137"/>
      <c r="VM3265" s="137"/>
      <c r="VN3265" s="137"/>
      <c r="VO3265" s="137"/>
      <c r="VP3265" s="137"/>
      <c r="VQ3265" s="137"/>
      <c r="VR3265" s="137"/>
      <c r="VS3265" s="137"/>
      <c r="VT3265" s="137"/>
      <c r="VU3265" s="137"/>
      <c r="VV3265" s="137"/>
      <c r="VW3265" s="137"/>
      <c r="VX3265" s="137"/>
      <c r="VY3265" s="137"/>
      <c r="VZ3265" s="137"/>
      <c r="WA3265" s="137"/>
      <c r="WB3265" s="137"/>
      <c r="WC3265" s="137"/>
      <c r="WD3265" s="137"/>
      <c r="WE3265" s="137"/>
      <c r="WF3265" s="137"/>
      <c r="WG3265" s="137"/>
      <c r="WH3265" s="137"/>
      <c r="WI3265" s="137"/>
      <c r="WJ3265" s="137"/>
      <c r="WK3265" s="137"/>
      <c r="WL3265" s="137"/>
      <c r="WM3265" s="137"/>
      <c r="WN3265" s="137"/>
      <c r="WO3265" s="137"/>
      <c r="WP3265" s="137"/>
      <c r="WQ3265" s="137"/>
      <c r="WR3265" s="137"/>
      <c r="WS3265" s="137"/>
      <c r="WT3265" s="137"/>
      <c r="WU3265" s="137"/>
      <c r="WV3265" s="137"/>
      <c r="WW3265" s="137"/>
      <c r="WX3265" s="137"/>
      <c r="WY3265" s="137"/>
      <c r="WZ3265" s="137"/>
      <c r="XA3265" s="137"/>
      <c r="XB3265" s="137"/>
      <c r="XC3265" s="137"/>
      <c r="XD3265" s="137"/>
      <c r="XE3265" s="137"/>
      <c r="XF3265" s="137"/>
      <c r="XG3265" s="137"/>
      <c r="XH3265" s="137"/>
      <c r="XI3265" s="137"/>
      <c r="XJ3265" s="137"/>
      <c r="XK3265" s="137"/>
      <c r="XL3265" s="137"/>
      <c r="XM3265" s="137"/>
      <c r="XN3265" s="137"/>
      <c r="XO3265" s="137"/>
      <c r="XP3265" s="137"/>
      <c r="XQ3265" s="137"/>
      <c r="XR3265" s="137"/>
      <c r="XS3265" s="137"/>
      <c r="XT3265" s="137"/>
      <c r="XU3265" s="137"/>
      <c r="XV3265" s="137"/>
      <c r="XW3265" s="137"/>
      <c r="XX3265" s="137"/>
      <c r="XY3265" s="137"/>
      <c r="XZ3265" s="137"/>
      <c r="YA3265" s="137"/>
      <c r="YB3265" s="137"/>
      <c r="YC3265" s="137"/>
      <c r="YD3265" s="137"/>
      <c r="YE3265" s="137"/>
      <c r="YF3265" s="137"/>
      <c r="YG3265" s="137"/>
      <c r="YH3265" s="137"/>
      <c r="YI3265" s="137"/>
      <c r="YJ3265" s="137"/>
      <c r="YK3265" s="137"/>
      <c r="YL3265" s="137"/>
      <c r="YM3265" s="137"/>
      <c r="YN3265" s="137"/>
      <c r="YO3265" s="137"/>
      <c r="YP3265" s="137"/>
      <c r="YQ3265" s="137"/>
      <c r="YR3265" s="137"/>
      <c r="YS3265" s="137"/>
      <c r="YT3265" s="137"/>
      <c r="YU3265" s="137"/>
      <c r="YV3265" s="137"/>
      <c r="YW3265" s="137"/>
      <c r="YX3265" s="137"/>
      <c r="YY3265" s="137"/>
      <c r="YZ3265" s="137"/>
      <c r="ZA3265" s="137"/>
      <c r="ZB3265" s="137"/>
      <c r="ZC3265" s="137"/>
      <c r="ZD3265" s="137"/>
      <c r="ZE3265" s="137"/>
      <c r="ZF3265" s="137"/>
      <c r="ZG3265" s="137"/>
      <c r="ZH3265" s="137"/>
      <c r="ZI3265" s="137"/>
      <c r="ZJ3265" s="137"/>
      <c r="ZK3265" s="137"/>
      <c r="ZL3265" s="137"/>
      <c r="ZM3265" s="137"/>
      <c r="ZN3265" s="137"/>
      <c r="ZO3265" s="137"/>
      <c r="ZP3265" s="137"/>
      <c r="ZQ3265" s="137"/>
      <c r="ZR3265" s="137"/>
      <c r="ZS3265" s="137"/>
      <c r="ZT3265" s="137"/>
      <c r="ZU3265" s="137"/>
      <c r="ZV3265" s="137"/>
      <c r="ZW3265" s="137"/>
      <c r="ZX3265" s="137"/>
      <c r="ZY3265" s="137"/>
      <c r="ZZ3265" s="137"/>
      <c r="AAA3265" s="137"/>
      <c r="AAB3265" s="137"/>
      <c r="AAC3265" s="137"/>
      <c r="AAD3265" s="137"/>
      <c r="AAE3265" s="137"/>
      <c r="AAF3265" s="137"/>
      <c r="AAG3265" s="137"/>
      <c r="AAH3265" s="137"/>
      <c r="AAI3265" s="137"/>
      <c r="AAJ3265" s="137"/>
      <c r="AAK3265" s="137"/>
      <c r="AAL3265" s="137"/>
      <c r="AAM3265" s="137"/>
      <c r="AAN3265" s="137"/>
      <c r="AAO3265" s="137"/>
      <c r="AAP3265" s="137"/>
      <c r="AAQ3265" s="137"/>
      <c r="AAR3265" s="137"/>
      <c r="AAS3265" s="137"/>
      <c r="AAT3265" s="137"/>
      <c r="AAU3265" s="137"/>
      <c r="AAV3265" s="137"/>
      <c r="AAW3265" s="137"/>
      <c r="AAX3265" s="137"/>
      <c r="AAY3265" s="137"/>
      <c r="AAZ3265" s="137"/>
      <c r="ABA3265" s="137"/>
      <c r="ABB3265" s="137"/>
      <c r="ABC3265" s="137"/>
      <c r="ABD3265" s="137"/>
      <c r="ABE3265" s="137"/>
      <c r="ABF3265" s="137"/>
      <c r="ABG3265" s="137"/>
      <c r="ABH3265" s="137"/>
      <c r="ABI3265" s="137"/>
      <c r="ABJ3265" s="137"/>
      <c r="ABK3265" s="137"/>
      <c r="ABL3265" s="137"/>
      <c r="ABM3265" s="137"/>
      <c r="ABN3265" s="137"/>
      <c r="ABO3265" s="137"/>
      <c r="ABP3265" s="137"/>
      <c r="ABQ3265" s="137"/>
      <c r="ABR3265" s="137"/>
      <c r="ABS3265" s="137"/>
      <c r="ABT3265" s="137"/>
      <c r="ABU3265" s="137"/>
      <c r="ABV3265" s="137"/>
      <c r="ABW3265" s="137"/>
      <c r="ABX3265" s="137"/>
      <c r="ABY3265" s="137"/>
      <c r="ABZ3265" s="137"/>
      <c r="ACA3265" s="137"/>
      <c r="ACB3265" s="137"/>
      <c r="ACC3265" s="137"/>
      <c r="ACD3265" s="137"/>
      <c r="ACE3265" s="137"/>
      <c r="ACF3265" s="137"/>
      <c r="ACG3265" s="137"/>
      <c r="ACH3265" s="137"/>
      <c r="ACI3265" s="137"/>
      <c r="ACJ3265" s="137"/>
      <c r="ACK3265" s="137"/>
      <c r="ACL3265" s="137"/>
      <c r="ACM3265" s="137"/>
      <c r="ACN3265" s="137"/>
      <c r="ACO3265" s="137"/>
      <c r="ACP3265" s="137"/>
      <c r="ACQ3265" s="137"/>
      <c r="ACR3265" s="137"/>
      <c r="ACS3265" s="137"/>
      <c r="ACT3265" s="137"/>
      <c r="ACU3265" s="137"/>
      <c r="ACV3265" s="137"/>
      <c r="ACW3265" s="137"/>
      <c r="ACX3265" s="137"/>
      <c r="ACY3265" s="137"/>
      <c r="ACZ3265" s="137"/>
      <c r="ADA3265" s="137"/>
      <c r="ADB3265" s="137"/>
      <c r="ADC3265" s="137"/>
      <c r="ADD3265" s="137"/>
      <c r="ADE3265" s="137"/>
      <c r="ADF3265" s="137"/>
      <c r="ADG3265" s="137"/>
      <c r="ADH3265" s="137"/>
      <c r="ADI3265" s="137"/>
      <c r="ADJ3265" s="137"/>
      <c r="ADK3265" s="137"/>
      <c r="ADL3265" s="137"/>
      <c r="ADM3265" s="137"/>
      <c r="ADN3265" s="137"/>
      <c r="ADO3265" s="137"/>
      <c r="ADP3265" s="137"/>
      <c r="ADQ3265" s="137"/>
      <c r="ADR3265" s="137"/>
      <c r="ADS3265" s="137"/>
      <c r="ADT3265" s="137"/>
      <c r="ADU3265" s="137"/>
      <c r="ADV3265" s="137"/>
      <c r="ADW3265" s="137"/>
      <c r="ADX3265" s="137"/>
      <c r="ADY3265" s="137"/>
      <c r="ADZ3265" s="137"/>
      <c r="AEA3265" s="137"/>
      <c r="AEB3265" s="137"/>
      <c r="AEC3265" s="137"/>
      <c r="AED3265" s="137"/>
      <c r="AEE3265" s="137"/>
      <c r="AEF3265" s="137"/>
      <c r="AEG3265" s="137"/>
      <c r="AEH3265" s="137"/>
      <c r="AEI3265" s="137"/>
      <c r="AEJ3265" s="137"/>
      <c r="AEK3265" s="137"/>
      <c r="AEL3265" s="137"/>
      <c r="AEM3265" s="137"/>
      <c r="AEN3265" s="137"/>
      <c r="AEO3265" s="137"/>
      <c r="AEP3265" s="137"/>
      <c r="AEQ3265" s="137"/>
      <c r="AER3265" s="137"/>
      <c r="AES3265" s="137"/>
      <c r="AET3265" s="137"/>
      <c r="AEU3265" s="137"/>
      <c r="AEV3265" s="137"/>
      <c r="AEW3265" s="137"/>
      <c r="AEX3265" s="137"/>
      <c r="AEY3265" s="137"/>
      <c r="AEZ3265" s="137"/>
      <c r="AFA3265" s="137"/>
      <c r="AFB3265" s="137"/>
      <c r="AFC3265" s="137"/>
      <c r="AFD3265" s="137"/>
      <c r="AFE3265" s="137"/>
      <c r="AFF3265" s="137"/>
      <c r="AFG3265" s="137"/>
      <c r="AFH3265" s="137"/>
      <c r="AFI3265" s="137"/>
      <c r="AFJ3265" s="137"/>
      <c r="AFK3265" s="137"/>
      <c r="AFL3265" s="137"/>
      <c r="AFM3265" s="137"/>
      <c r="AFN3265" s="137"/>
      <c r="AFO3265" s="137"/>
      <c r="AFP3265" s="137"/>
      <c r="AFQ3265" s="137"/>
      <c r="AFR3265" s="137"/>
      <c r="AFS3265" s="137"/>
      <c r="AFT3265" s="137"/>
      <c r="AFU3265" s="137"/>
      <c r="AFV3265" s="137"/>
      <c r="AFW3265" s="137"/>
      <c r="AFX3265" s="137"/>
      <c r="AFY3265" s="137"/>
      <c r="AFZ3265" s="137"/>
      <c r="AGA3265" s="137"/>
      <c r="AGB3265" s="137"/>
      <c r="AGC3265" s="137"/>
      <c r="AGD3265" s="137"/>
      <c r="AGE3265" s="137"/>
      <c r="AGF3265" s="137"/>
      <c r="AGG3265" s="137"/>
      <c r="AGH3265" s="137"/>
      <c r="AGI3265" s="137"/>
      <c r="AGJ3265" s="137"/>
      <c r="AGK3265" s="137"/>
      <c r="AGL3265" s="137"/>
      <c r="AGM3265" s="137"/>
      <c r="AGN3265" s="137"/>
      <c r="AGO3265" s="137"/>
      <c r="AGP3265" s="137"/>
      <c r="AGQ3265" s="137"/>
      <c r="AGR3265" s="137"/>
      <c r="AGS3265" s="137"/>
      <c r="AGT3265" s="137"/>
      <c r="AGU3265" s="137"/>
      <c r="AGV3265" s="137"/>
      <c r="AGW3265" s="137"/>
      <c r="AGX3265" s="137"/>
      <c r="AGY3265" s="137"/>
      <c r="AGZ3265" s="137"/>
      <c r="AHA3265" s="137"/>
      <c r="AHB3265" s="137"/>
      <c r="AHC3265" s="137"/>
      <c r="AHD3265" s="137"/>
      <c r="AHE3265" s="137"/>
      <c r="AHF3265" s="137"/>
      <c r="AHG3265" s="137"/>
      <c r="AHH3265" s="137"/>
      <c r="AHI3265" s="137"/>
      <c r="AHJ3265" s="137"/>
      <c r="AHK3265" s="137"/>
      <c r="AHL3265" s="137"/>
      <c r="AHM3265" s="137"/>
      <c r="AHN3265" s="137"/>
      <c r="AHO3265" s="137"/>
      <c r="AHP3265" s="137"/>
      <c r="AHQ3265" s="137"/>
      <c r="AHR3265" s="137"/>
      <c r="AHS3265" s="137"/>
      <c r="AHT3265" s="137"/>
      <c r="AHU3265" s="137"/>
      <c r="AHV3265" s="137"/>
      <c r="AHW3265" s="137"/>
      <c r="AHX3265" s="137"/>
      <c r="AHY3265" s="137"/>
      <c r="AHZ3265" s="137"/>
      <c r="AIA3265" s="137"/>
      <c r="AIB3265" s="137"/>
      <c r="AIC3265" s="137"/>
      <c r="AID3265" s="137"/>
      <c r="AIE3265" s="137"/>
      <c r="AIF3265" s="137"/>
      <c r="AIG3265" s="137"/>
      <c r="AIH3265" s="137"/>
      <c r="AII3265" s="137"/>
      <c r="AIJ3265" s="137"/>
      <c r="AIK3265" s="137"/>
      <c r="AIL3265" s="137"/>
      <c r="AIM3265" s="137"/>
      <c r="AIN3265" s="137"/>
      <c r="AIO3265" s="137"/>
      <c r="AIP3265" s="137"/>
      <c r="AIQ3265" s="137"/>
      <c r="AIR3265" s="137"/>
      <c r="AIS3265" s="137"/>
      <c r="AIT3265" s="137"/>
      <c r="AIU3265" s="137"/>
      <c r="AIV3265" s="137"/>
      <c r="AIW3265" s="137"/>
      <c r="AIX3265" s="137"/>
      <c r="AIY3265" s="137"/>
      <c r="AIZ3265" s="137"/>
      <c r="AJA3265" s="137"/>
      <c r="AJB3265" s="137"/>
      <c r="AJC3265" s="137"/>
      <c r="AJD3265" s="137"/>
      <c r="AJE3265" s="137"/>
      <c r="AJF3265" s="137"/>
      <c r="AJG3265" s="137"/>
      <c r="AJH3265" s="137"/>
      <c r="AJI3265" s="137"/>
      <c r="AJJ3265" s="137"/>
      <c r="AJK3265" s="137"/>
      <c r="AJL3265" s="137"/>
      <c r="AJM3265" s="137"/>
      <c r="AJN3265" s="137"/>
      <c r="AJO3265" s="137"/>
      <c r="AJP3265" s="137"/>
      <c r="AJQ3265" s="137"/>
      <c r="AJR3265" s="137"/>
      <c r="AJS3265" s="137"/>
      <c r="AJT3265" s="137"/>
      <c r="AJU3265" s="137"/>
      <c r="AJV3265" s="137"/>
      <c r="AJW3265" s="137"/>
      <c r="AJX3265" s="137"/>
      <c r="AJY3265" s="137"/>
      <c r="AJZ3265" s="137"/>
      <c r="AKA3265" s="137"/>
      <c r="AKB3265" s="137"/>
      <c r="AKC3265" s="137"/>
      <c r="AKD3265" s="137"/>
      <c r="AKE3265" s="137"/>
      <c r="AKF3265" s="137"/>
      <c r="AKG3265" s="137"/>
      <c r="AKH3265" s="137"/>
      <c r="AKI3265" s="137"/>
      <c r="AKJ3265" s="137"/>
      <c r="AKK3265" s="137"/>
      <c r="AKL3265" s="137"/>
      <c r="AKM3265" s="137"/>
      <c r="AKN3265" s="137"/>
      <c r="AKO3265" s="137"/>
      <c r="AKP3265" s="137"/>
      <c r="AKQ3265" s="137"/>
      <c r="AKR3265" s="137"/>
      <c r="AKS3265" s="137"/>
      <c r="AKT3265" s="137"/>
      <c r="AKU3265" s="137"/>
      <c r="AKV3265" s="137"/>
      <c r="AKW3265" s="137"/>
      <c r="AKX3265" s="137"/>
      <c r="AKY3265" s="137"/>
      <c r="AKZ3265" s="137"/>
      <c r="ALA3265" s="137"/>
      <c r="ALB3265" s="137"/>
      <c r="ALC3265" s="137"/>
      <c r="ALD3265" s="137"/>
      <c r="ALE3265" s="137"/>
      <c r="ALF3265" s="137"/>
      <c r="ALG3265" s="137"/>
      <c r="ALH3265" s="137"/>
      <c r="ALI3265" s="137"/>
      <c r="ALJ3265" s="137"/>
      <c r="ALK3265" s="137"/>
      <c r="ALL3265" s="137"/>
      <c r="ALM3265" s="137"/>
      <c r="ALN3265" s="137"/>
      <c r="ALO3265" s="137"/>
      <c r="ALP3265" s="137"/>
      <c r="ALQ3265" s="137"/>
      <c r="ALR3265" s="137"/>
      <c r="ALS3265" s="137"/>
      <c r="ALT3265" s="137"/>
      <c r="ALU3265" s="137"/>
      <c r="ALV3265" s="137"/>
      <c r="ALW3265" s="137"/>
      <c r="ALX3265" s="137"/>
      <c r="ALY3265" s="137"/>
      <c r="ALZ3265" s="137"/>
      <c r="AMA3265" s="137"/>
      <c r="AMB3265" s="137"/>
      <c r="AMC3265" s="137"/>
      <c r="AMD3265" s="137"/>
      <c r="AME3265" s="137"/>
      <c r="AMF3265" s="137"/>
      <c r="AMG3265" s="137"/>
      <c r="AMH3265" s="137"/>
      <c r="AMI3265" s="137"/>
      <c r="AMJ3265" s="137"/>
      <c r="AMK3265" s="137"/>
      <c r="AML3265" s="137"/>
      <c r="AMM3265" s="137"/>
      <c r="AMN3265" s="137"/>
      <c r="AMO3265" s="137"/>
      <c r="AMP3265" s="137"/>
      <c r="AMQ3265" s="137"/>
      <c r="AMR3265" s="137"/>
      <c r="AMS3265" s="137"/>
      <c r="AMT3265" s="137"/>
      <c r="AMU3265" s="137"/>
      <c r="AMV3265" s="137"/>
      <c r="AMW3265" s="137"/>
      <c r="AMX3265" s="137"/>
      <c r="AMY3265" s="137"/>
      <c r="AMZ3265" s="137"/>
      <c r="ANA3265" s="137"/>
      <c r="ANB3265" s="137"/>
      <c r="ANC3265" s="137"/>
      <c r="AND3265" s="137"/>
      <c r="ANE3265" s="137"/>
      <c r="ANF3265" s="137"/>
      <c r="ANG3265" s="137"/>
      <c r="ANH3265" s="137"/>
      <c r="ANI3265" s="137"/>
      <c r="ANJ3265" s="137"/>
      <c r="ANK3265" s="137"/>
      <c r="ANL3265" s="137"/>
      <c r="ANM3265" s="137"/>
      <c r="ANN3265" s="137"/>
      <c r="ANO3265" s="137"/>
      <c r="ANP3265" s="137"/>
      <c r="ANQ3265" s="137"/>
      <c r="ANR3265" s="137"/>
      <c r="ANS3265" s="137"/>
      <c r="ANT3265" s="137"/>
      <c r="ANU3265" s="137"/>
      <c r="ANV3265" s="137"/>
      <c r="ANW3265" s="137"/>
      <c r="ANX3265" s="137"/>
      <c r="ANY3265" s="137"/>
      <c r="ANZ3265" s="137"/>
      <c r="AOA3265" s="137"/>
      <c r="AOB3265" s="137"/>
      <c r="AOC3265" s="137"/>
      <c r="AOD3265" s="137"/>
      <c r="AOE3265" s="137"/>
      <c r="AOF3265" s="137"/>
      <c r="AOG3265" s="137"/>
      <c r="AOH3265" s="137"/>
      <c r="AOI3265" s="137"/>
      <c r="AOJ3265" s="137"/>
      <c r="AOK3265" s="137"/>
      <c r="AOL3265" s="137"/>
      <c r="AOM3265" s="137"/>
      <c r="AON3265" s="137"/>
      <c r="AOO3265" s="137"/>
      <c r="AOP3265" s="137"/>
      <c r="AOQ3265" s="137"/>
      <c r="AOR3265" s="137"/>
      <c r="AOS3265" s="137"/>
      <c r="AOT3265" s="137"/>
      <c r="AOU3265" s="137"/>
      <c r="AOV3265" s="137"/>
      <c r="AOW3265" s="137"/>
      <c r="AOX3265" s="137"/>
      <c r="AOY3265" s="137"/>
      <c r="AOZ3265" s="137"/>
      <c r="APA3265" s="137"/>
      <c r="APB3265" s="137"/>
      <c r="APC3265" s="137"/>
      <c r="APD3265" s="137"/>
      <c r="APE3265" s="137"/>
      <c r="APF3265" s="137"/>
      <c r="APG3265" s="137"/>
      <c r="APH3265" s="137"/>
      <c r="API3265" s="137"/>
      <c r="APJ3265" s="137"/>
      <c r="APK3265" s="137"/>
      <c r="APL3265" s="137"/>
      <c r="APM3265" s="137"/>
      <c r="APN3265" s="137"/>
      <c r="APO3265" s="137"/>
      <c r="APP3265" s="137"/>
      <c r="APQ3265" s="137"/>
      <c r="APR3265" s="137"/>
      <c r="APS3265" s="137"/>
      <c r="APT3265" s="137"/>
      <c r="APU3265" s="137"/>
      <c r="APV3265" s="137"/>
      <c r="APW3265" s="137"/>
      <c r="APX3265" s="137"/>
      <c r="APY3265" s="137"/>
      <c r="APZ3265" s="137"/>
      <c r="AQA3265" s="137"/>
      <c r="AQB3265" s="137"/>
      <c r="AQC3265" s="137"/>
      <c r="AQD3265" s="137"/>
      <c r="AQE3265" s="137"/>
      <c r="AQF3265" s="137"/>
      <c r="AQG3265" s="137"/>
      <c r="AQH3265" s="137"/>
      <c r="AQI3265" s="137"/>
      <c r="AQJ3265" s="137"/>
      <c r="AQK3265" s="137"/>
      <c r="AQL3265" s="137"/>
      <c r="AQM3265" s="137"/>
      <c r="AQN3265" s="137"/>
      <c r="AQO3265" s="137"/>
      <c r="AQP3265" s="137"/>
      <c r="AQQ3265" s="137"/>
      <c r="AQR3265" s="137"/>
      <c r="AQS3265" s="137"/>
      <c r="AQT3265" s="137"/>
      <c r="AQU3265" s="137"/>
      <c r="AQV3265" s="137"/>
      <c r="AQW3265" s="137"/>
      <c r="AQX3265" s="137"/>
      <c r="AQY3265" s="137"/>
      <c r="AQZ3265" s="137"/>
      <c r="ARA3265" s="137"/>
      <c r="ARB3265" s="137"/>
      <c r="ARC3265" s="137"/>
      <c r="ARD3265" s="137"/>
      <c r="ARE3265" s="137"/>
      <c r="ARF3265" s="137"/>
      <c r="ARG3265" s="137"/>
      <c r="ARH3265" s="137"/>
      <c r="ARI3265" s="137"/>
      <c r="ARJ3265" s="137"/>
      <c r="ARK3265" s="137"/>
      <c r="ARL3265" s="137"/>
      <c r="ARM3265" s="137"/>
      <c r="ARN3265" s="137"/>
      <c r="ARO3265" s="137"/>
      <c r="ARP3265" s="137"/>
      <c r="ARQ3265" s="137"/>
      <c r="ARR3265" s="137"/>
      <c r="ARS3265" s="137"/>
      <c r="ART3265" s="137"/>
      <c r="ARU3265" s="137"/>
      <c r="ARV3265" s="137"/>
      <c r="ARW3265" s="137"/>
      <c r="ARX3265" s="137"/>
      <c r="ARY3265" s="137"/>
      <c r="ARZ3265" s="137"/>
      <c r="ASA3265" s="137"/>
      <c r="ASB3265" s="137"/>
      <c r="ASC3265" s="137"/>
      <c r="ASD3265" s="137"/>
      <c r="ASE3265" s="137"/>
      <c r="ASF3265" s="137"/>
      <c r="ASG3265" s="137"/>
      <c r="ASH3265" s="137"/>
      <c r="ASI3265" s="137"/>
      <c r="ASJ3265" s="137"/>
      <c r="ASK3265" s="137"/>
      <c r="ASL3265" s="137"/>
      <c r="ASM3265" s="137"/>
      <c r="ASN3265" s="137"/>
      <c r="ASO3265" s="137"/>
      <c r="ASP3265" s="137"/>
      <c r="ASQ3265" s="137"/>
      <c r="ASR3265" s="137"/>
      <c r="ASS3265" s="137"/>
      <c r="AST3265" s="137"/>
      <c r="ASU3265" s="137"/>
      <c r="ASV3265" s="137"/>
      <c r="ASW3265" s="137"/>
      <c r="ASX3265" s="137"/>
      <c r="ASY3265" s="137"/>
      <c r="ASZ3265" s="137"/>
      <c r="ATA3265" s="137"/>
      <c r="ATB3265" s="137"/>
      <c r="ATC3265" s="137"/>
      <c r="ATD3265" s="137"/>
      <c r="ATE3265" s="137"/>
      <c r="ATF3265" s="137"/>
      <c r="ATG3265" s="137"/>
      <c r="ATH3265" s="137"/>
      <c r="ATI3265" s="137"/>
      <c r="ATJ3265" s="137"/>
      <c r="ATK3265" s="137"/>
      <c r="ATL3265" s="137"/>
      <c r="ATM3265" s="137"/>
      <c r="ATN3265" s="137"/>
      <c r="ATO3265" s="137"/>
      <c r="ATP3265" s="137"/>
      <c r="ATQ3265" s="137"/>
      <c r="ATR3265" s="137"/>
      <c r="ATS3265" s="137"/>
      <c r="ATT3265" s="137"/>
      <c r="ATU3265" s="137"/>
      <c r="ATV3265" s="137"/>
      <c r="ATW3265" s="137"/>
      <c r="ATX3265" s="137"/>
      <c r="ATY3265" s="137"/>
      <c r="ATZ3265" s="137"/>
      <c r="AUA3265" s="137"/>
      <c r="AUB3265" s="137"/>
      <c r="AUC3265" s="137"/>
      <c r="AUD3265" s="137"/>
      <c r="AUE3265" s="137"/>
      <c r="AUF3265" s="137"/>
      <c r="AUG3265" s="137"/>
      <c r="AUH3265" s="137"/>
      <c r="AUI3265" s="137"/>
      <c r="AUJ3265" s="137"/>
      <c r="AUK3265" s="137"/>
      <c r="AUL3265" s="137"/>
      <c r="AUM3265" s="137"/>
      <c r="AUN3265" s="137"/>
      <c r="AUO3265" s="137"/>
      <c r="AUP3265" s="137"/>
      <c r="AUQ3265" s="137"/>
      <c r="AUR3265" s="137"/>
      <c r="AUS3265" s="137"/>
      <c r="AUT3265" s="137"/>
      <c r="AUU3265" s="137"/>
      <c r="AUV3265" s="137"/>
      <c r="AUW3265" s="137"/>
      <c r="AUX3265" s="137"/>
      <c r="AUY3265" s="137"/>
      <c r="AUZ3265" s="137"/>
      <c r="AVA3265" s="137"/>
      <c r="AVB3265" s="137"/>
      <c r="AVC3265" s="137"/>
      <c r="AVD3265" s="137"/>
      <c r="AVE3265" s="137"/>
      <c r="AVF3265" s="137"/>
      <c r="AVG3265" s="137"/>
      <c r="AVH3265" s="137"/>
      <c r="AVI3265" s="137"/>
      <c r="AVJ3265" s="137"/>
      <c r="AVK3265" s="137"/>
      <c r="AVL3265" s="137"/>
      <c r="AVM3265" s="137"/>
      <c r="AVN3265" s="137"/>
      <c r="AVO3265" s="137"/>
      <c r="AVP3265" s="137"/>
      <c r="AVQ3265" s="137"/>
      <c r="AVR3265" s="137"/>
      <c r="AVS3265" s="137"/>
      <c r="AVT3265" s="137"/>
      <c r="AVU3265" s="137"/>
      <c r="AVV3265" s="137"/>
      <c r="AVW3265" s="137"/>
      <c r="AVX3265" s="137"/>
      <c r="AVY3265" s="137"/>
      <c r="AVZ3265" s="137"/>
      <c r="AWA3265" s="137"/>
      <c r="AWB3265" s="137"/>
      <c r="AWC3265" s="137"/>
      <c r="AWD3265" s="137"/>
      <c r="AWE3265" s="137"/>
      <c r="AWF3265" s="137"/>
      <c r="AWG3265" s="137"/>
      <c r="AWH3265" s="137"/>
      <c r="AWI3265" s="137"/>
      <c r="AWJ3265" s="137"/>
      <c r="AWK3265" s="137"/>
      <c r="AWL3265" s="137"/>
      <c r="AWM3265" s="137"/>
      <c r="AWN3265" s="137"/>
      <c r="AWO3265" s="137"/>
      <c r="AWP3265" s="137"/>
      <c r="AWQ3265" s="137"/>
      <c r="AWR3265" s="137"/>
      <c r="AWS3265" s="137"/>
      <c r="AWT3265" s="137"/>
      <c r="AWU3265" s="137"/>
      <c r="AWV3265" s="137"/>
      <c r="AWW3265" s="137"/>
      <c r="AWX3265" s="137"/>
      <c r="AWY3265" s="137"/>
      <c r="AWZ3265" s="137"/>
      <c r="AXA3265" s="137"/>
      <c r="AXB3265" s="137"/>
      <c r="AXC3265" s="137"/>
      <c r="AXD3265" s="137"/>
      <c r="AXE3265" s="137"/>
      <c r="AXF3265" s="137"/>
      <c r="AXG3265" s="137"/>
      <c r="AXH3265" s="137"/>
      <c r="AXI3265" s="137"/>
      <c r="AXJ3265" s="137"/>
      <c r="AXK3265" s="137"/>
      <c r="AXL3265" s="137"/>
      <c r="AXM3265" s="137"/>
      <c r="AXN3265" s="137"/>
      <c r="AXO3265" s="137"/>
      <c r="AXP3265" s="137"/>
      <c r="AXQ3265" s="137"/>
      <c r="AXR3265" s="137"/>
      <c r="AXS3265" s="137"/>
      <c r="AXT3265" s="137"/>
      <c r="AXU3265" s="137"/>
      <c r="AXV3265" s="137"/>
      <c r="AXW3265" s="137"/>
      <c r="AXX3265" s="137"/>
      <c r="AXY3265" s="137"/>
      <c r="AXZ3265" s="137"/>
      <c r="AYA3265" s="137"/>
      <c r="AYB3265" s="137"/>
      <c r="AYC3265" s="137"/>
      <c r="AYD3265" s="137"/>
      <c r="AYE3265" s="137"/>
      <c r="AYF3265" s="137"/>
      <c r="AYG3265" s="137"/>
      <c r="AYH3265" s="137"/>
      <c r="AYI3265" s="137"/>
      <c r="AYJ3265" s="137"/>
      <c r="AYK3265" s="137"/>
      <c r="AYL3265" s="137"/>
      <c r="AYM3265" s="137"/>
      <c r="AYN3265" s="137"/>
      <c r="AYO3265" s="137"/>
      <c r="AYP3265" s="137"/>
      <c r="AYQ3265" s="137"/>
      <c r="AYR3265" s="137"/>
      <c r="AYS3265" s="137"/>
      <c r="AYT3265" s="137"/>
      <c r="AYU3265" s="137"/>
      <c r="AYV3265" s="137"/>
      <c r="AYW3265" s="137"/>
      <c r="AYX3265" s="137"/>
      <c r="AYY3265" s="137"/>
      <c r="AYZ3265" s="137"/>
      <c r="AZA3265" s="137"/>
      <c r="AZB3265" s="137"/>
      <c r="AZC3265" s="137"/>
      <c r="AZD3265" s="137"/>
      <c r="AZE3265" s="137"/>
      <c r="AZF3265" s="137"/>
      <c r="AZG3265" s="137"/>
      <c r="AZH3265" s="137"/>
      <c r="AZI3265" s="137"/>
      <c r="AZJ3265" s="137"/>
      <c r="AZK3265" s="137"/>
      <c r="AZL3265" s="137"/>
      <c r="AZM3265" s="137"/>
      <c r="AZN3265" s="137"/>
      <c r="AZO3265" s="137"/>
      <c r="AZP3265" s="137"/>
      <c r="AZQ3265" s="137"/>
      <c r="AZR3265" s="137"/>
      <c r="AZS3265" s="137"/>
      <c r="AZT3265" s="137"/>
      <c r="AZU3265" s="137"/>
      <c r="AZV3265" s="137"/>
      <c r="AZW3265" s="137"/>
      <c r="AZX3265" s="137"/>
      <c r="AZY3265" s="137"/>
      <c r="AZZ3265" s="137"/>
      <c r="BAA3265" s="137"/>
      <c r="BAB3265" s="137"/>
      <c r="BAC3265" s="137"/>
      <c r="BAD3265" s="137"/>
      <c r="BAE3265" s="137"/>
      <c r="BAF3265" s="137"/>
      <c r="BAG3265" s="137"/>
      <c r="BAH3265" s="137"/>
      <c r="BAI3265" s="137"/>
      <c r="BAJ3265" s="137"/>
      <c r="BAK3265" s="137"/>
      <c r="BAL3265" s="137"/>
      <c r="BAM3265" s="137"/>
      <c r="BAN3265" s="137"/>
      <c r="BAO3265" s="137"/>
      <c r="BAP3265" s="137"/>
      <c r="BAQ3265" s="137"/>
      <c r="BAR3265" s="137"/>
      <c r="BAS3265" s="137"/>
      <c r="BAT3265" s="137"/>
      <c r="BAU3265" s="137"/>
      <c r="BAV3265" s="137"/>
      <c r="BAW3265" s="137"/>
      <c r="BAX3265" s="137"/>
      <c r="BAY3265" s="137"/>
      <c r="BAZ3265" s="137"/>
      <c r="BBA3265" s="137"/>
      <c r="BBB3265" s="137"/>
      <c r="BBC3265" s="137"/>
      <c r="BBD3265" s="137"/>
      <c r="BBE3265" s="137"/>
      <c r="BBF3265" s="137"/>
      <c r="BBG3265" s="137"/>
      <c r="BBH3265" s="137"/>
      <c r="BBI3265" s="137"/>
      <c r="BBJ3265" s="137"/>
      <c r="BBK3265" s="137"/>
      <c r="BBL3265" s="137"/>
      <c r="BBM3265" s="137"/>
      <c r="BBN3265" s="137"/>
      <c r="BBO3265" s="137"/>
      <c r="BBP3265" s="137"/>
      <c r="BBQ3265" s="137"/>
      <c r="BBR3265" s="137"/>
      <c r="BBS3265" s="137"/>
      <c r="BBT3265" s="137"/>
      <c r="BBU3265" s="137"/>
      <c r="BBV3265" s="137"/>
      <c r="BBW3265" s="137"/>
      <c r="BBX3265" s="137"/>
      <c r="BBY3265" s="137"/>
      <c r="BBZ3265" s="137"/>
      <c r="BCA3265" s="137"/>
      <c r="BCB3265" s="137"/>
      <c r="BCC3265" s="137"/>
      <c r="BCD3265" s="137"/>
      <c r="BCE3265" s="137"/>
      <c r="BCF3265" s="137"/>
      <c r="BCG3265" s="137"/>
      <c r="BCH3265" s="137"/>
      <c r="BCI3265" s="137"/>
      <c r="BCJ3265" s="137"/>
      <c r="BCK3265" s="137"/>
      <c r="BCL3265" s="137"/>
      <c r="BCM3265" s="137"/>
      <c r="BCN3265" s="137"/>
      <c r="BCO3265" s="137"/>
      <c r="BCP3265" s="137"/>
      <c r="BCQ3265" s="137"/>
      <c r="BCR3265" s="137"/>
      <c r="BCS3265" s="137"/>
      <c r="BCT3265" s="137"/>
      <c r="BCU3265" s="137"/>
      <c r="BCV3265" s="137"/>
      <c r="BCW3265" s="137"/>
      <c r="BCX3265" s="137"/>
      <c r="BCY3265" s="137"/>
      <c r="BCZ3265" s="137"/>
      <c r="BDA3265" s="137"/>
      <c r="BDB3265" s="137"/>
      <c r="BDC3265" s="137"/>
      <c r="BDD3265" s="137"/>
      <c r="BDE3265" s="137"/>
      <c r="BDF3265" s="137"/>
      <c r="BDG3265" s="137"/>
      <c r="BDH3265" s="137"/>
      <c r="BDI3265" s="137"/>
      <c r="BDJ3265" s="137"/>
      <c r="BDK3265" s="137"/>
      <c r="BDL3265" s="137"/>
      <c r="BDM3265" s="137"/>
      <c r="BDN3265" s="137"/>
      <c r="BDO3265" s="137"/>
      <c r="BDP3265" s="137"/>
      <c r="BDQ3265" s="137"/>
      <c r="BDR3265" s="137"/>
      <c r="BDS3265" s="137"/>
      <c r="BDT3265" s="137"/>
      <c r="BDU3265" s="137"/>
      <c r="BDV3265" s="137"/>
      <c r="BDW3265" s="137"/>
      <c r="BDX3265" s="137"/>
      <c r="BDY3265" s="137"/>
      <c r="BDZ3265" s="137"/>
      <c r="BEA3265" s="137"/>
      <c r="BEB3265" s="137"/>
      <c r="BEC3265" s="137"/>
      <c r="BED3265" s="137"/>
      <c r="BEE3265" s="137"/>
      <c r="BEF3265" s="137"/>
      <c r="BEG3265" s="137"/>
      <c r="BEH3265" s="137"/>
      <c r="BEI3265" s="137"/>
      <c r="BEJ3265" s="137"/>
      <c r="BEK3265" s="137"/>
      <c r="BEL3265" s="137"/>
      <c r="BEM3265" s="137"/>
      <c r="BEN3265" s="137"/>
      <c r="BEO3265" s="137"/>
      <c r="BEP3265" s="137"/>
      <c r="BEQ3265" s="137"/>
      <c r="BER3265" s="137"/>
      <c r="BES3265" s="137"/>
      <c r="BET3265" s="137"/>
      <c r="BEU3265" s="137"/>
      <c r="BEV3265" s="137"/>
      <c r="BEW3265" s="137"/>
      <c r="BEX3265" s="137"/>
      <c r="BEY3265" s="137"/>
      <c r="BEZ3265" s="137"/>
      <c r="BFA3265" s="137"/>
      <c r="BFB3265" s="137"/>
      <c r="BFC3265" s="137"/>
      <c r="BFD3265" s="137"/>
      <c r="BFE3265" s="137"/>
      <c r="BFF3265" s="137"/>
      <c r="BFG3265" s="137"/>
      <c r="BFH3265" s="137"/>
      <c r="BFI3265" s="137"/>
      <c r="BFJ3265" s="137"/>
      <c r="BFK3265" s="137"/>
      <c r="BFL3265" s="137"/>
      <c r="BFM3265" s="137"/>
      <c r="BFN3265" s="137"/>
      <c r="BFO3265" s="137"/>
      <c r="BFP3265" s="137"/>
      <c r="BFQ3265" s="137"/>
      <c r="BFR3265" s="137"/>
      <c r="BFS3265" s="137"/>
      <c r="BFT3265" s="137"/>
      <c r="BFU3265" s="137"/>
      <c r="BFV3265" s="137"/>
      <c r="BFW3265" s="137"/>
      <c r="BFX3265" s="137"/>
      <c r="BFY3265" s="137"/>
      <c r="BFZ3265" s="137"/>
      <c r="BGA3265" s="137"/>
      <c r="BGB3265" s="137"/>
      <c r="BGC3265" s="137"/>
      <c r="BGD3265" s="137"/>
      <c r="BGE3265" s="137"/>
      <c r="BGF3265" s="137"/>
      <c r="BGG3265" s="137"/>
      <c r="BGH3265" s="137"/>
      <c r="BGI3265" s="137"/>
      <c r="BGJ3265" s="137"/>
      <c r="BGK3265" s="137"/>
      <c r="BGL3265" s="137"/>
      <c r="BGM3265" s="137"/>
      <c r="BGN3265" s="137"/>
      <c r="BGO3265" s="137"/>
      <c r="BGP3265" s="137"/>
      <c r="BGQ3265" s="137"/>
      <c r="BGR3265" s="137"/>
      <c r="BGS3265" s="137"/>
      <c r="BGT3265" s="137"/>
      <c r="BGU3265" s="137"/>
      <c r="BGV3265" s="137"/>
      <c r="BGW3265" s="137"/>
      <c r="BGX3265" s="137"/>
      <c r="BGY3265" s="137"/>
      <c r="BGZ3265" s="137"/>
      <c r="BHA3265" s="137"/>
      <c r="BHB3265" s="137"/>
      <c r="BHC3265" s="137"/>
      <c r="BHD3265" s="137"/>
      <c r="BHE3265" s="137"/>
      <c r="BHF3265" s="137"/>
      <c r="BHG3265" s="137"/>
      <c r="BHH3265" s="137"/>
      <c r="BHI3265" s="137"/>
      <c r="BHJ3265" s="137"/>
      <c r="BHK3265" s="137"/>
      <c r="BHL3265" s="137"/>
      <c r="BHM3265" s="137"/>
      <c r="BHN3265" s="137"/>
      <c r="BHO3265" s="137"/>
      <c r="BHP3265" s="137"/>
      <c r="BHQ3265" s="137"/>
      <c r="BHR3265" s="137"/>
      <c r="BHS3265" s="137"/>
      <c r="BHT3265" s="137"/>
      <c r="BHU3265" s="137"/>
      <c r="BHV3265" s="137"/>
      <c r="BHW3265" s="137"/>
      <c r="BHX3265" s="137"/>
      <c r="BHY3265" s="137"/>
      <c r="BHZ3265" s="137"/>
      <c r="BIA3265" s="137"/>
      <c r="BIB3265" s="137"/>
      <c r="BIC3265" s="137"/>
      <c r="BID3265" s="137"/>
      <c r="BIE3265" s="137"/>
      <c r="BIF3265" s="137"/>
      <c r="BIG3265" s="137"/>
      <c r="BIH3265" s="137"/>
      <c r="BII3265" s="137"/>
      <c r="BIJ3265" s="137"/>
      <c r="BIK3265" s="137"/>
      <c r="BIL3265" s="137"/>
      <c r="BIM3265" s="137"/>
      <c r="BIN3265" s="137"/>
      <c r="BIO3265" s="137"/>
      <c r="BIP3265" s="137"/>
      <c r="BIQ3265" s="137"/>
      <c r="BIR3265" s="137"/>
      <c r="BIS3265" s="137"/>
      <c r="BIT3265" s="137"/>
      <c r="BIU3265" s="137"/>
      <c r="BIV3265" s="137"/>
      <c r="BIW3265" s="137"/>
      <c r="BIX3265" s="137"/>
      <c r="BIY3265" s="137"/>
      <c r="BIZ3265" s="137"/>
      <c r="BJA3265" s="137"/>
      <c r="BJB3265" s="137"/>
      <c r="BJC3265" s="137"/>
      <c r="BJD3265" s="137"/>
      <c r="BJE3265" s="137"/>
      <c r="BJF3265" s="137"/>
      <c r="BJG3265" s="137"/>
      <c r="BJH3265" s="137"/>
      <c r="BJI3265" s="137"/>
      <c r="BJJ3265" s="137"/>
      <c r="BJK3265" s="137"/>
      <c r="BJL3265" s="137"/>
      <c r="BJM3265" s="137"/>
      <c r="BJN3265" s="137"/>
      <c r="BJO3265" s="137"/>
      <c r="BJP3265" s="137"/>
      <c r="BJQ3265" s="137"/>
      <c r="BJR3265" s="137"/>
      <c r="BJS3265" s="137"/>
      <c r="BJT3265" s="137"/>
      <c r="BJU3265" s="137"/>
      <c r="BJV3265" s="137"/>
      <c r="BJW3265" s="137"/>
      <c r="BJX3265" s="137"/>
      <c r="BJY3265" s="137"/>
      <c r="BJZ3265" s="137"/>
      <c r="BKA3265" s="137"/>
      <c r="BKB3265" s="137"/>
      <c r="BKC3265" s="137"/>
      <c r="BKD3265" s="137"/>
      <c r="BKE3265" s="137"/>
      <c r="BKF3265" s="137"/>
      <c r="BKG3265" s="137"/>
      <c r="BKH3265" s="137"/>
      <c r="BKI3265" s="137"/>
      <c r="BKJ3265" s="137"/>
      <c r="BKK3265" s="137"/>
      <c r="BKL3265" s="137"/>
      <c r="BKM3265" s="137"/>
      <c r="BKN3265" s="137"/>
      <c r="BKO3265" s="137"/>
      <c r="BKP3265" s="137"/>
      <c r="BKQ3265" s="137"/>
      <c r="BKR3265" s="137"/>
      <c r="BKS3265" s="137"/>
      <c r="BKT3265" s="137"/>
      <c r="BKU3265" s="137"/>
      <c r="BKV3265" s="137"/>
      <c r="BKW3265" s="137"/>
      <c r="BKX3265" s="137"/>
      <c r="BKY3265" s="137"/>
      <c r="BKZ3265" s="137"/>
      <c r="BLA3265" s="137"/>
      <c r="BLB3265" s="137"/>
      <c r="BLC3265" s="137"/>
      <c r="BLD3265" s="137"/>
      <c r="BLE3265" s="137"/>
      <c r="BLF3265" s="137"/>
      <c r="BLG3265" s="137"/>
      <c r="BLH3265" s="137"/>
      <c r="BLI3265" s="137"/>
      <c r="BLJ3265" s="137"/>
      <c r="BLK3265" s="137"/>
      <c r="BLL3265" s="137"/>
      <c r="BLM3265" s="137"/>
      <c r="BLN3265" s="137"/>
      <c r="BLO3265" s="137"/>
      <c r="BLP3265" s="137"/>
      <c r="BLQ3265" s="137"/>
      <c r="BLR3265" s="137"/>
      <c r="BLS3265" s="137"/>
      <c r="BLT3265" s="137"/>
      <c r="BLU3265" s="137"/>
      <c r="BLV3265" s="137"/>
      <c r="BLW3265" s="137"/>
      <c r="BLX3265" s="137"/>
      <c r="BLY3265" s="137"/>
      <c r="BLZ3265" s="137"/>
      <c r="BMA3265" s="137"/>
      <c r="BMB3265" s="137"/>
      <c r="BMC3265" s="137"/>
      <c r="BMD3265" s="137"/>
      <c r="BME3265" s="137"/>
      <c r="BMF3265" s="137"/>
      <c r="BMG3265" s="137"/>
      <c r="BMH3265" s="137"/>
      <c r="BMI3265" s="137"/>
      <c r="BMJ3265" s="137"/>
      <c r="BMK3265" s="137"/>
      <c r="BML3265" s="137"/>
      <c r="BMM3265" s="137"/>
      <c r="BMN3265" s="137"/>
      <c r="BMO3265" s="137"/>
      <c r="BMP3265" s="137"/>
      <c r="BMQ3265" s="137"/>
      <c r="BMR3265" s="137"/>
      <c r="BMS3265" s="137"/>
      <c r="BMT3265" s="137"/>
      <c r="BMU3265" s="137"/>
      <c r="BMV3265" s="137"/>
      <c r="BMW3265" s="137"/>
      <c r="BMX3265" s="137"/>
      <c r="BMY3265" s="137"/>
      <c r="BMZ3265" s="137"/>
      <c r="BNA3265" s="137"/>
      <c r="BNB3265" s="137"/>
      <c r="BNC3265" s="137"/>
      <c r="BND3265" s="137"/>
      <c r="BNE3265" s="137"/>
      <c r="BNF3265" s="137"/>
      <c r="BNG3265" s="137"/>
      <c r="BNH3265" s="137"/>
      <c r="BNI3265" s="137"/>
      <c r="BNJ3265" s="137"/>
      <c r="BNK3265" s="137"/>
      <c r="BNL3265" s="137"/>
      <c r="BNM3265" s="137"/>
      <c r="BNN3265" s="137"/>
      <c r="BNO3265" s="137"/>
      <c r="BNP3265" s="137"/>
      <c r="BNQ3265" s="137"/>
      <c r="BNR3265" s="137"/>
      <c r="BNS3265" s="137"/>
      <c r="BNT3265" s="137"/>
      <c r="BNU3265" s="137"/>
      <c r="BNV3265" s="137"/>
      <c r="BNW3265" s="137"/>
      <c r="BNX3265" s="137"/>
      <c r="BNY3265" s="137"/>
      <c r="BNZ3265" s="137"/>
      <c r="BOA3265" s="137"/>
      <c r="BOB3265" s="137"/>
      <c r="BOC3265" s="137"/>
      <c r="BOD3265" s="137"/>
      <c r="BOE3265" s="137"/>
      <c r="BOF3265" s="137"/>
      <c r="BOG3265" s="137"/>
      <c r="BOH3265" s="137"/>
      <c r="BOI3265" s="137"/>
      <c r="BOJ3265" s="137"/>
      <c r="BOK3265" s="137"/>
      <c r="BOL3265" s="137"/>
      <c r="BOM3265" s="137"/>
      <c r="BON3265" s="137"/>
      <c r="BOO3265" s="137"/>
      <c r="BOP3265" s="137"/>
      <c r="BOQ3265" s="137"/>
      <c r="BOR3265" s="137"/>
      <c r="BOS3265" s="137"/>
      <c r="BOT3265" s="137"/>
      <c r="BOU3265" s="137"/>
      <c r="BOV3265" s="137"/>
      <c r="BOW3265" s="137"/>
      <c r="BOX3265" s="137"/>
      <c r="BOY3265" s="137"/>
      <c r="BOZ3265" s="137"/>
      <c r="BPA3265" s="137"/>
      <c r="BPB3265" s="137"/>
      <c r="BPC3265" s="137"/>
      <c r="BPD3265" s="137"/>
      <c r="BPE3265" s="137"/>
      <c r="BPF3265" s="137"/>
      <c r="BPG3265" s="137"/>
      <c r="BPH3265" s="137"/>
      <c r="BPI3265" s="137"/>
      <c r="BPJ3265" s="137"/>
      <c r="BPK3265" s="137"/>
      <c r="BPL3265" s="137"/>
      <c r="BPM3265" s="137"/>
      <c r="BPN3265" s="137"/>
      <c r="BPO3265" s="137"/>
      <c r="BPP3265" s="137"/>
      <c r="BPQ3265" s="137"/>
      <c r="BPR3265" s="137"/>
      <c r="BPS3265" s="137"/>
      <c r="BPT3265" s="137"/>
      <c r="BPU3265" s="137"/>
      <c r="BPV3265" s="137"/>
      <c r="BPW3265" s="137"/>
      <c r="BPX3265" s="137"/>
      <c r="BPY3265" s="137"/>
      <c r="BPZ3265" s="137"/>
      <c r="BQA3265" s="137"/>
      <c r="BQB3265" s="137"/>
      <c r="BQC3265" s="137"/>
      <c r="BQD3265" s="137"/>
      <c r="BQE3265" s="137"/>
      <c r="BQF3265" s="137"/>
      <c r="BQG3265" s="137"/>
      <c r="BQH3265" s="137"/>
      <c r="BQI3265" s="137"/>
      <c r="BQJ3265" s="137"/>
      <c r="BQK3265" s="137"/>
      <c r="BQL3265" s="137"/>
      <c r="BQM3265" s="137"/>
      <c r="BQN3265" s="137"/>
      <c r="BQO3265" s="137"/>
      <c r="BQP3265" s="137"/>
      <c r="BQQ3265" s="137"/>
      <c r="BQR3265" s="137"/>
      <c r="BQS3265" s="137"/>
      <c r="BQT3265" s="137"/>
      <c r="BQU3265" s="137"/>
      <c r="BQV3265" s="137"/>
      <c r="BQW3265" s="137"/>
      <c r="BQX3265" s="137"/>
      <c r="BQY3265" s="137"/>
      <c r="BQZ3265" s="137"/>
      <c r="BRA3265" s="137"/>
      <c r="BRB3265" s="137"/>
      <c r="BRC3265" s="137"/>
      <c r="BRD3265" s="137"/>
      <c r="BRE3265" s="137"/>
      <c r="BRF3265" s="137"/>
      <c r="BRG3265" s="137"/>
      <c r="BRH3265" s="137"/>
      <c r="BRI3265" s="137"/>
      <c r="BRJ3265" s="137"/>
      <c r="BRK3265" s="137"/>
      <c r="BRL3265" s="137"/>
      <c r="BRM3265" s="137"/>
      <c r="BRN3265" s="137"/>
      <c r="BRO3265" s="137"/>
      <c r="BRP3265" s="137"/>
      <c r="BRQ3265" s="137"/>
      <c r="BRR3265" s="137"/>
      <c r="BRS3265" s="137"/>
      <c r="BRT3265" s="137"/>
      <c r="BRU3265" s="137"/>
      <c r="BRV3265" s="137"/>
      <c r="BRW3265" s="137"/>
      <c r="BRX3265" s="137"/>
      <c r="BRY3265" s="137"/>
      <c r="BRZ3265" s="137"/>
      <c r="BSA3265" s="137"/>
      <c r="BSB3265" s="137"/>
      <c r="BSC3265" s="137"/>
      <c r="BSD3265" s="137"/>
      <c r="BSE3265" s="137"/>
      <c r="BSF3265" s="137"/>
      <c r="BSG3265" s="137"/>
      <c r="BSH3265" s="137"/>
      <c r="BSI3265" s="137"/>
      <c r="BSJ3265" s="137"/>
      <c r="BSK3265" s="137"/>
      <c r="BSL3265" s="137"/>
      <c r="BSM3265" s="137"/>
      <c r="BSN3265" s="137"/>
      <c r="BSO3265" s="137"/>
      <c r="BSP3265" s="137"/>
      <c r="BSQ3265" s="137"/>
      <c r="BSR3265" s="137"/>
      <c r="BSS3265" s="137"/>
      <c r="BST3265" s="137"/>
      <c r="BSU3265" s="137"/>
      <c r="BSV3265" s="137"/>
      <c r="BSW3265" s="137"/>
      <c r="BSX3265" s="137"/>
      <c r="BSY3265" s="137"/>
      <c r="BSZ3265" s="137"/>
      <c r="BTA3265" s="137"/>
      <c r="BTB3265" s="137"/>
      <c r="BTC3265" s="137"/>
      <c r="BTD3265" s="137"/>
      <c r="BTE3265" s="137"/>
      <c r="BTF3265" s="137"/>
      <c r="BTG3265" s="137"/>
      <c r="BTH3265" s="137"/>
      <c r="BTI3265" s="137"/>
      <c r="BTJ3265" s="137"/>
      <c r="BTK3265" s="137"/>
      <c r="BTL3265" s="137"/>
      <c r="BTM3265" s="137"/>
      <c r="BTN3265" s="137"/>
      <c r="BTO3265" s="137"/>
      <c r="BTP3265" s="137"/>
      <c r="BTQ3265" s="137"/>
      <c r="BTR3265" s="137"/>
      <c r="BTS3265" s="137"/>
      <c r="BTT3265" s="137"/>
      <c r="BTU3265" s="137"/>
      <c r="BTV3265" s="137"/>
      <c r="BTW3265" s="137"/>
      <c r="BTX3265" s="137"/>
      <c r="BTY3265" s="137"/>
      <c r="BTZ3265" s="137"/>
      <c r="BUA3265" s="137"/>
      <c r="BUB3265" s="137"/>
      <c r="BUC3265" s="137"/>
      <c r="BUD3265" s="137"/>
      <c r="BUE3265" s="137"/>
      <c r="BUF3265" s="137"/>
      <c r="BUG3265" s="137"/>
      <c r="BUH3265" s="137"/>
      <c r="BUI3265" s="137"/>
      <c r="BUJ3265" s="137"/>
      <c r="BUK3265" s="137"/>
      <c r="BUL3265" s="137"/>
      <c r="BUM3265" s="137"/>
      <c r="BUN3265" s="137"/>
      <c r="BUO3265" s="137"/>
      <c r="BUP3265" s="137"/>
      <c r="BUQ3265" s="137"/>
      <c r="BUR3265" s="137"/>
      <c r="BUS3265" s="137"/>
      <c r="BUT3265" s="137"/>
      <c r="BUU3265" s="137"/>
      <c r="BUV3265" s="137"/>
      <c r="BUW3265" s="137"/>
      <c r="BUX3265" s="137"/>
      <c r="BUY3265" s="137"/>
      <c r="BUZ3265" s="137"/>
      <c r="BVA3265" s="137"/>
      <c r="BVB3265" s="137"/>
      <c r="BVC3265" s="137"/>
      <c r="BVD3265" s="137"/>
      <c r="BVE3265" s="137"/>
      <c r="BVF3265" s="137"/>
      <c r="BVG3265" s="137"/>
      <c r="BVH3265" s="137"/>
      <c r="BVI3265" s="137"/>
      <c r="BVJ3265" s="137"/>
      <c r="BVK3265" s="137"/>
      <c r="BVL3265" s="137"/>
      <c r="BVM3265" s="137"/>
      <c r="BVN3265" s="137"/>
      <c r="BVO3265" s="137"/>
      <c r="BVP3265" s="137"/>
      <c r="BVQ3265" s="137"/>
      <c r="BVR3265" s="137"/>
      <c r="BVS3265" s="137"/>
      <c r="BVT3265" s="137"/>
      <c r="BVU3265" s="137"/>
      <c r="BVV3265" s="137"/>
      <c r="BVW3265" s="137"/>
      <c r="BVX3265" s="137"/>
      <c r="BVY3265" s="137"/>
      <c r="BVZ3265" s="137"/>
      <c r="BWA3265" s="137"/>
      <c r="BWB3265" s="137"/>
      <c r="BWC3265" s="137"/>
      <c r="BWD3265" s="137"/>
      <c r="BWE3265" s="137"/>
      <c r="BWF3265" s="137"/>
      <c r="BWG3265" s="137"/>
      <c r="BWH3265" s="137"/>
      <c r="BWI3265" s="137"/>
      <c r="BWJ3265" s="137"/>
      <c r="BWK3265" s="137"/>
      <c r="BWL3265" s="137"/>
      <c r="BWM3265" s="137"/>
      <c r="BWN3265" s="137"/>
      <c r="BWO3265" s="137"/>
      <c r="BWP3265" s="137"/>
      <c r="BWQ3265" s="137"/>
      <c r="BWR3265" s="137"/>
      <c r="BWS3265" s="137"/>
      <c r="BWT3265" s="137"/>
      <c r="BWU3265" s="137"/>
      <c r="BWV3265" s="137"/>
      <c r="BWW3265" s="137"/>
      <c r="BWX3265" s="137"/>
      <c r="BWY3265" s="137"/>
      <c r="BWZ3265" s="137"/>
      <c r="BXA3265" s="137"/>
      <c r="BXB3265" s="137"/>
      <c r="BXC3265" s="137"/>
      <c r="BXD3265" s="137"/>
      <c r="BXE3265" s="137"/>
      <c r="BXF3265" s="137"/>
      <c r="BXG3265" s="137"/>
      <c r="BXH3265" s="137"/>
      <c r="BXI3265" s="137"/>
      <c r="BXJ3265" s="137"/>
      <c r="BXK3265" s="137"/>
      <c r="BXL3265" s="137"/>
      <c r="BXM3265" s="137"/>
      <c r="BXN3265" s="137"/>
      <c r="BXO3265" s="137"/>
      <c r="BXP3265" s="137"/>
      <c r="BXQ3265" s="137"/>
      <c r="BXR3265" s="137"/>
      <c r="BXS3265" s="137"/>
      <c r="BXT3265" s="137"/>
      <c r="BXU3265" s="137"/>
      <c r="BXV3265" s="137"/>
      <c r="BXW3265" s="137"/>
      <c r="BXX3265" s="137"/>
      <c r="BXY3265" s="137"/>
      <c r="BXZ3265" s="137"/>
      <c r="BYA3265" s="137"/>
      <c r="BYB3265" s="137"/>
      <c r="BYC3265" s="137"/>
      <c r="BYD3265" s="137"/>
      <c r="BYE3265" s="137"/>
      <c r="BYF3265" s="137"/>
      <c r="BYG3265" s="137"/>
      <c r="BYH3265" s="137"/>
      <c r="BYI3265" s="137"/>
      <c r="BYJ3265" s="137"/>
      <c r="BYK3265" s="137"/>
      <c r="BYL3265" s="137"/>
      <c r="BYM3265" s="137"/>
      <c r="BYN3265" s="137"/>
      <c r="BYO3265" s="137"/>
      <c r="BYP3265" s="137"/>
      <c r="BYQ3265" s="137"/>
      <c r="BYR3265" s="137"/>
      <c r="BYS3265" s="137"/>
      <c r="BYT3265" s="137"/>
      <c r="BYU3265" s="137"/>
      <c r="BYV3265" s="137"/>
      <c r="BYW3265" s="137"/>
      <c r="BYX3265" s="137"/>
      <c r="BYY3265" s="137"/>
      <c r="BYZ3265" s="137"/>
      <c r="BZA3265" s="137"/>
      <c r="BZB3265" s="137"/>
      <c r="BZC3265" s="137"/>
      <c r="BZD3265" s="137"/>
      <c r="BZE3265" s="137"/>
      <c r="BZF3265" s="137"/>
      <c r="BZG3265" s="137"/>
      <c r="BZH3265" s="137"/>
      <c r="BZI3265" s="137"/>
      <c r="BZJ3265" s="137"/>
      <c r="BZK3265" s="137"/>
      <c r="BZL3265" s="137"/>
      <c r="BZM3265" s="137"/>
      <c r="BZN3265" s="137"/>
      <c r="BZO3265" s="137"/>
      <c r="BZP3265" s="137"/>
      <c r="BZQ3265" s="137"/>
      <c r="BZR3265" s="137"/>
      <c r="BZS3265" s="137"/>
      <c r="BZT3265" s="137"/>
      <c r="BZU3265" s="137"/>
      <c r="BZV3265" s="137"/>
      <c r="BZW3265" s="137"/>
      <c r="BZX3265" s="137"/>
      <c r="BZY3265" s="137"/>
      <c r="BZZ3265" s="137"/>
      <c r="CAA3265" s="137"/>
      <c r="CAB3265" s="137"/>
      <c r="CAC3265" s="137"/>
      <c r="CAD3265" s="137"/>
      <c r="CAE3265" s="137"/>
      <c r="CAF3265" s="137"/>
      <c r="CAG3265" s="137"/>
      <c r="CAH3265" s="137"/>
      <c r="CAI3265" s="137"/>
      <c r="CAJ3265" s="137"/>
      <c r="CAK3265" s="137"/>
      <c r="CAL3265" s="137"/>
      <c r="CAM3265" s="137"/>
      <c r="CAN3265" s="137"/>
      <c r="CAO3265" s="137"/>
      <c r="CAP3265" s="137"/>
      <c r="CAQ3265" s="137"/>
      <c r="CAR3265" s="137"/>
      <c r="CAS3265" s="137"/>
      <c r="CAT3265" s="137"/>
      <c r="CAU3265" s="137"/>
      <c r="CAV3265" s="137"/>
      <c r="CAW3265" s="137"/>
      <c r="CAX3265" s="137"/>
      <c r="CAY3265" s="137"/>
      <c r="CAZ3265" s="137"/>
      <c r="CBA3265" s="137"/>
      <c r="CBB3265" s="137"/>
      <c r="CBC3265" s="137"/>
      <c r="CBD3265" s="137"/>
      <c r="CBE3265" s="137"/>
      <c r="CBF3265" s="137"/>
      <c r="CBG3265" s="137"/>
      <c r="CBH3265" s="137"/>
      <c r="CBI3265" s="137"/>
      <c r="CBJ3265" s="137"/>
      <c r="CBK3265" s="137"/>
      <c r="CBL3265" s="137"/>
      <c r="CBM3265" s="137"/>
      <c r="CBN3265" s="137"/>
      <c r="CBO3265" s="137"/>
      <c r="CBP3265" s="137"/>
      <c r="CBQ3265" s="137"/>
      <c r="CBR3265" s="137"/>
      <c r="CBS3265" s="137"/>
      <c r="CBT3265" s="137"/>
      <c r="CBU3265" s="137"/>
      <c r="CBV3265" s="137"/>
      <c r="CBW3265" s="137"/>
      <c r="CBX3265" s="137"/>
      <c r="CBY3265" s="137"/>
      <c r="CBZ3265" s="137"/>
      <c r="CCA3265" s="137"/>
      <c r="CCB3265" s="137"/>
      <c r="CCC3265" s="137"/>
      <c r="CCD3265" s="137"/>
      <c r="CCE3265" s="137"/>
      <c r="CCF3265" s="137"/>
      <c r="CCG3265" s="137"/>
      <c r="CCH3265" s="137"/>
      <c r="CCI3265" s="137"/>
      <c r="CCJ3265" s="137"/>
      <c r="CCK3265" s="137"/>
      <c r="CCL3265" s="137"/>
      <c r="CCM3265" s="137"/>
      <c r="CCN3265" s="137"/>
      <c r="CCO3265" s="137"/>
      <c r="CCP3265" s="137"/>
      <c r="CCQ3265" s="137"/>
      <c r="CCR3265" s="137"/>
      <c r="CCS3265" s="137"/>
      <c r="CCT3265" s="137"/>
      <c r="CCU3265" s="137"/>
      <c r="CCV3265" s="137"/>
      <c r="CCW3265" s="137"/>
      <c r="CCX3265" s="137"/>
      <c r="CCY3265" s="137"/>
      <c r="CCZ3265" s="137"/>
      <c r="CDA3265" s="137"/>
      <c r="CDB3265" s="137"/>
      <c r="CDC3265" s="137"/>
      <c r="CDD3265" s="137"/>
      <c r="CDE3265" s="137"/>
      <c r="CDF3265" s="137"/>
      <c r="CDG3265" s="137"/>
      <c r="CDH3265" s="137"/>
      <c r="CDI3265" s="137"/>
      <c r="CDJ3265" s="137"/>
      <c r="CDK3265" s="137"/>
      <c r="CDL3265" s="137"/>
      <c r="CDM3265" s="137"/>
      <c r="CDN3265" s="137"/>
      <c r="CDO3265" s="137"/>
      <c r="CDP3265" s="137"/>
      <c r="CDQ3265" s="137"/>
      <c r="CDR3265" s="137"/>
      <c r="CDS3265" s="137"/>
      <c r="CDT3265" s="137"/>
      <c r="CDU3265" s="137"/>
      <c r="CDV3265" s="137"/>
      <c r="CDW3265" s="137"/>
      <c r="CDX3265" s="137"/>
      <c r="CDY3265" s="137"/>
      <c r="CDZ3265" s="137"/>
      <c r="CEA3265" s="137"/>
      <c r="CEB3265" s="137"/>
      <c r="CEC3265" s="137"/>
      <c r="CED3265" s="137"/>
      <c r="CEE3265" s="137"/>
      <c r="CEF3265" s="137"/>
      <c r="CEG3265" s="137"/>
      <c r="CEH3265" s="137"/>
      <c r="CEI3265" s="137"/>
      <c r="CEJ3265" s="137"/>
      <c r="CEK3265" s="137"/>
      <c r="CEL3265" s="137"/>
      <c r="CEM3265" s="137"/>
      <c r="CEN3265" s="137"/>
      <c r="CEO3265" s="137"/>
      <c r="CEP3265" s="137"/>
      <c r="CEQ3265" s="137"/>
      <c r="CER3265" s="137"/>
      <c r="CES3265" s="137"/>
      <c r="CET3265" s="137"/>
      <c r="CEU3265" s="137"/>
      <c r="CEV3265" s="137"/>
      <c r="CEW3265" s="137"/>
      <c r="CEX3265" s="137"/>
      <c r="CEY3265" s="137"/>
      <c r="CEZ3265" s="137"/>
      <c r="CFA3265" s="137"/>
      <c r="CFB3265" s="137"/>
      <c r="CFC3265" s="137"/>
      <c r="CFD3265" s="137"/>
      <c r="CFE3265" s="137"/>
      <c r="CFF3265" s="137"/>
      <c r="CFG3265" s="137"/>
      <c r="CFH3265" s="137"/>
      <c r="CFI3265" s="137"/>
      <c r="CFJ3265" s="137"/>
      <c r="CFK3265" s="137"/>
      <c r="CFL3265" s="137"/>
      <c r="CFM3265" s="137"/>
      <c r="CFN3265" s="137"/>
      <c r="CFO3265" s="137"/>
      <c r="CFP3265" s="137"/>
      <c r="CFQ3265" s="137"/>
      <c r="CFR3265" s="137"/>
      <c r="CFS3265" s="137"/>
      <c r="CFT3265" s="137"/>
      <c r="CFU3265" s="137"/>
      <c r="CFV3265" s="137"/>
      <c r="CFW3265" s="137"/>
      <c r="CFX3265" s="137"/>
      <c r="CFY3265" s="137"/>
      <c r="CFZ3265" s="137"/>
      <c r="CGA3265" s="137"/>
      <c r="CGB3265" s="137"/>
      <c r="CGC3265" s="137"/>
      <c r="CGD3265" s="137"/>
      <c r="CGE3265" s="137"/>
      <c r="CGF3265" s="137"/>
      <c r="CGG3265" s="137"/>
      <c r="CGH3265" s="137"/>
      <c r="CGI3265" s="137"/>
      <c r="CGJ3265" s="137"/>
      <c r="CGK3265" s="137"/>
      <c r="CGL3265" s="137"/>
      <c r="CGM3265" s="137"/>
      <c r="CGN3265" s="137"/>
      <c r="CGO3265" s="137"/>
      <c r="CGP3265" s="137"/>
      <c r="CGQ3265" s="137"/>
      <c r="CGR3265" s="137"/>
      <c r="CGS3265" s="137"/>
      <c r="CGT3265" s="137"/>
      <c r="CGU3265" s="137"/>
      <c r="CGV3265" s="137"/>
      <c r="CGW3265" s="137"/>
      <c r="CGX3265" s="137"/>
      <c r="CGY3265" s="137"/>
      <c r="CGZ3265" s="137"/>
      <c r="CHA3265" s="137"/>
      <c r="CHB3265" s="137"/>
      <c r="CHC3265" s="137"/>
      <c r="CHD3265" s="137"/>
      <c r="CHE3265" s="137"/>
      <c r="CHF3265" s="137"/>
      <c r="CHG3265" s="137"/>
      <c r="CHH3265" s="137"/>
      <c r="CHI3265" s="137"/>
      <c r="CHJ3265" s="137"/>
      <c r="CHK3265" s="137"/>
      <c r="CHL3265" s="137"/>
      <c r="CHM3265" s="137"/>
      <c r="CHN3265" s="137"/>
      <c r="CHO3265" s="137"/>
      <c r="CHP3265" s="137"/>
      <c r="CHQ3265" s="137"/>
      <c r="CHR3265" s="137"/>
      <c r="CHS3265" s="137"/>
      <c r="CHT3265" s="137"/>
      <c r="CHU3265" s="137"/>
      <c r="CHV3265" s="137"/>
      <c r="CHW3265" s="137"/>
      <c r="CHX3265" s="137"/>
      <c r="CHY3265" s="137"/>
      <c r="CHZ3265" s="137"/>
      <c r="CIA3265" s="137"/>
      <c r="CIB3265" s="137"/>
      <c r="CIC3265" s="137"/>
      <c r="CID3265" s="137"/>
      <c r="CIE3265" s="137"/>
      <c r="CIF3265" s="137"/>
      <c r="CIG3265" s="137"/>
      <c r="CIH3265" s="137"/>
      <c r="CII3265" s="137"/>
      <c r="CIJ3265" s="137"/>
      <c r="CIK3265" s="137"/>
      <c r="CIL3265" s="137"/>
      <c r="CIM3265" s="137"/>
      <c r="CIN3265" s="137"/>
      <c r="CIO3265" s="137"/>
      <c r="CIP3265" s="137"/>
      <c r="CIQ3265" s="137"/>
      <c r="CIR3265" s="137"/>
      <c r="CIS3265" s="137"/>
      <c r="CIT3265" s="137"/>
      <c r="CIU3265" s="137"/>
      <c r="CIV3265" s="137"/>
      <c r="CIW3265" s="137"/>
      <c r="CIX3265" s="137"/>
      <c r="CIY3265" s="137"/>
      <c r="CIZ3265" s="137"/>
      <c r="CJA3265" s="137"/>
      <c r="CJB3265" s="137"/>
      <c r="CJC3265" s="137"/>
      <c r="CJD3265" s="137"/>
      <c r="CJE3265" s="137"/>
      <c r="CJF3265" s="137"/>
      <c r="CJG3265" s="137"/>
      <c r="CJH3265" s="137"/>
      <c r="CJI3265" s="137"/>
      <c r="CJJ3265" s="137"/>
      <c r="CJK3265" s="137"/>
      <c r="CJL3265" s="137"/>
      <c r="CJM3265" s="137"/>
      <c r="CJN3265" s="137"/>
      <c r="CJO3265" s="137"/>
      <c r="CJP3265" s="137"/>
      <c r="CJQ3265" s="137"/>
      <c r="CJR3265" s="137"/>
      <c r="CJS3265" s="137"/>
      <c r="CJT3265" s="137"/>
      <c r="CJU3265" s="137"/>
      <c r="CJV3265" s="137"/>
      <c r="CJW3265" s="137"/>
      <c r="CJX3265" s="137"/>
      <c r="CJY3265" s="137"/>
      <c r="CJZ3265" s="137"/>
      <c r="CKA3265" s="137"/>
      <c r="CKB3265" s="137"/>
      <c r="CKC3265" s="137"/>
      <c r="CKD3265" s="137"/>
      <c r="CKE3265" s="137"/>
      <c r="CKF3265" s="137"/>
      <c r="CKG3265" s="137"/>
      <c r="CKH3265" s="137"/>
      <c r="CKI3265" s="137"/>
      <c r="CKJ3265" s="137"/>
      <c r="CKK3265" s="137"/>
      <c r="CKL3265" s="137"/>
      <c r="CKM3265" s="137"/>
      <c r="CKN3265" s="137"/>
      <c r="CKO3265" s="137"/>
      <c r="CKP3265" s="137"/>
      <c r="CKQ3265" s="137"/>
      <c r="CKR3265" s="137"/>
      <c r="CKS3265" s="137"/>
      <c r="CKT3265" s="137"/>
      <c r="CKU3265" s="137"/>
      <c r="CKV3265" s="137"/>
      <c r="CKW3265" s="137"/>
      <c r="CKX3265" s="137"/>
      <c r="CKY3265" s="137"/>
      <c r="CKZ3265" s="137"/>
      <c r="CLA3265" s="137"/>
      <c r="CLB3265" s="137"/>
      <c r="CLC3265" s="137"/>
      <c r="CLD3265" s="137"/>
      <c r="CLE3265" s="137"/>
      <c r="CLF3265" s="137"/>
      <c r="CLG3265" s="137"/>
      <c r="CLH3265" s="137"/>
      <c r="CLI3265" s="137"/>
      <c r="CLJ3265" s="137"/>
      <c r="CLK3265" s="137"/>
      <c r="CLL3265" s="137"/>
      <c r="CLM3265" s="137"/>
      <c r="CLN3265" s="137"/>
      <c r="CLO3265" s="137"/>
      <c r="CLP3265" s="137"/>
      <c r="CLQ3265" s="137"/>
      <c r="CLR3265" s="137"/>
      <c r="CLS3265" s="137"/>
      <c r="CLT3265" s="137"/>
      <c r="CLU3265" s="137"/>
      <c r="CLV3265" s="137"/>
      <c r="CLW3265" s="137"/>
      <c r="CLX3265" s="137"/>
      <c r="CLY3265" s="137"/>
      <c r="CLZ3265" s="137"/>
      <c r="CMA3265" s="137"/>
      <c r="CMB3265" s="137"/>
      <c r="CMC3265" s="137"/>
      <c r="CMD3265" s="137"/>
      <c r="CME3265" s="137"/>
      <c r="CMF3265" s="137"/>
      <c r="CMG3265" s="137"/>
      <c r="CMH3265" s="137"/>
      <c r="CMI3265" s="137"/>
      <c r="CMJ3265" s="137"/>
      <c r="CMK3265" s="137"/>
      <c r="CML3265" s="137"/>
      <c r="CMM3265" s="137"/>
      <c r="CMN3265" s="137"/>
      <c r="CMO3265" s="137"/>
      <c r="CMP3265" s="137"/>
      <c r="CMQ3265" s="137"/>
      <c r="CMR3265" s="137"/>
      <c r="CMS3265" s="137"/>
      <c r="CMT3265" s="137"/>
      <c r="CMU3265" s="137"/>
      <c r="CMV3265" s="137"/>
      <c r="CMW3265" s="137"/>
      <c r="CMX3265" s="137"/>
      <c r="CMY3265" s="137"/>
      <c r="CMZ3265" s="137"/>
      <c r="CNA3265" s="137"/>
      <c r="CNB3265" s="137"/>
      <c r="CNC3265" s="137"/>
      <c r="CND3265" s="137"/>
      <c r="CNE3265" s="137"/>
      <c r="CNF3265" s="137"/>
      <c r="CNG3265" s="137"/>
      <c r="CNH3265" s="137"/>
      <c r="CNI3265" s="137"/>
      <c r="CNJ3265" s="137"/>
      <c r="CNK3265" s="137"/>
      <c r="CNL3265" s="137"/>
      <c r="CNM3265" s="137"/>
      <c r="CNN3265" s="137"/>
      <c r="CNO3265" s="137"/>
      <c r="CNP3265" s="137"/>
      <c r="CNQ3265" s="137"/>
      <c r="CNR3265" s="137"/>
      <c r="CNS3265" s="137"/>
      <c r="CNT3265" s="137"/>
      <c r="CNU3265" s="137"/>
      <c r="CNV3265" s="137"/>
      <c r="CNW3265" s="137"/>
      <c r="CNX3265" s="137"/>
      <c r="CNY3265" s="137"/>
      <c r="CNZ3265" s="137"/>
      <c r="COA3265" s="137"/>
      <c r="COB3265" s="137"/>
      <c r="COC3265" s="137"/>
      <c r="COD3265" s="137"/>
      <c r="COE3265" s="137"/>
      <c r="COF3265" s="137"/>
      <c r="COG3265" s="137"/>
      <c r="COH3265" s="137"/>
      <c r="COI3265" s="137"/>
      <c r="COJ3265" s="137"/>
      <c r="COK3265" s="137"/>
      <c r="COL3265" s="137"/>
      <c r="COM3265" s="137"/>
      <c r="CON3265" s="137"/>
      <c r="COO3265" s="137"/>
      <c r="COP3265" s="137"/>
      <c r="COQ3265" s="137"/>
      <c r="COR3265" s="137"/>
      <c r="COS3265" s="137"/>
      <c r="COT3265" s="137"/>
      <c r="COU3265" s="137"/>
      <c r="COV3265" s="137"/>
      <c r="COW3265" s="137"/>
      <c r="COX3265" s="137"/>
      <c r="COY3265" s="137"/>
      <c r="COZ3265" s="137"/>
      <c r="CPA3265" s="137"/>
      <c r="CPB3265" s="137"/>
      <c r="CPC3265" s="137"/>
      <c r="CPD3265" s="137"/>
      <c r="CPE3265" s="137"/>
      <c r="CPF3265" s="137"/>
      <c r="CPG3265" s="137"/>
      <c r="CPH3265" s="137"/>
      <c r="CPI3265" s="137"/>
      <c r="CPJ3265" s="137"/>
      <c r="CPK3265" s="137"/>
      <c r="CPL3265" s="137"/>
      <c r="CPM3265" s="137"/>
      <c r="CPN3265" s="137"/>
      <c r="CPO3265" s="137"/>
      <c r="CPP3265" s="137"/>
      <c r="CPQ3265" s="137"/>
      <c r="CPR3265" s="137"/>
      <c r="CPS3265" s="137"/>
      <c r="CPT3265" s="137"/>
      <c r="CPU3265" s="137"/>
      <c r="CPV3265" s="137"/>
      <c r="CPW3265" s="137"/>
      <c r="CPX3265" s="137"/>
      <c r="CPY3265" s="137"/>
      <c r="CPZ3265" s="137"/>
      <c r="CQA3265" s="137"/>
      <c r="CQB3265" s="137"/>
      <c r="CQC3265" s="137"/>
      <c r="CQD3265" s="137"/>
      <c r="CQE3265" s="137"/>
      <c r="CQF3265" s="137"/>
      <c r="CQG3265" s="137"/>
      <c r="CQH3265" s="137"/>
      <c r="CQI3265" s="137"/>
      <c r="CQJ3265" s="137"/>
      <c r="CQK3265" s="137"/>
      <c r="CQL3265" s="137"/>
      <c r="CQM3265" s="137"/>
      <c r="CQN3265" s="137"/>
      <c r="CQO3265" s="137"/>
      <c r="CQP3265" s="137"/>
      <c r="CQQ3265" s="137"/>
      <c r="CQR3265" s="137"/>
      <c r="CQS3265" s="137"/>
      <c r="CQT3265" s="137"/>
      <c r="CQU3265" s="137"/>
      <c r="CQV3265" s="137"/>
      <c r="CQW3265" s="137"/>
      <c r="CQX3265" s="137"/>
      <c r="CQY3265" s="137"/>
      <c r="CQZ3265" s="137"/>
      <c r="CRA3265" s="137"/>
      <c r="CRB3265" s="137"/>
      <c r="CRC3265" s="137"/>
      <c r="CRD3265" s="137"/>
      <c r="CRE3265" s="137"/>
      <c r="CRF3265" s="137"/>
      <c r="CRG3265" s="137"/>
      <c r="CRH3265" s="137"/>
      <c r="CRI3265" s="137"/>
      <c r="CRJ3265" s="137"/>
      <c r="CRK3265" s="137"/>
      <c r="CRL3265" s="137"/>
      <c r="CRM3265" s="137"/>
      <c r="CRN3265" s="137"/>
      <c r="CRO3265" s="137"/>
      <c r="CRP3265" s="137"/>
      <c r="CRQ3265" s="137"/>
      <c r="CRR3265" s="137"/>
      <c r="CRS3265" s="137"/>
      <c r="CRT3265" s="137"/>
      <c r="CRU3265" s="137"/>
      <c r="CRV3265" s="137"/>
      <c r="CRW3265" s="137"/>
      <c r="CRX3265" s="137"/>
      <c r="CRY3265" s="137"/>
      <c r="CRZ3265" s="137"/>
      <c r="CSA3265" s="137"/>
      <c r="CSB3265" s="137"/>
      <c r="CSC3265" s="137"/>
      <c r="CSD3265" s="137"/>
      <c r="CSE3265" s="137"/>
      <c r="CSF3265" s="137"/>
      <c r="CSG3265" s="137"/>
      <c r="CSH3265" s="137"/>
      <c r="CSI3265" s="137"/>
      <c r="CSJ3265" s="137"/>
      <c r="CSK3265" s="137"/>
      <c r="CSL3265" s="137"/>
      <c r="CSM3265" s="137"/>
      <c r="CSN3265" s="137"/>
      <c r="CSO3265" s="137"/>
      <c r="CSP3265" s="137"/>
      <c r="CSQ3265" s="137"/>
      <c r="CSR3265" s="137"/>
      <c r="CSS3265" s="137"/>
      <c r="CST3265" s="137"/>
      <c r="CSU3265" s="137"/>
      <c r="CSV3265" s="137"/>
      <c r="CSW3265" s="137"/>
      <c r="CSX3265" s="137"/>
      <c r="CSY3265" s="137"/>
      <c r="CSZ3265" s="137"/>
      <c r="CTA3265" s="137"/>
      <c r="CTB3265" s="137"/>
      <c r="CTC3265" s="137"/>
      <c r="CTD3265" s="137"/>
      <c r="CTE3265" s="137"/>
      <c r="CTF3265" s="137"/>
      <c r="CTG3265" s="137"/>
      <c r="CTH3265" s="137"/>
      <c r="CTI3265" s="137"/>
      <c r="CTJ3265" s="137"/>
      <c r="CTK3265" s="137"/>
      <c r="CTL3265" s="137"/>
      <c r="CTM3265" s="137"/>
      <c r="CTN3265" s="137"/>
      <c r="CTO3265" s="137"/>
      <c r="CTP3265" s="137"/>
      <c r="CTQ3265" s="137"/>
      <c r="CTR3265" s="137"/>
      <c r="CTS3265" s="137"/>
      <c r="CTT3265" s="137"/>
      <c r="CTU3265" s="137"/>
      <c r="CTV3265" s="137"/>
      <c r="CTW3265" s="137"/>
      <c r="CTX3265" s="137"/>
      <c r="CTY3265" s="137"/>
      <c r="CTZ3265" s="137"/>
      <c r="CUA3265" s="137"/>
      <c r="CUB3265" s="137"/>
      <c r="CUC3265" s="137"/>
      <c r="CUD3265" s="137"/>
      <c r="CUE3265" s="137"/>
      <c r="CUF3265" s="137"/>
      <c r="CUG3265" s="137"/>
      <c r="CUH3265" s="137"/>
      <c r="CUI3265" s="137"/>
      <c r="CUJ3265" s="137"/>
      <c r="CUK3265" s="137"/>
      <c r="CUL3265" s="137"/>
      <c r="CUM3265" s="137"/>
      <c r="CUN3265" s="137"/>
      <c r="CUO3265" s="137"/>
      <c r="CUP3265" s="137"/>
      <c r="CUQ3265" s="137"/>
      <c r="CUR3265" s="137"/>
      <c r="CUS3265" s="137"/>
      <c r="CUT3265" s="137"/>
      <c r="CUU3265" s="137"/>
      <c r="CUV3265" s="137"/>
      <c r="CUW3265" s="137"/>
      <c r="CUX3265" s="137"/>
      <c r="CUY3265" s="137"/>
      <c r="CUZ3265" s="137"/>
      <c r="CVA3265" s="137"/>
      <c r="CVB3265" s="137"/>
      <c r="CVC3265" s="137"/>
      <c r="CVD3265" s="137"/>
      <c r="CVE3265" s="137"/>
      <c r="CVF3265" s="137"/>
      <c r="CVG3265" s="137"/>
      <c r="CVH3265" s="137"/>
      <c r="CVI3265" s="137"/>
      <c r="CVJ3265" s="137"/>
      <c r="CVK3265" s="137"/>
      <c r="CVL3265" s="137"/>
      <c r="CVM3265" s="137"/>
      <c r="CVN3265" s="137"/>
      <c r="CVO3265" s="137"/>
      <c r="CVP3265" s="137"/>
      <c r="CVQ3265" s="137"/>
      <c r="CVR3265" s="137"/>
      <c r="CVS3265" s="137"/>
      <c r="CVT3265" s="137"/>
      <c r="CVU3265" s="137"/>
      <c r="CVV3265" s="137"/>
      <c r="CVW3265" s="137"/>
      <c r="CVX3265" s="137"/>
      <c r="CVY3265" s="137"/>
      <c r="CVZ3265" s="137"/>
      <c r="CWA3265" s="137"/>
      <c r="CWB3265" s="137"/>
      <c r="CWC3265" s="137"/>
      <c r="CWD3265" s="137"/>
      <c r="CWE3265" s="137"/>
      <c r="CWF3265" s="137"/>
      <c r="CWG3265" s="137"/>
      <c r="CWH3265" s="137"/>
      <c r="CWI3265" s="137"/>
      <c r="CWJ3265" s="137"/>
      <c r="CWK3265" s="137"/>
      <c r="CWL3265" s="137"/>
      <c r="CWM3265" s="137"/>
      <c r="CWN3265" s="137"/>
      <c r="CWO3265" s="137"/>
      <c r="CWP3265" s="137"/>
      <c r="CWQ3265" s="137"/>
      <c r="CWR3265" s="137"/>
      <c r="CWS3265" s="137"/>
      <c r="CWT3265" s="137"/>
      <c r="CWU3265" s="137"/>
      <c r="CWV3265" s="137"/>
      <c r="CWW3265" s="137"/>
      <c r="CWX3265" s="137"/>
      <c r="CWY3265" s="137"/>
      <c r="CWZ3265" s="137"/>
      <c r="CXA3265" s="137"/>
      <c r="CXB3265" s="137"/>
      <c r="CXC3265" s="137"/>
      <c r="CXD3265" s="137"/>
      <c r="CXE3265" s="137"/>
      <c r="CXF3265" s="137"/>
      <c r="CXG3265" s="137"/>
      <c r="CXH3265" s="137"/>
      <c r="CXI3265" s="137"/>
      <c r="CXJ3265" s="137"/>
      <c r="CXK3265" s="137"/>
      <c r="CXL3265" s="137"/>
      <c r="CXM3265" s="137"/>
      <c r="CXN3265" s="137"/>
      <c r="CXO3265" s="137"/>
      <c r="CXP3265" s="137"/>
      <c r="CXQ3265" s="137"/>
      <c r="CXR3265" s="137"/>
      <c r="CXS3265" s="137"/>
      <c r="CXT3265" s="137"/>
      <c r="CXU3265" s="137"/>
      <c r="CXV3265" s="137"/>
      <c r="CXW3265" s="137"/>
      <c r="CXX3265" s="137"/>
      <c r="CXY3265" s="137"/>
      <c r="CXZ3265" s="137"/>
      <c r="CYA3265" s="137"/>
      <c r="CYB3265" s="137"/>
      <c r="CYC3265" s="137"/>
      <c r="CYD3265" s="137"/>
      <c r="CYE3265" s="137"/>
      <c r="CYF3265" s="137"/>
      <c r="CYG3265" s="137"/>
      <c r="CYH3265" s="137"/>
      <c r="CYI3265" s="137"/>
      <c r="CYJ3265" s="137"/>
      <c r="CYK3265" s="137"/>
      <c r="CYL3265" s="137"/>
      <c r="CYM3265" s="137"/>
      <c r="CYN3265" s="137"/>
      <c r="CYO3265" s="137"/>
      <c r="CYP3265" s="137"/>
      <c r="CYQ3265" s="137"/>
      <c r="CYR3265" s="137"/>
      <c r="CYS3265" s="137"/>
      <c r="CYT3265" s="137"/>
      <c r="CYU3265" s="137"/>
      <c r="CYV3265" s="137"/>
      <c r="CYW3265" s="137"/>
      <c r="CYX3265" s="137"/>
      <c r="CYY3265" s="137"/>
      <c r="CYZ3265" s="137"/>
      <c r="CZA3265" s="137"/>
      <c r="CZB3265" s="137"/>
      <c r="CZC3265" s="137"/>
      <c r="CZD3265" s="137"/>
      <c r="CZE3265" s="137"/>
      <c r="CZF3265" s="137"/>
      <c r="CZG3265" s="137"/>
      <c r="CZH3265" s="137"/>
      <c r="CZI3265" s="137"/>
      <c r="CZJ3265" s="137"/>
      <c r="CZK3265" s="137"/>
      <c r="CZL3265" s="137"/>
      <c r="CZM3265" s="137"/>
      <c r="CZN3265" s="137"/>
      <c r="CZO3265" s="137"/>
      <c r="CZP3265" s="137"/>
      <c r="CZQ3265" s="137"/>
      <c r="CZR3265" s="137"/>
      <c r="CZS3265" s="137"/>
      <c r="CZT3265" s="137"/>
      <c r="CZU3265" s="137"/>
      <c r="CZV3265" s="137"/>
      <c r="CZW3265" s="137"/>
      <c r="CZX3265" s="137"/>
      <c r="CZY3265" s="137"/>
      <c r="CZZ3265" s="137"/>
      <c r="DAA3265" s="137"/>
      <c r="DAB3265" s="137"/>
      <c r="DAC3265" s="137"/>
      <c r="DAD3265" s="137"/>
      <c r="DAE3265" s="137"/>
      <c r="DAF3265" s="137"/>
      <c r="DAG3265" s="137"/>
      <c r="DAH3265" s="137"/>
      <c r="DAI3265" s="137"/>
      <c r="DAJ3265" s="137"/>
      <c r="DAK3265" s="137"/>
      <c r="DAL3265" s="137"/>
      <c r="DAM3265" s="137"/>
      <c r="DAN3265" s="137"/>
      <c r="DAO3265" s="137"/>
      <c r="DAP3265" s="137"/>
      <c r="DAQ3265" s="137"/>
      <c r="DAR3265" s="137"/>
      <c r="DAS3265" s="137"/>
      <c r="DAT3265" s="137"/>
      <c r="DAU3265" s="137"/>
      <c r="DAV3265" s="137"/>
      <c r="DAW3265" s="137"/>
      <c r="DAX3265" s="137"/>
      <c r="DAY3265" s="137"/>
      <c r="DAZ3265" s="137"/>
      <c r="DBA3265" s="137"/>
      <c r="DBB3265" s="137"/>
      <c r="DBC3265" s="137"/>
      <c r="DBD3265" s="137"/>
      <c r="DBE3265" s="137"/>
      <c r="DBF3265" s="137"/>
      <c r="DBG3265" s="137"/>
      <c r="DBH3265" s="137"/>
      <c r="DBI3265" s="137"/>
      <c r="DBJ3265" s="137"/>
      <c r="DBK3265" s="137"/>
      <c r="DBL3265" s="137"/>
      <c r="DBM3265" s="137"/>
      <c r="DBN3265" s="137"/>
      <c r="DBO3265" s="137"/>
      <c r="DBP3265" s="137"/>
      <c r="DBQ3265" s="137"/>
      <c r="DBR3265" s="137"/>
      <c r="DBS3265" s="137"/>
      <c r="DBT3265" s="137"/>
      <c r="DBU3265" s="137"/>
      <c r="DBV3265" s="137"/>
      <c r="DBW3265" s="137"/>
      <c r="DBX3265" s="137"/>
      <c r="DBY3265" s="137"/>
      <c r="DBZ3265" s="137"/>
      <c r="DCA3265" s="137"/>
      <c r="DCB3265" s="137"/>
      <c r="DCC3265" s="137"/>
      <c r="DCD3265" s="137"/>
      <c r="DCE3265" s="137"/>
      <c r="DCF3265" s="137"/>
      <c r="DCG3265" s="137"/>
      <c r="DCH3265" s="137"/>
      <c r="DCI3265" s="137"/>
      <c r="DCJ3265" s="137"/>
      <c r="DCK3265" s="137"/>
      <c r="DCL3265" s="137"/>
      <c r="DCM3265" s="137"/>
      <c r="DCN3265" s="137"/>
      <c r="DCO3265" s="137"/>
      <c r="DCP3265" s="137"/>
      <c r="DCQ3265" s="137"/>
      <c r="DCR3265" s="137"/>
      <c r="DCS3265" s="137"/>
      <c r="DCT3265" s="137"/>
      <c r="DCU3265" s="137"/>
      <c r="DCV3265" s="137"/>
      <c r="DCW3265" s="137"/>
      <c r="DCX3265" s="137"/>
      <c r="DCY3265" s="137"/>
      <c r="DCZ3265" s="137"/>
      <c r="DDA3265" s="137"/>
      <c r="DDB3265" s="137"/>
      <c r="DDC3265" s="137"/>
      <c r="DDD3265" s="137"/>
      <c r="DDE3265" s="137"/>
      <c r="DDF3265" s="137"/>
      <c r="DDG3265" s="137"/>
      <c r="DDH3265" s="137"/>
      <c r="DDI3265" s="137"/>
      <c r="DDJ3265" s="137"/>
      <c r="DDK3265" s="137"/>
      <c r="DDL3265" s="137"/>
      <c r="DDM3265" s="137"/>
      <c r="DDN3265" s="137"/>
      <c r="DDO3265" s="137"/>
      <c r="DDP3265" s="137"/>
      <c r="DDQ3265" s="137"/>
      <c r="DDR3265" s="137"/>
      <c r="DDS3265" s="137"/>
      <c r="DDT3265" s="137"/>
      <c r="DDU3265" s="137"/>
      <c r="DDV3265" s="137"/>
      <c r="DDW3265" s="137"/>
      <c r="DDX3265" s="137"/>
      <c r="DDY3265" s="137"/>
      <c r="DDZ3265" s="137"/>
      <c r="DEA3265" s="137"/>
      <c r="DEB3265" s="137"/>
      <c r="DEC3265" s="137"/>
      <c r="DED3265" s="137"/>
      <c r="DEE3265" s="137"/>
      <c r="DEF3265" s="137"/>
      <c r="DEG3265" s="137"/>
      <c r="DEH3265" s="137"/>
      <c r="DEI3265" s="137"/>
      <c r="DEJ3265" s="137"/>
      <c r="DEK3265" s="137"/>
      <c r="DEL3265" s="137"/>
      <c r="DEM3265" s="137"/>
      <c r="DEN3265" s="137"/>
      <c r="DEO3265" s="137"/>
      <c r="DEP3265" s="137"/>
      <c r="DEQ3265" s="137"/>
      <c r="DER3265" s="137"/>
      <c r="DES3265" s="137"/>
      <c r="DET3265" s="137"/>
      <c r="DEU3265" s="137"/>
      <c r="DEV3265" s="137"/>
      <c r="DEW3265" s="137"/>
      <c r="DEX3265" s="137"/>
      <c r="DEY3265" s="137"/>
      <c r="DEZ3265" s="137"/>
      <c r="DFA3265" s="137"/>
      <c r="DFB3265" s="137"/>
      <c r="DFC3265" s="137"/>
      <c r="DFD3265" s="137"/>
      <c r="DFE3265" s="137"/>
      <c r="DFF3265" s="137"/>
      <c r="DFG3265" s="137"/>
      <c r="DFH3265" s="137"/>
      <c r="DFI3265" s="137"/>
      <c r="DFJ3265" s="137"/>
      <c r="DFK3265" s="137"/>
      <c r="DFL3265" s="137"/>
      <c r="DFM3265" s="137"/>
      <c r="DFN3265" s="137"/>
      <c r="DFO3265" s="137"/>
      <c r="DFP3265" s="137"/>
      <c r="DFQ3265" s="137"/>
      <c r="DFR3265" s="137"/>
      <c r="DFS3265" s="137"/>
      <c r="DFT3265" s="137"/>
      <c r="DFU3265" s="137"/>
      <c r="DFV3265" s="137"/>
      <c r="DFW3265" s="137"/>
      <c r="DFX3265" s="137"/>
      <c r="DFY3265" s="137"/>
      <c r="DFZ3265" s="137"/>
      <c r="DGA3265" s="137"/>
      <c r="DGB3265" s="137"/>
      <c r="DGC3265" s="137"/>
      <c r="DGD3265" s="137"/>
      <c r="DGE3265" s="137"/>
      <c r="DGF3265" s="137"/>
      <c r="DGG3265" s="137"/>
      <c r="DGH3265" s="137"/>
      <c r="DGI3265" s="137"/>
      <c r="DGJ3265" s="137"/>
      <c r="DGK3265" s="137"/>
      <c r="DGL3265" s="137"/>
      <c r="DGM3265" s="137"/>
      <c r="DGN3265" s="137"/>
      <c r="DGO3265" s="137"/>
      <c r="DGP3265" s="137"/>
      <c r="DGQ3265" s="137"/>
      <c r="DGR3265" s="137"/>
      <c r="DGS3265" s="137"/>
      <c r="DGT3265" s="137"/>
      <c r="DGU3265" s="137"/>
      <c r="DGV3265" s="137"/>
      <c r="DGW3265" s="137"/>
      <c r="DGX3265" s="137"/>
      <c r="DGY3265" s="137"/>
      <c r="DGZ3265" s="137"/>
      <c r="DHA3265" s="137"/>
      <c r="DHB3265" s="137"/>
      <c r="DHC3265" s="137"/>
      <c r="DHD3265" s="137"/>
      <c r="DHE3265" s="137"/>
      <c r="DHF3265" s="137"/>
      <c r="DHG3265" s="137"/>
      <c r="DHH3265" s="137"/>
      <c r="DHI3265" s="137"/>
      <c r="DHJ3265" s="137"/>
      <c r="DHK3265" s="137"/>
      <c r="DHL3265" s="137"/>
      <c r="DHM3265" s="137"/>
      <c r="DHN3265" s="137"/>
      <c r="DHO3265" s="137"/>
    </row>
    <row r="3266" spans="1:2927" ht="27.9" customHeight="1" outlineLevel="1" x14ac:dyDescent="0.35">
      <c r="A3266" s="83" t="s">
        <v>4512</v>
      </c>
      <c r="B3266" s="84" t="s">
        <v>61</v>
      </c>
      <c r="C3266" s="85"/>
      <c r="D3266" s="86"/>
      <c r="E3266" s="101"/>
      <c r="F3266" s="101"/>
      <c r="G3266" s="101"/>
      <c r="H3266" s="101"/>
      <c r="I3266" s="101">
        <f t="shared" si="199"/>
        <v>0</v>
      </c>
      <c r="J3266" s="101"/>
      <c r="K3266" s="101"/>
      <c r="L3266" s="101"/>
      <c r="M3266" s="101"/>
      <c r="N3266" s="101">
        <f t="shared" si="200"/>
        <v>0</v>
      </c>
      <c r="O3266" s="88">
        <v>46055</v>
      </c>
      <c r="P3266" s="88">
        <v>46062</v>
      </c>
      <c r="Q3266" s="89">
        <v>0.16</v>
      </c>
      <c r="R3266" s="90" t="s">
        <v>33</v>
      </c>
      <c r="S3266" s="405"/>
      <c r="T3266" s="405"/>
      <c r="U3266" s="406"/>
    </row>
    <row r="3267" spans="1:2927" s="148" customFormat="1" ht="27.9" customHeight="1" outlineLevel="1" x14ac:dyDescent="0.35">
      <c r="A3267" s="83" t="s">
        <v>4513</v>
      </c>
      <c r="B3267" s="84" t="s">
        <v>63</v>
      </c>
      <c r="C3267" s="85"/>
      <c r="D3267" s="86"/>
      <c r="E3267" s="101"/>
      <c r="F3267" s="101"/>
      <c r="G3267" s="101"/>
      <c r="H3267" s="101"/>
      <c r="I3267" s="101">
        <f t="shared" si="199"/>
        <v>0</v>
      </c>
      <c r="J3267" s="101"/>
      <c r="K3267" s="101"/>
      <c r="L3267" s="101"/>
      <c r="M3267" s="101"/>
      <c r="N3267" s="101">
        <f t="shared" si="200"/>
        <v>0</v>
      </c>
      <c r="O3267" s="88">
        <v>46062</v>
      </c>
      <c r="P3267" s="88">
        <v>46064</v>
      </c>
      <c r="Q3267" s="89">
        <v>0.03</v>
      </c>
      <c r="R3267" s="90" t="s">
        <v>33</v>
      </c>
      <c r="S3267" s="91"/>
      <c r="T3267" s="91"/>
      <c r="U3267" s="102"/>
      <c r="V3267" s="137"/>
      <c r="W3267" s="137"/>
      <c r="X3267" s="137"/>
      <c r="Y3267" s="137"/>
      <c r="Z3267" s="137"/>
      <c r="AA3267" s="137"/>
      <c r="AB3267" s="137"/>
      <c r="AC3267" s="137"/>
      <c r="AD3267" s="137"/>
      <c r="AE3267" s="137"/>
      <c r="AF3267" s="137"/>
      <c r="AG3267" s="137"/>
      <c r="AH3267" s="137"/>
      <c r="AI3267" s="137"/>
      <c r="AJ3267" s="137"/>
      <c r="AK3267" s="137"/>
      <c r="AL3267" s="137"/>
      <c r="AM3267" s="137"/>
      <c r="AN3267" s="137"/>
      <c r="AO3267" s="137"/>
      <c r="AP3267" s="137"/>
      <c r="AQ3267" s="137"/>
      <c r="AR3267" s="137"/>
      <c r="AS3267" s="137"/>
      <c r="AT3267" s="137"/>
      <c r="AU3267" s="137"/>
      <c r="AV3267" s="137"/>
      <c r="AW3267" s="137"/>
      <c r="AX3267" s="137"/>
      <c r="AY3267" s="137"/>
      <c r="AZ3267" s="137"/>
      <c r="BA3267" s="137"/>
      <c r="BB3267" s="137"/>
      <c r="BC3267" s="137"/>
      <c r="BD3267" s="137"/>
      <c r="BE3267" s="137"/>
      <c r="BF3267" s="137"/>
      <c r="BG3267" s="137"/>
      <c r="BH3267" s="137"/>
      <c r="BI3267" s="137"/>
      <c r="BJ3267" s="137"/>
      <c r="BK3267" s="137"/>
      <c r="BL3267" s="137"/>
      <c r="BM3267" s="137"/>
      <c r="BN3267" s="137"/>
      <c r="BO3267" s="137"/>
      <c r="BP3267" s="137"/>
      <c r="BQ3267" s="137"/>
      <c r="BR3267" s="137"/>
      <c r="BS3267" s="137"/>
      <c r="BT3267" s="137"/>
      <c r="BU3267" s="137"/>
      <c r="BV3267" s="137"/>
      <c r="BW3267" s="137"/>
      <c r="BX3267" s="137"/>
      <c r="BY3267" s="137"/>
      <c r="BZ3267" s="137"/>
      <c r="CA3267" s="137"/>
      <c r="CB3267" s="137"/>
      <c r="CC3267" s="137"/>
      <c r="CD3267" s="137"/>
      <c r="CE3267" s="137"/>
      <c r="CF3267" s="137"/>
      <c r="CG3267" s="137"/>
      <c r="CH3267" s="137"/>
      <c r="CI3267" s="137"/>
      <c r="CJ3267" s="137"/>
      <c r="CK3267" s="137"/>
      <c r="CL3267" s="137"/>
      <c r="CM3267" s="137"/>
      <c r="CN3267" s="137"/>
      <c r="CO3267" s="137"/>
      <c r="CP3267" s="137"/>
      <c r="CQ3267" s="137"/>
      <c r="CR3267" s="137"/>
      <c r="CS3267" s="137"/>
      <c r="CT3267" s="137"/>
      <c r="CU3267" s="137"/>
      <c r="CV3267" s="137"/>
      <c r="CW3267" s="137"/>
      <c r="CX3267" s="137"/>
      <c r="CY3267" s="137"/>
      <c r="CZ3267" s="137"/>
      <c r="DA3267" s="137"/>
      <c r="DB3267" s="137"/>
      <c r="DC3267" s="137"/>
      <c r="DD3267" s="137"/>
      <c r="DE3267" s="137"/>
      <c r="DF3267" s="137"/>
      <c r="DG3267" s="137"/>
      <c r="DH3267" s="137"/>
      <c r="DI3267" s="137"/>
      <c r="DJ3267" s="137"/>
      <c r="DK3267" s="137"/>
      <c r="DL3267" s="137"/>
      <c r="DM3267" s="137"/>
      <c r="DN3267" s="137"/>
      <c r="DO3267" s="137"/>
      <c r="DP3267" s="137"/>
      <c r="DQ3267" s="137"/>
      <c r="DR3267" s="137"/>
      <c r="DS3267" s="137"/>
      <c r="DT3267" s="137"/>
      <c r="DU3267" s="137"/>
      <c r="DV3267" s="137"/>
      <c r="DW3267" s="137"/>
      <c r="DX3267" s="137"/>
      <c r="DY3267" s="137"/>
      <c r="DZ3267" s="137"/>
      <c r="EA3267" s="137"/>
      <c r="EB3267" s="137"/>
      <c r="EC3267" s="137"/>
      <c r="ED3267" s="137"/>
      <c r="EE3267" s="137"/>
      <c r="EF3267" s="137"/>
      <c r="EG3267" s="137"/>
      <c r="EH3267" s="137"/>
      <c r="EI3267" s="137"/>
      <c r="EJ3267" s="137"/>
      <c r="EK3267" s="137"/>
      <c r="EL3267" s="137"/>
      <c r="EM3267" s="137"/>
      <c r="EN3267" s="137"/>
      <c r="EO3267" s="137"/>
      <c r="EP3267" s="137"/>
      <c r="EQ3267" s="137"/>
      <c r="ER3267" s="137"/>
      <c r="ES3267" s="137"/>
      <c r="ET3267" s="137"/>
      <c r="EU3267" s="137"/>
      <c r="EV3267" s="137"/>
      <c r="EW3267" s="137"/>
      <c r="EX3267" s="137"/>
      <c r="EY3267" s="137"/>
      <c r="EZ3267" s="137"/>
      <c r="FA3267" s="137"/>
      <c r="FB3267" s="137"/>
      <c r="FC3267" s="137"/>
      <c r="FD3267" s="137"/>
      <c r="FE3267" s="137"/>
      <c r="FF3267" s="137"/>
      <c r="FG3267" s="137"/>
      <c r="FH3267" s="137"/>
      <c r="FI3267" s="137"/>
      <c r="FJ3267" s="137"/>
      <c r="FK3267" s="137"/>
      <c r="FL3267" s="137"/>
      <c r="FM3267" s="137"/>
      <c r="FN3267" s="137"/>
      <c r="FO3267" s="137"/>
      <c r="FP3267" s="137"/>
      <c r="FQ3267" s="137"/>
      <c r="FR3267" s="137"/>
      <c r="FS3267" s="137"/>
      <c r="FT3267" s="137"/>
      <c r="FU3267" s="137"/>
      <c r="FV3267" s="137"/>
      <c r="FW3267" s="137"/>
      <c r="FX3267" s="137"/>
      <c r="FY3267" s="137"/>
      <c r="FZ3267" s="137"/>
      <c r="GA3267" s="137"/>
      <c r="GB3267" s="137"/>
      <c r="GC3267" s="137"/>
      <c r="GD3267" s="137"/>
      <c r="GE3267" s="137"/>
      <c r="GF3267" s="137"/>
      <c r="GG3267" s="137"/>
      <c r="GH3267" s="137"/>
      <c r="GI3267" s="137"/>
      <c r="GJ3267" s="137"/>
      <c r="GK3267" s="137"/>
      <c r="GL3267" s="137"/>
      <c r="GM3267" s="137"/>
      <c r="GN3267" s="137"/>
      <c r="GO3267" s="137"/>
      <c r="GP3267" s="137"/>
      <c r="GQ3267" s="137"/>
      <c r="GR3267" s="137"/>
      <c r="GS3267" s="137"/>
      <c r="GT3267" s="137"/>
      <c r="GU3267" s="137"/>
      <c r="GV3267" s="137"/>
      <c r="GW3267" s="137"/>
      <c r="GX3267" s="137"/>
      <c r="GY3267" s="137"/>
      <c r="GZ3267" s="137"/>
      <c r="HA3267" s="137"/>
      <c r="HB3267" s="137"/>
      <c r="HC3267" s="137"/>
      <c r="HD3267" s="137"/>
      <c r="HE3267" s="137"/>
      <c r="HF3267" s="137"/>
      <c r="HG3267" s="137"/>
      <c r="HH3267" s="137"/>
      <c r="HI3267" s="137"/>
      <c r="HJ3267" s="137"/>
      <c r="HK3267" s="137"/>
      <c r="HL3267" s="137"/>
      <c r="HM3267" s="137"/>
      <c r="HN3267" s="137"/>
      <c r="HO3267" s="137"/>
      <c r="HP3267" s="137"/>
      <c r="HQ3267" s="137"/>
      <c r="HR3267" s="137"/>
      <c r="HS3267" s="137"/>
      <c r="HT3267" s="137"/>
      <c r="HU3267" s="137"/>
      <c r="HV3267" s="137"/>
      <c r="HW3267" s="137"/>
      <c r="HX3267" s="137"/>
      <c r="HY3267" s="137"/>
      <c r="HZ3267" s="137"/>
      <c r="IA3267" s="137"/>
      <c r="IB3267" s="137"/>
      <c r="IC3267" s="137"/>
      <c r="ID3267" s="137"/>
      <c r="IE3267" s="137"/>
      <c r="IF3267" s="137"/>
      <c r="IG3267" s="137"/>
      <c r="IH3267" s="137"/>
      <c r="II3267" s="137"/>
      <c r="IJ3267" s="137"/>
      <c r="IK3267" s="137"/>
      <c r="IL3267" s="137"/>
      <c r="IM3267" s="137"/>
      <c r="IN3267" s="137"/>
      <c r="IO3267" s="137"/>
      <c r="IP3267" s="137"/>
      <c r="IQ3267" s="137"/>
      <c r="IR3267" s="137"/>
      <c r="IS3267" s="137"/>
      <c r="IT3267" s="137"/>
      <c r="IU3267" s="137"/>
      <c r="IV3267" s="137"/>
      <c r="IW3267" s="137"/>
      <c r="IX3267" s="137"/>
      <c r="IY3267" s="137"/>
      <c r="IZ3267" s="137"/>
      <c r="JA3267" s="137"/>
      <c r="JB3267" s="137"/>
      <c r="JC3267" s="137"/>
      <c r="JD3267" s="137"/>
      <c r="JE3267" s="137"/>
      <c r="JF3267" s="137"/>
      <c r="JG3267" s="137"/>
      <c r="JH3267" s="137"/>
      <c r="JI3267" s="137"/>
      <c r="JJ3267" s="137"/>
      <c r="JK3267" s="137"/>
      <c r="JL3267" s="137"/>
      <c r="JM3267" s="137"/>
      <c r="JN3267" s="137"/>
      <c r="JO3267" s="137"/>
      <c r="JP3267" s="137"/>
      <c r="JQ3267" s="137"/>
      <c r="JR3267" s="137"/>
      <c r="JS3267" s="137"/>
      <c r="JT3267" s="137"/>
      <c r="JU3267" s="137"/>
      <c r="JV3267" s="137"/>
      <c r="JW3267" s="137"/>
      <c r="JX3267" s="137"/>
      <c r="JY3267" s="137"/>
      <c r="JZ3267" s="137"/>
      <c r="KA3267" s="137"/>
      <c r="KB3267" s="137"/>
      <c r="KC3267" s="137"/>
      <c r="KD3267" s="137"/>
      <c r="KE3267" s="137"/>
      <c r="KF3267" s="137"/>
      <c r="KG3267" s="137"/>
      <c r="KH3267" s="137"/>
      <c r="KI3267" s="137"/>
      <c r="KJ3267" s="137"/>
      <c r="KK3267" s="137"/>
      <c r="KL3267" s="137"/>
      <c r="KM3267" s="137"/>
      <c r="KN3267" s="137"/>
      <c r="KO3267" s="137"/>
      <c r="KP3267" s="137"/>
      <c r="KQ3267" s="137"/>
      <c r="KR3267" s="137"/>
      <c r="KS3267" s="137"/>
      <c r="KT3267" s="137"/>
      <c r="KU3267" s="137"/>
      <c r="KV3267" s="137"/>
      <c r="KW3267" s="137"/>
      <c r="KX3267" s="137"/>
      <c r="KY3267" s="137"/>
      <c r="KZ3267" s="137"/>
      <c r="LA3267" s="137"/>
      <c r="LB3267" s="137"/>
      <c r="LC3267" s="137"/>
      <c r="LD3267" s="137"/>
      <c r="LE3267" s="137"/>
      <c r="LF3267" s="137"/>
      <c r="LG3267" s="137"/>
      <c r="LH3267" s="137"/>
      <c r="LI3267" s="137"/>
      <c r="LJ3267" s="137"/>
      <c r="LK3267" s="137"/>
      <c r="LL3267" s="137"/>
      <c r="LM3267" s="137"/>
      <c r="LN3267" s="137"/>
      <c r="LO3267" s="137"/>
      <c r="LP3267" s="137"/>
      <c r="LQ3267" s="137"/>
      <c r="LR3267" s="137"/>
      <c r="LS3267" s="137"/>
      <c r="LT3267" s="137"/>
      <c r="LU3267" s="137"/>
      <c r="LV3267" s="137"/>
      <c r="LW3267" s="137"/>
      <c r="LX3267" s="137"/>
      <c r="LY3267" s="137"/>
      <c r="LZ3267" s="137"/>
      <c r="MA3267" s="137"/>
      <c r="MB3267" s="137"/>
      <c r="MC3267" s="137"/>
      <c r="MD3267" s="137"/>
      <c r="ME3267" s="137"/>
      <c r="MF3267" s="137"/>
      <c r="MG3267" s="137"/>
      <c r="MH3267" s="137"/>
      <c r="MI3267" s="137"/>
      <c r="MJ3267" s="137"/>
      <c r="MK3267" s="137"/>
      <c r="ML3267" s="137"/>
      <c r="MM3267" s="137"/>
      <c r="MN3267" s="137"/>
      <c r="MO3267" s="137"/>
      <c r="MP3267" s="137"/>
      <c r="MQ3267" s="137"/>
      <c r="MR3267" s="137"/>
      <c r="MS3267" s="137"/>
      <c r="MT3267" s="137"/>
      <c r="MU3267" s="137"/>
      <c r="MV3267" s="137"/>
      <c r="MW3267" s="137"/>
      <c r="MX3267" s="137"/>
      <c r="MY3267" s="137"/>
      <c r="MZ3267" s="137"/>
      <c r="NA3267" s="137"/>
      <c r="NB3267" s="137"/>
      <c r="NC3267" s="137"/>
      <c r="ND3267" s="137"/>
      <c r="NE3267" s="137"/>
      <c r="NF3267" s="137"/>
      <c r="NG3267" s="137"/>
      <c r="NH3267" s="137"/>
      <c r="NI3267" s="137"/>
      <c r="NJ3267" s="137"/>
      <c r="NK3267" s="137"/>
      <c r="NL3267" s="137"/>
      <c r="NM3267" s="137"/>
      <c r="NN3267" s="137"/>
      <c r="NO3267" s="137"/>
      <c r="NP3267" s="137"/>
      <c r="NQ3267" s="137"/>
      <c r="NR3267" s="137"/>
      <c r="NS3267" s="137"/>
      <c r="NT3267" s="137"/>
      <c r="NU3267" s="137"/>
      <c r="NV3267" s="137"/>
      <c r="NW3267" s="137"/>
      <c r="NX3267" s="137"/>
      <c r="NY3267" s="137"/>
      <c r="NZ3267" s="137"/>
      <c r="OA3267" s="137"/>
      <c r="OB3267" s="137"/>
      <c r="OC3267" s="137"/>
      <c r="OD3267" s="137"/>
      <c r="OE3267" s="137"/>
      <c r="OF3267" s="137"/>
      <c r="OG3267" s="137"/>
      <c r="OH3267" s="137"/>
      <c r="OI3267" s="137"/>
      <c r="OJ3267" s="137"/>
      <c r="OK3267" s="137"/>
      <c r="OL3267" s="137"/>
      <c r="OM3267" s="137"/>
      <c r="ON3267" s="137"/>
      <c r="OO3267" s="137"/>
      <c r="OP3267" s="137"/>
      <c r="OQ3267" s="137"/>
      <c r="OR3267" s="137"/>
      <c r="OS3267" s="137"/>
      <c r="OT3267" s="137"/>
      <c r="OU3267" s="137"/>
      <c r="OV3267" s="137"/>
      <c r="OW3267" s="137"/>
      <c r="OX3267" s="137"/>
      <c r="OY3267" s="137"/>
      <c r="OZ3267" s="137"/>
      <c r="PA3267" s="137"/>
      <c r="PB3267" s="137"/>
      <c r="PC3267" s="137"/>
      <c r="PD3267" s="137"/>
      <c r="PE3267" s="137"/>
      <c r="PF3267" s="137"/>
      <c r="PG3267" s="137"/>
      <c r="PH3267" s="137"/>
      <c r="PI3267" s="137"/>
      <c r="PJ3267" s="137"/>
      <c r="PK3267" s="137"/>
      <c r="PL3267" s="137"/>
      <c r="PM3267" s="137"/>
      <c r="PN3267" s="137"/>
      <c r="PO3267" s="137"/>
      <c r="PP3267" s="137"/>
      <c r="PQ3267" s="137"/>
      <c r="PR3267" s="137"/>
      <c r="PS3267" s="137"/>
      <c r="PT3267" s="137"/>
      <c r="PU3267" s="137"/>
      <c r="PV3267" s="137"/>
      <c r="PW3267" s="137"/>
      <c r="PX3267" s="137"/>
      <c r="PY3267" s="137"/>
      <c r="PZ3267" s="137"/>
      <c r="QA3267" s="137"/>
      <c r="QB3267" s="137"/>
      <c r="QC3267" s="137"/>
      <c r="QD3267" s="137"/>
      <c r="QE3267" s="137"/>
      <c r="QF3267" s="137"/>
      <c r="QG3267" s="137"/>
      <c r="QH3267" s="137"/>
      <c r="QI3267" s="137"/>
      <c r="QJ3267" s="137"/>
      <c r="QK3267" s="137"/>
      <c r="QL3267" s="137"/>
      <c r="QM3267" s="137"/>
      <c r="QN3267" s="137"/>
      <c r="QO3267" s="137"/>
      <c r="QP3267" s="137"/>
      <c r="QQ3267" s="137"/>
      <c r="QR3267" s="137"/>
      <c r="QS3267" s="137"/>
      <c r="QT3267" s="137"/>
      <c r="QU3267" s="137"/>
      <c r="QV3267" s="137"/>
      <c r="QW3267" s="137"/>
      <c r="QX3267" s="137"/>
      <c r="QY3267" s="137"/>
      <c r="QZ3267" s="137"/>
      <c r="RA3267" s="137"/>
      <c r="RB3267" s="137"/>
      <c r="RC3267" s="137"/>
      <c r="RD3267" s="137"/>
      <c r="RE3267" s="137"/>
      <c r="RF3267" s="137"/>
      <c r="RG3267" s="137"/>
      <c r="RH3267" s="137"/>
      <c r="RI3267" s="137"/>
      <c r="RJ3267" s="137"/>
      <c r="RK3267" s="137"/>
      <c r="RL3267" s="137"/>
      <c r="RM3267" s="137"/>
      <c r="RN3267" s="137"/>
      <c r="RO3267" s="137"/>
      <c r="RP3267" s="137"/>
      <c r="RQ3267" s="137"/>
      <c r="RR3267" s="137"/>
      <c r="RS3267" s="137"/>
      <c r="RT3267" s="137"/>
      <c r="RU3267" s="137"/>
      <c r="RV3267" s="137"/>
      <c r="RW3267" s="137"/>
      <c r="RX3267" s="137"/>
      <c r="RY3267" s="137"/>
      <c r="RZ3267" s="137"/>
      <c r="SA3267" s="137"/>
      <c r="SB3267" s="137"/>
      <c r="SC3267" s="137"/>
      <c r="SD3267" s="137"/>
      <c r="SE3267" s="137"/>
      <c r="SF3267" s="137"/>
      <c r="SG3267" s="137"/>
      <c r="SH3267" s="137"/>
      <c r="SI3267" s="137"/>
      <c r="SJ3267" s="137"/>
      <c r="SK3267" s="137"/>
      <c r="SL3267" s="137"/>
      <c r="SM3267" s="137"/>
      <c r="SN3267" s="137"/>
      <c r="SO3267" s="137"/>
      <c r="SP3267" s="137"/>
      <c r="SQ3267" s="137"/>
      <c r="SR3267" s="137"/>
      <c r="SS3267" s="137"/>
      <c r="ST3267" s="137"/>
      <c r="SU3267" s="137"/>
      <c r="SV3267" s="137"/>
      <c r="SW3267" s="137"/>
      <c r="SX3267" s="137"/>
      <c r="SY3267" s="137"/>
      <c r="SZ3267" s="137"/>
      <c r="TA3267" s="137"/>
      <c r="TB3267" s="137"/>
      <c r="TC3267" s="137"/>
      <c r="TD3267" s="137"/>
      <c r="TE3267" s="137"/>
      <c r="TF3267" s="137"/>
      <c r="TG3267" s="137"/>
      <c r="TH3267" s="137"/>
      <c r="TI3267" s="137"/>
      <c r="TJ3267" s="137"/>
      <c r="TK3267" s="137"/>
      <c r="TL3267" s="137"/>
      <c r="TM3267" s="137"/>
      <c r="TN3267" s="137"/>
      <c r="TO3267" s="137"/>
      <c r="TP3267" s="137"/>
      <c r="TQ3267" s="137"/>
      <c r="TR3267" s="137"/>
      <c r="TS3267" s="137"/>
      <c r="TT3267" s="137"/>
      <c r="TU3267" s="137"/>
      <c r="TV3267" s="137"/>
      <c r="TW3267" s="137"/>
      <c r="TX3267" s="137"/>
      <c r="TY3267" s="137"/>
      <c r="TZ3267" s="137"/>
      <c r="UA3267" s="137"/>
      <c r="UB3267" s="137"/>
      <c r="UC3267" s="137"/>
      <c r="UD3267" s="137"/>
      <c r="UE3267" s="137"/>
      <c r="UF3267" s="137"/>
      <c r="UG3267" s="137"/>
      <c r="UH3267" s="137"/>
      <c r="UI3267" s="137"/>
      <c r="UJ3267" s="137"/>
      <c r="UK3267" s="137"/>
      <c r="UL3267" s="137"/>
      <c r="UM3267" s="137"/>
      <c r="UN3267" s="137"/>
      <c r="UO3267" s="137"/>
      <c r="UP3267" s="137"/>
      <c r="UQ3267" s="137"/>
      <c r="UR3267" s="137"/>
      <c r="US3267" s="137"/>
      <c r="UT3267" s="137"/>
      <c r="UU3267" s="137"/>
      <c r="UV3267" s="137"/>
      <c r="UW3267" s="137"/>
      <c r="UX3267" s="137"/>
      <c r="UY3267" s="137"/>
      <c r="UZ3267" s="137"/>
      <c r="VA3267" s="137"/>
      <c r="VB3267" s="137"/>
      <c r="VC3267" s="137"/>
      <c r="VD3267" s="137"/>
      <c r="VE3267" s="137"/>
      <c r="VF3267" s="137"/>
      <c r="VG3267" s="137"/>
      <c r="VH3267" s="137"/>
      <c r="VI3267" s="137"/>
      <c r="VJ3267" s="137"/>
      <c r="VK3267" s="137"/>
      <c r="VL3267" s="137"/>
      <c r="VM3267" s="137"/>
      <c r="VN3267" s="137"/>
      <c r="VO3267" s="137"/>
      <c r="VP3267" s="137"/>
      <c r="VQ3267" s="137"/>
      <c r="VR3267" s="137"/>
      <c r="VS3267" s="137"/>
      <c r="VT3267" s="137"/>
      <c r="VU3267" s="137"/>
      <c r="VV3267" s="137"/>
      <c r="VW3267" s="137"/>
      <c r="VX3267" s="137"/>
      <c r="VY3267" s="137"/>
      <c r="VZ3267" s="137"/>
      <c r="WA3267" s="137"/>
      <c r="WB3267" s="137"/>
      <c r="WC3267" s="137"/>
      <c r="WD3267" s="137"/>
      <c r="WE3267" s="137"/>
      <c r="WF3267" s="137"/>
      <c r="WG3267" s="137"/>
      <c r="WH3267" s="137"/>
      <c r="WI3267" s="137"/>
      <c r="WJ3267" s="137"/>
      <c r="WK3267" s="137"/>
      <c r="WL3267" s="137"/>
      <c r="WM3267" s="137"/>
      <c r="WN3267" s="137"/>
      <c r="WO3267" s="137"/>
      <c r="WP3267" s="137"/>
      <c r="WQ3267" s="137"/>
      <c r="WR3267" s="137"/>
      <c r="WS3267" s="137"/>
      <c r="WT3267" s="137"/>
      <c r="WU3267" s="137"/>
      <c r="WV3267" s="137"/>
      <c r="WW3267" s="137"/>
      <c r="WX3267" s="137"/>
      <c r="WY3267" s="137"/>
      <c r="WZ3267" s="137"/>
      <c r="XA3267" s="137"/>
      <c r="XB3267" s="137"/>
      <c r="XC3267" s="137"/>
      <c r="XD3267" s="137"/>
      <c r="XE3267" s="137"/>
      <c r="XF3267" s="137"/>
      <c r="XG3267" s="137"/>
      <c r="XH3267" s="137"/>
      <c r="XI3267" s="137"/>
      <c r="XJ3267" s="137"/>
      <c r="XK3267" s="137"/>
      <c r="XL3267" s="137"/>
      <c r="XM3267" s="137"/>
      <c r="XN3267" s="137"/>
      <c r="XO3267" s="137"/>
      <c r="XP3267" s="137"/>
      <c r="XQ3267" s="137"/>
      <c r="XR3267" s="137"/>
      <c r="XS3267" s="137"/>
      <c r="XT3267" s="137"/>
      <c r="XU3267" s="137"/>
      <c r="XV3267" s="137"/>
      <c r="XW3267" s="137"/>
      <c r="XX3267" s="137"/>
      <c r="XY3267" s="137"/>
      <c r="XZ3267" s="137"/>
      <c r="YA3267" s="137"/>
      <c r="YB3267" s="137"/>
      <c r="YC3267" s="137"/>
      <c r="YD3267" s="137"/>
      <c r="YE3267" s="137"/>
      <c r="YF3267" s="137"/>
      <c r="YG3267" s="137"/>
      <c r="YH3267" s="137"/>
      <c r="YI3267" s="137"/>
      <c r="YJ3267" s="137"/>
      <c r="YK3267" s="137"/>
      <c r="YL3267" s="137"/>
      <c r="YM3267" s="137"/>
      <c r="YN3267" s="137"/>
      <c r="YO3267" s="137"/>
      <c r="YP3267" s="137"/>
      <c r="YQ3267" s="137"/>
      <c r="YR3267" s="137"/>
      <c r="YS3267" s="137"/>
      <c r="YT3267" s="137"/>
      <c r="YU3267" s="137"/>
      <c r="YV3267" s="137"/>
      <c r="YW3267" s="137"/>
      <c r="YX3267" s="137"/>
      <c r="YY3267" s="137"/>
      <c r="YZ3267" s="137"/>
      <c r="ZA3267" s="137"/>
      <c r="ZB3267" s="137"/>
      <c r="ZC3267" s="137"/>
      <c r="ZD3267" s="137"/>
      <c r="ZE3267" s="137"/>
      <c r="ZF3267" s="137"/>
      <c r="ZG3267" s="137"/>
      <c r="ZH3267" s="137"/>
      <c r="ZI3267" s="137"/>
      <c r="ZJ3267" s="137"/>
      <c r="ZK3267" s="137"/>
      <c r="ZL3267" s="137"/>
      <c r="ZM3267" s="137"/>
      <c r="ZN3267" s="137"/>
      <c r="ZO3267" s="137"/>
      <c r="ZP3267" s="137"/>
      <c r="ZQ3267" s="137"/>
      <c r="ZR3267" s="137"/>
      <c r="ZS3267" s="137"/>
      <c r="ZT3267" s="137"/>
      <c r="ZU3267" s="137"/>
      <c r="ZV3267" s="137"/>
      <c r="ZW3267" s="137"/>
      <c r="ZX3267" s="137"/>
      <c r="ZY3267" s="137"/>
      <c r="ZZ3267" s="137"/>
      <c r="AAA3267" s="137"/>
      <c r="AAB3267" s="137"/>
      <c r="AAC3267" s="137"/>
      <c r="AAD3267" s="137"/>
      <c r="AAE3267" s="137"/>
      <c r="AAF3267" s="137"/>
      <c r="AAG3267" s="137"/>
      <c r="AAH3267" s="137"/>
      <c r="AAI3267" s="137"/>
      <c r="AAJ3267" s="137"/>
      <c r="AAK3267" s="137"/>
      <c r="AAL3267" s="137"/>
      <c r="AAM3267" s="137"/>
      <c r="AAN3267" s="137"/>
      <c r="AAO3267" s="137"/>
      <c r="AAP3267" s="137"/>
      <c r="AAQ3267" s="137"/>
      <c r="AAR3267" s="137"/>
      <c r="AAS3267" s="137"/>
      <c r="AAT3267" s="137"/>
      <c r="AAU3267" s="137"/>
      <c r="AAV3267" s="137"/>
      <c r="AAW3267" s="137"/>
      <c r="AAX3267" s="137"/>
      <c r="AAY3267" s="137"/>
      <c r="AAZ3267" s="137"/>
      <c r="ABA3267" s="137"/>
      <c r="ABB3267" s="137"/>
      <c r="ABC3267" s="137"/>
      <c r="ABD3267" s="137"/>
      <c r="ABE3267" s="137"/>
      <c r="ABF3267" s="137"/>
      <c r="ABG3267" s="137"/>
      <c r="ABH3267" s="137"/>
      <c r="ABI3267" s="137"/>
      <c r="ABJ3267" s="137"/>
      <c r="ABK3267" s="137"/>
      <c r="ABL3267" s="137"/>
      <c r="ABM3267" s="137"/>
      <c r="ABN3267" s="137"/>
      <c r="ABO3267" s="137"/>
      <c r="ABP3267" s="137"/>
      <c r="ABQ3267" s="137"/>
      <c r="ABR3267" s="137"/>
      <c r="ABS3267" s="137"/>
      <c r="ABT3267" s="137"/>
      <c r="ABU3267" s="137"/>
      <c r="ABV3267" s="137"/>
      <c r="ABW3267" s="137"/>
      <c r="ABX3267" s="137"/>
      <c r="ABY3267" s="137"/>
      <c r="ABZ3267" s="137"/>
      <c r="ACA3267" s="137"/>
      <c r="ACB3267" s="137"/>
      <c r="ACC3267" s="137"/>
      <c r="ACD3267" s="137"/>
      <c r="ACE3267" s="137"/>
      <c r="ACF3267" s="137"/>
      <c r="ACG3267" s="137"/>
      <c r="ACH3267" s="137"/>
      <c r="ACI3267" s="137"/>
      <c r="ACJ3267" s="137"/>
      <c r="ACK3267" s="137"/>
      <c r="ACL3267" s="137"/>
      <c r="ACM3267" s="137"/>
      <c r="ACN3267" s="137"/>
      <c r="ACO3267" s="137"/>
      <c r="ACP3267" s="137"/>
      <c r="ACQ3267" s="137"/>
      <c r="ACR3267" s="137"/>
      <c r="ACS3267" s="137"/>
      <c r="ACT3267" s="137"/>
      <c r="ACU3267" s="137"/>
      <c r="ACV3267" s="137"/>
      <c r="ACW3267" s="137"/>
      <c r="ACX3267" s="137"/>
      <c r="ACY3267" s="137"/>
      <c r="ACZ3267" s="137"/>
      <c r="ADA3267" s="137"/>
      <c r="ADB3267" s="137"/>
      <c r="ADC3267" s="137"/>
      <c r="ADD3267" s="137"/>
      <c r="ADE3267" s="137"/>
      <c r="ADF3267" s="137"/>
      <c r="ADG3267" s="137"/>
      <c r="ADH3267" s="137"/>
      <c r="ADI3267" s="137"/>
      <c r="ADJ3267" s="137"/>
      <c r="ADK3267" s="137"/>
      <c r="ADL3267" s="137"/>
      <c r="ADM3267" s="137"/>
      <c r="ADN3267" s="137"/>
      <c r="ADO3267" s="137"/>
      <c r="ADP3267" s="137"/>
      <c r="ADQ3267" s="137"/>
      <c r="ADR3267" s="137"/>
      <c r="ADS3267" s="137"/>
      <c r="ADT3267" s="137"/>
      <c r="ADU3267" s="137"/>
      <c r="ADV3267" s="137"/>
      <c r="ADW3267" s="137"/>
      <c r="ADX3267" s="137"/>
      <c r="ADY3267" s="137"/>
      <c r="ADZ3267" s="137"/>
      <c r="AEA3267" s="137"/>
      <c r="AEB3267" s="137"/>
      <c r="AEC3267" s="137"/>
      <c r="AED3267" s="137"/>
      <c r="AEE3267" s="137"/>
      <c r="AEF3267" s="137"/>
      <c r="AEG3267" s="137"/>
      <c r="AEH3267" s="137"/>
      <c r="AEI3267" s="137"/>
      <c r="AEJ3267" s="137"/>
      <c r="AEK3267" s="137"/>
      <c r="AEL3267" s="137"/>
      <c r="AEM3267" s="137"/>
      <c r="AEN3267" s="137"/>
      <c r="AEO3267" s="137"/>
      <c r="AEP3267" s="137"/>
      <c r="AEQ3267" s="137"/>
      <c r="AER3267" s="137"/>
      <c r="AES3267" s="137"/>
      <c r="AET3267" s="137"/>
      <c r="AEU3267" s="137"/>
      <c r="AEV3267" s="137"/>
      <c r="AEW3267" s="137"/>
      <c r="AEX3267" s="137"/>
      <c r="AEY3267" s="137"/>
      <c r="AEZ3267" s="137"/>
      <c r="AFA3267" s="137"/>
      <c r="AFB3267" s="137"/>
      <c r="AFC3267" s="137"/>
      <c r="AFD3267" s="137"/>
      <c r="AFE3267" s="137"/>
      <c r="AFF3267" s="137"/>
      <c r="AFG3267" s="137"/>
      <c r="AFH3267" s="137"/>
      <c r="AFI3267" s="137"/>
      <c r="AFJ3267" s="137"/>
      <c r="AFK3267" s="137"/>
      <c r="AFL3267" s="137"/>
      <c r="AFM3267" s="137"/>
      <c r="AFN3267" s="137"/>
      <c r="AFO3267" s="137"/>
      <c r="AFP3267" s="137"/>
      <c r="AFQ3267" s="137"/>
      <c r="AFR3267" s="137"/>
      <c r="AFS3267" s="137"/>
      <c r="AFT3267" s="137"/>
      <c r="AFU3267" s="137"/>
      <c r="AFV3267" s="137"/>
      <c r="AFW3267" s="137"/>
      <c r="AFX3267" s="137"/>
      <c r="AFY3267" s="137"/>
      <c r="AFZ3267" s="137"/>
      <c r="AGA3267" s="137"/>
      <c r="AGB3267" s="137"/>
      <c r="AGC3267" s="137"/>
      <c r="AGD3267" s="137"/>
      <c r="AGE3267" s="137"/>
      <c r="AGF3267" s="137"/>
      <c r="AGG3267" s="137"/>
      <c r="AGH3267" s="137"/>
      <c r="AGI3267" s="137"/>
      <c r="AGJ3267" s="137"/>
      <c r="AGK3267" s="137"/>
      <c r="AGL3267" s="137"/>
      <c r="AGM3267" s="137"/>
      <c r="AGN3267" s="137"/>
      <c r="AGO3267" s="137"/>
      <c r="AGP3267" s="137"/>
      <c r="AGQ3267" s="137"/>
      <c r="AGR3267" s="137"/>
      <c r="AGS3267" s="137"/>
      <c r="AGT3267" s="137"/>
      <c r="AGU3267" s="137"/>
      <c r="AGV3267" s="137"/>
      <c r="AGW3267" s="137"/>
      <c r="AGX3267" s="137"/>
      <c r="AGY3267" s="137"/>
      <c r="AGZ3267" s="137"/>
      <c r="AHA3267" s="137"/>
      <c r="AHB3267" s="137"/>
      <c r="AHC3267" s="137"/>
      <c r="AHD3267" s="137"/>
      <c r="AHE3267" s="137"/>
      <c r="AHF3267" s="137"/>
      <c r="AHG3267" s="137"/>
      <c r="AHH3267" s="137"/>
      <c r="AHI3267" s="137"/>
      <c r="AHJ3267" s="137"/>
      <c r="AHK3267" s="137"/>
      <c r="AHL3267" s="137"/>
      <c r="AHM3267" s="137"/>
      <c r="AHN3267" s="137"/>
      <c r="AHO3267" s="137"/>
      <c r="AHP3267" s="137"/>
      <c r="AHQ3267" s="137"/>
      <c r="AHR3267" s="137"/>
      <c r="AHS3267" s="137"/>
      <c r="AHT3267" s="137"/>
      <c r="AHU3267" s="137"/>
      <c r="AHV3267" s="137"/>
      <c r="AHW3267" s="137"/>
      <c r="AHX3267" s="137"/>
      <c r="AHY3267" s="137"/>
      <c r="AHZ3267" s="137"/>
      <c r="AIA3267" s="137"/>
      <c r="AIB3267" s="137"/>
      <c r="AIC3267" s="137"/>
      <c r="AID3267" s="137"/>
      <c r="AIE3267" s="137"/>
      <c r="AIF3267" s="137"/>
      <c r="AIG3267" s="137"/>
      <c r="AIH3267" s="137"/>
      <c r="AII3267" s="137"/>
      <c r="AIJ3267" s="137"/>
      <c r="AIK3267" s="137"/>
      <c r="AIL3267" s="137"/>
      <c r="AIM3267" s="137"/>
      <c r="AIN3267" s="137"/>
      <c r="AIO3267" s="137"/>
      <c r="AIP3267" s="137"/>
      <c r="AIQ3267" s="137"/>
      <c r="AIR3267" s="137"/>
      <c r="AIS3267" s="137"/>
      <c r="AIT3267" s="137"/>
      <c r="AIU3267" s="137"/>
      <c r="AIV3267" s="137"/>
      <c r="AIW3267" s="137"/>
      <c r="AIX3267" s="137"/>
      <c r="AIY3267" s="137"/>
      <c r="AIZ3267" s="137"/>
      <c r="AJA3267" s="137"/>
      <c r="AJB3267" s="137"/>
      <c r="AJC3267" s="137"/>
      <c r="AJD3267" s="137"/>
      <c r="AJE3267" s="137"/>
      <c r="AJF3267" s="137"/>
      <c r="AJG3267" s="137"/>
      <c r="AJH3267" s="137"/>
      <c r="AJI3267" s="137"/>
      <c r="AJJ3267" s="137"/>
      <c r="AJK3267" s="137"/>
      <c r="AJL3267" s="137"/>
      <c r="AJM3267" s="137"/>
      <c r="AJN3267" s="137"/>
      <c r="AJO3267" s="137"/>
      <c r="AJP3267" s="137"/>
      <c r="AJQ3267" s="137"/>
      <c r="AJR3267" s="137"/>
      <c r="AJS3267" s="137"/>
      <c r="AJT3267" s="137"/>
      <c r="AJU3267" s="137"/>
      <c r="AJV3267" s="137"/>
      <c r="AJW3267" s="137"/>
      <c r="AJX3267" s="137"/>
      <c r="AJY3267" s="137"/>
      <c r="AJZ3267" s="137"/>
      <c r="AKA3267" s="137"/>
      <c r="AKB3267" s="137"/>
      <c r="AKC3267" s="137"/>
      <c r="AKD3267" s="137"/>
      <c r="AKE3267" s="137"/>
      <c r="AKF3267" s="137"/>
      <c r="AKG3267" s="137"/>
      <c r="AKH3267" s="137"/>
      <c r="AKI3267" s="137"/>
      <c r="AKJ3267" s="137"/>
      <c r="AKK3267" s="137"/>
      <c r="AKL3267" s="137"/>
      <c r="AKM3267" s="137"/>
      <c r="AKN3267" s="137"/>
      <c r="AKO3267" s="137"/>
      <c r="AKP3267" s="137"/>
      <c r="AKQ3267" s="137"/>
      <c r="AKR3267" s="137"/>
      <c r="AKS3267" s="137"/>
      <c r="AKT3267" s="137"/>
      <c r="AKU3267" s="137"/>
      <c r="AKV3267" s="137"/>
      <c r="AKW3267" s="137"/>
      <c r="AKX3267" s="137"/>
      <c r="AKY3267" s="137"/>
      <c r="AKZ3267" s="137"/>
      <c r="ALA3267" s="137"/>
      <c r="ALB3267" s="137"/>
      <c r="ALC3267" s="137"/>
      <c r="ALD3267" s="137"/>
      <c r="ALE3267" s="137"/>
      <c r="ALF3267" s="137"/>
      <c r="ALG3267" s="137"/>
      <c r="ALH3267" s="137"/>
      <c r="ALI3267" s="137"/>
      <c r="ALJ3267" s="137"/>
      <c r="ALK3267" s="137"/>
      <c r="ALL3267" s="137"/>
      <c r="ALM3267" s="137"/>
      <c r="ALN3267" s="137"/>
      <c r="ALO3267" s="137"/>
      <c r="ALP3267" s="137"/>
      <c r="ALQ3267" s="137"/>
      <c r="ALR3267" s="137"/>
      <c r="ALS3267" s="137"/>
      <c r="ALT3267" s="137"/>
      <c r="ALU3267" s="137"/>
      <c r="ALV3267" s="137"/>
      <c r="ALW3267" s="137"/>
      <c r="ALX3267" s="137"/>
      <c r="ALY3267" s="137"/>
      <c r="ALZ3267" s="137"/>
      <c r="AMA3267" s="137"/>
      <c r="AMB3267" s="137"/>
      <c r="AMC3267" s="137"/>
      <c r="AMD3267" s="137"/>
      <c r="AME3267" s="137"/>
      <c r="AMF3267" s="137"/>
      <c r="AMG3267" s="137"/>
      <c r="AMH3267" s="137"/>
      <c r="AMI3267" s="137"/>
      <c r="AMJ3267" s="137"/>
      <c r="AMK3267" s="137"/>
      <c r="AML3267" s="137"/>
      <c r="AMM3267" s="137"/>
      <c r="AMN3267" s="137"/>
      <c r="AMO3267" s="137"/>
      <c r="AMP3267" s="137"/>
      <c r="AMQ3267" s="137"/>
      <c r="AMR3267" s="137"/>
      <c r="AMS3267" s="137"/>
      <c r="AMT3267" s="137"/>
      <c r="AMU3267" s="137"/>
      <c r="AMV3267" s="137"/>
      <c r="AMW3267" s="137"/>
      <c r="AMX3267" s="137"/>
      <c r="AMY3267" s="137"/>
      <c r="AMZ3267" s="137"/>
      <c r="ANA3267" s="137"/>
      <c r="ANB3267" s="137"/>
      <c r="ANC3267" s="137"/>
      <c r="AND3267" s="137"/>
      <c r="ANE3267" s="137"/>
      <c r="ANF3267" s="137"/>
      <c r="ANG3267" s="137"/>
      <c r="ANH3267" s="137"/>
      <c r="ANI3267" s="137"/>
      <c r="ANJ3267" s="137"/>
      <c r="ANK3267" s="137"/>
      <c r="ANL3267" s="137"/>
      <c r="ANM3267" s="137"/>
      <c r="ANN3267" s="137"/>
      <c r="ANO3267" s="137"/>
      <c r="ANP3267" s="137"/>
      <c r="ANQ3267" s="137"/>
      <c r="ANR3267" s="137"/>
      <c r="ANS3267" s="137"/>
      <c r="ANT3267" s="137"/>
      <c r="ANU3267" s="137"/>
      <c r="ANV3267" s="137"/>
      <c r="ANW3267" s="137"/>
      <c r="ANX3267" s="137"/>
      <c r="ANY3267" s="137"/>
      <c r="ANZ3267" s="137"/>
      <c r="AOA3267" s="137"/>
      <c r="AOB3267" s="137"/>
      <c r="AOC3267" s="137"/>
      <c r="AOD3267" s="137"/>
      <c r="AOE3267" s="137"/>
      <c r="AOF3267" s="137"/>
      <c r="AOG3267" s="137"/>
      <c r="AOH3267" s="137"/>
      <c r="AOI3267" s="137"/>
      <c r="AOJ3267" s="137"/>
      <c r="AOK3267" s="137"/>
      <c r="AOL3267" s="137"/>
      <c r="AOM3267" s="137"/>
      <c r="AON3267" s="137"/>
      <c r="AOO3267" s="137"/>
      <c r="AOP3267" s="137"/>
      <c r="AOQ3267" s="137"/>
      <c r="AOR3267" s="137"/>
      <c r="AOS3267" s="137"/>
      <c r="AOT3267" s="137"/>
      <c r="AOU3267" s="137"/>
      <c r="AOV3267" s="137"/>
      <c r="AOW3267" s="137"/>
      <c r="AOX3267" s="137"/>
      <c r="AOY3267" s="137"/>
      <c r="AOZ3267" s="137"/>
      <c r="APA3267" s="137"/>
      <c r="APB3267" s="137"/>
      <c r="APC3267" s="137"/>
      <c r="APD3267" s="137"/>
      <c r="APE3267" s="137"/>
      <c r="APF3267" s="137"/>
      <c r="APG3267" s="137"/>
      <c r="APH3267" s="137"/>
      <c r="API3267" s="137"/>
      <c r="APJ3267" s="137"/>
      <c r="APK3267" s="137"/>
      <c r="APL3267" s="137"/>
      <c r="APM3267" s="137"/>
      <c r="APN3267" s="137"/>
      <c r="APO3267" s="137"/>
      <c r="APP3267" s="137"/>
      <c r="APQ3267" s="137"/>
      <c r="APR3267" s="137"/>
      <c r="APS3267" s="137"/>
      <c r="APT3267" s="137"/>
      <c r="APU3267" s="137"/>
      <c r="APV3267" s="137"/>
      <c r="APW3267" s="137"/>
      <c r="APX3267" s="137"/>
      <c r="APY3267" s="137"/>
      <c r="APZ3267" s="137"/>
      <c r="AQA3267" s="137"/>
      <c r="AQB3267" s="137"/>
      <c r="AQC3267" s="137"/>
      <c r="AQD3267" s="137"/>
      <c r="AQE3267" s="137"/>
      <c r="AQF3267" s="137"/>
      <c r="AQG3267" s="137"/>
      <c r="AQH3267" s="137"/>
      <c r="AQI3267" s="137"/>
      <c r="AQJ3267" s="137"/>
      <c r="AQK3267" s="137"/>
      <c r="AQL3267" s="137"/>
      <c r="AQM3267" s="137"/>
      <c r="AQN3267" s="137"/>
      <c r="AQO3267" s="137"/>
      <c r="AQP3267" s="137"/>
      <c r="AQQ3267" s="137"/>
      <c r="AQR3267" s="137"/>
      <c r="AQS3267" s="137"/>
      <c r="AQT3267" s="137"/>
      <c r="AQU3267" s="137"/>
      <c r="AQV3267" s="137"/>
      <c r="AQW3267" s="137"/>
      <c r="AQX3267" s="137"/>
      <c r="AQY3267" s="137"/>
      <c r="AQZ3267" s="137"/>
      <c r="ARA3267" s="137"/>
      <c r="ARB3267" s="137"/>
      <c r="ARC3267" s="137"/>
      <c r="ARD3267" s="137"/>
      <c r="ARE3267" s="137"/>
      <c r="ARF3267" s="137"/>
      <c r="ARG3267" s="137"/>
      <c r="ARH3267" s="137"/>
      <c r="ARI3267" s="137"/>
      <c r="ARJ3267" s="137"/>
      <c r="ARK3267" s="137"/>
      <c r="ARL3267" s="137"/>
      <c r="ARM3267" s="137"/>
      <c r="ARN3267" s="137"/>
      <c r="ARO3267" s="137"/>
      <c r="ARP3267" s="137"/>
      <c r="ARQ3267" s="137"/>
      <c r="ARR3267" s="137"/>
      <c r="ARS3267" s="137"/>
      <c r="ART3267" s="137"/>
      <c r="ARU3267" s="137"/>
      <c r="ARV3267" s="137"/>
      <c r="ARW3267" s="137"/>
      <c r="ARX3267" s="137"/>
      <c r="ARY3267" s="137"/>
      <c r="ARZ3267" s="137"/>
      <c r="ASA3267" s="137"/>
      <c r="ASB3267" s="137"/>
      <c r="ASC3267" s="137"/>
      <c r="ASD3267" s="137"/>
      <c r="ASE3267" s="137"/>
      <c r="ASF3267" s="137"/>
      <c r="ASG3267" s="137"/>
      <c r="ASH3267" s="137"/>
      <c r="ASI3267" s="137"/>
      <c r="ASJ3267" s="137"/>
      <c r="ASK3267" s="137"/>
      <c r="ASL3267" s="137"/>
      <c r="ASM3267" s="137"/>
      <c r="ASN3267" s="137"/>
      <c r="ASO3267" s="137"/>
      <c r="ASP3267" s="137"/>
      <c r="ASQ3267" s="137"/>
      <c r="ASR3267" s="137"/>
      <c r="ASS3267" s="137"/>
      <c r="AST3267" s="137"/>
      <c r="ASU3267" s="137"/>
      <c r="ASV3267" s="137"/>
      <c r="ASW3267" s="137"/>
      <c r="ASX3267" s="137"/>
      <c r="ASY3267" s="137"/>
      <c r="ASZ3267" s="137"/>
      <c r="ATA3267" s="137"/>
      <c r="ATB3267" s="137"/>
      <c r="ATC3267" s="137"/>
      <c r="ATD3267" s="137"/>
      <c r="ATE3267" s="137"/>
      <c r="ATF3267" s="137"/>
      <c r="ATG3267" s="137"/>
      <c r="ATH3267" s="137"/>
      <c r="ATI3267" s="137"/>
      <c r="ATJ3267" s="137"/>
      <c r="ATK3267" s="137"/>
      <c r="ATL3267" s="137"/>
      <c r="ATM3267" s="137"/>
      <c r="ATN3267" s="137"/>
      <c r="ATO3267" s="137"/>
      <c r="ATP3267" s="137"/>
      <c r="ATQ3267" s="137"/>
      <c r="ATR3267" s="137"/>
      <c r="ATS3267" s="137"/>
      <c r="ATT3267" s="137"/>
      <c r="ATU3267" s="137"/>
      <c r="ATV3267" s="137"/>
      <c r="ATW3267" s="137"/>
      <c r="ATX3267" s="137"/>
      <c r="ATY3267" s="137"/>
      <c r="ATZ3267" s="137"/>
      <c r="AUA3267" s="137"/>
      <c r="AUB3267" s="137"/>
      <c r="AUC3267" s="137"/>
      <c r="AUD3267" s="137"/>
      <c r="AUE3267" s="137"/>
      <c r="AUF3267" s="137"/>
      <c r="AUG3267" s="137"/>
      <c r="AUH3267" s="137"/>
      <c r="AUI3267" s="137"/>
      <c r="AUJ3267" s="137"/>
      <c r="AUK3267" s="137"/>
      <c r="AUL3267" s="137"/>
      <c r="AUM3267" s="137"/>
      <c r="AUN3267" s="137"/>
      <c r="AUO3267" s="137"/>
      <c r="AUP3267" s="137"/>
      <c r="AUQ3267" s="137"/>
      <c r="AUR3267" s="137"/>
      <c r="AUS3267" s="137"/>
      <c r="AUT3267" s="137"/>
      <c r="AUU3267" s="137"/>
      <c r="AUV3267" s="137"/>
      <c r="AUW3267" s="137"/>
      <c r="AUX3267" s="137"/>
      <c r="AUY3267" s="137"/>
      <c r="AUZ3267" s="137"/>
      <c r="AVA3267" s="137"/>
      <c r="AVB3267" s="137"/>
      <c r="AVC3267" s="137"/>
      <c r="AVD3267" s="137"/>
      <c r="AVE3267" s="137"/>
      <c r="AVF3267" s="137"/>
      <c r="AVG3267" s="137"/>
      <c r="AVH3267" s="137"/>
      <c r="AVI3267" s="137"/>
      <c r="AVJ3267" s="137"/>
      <c r="AVK3267" s="137"/>
      <c r="AVL3267" s="137"/>
      <c r="AVM3267" s="137"/>
      <c r="AVN3267" s="137"/>
      <c r="AVO3267" s="137"/>
      <c r="AVP3267" s="137"/>
      <c r="AVQ3267" s="137"/>
      <c r="AVR3267" s="137"/>
      <c r="AVS3267" s="137"/>
      <c r="AVT3267" s="137"/>
      <c r="AVU3267" s="137"/>
      <c r="AVV3267" s="137"/>
      <c r="AVW3267" s="137"/>
      <c r="AVX3267" s="137"/>
      <c r="AVY3267" s="137"/>
      <c r="AVZ3267" s="137"/>
      <c r="AWA3267" s="137"/>
      <c r="AWB3267" s="137"/>
      <c r="AWC3267" s="137"/>
      <c r="AWD3267" s="137"/>
      <c r="AWE3267" s="137"/>
      <c r="AWF3267" s="137"/>
      <c r="AWG3267" s="137"/>
      <c r="AWH3267" s="137"/>
      <c r="AWI3267" s="137"/>
      <c r="AWJ3267" s="137"/>
      <c r="AWK3267" s="137"/>
      <c r="AWL3267" s="137"/>
      <c r="AWM3267" s="137"/>
      <c r="AWN3267" s="137"/>
      <c r="AWO3267" s="137"/>
      <c r="AWP3267" s="137"/>
      <c r="AWQ3267" s="137"/>
      <c r="AWR3267" s="137"/>
      <c r="AWS3267" s="137"/>
      <c r="AWT3267" s="137"/>
      <c r="AWU3267" s="137"/>
      <c r="AWV3267" s="137"/>
      <c r="AWW3267" s="137"/>
      <c r="AWX3267" s="137"/>
      <c r="AWY3267" s="137"/>
      <c r="AWZ3267" s="137"/>
      <c r="AXA3267" s="137"/>
      <c r="AXB3267" s="137"/>
      <c r="AXC3267" s="137"/>
      <c r="AXD3267" s="137"/>
      <c r="AXE3267" s="137"/>
      <c r="AXF3267" s="137"/>
      <c r="AXG3267" s="137"/>
      <c r="AXH3267" s="137"/>
      <c r="AXI3267" s="137"/>
      <c r="AXJ3267" s="137"/>
      <c r="AXK3267" s="137"/>
      <c r="AXL3267" s="137"/>
      <c r="AXM3267" s="137"/>
      <c r="AXN3267" s="137"/>
      <c r="AXO3267" s="137"/>
      <c r="AXP3267" s="137"/>
      <c r="AXQ3267" s="137"/>
      <c r="AXR3267" s="137"/>
      <c r="AXS3267" s="137"/>
      <c r="AXT3267" s="137"/>
      <c r="AXU3267" s="137"/>
      <c r="AXV3267" s="137"/>
      <c r="AXW3267" s="137"/>
      <c r="AXX3267" s="137"/>
      <c r="AXY3267" s="137"/>
      <c r="AXZ3267" s="137"/>
      <c r="AYA3267" s="137"/>
      <c r="AYB3267" s="137"/>
      <c r="AYC3267" s="137"/>
      <c r="AYD3267" s="137"/>
      <c r="AYE3267" s="137"/>
      <c r="AYF3267" s="137"/>
      <c r="AYG3267" s="137"/>
      <c r="AYH3267" s="137"/>
      <c r="AYI3267" s="137"/>
      <c r="AYJ3267" s="137"/>
      <c r="AYK3267" s="137"/>
      <c r="AYL3267" s="137"/>
      <c r="AYM3267" s="137"/>
      <c r="AYN3267" s="137"/>
      <c r="AYO3267" s="137"/>
      <c r="AYP3267" s="137"/>
      <c r="AYQ3267" s="137"/>
      <c r="AYR3267" s="137"/>
      <c r="AYS3267" s="137"/>
      <c r="AYT3267" s="137"/>
      <c r="AYU3267" s="137"/>
      <c r="AYV3267" s="137"/>
      <c r="AYW3267" s="137"/>
      <c r="AYX3267" s="137"/>
      <c r="AYY3267" s="137"/>
      <c r="AYZ3267" s="137"/>
      <c r="AZA3267" s="137"/>
      <c r="AZB3267" s="137"/>
      <c r="AZC3267" s="137"/>
      <c r="AZD3267" s="137"/>
      <c r="AZE3267" s="137"/>
      <c r="AZF3267" s="137"/>
      <c r="AZG3267" s="137"/>
      <c r="AZH3267" s="137"/>
      <c r="AZI3267" s="137"/>
      <c r="AZJ3267" s="137"/>
      <c r="AZK3267" s="137"/>
      <c r="AZL3267" s="137"/>
      <c r="AZM3267" s="137"/>
      <c r="AZN3267" s="137"/>
      <c r="AZO3267" s="137"/>
      <c r="AZP3267" s="137"/>
      <c r="AZQ3267" s="137"/>
      <c r="AZR3267" s="137"/>
      <c r="AZS3267" s="137"/>
      <c r="AZT3267" s="137"/>
      <c r="AZU3267" s="137"/>
      <c r="AZV3267" s="137"/>
      <c r="AZW3267" s="137"/>
      <c r="AZX3267" s="137"/>
      <c r="AZY3267" s="137"/>
      <c r="AZZ3267" s="137"/>
      <c r="BAA3267" s="137"/>
      <c r="BAB3267" s="137"/>
      <c r="BAC3267" s="137"/>
      <c r="BAD3267" s="137"/>
      <c r="BAE3267" s="137"/>
      <c r="BAF3267" s="137"/>
      <c r="BAG3267" s="137"/>
      <c r="BAH3267" s="137"/>
      <c r="BAI3267" s="137"/>
      <c r="BAJ3267" s="137"/>
      <c r="BAK3267" s="137"/>
      <c r="BAL3267" s="137"/>
      <c r="BAM3267" s="137"/>
      <c r="BAN3267" s="137"/>
      <c r="BAO3267" s="137"/>
      <c r="BAP3267" s="137"/>
      <c r="BAQ3267" s="137"/>
      <c r="BAR3267" s="137"/>
      <c r="BAS3267" s="137"/>
      <c r="BAT3267" s="137"/>
      <c r="BAU3267" s="137"/>
      <c r="BAV3267" s="137"/>
      <c r="BAW3267" s="137"/>
      <c r="BAX3267" s="137"/>
      <c r="BAY3267" s="137"/>
      <c r="BAZ3267" s="137"/>
      <c r="BBA3267" s="137"/>
      <c r="BBB3267" s="137"/>
      <c r="BBC3267" s="137"/>
      <c r="BBD3267" s="137"/>
      <c r="BBE3267" s="137"/>
      <c r="BBF3267" s="137"/>
      <c r="BBG3267" s="137"/>
      <c r="BBH3267" s="137"/>
      <c r="BBI3267" s="137"/>
      <c r="BBJ3267" s="137"/>
      <c r="BBK3267" s="137"/>
      <c r="BBL3267" s="137"/>
      <c r="BBM3267" s="137"/>
      <c r="BBN3267" s="137"/>
      <c r="BBO3267" s="137"/>
      <c r="BBP3267" s="137"/>
      <c r="BBQ3267" s="137"/>
      <c r="BBR3267" s="137"/>
      <c r="BBS3267" s="137"/>
      <c r="BBT3267" s="137"/>
      <c r="BBU3267" s="137"/>
      <c r="BBV3267" s="137"/>
      <c r="BBW3267" s="137"/>
      <c r="BBX3267" s="137"/>
      <c r="BBY3267" s="137"/>
      <c r="BBZ3267" s="137"/>
      <c r="BCA3267" s="137"/>
      <c r="BCB3267" s="137"/>
      <c r="BCC3267" s="137"/>
      <c r="BCD3267" s="137"/>
      <c r="BCE3267" s="137"/>
      <c r="BCF3267" s="137"/>
      <c r="BCG3267" s="137"/>
      <c r="BCH3267" s="137"/>
      <c r="BCI3267" s="137"/>
      <c r="BCJ3267" s="137"/>
      <c r="BCK3267" s="137"/>
      <c r="BCL3267" s="137"/>
      <c r="BCM3267" s="137"/>
      <c r="BCN3267" s="137"/>
      <c r="BCO3267" s="137"/>
      <c r="BCP3267" s="137"/>
      <c r="BCQ3267" s="137"/>
      <c r="BCR3267" s="137"/>
      <c r="BCS3267" s="137"/>
      <c r="BCT3267" s="137"/>
      <c r="BCU3267" s="137"/>
      <c r="BCV3267" s="137"/>
      <c r="BCW3267" s="137"/>
      <c r="BCX3267" s="137"/>
      <c r="BCY3267" s="137"/>
      <c r="BCZ3267" s="137"/>
      <c r="BDA3267" s="137"/>
      <c r="BDB3267" s="137"/>
      <c r="BDC3267" s="137"/>
      <c r="BDD3267" s="137"/>
      <c r="BDE3267" s="137"/>
      <c r="BDF3267" s="137"/>
      <c r="BDG3267" s="137"/>
      <c r="BDH3267" s="137"/>
      <c r="BDI3267" s="137"/>
      <c r="BDJ3267" s="137"/>
      <c r="BDK3267" s="137"/>
      <c r="BDL3267" s="137"/>
      <c r="BDM3267" s="137"/>
      <c r="BDN3267" s="137"/>
      <c r="BDO3267" s="137"/>
      <c r="BDP3267" s="137"/>
      <c r="BDQ3267" s="137"/>
      <c r="BDR3267" s="137"/>
      <c r="BDS3267" s="137"/>
      <c r="BDT3267" s="137"/>
      <c r="BDU3267" s="137"/>
      <c r="BDV3267" s="137"/>
      <c r="BDW3267" s="137"/>
      <c r="BDX3267" s="137"/>
      <c r="BDY3267" s="137"/>
      <c r="BDZ3267" s="137"/>
      <c r="BEA3267" s="137"/>
      <c r="BEB3267" s="137"/>
      <c r="BEC3267" s="137"/>
      <c r="BED3267" s="137"/>
      <c r="BEE3267" s="137"/>
      <c r="BEF3267" s="137"/>
      <c r="BEG3267" s="137"/>
      <c r="BEH3267" s="137"/>
      <c r="BEI3267" s="137"/>
      <c r="BEJ3267" s="137"/>
      <c r="BEK3267" s="137"/>
      <c r="BEL3267" s="137"/>
      <c r="BEM3267" s="137"/>
      <c r="BEN3267" s="137"/>
      <c r="BEO3267" s="137"/>
      <c r="BEP3267" s="137"/>
      <c r="BEQ3267" s="137"/>
      <c r="BER3267" s="137"/>
      <c r="BES3267" s="137"/>
      <c r="BET3267" s="137"/>
      <c r="BEU3267" s="137"/>
      <c r="BEV3267" s="137"/>
      <c r="BEW3267" s="137"/>
      <c r="BEX3267" s="137"/>
      <c r="BEY3267" s="137"/>
      <c r="BEZ3267" s="137"/>
      <c r="BFA3267" s="137"/>
      <c r="BFB3267" s="137"/>
      <c r="BFC3267" s="137"/>
      <c r="BFD3267" s="137"/>
      <c r="BFE3267" s="137"/>
      <c r="BFF3267" s="137"/>
      <c r="BFG3267" s="137"/>
      <c r="BFH3267" s="137"/>
      <c r="BFI3267" s="137"/>
      <c r="BFJ3267" s="137"/>
      <c r="BFK3267" s="137"/>
      <c r="BFL3267" s="137"/>
      <c r="BFM3267" s="137"/>
      <c r="BFN3267" s="137"/>
      <c r="BFO3267" s="137"/>
      <c r="BFP3267" s="137"/>
      <c r="BFQ3267" s="137"/>
      <c r="BFR3267" s="137"/>
      <c r="BFS3267" s="137"/>
      <c r="BFT3267" s="137"/>
      <c r="BFU3267" s="137"/>
      <c r="BFV3267" s="137"/>
      <c r="BFW3267" s="137"/>
      <c r="BFX3267" s="137"/>
      <c r="BFY3267" s="137"/>
      <c r="BFZ3267" s="137"/>
      <c r="BGA3267" s="137"/>
      <c r="BGB3267" s="137"/>
      <c r="BGC3267" s="137"/>
      <c r="BGD3267" s="137"/>
      <c r="BGE3267" s="137"/>
      <c r="BGF3267" s="137"/>
      <c r="BGG3267" s="137"/>
      <c r="BGH3267" s="137"/>
      <c r="BGI3267" s="137"/>
      <c r="BGJ3267" s="137"/>
      <c r="BGK3267" s="137"/>
      <c r="BGL3267" s="137"/>
      <c r="BGM3267" s="137"/>
      <c r="BGN3267" s="137"/>
      <c r="BGO3267" s="137"/>
      <c r="BGP3267" s="137"/>
      <c r="BGQ3267" s="137"/>
      <c r="BGR3267" s="137"/>
      <c r="BGS3267" s="137"/>
      <c r="BGT3267" s="137"/>
      <c r="BGU3267" s="137"/>
      <c r="BGV3267" s="137"/>
      <c r="BGW3267" s="137"/>
      <c r="BGX3267" s="137"/>
      <c r="BGY3267" s="137"/>
      <c r="BGZ3267" s="137"/>
      <c r="BHA3267" s="137"/>
      <c r="BHB3267" s="137"/>
      <c r="BHC3267" s="137"/>
      <c r="BHD3267" s="137"/>
      <c r="BHE3267" s="137"/>
      <c r="BHF3267" s="137"/>
      <c r="BHG3267" s="137"/>
      <c r="BHH3267" s="137"/>
      <c r="BHI3267" s="137"/>
      <c r="BHJ3267" s="137"/>
      <c r="BHK3267" s="137"/>
      <c r="BHL3267" s="137"/>
      <c r="BHM3267" s="137"/>
      <c r="BHN3267" s="137"/>
      <c r="BHO3267" s="137"/>
      <c r="BHP3267" s="137"/>
      <c r="BHQ3267" s="137"/>
      <c r="BHR3267" s="137"/>
      <c r="BHS3267" s="137"/>
      <c r="BHT3267" s="137"/>
      <c r="BHU3267" s="137"/>
      <c r="BHV3267" s="137"/>
      <c r="BHW3267" s="137"/>
      <c r="BHX3267" s="137"/>
      <c r="BHY3267" s="137"/>
      <c r="BHZ3267" s="137"/>
      <c r="BIA3267" s="137"/>
      <c r="BIB3267" s="137"/>
      <c r="BIC3267" s="137"/>
      <c r="BID3267" s="137"/>
      <c r="BIE3267" s="137"/>
      <c r="BIF3267" s="137"/>
      <c r="BIG3267" s="137"/>
      <c r="BIH3267" s="137"/>
      <c r="BII3267" s="137"/>
      <c r="BIJ3267" s="137"/>
      <c r="BIK3267" s="137"/>
      <c r="BIL3267" s="137"/>
      <c r="BIM3267" s="137"/>
      <c r="BIN3267" s="137"/>
      <c r="BIO3267" s="137"/>
      <c r="BIP3267" s="137"/>
      <c r="BIQ3267" s="137"/>
      <c r="BIR3267" s="137"/>
      <c r="BIS3267" s="137"/>
      <c r="BIT3267" s="137"/>
      <c r="BIU3267" s="137"/>
      <c r="BIV3267" s="137"/>
      <c r="BIW3267" s="137"/>
      <c r="BIX3267" s="137"/>
      <c r="BIY3267" s="137"/>
      <c r="BIZ3267" s="137"/>
      <c r="BJA3267" s="137"/>
      <c r="BJB3267" s="137"/>
      <c r="BJC3267" s="137"/>
      <c r="BJD3267" s="137"/>
      <c r="BJE3267" s="137"/>
      <c r="BJF3267" s="137"/>
      <c r="BJG3267" s="137"/>
      <c r="BJH3267" s="137"/>
      <c r="BJI3267" s="137"/>
      <c r="BJJ3267" s="137"/>
      <c r="BJK3267" s="137"/>
      <c r="BJL3267" s="137"/>
      <c r="BJM3267" s="137"/>
      <c r="BJN3267" s="137"/>
      <c r="BJO3267" s="137"/>
      <c r="BJP3267" s="137"/>
      <c r="BJQ3267" s="137"/>
      <c r="BJR3267" s="137"/>
      <c r="BJS3267" s="137"/>
      <c r="BJT3267" s="137"/>
      <c r="BJU3267" s="137"/>
      <c r="BJV3267" s="137"/>
      <c r="BJW3267" s="137"/>
      <c r="BJX3267" s="137"/>
      <c r="BJY3267" s="137"/>
      <c r="BJZ3267" s="137"/>
      <c r="BKA3267" s="137"/>
      <c r="BKB3267" s="137"/>
      <c r="BKC3267" s="137"/>
      <c r="BKD3267" s="137"/>
      <c r="BKE3267" s="137"/>
      <c r="BKF3267" s="137"/>
      <c r="BKG3267" s="137"/>
      <c r="BKH3267" s="137"/>
      <c r="BKI3267" s="137"/>
      <c r="BKJ3267" s="137"/>
      <c r="BKK3267" s="137"/>
      <c r="BKL3267" s="137"/>
      <c r="BKM3267" s="137"/>
      <c r="BKN3267" s="137"/>
      <c r="BKO3267" s="137"/>
      <c r="BKP3267" s="137"/>
      <c r="BKQ3267" s="137"/>
      <c r="BKR3267" s="137"/>
      <c r="BKS3267" s="137"/>
      <c r="BKT3267" s="137"/>
      <c r="BKU3267" s="137"/>
      <c r="BKV3267" s="137"/>
      <c r="BKW3267" s="137"/>
      <c r="BKX3267" s="137"/>
      <c r="BKY3267" s="137"/>
      <c r="BKZ3267" s="137"/>
      <c r="BLA3267" s="137"/>
      <c r="BLB3267" s="137"/>
      <c r="BLC3267" s="137"/>
      <c r="BLD3267" s="137"/>
      <c r="BLE3267" s="137"/>
      <c r="BLF3267" s="137"/>
      <c r="BLG3267" s="137"/>
      <c r="BLH3267" s="137"/>
      <c r="BLI3267" s="137"/>
      <c r="BLJ3267" s="137"/>
      <c r="BLK3267" s="137"/>
      <c r="BLL3267" s="137"/>
      <c r="BLM3267" s="137"/>
      <c r="BLN3267" s="137"/>
      <c r="BLO3267" s="137"/>
      <c r="BLP3267" s="137"/>
      <c r="BLQ3267" s="137"/>
      <c r="BLR3267" s="137"/>
      <c r="BLS3267" s="137"/>
      <c r="BLT3267" s="137"/>
      <c r="BLU3267" s="137"/>
      <c r="BLV3267" s="137"/>
      <c r="BLW3267" s="137"/>
      <c r="BLX3267" s="137"/>
      <c r="BLY3267" s="137"/>
      <c r="BLZ3267" s="137"/>
      <c r="BMA3267" s="137"/>
      <c r="BMB3267" s="137"/>
      <c r="BMC3267" s="137"/>
      <c r="BMD3267" s="137"/>
      <c r="BME3267" s="137"/>
      <c r="BMF3267" s="137"/>
      <c r="BMG3267" s="137"/>
      <c r="BMH3267" s="137"/>
      <c r="BMI3267" s="137"/>
      <c r="BMJ3267" s="137"/>
      <c r="BMK3267" s="137"/>
      <c r="BML3267" s="137"/>
      <c r="BMM3267" s="137"/>
      <c r="BMN3267" s="137"/>
      <c r="BMO3267" s="137"/>
      <c r="BMP3267" s="137"/>
      <c r="BMQ3267" s="137"/>
      <c r="BMR3267" s="137"/>
      <c r="BMS3267" s="137"/>
      <c r="BMT3267" s="137"/>
      <c r="BMU3267" s="137"/>
      <c r="BMV3267" s="137"/>
      <c r="BMW3267" s="137"/>
      <c r="BMX3267" s="137"/>
      <c r="BMY3267" s="137"/>
      <c r="BMZ3267" s="137"/>
      <c r="BNA3267" s="137"/>
      <c r="BNB3267" s="137"/>
      <c r="BNC3267" s="137"/>
      <c r="BND3267" s="137"/>
      <c r="BNE3267" s="137"/>
      <c r="BNF3267" s="137"/>
      <c r="BNG3267" s="137"/>
      <c r="BNH3267" s="137"/>
      <c r="BNI3267" s="137"/>
      <c r="BNJ3267" s="137"/>
      <c r="BNK3267" s="137"/>
      <c r="BNL3267" s="137"/>
      <c r="BNM3267" s="137"/>
      <c r="BNN3267" s="137"/>
      <c r="BNO3267" s="137"/>
      <c r="BNP3267" s="137"/>
      <c r="BNQ3267" s="137"/>
      <c r="BNR3267" s="137"/>
      <c r="BNS3267" s="137"/>
      <c r="BNT3267" s="137"/>
      <c r="BNU3267" s="137"/>
      <c r="BNV3267" s="137"/>
      <c r="BNW3267" s="137"/>
      <c r="BNX3267" s="137"/>
      <c r="BNY3267" s="137"/>
      <c r="BNZ3267" s="137"/>
      <c r="BOA3267" s="137"/>
      <c r="BOB3267" s="137"/>
      <c r="BOC3267" s="137"/>
      <c r="BOD3267" s="137"/>
      <c r="BOE3267" s="137"/>
      <c r="BOF3267" s="137"/>
      <c r="BOG3267" s="137"/>
      <c r="BOH3267" s="137"/>
      <c r="BOI3267" s="137"/>
      <c r="BOJ3267" s="137"/>
      <c r="BOK3267" s="137"/>
      <c r="BOL3267" s="137"/>
      <c r="BOM3267" s="137"/>
      <c r="BON3267" s="137"/>
      <c r="BOO3267" s="137"/>
      <c r="BOP3267" s="137"/>
      <c r="BOQ3267" s="137"/>
      <c r="BOR3267" s="137"/>
      <c r="BOS3267" s="137"/>
      <c r="BOT3267" s="137"/>
      <c r="BOU3267" s="137"/>
      <c r="BOV3267" s="137"/>
      <c r="BOW3267" s="137"/>
      <c r="BOX3267" s="137"/>
      <c r="BOY3267" s="137"/>
      <c r="BOZ3267" s="137"/>
      <c r="BPA3267" s="137"/>
      <c r="BPB3267" s="137"/>
      <c r="BPC3267" s="137"/>
      <c r="BPD3267" s="137"/>
      <c r="BPE3267" s="137"/>
      <c r="BPF3267" s="137"/>
      <c r="BPG3267" s="137"/>
      <c r="BPH3267" s="137"/>
      <c r="BPI3267" s="137"/>
      <c r="BPJ3267" s="137"/>
      <c r="BPK3267" s="137"/>
      <c r="BPL3267" s="137"/>
      <c r="BPM3267" s="137"/>
      <c r="BPN3267" s="137"/>
      <c r="BPO3267" s="137"/>
      <c r="BPP3267" s="137"/>
      <c r="BPQ3267" s="137"/>
      <c r="BPR3267" s="137"/>
      <c r="BPS3267" s="137"/>
      <c r="BPT3267" s="137"/>
      <c r="BPU3267" s="137"/>
      <c r="BPV3267" s="137"/>
      <c r="BPW3267" s="137"/>
      <c r="BPX3267" s="137"/>
      <c r="BPY3267" s="137"/>
      <c r="BPZ3267" s="137"/>
      <c r="BQA3267" s="137"/>
      <c r="BQB3267" s="137"/>
      <c r="BQC3267" s="137"/>
      <c r="BQD3267" s="137"/>
      <c r="BQE3267" s="137"/>
      <c r="BQF3267" s="137"/>
      <c r="BQG3267" s="137"/>
      <c r="BQH3267" s="137"/>
      <c r="BQI3267" s="137"/>
      <c r="BQJ3267" s="137"/>
      <c r="BQK3267" s="137"/>
      <c r="BQL3267" s="137"/>
      <c r="BQM3267" s="137"/>
      <c r="BQN3267" s="137"/>
      <c r="BQO3267" s="137"/>
      <c r="BQP3267" s="137"/>
      <c r="BQQ3267" s="137"/>
      <c r="BQR3267" s="137"/>
      <c r="BQS3267" s="137"/>
      <c r="BQT3267" s="137"/>
      <c r="BQU3267" s="137"/>
      <c r="BQV3267" s="137"/>
      <c r="BQW3267" s="137"/>
      <c r="BQX3267" s="137"/>
      <c r="BQY3267" s="137"/>
      <c r="BQZ3267" s="137"/>
      <c r="BRA3267" s="137"/>
      <c r="BRB3267" s="137"/>
      <c r="BRC3267" s="137"/>
      <c r="BRD3267" s="137"/>
      <c r="BRE3267" s="137"/>
      <c r="BRF3267" s="137"/>
      <c r="BRG3267" s="137"/>
      <c r="BRH3267" s="137"/>
      <c r="BRI3267" s="137"/>
      <c r="BRJ3267" s="137"/>
      <c r="BRK3267" s="137"/>
      <c r="BRL3267" s="137"/>
      <c r="BRM3267" s="137"/>
      <c r="BRN3267" s="137"/>
      <c r="BRO3267" s="137"/>
      <c r="BRP3267" s="137"/>
      <c r="BRQ3267" s="137"/>
      <c r="BRR3267" s="137"/>
      <c r="BRS3267" s="137"/>
      <c r="BRT3267" s="137"/>
      <c r="BRU3267" s="137"/>
      <c r="BRV3267" s="137"/>
      <c r="BRW3267" s="137"/>
      <c r="BRX3267" s="137"/>
      <c r="BRY3267" s="137"/>
      <c r="BRZ3267" s="137"/>
      <c r="BSA3267" s="137"/>
      <c r="BSB3267" s="137"/>
      <c r="BSC3267" s="137"/>
      <c r="BSD3267" s="137"/>
      <c r="BSE3267" s="137"/>
      <c r="BSF3267" s="137"/>
      <c r="BSG3267" s="137"/>
      <c r="BSH3267" s="137"/>
      <c r="BSI3267" s="137"/>
      <c r="BSJ3267" s="137"/>
      <c r="BSK3267" s="137"/>
      <c r="BSL3267" s="137"/>
      <c r="BSM3267" s="137"/>
      <c r="BSN3267" s="137"/>
      <c r="BSO3267" s="137"/>
      <c r="BSP3267" s="137"/>
      <c r="BSQ3267" s="137"/>
      <c r="BSR3267" s="137"/>
      <c r="BSS3267" s="137"/>
      <c r="BST3267" s="137"/>
      <c r="BSU3267" s="137"/>
      <c r="BSV3267" s="137"/>
      <c r="BSW3267" s="137"/>
      <c r="BSX3267" s="137"/>
      <c r="BSY3267" s="137"/>
      <c r="BSZ3267" s="137"/>
      <c r="BTA3267" s="137"/>
      <c r="BTB3267" s="137"/>
      <c r="BTC3267" s="137"/>
      <c r="BTD3267" s="137"/>
      <c r="BTE3267" s="137"/>
      <c r="BTF3267" s="137"/>
      <c r="BTG3267" s="137"/>
      <c r="BTH3267" s="137"/>
      <c r="BTI3267" s="137"/>
      <c r="BTJ3267" s="137"/>
      <c r="BTK3267" s="137"/>
      <c r="BTL3267" s="137"/>
      <c r="BTM3267" s="137"/>
      <c r="BTN3267" s="137"/>
      <c r="BTO3267" s="137"/>
      <c r="BTP3267" s="137"/>
      <c r="BTQ3267" s="137"/>
      <c r="BTR3267" s="137"/>
      <c r="BTS3267" s="137"/>
      <c r="BTT3267" s="137"/>
      <c r="BTU3267" s="137"/>
      <c r="BTV3267" s="137"/>
      <c r="BTW3267" s="137"/>
      <c r="BTX3267" s="137"/>
      <c r="BTY3267" s="137"/>
      <c r="BTZ3267" s="137"/>
      <c r="BUA3267" s="137"/>
      <c r="BUB3267" s="137"/>
      <c r="BUC3267" s="137"/>
      <c r="BUD3267" s="137"/>
      <c r="BUE3267" s="137"/>
      <c r="BUF3267" s="137"/>
      <c r="BUG3267" s="137"/>
      <c r="BUH3267" s="137"/>
      <c r="BUI3267" s="137"/>
      <c r="BUJ3267" s="137"/>
      <c r="BUK3267" s="137"/>
      <c r="BUL3267" s="137"/>
      <c r="BUM3267" s="137"/>
      <c r="BUN3267" s="137"/>
      <c r="BUO3267" s="137"/>
      <c r="BUP3267" s="137"/>
      <c r="BUQ3267" s="137"/>
      <c r="BUR3267" s="137"/>
      <c r="BUS3267" s="137"/>
      <c r="BUT3267" s="137"/>
      <c r="BUU3267" s="137"/>
      <c r="BUV3267" s="137"/>
      <c r="BUW3267" s="137"/>
      <c r="BUX3267" s="137"/>
      <c r="BUY3267" s="137"/>
      <c r="BUZ3267" s="137"/>
      <c r="BVA3267" s="137"/>
      <c r="BVB3267" s="137"/>
      <c r="BVC3267" s="137"/>
      <c r="BVD3267" s="137"/>
      <c r="BVE3267" s="137"/>
      <c r="BVF3267" s="137"/>
      <c r="BVG3267" s="137"/>
      <c r="BVH3267" s="137"/>
      <c r="BVI3267" s="137"/>
      <c r="BVJ3267" s="137"/>
      <c r="BVK3267" s="137"/>
      <c r="BVL3267" s="137"/>
      <c r="BVM3267" s="137"/>
      <c r="BVN3267" s="137"/>
      <c r="BVO3267" s="137"/>
      <c r="BVP3267" s="137"/>
      <c r="BVQ3267" s="137"/>
      <c r="BVR3267" s="137"/>
      <c r="BVS3267" s="137"/>
      <c r="BVT3267" s="137"/>
      <c r="BVU3267" s="137"/>
      <c r="BVV3267" s="137"/>
      <c r="BVW3267" s="137"/>
      <c r="BVX3267" s="137"/>
      <c r="BVY3267" s="137"/>
      <c r="BVZ3267" s="137"/>
      <c r="BWA3267" s="137"/>
      <c r="BWB3267" s="137"/>
      <c r="BWC3267" s="137"/>
      <c r="BWD3267" s="137"/>
      <c r="BWE3267" s="137"/>
      <c r="BWF3267" s="137"/>
      <c r="BWG3267" s="137"/>
      <c r="BWH3267" s="137"/>
      <c r="BWI3267" s="137"/>
      <c r="BWJ3267" s="137"/>
      <c r="BWK3267" s="137"/>
      <c r="BWL3267" s="137"/>
      <c r="BWM3267" s="137"/>
      <c r="BWN3267" s="137"/>
      <c r="BWO3267" s="137"/>
      <c r="BWP3267" s="137"/>
      <c r="BWQ3267" s="137"/>
      <c r="BWR3267" s="137"/>
      <c r="BWS3267" s="137"/>
      <c r="BWT3267" s="137"/>
      <c r="BWU3267" s="137"/>
      <c r="BWV3267" s="137"/>
      <c r="BWW3267" s="137"/>
      <c r="BWX3267" s="137"/>
      <c r="BWY3267" s="137"/>
      <c r="BWZ3267" s="137"/>
      <c r="BXA3267" s="137"/>
      <c r="BXB3267" s="137"/>
      <c r="BXC3267" s="137"/>
      <c r="BXD3267" s="137"/>
      <c r="BXE3267" s="137"/>
      <c r="BXF3267" s="137"/>
      <c r="BXG3267" s="137"/>
      <c r="BXH3267" s="137"/>
      <c r="BXI3267" s="137"/>
      <c r="BXJ3267" s="137"/>
      <c r="BXK3267" s="137"/>
      <c r="BXL3267" s="137"/>
      <c r="BXM3267" s="137"/>
      <c r="BXN3267" s="137"/>
      <c r="BXO3267" s="137"/>
      <c r="BXP3267" s="137"/>
      <c r="BXQ3267" s="137"/>
      <c r="BXR3267" s="137"/>
      <c r="BXS3267" s="137"/>
      <c r="BXT3267" s="137"/>
      <c r="BXU3267" s="137"/>
      <c r="BXV3267" s="137"/>
      <c r="BXW3267" s="137"/>
      <c r="BXX3267" s="137"/>
      <c r="BXY3267" s="137"/>
      <c r="BXZ3267" s="137"/>
      <c r="BYA3267" s="137"/>
      <c r="BYB3267" s="137"/>
      <c r="BYC3267" s="137"/>
      <c r="BYD3267" s="137"/>
      <c r="BYE3267" s="137"/>
      <c r="BYF3267" s="137"/>
      <c r="BYG3267" s="137"/>
      <c r="BYH3267" s="137"/>
      <c r="BYI3267" s="137"/>
      <c r="BYJ3267" s="137"/>
      <c r="BYK3267" s="137"/>
      <c r="BYL3267" s="137"/>
      <c r="BYM3267" s="137"/>
      <c r="BYN3267" s="137"/>
      <c r="BYO3267" s="137"/>
      <c r="BYP3267" s="137"/>
      <c r="BYQ3267" s="137"/>
      <c r="BYR3267" s="137"/>
      <c r="BYS3267" s="137"/>
      <c r="BYT3267" s="137"/>
      <c r="BYU3267" s="137"/>
      <c r="BYV3267" s="137"/>
      <c r="BYW3267" s="137"/>
      <c r="BYX3267" s="137"/>
      <c r="BYY3267" s="137"/>
      <c r="BYZ3267" s="137"/>
      <c r="BZA3267" s="137"/>
      <c r="BZB3267" s="137"/>
      <c r="BZC3267" s="137"/>
      <c r="BZD3267" s="137"/>
      <c r="BZE3267" s="137"/>
      <c r="BZF3267" s="137"/>
      <c r="BZG3267" s="137"/>
      <c r="BZH3267" s="137"/>
      <c r="BZI3267" s="137"/>
      <c r="BZJ3267" s="137"/>
      <c r="BZK3267" s="137"/>
      <c r="BZL3267" s="137"/>
      <c r="BZM3267" s="137"/>
      <c r="BZN3267" s="137"/>
      <c r="BZO3267" s="137"/>
      <c r="BZP3267" s="137"/>
      <c r="BZQ3267" s="137"/>
      <c r="BZR3267" s="137"/>
      <c r="BZS3267" s="137"/>
      <c r="BZT3267" s="137"/>
      <c r="BZU3267" s="137"/>
      <c r="BZV3267" s="137"/>
      <c r="BZW3267" s="137"/>
      <c r="BZX3267" s="137"/>
      <c r="BZY3267" s="137"/>
      <c r="BZZ3267" s="137"/>
      <c r="CAA3267" s="137"/>
      <c r="CAB3267" s="137"/>
      <c r="CAC3267" s="137"/>
      <c r="CAD3267" s="137"/>
      <c r="CAE3267" s="137"/>
      <c r="CAF3267" s="137"/>
      <c r="CAG3267" s="137"/>
      <c r="CAH3267" s="137"/>
      <c r="CAI3267" s="137"/>
      <c r="CAJ3267" s="137"/>
      <c r="CAK3267" s="137"/>
      <c r="CAL3267" s="137"/>
      <c r="CAM3267" s="137"/>
      <c r="CAN3267" s="137"/>
      <c r="CAO3267" s="137"/>
      <c r="CAP3267" s="137"/>
      <c r="CAQ3267" s="137"/>
      <c r="CAR3267" s="137"/>
      <c r="CAS3267" s="137"/>
      <c r="CAT3267" s="137"/>
      <c r="CAU3267" s="137"/>
      <c r="CAV3267" s="137"/>
      <c r="CAW3267" s="137"/>
      <c r="CAX3267" s="137"/>
      <c r="CAY3267" s="137"/>
      <c r="CAZ3267" s="137"/>
      <c r="CBA3267" s="137"/>
      <c r="CBB3267" s="137"/>
      <c r="CBC3267" s="137"/>
      <c r="CBD3267" s="137"/>
      <c r="CBE3267" s="137"/>
      <c r="CBF3267" s="137"/>
      <c r="CBG3267" s="137"/>
      <c r="CBH3267" s="137"/>
      <c r="CBI3267" s="137"/>
      <c r="CBJ3267" s="137"/>
      <c r="CBK3267" s="137"/>
      <c r="CBL3267" s="137"/>
      <c r="CBM3267" s="137"/>
      <c r="CBN3267" s="137"/>
      <c r="CBO3267" s="137"/>
      <c r="CBP3267" s="137"/>
      <c r="CBQ3267" s="137"/>
      <c r="CBR3267" s="137"/>
      <c r="CBS3267" s="137"/>
      <c r="CBT3267" s="137"/>
      <c r="CBU3267" s="137"/>
      <c r="CBV3267" s="137"/>
      <c r="CBW3267" s="137"/>
      <c r="CBX3267" s="137"/>
      <c r="CBY3267" s="137"/>
      <c r="CBZ3267" s="137"/>
      <c r="CCA3267" s="137"/>
      <c r="CCB3267" s="137"/>
      <c r="CCC3267" s="137"/>
      <c r="CCD3267" s="137"/>
      <c r="CCE3267" s="137"/>
      <c r="CCF3267" s="137"/>
      <c r="CCG3267" s="137"/>
      <c r="CCH3267" s="137"/>
      <c r="CCI3267" s="137"/>
      <c r="CCJ3267" s="137"/>
      <c r="CCK3267" s="137"/>
      <c r="CCL3267" s="137"/>
      <c r="CCM3267" s="137"/>
      <c r="CCN3267" s="137"/>
      <c r="CCO3267" s="137"/>
      <c r="CCP3267" s="137"/>
      <c r="CCQ3267" s="137"/>
      <c r="CCR3267" s="137"/>
      <c r="CCS3267" s="137"/>
      <c r="CCT3267" s="137"/>
      <c r="CCU3267" s="137"/>
      <c r="CCV3267" s="137"/>
      <c r="CCW3267" s="137"/>
      <c r="CCX3267" s="137"/>
      <c r="CCY3267" s="137"/>
      <c r="CCZ3267" s="137"/>
      <c r="CDA3267" s="137"/>
      <c r="CDB3267" s="137"/>
      <c r="CDC3267" s="137"/>
      <c r="CDD3267" s="137"/>
      <c r="CDE3267" s="137"/>
      <c r="CDF3267" s="137"/>
      <c r="CDG3267" s="137"/>
      <c r="CDH3267" s="137"/>
      <c r="CDI3267" s="137"/>
      <c r="CDJ3267" s="137"/>
      <c r="CDK3267" s="137"/>
      <c r="CDL3267" s="137"/>
      <c r="CDM3267" s="137"/>
      <c r="CDN3267" s="137"/>
      <c r="CDO3267" s="137"/>
      <c r="CDP3267" s="137"/>
      <c r="CDQ3267" s="137"/>
      <c r="CDR3267" s="137"/>
      <c r="CDS3267" s="137"/>
      <c r="CDT3267" s="137"/>
      <c r="CDU3267" s="137"/>
      <c r="CDV3267" s="137"/>
      <c r="CDW3267" s="137"/>
      <c r="CDX3267" s="137"/>
      <c r="CDY3267" s="137"/>
      <c r="CDZ3267" s="137"/>
      <c r="CEA3267" s="137"/>
      <c r="CEB3267" s="137"/>
      <c r="CEC3267" s="137"/>
      <c r="CED3267" s="137"/>
      <c r="CEE3267" s="137"/>
      <c r="CEF3267" s="137"/>
      <c r="CEG3267" s="137"/>
      <c r="CEH3267" s="137"/>
      <c r="CEI3267" s="137"/>
      <c r="CEJ3267" s="137"/>
      <c r="CEK3267" s="137"/>
      <c r="CEL3267" s="137"/>
      <c r="CEM3267" s="137"/>
      <c r="CEN3267" s="137"/>
      <c r="CEO3267" s="137"/>
      <c r="CEP3267" s="137"/>
      <c r="CEQ3267" s="137"/>
      <c r="CER3267" s="137"/>
      <c r="CES3267" s="137"/>
      <c r="CET3267" s="137"/>
      <c r="CEU3267" s="137"/>
      <c r="CEV3267" s="137"/>
      <c r="CEW3267" s="137"/>
      <c r="CEX3267" s="137"/>
      <c r="CEY3267" s="137"/>
      <c r="CEZ3267" s="137"/>
      <c r="CFA3267" s="137"/>
      <c r="CFB3267" s="137"/>
      <c r="CFC3267" s="137"/>
      <c r="CFD3267" s="137"/>
      <c r="CFE3267" s="137"/>
      <c r="CFF3267" s="137"/>
      <c r="CFG3267" s="137"/>
      <c r="CFH3267" s="137"/>
      <c r="CFI3267" s="137"/>
      <c r="CFJ3267" s="137"/>
      <c r="CFK3267" s="137"/>
      <c r="CFL3267" s="137"/>
      <c r="CFM3267" s="137"/>
      <c r="CFN3267" s="137"/>
      <c r="CFO3267" s="137"/>
      <c r="CFP3267" s="137"/>
      <c r="CFQ3267" s="137"/>
      <c r="CFR3267" s="137"/>
      <c r="CFS3267" s="137"/>
      <c r="CFT3267" s="137"/>
      <c r="CFU3267" s="137"/>
      <c r="CFV3267" s="137"/>
      <c r="CFW3267" s="137"/>
      <c r="CFX3267" s="137"/>
      <c r="CFY3267" s="137"/>
      <c r="CFZ3267" s="137"/>
      <c r="CGA3267" s="137"/>
      <c r="CGB3267" s="137"/>
      <c r="CGC3267" s="137"/>
      <c r="CGD3267" s="137"/>
      <c r="CGE3267" s="137"/>
      <c r="CGF3267" s="137"/>
      <c r="CGG3267" s="137"/>
      <c r="CGH3267" s="137"/>
      <c r="CGI3267" s="137"/>
      <c r="CGJ3267" s="137"/>
      <c r="CGK3267" s="137"/>
      <c r="CGL3267" s="137"/>
      <c r="CGM3267" s="137"/>
      <c r="CGN3267" s="137"/>
      <c r="CGO3267" s="137"/>
      <c r="CGP3267" s="137"/>
      <c r="CGQ3267" s="137"/>
      <c r="CGR3267" s="137"/>
      <c r="CGS3267" s="137"/>
      <c r="CGT3267" s="137"/>
      <c r="CGU3267" s="137"/>
      <c r="CGV3267" s="137"/>
      <c r="CGW3267" s="137"/>
      <c r="CGX3267" s="137"/>
      <c r="CGY3267" s="137"/>
      <c r="CGZ3267" s="137"/>
      <c r="CHA3267" s="137"/>
      <c r="CHB3267" s="137"/>
      <c r="CHC3267" s="137"/>
      <c r="CHD3267" s="137"/>
      <c r="CHE3267" s="137"/>
      <c r="CHF3267" s="137"/>
      <c r="CHG3267" s="137"/>
      <c r="CHH3267" s="137"/>
      <c r="CHI3267" s="137"/>
      <c r="CHJ3267" s="137"/>
      <c r="CHK3267" s="137"/>
      <c r="CHL3267" s="137"/>
      <c r="CHM3267" s="137"/>
      <c r="CHN3267" s="137"/>
      <c r="CHO3267" s="137"/>
      <c r="CHP3267" s="137"/>
      <c r="CHQ3267" s="137"/>
      <c r="CHR3267" s="137"/>
      <c r="CHS3267" s="137"/>
      <c r="CHT3267" s="137"/>
      <c r="CHU3267" s="137"/>
      <c r="CHV3267" s="137"/>
      <c r="CHW3267" s="137"/>
      <c r="CHX3267" s="137"/>
      <c r="CHY3267" s="137"/>
      <c r="CHZ3267" s="137"/>
      <c r="CIA3267" s="137"/>
      <c r="CIB3267" s="137"/>
      <c r="CIC3267" s="137"/>
      <c r="CID3267" s="137"/>
      <c r="CIE3267" s="137"/>
      <c r="CIF3267" s="137"/>
      <c r="CIG3267" s="137"/>
      <c r="CIH3267" s="137"/>
      <c r="CII3267" s="137"/>
      <c r="CIJ3267" s="137"/>
      <c r="CIK3267" s="137"/>
      <c r="CIL3267" s="137"/>
      <c r="CIM3267" s="137"/>
      <c r="CIN3267" s="137"/>
      <c r="CIO3267" s="137"/>
      <c r="CIP3267" s="137"/>
      <c r="CIQ3267" s="137"/>
      <c r="CIR3267" s="137"/>
      <c r="CIS3267" s="137"/>
      <c r="CIT3267" s="137"/>
      <c r="CIU3267" s="137"/>
      <c r="CIV3267" s="137"/>
      <c r="CIW3267" s="137"/>
      <c r="CIX3267" s="137"/>
      <c r="CIY3267" s="137"/>
      <c r="CIZ3267" s="137"/>
      <c r="CJA3267" s="137"/>
      <c r="CJB3267" s="137"/>
      <c r="CJC3267" s="137"/>
      <c r="CJD3267" s="137"/>
      <c r="CJE3267" s="137"/>
      <c r="CJF3267" s="137"/>
      <c r="CJG3267" s="137"/>
      <c r="CJH3267" s="137"/>
      <c r="CJI3267" s="137"/>
      <c r="CJJ3267" s="137"/>
      <c r="CJK3267" s="137"/>
      <c r="CJL3267" s="137"/>
      <c r="CJM3267" s="137"/>
      <c r="CJN3267" s="137"/>
      <c r="CJO3267" s="137"/>
      <c r="CJP3267" s="137"/>
      <c r="CJQ3267" s="137"/>
      <c r="CJR3267" s="137"/>
      <c r="CJS3267" s="137"/>
      <c r="CJT3267" s="137"/>
      <c r="CJU3267" s="137"/>
      <c r="CJV3267" s="137"/>
      <c r="CJW3267" s="137"/>
      <c r="CJX3267" s="137"/>
      <c r="CJY3267" s="137"/>
      <c r="CJZ3267" s="137"/>
      <c r="CKA3267" s="137"/>
      <c r="CKB3267" s="137"/>
      <c r="CKC3267" s="137"/>
      <c r="CKD3267" s="137"/>
      <c r="CKE3267" s="137"/>
      <c r="CKF3267" s="137"/>
      <c r="CKG3267" s="137"/>
      <c r="CKH3267" s="137"/>
      <c r="CKI3267" s="137"/>
      <c r="CKJ3267" s="137"/>
      <c r="CKK3267" s="137"/>
      <c r="CKL3267" s="137"/>
      <c r="CKM3267" s="137"/>
      <c r="CKN3267" s="137"/>
      <c r="CKO3267" s="137"/>
      <c r="CKP3267" s="137"/>
      <c r="CKQ3267" s="137"/>
      <c r="CKR3267" s="137"/>
      <c r="CKS3267" s="137"/>
      <c r="CKT3267" s="137"/>
      <c r="CKU3267" s="137"/>
      <c r="CKV3267" s="137"/>
      <c r="CKW3267" s="137"/>
      <c r="CKX3267" s="137"/>
      <c r="CKY3267" s="137"/>
      <c r="CKZ3267" s="137"/>
      <c r="CLA3267" s="137"/>
      <c r="CLB3267" s="137"/>
      <c r="CLC3267" s="137"/>
      <c r="CLD3267" s="137"/>
      <c r="CLE3267" s="137"/>
      <c r="CLF3267" s="137"/>
      <c r="CLG3267" s="137"/>
      <c r="CLH3267" s="137"/>
      <c r="CLI3267" s="137"/>
      <c r="CLJ3267" s="137"/>
      <c r="CLK3267" s="137"/>
      <c r="CLL3267" s="137"/>
      <c r="CLM3267" s="137"/>
      <c r="CLN3267" s="137"/>
      <c r="CLO3267" s="137"/>
      <c r="CLP3267" s="137"/>
      <c r="CLQ3267" s="137"/>
      <c r="CLR3267" s="137"/>
      <c r="CLS3267" s="137"/>
      <c r="CLT3267" s="137"/>
      <c r="CLU3267" s="137"/>
      <c r="CLV3267" s="137"/>
      <c r="CLW3267" s="137"/>
      <c r="CLX3267" s="137"/>
      <c r="CLY3267" s="137"/>
      <c r="CLZ3267" s="137"/>
      <c r="CMA3267" s="137"/>
      <c r="CMB3267" s="137"/>
      <c r="CMC3267" s="137"/>
      <c r="CMD3267" s="137"/>
      <c r="CME3267" s="137"/>
      <c r="CMF3267" s="137"/>
      <c r="CMG3267" s="137"/>
      <c r="CMH3267" s="137"/>
      <c r="CMI3267" s="137"/>
      <c r="CMJ3267" s="137"/>
      <c r="CMK3267" s="137"/>
      <c r="CML3267" s="137"/>
      <c r="CMM3267" s="137"/>
      <c r="CMN3267" s="137"/>
      <c r="CMO3267" s="137"/>
      <c r="CMP3267" s="137"/>
      <c r="CMQ3267" s="137"/>
      <c r="CMR3267" s="137"/>
      <c r="CMS3267" s="137"/>
      <c r="CMT3267" s="137"/>
      <c r="CMU3267" s="137"/>
      <c r="CMV3267" s="137"/>
      <c r="CMW3267" s="137"/>
      <c r="CMX3267" s="137"/>
      <c r="CMY3267" s="137"/>
      <c r="CMZ3267" s="137"/>
      <c r="CNA3267" s="137"/>
      <c r="CNB3267" s="137"/>
      <c r="CNC3267" s="137"/>
      <c r="CND3267" s="137"/>
      <c r="CNE3267" s="137"/>
      <c r="CNF3267" s="137"/>
      <c r="CNG3267" s="137"/>
      <c r="CNH3267" s="137"/>
      <c r="CNI3267" s="137"/>
      <c r="CNJ3267" s="137"/>
      <c r="CNK3267" s="137"/>
      <c r="CNL3267" s="137"/>
      <c r="CNM3267" s="137"/>
      <c r="CNN3267" s="137"/>
      <c r="CNO3267" s="137"/>
      <c r="CNP3267" s="137"/>
      <c r="CNQ3267" s="137"/>
      <c r="CNR3267" s="137"/>
      <c r="CNS3267" s="137"/>
      <c r="CNT3267" s="137"/>
      <c r="CNU3267" s="137"/>
      <c r="CNV3267" s="137"/>
      <c r="CNW3267" s="137"/>
      <c r="CNX3267" s="137"/>
      <c r="CNY3267" s="137"/>
      <c r="CNZ3267" s="137"/>
      <c r="COA3267" s="137"/>
      <c r="COB3267" s="137"/>
      <c r="COC3267" s="137"/>
      <c r="COD3267" s="137"/>
      <c r="COE3267" s="137"/>
      <c r="COF3267" s="137"/>
      <c r="COG3267" s="137"/>
      <c r="COH3267" s="137"/>
      <c r="COI3267" s="137"/>
      <c r="COJ3267" s="137"/>
      <c r="COK3267" s="137"/>
      <c r="COL3267" s="137"/>
      <c r="COM3267" s="137"/>
      <c r="CON3267" s="137"/>
      <c r="COO3267" s="137"/>
      <c r="COP3267" s="137"/>
      <c r="COQ3267" s="137"/>
      <c r="COR3267" s="137"/>
      <c r="COS3267" s="137"/>
      <c r="COT3267" s="137"/>
      <c r="COU3267" s="137"/>
      <c r="COV3267" s="137"/>
      <c r="COW3267" s="137"/>
      <c r="COX3267" s="137"/>
      <c r="COY3267" s="137"/>
      <c r="COZ3267" s="137"/>
      <c r="CPA3267" s="137"/>
      <c r="CPB3267" s="137"/>
      <c r="CPC3267" s="137"/>
      <c r="CPD3267" s="137"/>
      <c r="CPE3267" s="137"/>
      <c r="CPF3267" s="137"/>
      <c r="CPG3267" s="137"/>
      <c r="CPH3267" s="137"/>
      <c r="CPI3267" s="137"/>
      <c r="CPJ3267" s="137"/>
      <c r="CPK3267" s="137"/>
      <c r="CPL3267" s="137"/>
      <c r="CPM3267" s="137"/>
      <c r="CPN3267" s="137"/>
      <c r="CPO3267" s="137"/>
      <c r="CPP3267" s="137"/>
      <c r="CPQ3267" s="137"/>
      <c r="CPR3267" s="137"/>
      <c r="CPS3267" s="137"/>
      <c r="CPT3267" s="137"/>
      <c r="CPU3267" s="137"/>
      <c r="CPV3267" s="137"/>
      <c r="CPW3267" s="137"/>
      <c r="CPX3267" s="137"/>
      <c r="CPY3267" s="137"/>
      <c r="CPZ3267" s="137"/>
      <c r="CQA3267" s="137"/>
      <c r="CQB3267" s="137"/>
      <c r="CQC3267" s="137"/>
      <c r="CQD3267" s="137"/>
      <c r="CQE3267" s="137"/>
      <c r="CQF3267" s="137"/>
      <c r="CQG3267" s="137"/>
      <c r="CQH3267" s="137"/>
      <c r="CQI3267" s="137"/>
      <c r="CQJ3267" s="137"/>
      <c r="CQK3267" s="137"/>
      <c r="CQL3267" s="137"/>
      <c r="CQM3267" s="137"/>
      <c r="CQN3267" s="137"/>
      <c r="CQO3267" s="137"/>
      <c r="CQP3267" s="137"/>
      <c r="CQQ3267" s="137"/>
      <c r="CQR3267" s="137"/>
      <c r="CQS3267" s="137"/>
      <c r="CQT3267" s="137"/>
      <c r="CQU3267" s="137"/>
      <c r="CQV3267" s="137"/>
      <c r="CQW3267" s="137"/>
      <c r="CQX3267" s="137"/>
      <c r="CQY3267" s="137"/>
      <c r="CQZ3267" s="137"/>
      <c r="CRA3267" s="137"/>
      <c r="CRB3267" s="137"/>
      <c r="CRC3267" s="137"/>
      <c r="CRD3267" s="137"/>
      <c r="CRE3267" s="137"/>
      <c r="CRF3267" s="137"/>
      <c r="CRG3267" s="137"/>
      <c r="CRH3267" s="137"/>
      <c r="CRI3267" s="137"/>
      <c r="CRJ3267" s="137"/>
      <c r="CRK3267" s="137"/>
      <c r="CRL3267" s="137"/>
      <c r="CRM3267" s="137"/>
      <c r="CRN3267" s="137"/>
      <c r="CRO3267" s="137"/>
      <c r="CRP3267" s="137"/>
      <c r="CRQ3267" s="137"/>
      <c r="CRR3267" s="137"/>
      <c r="CRS3267" s="137"/>
      <c r="CRT3267" s="137"/>
      <c r="CRU3267" s="137"/>
      <c r="CRV3267" s="137"/>
      <c r="CRW3267" s="137"/>
      <c r="CRX3267" s="137"/>
      <c r="CRY3267" s="137"/>
      <c r="CRZ3267" s="137"/>
      <c r="CSA3267" s="137"/>
      <c r="CSB3267" s="137"/>
      <c r="CSC3267" s="137"/>
      <c r="CSD3267" s="137"/>
      <c r="CSE3267" s="137"/>
      <c r="CSF3267" s="137"/>
      <c r="CSG3267" s="137"/>
      <c r="CSH3267" s="137"/>
      <c r="CSI3267" s="137"/>
      <c r="CSJ3267" s="137"/>
      <c r="CSK3267" s="137"/>
      <c r="CSL3267" s="137"/>
      <c r="CSM3267" s="137"/>
      <c r="CSN3267" s="137"/>
      <c r="CSO3267" s="137"/>
      <c r="CSP3267" s="137"/>
      <c r="CSQ3267" s="137"/>
      <c r="CSR3267" s="137"/>
      <c r="CSS3267" s="137"/>
      <c r="CST3267" s="137"/>
      <c r="CSU3267" s="137"/>
      <c r="CSV3267" s="137"/>
      <c r="CSW3267" s="137"/>
      <c r="CSX3267" s="137"/>
      <c r="CSY3267" s="137"/>
      <c r="CSZ3267" s="137"/>
      <c r="CTA3267" s="137"/>
      <c r="CTB3267" s="137"/>
      <c r="CTC3267" s="137"/>
      <c r="CTD3267" s="137"/>
      <c r="CTE3267" s="137"/>
      <c r="CTF3267" s="137"/>
      <c r="CTG3267" s="137"/>
      <c r="CTH3267" s="137"/>
      <c r="CTI3267" s="137"/>
      <c r="CTJ3267" s="137"/>
      <c r="CTK3267" s="137"/>
      <c r="CTL3267" s="137"/>
      <c r="CTM3267" s="137"/>
      <c r="CTN3267" s="137"/>
      <c r="CTO3267" s="137"/>
      <c r="CTP3267" s="137"/>
      <c r="CTQ3267" s="137"/>
      <c r="CTR3267" s="137"/>
      <c r="CTS3267" s="137"/>
      <c r="CTT3267" s="137"/>
      <c r="CTU3267" s="137"/>
      <c r="CTV3267" s="137"/>
      <c r="CTW3267" s="137"/>
      <c r="CTX3267" s="137"/>
      <c r="CTY3267" s="137"/>
      <c r="CTZ3267" s="137"/>
      <c r="CUA3267" s="137"/>
      <c r="CUB3267" s="137"/>
      <c r="CUC3267" s="137"/>
      <c r="CUD3267" s="137"/>
      <c r="CUE3267" s="137"/>
      <c r="CUF3267" s="137"/>
      <c r="CUG3267" s="137"/>
      <c r="CUH3267" s="137"/>
      <c r="CUI3267" s="137"/>
      <c r="CUJ3267" s="137"/>
      <c r="CUK3267" s="137"/>
      <c r="CUL3267" s="137"/>
      <c r="CUM3267" s="137"/>
      <c r="CUN3267" s="137"/>
      <c r="CUO3267" s="137"/>
      <c r="CUP3267" s="137"/>
      <c r="CUQ3267" s="137"/>
      <c r="CUR3267" s="137"/>
      <c r="CUS3267" s="137"/>
      <c r="CUT3267" s="137"/>
      <c r="CUU3267" s="137"/>
      <c r="CUV3267" s="137"/>
      <c r="CUW3267" s="137"/>
      <c r="CUX3267" s="137"/>
      <c r="CUY3267" s="137"/>
      <c r="CUZ3267" s="137"/>
      <c r="CVA3267" s="137"/>
      <c r="CVB3267" s="137"/>
      <c r="CVC3267" s="137"/>
      <c r="CVD3267" s="137"/>
      <c r="CVE3267" s="137"/>
      <c r="CVF3267" s="137"/>
      <c r="CVG3267" s="137"/>
      <c r="CVH3267" s="137"/>
      <c r="CVI3267" s="137"/>
      <c r="CVJ3267" s="137"/>
      <c r="CVK3267" s="137"/>
      <c r="CVL3267" s="137"/>
      <c r="CVM3267" s="137"/>
      <c r="CVN3267" s="137"/>
      <c r="CVO3267" s="137"/>
      <c r="CVP3267" s="137"/>
      <c r="CVQ3267" s="137"/>
      <c r="CVR3267" s="137"/>
      <c r="CVS3267" s="137"/>
      <c r="CVT3267" s="137"/>
      <c r="CVU3267" s="137"/>
      <c r="CVV3267" s="137"/>
      <c r="CVW3267" s="137"/>
      <c r="CVX3267" s="137"/>
      <c r="CVY3267" s="137"/>
      <c r="CVZ3267" s="137"/>
      <c r="CWA3267" s="137"/>
      <c r="CWB3267" s="137"/>
      <c r="CWC3267" s="137"/>
      <c r="CWD3267" s="137"/>
      <c r="CWE3267" s="137"/>
      <c r="CWF3267" s="137"/>
      <c r="CWG3267" s="137"/>
      <c r="CWH3267" s="137"/>
      <c r="CWI3267" s="137"/>
      <c r="CWJ3267" s="137"/>
      <c r="CWK3267" s="137"/>
      <c r="CWL3267" s="137"/>
      <c r="CWM3267" s="137"/>
      <c r="CWN3267" s="137"/>
      <c r="CWO3267" s="137"/>
      <c r="CWP3267" s="137"/>
      <c r="CWQ3267" s="137"/>
      <c r="CWR3267" s="137"/>
      <c r="CWS3267" s="137"/>
      <c r="CWT3267" s="137"/>
      <c r="CWU3267" s="137"/>
      <c r="CWV3267" s="137"/>
      <c r="CWW3267" s="137"/>
      <c r="CWX3267" s="137"/>
      <c r="CWY3267" s="137"/>
      <c r="CWZ3267" s="137"/>
      <c r="CXA3267" s="137"/>
      <c r="CXB3267" s="137"/>
      <c r="CXC3267" s="137"/>
      <c r="CXD3267" s="137"/>
      <c r="CXE3267" s="137"/>
      <c r="CXF3267" s="137"/>
      <c r="CXG3267" s="137"/>
      <c r="CXH3267" s="137"/>
      <c r="CXI3267" s="137"/>
      <c r="CXJ3267" s="137"/>
      <c r="CXK3267" s="137"/>
      <c r="CXL3267" s="137"/>
      <c r="CXM3267" s="137"/>
      <c r="CXN3267" s="137"/>
      <c r="CXO3267" s="137"/>
      <c r="CXP3267" s="137"/>
      <c r="CXQ3267" s="137"/>
      <c r="CXR3267" s="137"/>
      <c r="CXS3267" s="137"/>
      <c r="CXT3267" s="137"/>
      <c r="CXU3267" s="137"/>
      <c r="CXV3267" s="137"/>
      <c r="CXW3267" s="137"/>
      <c r="CXX3267" s="137"/>
      <c r="CXY3267" s="137"/>
      <c r="CXZ3267" s="137"/>
      <c r="CYA3267" s="137"/>
      <c r="CYB3267" s="137"/>
      <c r="CYC3267" s="137"/>
      <c r="CYD3267" s="137"/>
      <c r="CYE3267" s="137"/>
      <c r="CYF3267" s="137"/>
      <c r="CYG3267" s="137"/>
      <c r="CYH3267" s="137"/>
      <c r="CYI3267" s="137"/>
      <c r="CYJ3267" s="137"/>
      <c r="CYK3267" s="137"/>
      <c r="CYL3267" s="137"/>
      <c r="CYM3267" s="137"/>
      <c r="CYN3267" s="137"/>
      <c r="CYO3267" s="137"/>
      <c r="CYP3267" s="137"/>
      <c r="CYQ3267" s="137"/>
      <c r="CYR3267" s="137"/>
      <c r="CYS3267" s="137"/>
      <c r="CYT3267" s="137"/>
      <c r="CYU3267" s="137"/>
      <c r="CYV3267" s="137"/>
      <c r="CYW3267" s="137"/>
      <c r="CYX3267" s="137"/>
      <c r="CYY3267" s="137"/>
      <c r="CYZ3267" s="137"/>
      <c r="CZA3267" s="137"/>
      <c r="CZB3267" s="137"/>
      <c r="CZC3267" s="137"/>
      <c r="CZD3267" s="137"/>
      <c r="CZE3267" s="137"/>
      <c r="CZF3267" s="137"/>
      <c r="CZG3267" s="137"/>
      <c r="CZH3267" s="137"/>
      <c r="CZI3267" s="137"/>
      <c r="CZJ3267" s="137"/>
      <c r="CZK3267" s="137"/>
      <c r="CZL3267" s="137"/>
      <c r="CZM3267" s="137"/>
      <c r="CZN3267" s="137"/>
      <c r="CZO3267" s="137"/>
      <c r="CZP3267" s="137"/>
      <c r="CZQ3267" s="137"/>
      <c r="CZR3267" s="137"/>
      <c r="CZS3267" s="137"/>
      <c r="CZT3267" s="137"/>
      <c r="CZU3267" s="137"/>
      <c r="CZV3267" s="137"/>
      <c r="CZW3267" s="137"/>
      <c r="CZX3267" s="137"/>
      <c r="CZY3267" s="137"/>
      <c r="CZZ3267" s="137"/>
      <c r="DAA3267" s="137"/>
      <c r="DAB3267" s="137"/>
      <c r="DAC3267" s="137"/>
      <c r="DAD3267" s="137"/>
      <c r="DAE3267" s="137"/>
      <c r="DAF3267" s="137"/>
      <c r="DAG3267" s="137"/>
      <c r="DAH3267" s="137"/>
      <c r="DAI3267" s="137"/>
      <c r="DAJ3267" s="137"/>
      <c r="DAK3267" s="137"/>
      <c r="DAL3267" s="137"/>
      <c r="DAM3267" s="137"/>
      <c r="DAN3267" s="137"/>
      <c r="DAO3267" s="137"/>
      <c r="DAP3267" s="137"/>
      <c r="DAQ3267" s="137"/>
      <c r="DAR3267" s="137"/>
      <c r="DAS3267" s="137"/>
      <c r="DAT3267" s="137"/>
      <c r="DAU3267" s="137"/>
      <c r="DAV3267" s="137"/>
      <c r="DAW3267" s="137"/>
      <c r="DAX3267" s="137"/>
      <c r="DAY3267" s="137"/>
      <c r="DAZ3267" s="137"/>
      <c r="DBA3267" s="137"/>
      <c r="DBB3267" s="137"/>
      <c r="DBC3267" s="137"/>
      <c r="DBD3267" s="137"/>
      <c r="DBE3267" s="137"/>
      <c r="DBF3267" s="137"/>
      <c r="DBG3267" s="137"/>
      <c r="DBH3267" s="137"/>
      <c r="DBI3267" s="137"/>
      <c r="DBJ3267" s="137"/>
      <c r="DBK3267" s="137"/>
      <c r="DBL3267" s="137"/>
      <c r="DBM3267" s="137"/>
      <c r="DBN3267" s="137"/>
      <c r="DBO3267" s="137"/>
      <c r="DBP3267" s="137"/>
      <c r="DBQ3267" s="137"/>
      <c r="DBR3267" s="137"/>
      <c r="DBS3267" s="137"/>
      <c r="DBT3267" s="137"/>
      <c r="DBU3267" s="137"/>
      <c r="DBV3267" s="137"/>
      <c r="DBW3267" s="137"/>
      <c r="DBX3267" s="137"/>
      <c r="DBY3267" s="137"/>
      <c r="DBZ3267" s="137"/>
      <c r="DCA3267" s="137"/>
      <c r="DCB3267" s="137"/>
      <c r="DCC3267" s="137"/>
      <c r="DCD3267" s="137"/>
      <c r="DCE3267" s="137"/>
      <c r="DCF3267" s="137"/>
      <c r="DCG3267" s="137"/>
      <c r="DCH3267" s="137"/>
      <c r="DCI3267" s="137"/>
      <c r="DCJ3267" s="137"/>
      <c r="DCK3267" s="137"/>
      <c r="DCL3267" s="137"/>
      <c r="DCM3267" s="137"/>
      <c r="DCN3267" s="137"/>
      <c r="DCO3267" s="137"/>
      <c r="DCP3267" s="137"/>
      <c r="DCQ3267" s="137"/>
      <c r="DCR3267" s="137"/>
      <c r="DCS3267" s="137"/>
      <c r="DCT3267" s="137"/>
      <c r="DCU3267" s="137"/>
      <c r="DCV3267" s="137"/>
      <c r="DCW3267" s="137"/>
      <c r="DCX3267" s="137"/>
      <c r="DCY3267" s="137"/>
      <c r="DCZ3267" s="137"/>
      <c r="DDA3267" s="137"/>
      <c r="DDB3267" s="137"/>
      <c r="DDC3267" s="137"/>
      <c r="DDD3267" s="137"/>
      <c r="DDE3267" s="137"/>
      <c r="DDF3267" s="137"/>
      <c r="DDG3267" s="137"/>
      <c r="DDH3267" s="137"/>
      <c r="DDI3267" s="137"/>
      <c r="DDJ3267" s="137"/>
      <c r="DDK3267" s="137"/>
      <c r="DDL3267" s="137"/>
      <c r="DDM3267" s="137"/>
      <c r="DDN3267" s="137"/>
      <c r="DDO3267" s="137"/>
      <c r="DDP3267" s="137"/>
      <c r="DDQ3267" s="137"/>
      <c r="DDR3267" s="137"/>
      <c r="DDS3267" s="137"/>
      <c r="DDT3267" s="137"/>
      <c r="DDU3267" s="137"/>
      <c r="DDV3267" s="137"/>
      <c r="DDW3267" s="137"/>
      <c r="DDX3267" s="137"/>
      <c r="DDY3267" s="137"/>
      <c r="DDZ3267" s="137"/>
      <c r="DEA3267" s="137"/>
      <c r="DEB3267" s="137"/>
      <c r="DEC3267" s="137"/>
      <c r="DED3267" s="137"/>
      <c r="DEE3267" s="137"/>
      <c r="DEF3267" s="137"/>
      <c r="DEG3267" s="137"/>
      <c r="DEH3267" s="137"/>
      <c r="DEI3267" s="137"/>
      <c r="DEJ3267" s="137"/>
      <c r="DEK3267" s="137"/>
      <c r="DEL3267" s="137"/>
      <c r="DEM3267" s="137"/>
      <c r="DEN3267" s="137"/>
      <c r="DEO3267" s="137"/>
      <c r="DEP3267" s="137"/>
      <c r="DEQ3267" s="137"/>
      <c r="DER3267" s="137"/>
      <c r="DES3267" s="137"/>
      <c r="DET3267" s="137"/>
      <c r="DEU3267" s="137"/>
      <c r="DEV3267" s="137"/>
      <c r="DEW3267" s="137"/>
      <c r="DEX3267" s="137"/>
      <c r="DEY3267" s="137"/>
      <c r="DEZ3267" s="137"/>
      <c r="DFA3267" s="137"/>
      <c r="DFB3267" s="137"/>
      <c r="DFC3267" s="137"/>
      <c r="DFD3267" s="137"/>
      <c r="DFE3267" s="137"/>
      <c r="DFF3267" s="137"/>
      <c r="DFG3267" s="137"/>
      <c r="DFH3267" s="137"/>
      <c r="DFI3267" s="137"/>
      <c r="DFJ3267" s="137"/>
      <c r="DFK3267" s="137"/>
      <c r="DFL3267" s="137"/>
      <c r="DFM3267" s="137"/>
      <c r="DFN3267" s="137"/>
      <c r="DFO3267" s="137"/>
      <c r="DFP3267" s="137"/>
      <c r="DFQ3267" s="137"/>
      <c r="DFR3267" s="137"/>
      <c r="DFS3267" s="137"/>
      <c r="DFT3267" s="137"/>
      <c r="DFU3267" s="137"/>
      <c r="DFV3267" s="137"/>
      <c r="DFW3267" s="137"/>
      <c r="DFX3267" s="137"/>
      <c r="DFY3267" s="137"/>
      <c r="DFZ3267" s="137"/>
      <c r="DGA3267" s="137"/>
      <c r="DGB3267" s="137"/>
      <c r="DGC3267" s="137"/>
      <c r="DGD3267" s="137"/>
      <c r="DGE3267" s="137"/>
      <c r="DGF3267" s="137"/>
      <c r="DGG3267" s="137"/>
      <c r="DGH3267" s="137"/>
      <c r="DGI3267" s="137"/>
      <c r="DGJ3267" s="137"/>
      <c r="DGK3267" s="137"/>
      <c r="DGL3267" s="137"/>
      <c r="DGM3267" s="137"/>
      <c r="DGN3267" s="137"/>
      <c r="DGO3267" s="137"/>
      <c r="DGP3267" s="137"/>
      <c r="DGQ3267" s="137"/>
      <c r="DGR3267" s="137"/>
      <c r="DGS3267" s="137"/>
      <c r="DGT3267" s="137"/>
      <c r="DGU3267" s="137"/>
      <c r="DGV3267" s="137"/>
      <c r="DGW3267" s="137"/>
      <c r="DGX3267" s="137"/>
      <c r="DGY3267" s="137"/>
      <c r="DGZ3267" s="137"/>
      <c r="DHA3267" s="137"/>
      <c r="DHB3267" s="137"/>
      <c r="DHC3267" s="137"/>
      <c r="DHD3267" s="137"/>
      <c r="DHE3267" s="137"/>
      <c r="DHF3267" s="137"/>
      <c r="DHG3267" s="137"/>
      <c r="DHH3267" s="137"/>
      <c r="DHI3267" s="137"/>
      <c r="DHJ3267" s="137"/>
      <c r="DHK3267" s="137"/>
      <c r="DHL3267" s="137"/>
      <c r="DHM3267" s="137"/>
      <c r="DHN3267" s="137"/>
      <c r="DHO3267" s="137"/>
    </row>
    <row r="3268" spans="1:2927" s="148" customFormat="1" ht="25.5" customHeight="1" outlineLevel="1" x14ac:dyDescent="0.35">
      <c r="A3268" s="83" t="s">
        <v>4514</v>
      </c>
      <c r="B3268" s="84" t="s">
        <v>90</v>
      </c>
      <c r="C3268" s="85"/>
      <c r="D3268" s="86"/>
      <c r="E3268" s="101"/>
      <c r="F3268" s="101"/>
      <c r="G3268" s="101"/>
      <c r="H3268" s="101"/>
      <c r="I3268" s="101">
        <f t="shared" si="199"/>
        <v>0</v>
      </c>
      <c r="J3268" s="101"/>
      <c r="K3268" s="101"/>
      <c r="L3268" s="101"/>
      <c r="M3268" s="101"/>
      <c r="N3268" s="101">
        <f t="shared" si="200"/>
        <v>0</v>
      </c>
      <c r="O3268" s="88">
        <v>46064</v>
      </c>
      <c r="P3268" s="88">
        <v>46071</v>
      </c>
      <c r="Q3268" s="89">
        <v>0.05</v>
      </c>
      <c r="R3268" s="90" t="s">
        <v>33</v>
      </c>
      <c r="S3268" s="91"/>
      <c r="T3268" s="91"/>
      <c r="U3268" s="102"/>
      <c r="V3268" s="137"/>
      <c r="W3268" s="137"/>
      <c r="X3268" s="137"/>
      <c r="Y3268" s="137"/>
      <c r="Z3268" s="137"/>
      <c r="AA3268" s="137"/>
      <c r="AB3268" s="137"/>
      <c r="AC3268" s="137"/>
      <c r="AD3268" s="137"/>
      <c r="AE3268" s="137"/>
      <c r="AF3268" s="137"/>
      <c r="AG3268" s="137"/>
      <c r="AH3268" s="137"/>
      <c r="AI3268" s="137"/>
      <c r="AJ3268" s="137"/>
      <c r="AK3268" s="137"/>
      <c r="AL3268" s="137"/>
      <c r="AM3268" s="137"/>
      <c r="AN3268" s="137"/>
      <c r="AO3268" s="137"/>
      <c r="AP3268" s="137"/>
      <c r="AQ3268" s="137"/>
      <c r="AR3268" s="137"/>
      <c r="AS3268" s="137"/>
      <c r="AT3268" s="137"/>
      <c r="AU3268" s="137"/>
      <c r="AV3268" s="137"/>
      <c r="AW3268" s="137"/>
      <c r="AX3268" s="137"/>
      <c r="AY3268" s="137"/>
      <c r="AZ3268" s="137"/>
      <c r="BA3268" s="137"/>
      <c r="BB3268" s="137"/>
      <c r="BC3268" s="137"/>
      <c r="BD3268" s="137"/>
      <c r="BE3268" s="137"/>
      <c r="BF3268" s="137"/>
      <c r="BG3268" s="137"/>
      <c r="BH3268" s="137"/>
      <c r="BI3268" s="137"/>
      <c r="BJ3268" s="137"/>
      <c r="BK3268" s="137"/>
      <c r="BL3268" s="137"/>
      <c r="BM3268" s="137"/>
      <c r="BN3268" s="137"/>
      <c r="BO3268" s="137"/>
      <c r="BP3268" s="137"/>
      <c r="BQ3268" s="137"/>
      <c r="BR3268" s="137"/>
      <c r="BS3268" s="137"/>
      <c r="BT3268" s="137"/>
      <c r="BU3268" s="137"/>
      <c r="BV3268" s="137"/>
      <c r="BW3268" s="137"/>
      <c r="BX3268" s="137"/>
      <c r="BY3268" s="137"/>
      <c r="BZ3268" s="137"/>
      <c r="CA3268" s="137"/>
      <c r="CB3268" s="137"/>
      <c r="CC3268" s="137"/>
      <c r="CD3268" s="137"/>
      <c r="CE3268" s="137"/>
      <c r="CF3268" s="137"/>
      <c r="CG3268" s="137"/>
      <c r="CH3268" s="137"/>
      <c r="CI3268" s="137"/>
      <c r="CJ3268" s="137"/>
      <c r="CK3268" s="137"/>
      <c r="CL3268" s="137"/>
      <c r="CM3268" s="137"/>
      <c r="CN3268" s="137"/>
      <c r="CO3268" s="137"/>
      <c r="CP3268" s="137"/>
      <c r="CQ3268" s="137"/>
      <c r="CR3268" s="137"/>
      <c r="CS3268" s="137"/>
      <c r="CT3268" s="137"/>
      <c r="CU3268" s="137"/>
      <c r="CV3268" s="137"/>
      <c r="CW3268" s="137"/>
      <c r="CX3268" s="137"/>
      <c r="CY3268" s="137"/>
      <c r="CZ3268" s="137"/>
      <c r="DA3268" s="137"/>
      <c r="DB3268" s="137"/>
      <c r="DC3268" s="137"/>
      <c r="DD3268" s="137"/>
      <c r="DE3268" s="137"/>
      <c r="DF3268" s="137"/>
      <c r="DG3268" s="137"/>
      <c r="DH3268" s="137"/>
      <c r="DI3268" s="137"/>
      <c r="DJ3268" s="137"/>
      <c r="DK3268" s="137"/>
      <c r="DL3268" s="137"/>
      <c r="DM3268" s="137"/>
      <c r="DN3268" s="137"/>
      <c r="DO3268" s="137"/>
      <c r="DP3268" s="137"/>
      <c r="DQ3268" s="137"/>
      <c r="DR3268" s="137"/>
      <c r="DS3268" s="137"/>
      <c r="DT3268" s="137"/>
      <c r="DU3268" s="137"/>
      <c r="DV3268" s="137"/>
      <c r="DW3268" s="137"/>
      <c r="DX3268" s="137"/>
      <c r="DY3268" s="137"/>
      <c r="DZ3268" s="137"/>
      <c r="EA3268" s="137"/>
      <c r="EB3268" s="137"/>
      <c r="EC3268" s="137"/>
      <c r="ED3268" s="137"/>
      <c r="EE3268" s="137"/>
      <c r="EF3268" s="137"/>
      <c r="EG3268" s="137"/>
      <c r="EH3268" s="137"/>
      <c r="EI3268" s="137"/>
      <c r="EJ3268" s="137"/>
      <c r="EK3268" s="137"/>
      <c r="EL3268" s="137"/>
      <c r="EM3268" s="137"/>
      <c r="EN3268" s="137"/>
      <c r="EO3268" s="137"/>
      <c r="EP3268" s="137"/>
      <c r="EQ3268" s="137"/>
      <c r="ER3268" s="137"/>
      <c r="ES3268" s="137"/>
      <c r="ET3268" s="137"/>
      <c r="EU3268" s="137"/>
      <c r="EV3268" s="137"/>
      <c r="EW3268" s="137"/>
      <c r="EX3268" s="137"/>
      <c r="EY3268" s="137"/>
      <c r="EZ3268" s="137"/>
      <c r="FA3268" s="137"/>
      <c r="FB3268" s="137"/>
      <c r="FC3268" s="137"/>
      <c r="FD3268" s="137"/>
      <c r="FE3268" s="137"/>
      <c r="FF3268" s="137"/>
      <c r="FG3268" s="137"/>
      <c r="FH3268" s="137"/>
      <c r="FI3268" s="137"/>
      <c r="FJ3268" s="137"/>
      <c r="FK3268" s="137"/>
      <c r="FL3268" s="137"/>
      <c r="FM3268" s="137"/>
      <c r="FN3268" s="137"/>
      <c r="FO3268" s="137"/>
      <c r="FP3268" s="137"/>
      <c r="FQ3268" s="137"/>
      <c r="FR3268" s="137"/>
      <c r="FS3268" s="137"/>
      <c r="FT3268" s="137"/>
      <c r="FU3268" s="137"/>
      <c r="FV3268" s="137"/>
      <c r="FW3268" s="137"/>
      <c r="FX3268" s="137"/>
      <c r="FY3268" s="137"/>
      <c r="FZ3268" s="137"/>
      <c r="GA3268" s="137"/>
      <c r="GB3268" s="137"/>
      <c r="GC3268" s="137"/>
      <c r="GD3268" s="137"/>
      <c r="GE3268" s="137"/>
      <c r="GF3268" s="137"/>
      <c r="GG3268" s="137"/>
      <c r="GH3268" s="137"/>
      <c r="GI3268" s="137"/>
      <c r="GJ3268" s="137"/>
      <c r="GK3268" s="137"/>
      <c r="GL3268" s="137"/>
      <c r="GM3268" s="137"/>
      <c r="GN3268" s="137"/>
      <c r="GO3268" s="137"/>
      <c r="GP3268" s="137"/>
      <c r="GQ3268" s="137"/>
      <c r="GR3268" s="137"/>
      <c r="GS3268" s="137"/>
      <c r="GT3268" s="137"/>
      <c r="GU3268" s="137"/>
      <c r="GV3268" s="137"/>
      <c r="GW3268" s="137"/>
      <c r="GX3268" s="137"/>
      <c r="GY3268" s="137"/>
      <c r="GZ3268" s="137"/>
      <c r="HA3268" s="137"/>
      <c r="HB3268" s="137"/>
      <c r="HC3268" s="137"/>
      <c r="HD3268" s="137"/>
      <c r="HE3268" s="137"/>
      <c r="HF3268" s="137"/>
      <c r="HG3268" s="137"/>
      <c r="HH3268" s="137"/>
      <c r="HI3268" s="137"/>
      <c r="HJ3268" s="137"/>
      <c r="HK3268" s="137"/>
      <c r="HL3268" s="137"/>
      <c r="HM3268" s="137"/>
      <c r="HN3268" s="137"/>
      <c r="HO3268" s="137"/>
      <c r="HP3268" s="137"/>
      <c r="HQ3268" s="137"/>
      <c r="HR3268" s="137"/>
      <c r="HS3268" s="137"/>
      <c r="HT3268" s="137"/>
      <c r="HU3268" s="137"/>
      <c r="HV3268" s="137"/>
      <c r="HW3268" s="137"/>
      <c r="HX3268" s="137"/>
      <c r="HY3268" s="137"/>
      <c r="HZ3268" s="137"/>
      <c r="IA3268" s="137"/>
      <c r="IB3268" s="137"/>
      <c r="IC3268" s="137"/>
      <c r="ID3268" s="137"/>
      <c r="IE3268" s="137"/>
      <c r="IF3268" s="137"/>
      <c r="IG3268" s="137"/>
      <c r="IH3268" s="137"/>
      <c r="II3268" s="137"/>
      <c r="IJ3268" s="137"/>
      <c r="IK3268" s="137"/>
      <c r="IL3268" s="137"/>
      <c r="IM3268" s="137"/>
      <c r="IN3268" s="137"/>
      <c r="IO3268" s="137"/>
      <c r="IP3268" s="137"/>
      <c r="IQ3268" s="137"/>
      <c r="IR3268" s="137"/>
      <c r="IS3268" s="137"/>
      <c r="IT3268" s="137"/>
      <c r="IU3268" s="137"/>
      <c r="IV3268" s="137"/>
      <c r="IW3268" s="137"/>
      <c r="IX3268" s="137"/>
      <c r="IY3268" s="137"/>
      <c r="IZ3268" s="137"/>
      <c r="JA3268" s="137"/>
      <c r="JB3268" s="137"/>
      <c r="JC3268" s="137"/>
      <c r="JD3268" s="137"/>
      <c r="JE3268" s="137"/>
      <c r="JF3268" s="137"/>
      <c r="JG3268" s="137"/>
      <c r="JH3268" s="137"/>
      <c r="JI3268" s="137"/>
      <c r="JJ3268" s="137"/>
      <c r="JK3268" s="137"/>
      <c r="JL3268" s="137"/>
      <c r="JM3268" s="137"/>
      <c r="JN3268" s="137"/>
      <c r="JO3268" s="137"/>
      <c r="JP3268" s="137"/>
      <c r="JQ3268" s="137"/>
      <c r="JR3268" s="137"/>
      <c r="JS3268" s="137"/>
      <c r="JT3268" s="137"/>
      <c r="JU3268" s="137"/>
      <c r="JV3268" s="137"/>
      <c r="JW3268" s="137"/>
      <c r="JX3268" s="137"/>
      <c r="JY3268" s="137"/>
      <c r="JZ3268" s="137"/>
      <c r="KA3268" s="137"/>
      <c r="KB3268" s="137"/>
      <c r="KC3268" s="137"/>
      <c r="KD3268" s="137"/>
      <c r="KE3268" s="137"/>
      <c r="KF3268" s="137"/>
      <c r="KG3268" s="137"/>
      <c r="KH3268" s="137"/>
      <c r="KI3268" s="137"/>
      <c r="KJ3268" s="137"/>
      <c r="KK3268" s="137"/>
      <c r="KL3268" s="137"/>
      <c r="KM3268" s="137"/>
      <c r="KN3268" s="137"/>
      <c r="KO3268" s="137"/>
      <c r="KP3268" s="137"/>
      <c r="KQ3268" s="137"/>
      <c r="KR3268" s="137"/>
      <c r="KS3268" s="137"/>
      <c r="KT3268" s="137"/>
      <c r="KU3268" s="137"/>
      <c r="KV3268" s="137"/>
      <c r="KW3268" s="137"/>
      <c r="KX3268" s="137"/>
      <c r="KY3268" s="137"/>
      <c r="KZ3268" s="137"/>
      <c r="LA3268" s="137"/>
      <c r="LB3268" s="137"/>
      <c r="LC3268" s="137"/>
      <c r="LD3268" s="137"/>
      <c r="LE3268" s="137"/>
      <c r="LF3268" s="137"/>
      <c r="LG3268" s="137"/>
      <c r="LH3268" s="137"/>
      <c r="LI3268" s="137"/>
      <c r="LJ3268" s="137"/>
      <c r="LK3268" s="137"/>
      <c r="LL3268" s="137"/>
      <c r="LM3268" s="137"/>
      <c r="LN3268" s="137"/>
      <c r="LO3268" s="137"/>
      <c r="LP3268" s="137"/>
      <c r="LQ3268" s="137"/>
      <c r="LR3268" s="137"/>
      <c r="LS3268" s="137"/>
      <c r="LT3268" s="137"/>
      <c r="LU3268" s="137"/>
      <c r="LV3268" s="137"/>
      <c r="LW3268" s="137"/>
      <c r="LX3268" s="137"/>
      <c r="LY3268" s="137"/>
      <c r="LZ3268" s="137"/>
      <c r="MA3268" s="137"/>
      <c r="MB3268" s="137"/>
      <c r="MC3268" s="137"/>
      <c r="MD3268" s="137"/>
      <c r="ME3268" s="137"/>
      <c r="MF3268" s="137"/>
      <c r="MG3268" s="137"/>
      <c r="MH3268" s="137"/>
      <c r="MI3268" s="137"/>
      <c r="MJ3268" s="137"/>
      <c r="MK3268" s="137"/>
      <c r="ML3268" s="137"/>
      <c r="MM3268" s="137"/>
      <c r="MN3268" s="137"/>
      <c r="MO3268" s="137"/>
      <c r="MP3268" s="137"/>
      <c r="MQ3268" s="137"/>
      <c r="MR3268" s="137"/>
      <c r="MS3268" s="137"/>
      <c r="MT3268" s="137"/>
      <c r="MU3268" s="137"/>
      <c r="MV3268" s="137"/>
      <c r="MW3268" s="137"/>
      <c r="MX3268" s="137"/>
      <c r="MY3268" s="137"/>
      <c r="MZ3268" s="137"/>
      <c r="NA3268" s="137"/>
      <c r="NB3268" s="137"/>
      <c r="NC3268" s="137"/>
      <c r="ND3268" s="137"/>
      <c r="NE3268" s="137"/>
      <c r="NF3268" s="137"/>
      <c r="NG3268" s="137"/>
      <c r="NH3268" s="137"/>
      <c r="NI3268" s="137"/>
      <c r="NJ3268" s="137"/>
      <c r="NK3268" s="137"/>
      <c r="NL3268" s="137"/>
      <c r="NM3268" s="137"/>
      <c r="NN3268" s="137"/>
      <c r="NO3268" s="137"/>
      <c r="NP3268" s="137"/>
      <c r="NQ3268" s="137"/>
      <c r="NR3268" s="137"/>
      <c r="NS3268" s="137"/>
      <c r="NT3268" s="137"/>
      <c r="NU3268" s="137"/>
      <c r="NV3268" s="137"/>
      <c r="NW3268" s="137"/>
      <c r="NX3268" s="137"/>
      <c r="NY3268" s="137"/>
      <c r="NZ3268" s="137"/>
      <c r="OA3268" s="137"/>
      <c r="OB3268" s="137"/>
      <c r="OC3268" s="137"/>
      <c r="OD3268" s="137"/>
      <c r="OE3268" s="137"/>
      <c r="OF3268" s="137"/>
      <c r="OG3268" s="137"/>
      <c r="OH3268" s="137"/>
      <c r="OI3268" s="137"/>
      <c r="OJ3268" s="137"/>
      <c r="OK3268" s="137"/>
      <c r="OL3268" s="137"/>
      <c r="OM3268" s="137"/>
      <c r="ON3268" s="137"/>
      <c r="OO3268" s="137"/>
      <c r="OP3268" s="137"/>
      <c r="OQ3268" s="137"/>
      <c r="OR3268" s="137"/>
      <c r="OS3268" s="137"/>
      <c r="OT3268" s="137"/>
      <c r="OU3268" s="137"/>
      <c r="OV3268" s="137"/>
      <c r="OW3268" s="137"/>
      <c r="OX3268" s="137"/>
      <c r="OY3268" s="137"/>
      <c r="OZ3268" s="137"/>
      <c r="PA3268" s="137"/>
      <c r="PB3268" s="137"/>
      <c r="PC3268" s="137"/>
      <c r="PD3268" s="137"/>
      <c r="PE3268" s="137"/>
      <c r="PF3268" s="137"/>
      <c r="PG3268" s="137"/>
      <c r="PH3268" s="137"/>
      <c r="PI3268" s="137"/>
      <c r="PJ3268" s="137"/>
      <c r="PK3268" s="137"/>
      <c r="PL3268" s="137"/>
      <c r="PM3268" s="137"/>
      <c r="PN3268" s="137"/>
      <c r="PO3268" s="137"/>
      <c r="PP3268" s="137"/>
      <c r="PQ3268" s="137"/>
      <c r="PR3268" s="137"/>
      <c r="PS3268" s="137"/>
      <c r="PT3268" s="137"/>
      <c r="PU3268" s="137"/>
      <c r="PV3268" s="137"/>
      <c r="PW3268" s="137"/>
      <c r="PX3268" s="137"/>
      <c r="PY3268" s="137"/>
      <c r="PZ3268" s="137"/>
      <c r="QA3268" s="137"/>
      <c r="QB3268" s="137"/>
      <c r="QC3268" s="137"/>
      <c r="QD3268" s="137"/>
      <c r="QE3268" s="137"/>
      <c r="QF3268" s="137"/>
      <c r="QG3268" s="137"/>
      <c r="QH3268" s="137"/>
      <c r="QI3268" s="137"/>
      <c r="QJ3268" s="137"/>
      <c r="QK3268" s="137"/>
      <c r="QL3268" s="137"/>
      <c r="QM3268" s="137"/>
      <c r="QN3268" s="137"/>
      <c r="QO3268" s="137"/>
      <c r="QP3268" s="137"/>
      <c r="QQ3268" s="137"/>
      <c r="QR3268" s="137"/>
      <c r="QS3268" s="137"/>
      <c r="QT3268" s="137"/>
      <c r="QU3268" s="137"/>
      <c r="QV3268" s="137"/>
      <c r="QW3268" s="137"/>
      <c r="QX3268" s="137"/>
      <c r="QY3268" s="137"/>
      <c r="QZ3268" s="137"/>
      <c r="RA3268" s="137"/>
      <c r="RB3268" s="137"/>
      <c r="RC3268" s="137"/>
      <c r="RD3268" s="137"/>
      <c r="RE3268" s="137"/>
      <c r="RF3268" s="137"/>
      <c r="RG3268" s="137"/>
      <c r="RH3268" s="137"/>
      <c r="RI3268" s="137"/>
      <c r="RJ3268" s="137"/>
      <c r="RK3268" s="137"/>
      <c r="RL3268" s="137"/>
      <c r="RM3268" s="137"/>
      <c r="RN3268" s="137"/>
      <c r="RO3268" s="137"/>
      <c r="RP3268" s="137"/>
      <c r="RQ3268" s="137"/>
      <c r="RR3268" s="137"/>
      <c r="RS3268" s="137"/>
      <c r="RT3268" s="137"/>
      <c r="RU3268" s="137"/>
      <c r="RV3268" s="137"/>
      <c r="RW3268" s="137"/>
      <c r="RX3268" s="137"/>
      <c r="RY3268" s="137"/>
      <c r="RZ3268" s="137"/>
      <c r="SA3268" s="137"/>
      <c r="SB3268" s="137"/>
      <c r="SC3268" s="137"/>
      <c r="SD3268" s="137"/>
      <c r="SE3268" s="137"/>
      <c r="SF3268" s="137"/>
      <c r="SG3268" s="137"/>
      <c r="SH3268" s="137"/>
      <c r="SI3268" s="137"/>
      <c r="SJ3268" s="137"/>
      <c r="SK3268" s="137"/>
      <c r="SL3268" s="137"/>
      <c r="SM3268" s="137"/>
      <c r="SN3268" s="137"/>
      <c r="SO3268" s="137"/>
      <c r="SP3268" s="137"/>
      <c r="SQ3268" s="137"/>
      <c r="SR3268" s="137"/>
      <c r="SS3268" s="137"/>
      <c r="ST3268" s="137"/>
      <c r="SU3268" s="137"/>
      <c r="SV3268" s="137"/>
      <c r="SW3268" s="137"/>
      <c r="SX3268" s="137"/>
      <c r="SY3268" s="137"/>
      <c r="SZ3268" s="137"/>
      <c r="TA3268" s="137"/>
      <c r="TB3268" s="137"/>
      <c r="TC3268" s="137"/>
      <c r="TD3268" s="137"/>
      <c r="TE3268" s="137"/>
      <c r="TF3268" s="137"/>
      <c r="TG3268" s="137"/>
      <c r="TH3268" s="137"/>
      <c r="TI3268" s="137"/>
      <c r="TJ3268" s="137"/>
      <c r="TK3268" s="137"/>
      <c r="TL3268" s="137"/>
      <c r="TM3268" s="137"/>
      <c r="TN3268" s="137"/>
      <c r="TO3268" s="137"/>
      <c r="TP3268" s="137"/>
      <c r="TQ3268" s="137"/>
      <c r="TR3268" s="137"/>
      <c r="TS3268" s="137"/>
      <c r="TT3268" s="137"/>
      <c r="TU3268" s="137"/>
      <c r="TV3268" s="137"/>
      <c r="TW3268" s="137"/>
      <c r="TX3268" s="137"/>
      <c r="TY3268" s="137"/>
      <c r="TZ3268" s="137"/>
      <c r="UA3268" s="137"/>
      <c r="UB3268" s="137"/>
      <c r="UC3268" s="137"/>
      <c r="UD3268" s="137"/>
      <c r="UE3268" s="137"/>
      <c r="UF3268" s="137"/>
      <c r="UG3268" s="137"/>
      <c r="UH3268" s="137"/>
      <c r="UI3268" s="137"/>
      <c r="UJ3268" s="137"/>
      <c r="UK3268" s="137"/>
      <c r="UL3268" s="137"/>
      <c r="UM3268" s="137"/>
      <c r="UN3268" s="137"/>
      <c r="UO3268" s="137"/>
      <c r="UP3268" s="137"/>
      <c r="UQ3268" s="137"/>
      <c r="UR3268" s="137"/>
      <c r="US3268" s="137"/>
      <c r="UT3268" s="137"/>
      <c r="UU3268" s="137"/>
      <c r="UV3268" s="137"/>
      <c r="UW3268" s="137"/>
      <c r="UX3268" s="137"/>
      <c r="UY3268" s="137"/>
      <c r="UZ3268" s="137"/>
      <c r="VA3268" s="137"/>
      <c r="VB3268" s="137"/>
      <c r="VC3268" s="137"/>
      <c r="VD3268" s="137"/>
      <c r="VE3268" s="137"/>
      <c r="VF3268" s="137"/>
      <c r="VG3268" s="137"/>
      <c r="VH3268" s="137"/>
      <c r="VI3268" s="137"/>
      <c r="VJ3268" s="137"/>
      <c r="VK3268" s="137"/>
      <c r="VL3268" s="137"/>
      <c r="VM3268" s="137"/>
      <c r="VN3268" s="137"/>
      <c r="VO3268" s="137"/>
      <c r="VP3268" s="137"/>
      <c r="VQ3268" s="137"/>
      <c r="VR3268" s="137"/>
      <c r="VS3268" s="137"/>
      <c r="VT3268" s="137"/>
      <c r="VU3268" s="137"/>
      <c r="VV3268" s="137"/>
      <c r="VW3268" s="137"/>
      <c r="VX3268" s="137"/>
      <c r="VY3268" s="137"/>
      <c r="VZ3268" s="137"/>
      <c r="WA3268" s="137"/>
      <c r="WB3268" s="137"/>
      <c r="WC3268" s="137"/>
      <c r="WD3268" s="137"/>
      <c r="WE3268" s="137"/>
      <c r="WF3268" s="137"/>
      <c r="WG3268" s="137"/>
      <c r="WH3268" s="137"/>
      <c r="WI3268" s="137"/>
      <c r="WJ3268" s="137"/>
      <c r="WK3268" s="137"/>
      <c r="WL3268" s="137"/>
      <c r="WM3268" s="137"/>
      <c r="WN3268" s="137"/>
      <c r="WO3268" s="137"/>
      <c r="WP3268" s="137"/>
      <c r="WQ3268" s="137"/>
      <c r="WR3268" s="137"/>
      <c r="WS3268" s="137"/>
      <c r="WT3268" s="137"/>
      <c r="WU3268" s="137"/>
      <c r="WV3268" s="137"/>
      <c r="WW3268" s="137"/>
      <c r="WX3268" s="137"/>
      <c r="WY3268" s="137"/>
      <c r="WZ3268" s="137"/>
      <c r="XA3268" s="137"/>
      <c r="XB3268" s="137"/>
      <c r="XC3268" s="137"/>
      <c r="XD3268" s="137"/>
      <c r="XE3268" s="137"/>
      <c r="XF3268" s="137"/>
      <c r="XG3268" s="137"/>
      <c r="XH3268" s="137"/>
      <c r="XI3268" s="137"/>
      <c r="XJ3268" s="137"/>
      <c r="XK3268" s="137"/>
      <c r="XL3268" s="137"/>
      <c r="XM3268" s="137"/>
      <c r="XN3268" s="137"/>
      <c r="XO3268" s="137"/>
      <c r="XP3268" s="137"/>
      <c r="XQ3268" s="137"/>
      <c r="XR3268" s="137"/>
      <c r="XS3268" s="137"/>
      <c r="XT3268" s="137"/>
      <c r="XU3268" s="137"/>
      <c r="XV3268" s="137"/>
      <c r="XW3268" s="137"/>
      <c r="XX3268" s="137"/>
      <c r="XY3268" s="137"/>
      <c r="XZ3268" s="137"/>
      <c r="YA3268" s="137"/>
      <c r="YB3268" s="137"/>
      <c r="YC3268" s="137"/>
      <c r="YD3268" s="137"/>
      <c r="YE3268" s="137"/>
      <c r="YF3268" s="137"/>
      <c r="YG3268" s="137"/>
      <c r="YH3268" s="137"/>
      <c r="YI3268" s="137"/>
      <c r="YJ3268" s="137"/>
      <c r="YK3268" s="137"/>
      <c r="YL3268" s="137"/>
      <c r="YM3268" s="137"/>
      <c r="YN3268" s="137"/>
      <c r="YO3268" s="137"/>
      <c r="YP3268" s="137"/>
      <c r="YQ3268" s="137"/>
      <c r="YR3268" s="137"/>
      <c r="YS3268" s="137"/>
      <c r="YT3268" s="137"/>
      <c r="YU3268" s="137"/>
      <c r="YV3268" s="137"/>
      <c r="YW3268" s="137"/>
      <c r="YX3268" s="137"/>
      <c r="YY3268" s="137"/>
      <c r="YZ3268" s="137"/>
      <c r="ZA3268" s="137"/>
      <c r="ZB3268" s="137"/>
      <c r="ZC3268" s="137"/>
      <c r="ZD3268" s="137"/>
      <c r="ZE3268" s="137"/>
      <c r="ZF3268" s="137"/>
      <c r="ZG3268" s="137"/>
      <c r="ZH3268" s="137"/>
      <c r="ZI3268" s="137"/>
      <c r="ZJ3268" s="137"/>
      <c r="ZK3268" s="137"/>
      <c r="ZL3268" s="137"/>
      <c r="ZM3268" s="137"/>
      <c r="ZN3268" s="137"/>
      <c r="ZO3268" s="137"/>
      <c r="ZP3268" s="137"/>
      <c r="ZQ3268" s="137"/>
      <c r="ZR3268" s="137"/>
      <c r="ZS3268" s="137"/>
      <c r="ZT3268" s="137"/>
      <c r="ZU3268" s="137"/>
      <c r="ZV3268" s="137"/>
      <c r="ZW3268" s="137"/>
      <c r="ZX3268" s="137"/>
      <c r="ZY3268" s="137"/>
      <c r="ZZ3268" s="137"/>
      <c r="AAA3268" s="137"/>
      <c r="AAB3268" s="137"/>
      <c r="AAC3268" s="137"/>
      <c r="AAD3268" s="137"/>
      <c r="AAE3268" s="137"/>
      <c r="AAF3268" s="137"/>
      <c r="AAG3268" s="137"/>
      <c r="AAH3268" s="137"/>
      <c r="AAI3268" s="137"/>
      <c r="AAJ3268" s="137"/>
      <c r="AAK3268" s="137"/>
      <c r="AAL3268" s="137"/>
      <c r="AAM3268" s="137"/>
      <c r="AAN3268" s="137"/>
      <c r="AAO3268" s="137"/>
      <c r="AAP3268" s="137"/>
      <c r="AAQ3268" s="137"/>
      <c r="AAR3268" s="137"/>
      <c r="AAS3268" s="137"/>
      <c r="AAT3268" s="137"/>
      <c r="AAU3268" s="137"/>
      <c r="AAV3268" s="137"/>
      <c r="AAW3268" s="137"/>
      <c r="AAX3268" s="137"/>
      <c r="AAY3268" s="137"/>
      <c r="AAZ3268" s="137"/>
      <c r="ABA3268" s="137"/>
      <c r="ABB3268" s="137"/>
      <c r="ABC3268" s="137"/>
      <c r="ABD3268" s="137"/>
      <c r="ABE3268" s="137"/>
      <c r="ABF3268" s="137"/>
      <c r="ABG3268" s="137"/>
      <c r="ABH3268" s="137"/>
      <c r="ABI3268" s="137"/>
      <c r="ABJ3268" s="137"/>
      <c r="ABK3268" s="137"/>
      <c r="ABL3268" s="137"/>
      <c r="ABM3268" s="137"/>
      <c r="ABN3268" s="137"/>
      <c r="ABO3268" s="137"/>
      <c r="ABP3268" s="137"/>
      <c r="ABQ3268" s="137"/>
      <c r="ABR3268" s="137"/>
      <c r="ABS3268" s="137"/>
      <c r="ABT3268" s="137"/>
      <c r="ABU3268" s="137"/>
      <c r="ABV3268" s="137"/>
      <c r="ABW3268" s="137"/>
      <c r="ABX3268" s="137"/>
      <c r="ABY3268" s="137"/>
      <c r="ABZ3268" s="137"/>
      <c r="ACA3268" s="137"/>
      <c r="ACB3268" s="137"/>
      <c r="ACC3268" s="137"/>
      <c r="ACD3268" s="137"/>
      <c r="ACE3268" s="137"/>
      <c r="ACF3268" s="137"/>
      <c r="ACG3268" s="137"/>
      <c r="ACH3268" s="137"/>
      <c r="ACI3268" s="137"/>
      <c r="ACJ3268" s="137"/>
      <c r="ACK3268" s="137"/>
      <c r="ACL3268" s="137"/>
      <c r="ACM3268" s="137"/>
      <c r="ACN3268" s="137"/>
      <c r="ACO3268" s="137"/>
      <c r="ACP3268" s="137"/>
      <c r="ACQ3268" s="137"/>
      <c r="ACR3268" s="137"/>
      <c r="ACS3268" s="137"/>
      <c r="ACT3268" s="137"/>
      <c r="ACU3268" s="137"/>
      <c r="ACV3268" s="137"/>
      <c r="ACW3268" s="137"/>
      <c r="ACX3268" s="137"/>
      <c r="ACY3268" s="137"/>
      <c r="ACZ3268" s="137"/>
      <c r="ADA3268" s="137"/>
      <c r="ADB3268" s="137"/>
      <c r="ADC3268" s="137"/>
      <c r="ADD3268" s="137"/>
      <c r="ADE3268" s="137"/>
      <c r="ADF3268" s="137"/>
      <c r="ADG3268" s="137"/>
      <c r="ADH3268" s="137"/>
      <c r="ADI3268" s="137"/>
      <c r="ADJ3268" s="137"/>
      <c r="ADK3268" s="137"/>
      <c r="ADL3268" s="137"/>
      <c r="ADM3268" s="137"/>
      <c r="ADN3268" s="137"/>
      <c r="ADO3268" s="137"/>
      <c r="ADP3268" s="137"/>
      <c r="ADQ3268" s="137"/>
      <c r="ADR3268" s="137"/>
      <c r="ADS3268" s="137"/>
      <c r="ADT3268" s="137"/>
      <c r="ADU3268" s="137"/>
      <c r="ADV3268" s="137"/>
      <c r="ADW3268" s="137"/>
      <c r="ADX3268" s="137"/>
      <c r="ADY3268" s="137"/>
      <c r="ADZ3268" s="137"/>
      <c r="AEA3268" s="137"/>
      <c r="AEB3268" s="137"/>
      <c r="AEC3268" s="137"/>
      <c r="AED3268" s="137"/>
      <c r="AEE3268" s="137"/>
      <c r="AEF3268" s="137"/>
      <c r="AEG3268" s="137"/>
      <c r="AEH3268" s="137"/>
      <c r="AEI3268" s="137"/>
      <c r="AEJ3268" s="137"/>
      <c r="AEK3268" s="137"/>
      <c r="AEL3268" s="137"/>
      <c r="AEM3268" s="137"/>
      <c r="AEN3268" s="137"/>
      <c r="AEO3268" s="137"/>
      <c r="AEP3268" s="137"/>
      <c r="AEQ3268" s="137"/>
      <c r="AER3268" s="137"/>
      <c r="AES3268" s="137"/>
      <c r="AET3268" s="137"/>
      <c r="AEU3268" s="137"/>
      <c r="AEV3268" s="137"/>
      <c r="AEW3268" s="137"/>
      <c r="AEX3268" s="137"/>
      <c r="AEY3268" s="137"/>
      <c r="AEZ3268" s="137"/>
      <c r="AFA3268" s="137"/>
      <c r="AFB3268" s="137"/>
      <c r="AFC3268" s="137"/>
      <c r="AFD3268" s="137"/>
      <c r="AFE3268" s="137"/>
      <c r="AFF3268" s="137"/>
      <c r="AFG3268" s="137"/>
      <c r="AFH3268" s="137"/>
      <c r="AFI3268" s="137"/>
      <c r="AFJ3268" s="137"/>
      <c r="AFK3268" s="137"/>
      <c r="AFL3268" s="137"/>
      <c r="AFM3268" s="137"/>
      <c r="AFN3268" s="137"/>
      <c r="AFO3268" s="137"/>
      <c r="AFP3268" s="137"/>
      <c r="AFQ3268" s="137"/>
      <c r="AFR3268" s="137"/>
      <c r="AFS3268" s="137"/>
      <c r="AFT3268" s="137"/>
      <c r="AFU3268" s="137"/>
      <c r="AFV3268" s="137"/>
      <c r="AFW3268" s="137"/>
      <c r="AFX3268" s="137"/>
      <c r="AFY3268" s="137"/>
      <c r="AFZ3268" s="137"/>
      <c r="AGA3268" s="137"/>
      <c r="AGB3268" s="137"/>
      <c r="AGC3268" s="137"/>
      <c r="AGD3268" s="137"/>
      <c r="AGE3268" s="137"/>
      <c r="AGF3268" s="137"/>
      <c r="AGG3268" s="137"/>
      <c r="AGH3268" s="137"/>
      <c r="AGI3268" s="137"/>
      <c r="AGJ3268" s="137"/>
      <c r="AGK3268" s="137"/>
      <c r="AGL3268" s="137"/>
      <c r="AGM3268" s="137"/>
      <c r="AGN3268" s="137"/>
      <c r="AGO3268" s="137"/>
      <c r="AGP3268" s="137"/>
      <c r="AGQ3268" s="137"/>
      <c r="AGR3268" s="137"/>
      <c r="AGS3268" s="137"/>
      <c r="AGT3268" s="137"/>
      <c r="AGU3268" s="137"/>
      <c r="AGV3268" s="137"/>
      <c r="AGW3268" s="137"/>
      <c r="AGX3268" s="137"/>
      <c r="AGY3268" s="137"/>
      <c r="AGZ3268" s="137"/>
      <c r="AHA3268" s="137"/>
      <c r="AHB3268" s="137"/>
      <c r="AHC3268" s="137"/>
      <c r="AHD3268" s="137"/>
      <c r="AHE3268" s="137"/>
      <c r="AHF3268" s="137"/>
      <c r="AHG3268" s="137"/>
      <c r="AHH3268" s="137"/>
      <c r="AHI3268" s="137"/>
      <c r="AHJ3268" s="137"/>
      <c r="AHK3268" s="137"/>
      <c r="AHL3268" s="137"/>
      <c r="AHM3268" s="137"/>
      <c r="AHN3268" s="137"/>
      <c r="AHO3268" s="137"/>
      <c r="AHP3268" s="137"/>
      <c r="AHQ3268" s="137"/>
      <c r="AHR3268" s="137"/>
      <c r="AHS3268" s="137"/>
      <c r="AHT3268" s="137"/>
      <c r="AHU3268" s="137"/>
      <c r="AHV3268" s="137"/>
      <c r="AHW3268" s="137"/>
      <c r="AHX3268" s="137"/>
      <c r="AHY3268" s="137"/>
      <c r="AHZ3268" s="137"/>
      <c r="AIA3268" s="137"/>
      <c r="AIB3268" s="137"/>
      <c r="AIC3268" s="137"/>
      <c r="AID3268" s="137"/>
      <c r="AIE3268" s="137"/>
      <c r="AIF3268" s="137"/>
      <c r="AIG3268" s="137"/>
      <c r="AIH3268" s="137"/>
      <c r="AII3268" s="137"/>
      <c r="AIJ3268" s="137"/>
      <c r="AIK3268" s="137"/>
      <c r="AIL3268" s="137"/>
      <c r="AIM3268" s="137"/>
      <c r="AIN3268" s="137"/>
      <c r="AIO3268" s="137"/>
      <c r="AIP3268" s="137"/>
      <c r="AIQ3268" s="137"/>
      <c r="AIR3268" s="137"/>
      <c r="AIS3268" s="137"/>
      <c r="AIT3268" s="137"/>
      <c r="AIU3268" s="137"/>
      <c r="AIV3268" s="137"/>
      <c r="AIW3268" s="137"/>
      <c r="AIX3268" s="137"/>
      <c r="AIY3268" s="137"/>
      <c r="AIZ3268" s="137"/>
      <c r="AJA3268" s="137"/>
      <c r="AJB3268" s="137"/>
      <c r="AJC3268" s="137"/>
      <c r="AJD3268" s="137"/>
      <c r="AJE3268" s="137"/>
      <c r="AJF3268" s="137"/>
      <c r="AJG3268" s="137"/>
      <c r="AJH3268" s="137"/>
      <c r="AJI3268" s="137"/>
      <c r="AJJ3268" s="137"/>
      <c r="AJK3268" s="137"/>
      <c r="AJL3268" s="137"/>
      <c r="AJM3268" s="137"/>
      <c r="AJN3268" s="137"/>
      <c r="AJO3268" s="137"/>
      <c r="AJP3268" s="137"/>
      <c r="AJQ3268" s="137"/>
      <c r="AJR3268" s="137"/>
      <c r="AJS3268" s="137"/>
      <c r="AJT3268" s="137"/>
      <c r="AJU3268" s="137"/>
      <c r="AJV3268" s="137"/>
      <c r="AJW3268" s="137"/>
      <c r="AJX3268" s="137"/>
      <c r="AJY3268" s="137"/>
      <c r="AJZ3268" s="137"/>
      <c r="AKA3268" s="137"/>
      <c r="AKB3268" s="137"/>
      <c r="AKC3268" s="137"/>
      <c r="AKD3268" s="137"/>
      <c r="AKE3268" s="137"/>
      <c r="AKF3268" s="137"/>
      <c r="AKG3268" s="137"/>
      <c r="AKH3268" s="137"/>
      <c r="AKI3268" s="137"/>
      <c r="AKJ3268" s="137"/>
      <c r="AKK3268" s="137"/>
      <c r="AKL3268" s="137"/>
      <c r="AKM3268" s="137"/>
      <c r="AKN3268" s="137"/>
      <c r="AKO3268" s="137"/>
      <c r="AKP3268" s="137"/>
      <c r="AKQ3268" s="137"/>
      <c r="AKR3268" s="137"/>
      <c r="AKS3268" s="137"/>
      <c r="AKT3268" s="137"/>
      <c r="AKU3268" s="137"/>
      <c r="AKV3268" s="137"/>
      <c r="AKW3268" s="137"/>
      <c r="AKX3268" s="137"/>
      <c r="AKY3268" s="137"/>
      <c r="AKZ3268" s="137"/>
      <c r="ALA3268" s="137"/>
      <c r="ALB3268" s="137"/>
      <c r="ALC3268" s="137"/>
      <c r="ALD3268" s="137"/>
      <c r="ALE3268" s="137"/>
      <c r="ALF3268" s="137"/>
      <c r="ALG3268" s="137"/>
      <c r="ALH3268" s="137"/>
      <c r="ALI3268" s="137"/>
      <c r="ALJ3268" s="137"/>
      <c r="ALK3268" s="137"/>
      <c r="ALL3268" s="137"/>
      <c r="ALM3268" s="137"/>
      <c r="ALN3268" s="137"/>
      <c r="ALO3268" s="137"/>
      <c r="ALP3268" s="137"/>
      <c r="ALQ3268" s="137"/>
      <c r="ALR3268" s="137"/>
      <c r="ALS3268" s="137"/>
      <c r="ALT3268" s="137"/>
      <c r="ALU3268" s="137"/>
      <c r="ALV3268" s="137"/>
      <c r="ALW3268" s="137"/>
      <c r="ALX3268" s="137"/>
      <c r="ALY3268" s="137"/>
      <c r="ALZ3268" s="137"/>
      <c r="AMA3268" s="137"/>
      <c r="AMB3268" s="137"/>
      <c r="AMC3268" s="137"/>
      <c r="AMD3268" s="137"/>
      <c r="AME3268" s="137"/>
      <c r="AMF3268" s="137"/>
      <c r="AMG3268" s="137"/>
      <c r="AMH3268" s="137"/>
      <c r="AMI3268" s="137"/>
      <c r="AMJ3268" s="137"/>
      <c r="AMK3268" s="137"/>
      <c r="AML3268" s="137"/>
      <c r="AMM3268" s="137"/>
      <c r="AMN3268" s="137"/>
      <c r="AMO3268" s="137"/>
      <c r="AMP3268" s="137"/>
      <c r="AMQ3268" s="137"/>
      <c r="AMR3268" s="137"/>
      <c r="AMS3268" s="137"/>
      <c r="AMT3268" s="137"/>
      <c r="AMU3268" s="137"/>
      <c r="AMV3268" s="137"/>
      <c r="AMW3268" s="137"/>
      <c r="AMX3268" s="137"/>
      <c r="AMY3268" s="137"/>
      <c r="AMZ3268" s="137"/>
      <c r="ANA3268" s="137"/>
      <c r="ANB3268" s="137"/>
      <c r="ANC3268" s="137"/>
      <c r="AND3268" s="137"/>
      <c r="ANE3268" s="137"/>
      <c r="ANF3268" s="137"/>
      <c r="ANG3268" s="137"/>
      <c r="ANH3268" s="137"/>
      <c r="ANI3268" s="137"/>
      <c r="ANJ3268" s="137"/>
      <c r="ANK3268" s="137"/>
      <c r="ANL3268" s="137"/>
      <c r="ANM3268" s="137"/>
      <c r="ANN3268" s="137"/>
      <c r="ANO3268" s="137"/>
      <c r="ANP3268" s="137"/>
      <c r="ANQ3268" s="137"/>
      <c r="ANR3268" s="137"/>
      <c r="ANS3268" s="137"/>
      <c r="ANT3268" s="137"/>
      <c r="ANU3268" s="137"/>
      <c r="ANV3268" s="137"/>
      <c r="ANW3268" s="137"/>
      <c r="ANX3268" s="137"/>
      <c r="ANY3268" s="137"/>
      <c r="ANZ3268" s="137"/>
      <c r="AOA3268" s="137"/>
      <c r="AOB3268" s="137"/>
      <c r="AOC3268" s="137"/>
      <c r="AOD3268" s="137"/>
      <c r="AOE3268" s="137"/>
      <c r="AOF3268" s="137"/>
      <c r="AOG3268" s="137"/>
      <c r="AOH3268" s="137"/>
      <c r="AOI3268" s="137"/>
      <c r="AOJ3268" s="137"/>
      <c r="AOK3268" s="137"/>
      <c r="AOL3268" s="137"/>
      <c r="AOM3268" s="137"/>
      <c r="AON3268" s="137"/>
      <c r="AOO3268" s="137"/>
      <c r="AOP3268" s="137"/>
      <c r="AOQ3268" s="137"/>
      <c r="AOR3268" s="137"/>
      <c r="AOS3268" s="137"/>
      <c r="AOT3268" s="137"/>
      <c r="AOU3268" s="137"/>
      <c r="AOV3268" s="137"/>
      <c r="AOW3268" s="137"/>
      <c r="AOX3268" s="137"/>
      <c r="AOY3268" s="137"/>
      <c r="AOZ3268" s="137"/>
      <c r="APA3268" s="137"/>
      <c r="APB3268" s="137"/>
      <c r="APC3268" s="137"/>
      <c r="APD3268" s="137"/>
      <c r="APE3268" s="137"/>
      <c r="APF3268" s="137"/>
      <c r="APG3268" s="137"/>
      <c r="APH3268" s="137"/>
      <c r="API3268" s="137"/>
      <c r="APJ3268" s="137"/>
      <c r="APK3268" s="137"/>
      <c r="APL3268" s="137"/>
      <c r="APM3268" s="137"/>
      <c r="APN3268" s="137"/>
      <c r="APO3268" s="137"/>
      <c r="APP3268" s="137"/>
      <c r="APQ3268" s="137"/>
      <c r="APR3268" s="137"/>
      <c r="APS3268" s="137"/>
      <c r="APT3268" s="137"/>
      <c r="APU3268" s="137"/>
      <c r="APV3268" s="137"/>
      <c r="APW3268" s="137"/>
      <c r="APX3268" s="137"/>
      <c r="APY3268" s="137"/>
      <c r="APZ3268" s="137"/>
      <c r="AQA3268" s="137"/>
      <c r="AQB3268" s="137"/>
      <c r="AQC3268" s="137"/>
      <c r="AQD3268" s="137"/>
      <c r="AQE3268" s="137"/>
      <c r="AQF3268" s="137"/>
      <c r="AQG3268" s="137"/>
      <c r="AQH3268" s="137"/>
      <c r="AQI3268" s="137"/>
      <c r="AQJ3268" s="137"/>
      <c r="AQK3268" s="137"/>
      <c r="AQL3268" s="137"/>
      <c r="AQM3268" s="137"/>
      <c r="AQN3268" s="137"/>
      <c r="AQO3268" s="137"/>
      <c r="AQP3268" s="137"/>
      <c r="AQQ3268" s="137"/>
      <c r="AQR3268" s="137"/>
      <c r="AQS3268" s="137"/>
      <c r="AQT3268" s="137"/>
      <c r="AQU3268" s="137"/>
      <c r="AQV3268" s="137"/>
      <c r="AQW3268" s="137"/>
      <c r="AQX3268" s="137"/>
      <c r="AQY3268" s="137"/>
      <c r="AQZ3268" s="137"/>
      <c r="ARA3268" s="137"/>
      <c r="ARB3268" s="137"/>
      <c r="ARC3268" s="137"/>
      <c r="ARD3268" s="137"/>
      <c r="ARE3268" s="137"/>
      <c r="ARF3268" s="137"/>
      <c r="ARG3268" s="137"/>
      <c r="ARH3268" s="137"/>
      <c r="ARI3268" s="137"/>
      <c r="ARJ3268" s="137"/>
      <c r="ARK3268" s="137"/>
      <c r="ARL3268" s="137"/>
      <c r="ARM3268" s="137"/>
      <c r="ARN3268" s="137"/>
      <c r="ARO3268" s="137"/>
      <c r="ARP3268" s="137"/>
      <c r="ARQ3268" s="137"/>
      <c r="ARR3268" s="137"/>
      <c r="ARS3268" s="137"/>
      <c r="ART3268" s="137"/>
      <c r="ARU3268" s="137"/>
      <c r="ARV3268" s="137"/>
      <c r="ARW3268" s="137"/>
      <c r="ARX3268" s="137"/>
      <c r="ARY3268" s="137"/>
      <c r="ARZ3268" s="137"/>
      <c r="ASA3268" s="137"/>
      <c r="ASB3268" s="137"/>
      <c r="ASC3268" s="137"/>
      <c r="ASD3268" s="137"/>
      <c r="ASE3268" s="137"/>
      <c r="ASF3268" s="137"/>
      <c r="ASG3268" s="137"/>
      <c r="ASH3268" s="137"/>
      <c r="ASI3268" s="137"/>
      <c r="ASJ3268" s="137"/>
      <c r="ASK3268" s="137"/>
      <c r="ASL3268" s="137"/>
      <c r="ASM3268" s="137"/>
      <c r="ASN3268" s="137"/>
      <c r="ASO3268" s="137"/>
      <c r="ASP3268" s="137"/>
      <c r="ASQ3268" s="137"/>
      <c r="ASR3268" s="137"/>
      <c r="ASS3268" s="137"/>
      <c r="AST3268" s="137"/>
      <c r="ASU3268" s="137"/>
      <c r="ASV3268" s="137"/>
      <c r="ASW3268" s="137"/>
      <c r="ASX3268" s="137"/>
      <c r="ASY3268" s="137"/>
      <c r="ASZ3268" s="137"/>
      <c r="ATA3268" s="137"/>
      <c r="ATB3268" s="137"/>
      <c r="ATC3268" s="137"/>
      <c r="ATD3268" s="137"/>
      <c r="ATE3268" s="137"/>
      <c r="ATF3268" s="137"/>
      <c r="ATG3268" s="137"/>
      <c r="ATH3268" s="137"/>
      <c r="ATI3268" s="137"/>
      <c r="ATJ3268" s="137"/>
      <c r="ATK3268" s="137"/>
      <c r="ATL3268" s="137"/>
      <c r="ATM3268" s="137"/>
      <c r="ATN3268" s="137"/>
      <c r="ATO3268" s="137"/>
      <c r="ATP3268" s="137"/>
      <c r="ATQ3268" s="137"/>
      <c r="ATR3268" s="137"/>
      <c r="ATS3268" s="137"/>
      <c r="ATT3268" s="137"/>
      <c r="ATU3268" s="137"/>
      <c r="ATV3268" s="137"/>
      <c r="ATW3268" s="137"/>
      <c r="ATX3268" s="137"/>
      <c r="ATY3268" s="137"/>
      <c r="ATZ3268" s="137"/>
      <c r="AUA3268" s="137"/>
      <c r="AUB3268" s="137"/>
      <c r="AUC3268" s="137"/>
      <c r="AUD3268" s="137"/>
      <c r="AUE3268" s="137"/>
      <c r="AUF3268" s="137"/>
      <c r="AUG3268" s="137"/>
      <c r="AUH3268" s="137"/>
      <c r="AUI3268" s="137"/>
      <c r="AUJ3268" s="137"/>
      <c r="AUK3268" s="137"/>
      <c r="AUL3268" s="137"/>
      <c r="AUM3268" s="137"/>
      <c r="AUN3268" s="137"/>
      <c r="AUO3268" s="137"/>
      <c r="AUP3268" s="137"/>
      <c r="AUQ3268" s="137"/>
      <c r="AUR3268" s="137"/>
      <c r="AUS3268" s="137"/>
      <c r="AUT3268" s="137"/>
      <c r="AUU3268" s="137"/>
      <c r="AUV3268" s="137"/>
      <c r="AUW3268" s="137"/>
      <c r="AUX3268" s="137"/>
      <c r="AUY3268" s="137"/>
      <c r="AUZ3268" s="137"/>
      <c r="AVA3268" s="137"/>
      <c r="AVB3268" s="137"/>
      <c r="AVC3268" s="137"/>
      <c r="AVD3268" s="137"/>
      <c r="AVE3268" s="137"/>
      <c r="AVF3268" s="137"/>
      <c r="AVG3268" s="137"/>
      <c r="AVH3268" s="137"/>
      <c r="AVI3268" s="137"/>
      <c r="AVJ3268" s="137"/>
      <c r="AVK3268" s="137"/>
      <c r="AVL3268" s="137"/>
      <c r="AVM3268" s="137"/>
      <c r="AVN3268" s="137"/>
      <c r="AVO3268" s="137"/>
      <c r="AVP3268" s="137"/>
      <c r="AVQ3268" s="137"/>
      <c r="AVR3268" s="137"/>
      <c r="AVS3268" s="137"/>
      <c r="AVT3268" s="137"/>
      <c r="AVU3268" s="137"/>
      <c r="AVV3268" s="137"/>
      <c r="AVW3268" s="137"/>
      <c r="AVX3268" s="137"/>
      <c r="AVY3268" s="137"/>
      <c r="AVZ3268" s="137"/>
      <c r="AWA3268" s="137"/>
      <c r="AWB3268" s="137"/>
      <c r="AWC3268" s="137"/>
      <c r="AWD3268" s="137"/>
      <c r="AWE3268" s="137"/>
      <c r="AWF3268" s="137"/>
      <c r="AWG3268" s="137"/>
      <c r="AWH3268" s="137"/>
      <c r="AWI3268" s="137"/>
      <c r="AWJ3268" s="137"/>
      <c r="AWK3268" s="137"/>
      <c r="AWL3268" s="137"/>
      <c r="AWM3268" s="137"/>
      <c r="AWN3268" s="137"/>
      <c r="AWO3268" s="137"/>
      <c r="AWP3268" s="137"/>
      <c r="AWQ3268" s="137"/>
      <c r="AWR3268" s="137"/>
      <c r="AWS3268" s="137"/>
      <c r="AWT3268" s="137"/>
      <c r="AWU3268" s="137"/>
      <c r="AWV3268" s="137"/>
      <c r="AWW3268" s="137"/>
      <c r="AWX3268" s="137"/>
      <c r="AWY3268" s="137"/>
      <c r="AWZ3268" s="137"/>
      <c r="AXA3268" s="137"/>
      <c r="AXB3268" s="137"/>
      <c r="AXC3268" s="137"/>
      <c r="AXD3268" s="137"/>
      <c r="AXE3268" s="137"/>
      <c r="AXF3268" s="137"/>
      <c r="AXG3268" s="137"/>
      <c r="AXH3268" s="137"/>
      <c r="AXI3268" s="137"/>
      <c r="AXJ3268" s="137"/>
      <c r="AXK3268" s="137"/>
      <c r="AXL3268" s="137"/>
      <c r="AXM3268" s="137"/>
      <c r="AXN3268" s="137"/>
      <c r="AXO3268" s="137"/>
      <c r="AXP3268" s="137"/>
      <c r="AXQ3268" s="137"/>
      <c r="AXR3268" s="137"/>
      <c r="AXS3268" s="137"/>
      <c r="AXT3268" s="137"/>
      <c r="AXU3268" s="137"/>
      <c r="AXV3268" s="137"/>
      <c r="AXW3268" s="137"/>
      <c r="AXX3268" s="137"/>
      <c r="AXY3268" s="137"/>
      <c r="AXZ3268" s="137"/>
      <c r="AYA3268" s="137"/>
      <c r="AYB3268" s="137"/>
      <c r="AYC3268" s="137"/>
      <c r="AYD3268" s="137"/>
      <c r="AYE3268" s="137"/>
      <c r="AYF3268" s="137"/>
      <c r="AYG3268" s="137"/>
      <c r="AYH3268" s="137"/>
      <c r="AYI3268" s="137"/>
      <c r="AYJ3268" s="137"/>
      <c r="AYK3268" s="137"/>
      <c r="AYL3268" s="137"/>
      <c r="AYM3268" s="137"/>
      <c r="AYN3268" s="137"/>
      <c r="AYO3268" s="137"/>
      <c r="AYP3268" s="137"/>
      <c r="AYQ3268" s="137"/>
      <c r="AYR3268" s="137"/>
      <c r="AYS3268" s="137"/>
      <c r="AYT3268" s="137"/>
      <c r="AYU3268" s="137"/>
      <c r="AYV3268" s="137"/>
      <c r="AYW3268" s="137"/>
      <c r="AYX3268" s="137"/>
      <c r="AYY3268" s="137"/>
      <c r="AYZ3268" s="137"/>
      <c r="AZA3268" s="137"/>
      <c r="AZB3268" s="137"/>
      <c r="AZC3268" s="137"/>
      <c r="AZD3268" s="137"/>
      <c r="AZE3268" s="137"/>
      <c r="AZF3268" s="137"/>
      <c r="AZG3268" s="137"/>
      <c r="AZH3268" s="137"/>
      <c r="AZI3268" s="137"/>
      <c r="AZJ3268" s="137"/>
      <c r="AZK3268" s="137"/>
      <c r="AZL3268" s="137"/>
      <c r="AZM3268" s="137"/>
      <c r="AZN3268" s="137"/>
      <c r="AZO3268" s="137"/>
      <c r="AZP3268" s="137"/>
      <c r="AZQ3268" s="137"/>
      <c r="AZR3268" s="137"/>
      <c r="AZS3268" s="137"/>
      <c r="AZT3268" s="137"/>
      <c r="AZU3268" s="137"/>
      <c r="AZV3268" s="137"/>
      <c r="AZW3268" s="137"/>
      <c r="AZX3268" s="137"/>
      <c r="AZY3268" s="137"/>
      <c r="AZZ3268" s="137"/>
      <c r="BAA3268" s="137"/>
      <c r="BAB3268" s="137"/>
      <c r="BAC3268" s="137"/>
      <c r="BAD3268" s="137"/>
      <c r="BAE3268" s="137"/>
      <c r="BAF3268" s="137"/>
      <c r="BAG3268" s="137"/>
      <c r="BAH3268" s="137"/>
      <c r="BAI3268" s="137"/>
      <c r="BAJ3268" s="137"/>
      <c r="BAK3268" s="137"/>
      <c r="BAL3268" s="137"/>
      <c r="BAM3268" s="137"/>
      <c r="BAN3268" s="137"/>
      <c r="BAO3268" s="137"/>
      <c r="BAP3268" s="137"/>
      <c r="BAQ3268" s="137"/>
      <c r="BAR3268" s="137"/>
      <c r="BAS3268" s="137"/>
      <c r="BAT3268" s="137"/>
      <c r="BAU3268" s="137"/>
      <c r="BAV3268" s="137"/>
      <c r="BAW3268" s="137"/>
      <c r="BAX3268" s="137"/>
      <c r="BAY3268" s="137"/>
      <c r="BAZ3268" s="137"/>
      <c r="BBA3268" s="137"/>
      <c r="BBB3268" s="137"/>
      <c r="BBC3268" s="137"/>
      <c r="BBD3268" s="137"/>
      <c r="BBE3268" s="137"/>
      <c r="BBF3268" s="137"/>
      <c r="BBG3268" s="137"/>
      <c r="BBH3268" s="137"/>
      <c r="BBI3268" s="137"/>
      <c r="BBJ3268" s="137"/>
      <c r="BBK3268" s="137"/>
      <c r="BBL3268" s="137"/>
      <c r="BBM3268" s="137"/>
      <c r="BBN3268" s="137"/>
      <c r="BBO3268" s="137"/>
      <c r="BBP3268" s="137"/>
      <c r="BBQ3268" s="137"/>
      <c r="BBR3268" s="137"/>
      <c r="BBS3268" s="137"/>
      <c r="BBT3268" s="137"/>
      <c r="BBU3268" s="137"/>
      <c r="BBV3268" s="137"/>
      <c r="BBW3268" s="137"/>
      <c r="BBX3268" s="137"/>
      <c r="BBY3268" s="137"/>
      <c r="BBZ3268" s="137"/>
      <c r="BCA3268" s="137"/>
      <c r="BCB3268" s="137"/>
      <c r="BCC3268" s="137"/>
      <c r="BCD3268" s="137"/>
      <c r="BCE3268" s="137"/>
      <c r="BCF3268" s="137"/>
      <c r="BCG3268" s="137"/>
      <c r="BCH3268" s="137"/>
      <c r="BCI3268" s="137"/>
      <c r="BCJ3268" s="137"/>
      <c r="BCK3268" s="137"/>
      <c r="BCL3268" s="137"/>
      <c r="BCM3268" s="137"/>
      <c r="BCN3268" s="137"/>
      <c r="BCO3268" s="137"/>
      <c r="BCP3268" s="137"/>
      <c r="BCQ3268" s="137"/>
      <c r="BCR3268" s="137"/>
      <c r="BCS3268" s="137"/>
      <c r="BCT3268" s="137"/>
      <c r="BCU3268" s="137"/>
      <c r="BCV3268" s="137"/>
      <c r="BCW3268" s="137"/>
      <c r="BCX3268" s="137"/>
      <c r="BCY3268" s="137"/>
      <c r="BCZ3268" s="137"/>
      <c r="BDA3268" s="137"/>
      <c r="BDB3268" s="137"/>
      <c r="BDC3268" s="137"/>
      <c r="BDD3268" s="137"/>
      <c r="BDE3268" s="137"/>
      <c r="BDF3268" s="137"/>
      <c r="BDG3268" s="137"/>
      <c r="BDH3268" s="137"/>
      <c r="BDI3268" s="137"/>
      <c r="BDJ3268" s="137"/>
      <c r="BDK3268" s="137"/>
      <c r="BDL3268" s="137"/>
      <c r="BDM3268" s="137"/>
      <c r="BDN3268" s="137"/>
      <c r="BDO3268" s="137"/>
      <c r="BDP3268" s="137"/>
      <c r="BDQ3268" s="137"/>
      <c r="BDR3268" s="137"/>
      <c r="BDS3268" s="137"/>
      <c r="BDT3268" s="137"/>
      <c r="BDU3268" s="137"/>
      <c r="BDV3268" s="137"/>
      <c r="BDW3268" s="137"/>
      <c r="BDX3268" s="137"/>
      <c r="BDY3268" s="137"/>
      <c r="BDZ3268" s="137"/>
      <c r="BEA3268" s="137"/>
      <c r="BEB3268" s="137"/>
      <c r="BEC3268" s="137"/>
      <c r="BED3268" s="137"/>
      <c r="BEE3268" s="137"/>
      <c r="BEF3268" s="137"/>
      <c r="BEG3268" s="137"/>
      <c r="BEH3268" s="137"/>
      <c r="BEI3268" s="137"/>
      <c r="BEJ3268" s="137"/>
      <c r="BEK3268" s="137"/>
      <c r="BEL3268" s="137"/>
      <c r="BEM3268" s="137"/>
      <c r="BEN3268" s="137"/>
      <c r="BEO3268" s="137"/>
      <c r="BEP3268" s="137"/>
      <c r="BEQ3268" s="137"/>
      <c r="BER3268" s="137"/>
      <c r="BES3268" s="137"/>
      <c r="BET3268" s="137"/>
      <c r="BEU3268" s="137"/>
      <c r="BEV3268" s="137"/>
      <c r="BEW3268" s="137"/>
      <c r="BEX3268" s="137"/>
      <c r="BEY3268" s="137"/>
      <c r="BEZ3268" s="137"/>
      <c r="BFA3268" s="137"/>
      <c r="BFB3268" s="137"/>
      <c r="BFC3268" s="137"/>
      <c r="BFD3268" s="137"/>
      <c r="BFE3268" s="137"/>
      <c r="BFF3268" s="137"/>
      <c r="BFG3268" s="137"/>
      <c r="BFH3268" s="137"/>
      <c r="BFI3268" s="137"/>
      <c r="BFJ3268" s="137"/>
      <c r="BFK3268" s="137"/>
      <c r="BFL3268" s="137"/>
      <c r="BFM3268" s="137"/>
      <c r="BFN3268" s="137"/>
      <c r="BFO3268" s="137"/>
      <c r="BFP3268" s="137"/>
      <c r="BFQ3268" s="137"/>
      <c r="BFR3268" s="137"/>
      <c r="BFS3268" s="137"/>
      <c r="BFT3268" s="137"/>
      <c r="BFU3268" s="137"/>
      <c r="BFV3268" s="137"/>
      <c r="BFW3268" s="137"/>
      <c r="BFX3268" s="137"/>
      <c r="BFY3268" s="137"/>
      <c r="BFZ3268" s="137"/>
      <c r="BGA3268" s="137"/>
      <c r="BGB3268" s="137"/>
      <c r="BGC3268" s="137"/>
      <c r="BGD3268" s="137"/>
      <c r="BGE3268" s="137"/>
      <c r="BGF3268" s="137"/>
      <c r="BGG3268" s="137"/>
      <c r="BGH3268" s="137"/>
      <c r="BGI3268" s="137"/>
      <c r="BGJ3268" s="137"/>
      <c r="BGK3268" s="137"/>
      <c r="BGL3268" s="137"/>
      <c r="BGM3268" s="137"/>
      <c r="BGN3268" s="137"/>
      <c r="BGO3268" s="137"/>
      <c r="BGP3268" s="137"/>
      <c r="BGQ3268" s="137"/>
      <c r="BGR3268" s="137"/>
      <c r="BGS3268" s="137"/>
      <c r="BGT3268" s="137"/>
      <c r="BGU3268" s="137"/>
      <c r="BGV3268" s="137"/>
      <c r="BGW3268" s="137"/>
      <c r="BGX3268" s="137"/>
      <c r="BGY3268" s="137"/>
      <c r="BGZ3268" s="137"/>
      <c r="BHA3268" s="137"/>
      <c r="BHB3268" s="137"/>
      <c r="BHC3268" s="137"/>
      <c r="BHD3268" s="137"/>
      <c r="BHE3268" s="137"/>
      <c r="BHF3268" s="137"/>
      <c r="BHG3268" s="137"/>
      <c r="BHH3268" s="137"/>
      <c r="BHI3268" s="137"/>
      <c r="BHJ3268" s="137"/>
      <c r="BHK3268" s="137"/>
      <c r="BHL3268" s="137"/>
      <c r="BHM3268" s="137"/>
      <c r="BHN3268" s="137"/>
      <c r="BHO3268" s="137"/>
      <c r="BHP3268" s="137"/>
      <c r="BHQ3268" s="137"/>
      <c r="BHR3268" s="137"/>
      <c r="BHS3268" s="137"/>
      <c r="BHT3268" s="137"/>
      <c r="BHU3268" s="137"/>
      <c r="BHV3268" s="137"/>
      <c r="BHW3268" s="137"/>
      <c r="BHX3268" s="137"/>
      <c r="BHY3268" s="137"/>
      <c r="BHZ3268" s="137"/>
      <c r="BIA3268" s="137"/>
      <c r="BIB3268" s="137"/>
      <c r="BIC3268" s="137"/>
      <c r="BID3268" s="137"/>
      <c r="BIE3268" s="137"/>
      <c r="BIF3268" s="137"/>
      <c r="BIG3268" s="137"/>
      <c r="BIH3268" s="137"/>
      <c r="BII3268" s="137"/>
      <c r="BIJ3268" s="137"/>
      <c r="BIK3268" s="137"/>
      <c r="BIL3268" s="137"/>
      <c r="BIM3268" s="137"/>
      <c r="BIN3268" s="137"/>
      <c r="BIO3268" s="137"/>
      <c r="BIP3268" s="137"/>
      <c r="BIQ3268" s="137"/>
      <c r="BIR3268" s="137"/>
      <c r="BIS3268" s="137"/>
      <c r="BIT3268" s="137"/>
      <c r="BIU3268" s="137"/>
      <c r="BIV3268" s="137"/>
      <c r="BIW3268" s="137"/>
      <c r="BIX3268" s="137"/>
      <c r="BIY3268" s="137"/>
      <c r="BIZ3268" s="137"/>
      <c r="BJA3268" s="137"/>
      <c r="BJB3268" s="137"/>
      <c r="BJC3268" s="137"/>
      <c r="BJD3268" s="137"/>
      <c r="BJE3268" s="137"/>
      <c r="BJF3268" s="137"/>
      <c r="BJG3268" s="137"/>
      <c r="BJH3268" s="137"/>
      <c r="BJI3268" s="137"/>
      <c r="BJJ3268" s="137"/>
      <c r="BJK3268" s="137"/>
      <c r="BJL3268" s="137"/>
      <c r="BJM3268" s="137"/>
      <c r="BJN3268" s="137"/>
      <c r="BJO3268" s="137"/>
      <c r="BJP3268" s="137"/>
      <c r="BJQ3268" s="137"/>
      <c r="BJR3268" s="137"/>
      <c r="BJS3268" s="137"/>
      <c r="BJT3268" s="137"/>
      <c r="BJU3268" s="137"/>
      <c r="BJV3268" s="137"/>
      <c r="BJW3268" s="137"/>
      <c r="BJX3268" s="137"/>
      <c r="BJY3268" s="137"/>
      <c r="BJZ3268" s="137"/>
      <c r="BKA3268" s="137"/>
      <c r="BKB3268" s="137"/>
      <c r="BKC3268" s="137"/>
      <c r="BKD3268" s="137"/>
      <c r="BKE3268" s="137"/>
      <c r="BKF3268" s="137"/>
      <c r="BKG3268" s="137"/>
      <c r="BKH3268" s="137"/>
      <c r="BKI3268" s="137"/>
      <c r="BKJ3268" s="137"/>
      <c r="BKK3268" s="137"/>
      <c r="BKL3268" s="137"/>
      <c r="BKM3268" s="137"/>
      <c r="BKN3268" s="137"/>
      <c r="BKO3268" s="137"/>
      <c r="BKP3268" s="137"/>
      <c r="BKQ3268" s="137"/>
      <c r="BKR3268" s="137"/>
      <c r="BKS3268" s="137"/>
      <c r="BKT3268" s="137"/>
      <c r="BKU3268" s="137"/>
      <c r="BKV3268" s="137"/>
      <c r="BKW3268" s="137"/>
      <c r="BKX3268" s="137"/>
      <c r="BKY3268" s="137"/>
      <c r="BKZ3268" s="137"/>
      <c r="BLA3268" s="137"/>
      <c r="BLB3268" s="137"/>
      <c r="BLC3268" s="137"/>
      <c r="BLD3268" s="137"/>
      <c r="BLE3268" s="137"/>
      <c r="BLF3268" s="137"/>
      <c r="BLG3268" s="137"/>
      <c r="BLH3268" s="137"/>
      <c r="BLI3268" s="137"/>
      <c r="BLJ3268" s="137"/>
      <c r="BLK3268" s="137"/>
      <c r="BLL3268" s="137"/>
      <c r="BLM3268" s="137"/>
      <c r="BLN3268" s="137"/>
      <c r="BLO3268" s="137"/>
      <c r="BLP3268" s="137"/>
      <c r="BLQ3268" s="137"/>
      <c r="BLR3268" s="137"/>
      <c r="BLS3268" s="137"/>
      <c r="BLT3268" s="137"/>
      <c r="BLU3268" s="137"/>
      <c r="BLV3268" s="137"/>
      <c r="BLW3268" s="137"/>
      <c r="BLX3268" s="137"/>
      <c r="BLY3268" s="137"/>
      <c r="BLZ3268" s="137"/>
      <c r="BMA3268" s="137"/>
      <c r="BMB3268" s="137"/>
      <c r="BMC3268" s="137"/>
      <c r="BMD3268" s="137"/>
      <c r="BME3268" s="137"/>
      <c r="BMF3268" s="137"/>
      <c r="BMG3268" s="137"/>
      <c r="BMH3268" s="137"/>
      <c r="BMI3268" s="137"/>
      <c r="BMJ3268" s="137"/>
      <c r="BMK3268" s="137"/>
      <c r="BML3268" s="137"/>
      <c r="BMM3268" s="137"/>
      <c r="BMN3268" s="137"/>
      <c r="BMO3268" s="137"/>
      <c r="BMP3268" s="137"/>
      <c r="BMQ3268" s="137"/>
      <c r="BMR3268" s="137"/>
      <c r="BMS3268" s="137"/>
      <c r="BMT3268" s="137"/>
      <c r="BMU3268" s="137"/>
      <c r="BMV3268" s="137"/>
      <c r="BMW3268" s="137"/>
      <c r="BMX3268" s="137"/>
      <c r="BMY3268" s="137"/>
      <c r="BMZ3268" s="137"/>
      <c r="BNA3268" s="137"/>
      <c r="BNB3268" s="137"/>
      <c r="BNC3268" s="137"/>
      <c r="BND3268" s="137"/>
      <c r="BNE3268" s="137"/>
      <c r="BNF3268" s="137"/>
      <c r="BNG3268" s="137"/>
      <c r="BNH3268" s="137"/>
      <c r="BNI3268" s="137"/>
      <c r="BNJ3268" s="137"/>
      <c r="BNK3268" s="137"/>
      <c r="BNL3268" s="137"/>
      <c r="BNM3268" s="137"/>
      <c r="BNN3268" s="137"/>
      <c r="BNO3268" s="137"/>
      <c r="BNP3268" s="137"/>
      <c r="BNQ3268" s="137"/>
      <c r="BNR3268" s="137"/>
      <c r="BNS3268" s="137"/>
      <c r="BNT3268" s="137"/>
      <c r="BNU3268" s="137"/>
      <c r="BNV3268" s="137"/>
      <c r="BNW3268" s="137"/>
      <c r="BNX3268" s="137"/>
      <c r="BNY3268" s="137"/>
      <c r="BNZ3268" s="137"/>
      <c r="BOA3268" s="137"/>
      <c r="BOB3268" s="137"/>
      <c r="BOC3268" s="137"/>
      <c r="BOD3268" s="137"/>
      <c r="BOE3268" s="137"/>
      <c r="BOF3268" s="137"/>
      <c r="BOG3268" s="137"/>
      <c r="BOH3268" s="137"/>
      <c r="BOI3268" s="137"/>
      <c r="BOJ3268" s="137"/>
      <c r="BOK3268" s="137"/>
      <c r="BOL3268" s="137"/>
      <c r="BOM3268" s="137"/>
      <c r="BON3268" s="137"/>
      <c r="BOO3268" s="137"/>
      <c r="BOP3268" s="137"/>
      <c r="BOQ3268" s="137"/>
      <c r="BOR3268" s="137"/>
      <c r="BOS3268" s="137"/>
      <c r="BOT3268" s="137"/>
      <c r="BOU3268" s="137"/>
      <c r="BOV3268" s="137"/>
      <c r="BOW3268" s="137"/>
      <c r="BOX3268" s="137"/>
      <c r="BOY3268" s="137"/>
      <c r="BOZ3268" s="137"/>
      <c r="BPA3268" s="137"/>
      <c r="BPB3268" s="137"/>
      <c r="BPC3268" s="137"/>
      <c r="BPD3268" s="137"/>
      <c r="BPE3268" s="137"/>
      <c r="BPF3268" s="137"/>
      <c r="BPG3268" s="137"/>
      <c r="BPH3268" s="137"/>
      <c r="BPI3268" s="137"/>
      <c r="BPJ3268" s="137"/>
      <c r="BPK3268" s="137"/>
      <c r="BPL3268" s="137"/>
      <c r="BPM3268" s="137"/>
      <c r="BPN3268" s="137"/>
      <c r="BPO3268" s="137"/>
      <c r="BPP3268" s="137"/>
      <c r="BPQ3268" s="137"/>
      <c r="BPR3268" s="137"/>
      <c r="BPS3268" s="137"/>
      <c r="BPT3268" s="137"/>
      <c r="BPU3268" s="137"/>
      <c r="BPV3268" s="137"/>
      <c r="BPW3268" s="137"/>
      <c r="BPX3268" s="137"/>
      <c r="BPY3268" s="137"/>
      <c r="BPZ3268" s="137"/>
      <c r="BQA3268" s="137"/>
      <c r="BQB3268" s="137"/>
      <c r="BQC3268" s="137"/>
      <c r="BQD3268" s="137"/>
      <c r="BQE3268" s="137"/>
      <c r="BQF3268" s="137"/>
      <c r="BQG3268" s="137"/>
      <c r="BQH3268" s="137"/>
      <c r="BQI3268" s="137"/>
      <c r="BQJ3268" s="137"/>
      <c r="BQK3268" s="137"/>
      <c r="BQL3268" s="137"/>
      <c r="BQM3268" s="137"/>
      <c r="BQN3268" s="137"/>
      <c r="BQO3268" s="137"/>
      <c r="BQP3268" s="137"/>
      <c r="BQQ3268" s="137"/>
      <c r="BQR3268" s="137"/>
      <c r="BQS3268" s="137"/>
      <c r="BQT3268" s="137"/>
      <c r="BQU3268" s="137"/>
      <c r="BQV3268" s="137"/>
      <c r="BQW3268" s="137"/>
      <c r="BQX3268" s="137"/>
      <c r="BQY3268" s="137"/>
      <c r="BQZ3268" s="137"/>
      <c r="BRA3268" s="137"/>
      <c r="BRB3268" s="137"/>
      <c r="BRC3268" s="137"/>
      <c r="BRD3268" s="137"/>
      <c r="BRE3268" s="137"/>
      <c r="BRF3268" s="137"/>
      <c r="BRG3268" s="137"/>
      <c r="BRH3268" s="137"/>
      <c r="BRI3268" s="137"/>
      <c r="BRJ3268" s="137"/>
      <c r="BRK3268" s="137"/>
      <c r="BRL3268" s="137"/>
      <c r="BRM3268" s="137"/>
      <c r="BRN3268" s="137"/>
      <c r="BRO3268" s="137"/>
      <c r="BRP3268" s="137"/>
      <c r="BRQ3268" s="137"/>
      <c r="BRR3268" s="137"/>
      <c r="BRS3268" s="137"/>
      <c r="BRT3268" s="137"/>
      <c r="BRU3268" s="137"/>
      <c r="BRV3268" s="137"/>
      <c r="BRW3268" s="137"/>
      <c r="BRX3268" s="137"/>
      <c r="BRY3268" s="137"/>
      <c r="BRZ3268" s="137"/>
      <c r="BSA3268" s="137"/>
      <c r="BSB3268" s="137"/>
      <c r="BSC3268" s="137"/>
      <c r="BSD3268" s="137"/>
      <c r="BSE3268" s="137"/>
      <c r="BSF3268" s="137"/>
      <c r="BSG3268" s="137"/>
      <c r="BSH3268" s="137"/>
      <c r="BSI3268" s="137"/>
      <c r="BSJ3268" s="137"/>
      <c r="BSK3268" s="137"/>
      <c r="BSL3268" s="137"/>
      <c r="BSM3268" s="137"/>
      <c r="BSN3268" s="137"/>
      <c r="BSO3268" s="137"/>
      <c r="BSP3268" s="137"/>
      <c r="BSQ3268" s="137"/>
      <c r="BSR3268" s="137"/>
      <c r="BSS3268" s="137"/>
      <c r="BST3268" s="137"/>
      <c r="BSU3268" s="137"/>
      <c r="BSV3268" s="137"/>
      <c r="BSW3268" s="137"/>
      <c r="BSX3268" s="137"/>
      <c r="BSY3268" s="137"/>
      <c r="BSZ3268" s="137"/>
      <c r="BTA3268" s="137"/>
      <c r="BTB3268" s="137"/>
      <c r="BTC3268" s="137"/>
      <c r="BTD3268" s="137"/>
      <c r="BTE3268" s="137"/>
      <c r="BTF3268" s="137"/>
      <c r="BTG3268" s="137"/>
      <c r="BTH3268" s="137"/>
      <c r="BTI3268" s="137"/>
      <c r="BTJ3268" s="137"/>
      <c r="BTK3268" s="137"/>
      <c r="BTL3268" s="137"/>
      <c r="BTM3268" s="137"/>
      <c r="BTN3268" s="137"/>
      <c r="BTO3268" s="137"/>
      <c r="BTP3268" s="137"/>
      <c r="BTQ3268" s="137"/>
      <c r="BTR3268" s="137"/>
      <c r="BTS3268" s="137"/>
      <c r="BTT3268" s="137"/>
      <c r="BTU3268" s="137"/>
      <c r="BTV3268" s="137"/>
      <c r="BTW3268" s="137"/>
      <c r="BTX3268" s="137"/>
      <c r="BTY3268" s="137"/>
      <c r="BTZ3268" s="137"/>
      <c r="BUA3268" s="137"/>
      <c r="BUB3268" s="137"/>
      <c r="BUC3268" s="137"/>
      <c r="BUD3268" s="137"/>
      <c r="BUE3268" s="137"/>
      <c r="BUF3268" s="137"/>
      <c r="BUG3268" s="137"/>
      <c r="BUH3268" s="137"/>
      <c r="BUI3268" s="137"/>
      <c r="BUJ3268" s="137"/>
      <c r="BUK3268" s="137"/>
      <c r="BUL3268" s="137"/>
      <c r="BUM3268" s="137"/>
      <c r="BUN3268" s="137"/>
      <c r="BUO3268" s="137"/>
      <c r="BUP3268" s="137"/>
      <c r="BUQ3268" s="137"/>
      <c r="BUR3268" s="137"/>
      <c r="BUS3268" s="137"/>
      <c r="BUT3268" s="137"/>
      <c r="BUU3268" s="137"/>
      <c r="BUV3268" s="137"/>
      <c r="BUW3268" s="137"/>
      <c r="BUX3268" s="137"/>
      <c r="BUY3268" s="137"/>
      <c r="BUZ3268" s="137"/>
      <c r="BVA3268" s="137"/>
      <c r="BVB3268" s="137"/>
      <c r="BVC3268" s="137"/>
      <c r="BVD3268" s="137"/>
      <c r="BVE3268" s="137"/>
      <c r="BVF3268" s="137"/>
      <c r="BVG3268" s="137"/>
      <c r="BVH3268" s="137"/>
      <c r="BVI3268" s="137"/>
      <c r="BVJ3268" s="137"/>
      <c r="BVK3268" s="137"/>
      <c r="BVL3268" s="137"/>
      <c r="BVM3268" s="137"/>
      <c r="BVN3268" s="137"/>
      <c r="BVO3268" s="137"/>
      <c r="BVP3268" s="137"/>
      <c r="BVQ3268" s="137"/>
      <c r="BVR3268" s="137"/>
      <c r="BVS3268" s="137"/>
      <c r="BVT3268" s="137"/>
      <c r="BVU3268" s="137"/>
      <c r="BVV3268" s="137"/>
      <c r="BVW3268" s="137"/>
      <c r="BVX3268" s="137"/>
      <c r="BVY3268" s="137"/>
      <c r="BVZ3268" s="137"/>
      <c r="BWA3268" s="137"/>
      <c r="BWB3268" s="137"/>
      <c r="BWC3268" s="137"/>
      <c r="BWD3268" s="137"/>
      <c r="BWE3268" s="137"/>
      <c r="BWF3268" s="137"/>
      <c r="BWG3268" s="137"/>
      <c r="BWH3268" s="137"/>
      <c r="BWI3268" s="137"/>
      <c r="BWJ3268" s="137"/>
      <c r="BWK3268" s="137"/>
      <c r="BWL3268" s="137"/>
      <c r="BWM3268" s="137"/>
      <c r="BWN3268" s="137"/>
      <c r="BWO3268" s="137"/>
      <c r="BWP3268" s="137"/>
      <c r="BWQ3268" s="137"/>
      <c r="BWR3268" s="137"/>
      <c r="BWS3268" s="137"/>
      <c r="BWT3268" s="137"/>
      <c r="BWU3268" s="137"/>
      <c r="BWV3268" s="137"/>
      <c r="BWW3268" s="137"/>
      <c r="BWX3268" s="137"/>
      <c r="BWY3268" s="137"/>
      <c r="BWZ3268" s="137"/>
      <c r="BXA3268" s="137"/>
      <c r="BXB3268" s="137"/>
      <c r="BXC3268" s="137"/>
      <c r="BXD3268" s="137"/>
      <c r="BXE3268" s="137"/>
      <c r="BXF3268" s="137"/>
      <c r="BXG3268" s="137"/>
      <c r="BXH3268" s="137"/>
      <c r="BXI3268" s="137"/>
      <c r="BXJ3268" s="137"/>
      <c r="BXK3268" s="137"/>
      <c r="BXL3268" s="137"/>
      <c r="BXM3268" s="137"/>
      <c r="BXN3268" s="137"/>
      <c r="BXO3268" s="137"/>
      <c r="BXP3268" s="137"/>
      <c r="BXQ3268" s="137"/>
      <c r="BXR3268" s="137"/>
      <c r="BXS3268" s="137"/>
      <c r="BXT3268" s="137"/>
      <c r="BXU3268" s="137"/>
      <c r="BXV3268" s="137"/>
      <c r="BXW3268" s="137"/>
      <c r="BXX3268" s="137"/>
      <c r="BXY3268" s="137"/>
      <c r="BXZ3268" s="137"/>
      <c r="BYA3268" s="137"/>
      <c r="BYB3268" s="137"/>
      <c r="BYC3268" s="137"/>
      <c r="BYD3268" s="137"/>
      <c r="BYE3268" s="137"/>
      <c r="BYF3268" s="137"/>
      <c r="BYG3268" s="137"/>
      <c r="BYH3268" s="137"/>
      <c r="BYI3268" s="137"/>
      <c r="BYJ3268" s="137"/>
      <c r="BYK3268" s="137"/>
      <c r="BYL3268" s="137"/>
      <c r="BYM3268" s="137"/>
      <c r="BYN3268" s="137"/>
      <c r="BYO3268" s="137"/>
      <c r="BYP3268" s="137"/>
      <c r="BYQ3268" s="137"/>
      <c r="BYR3268" s="137"/>
      <c r="BYS3268" s="137"/>
      <c r="BYT3268" s="137"/>
      <c r="BYU3268" s="137"/>
      <c r="BYV3268" s="137"/>
      <c r="BYW3268" s="137"/>
      <c r="BYX3268" s="137"/>
      <c r="BYY3268" s="137"/>
      <c r="BYZ3268" s="137"/>
      <c r="BZA3268" s="137"/>
      <c r="BZB3268" s="137"/>
      <c r="BZC3268" s="137"/>
      <c r="BZD3268" s="137"/>
      <c r="BZE3268" s="137"/>
      <c r="BZF3268" s="137"/>
      <c r="BZG3268" s="137"/>
      <c r="BZH3268" s="137"/>
      <c r="BZI3268" s="137"/>
      <c r="BZJ3268" s="137"/>
      <c r="BZK3268" s="137"/>
      <c r="BZL3268" s="137"/>
      <c r="BZM3268" s="137"/>
      <c r="BZN3268" s="137"/>
      <c r="BZO3268" s="137"/>
      <c r="BZP3268" s="137"/>
      <c r="BZQ3268" s="137"/>
      <c r="BZR3268" s="137"/>
      <c r="BZS3268" s="137"/>
      <c r="BZT3268" s="137"/>
      <c r="BZU3268" s="137"/>
      <c r="BZV3268" s="137"/>
      <c r="BZW3268" s="137"/>
      <c r="BZX3268" s="137"/>
      <c r="BZY3268" s="137"/>
      <c r="BZZ3268" s="137"/>
      <c r="CAA3268" s="137"/>
      <c r="CAB3268" s="137"/>
      <c r="CAC3268" s="137"/>
      <c r="CAD3268" s="137"/>
      <c r="CAE3268" s="137"/>
      <c r="CAF3268" s="137"/>
      <c r="CAG3268" s="137"/>
      <c r="CAH3268" s="137"/>
      <c r="CAI3268" s="137"/>
      <c r="CAJ3268" s="137"/>
      <c r="CAK3268" s="137"/>
      <c r="CAL3268" s="137"/>
      <c r="CAM3268" s="137"/>
      <c r="CAN3268" s="137"/>
      <c r="CAO3268" s="137"/>
      <c r="CAP3268" s="137"/>
      <c r="CAQ3268" s="137"/>
      <c r="CAR3268" s="137"/>
      <c r="CAS3268" s="137"/>
      <c r="CAT3268" s="137"/>
      <c r="CAU3268" s="137"/>
      <c r="CAV3268" s="137"/>
      <c r="CAW3268" s="137"/>
      <c r="CAX3268" s="137"/>
      <c r="CAY3268" s="137"/>
      <c r="CAZ3268" s="137"/>
      <c r="CBA3268" s="137"/>
      <c r="CBB3268" s="137"/>
      <c r="CBC3268" s="137"/>
      <c r="CBD3268" s="137"/>
      <c r="CBE3268" s="137"/>
      <c r="CBF3268" s="137"/>
      <c r="CBG3268" s="137"/>
      <c r="CBH3268" s="137"/>
      <c r="CBI3268" s="137"/>
      <c r="CBJ3268" s="137"/>
      <c r="CBK3268" s="137"/>
      <c r="CBL3268" s="137"/>
      <c r="CBM3268" s="137"/>
      <c r="CBN3268" s="137"/>
      <c r="CBO3268" s="137"/>
      <c r="CBP3268" s="137"/>
      <c r="CBQ3268" s="137"/>
      <c r="CBR3268" s="137"/>
      <c r="CBS3268" s="137"/>
      <c r="CBT3268" s="137"/>
      <c r="CBU3268" s="137"/>
      <c r="CBV3268" s="137"/>
      <c r="CBW3268" s="137"/>
      <c r="CBX3268" s="137"/>
      <c r="CBY3268" s="137"/>
      <c r="CBZ3268" s="137"/>
      <c r="CCA3268" s="137"/>
      <c r="CCB3268" s="137"/>
      <c r="CCC3268" s="137"/>
      <c r="CCD3268" s="137"/>
      <c r="CCE3268" s="137"/>
      <c r="CCF3268" s="137"/>
      <c r="CCG3268" s="137"/>
      <c r="CCH3268" s="137"/>
      <c r="CCI3268" s="137"/>
      <c r="CCJ3268" s="137"/>
      <c r="CCK3268" s="137"/>
      <c r="CCL3268" s="137"/>
      <c r="CCM3268" s="137"/>
      <c r="CCN3268" s="137"/>
      <c r="CCO3268" s="137"/>
      <c r="CCP3268" s="137"/>
      <c r="CCQ3268" s="137"/>
      <c r="CCR3268" s="137"/>
      <c r="CCS3268" s="137"/>
      <c r="CCT3268" s="137"/>
      <c r="CCU3268" s="137"/>
      <c r="CCV3268" s="137"/>
      <c r="CCW3268" s="137"/>
      <c r="CCX3268" s="137"/>
      <c r="CCY3268" s="137"/>
      <c r="CCZ3268" s="137"/>
      <c r="CDA3268" s="137"/>
      <c r="CDB3268" s="137"/>
      <c r="CDC3268" s="137"/>
      <c r="CDD3268" s="137"/>
      <c r="CDE3268" s="137"/>
      <c r="CDF3268" s="137"/>
      <c r="CDG3268" s="137"/>
      <c r="CDH3268" s="137"/>
      <c r="CDI3268" s="137"/>
      <c r="CDJ3268" s="137"/>
      <c r="CDK3268" s="137"/>
      <c r="CDL3268" s="137"/>
      <c r="CDM3268" s="137"/>
      <c r="CDN3268" s="137"/>
      <c r="CDO3268" s="137"/>
      <c r="CDP3268" s="137"/>
      <c r="CDQ3268" s="137"/>
      <c r="CDR3268" s="137"/>
      <c r="CDS3268" s="137"/>
      <c r="CDT3268" s="137"/>
      <c r="CDU3268" s="137"/>
      <c r="CDV3268" s="137"/>
      <c r="CDW3268" s="137"/>
      <c r="CDX3268" s="137"/>
      <c r="CDY3268" s="137"/>
      <c r="CDZ3268" s="137"/>
      <c r="CEA3268" s="137"/>
      <c r="CEB3268" s="137"/>
      <c r="CEC3268" s="137"/>
      <c r="CED3268" s="137"/>
      <c r="CEE3268" s="137"/>
      <c r="CEF3268" s="137"/>
      <c r="CEG3268" s="137"/>
      <c r="CEH3268" s="137"/>
      <c r="CEI3268" s="137"/>
      <c r="CEJ3268" s="137"/>
      <c r="CEK3268" s="137"/>
      <c r="CEL3268" s="137"/>
      <c r="CEM3268" s="137"/>
      <c r="CEN3268" s="137"/>
      <c r="CEO3268" s="137"/>
      <c r="CEP3268" s="137"/>
      <c r="CEQ3268" s="137"/>
      <c r="CER3268" s="137"/>
      <c r="CES3268" s="137"/>
      <c r="CET3268" s="137"/>
      <c r="CEU3268" s="137"/>
      <c r="CEV3268" s="137"/>
      <c r="CEW3268" s="137"/>
      <c r="CEX3268" s="137"/>
      <c r="CEY3268" s="137"/>
      <c r="CEZ3268" s="137"/>
      <c r="CFA3268" s="137"/>
      <c r="CFB3268" s="137"/>
      <c r="CFC3268" s="137"/>
      <c r="CFD3268" s="137"/>
      <c r="CFE3268" s="137"/>
      <c r="CFF3268" s="137"/>
      <c r="CFG3268" s="137"/>
      <c r="CFH3268" s="137"/>
      <c r="CFI3268" s="137"/>
      <c r="CFJ3268" s="137"/>
      <c r="CFK3268" s="137"/>
      <c r="CFL3268" s="137"/>
      <c r="CFM3268" s="137"/>
      <c r="CFN3268" s="137"/>
      <c r="CFO3268" s="137"/>
      <c r="CFP3268" s="137"/>
      <c r="CFQ3268" s="137"/>
      <c r="CFR3268" s="137"/>
      <c r="CFS3268" s="137"/>
      <c r="CFT3268" s="137"/>
      <c r="CFU3268" s="137"/>
      <c r="CFV3268" s="137"/>
      <c r="CFW3268" s="137"/>
      <c r="CFX3268" s="137"/>
      <c r="CFY3268" s="137"/>
      <c r="CFZ3268" s="137"/>
      <c r="CGA3268" s="137"/>
      <c r="CGB3268" s="137"/>
      <c r="CGC3268" s="137"/>
      <c r="CGD3268" s="137"/>
      <c r="CGE3268" s="137"/>
      <c r="CGF3268" s="137"/>
      <c r="CGG3268" s="137"/>
      <c r="CGH3268" s="137"/>
      <c r="CGI3268" s="137"/>
      <c r="CGJ3268" s="137"/>
      <c r="CGK3268" s="137"/>
      <c r="CGL3268" s="137"/>
      <c r="CGM3268" s="137"/>
      <c r="CGN3268" s="137"/>
      <c r="CGO3268" s="137"/>
      <c r="CGP3268" s="137"/>
      <c r="CGQ3268" s="137"/>
      <c r="CGR3268" s="137"/>
      <c r="CGS3268" s="137"/>
      <c r="CGT3268" s="137"/>
      <c r="CGU3268" s="137"/>
      <c r="CGV3268" s="137"/>
      <c r="CGW3268" s="137"/>
      <c r="CGX3268" s="137"/>
      <c r="CGY3268" s="137"/>
      <c r="CGZ3268" s="137"/>
      <c r="CHA3268" s="137"/>
      <c r="CHB3268" s="137"/>
      <c r="CHC3268" s="137"/>
      <c r="CHD3268" s="137"/>
      <c r="CHE3268" s="137"/>
      <c r="CHF3268" s="137"/>
      <c r="CHG3268" s="137"/>
      <c r="CHH3268" s="137"/>
      <c r="CHI3268" s="137"/>
      <c r="CHJ3268" s="137"/>
      <c r="CHK3268" s="137"/>
      <c r="CHL3268" s="137"/>
      <c r="CHM3268" s="137"/>
      <c r="CHN3268" s="137"/>
      <c r="CHO3268" s="137"/>
      <c r="CHP3268" s="137"/>
      <c r="CHQ3268" s="137"/>
      <c r="CHR3268" s="137"/>
      <c r="CHS3268" s="137"/>
      <c r="CHT3268" s="137"/>
      <c r="CHU3268" s="137"/>
      <c r="CHV3268" s="137"/>
      <c r="CHW3268" s="137"/>
      <c r="CHX3268" s="137"/>
      <c r="CHY3268" s="137"/>
      <c r="CHZ3268" s="137"/>
      <c r="CIA3268" s="137"/>
      <c r="CIB3268" s="137"/>
      <c r="CIC3268" s="137"/>
      <c r="CID3268" s="137"/>
      <c r="CIE3268" s="137"/>
      <c r="CIF3268" s="137"/>
      <c r="CIG3268" s="137"/>
      <c r="CIH3268" s="137"/>
      <c r="CII3268" s="137"/>
      <c r="CIJ3268" s="137"/>
      <c r="CIK3268" s="137"/>
      <c r="CIL3268" s="137"/>
      <c r="CIM3268" s="137"/>
      <c r="CIN3268" s="137"/>
      <c r="CIO3268" s="137"/>
      <c r="CIP3268" s="137"/>
      <c r="CIQ3268" s="137"/>
      <c r="CIR3268" s="137"/>
      <c r="CIS3268" s="137"/>
      <c r="CIT3268" s="137"/>
      <c r="CIU3268" s="137"/>
      <c r="CIV3268" s="137"/>
      <c r="CIW3268" s="137"/>
      <c r="CIX3268" s="137"/>
      <c r="CIY3268" s="137"/>
      <c r="CIZ3268" s="137"/>
      <c r="CJA3268" s="137"/>
      <c r="CJB3268" s="137"/>
      <c r="CJC3268" s="137"/>
      <c r="CJD3268" s="137"/>
      <c r="CJE3268" s="137"/>
      <c r="CJF3268" s="137"/>
      <c r="CJG3268" s="137"/>
      <c r="CJH3268" s="137"/>
      <c r="CJI3268" s="137"/>
      <c r="CJJ3268" s="137"/>
      <c r="CJK3268" s="137"/>
      <c r="CJL3268" s="137"/>
      <c r="CJM3268" s="137"/>
      <c r="CJN3268" s="137"/>
      <c r="CJO3268" s="137"/>
      <c r="CJP3268" s="137"/>
      <c r="CJQ3268" s="137"/>
      <c r="CJR3268" s="137"/>
      <c r="CJS3268" s="137"/>
      <c r="CJT3268" s="137"/>
      <c r="CJU3268" s="137"/>
      <c r="CJV3268" s="137"/>
      <c r="CJW3268" s="137"/>
      <c r="CJX3268" s="137"/>
      <c r="CJY3268" s="137"/>
      <c r="CJZ3268" s="137"/>
      <c r="CKA3268" s="137"/>
      <c r="CKB3268" s="137"/>
      <c r="CKC3268" s="137"/>
      <c r="CKD3268" s="137"/>
      <c r="CKE3268" s="137"/>
      <c r="CKF3268" s="137"/>
      <c r="CKG3268" s="137"/>
      <c r="CKH3268" s="137"/>
      <c r="CKI3268" s="137"/>
      <c r="CKJ3268" s="137"/>
      <c r="CKK3268" s="137"/>
      <c r="CKL3268" s="137"/>
      <c r="CKM3268" s="137"/>
      <c r="CKN3268" s="137"/>
      <c r="CKO3268" s="137"/>
      <c r="CKP3268" s="137"/>
      <c r="CKQ3268" s="137"/>
      <c r="CKR3268" s="137"/>
      <c r="CKS3268" s="137"/>
      <c r="CKT3268" s="137"/>
      <c r="CKU3268" s="137"/>
      <c r="CKV3268" s="137"/>
      <c r="CKW3268" s="137"/>
      <c r="CKX3268" s="137"/>
      <c r="CKY3268" s="137"/>
      <c r="CKZ3268" s="137"/>
      <c r="CLA3268" s="137"/>
      <c r="CLB3268" s="137"/>
      <c r="CLC3268" s="137"/>
      <c r="CLD3268" s="137"/>
      <c r="CLE3268" s="137"/>
      <c r="CLF3268" s="137"/>
      <c r="CLG3268" s="137"/>
      <c r="CLH3268" s="137"/>
      <c r="CLI3268" s="137"/>
      <c r="CLJ3268" s="137"/>
      <c r="CLK3268" s="137"/>
      <c r="CLL3268" s="137"/>
      <c r="CLM3268" s="137"/>
      <c r="CLN3268" s="137"/>
      <c r="CLO3268" s="137"/>
      <c r="CLP3268" s="137"/>
      <c r="CLQ3268" s="137"/>
      <c r="CLR3268" s="137"/>
      <c r="CLS3268" s="137"/>
      <c r="CLT3268" s="137"/>
      <c r="CLU3268" s="137"/>
      <c r="CLV3268" s="137"/>
      <c r="CLW3268" s="137"/>
      <c r="CLX3268" s="137"/>
      <c r="CLY3268" s="137"/>
      <c r="CLZ3268" s="137"/>
      <c r="CMA3268" s="137"/>
      <c r="CMB3268" s="137"/>
      <c r="CMC3268" s="137"/>
      <c r="CMD3268" s="137"/>
      <c r="CME3268" s="137"/>
      <c r="CMF3268" s="137"/>
      <c r="CMG3268" s="137"/>
      <c r="CMH3268" s="137"/>
      <c r="CMI3268" s="137"/>
      <c r="CMJ3268" s="137"/>
      <c r="CMK3268" s="137"/>
      <c r="CML3268" s="137"/>
      <c r="CMM3268" s="137"/>
      <c r="CMN3268" s="137"/>
      <c r="CMO3268" s="137"/>
      <c r="CMP3268" s="137"/>
      <c r="CMQ3268" s="137"/>
      <c r="CMR3268" s="137"/>
      <c r="CMS3268" s="137"/>
      <c r="CMT3268" s="137"/>
      <c r="CMU3268" s="137"/>
      <c r="CMV3268" s="137"/>
      <c r="CMW3268" s="137"/>
      <c r="CMX3268" s="137"/>
      <c r="CMY3268" s="137"/>
      <c r="CMZ3268" s="137"/>
      <c r="CNA3268" s="137"/>
      <c r="CNB3268" s="137"/>
      <c r="CNC3268" s="137"/>
      <c r="CND3268" s="137"/>
      <c r="CNE3268" s="137"/>
      <c r="CNF3268" s="137"/>
      <c r="CNG3268" s="137"/>
      <c r="CNH3268" s="137"/>
      <c r="CNI3268" s="137"/>
      <c r="CNJ3268" s="137"/>
      <c r="CNK3268" s="137"/>
      <c r="CNL3268" s="137"/>
      <c r="CNM3268" s="137"/>
      <c r="CNN3268" s="137"/>
      <c r="CNO3268" s="137"/>
      <c r="CNP3268" s="137"/>
      <c r="CNQ3268" s="137"/>
      <c r="CNR3268" s="137"/>
      <c r="CNS3268" s="137"/>
      <c r="CNT3268" s="137"/>
      <c r="CNU3268" s="137"/>
      <c r="CNV3268" s="137"/>
      <c r="CNW3268" s="137"/>
      <c r="CNX3268" s="137"/>
      <c r="CNY3268" s="137"/>
      <c r="CNZ3268" s="137"/>
      <c r="COA3268" s="137"/>
      <c r="COB3268" s="137"/>
      <c r="COC3268" s="137"/>
      <c r="COD3268" s="137"/>
      <c r="COE3268" s="137"/>
      <c r="COF3268" s="137"/>
      <c r="COG3268" s="137"/>
      <c r="COH3268" s="137"/>
      <c r="COI3268" s="137"/>
      <c r="COJ3268" s="137"/>
      <c r="COK3268" s="137"/>
      <c r="COL3268" s="137"/>
      <c r="COM3268" s="137"/>
      <c r="CON3268" s="137"/>
      <c r="COO3268" s="137"/>
      <c r="COP3268" s="137"/>
      <c r="COQ3268" s="137"/>
      <c r="COR3268" s="137"/>
      <c r="COS3268" s="137"/>
      <c r="COT3268" s="137"/>
      <c r="COU3268" s="137"/>
      <c r="COV3268" s="137"/>
      <c r="COW3268" s="137"/>
      <c r="COX3268" s="137"/>
      <c r="COY3268" s="137"/>
      <c r="COZ3268" s="137"/>
      <c r="CPA3268" s="137"/>
      <c r="CPB3268" s="137"/>
      <c r="CPC3268" s="137"/>
      <c r="CPD3268" s="137"/>
      <c r="CPE3268" s="137"/>
      <c r="CPF3268" s="137"/>
      <c r="CPG3268" s="137"/>
      <c r="CPH3268" s="137"/>
      <c r="CPI3268" s="137"/>
      <c r="CPJ3268" s="137"/>
      <c r="CPK3268" s="137"/>
      <c r="CPL3268" s="137"/>
      <c r="CPM3268" s="137"/>
      <c r="CPN3268" s="137"/>
      <c r="CPO3268" s="137"/>
      <c r="CPP3268" s="137"/>
      <c r="CPQ3268" s="137"/>
      <c r="CPR3268" s="137"/>
      <c r="CPS3268" s="137"/>
      <c r="CPT3268" s="137"/>
      <c r="CPU3268" s="137"/>
      <c r="CPV3268" s="137"/>
      <c r="CPW3268" s="137"/>
      <c r="CPX3268" s="137"/>
      <c r="CPY3268" s="137"/>
      <c r="CPZ3268" s="137"/>
      <c r="CQA3268" s="137"/>
      <c r="CQB3268" s="137"/>
      <c r="CQC3268" s="137"/>
      <c r="CQD3268" s="137"/>
      <c r="CQE3268" s="137"/>
      <c r="CQF3268" s="137"/>
      <c r="CQG3268" s="137"/>
      <c r="CQH3268" s="137"/>
      <c r="CQI3268" s="137"/>
      <c r="CQJ3268" s="137"/>
      <c r="CQK3268" s="137"/>
      <c r="CQL3268" s="137"/>
      <c r="CQM3268" s="137"/>
      <c r="CQN3268" s="137"/>
      <c r="CQO3268" s="137"/>
      <c r="CQP3268" s="137"/>
      <c r="CQQ3268" s="137"/>
      <c r="CQR3268" s="137"/>
      <c r="CQS3268" s="137"/>
      <c r="CQT3268" s="137"/>
      <c r="CQU3268" s="137"/>
      <c r="CQV3268" s="137"/>
      <c r="CQW3268" s="137"/>
      <c r="CQX3268" s="137"/>
      <c r="CQY3268" s="137"/>
      <c r="CQZ3268" s="137"/>
      <c r="CRA3268" s="137"/>
      <c r="CRB3268" s="137"/>
      <c r="CRC3268" s="137"/>
      <c r="CRD3268" s="137"/>
      <c r="CRE3268" s="137"/>
      <c r="CRF3268" s="137"/>
      <c r="CRG3268" s="137"/>
      <c r="CRH3268" s="137"/>
      <c r="CRI3268" s="137"/>
      <c r="CRJ3268" s="137"/>
      <c r="CRK3268" s="137"/>
      <c r="CRL3268" s="137"/>
      <c r="CRM3268" s="137"/>
      <c r="CRN3268" s="137"/>
      <c r="CRO3268" s="137"/>
      <c r="CRP3268" s="137"/>
      <c r="CRQ3268" s="137"/>
      <c r="CRR3268" s="137"/>
      <c r="CRS3268" s="137"/>
      <c r="CRT3268" s="137"/>
      <c r="CRU3268" s="137"/>
      <c r="CRV3268" s="137"/>
      <c r="CRW3268" s="137"/>
      <c r="CRX3268" s="137"/>
      <c r="CRY3268" s="137"/>
      <c r="CRZ3268" s="137"/>
      <c r="CSA3268" s="137"/>
      <c r="CSB3268" s="137"/>
      <c r="CSC3268" s="137"/>
      <c r="CSD3268" s="137"/>
      <c r="CSE3268" s="137"/>
      <c r="CSF3268" s="137"/>
      <c r="CSG3268" s="137"/>
      <c r="CSH3268" s="137"/>
      <c r="CSI3268" s="137"/>
      <c r="CSJ3268" s="137"/>
      <c r="CSK3268" s="137"/>
      <c r="CSL3268" s="137"/>
      <c r="CSM3268" s="137"/>
      <c r="CSN3268" s="137"/>
      <c r="CSO3268" s="137"/>
      <c r="CSP3268" s="137"/>
      <c r="CSQ3268" s="137"/>
      <c r="CSR3268" s="137"/>
      <c r="CSS3268" s="137"/>
      <c r="CST3268" s="137"/>
      <c r="CSU3268" s="137"/>
      <c r="CSV3268" s="137"/>
      <c r="CSW3268" s="137"/>
      <c r="CSX3268" s="137"/>
      <c r="CSY3268" s="137"/>
      <c r="CSZ3268" s="137"/>
      <c r="CTA3268" s="137"/>
      <c r="CTB3268" s="137"/>
      <c r="CTC3268" s="137"/>
      <c r="CTD3268" s="137"/>
      <c r="CTE3268" s="137"/>
      <c r="CTF3268" s="137"/>
      <c r="CTG3268" s="137"/>
      <c r="CTH3268" s="137"/>
      <c r="CTI3268" s="137"/>
      <c r="CTJ3268" s="137"/>
      <c r="CTK3268" s="137"/>
      <c r="CTL3268" s="137"/>
      <c r="CTM3268" s="137"/>
      <c r="CTN3268" s="137"/>
      <c r="CTO3268" s="137"/>
      <c r="CTP3268" s="137"/>
      <c r="CTQ3268" s="137"/>
      <c r="CTR3268" s="137"/>
      <c r="CTS3268" s="137"/>
      <c r="CTT3268" s="137"/>
      <c r="CTU3268" s="137"/>
      <c r="CTV3268" s="137"/>
      <c r="CTW3268" s="137"/>
      <c r="CTX3268" s="137"/>
      <c r="CTY3268" s="137"/>
      <c r="CTZ3268" s="137"/>
      <c r="CUA3268" s="137"/>
      <c r="CUB3268" s="137"/>
      <c r="CUC3268" s="137"/>
      <c r="CUD3268" s="137"/>
      <c r="CUE3268" s="137"/>
      <c r="CUF3268" s="137"/>
      <c r="CUG3268" s="137"/>
      <c r="CUH3268" s="137"/>
      <c r="CUI3268" s="137"/>
      <c r="CUJ3268" s="137"/>
      <c r="CUK3268" s="137"/>
      <c r="CUL3268" s="137"/>
      <c r="CUM3268" s="137"/>
      <c r="CUN3268" s="137"/>
      <c r="CUO3268" s="137"/>
      <c r="CUP3268" s="137"/>
      <c r="CUQ3268" s="137"/>
      <c r="CUR3268" s="137"/>
      <c r="CUS3268" s="137"/>
      <c r="CUT3268" s="137"/>
      <c r="CUU3268" s="137"/>
      <c r="CUV3268" s="137"/>
      <c r="CUW3268" s="137"/>
      <c r="CUX3268" s="137"/>
      <c r="CUY3268" s="137"/>
      <c r="CUZ3268" s="137"/>
      <c r="CVA3268" s="137"/>
      <c r="CVB3268" s="137"/>
      <c r="CVC3268" s="137"/>
      <c r="CVD3268" s="137"/>
      <c r="CVE3268" s="137"/>
      <c r="CVF3268" s="137"/>
      <c r="CVG3268" s="137"/>
      <c r="CVH3268" s="137"/>
      <c r="CVI3268" s="137"/>
      <c r="CVJ3268" s="137"/>
      <c r="CVK3268" s="137"/>
      <c r="CVL3268" s="137"/>
      <c r="CVM3268" s="137"/>
      <c r="CVN3268" s="137"/>
      <c r="CVO3268" s="137"/>
      <c r="CVP3268" s="137"/>
      <c r="CVQ3268" s="137"/>
      <c r="CVR3268" s="137"/>
      <c r="CVS3268" s="137"/>
      <c r="CVT3268" s="137"/>
      <c r="CVU3268" s="137"/>
      <c r="CVV3268" s="137"/>
      <c r="CVW3268" s="137"/>
      <c r="CVX3268" s="137"/>
      <c r="CVY3268" s="137"/>
      <c r="CVZ3268" s="137"/>
      <c r="CWA3268" s="137"/>
      <c r="CWB3268" s="137"/>
      <c r="CWC3268" s="137"/>
      <c r="CWD3268" s="137"/>
      <c r="CWE3268" s="137"/>
      <c r="CWF3268" s="137"/>
      <c r="CWG3268" s="137"/>
      <c r="CWH3268" s="137"/>
      <c r="CWI3268" s="137"/>
      <c r="CWJ3268" s="137"/>
      <c r="CWK3268" s="137"/>
      <c r="CWL3268" s="137"/>
      <c r="CWM3268" s="137"/>
      <c r="CWN3268" s="137"/>
      <c r="CWO3268" s="137"/>
      <c r="CWP3268" s="137"/>
      <c r="CWQ3268" s="137"/>
      <c r="CWR3268" s="137"/>
      <c r="CWS3268" s="137"/>
      <c r="CWT3268" s="137"/>
      <c r="CWU3268" s="137"/>
      <c r="CWV3268" s="137"/>
      <c r="CWW3268" s="137"/>
      <c r="CWX3268" s="137"/>
      <c r="CWY3268" s="137"/>
      <c r="CWZ3268" s="137"/>
      <c r="CXA3268" s="137"/>
      <c r="CXB3268" s="137"/>
      <c r="CXC3268" s="137"/>
      <c r="CXD3268" s="137"/>
      <c r="CXE3268" s="137"/>
      <c r="CXF3268" s="137"/>
      <c r="CXG3268" s="137"/>
      <c r="CXH3268" s="137"/>
      <c r="CXI3268" s="137"/>
      <c r="CXJ3268" s="137"/>
      <c r="CXK3268" s="137"/>
      <c r="CXL3268" s="137"/>
      <c r="CXM3268" s="137"/>
      <c r="CXN3268" s="137"/>
      <c r="CXO3268" s="137"/>
      <c r="CXP3268" s="137"/>
      <c r="CXQ3268" s="137"/>
      <c r="CXR3268" s="137"/>
      <c r="CXS3268" s="137"/>
      <c r="CXT3268" s="137"/>
      <c r="CXU3268" s="137"/>
      <c r="CXV3268" s="137"/>
      <c r="CXW3268" s="137"/>
      <c r="CXX3268" s="137"/>
      <c r="CXY3268" s="137"/>
      <c r="CXZ3268" s="137"/>
      <c r="CYA3268" s="137"/>
      <c r="CYB3268" s="137"/>
      <c r="CYC3268" s="137"/>
      <c r="CYD3268" s="137"/>
      <c r="CYE3268" s="137"/>
      <c r="CYF3268" s="137"/>
      <c r="CYG3268" s="137"/>
      <c r="CYH3268" s="137"/>
      <c r="CYI3268" s="137"/>
      <c r="CYJ3268" s="137"/>
      <c r="CYK3268" s="137"/>
      <c r="CYL3268" s="137"/>
      <c r="CYM3268" s="137"/>
      <c r="CYN3268" s="137"/>
      <c r="CYO3268" s="137"/>
      <c r="CYP3268" s="137"/>
      <c r="CYQ3268" s="137"/>
      <c r="CYR3268" s="137"/>
      <c r="CYS3268" s="137"/>
      <c r="CYT3268" s="137"/>
      <c r="CYU3268" s="137"/>
      <c r="CYV3268" s="137"/>
      <c r="CYW3268" s="137"/>
      <c r="CYX3268" s="137"/>
      <c r="CYY3268" s="137"/>
      <c r="CYZ3268" s="137"/>
      <c r="CZA3268" s="137"/>
      <c r="CZB3268" s="137"/>
      <c r="CZC3268" s="137"/>
      <c r="CZD3268" s="137"/>
      <c r="CZE3268" s="137"/>
      <c r="CZF3268" s="137"/>
      <c r="CZG3268" s="137"/>
      <c r="CZH3268" s="137"/>
      <c r="CZI3268" s="137"/>
      <c r="CZJ3268" s="137"/>
      <c r="CZK3268" s="137"/>
      <c r="CZL3268" s="137"/>
      <c r="CZM3268" s="137"/>
      <c r="CZN3268" s="137"/>
      <c r="CZO3268" s="137"/>
      <c r="CZP3268" s="137"/>
      <c r="CZQ3268" s="137"/>
      <c r="CZR3268" s="137"/>
      <c r="CZS3268" s="137"/>
      <c r="CZT3268" s="137"/>
      <c r="CZU3268" s="137"/>
      <c r="CZV3268" s="137"/>
      <c r="CZW3268" s="137"/>
      <c r="CZX3268" s="137"/>
      <c r="CZY3268" s="137"/>
      <c r="CZZ3268" s="137"/>
      <c r="DAA3268" s="137"/>
      <c r="DAB3268" s="137"/>
      <c r="DAC3268" s="137"/>
      <c r="DAD3268" s="137"/>
      <c r="DAE3268" s="137"/>
      <c r="DAF3268" s="137"/>
      <c r="DAG3268" s="137"/>
      <c r="DAH3268" s="137"/>
      <c r="DAI3268" s="137"/>
      <c r="DAJ3268" s="137"/>
      <c r="DAK3268" s="137"/>
      <c r="DAL3268" s="137"/>
      <c r="DAM3268" s="137"/>
      <c r="DAN3268" s="137"/>
      <c r="DAO3268" s="137"/>
      <c r="DAP3268" s="137"/>
      <c r="DAQ3268" s="137"/>
      <c r="DAR3268" s="137"/>
      <c r="DAS3268" s="137"/>
      <c r="DAT3268" s="137"/>
      <c r="DAU3268" s="137"/>
      <c r="DAV3268" s="137"/>
      <c r="DAW3268" s="137"/>
      <c r="DAX3268" s="137"/>
      <c r="DAY3268" s="137"/>
      <c r="DAZ3268" s="137"/>
      <c r="DBA3268" s="137"/>
      <c r="DBB3268" s="137"/>
      <c r="DBC3268" s="137"/>
      <c r="DBD3268" s="137"/>
      <c r="DBE3268" s="137"/>
      <c r="DBF3268" s="137"/>
      <c r="DBG3268" s="137"/>
      <c r="DBH3268" s="137"/>
      <c r="DBI3268" s="137"/>
      <c r="DBJ3268" s="137"/>
      <c r="DBK3268" s="137"/>
      <c r="DBL3268" s="137"/>
      <c r="DBM3268" s="137"/>
      <c r="DBN3268" s="137"/>
      <c r="DBO3268" s="137"/>
      <c r="DBP3268" s="137"/>
      <c r="DBQ3268" s="137"/>
      <c r="DBR3268" s="137"/>
      <c r="DBS3268" s="137"/>
      <c r="DBT3268" s="137"/>
      <c r="DBU3268" s="137"/>
      <c r="DBV3268" s="137"/>
      <c r="DBW3268" s="137"/>
      <c r="DBX3268" s="137"/>
      <c r="DBY3268" s="137"/>
      <c r="DBZ3268" s="137"/>
      <c r="DCA3268" s="137"/>
      <c r="DCB3268" s="137"/>
      <c r="DCC3268" s="137"/>
      <c r="DCD3268" s="137"/>
      <c r="DCE3268" s="137"/>
      <c r="DCF3268" s="137"/>
      <c r="DCG3268" s="137"/>
      <c r="DCH3268" s="137"/>
      <c r="DCI3268" s="137"/>
      <c r="DCJ3268" s="137"/>
      <c r="DCK3268" s="137"/>
      <c r="DCL3268" s="137"/>
      <c r="DCM3268" s="137"/>
      <c r="DCN3268" s="137"/>
      <c r="DCO3268" s="137"/>
      <c r="DCP3268" s="137"/>
      <c r="DCQ3268" s="137"/>
      <c r="DCR3268" s="137"/>
      <c r="DCS3268" s="137"/>
      <c r="DCT3268" s="137"/>
      <c r="DCU3268" s="137"/>
      <c r="DCV3268" s="137"/>
      <c r="DCW3268" s="137"/>
      <c r="DCX3268" s="137"/>
      <c r="DCY3268" s="137"/>
      <c r="DCZ3268" s="137"/>
      <c r="DDA3268" s="137"/>
      <c r="DDB3268" s="137"/>
      <c r="DDC3268" s="137"/>
      <c r="DDD3268" s="137"/>
      <c r="DDE3268" s="137"/>
      <c r="DDF3268" s="137"/>
      <c r="DDG3268" s="137"/>
      <c r="DDH3268" s="137"/>
      <c r="DDI3268" s="137"/>
      <c r="DDJ3268" s="137"/>
      <c r="DDK3268" s="137"/>
      <c r="DDL3268" s="137"/>
      <c r="DDM3268" s="137"/>
      <c r="DDN3268" s="137"/>
      <c r="DDO3268" s="137"/>
      <c r="DDP3268" s="137"/>
      <c r="DDQ3268" s="137"/>
      <c r="DDR3268" s="137"/>
      <c r="DDS3268" s="137"/>
      <c r="DDT3268" s="137"/>
      <c r="DDU3268" s="137"/>
      <c r="DDV3268" s="137"/>
      <c r="DDW3268" s="137"/>
      <c r="DDX3268" s="137"/>
      <c r="DDY3268" s="137"/>
      <c r="DDZ3268" s="137"/>
      <c r="DEA3268" s="137"/>
      <c r="DEB3268" s="137"/>
      <c r="DEC3268" s="137"/>
      <c r="DED3268" s="137"/>
      <c r="DEE3268" s="137"/>
      <c r="DEF3268" s="137"/>
      <c r="DEG3268" s="137"/>
      <c r="DEH3268" s="137"/>
      <c r="DEI3268" s="137"/>
      <c r="DEJ3268" s="137"/>
      <c r="DEK3268" s="137"/>
      <c r="DEL3268" s="137"/>
      <c r="DEM3268" s="137"/>
      <c r="DEN3268" s="137"/>
      <c r="DEO3268" s="137"/>
      <c r="DEP3268" s="137"/>
      <c r="DEQ3268" s="137"/>
      <c r="DER3268" s="137"/>
      <c r="DES3268" s="137"/>
      <c r="DET3268" s="137"/>
      <c r="DEU3268" s="137"/>
      <c r="DEV3268" s="137"/>
      <c r="DEW3268" s="137"/>
      <c r="DEX3268" s="137"/>
      <c r="DEY3268" s="137"/>
      <c r="DEZ3268" s="137"/>
      <c r="DFA3268" s="137"/>
      <c r="DFB3268" s="137"/>
      <c r="DFC3268" s="137"/>
      <c r="DFD3268" s="137"/>
      <c r="DFE3268" s="137"/>
      <c r="DFF3268" s="137"/>
      <c r="DFG3268" s="137"/>
      <c r="DFH3268" s="137"/>
      <c r="DFI3268" s="137"/>
      <c r="DFJ3268" s="137"/>
      <c r="DFK3268" s="137"/>
      <c r="DFL3268" s="137"/>
      <c r="DFM3268" s="137"/>
      <c r="DFN3268" s="137"/>
      <c r="DFO3268" s="137"/>
      <c r="DFP3268" s="137"/>
      <c r="DFQ3268" s="137"/>
      <c r="DFR3268" s="137"/>
      <c r="DFS3268" s="137"/>
      <c r="DFT3268" s="137"/>
      <c r="DFU3268" s="137"/>
      <c r="DFV3268" s="137"/>
      <c r="DFW3268" s="137"/>
      <c r="DFX3268" s="137"/>
      <c r="DFY3268" s="137"/>
      <c r="DFZ3268" s="137"/>
      <c r="DGA3268" s="137"/>
      <c r="DGB3268" s="137"/>
      <c r="DGC3268" s="137"/>
      <c r="DGD3268" s="137"/>
      <c r="DGE3268" s="137"/>
      <c r="DGF3268" s="137"/>
      <c r="DGG3268" s="137"/>
      <c r="DGH3268" s="137"/>
      <c r="DGI3268" s="137"/>
      <c r="DGJ3268" s="137"/>
      <c r="DGK3268" s="137"/>
      <c r="DGL3268" s="137"/>
      <c r="DGM3268" s="137"/>
      <c r="DGN3268" s="137"/>
      <c r="DGO3268" s="137"/>
      <c r="DGP3268" s="137"/>
      <c r="DGQ3268" s="137"/>
      <c r="DGR3268" s="137"/>
      <c r="DGS3268" s="137"/>
      <c r="DGT3268" s="137"/>
      <c r="DGU3268" s="137"/>
      <c r="DGV3268" s="137"/>
      <c r="DGW3268" s="137"/>
      <c r="DGX3268" s="137"/>
      <c r="DGY3268" s="137"/>
      <c r="DGZ3268" s="137"/>
      <c r="DHA3268" s="137"/>
      <c r="DHB3268" s="137"/>
      <c r="DHC3268" s="137"/>
      <c r="DHD3268" s="137"/>
      <c r="DHE3268" s="137"/>
      <c r="DHF3268" s="137"/>
      <c r="DHG3268" s="137"/>
      <c r="DHH3268" s="137"/>
      <c r="DHI3268" s="137"/>
      <c r="DHJ3268" s="137"/>
      <c r="DHK3268" s="137"/>
      <c r="DHL3268" s="137"/>
      <c r="DHM3268" s="137"/>
      <c r="DHN3268" s="137"/>
      <c r="DHO3268" s="137"/>
    </row>
    <row r="3269" spans="1:2927" s="148" customFormat="1" ht="25.5" customHeight="1" outlineLevel="1" x14ac:dyDescent="0.35">
      <c r="A3269" s="83" t="s">
        <v>4515</v>
      </c>
      <c r="B3269" s="84" t="s">
        <v>4380</v>
      </c>
      <c r="C3269" s="85"/>
      <c r="D3269" s="86"/>
      <c r="E3269" s="101"/>
      <c r="F3269" s="101"/>
      <c r="G3269" s="101"/>
      <c r="H3269" s="101"/>
      <c r="I3269" s="101">
        <f t="shared" si="199"/>
        <v>0</v>
      </c>
      <c r="J3269" s="101"/>
      <c r="K3269" s="101"/>
      <c r="L3269" s="101"/>
      <c r="M3269" s="101"/>
      <c r="N3269" s="101">
        <f t="shared" si="200"/>
        <v>0</v>
      </c>
      <c r="O3269" s="88">
        <v>46071</v>
      </c>
      <c r="P3269" s="88">
        <v>46073</v>
      </c>
      <c r="Q3269" s="89">
        <v>0.03</v>
      </c>
      <c r="R3269" s="90" t="s">
        <v>33</v>
      </c>
      <c r="S3269" s="91"/>
      <c r="T3269" s="91"/>
      <c r="U3269" s="102"/>
      <c r="V3269" s="137"/>
      <c r="W3269" s="137"/>
      <c r="X3269" s="137"/>
      <c r="Y3269" s="137"/>
      <c r="Z3269" s="137"/>
      <c r="AA3269" s="137"/>
      <c r="AB3269" s="137"/>
      <c r="AC3269" s="137"/>
      <c r="AD3269" s="137"/>
      <c r="AE3269" s="137"/>
      <c r="AF3269" s="137"/>
      <c r="AG3269" s="137"/>
      <c r="AH3269" s="137"/>
      <c r="AI3269" s="137"/>
      <c r="AJ3269" s="137"/>
      <c r="AK3269" s="137"/>
      <c r="AL3269" s="137"/>
      <c r="AM3269" s="137"/>
      <c r="AN3269" s="137"/>
      <c r="AO3269" s="137"/>
      <c r="AP3269" s="137"/>
      <c r="AQ3269" s="137"/>
      <c r="AR3269" s="137"/>
      <c r="AS3269" s="137"/>
      <c r="AT3269" s="137"/>
      <c r="AU3269" s="137"/>
      <c r="AV3269" s="137"/>
      <c r="AW3269" s="137"/>
      <c r="AX3269" s="137"/>
      <c r="AY3269" s="137"/>
      <c r="AZ3269" s="137"/>
      <c r="BA3269" s="137"/>
      <c r="BB3269" s="137"/>
      <c r="BC3269" s="137"/>
      <c r="BD3269" s="137"/>
      <c r="BE3269" s="137"/>
      <c r="BF3269" s="137"/>
      <c r="BG3269" s="137"/>
      <c r="BH3269" s="137"/>
      <c r="BI3269" s="137"/>
      <c r="BJ3269" s="137"/>
      <c r="BK3269" s="137"/>
      <c r="BL3269" s="137"/>
      <c r="BM3269" s="137"/>
      <c r="BN3269" s="137"/>
      <c r="BO3269" s="137"/>
      <c r="BP3269" s="137"/>
      <c r="BQ3269" s="137"/>
      <c r="BR3269" s="137"/>
      <c r="BS3269" s="137"/>
      <c r="BT3269" s="137"/>
      <c r="BU3269" s="137"/>
      <c r="BV3269" s="137"/>
      <c r="BW3269" s="137"/>
      <c r="BX3269" s="137"/>
      <c r="BY3269" s="137"/>
      <c r="BZ3269" s="137"/>
      <c r="CA3269" s="137"/>
      <c r="CB3269" s="137"/>
      <c r="CC3269" s="137"/>
      <c r="CD3269" s="137"/>
      <c r="CE3269" s="137"/>
      <c r="CF3269" s="137"/>
      <c r="CG3269" s="137"/>
      <c r="CH3269" s="137"/>
      <c r="CI3269" s="137"/>
      <c r="CJ3269" s="137"/>
      <c r="CK3269" s="137"/>
      <c r="CL3269" s="137"/>
      <c r="CM3269" s="137"/>
      <c r="CN3269" s="137"/>
      <c r="CO3269" s="137"/>
      <c r="CP3269" s="137"/>
      <c r="CQ3269" s="137"/>
      <c r="CR3269" s="137"/>
      <c r="CS3269" s="137"/>
      <c r="CT3269" s="137"/>
      <c r="CU3269" s="137"/>
      <c r="CV3269" s="137"/>
      <c r="CW3269" s="137"/>
      <c r="CX3269" s="137"/>
      <c r="CY3269" s="137"/>
      <c r="CZ3269" s="137"/>
      <c r="DA3269" s="137"/>
      <c r="DB3269" s="137"/>
      <c r="DC3269" s="137"/>
      <c r="DD3269" s="137"/>
      <c r="DE3269" s="137"/>
      <c r="DF3269" s="137"/>
      <c r="DG3269" s="137"/>
      <c r="DH3269" s="137"/>
      <c r="DI3269" s="137"/>
      <c r="DJ3269" s="137"/>
      <c r="DK3269" s="137"/>
      <c r="DL3269" s="137"/>
      <c r="DM3269" s="137"/>
      <c r="DN3269" s="137"/>
      <c r="DO3269" s="137"/>
      <c r="DP3269" s="137"/>
      <c r="DQ3269" s="137"/>
      <c r="DR3269" s="137"/>
      <c r="DS3269" s="137"/>
      <c r="DT3269" s="137"/>
      <c r="DU3269" s="137"/>
      <c r="DV3269" s="137"/>
      <c r="DW3269" s="137"/>
      <c r="DX3269" s="137"/>
      <c r="DY3269" s="137"/>
      <c r="DZ3269" s="137"/>
      <c r="EA3269" s="137"/>
      <c r="EB3269" s="137"/>
      <c r="EC3269" s="137"/>
      <c r="ED3269" s="137"/>
      <c r="EE3269" s="137"/>
      <c r="EF3269" s="137"/>
      <c r="EG3269" s="137"/>
      <c r="EH3269" s="137"/>
      <c r="EI3269" s="137"/>
      <c r="EJ3269" s="137"/>
      <c r="EK3269" s="137"/>
      <c r="EL3269" s="137"/>
      <c r="EM3269" s="137"/>
      <c r="EN3269" s="137"/>
      <c r="EO3269" s="137"/>
      <c r="EP3269" s="137"/>
      <c r="EQ3269" s="137"/>
      <c r="ER3269" s="137"/>
      <c r="ES3269" s="137"/>
      <c r="ET3269" s="137"/>
      <c r="EU3269" s="137"/>
      <c r="EV3269" s="137"/>
      <c r="EW3269" s="137"/>
      <c r="EX3269" s="137"/>
      <c r="EY3269" s="137"/>
      <c r="EZ3269" s="137"/>
      <c r="FA3269" s="137"/>
      <c r="FB3269" s="137"/>
      <c r="FC3269" s="137"/>
      <c r="FD3269" s="137"/>
      <c r="FE3269" s="137"/>
      <c r="FF3269" s="137"/>
      <c r="FG3269" s="137"/>
      <c r="FH3269" s="137"/>
      <c r="FI3269" s="137"/>
      <c r="FJ3269" s="137"/>
      <c r="FK3269" s="137"/>
      <c r="FL3269" s="137"/>
      <c r="FM3269" s="137"/>
      <c r="FN3269" s="137"/>
      <c r="FO3269" s="137"/>
      <c r="FP3269" s="137"/>
      <c r="FQ3269" s="137"/>
      <c r="FR3269" s="137"/>
      <c r="FS3269" s="137"/>
      <c r="FT3269" s="137"/>
      <c r="FU3269" s="137"/>
      <c r="FV3269" s="137"/>
      <c r="FW3269" s="137"/>
      <c r="FX3269" s="137"/>
      <c r="FY3269" s="137"/>
      <c r="FZ3269" s="137"/>
      <c r="GA3269" s="137"/>
      <c r="GB3269" s="137"/>
      <c r="GC3269" s="137"/>
      <c r="GD3269" s="137"/>
      <c r="GE3269" s="137"/>
      <c r="GF3269" s="137"/>
      <c r="GG3269" s="137"/>
      <c r="GH3269" s="137"/>
      <c r="GI3269" s="137"/>
      <c r="GJ3269" s="137"/>
      <c r="GK3269" s="137"/>
      <c r="GL3269" s="137"/>
      <c r="GM3269" s="137"/>
      <c r="GN3269" s="137"/>
      <c r="GO3269" s="137"/>
      <c r="GP3269" s="137"/>
      <c r="GQ3269" s="137"/>
      <c r="GR3269" s="137"/>
      <c r="GS3269" s="137"/>
      <c r="GT3269" s="137"/>
      <c r="GU3269" s="137"/>
      <c r="GV3269" s="137"/>
      <c r="GW3269" s="137"/>
      <c r="GX3269" s="137"/>
      <c r="GY3269" s="137"/>
      <c r="GZ3269" s="137"/>
      <c r="HA3269" s="137"/>
      <c r="HB3269" s="137"/>
      <c r="HC3269" s="137"/>
      <c r="HD3269" s="137"/>
      <c r="HE3269" s="137"/>
      <c r="HF3269" s="137"/>
      <c r="HG3269" s="137"/>
      <c r="HH3269" s="137"/>
      <c r="HI3269" s="137"/>
      <c r="HJ3269" s="137"/>
      <c r="HK3269" s="137"/>
      <c r="HL3269" s="137"/>
      <c r="HM3269" s="137"/>
      <c r="HN3269" s="137"/>
      <c r="HO3269" s="137"/>
      <c r="HP3269" s="137"/>
      <c r="HQ3269" s="137"/>
      <c r="HR3269" s="137"/>
      <c r="HS3269" s="137"/>
      <c r="HT3269" s="137"/>
      <c r="HU3269" s="137"/>
      <c r="HV3269" s="137"/>
      <c r="HW3269" s="137"/>
      <c r="HX3269" s="137"/>
      <c r="HY3269" s="137"/>
      <c r="HZ3269" s="137"/>
      <c r="IA3269" s="137"/>
      <c r="IB3269" s="137"/>
      <c r="IC3269" s="137"/>
      <c r="ID3269" s="137"/>
      <c r="IE3269" s="137"/>
      <c r="IF3269" s="137"/>
      <c r="IG3269" s="137"/>
      <c r="IH3269" s="137"/>
      <c r="II3269" s="137"/>
      <c r="IJ3269" s="137"/>
      <c r="IK3269" s="137"/>
      <c r="IL3269" s="137"/>
      <c r="IM3269" s="137"/>
      <c r="IN3269" s="137"/>
      <c r="IO3269" s="137"/>
      <c r="IP3269" s="137"/>
      <c r="IQ3269" s="137"/>
      <c r="IR3269" s="137"/>
      <c r="IS3269" s="137"/>
      <c r="IT3269" s="137"/>
      <c r="IU3269" s="137"/>
      <c r="IV3269" s="137"/>
      <c r="IW3269" s="137"/>
      <c r="IX3269" s="137"/>
      <c r="IY3269" s="137"/>
      <c r="IZ3269" s="137"/>
      <c r="JA3269" s="137"/>
      <c r="JB3269" s="137"/>
      <c r="JC3269" s="137"/>
      <c r="JD3269" s="137"/>
      <c r="JE3269" s="137"/>
      <c r="JF3269" s="137"/>
      <c r="JG3269" s="137"/>
      <c r="JH3269" s="137"/>
      <c r="JI3269" s="137"/>
      <c r="JJ3269" s="137"/>
      <c r="JK3269" s="137"/>
      <c r="JL3269" s="137"/>
      <c r="JM3269" s="137"/>
      <c r="JN3269" s="137"/>
      <c r="JO3269" s="137"/>
      <c r="JP3269" s="137"/>
      <c r="JQ3269" s="137"/>
      <c r="JR3269" s="137"/>
      <c r="JS3269" s="137"/>
      <c r="JT3269" s="137"/>
      <c r="JU3269" s="137"/>
      <c r="JV3269" s="137"/>
      <c r="JW3269" s="137"/>
      <c r="JX3269" s="137"/>
      <c r="JY3269" s="137"/>
      <c r="JZ3269" s="137"/>
      <c r="KA3269" s="137"/>
      <c r="KB3269" s="137"/>
      <c r="KC3269" s="137"/>
      <c r="KD3269" s="137"/>
      <c r="KE3269" s="137"/>
      <c r="KF3269" s="137"/>
      <c r="KG3269" s="137"/>
      <c r="KH3269" s="137"/>
      <c r="KI3269" s="137"/>
      <c r="KJ3269" s="137"/>
      <c r="KK3269" s="137"/>
      <c r="KL3269" s="137"/>
      <c r="KM3269" s="137"/>
      <c r="KN3269" s="137"/>
      <c r="KO3269" s="137"/>
      <c r="KP3269" s="137"/>
      <c r="KQ3269" s="137"/>
      <c r="KR3269" s="137"/>
      <c r="KS3269" s="137"/>
      <c r="KT3269" s="137"/>
      <c r="KU3269" s="137"/>
      <c r="KV3269" s="137"/>
      <c r="KW3269" s="137"/>
      <c r="KX3269" s="137"/>
      <c r="KY3269" s="137"/>
      <c r="KZ3269" s="137"/>
      <c r="LA3269" s="137"/>
      <c r="LB3269" s="137"/>
      <c r="LC3269" s="137"/>
      <c r="LD3269" s="137"/>
      <c r="LE3269" s="137"/>
      <c r="LF3269" s="137"/>
      <c r="LG3269" s="137"/>
      <c r="LH3269" s="137"/>
      <c r="LI3269" s="137"/>
      <c r="LJ3269" s="137"/>
      <c r="LK3269" s="137"/>
      <c r="LL3269" s="137"/>
      <c r="LM3269" s="137"/>
      <c r="LN3269" s="137"/>
      <c r="LO3269" s="137"/>
      <c r="LP3269" s="137"/>
      <c r="LQ3269" s="137"/>
      <c r="LR3269" s="137"/>
      <c r="LS3269" s="137"/>
      <c r="LT3269" s="137"/>
      <c r="LU3269" s="137"/>
      <c r="LV3269" s="137"/>
      <c r="LW3269" s="137"/>
      <c r="LX3269" s="137"/>
      <c r="LY3269" s="137"/>
      <c r="LZ3269" s="137"/>
      <c r="MA3269" s="137"/>
      <c r="MB3269" s="137"/>
      <c r="MC3269" s="137"/>
      <c r="MD3269" s="137"/>
      <c r="ME3269" s="137"/>
      <c r="MF3269" s="137"/>
      <c r="MG3269" s="137"/>
      <c r="MH3269" s="137"/>
      <c r="MI3269" s="137"/>
      <c r="MJ3269" s="137"/>
      <c r="MK3269" s="137"/>
      <c r="ML3269" s="137"/>
      <c r="MM3269" s="137"/>
      <c r="MN3269" s="137"/>
      <c r="MO3269" s="137"/>
      <c r="MP3269" s="137"/>
      <c r="MQ3269" s="137"/>
      <c r="MR3269" s="137"/>
      <c r="MS3269" s="137"/>
      <c r="MT3269" s="137"/>
      <c r="MU3269" s="137"/>
      <c r="MV3269" s="137"/>
      <c r="MW3269" s="137"/>
      <c r="MX3269" s="137"/>
      <c r="MY3269" s="137"/>
      <c r="MZ3269" s="137"/>
      <c r="NA3269" s="137"/>
      <c r="NB3269" s="137"/>
      <c r="NC3269" s="137"/>
      <c r="ND3269" s="137"/>
      <c r="NE3269" s="137"/>
      <c r="NF3269" s="137"/>
      <c r="NG3269" s="137"/>
      <c r="NH3269" s="137"/>
      <c r="NI3269" s="137"/>
      <c r="NJ3269" s="137"/>
      <c r="NK3269" s="137"/>
      <c r="NL3269" s="137"/>
      <c r="NM3269" s="137"/>
      <c r="NN3269" s="137"/>
      <c r="NO3269" s="137"/>
      <c r="NP3269" s="137"/>
      <c r="NQ3269" s="137"/>
      <c r="NR3269" s="137"/>
      <c r="NS3269" s="137"/>
      <c r="NT3269" s="137"/>
      <c r="NU3269" s="137"/>
      <c r="NV3269" s="137"/>
      <c r="NW3269" s="137"/>
      <c r="NX3269" s="137"/>
      <c r="NY3269" s="137"/>
      <c r="NZ3269" s="137"/>
      <c r="OA3269" s="137"/>
      <c r="OB3269" s="137"/>
      <c r="OC3269" s="137"/>
      <c r="OD3269" s="137"/>
      <c r="OE3269" s="137"/>
      <c r="OF3269" s="137"/>
      <c r="OG3269" s="137"/>
      <c r="OH3269" s="137"/>
      <c r="OI3269" s="137"/>
      <c r="OJ3269" s="137"/>
      <c r="OK3269" s="137"/>
      <c r="OL3269" s="137"/>
      <c r="OM3269" s="137"/>
      <c r="ON3269" s="137"/>
      <c r="OO3269" s="137"/>
      <c r="OP3269" s="137"/>
      <c r="OQ3269" s="137"/>
      <c r="OR3269" s="137"/>
      <c r="OS3269" s="137"/>
      <c r="OT3269" s="137"/>
      <c r="OU3269" s="137"/>
      <c r="OV3269" s="137"/>
      <c r="OW3269" s="137"/>
      <c r="OX3269" s="137"/>
      <c r="OY3269" s="137"/>
      <c r="OZ3269" s="137"/>
      <c r="PA3269" s="137"/>
      <c r="PB3269" s="137"/>
      <c r="PC3269" s="137"/>
      <c r="PD3269" s="137"/>
      <c r="PE3269" s="137"/>
      <c r="PF3269" s="137"/>
      <c r="PG3269" s="137"/>
      <c r="PH3269" s="137"/>
      <c r="PI3269" s="137"/>
      <c r="PJ3269" s="137"/>
      <c r="PK3269" s="137"/>
      <c r="PL3269" s="137"/>
      <c r="PM3269" s="137"/>
      <c r="PN3269" s="137"/>
      <c r="PO3269" s="137"/>
      <c r="PP3269" s="137"/>
      <c r="PQ3269" s="137"/>
      <c r="PR3269" s="137"/>
      <c r="PS3269" s="137"/>
      <c r="PT3269" s="137"/>
      <c r="PU3269" s="137"/>
      <c r="PV3269" s="137"/>
      <c r="PW3269" s="137"/>
      <c r="PX3269" s="137"/>
      <c r="PY3269" s="137"/>
      <c r="PZ3269" s="137"/>
      <c r="QA3269" s="137"/>
      <c r="QB3269" s="137"/>
      <c r="QC3269" s="137"/>
      <c r="QD3269" s="137"/>
      <c r="QE3269" s="137"/>
      <c r="QF3269" s="137"/>
      <c r="QG3269" s="137"/>
      <c r="QH3269" s="137"/>
      <c r="QI3269" s="137"/>
      <c r="QJ3269" s="137"/>
      <c r="QK3269" s="137"/>
      <c r="QL3269" s="137"/>
      <c r="QM3269" s="137"/>
      <c r="QN3269" s="137"/>
      <c r="QO3269" s="137"/>
      <c r="QP3269" s="137"/>
      <c r="QQ3269" s="137"/>
      <c r="QR3269" s="137"/>
      <c r="QS3269" s="137"/>
      <c r="QT3269" s="137"/>
      <c r="QU3269" s="137"/>
      <c r="QV3269" s="137"/>
      <c r="QW3269" s="137"/>
      <c r="QX3269" s="137"/>
      <c r="QY3269" s="137"/>
      <c r="QZ3269" s="137"/>
      <c r="RA3269" s="137"/>
      <c r="RB3269" s="137"/>
      <c r="RC3269" s="137"/>
      <c r="RD3269" s="137"/>
      <c r="RE3269" s="137"/>
      <c r="RF3269" s="137"/>
      <c r="RG3269" s="137"/>
      <c r="RH3269" s="137"/>
      <c r="RI3269" s="137"/>
      <c r="RJ3269" s="137"/>
      <c r="RK3269" s="137"/>
      <c r="RL3269" s="137"/>
      <c r="RM3269" s="137"/>
      <c r="RN3269" s="137"/>
      <c r="RO3269" s="137"/>
      <c r="RP3269" s="137"/>
      <c r="RQ3269" s="137"/>
      <c r="RR3269" s="137"/>
      <c r="RS3269" s="137"/>
      <c r="RT3269" s="137"/>
      <c r="RU3269" s="137"/>
      <c r="RV3269" s="137"/>
      <c r="RW3269" s="137"/>
      <c r="RX3269" s="137"/>
      <c r="RY3269" s="137"/>
      <c r="RZ3269" s="137"/>
      <c r="SA3269" s="137"/>
      <c r="SB3269" s="137"/>
      <c r="SC3269" s="137"/>
      <c r="SD3269" s="137"/>
      <c r="SE3269" s="137"/>
      <c r="SF3269" s="137"/>
      <c r="SG3269" s="137"/>
      <c r="SH3269" s="137"/>
      <c r="SI3269" s="137"/>
      <c r="SJ3269" s="137"/>
      <c r="SK3269" s="137"/>
      <c r="SL3269" s="137"/>
      <c r="SM3269" s="137"/>
      <c r="SN3269" s="137"/>
      <c r="SO3269" s="137"/>
      <c r="SP3269" s="137"/>
      <c r="SQ3269" s="137"/>
      <c r="SR3269" s="137"/>
      <c r="SS3269" s="137"/>
      <c r="ST3269" s="137"/>
      <c r="SU3269" s="137"/>
      <c r="SV3269" s="137"/>
      <c r="SW3269" s="137"/>
      <c r="SX3269" s="137"/>
      <c r="SY3269" s="137"/>
      <c r="SZ3269" s="137"/>
      <c r="TA3269" s="137"/>
      <c r="TB3269" s="137"/>
      <c r="TC3269" s="137"/>
      <c r="TD3269" s="137"/>
      <c r="TE3269" s="137"/>
      <c r="TF3269" s="137"/>
      <c r="TG3269" s="137"/>
      <c r="TH3269" s="137"/>
      <c r="TI3269" s="137"/>
      <c r="TJ3269" s="137"/>
      <c r="TK3269" s="137"/>
      <c r="TL3269" s="137"/>
      <c r="TM3269" s="137"/>
      <c r="TN3269" s="137"/>
      <c r="TO3269" s="137"/>
      <c r="TP3269" s="137"/>
      <c r="TQ3269" s="137"/>
      <c r="TR3269" s="137"/>
      <c r="TS3269" s="137"/>
      <c r="TT3269" s="137"/>
      <c r="TU3269" s="137"/>
      <c r="TV3269" s="137"/>
      <c r="TW3269" s="137"/>
      <c r="TX3269" s="137"/>
      <c r="TY3269" s="137"/>
      <c r="TZ3269" s="137"/>
      <c r="UA3269" s="137"/>
      <c r="UB3269" s="137"/>
      <c r="UC3269" s="137"/>
      <c r="UD3269" s="137"/>
      <c r="UE3269" s="137"/>
      <c r="UF3269" s="137"/>
      <c r="UG3269" s="137"/>
      <c r="UH3269" s="137"/>
      <c r="UI3269" s="137"/>
      <c r="UJ3269" s="137"/>
      <c r="UK3269" s="137"/>
      <c r="UL3269" s="137"/>
      <c r="UM3269" s="137"/>
      <c r="UN3269" s="137"/>
      <c r="UO3269" s="137"/>
      <c r="UP3269" s="137"/>
      <c r="UQ3269" s="137"/>
      <c r="UR3269" s="137"/>
      <c r="US3269" s="137"/>
      <c r="UT3269" s="137"/>
      <c r="UU3269" s="137"/>
      <c r="UV3269" s="137"/>
      <c r="UW3269" s="137"/>
      <c r="UX3269" s="137"/>
      <c r="UY3269" s="137"/>
      <c r="UZ3269" s="137"/>
      <c r="VA3269" s="137"/>
      <c r="VB3269" s="137"/>
      <c r="VC3269" s="137"/>
      <c r="VD3269" s="137"/>
      <c r="VE3269" s="137"/>
      <c r="VF3269" s="137"/>
      <c r="VG3269" s="137"/>
      <c r="VH3269" s="137"/>
      <c r="VI3269" s="137"/>
      <c r="VJ3269" s="137"/>
      <c r="VK3269" s="137"/>
      <c r="VL3269" s="137"/>
      <c r="VM3269" s="137"/>
      <c r="VN3269" s="137"/>
      <c r="VO3269" s="137"/>
      <c r="VP3269" s="137"/>
      <c r="VQ3269" s="137"/>
      <c r="VR3269" s="137"/>
      <c r="VS3269" s="137"/>
      <c r="VT3269" s="137"/>
      <c r="VU3269" s="137"/>
      <c r="VV3269" s="137"/>
      <c r="VW3269" s="137"/>
      <c r="VX3269" s="137"/>
      <c r="VY3269" s="137"/>
      <c r="VZ3269" s="137"/>
      <c r="WA3269" s="137"/>
      <c r="WB3269" s="137"/>
      <c r="WC3269" s="137"/>
      <c r="WD3269" s="137"/>
      <c r="WE3269" s="137"/>
      <c r="WF3269" s="137"/>
      <c r="WG3269" s="137"/>
      <c r="WH3269" s="137"/>
      <c r="WI3269" s="137"/>
      <c r="WJ3269" s="137"/>
      <c r="WK3269" s="137"/>
      <c r="WL3269" s="137"/>
      <c r="WM3269" s="137"/>
      <c r="WN3269" s="137"/>
      <c r="WO3269" s="137"/>
      <c r="WP3269" s="137"/>
      <c r="WQ3269" s="137"/>
      <c r="WR3269" s="137"/>
      <c r="WS3269" s="137"/>
      <c r="WT3269" s="137"/>
      <c r="WU3269" s="137"/>
      <c r="WV3269" s="137"/>
      <c r="WW3269" s="137"/>
      <c r="WX3269" s="137"/>
      <c r="WY3269" s="137"/>
      <c r="WZ3269" s="137"/>
      <c r="XA3269" s="137"/>
      <c r="XB3269" s="137"/>
      <c r="XC3269" s="137"/>
      <c r="XD3269" s="137"/>
      <c r="XE3269" s="137"/>
      <c r="XF3269" s="137"/>
      <c r="XG3269" s="137"/>
      <c r="XH3269" s="137"/>
      <c r="XI3269" s="137"/>
      <c r="XJ3269" s="137"/>
      <c r="XK3269" s="137"/>
      <c r="XL3269" s="137"/>
      <c r="XM3269" s="137"/>
      <c r="XN3269" s="137"/>
      <c r="XO3269" s="137"/>
      <c r="XP3269" s="137"/>
      <c r="XQ3269" s="137"/>
      <c r="XR3269" s="137"/>
      <c r="XS3269" s="137"/>
      <c r="XT3269" s="137"/>
      <c r="XU3269" s="137"/>
      <c r="XV3269" s="137"/>
      <c r="XW3269" s="137"/>
      <c r="XX3269" s="137"/>
      <c r="XY3269" s="137"/>
      <c r="XZ3269" s="137"/>
      <c r="YA3269" s="137"/>
      <c r="YB3269" s="137"/>
      <c r="YC3269" s="137"/>
      <c r="YD3269" s="137"/>
      <c r="YE3269" s="137"/>
      <c r="YF3269" s="137"/>
      <c r="YG3269" s="137"/>
      <c r="YH3269" s="137"/>
      <c r="YI3269" s="137"/>
      <c r="YJ3269" s="137"/>
      <c r="YK3269" s="137"/>
      <c r="YL3269" s="137"/>
      <c r="YM3269" s="137"/>
      <c r="YN3269" s="137"/>
      <c r="YO3269" s="137"/>
      <c r="YP3269" s="137"/>
      <c r="YQ3269" s="137"/>
      <c r="YR3269" s="137"/>
      <c r="YS3269" s="137"/>
      <c r="YT3269" s="137"/>
      <c r="YU3269" s="137"/>
      <c r="YV3269" s="137"/>
      <c r="YW3269" s="137"/>
      <c r="YX3269" s="137"/>
      <c r="YY3269" s="137"/>
      <c r="YZ3269" s="137"/>
      <c r="ZA3269" s="137"/>
      <c r="ZB3269" s="137"/>
      <c r="ZC3269" s="137"/>
      <c r="ZD3269" s="137"/>
      <c r="ZE3269" s="137"/>
      <c r="ZF3269" s="137"/>
      <c r="ZG3269" s="137"/>
      <c r="ZH3269" s="137"/>
      <c r="ZI3269" s="137"/>
      <c r="ZJ3269" s="137"/>
      <c r="ZK3269" s="137"/>
      <c r="ZL3269" s="137"/>
      <c r="ZM3269" s="137"/>
      <c r="ZN3269" s="137"/>
      <c r="ZO3269" s="137"/>
      <c r="ZP3269" s="137"/>
      <c r="ZQ3269" s="137"/>
      <c r="ZR3269" s="137"/>
      <c r="ZS3269" s="137"/>
      <c r="ZT3269" s="137"/>
      <c r="ZU3269" s="137"/>
      <c r="ZV3269" s="137"/>
      <c r="ZW3269" s="137"/>
      <c r="ZX3269" s="137"/>
      <c r="ZY3269" s="137"/>
      <c r="ZZ3269" s="137"/>
      <c r="AAA3269" s="137"/>
      <c r="AAB3269" s="137"/>
      <c r="AAC3269" s="137"/>
      <c r="AAD3269" s="137"/>
      <c r="AAE3269" s="137"/>
      <c r="AAF3269" s="137"/>
      <c r="AAG3269" s="137"/>
      <c r="AAH3269" s="137"/>
      <c r="AAI3269" s="137"/>
      <c r="AAJ3269" s="137"/>
      <c r="AAK3269" s="137"/>
      <c r="AAL3269" s="137"/>
      <c r="AAM3269" s="137"/>
      <c r="AAN3269" s="137"/>
      <c r="AAO3269" s="137"/>
      <c r="AAP3269" s="137"/>
      <c r="AAQ3269" s="137"/>
      <c r="AAR3269" s="137"/>
      <c r="AAS3269" s="137"/>
      <c r="AAT3269" s="137"/>
      <c r="AAU3269" s="137"/>
      <c r="AAV3269" s="137"/>
      <c r="AAW3269" s="137"/>
      <c r="AAX3269" s="137"/>
      <c r="AAY3269" s="137"/>
      <c r="AAZ3269" s="137"/>
      <c r="ABA3269" s="137"/>
      <c r="ABB3269" s="137"/>
      <c r="ABC3269" s="137"/>
      <c r="ABD3269" s="137"/>
      <c r="ABE3269" s="137"/>
      <c r="ABF3269" s="137"/>
      <c r="ABG3269" s="137"/>
      <c r="ABH3269" s="137"/>
      <c r="ABI3269" s="137"/>
      <c r="ABJ3269" s="137"/>
      <c r="ABK3269" s="137"/>
      <c r="ABL3269" s="137"/>
      <c r="ABM3269" s="137"/>
      <c r="ABN3269" s="137"/>
      <c r="ABO3269" s="137"/>
      <c r="ABP3269" s="137"/>
      <c r="ABQ3269" s="137"/>
      <c r="ABR3269" s="137"/>
      <c r="ABS3269" s="137"/>
      <c r="ABT3269" s="137"/>
      <c r="ABU3269" s="137"/>
      <c r="ABV3269" s="137"/>
      <c r="ABW3269" s="137"/>
      <c r="ABX3269" s="137"/>
      <c r="ABY3269" s="137"/>
      <c r="ABZ3269" s="137"/>
      <c r="ACA3269" s="137"/>
      <c r="ACB3269" s="137"/>
      <c r="ACC3269" s="137"/>
      <c r="ACD3269" s="137"/>
      <c r="ACE3269" s="137"/>
      <c r="ACF3269" s="137"/>
      <c r="ACG3269" s="137"/>
      <c r="ACH3269" s="137"/>
      <c r="ACI3269" s="137"/>
      <c r="ACJ3269" s="137"/>
      <c r="ACK3269" s="137"/>
      <c r="ACL3269" s="137"/>
      <c r="ACM3269" s="137"/>
      <c r="ACN3269" s="137"/>
      <c r="ACO3269" s="137"/>
      <c r="ACP3269" s="137"/>
      <c r="ACQ3269" s="137"/>
      <c r="ACR3269" s="137"/>
      <c r="ACS3269" s="137"/>
      <c r="ACT3269" s="137"/>
      <c r="ACU3269" s="137"/>
      <c r="ACV3269" s="137"/>
      <c r="ACW3269" s="137"/>
      <c r="ACX3269" s="137"/>
      <c r="ACY3269" s="137"/>
      <c r="ACZ3269" s="137"/>
      <c r="ADA3269" s="137"/>
      <c r="ADB3269" s="137"/>
      <c r="ADC3269" s="137"/>
      <c r="ADD3269" s="137"/>
      <c r="ADE3269" s="137"/>
      <c r="ADF3269" s="137"/>
      <c r="ADG3269" s="137"/>
      <c r="ADH3269" s="137"/>
      <c r="ADI3269" s="137"/>
      <c r="ADJ3269" s="137"/>
      <c r="ADK3269" s="137"/>
      <c r="ADL3269" s="137"/>
      <c r="ADM3269" s="137"/>
      <c r="ADN3269" s="137"/>
      <c r="ADO3269" s="137"/>
      <c r="ADP3269" s="137"/>
      <c r="ADQ3269" s="137"/>
      <c r="ADR3269" s="137"/>
      <c r="ADS3269" s="137"/>
      <c r="ADT3269" s="137"/>
      <c r="ADU3269" s="137"/>
      <c r="ADV3269" s="137"/>
      <c r="ADW3269" s="137"/>
      <c r="ADX3269" s="137"/>
      <c r="ADY3269" s="137"/>
      <c r="ADZ3269" s="137"/>
      <c r="AEA3269" s="137"/>
      <c r="AEB3269" s="137"/>
      <c r="AEC3269" s="137"/>
      <c r="AED3269" s="137"/>
      <c r="AEE3269" s="137"/>
      <c r="AEF3269" s="137"/>
      <c r="AEG3269" s="137"/>
      <c r="AEH3269" s="137"/>
      <c r="AEI3269" s="137"/>
      <c r="AEJ3269" s="137"/>
      <c r="AEK3269" s="137"/>
      <c r="AEL3269" s="137"/>
      <c r="AEM3269" s="137"/>
      <c r="AEN3269" s="137"/>
      <c r="AEO3269" s="137"/>
      <c r="AEP3269" s="137"/>
      <c r="AEQ3269" s="137"/>
      <c r="AER3269" s="137"/>
      <c r="AES3269" s="137"/>
      <c r="AET3269" s="137"/>
      <c r="AEU3269" s="137"/>
      <c r="AEV3269" s="137"/>
      <c r="AEW3269" s="137"/>
      <c r="AEX3269" s="137"/>
      <c r="AEY3269" s="137"/>
      <c r="AEZ3269" s="137"/>
      <c r="AFA3269" s="137"/>
      <c r="AFB3269" s="137"/>
      <c r="AFC3269" s="137"/>
      <c r="AFD3269" s="137"/>
      <c r="AFE3269" s="137"/>
      <c r="AFF3269" s="137"/>
      <c r="AFG3269" s="137"/>
      <c r="AFH3269" s="137"/>
      <c r="AFI3269" s="137"/>
      <c r="AFJ3269" s="137"/>
      <c r="AFK3269" s="137"/>
      <c r="AFL3269" s="137"/>
      <c r="AFM3269" s="137"/>
      <c r="AFN3269" s="137"/>
      <c r="AFO3269" s="137"/>
      <c r="AFP3269" s="137"/>
      <c r="AFQ3269" s="137"/>
      <c r="AFR3269" s="137"/>
      <c r="AFS3269" s="137"/>
      <c r="AFT3269" s="137"/>
      <c r="AFU3269" s="137"/>
      <c r="AFV3269" s="137"/>
      <c r="AFW3269" s="137"/>
      <c r="AFX3269" s="137"/>
      <c r="AFY3269" s="137"/>
      <c r="AFZ3269" s="137"/>
      <c r="AGA3269" s="137"/>
      <c r="AGB3269" s="137"/>
      <c r="AGC3269" s="137"/>
      <c r="AGD3269" s="137"/>
      <c r="AGE3269" s="137"/>
      <c r="AGF3269" s="137"/>
      <c r="AGG3269" s="137"/>
      <c r="AGH3269" s="137"/>
      <c r="AGI3269" s="137"/>
      <c r="AGJ3269" s="137"/>
      <c r="AGK3269" s="137"/>
      <c r="AGL3269" s="137"/>
      <c r="AGM3269" s="137"/>
      <c r="AGN3269" s="137"/>
      <c r="AGO3269" s="137"/>
      <c r="AGP3269" s="137"/>
      <c r="AGQ3269" s="137"/>
      <c r="AGR3269" s="137"/>
      <c r="AGS3269" s="137"/>
      <c r="AGT3269" s="137"/>
      <c r="AGU3269" s="137"/>
      <c r="AGV3269" s="137"/>
      <c r="AGW3269" s="137"/>
      <c r="AGX3269" s="137"/>
      <c r="AGY3269" s="137"/>
      <c r="AGZ3269" s="137"/>
      <c r="AHA3269" s="137"/>
      <c r="AHB3269" s="137"/>
      <c r="AHC3269" s="137"/>
      <c r="AHD3269" s="137"/>
      <c r="AHE3269" s="137"/>
      <c r="AHF3269" s="137"/>
      <c r="AHG3269" s="137"/>
      <c r="AHH3269" s="137"/>
      <c r="AHI3269" s="137"/>
      <c r="AHJ3269" s="137"/>
      <c r="AHK3269" s="137"/>
      <c r="AHL3269" s="137"/>
      <c r="AHM3269" s="137"/>
      <c r="AHN3269" s="137"/>
      <c r="AHO3269" s="137"/>
      <c r="AHP3269" s="137"/>
      <c r="AHQ3269" s="137"/>
      <c r="AHR3269" s="137"/>
      <c r="AHS3269" s="137"/>
      <c r="AHT3269" s="137"/>
      <c r="AHU3269" s="137"/>
      <c r="AHV3269" s="137"/>
      <c r="AHW3269" s="137"/>
      <c r="AHX3269" s="137"/>
      <c r="AHY3269" s="137"/>
      <c r="AHZ3269" s="137"/>
      <c r="AIA3269" s="137"/>
      <c r="AIB3269" s="137"/>
      <c r="AIC3269" s="137"/>
      <c r="AID3269" s="137"/>
      <c r="AIE3269" s="137"/>
      <c r="AIF3269" s="137"/>
      <c r="AIG3269" s="137"/>
      <c r="AIH3269" s="137"/>
      <c r="AII3269" s="137"/>
      <c r="AIJ3269" s="137"/>
      <c r="AIK3269" s="137"/>
      <c r="AIL3269" s="137"/>
      <c r="AIM3269" s="137"/>
      <c r="AIN3269" s="137"/>
      <c r="AIO3269" s="137"/>
      <c r="AIP3269" s="137"/>
      <c r="AIQ3269" s="137"/>
      <c r="AIR3269" s="137"/>
      <c r="AIS3269" s="137"/>
      <c r="AIT3269" s="137"/>
      <c r="AIU3269" s="137"/>
      <c r="AIV3269" s="137"/>
      <c r="AIW3269" s="137"/>
      <c r="AIX3269" s="137"/>
      <c r="AIY3269" s="137"/>
      <c r="AIZ3269" s="137"/>
      <c r="AJA3269" s="137"/>
      <c r="AJB3269" s="137"/>
      <c r="AJC3269" s="137"/>
      <c r="AJD3269" s="137"/>
      <c r="AJE3269" s="137"/>
      <c r="AJF3269" s="137"/>
      <c r="AJG3269" s="137"/>
      <c r="AJH3269" s="137"/>
      <c r="AJI3269" s="137"/>
      <c r="AJJ3269" s="137"/>
      <c r="AJK3269" s="137"/>
      <c r="AJL3269" s="137"/>
      <c r="AJM3269" s="137"/>
      <c r="AJN3269" s="137"/>
      <c r="AJO3269" s="137"/>
      <c r="AJP3269" s="137"/>
      <c r="AJQ3269" s="137"/>
      <c r="AJR3269" s="137"/>
      <c r="AJS3269" s="137"/>
      <c r="AJT3269" s="137"/>
      <c r="AJU3269" s="137"/>
      <c r="AJV3269" s="137"/>
      <c r="AJW3269" s="137"/>
      <c r="AJX3269" s="137"/>
      <c r="AJY3269" s="137"/>
      <c r="AJZ3269" s="137"/>
      <c r="AKA3269" s="137"/>
      <c r="AKB3269" s="137"/>
      <c r="AKC3269" s="137"/>
      <c r="AKD3269" s="137"/>
      <c r="AKE3269" s="137"/>
      <c r="AKF3269" s="137"/>
      <c r="AKG3269" s="137"/>
      <c r="AKH3269" s="137"/>
      <c r="AKI3269" s="137"/>
      <c r="AKJ3269" s="137"/>
      <c r="AKK3269" s="137"/>
      <c r="AKL3269" s="137"/>
      <c r="AKM3269" s="137"/>
      <c r="AKN3269" s="137"/>
      <c r="AKO3269" s="137"/>
      <c r="AKP3269" s="137"/>
      <c r="AKQ3269" s="137"/>
      <c r="AKR3269" s="137"/>
      <c r="AKS3269" s="137"/>
      <c r="AKT3269" s="137"/>
      <c r="AKU3269" s="137"/>
      <c r="AKV3269" s="137"/>
      <c r="AKW3269" s="137"/>
      <c r="AKX3269" s="137"/>
      <c r="AKY3269" s="137"/>
      <c r="AKZ3269" s="137"/>
      <c r="ALA3269" s="137"/>
      <c r="ALB3269" s="137"/>
      <c r="ALC3269" s="137"/>
      <c r="ALD3269" s="137"/>
      <c r="ALE3269" s="137"/>
      <c r="ALF3269" s="137"/>
      <c r="ALG3269" s="137"/>
      <c r="ALH3269" s="137"/>
      <c r="ALI3269" s="137"/>
      <c r="ALJ3269" s="137"/>
      <c r="ALK3269" s="137"/>
      <c r="ALL3269" s="137"/>
      <c r="ALM3269" s="137"/>
      <c r="ALN3269" s="137"/>
      <c r="ALO3269" s="137"/>
      <c r="ALP3269" s="137"/>
      <c r="ALQ3269" s="137"/>
      <c r="ALR3269" s="137"/>
      <c r="ALS3269" s="137"/>
      <c r="ALT3269" s="137"/>
      <c r="ALU3269" s="137"/>
      <c r="ALV3269" s="137"/>
      <c r="ALW3269" s="137"/>
      <c r="ALX3269" s="137"/>
      <c r="ALY3269" s="137"/>
      <c r="ALZ3269" s="137"/>
      <c r="AMA3269" s="137"/>
      <c r="AMB3269" s="137"/>
      <c r="AMC3269" s="137"/>
      <c r="AMD3269" s="137"/>
      <c r="AME3269" s="137"/>
      <c r="AMF3269" s="137"/>
      <c r="AMG3269" s="137"/>
      <c r="AMH3269" s="137"/>
      <c r="AMI3269" s="137"/>
      <c r="AMJ3269" s="137"/>
      <c r="AMK3269" s="137"/>
      <c r="AML3269" s="137"/>
      <c r="AMM3269" s="137"/>
      <c r="AMN3269" s="137"/>
      <c r="AMO3269" s="137"/>
      <c r="AMP3269" s="137"/>
      <c r="AMQ3269" s="137"/>
      <c r="AMR3269" s="137"/>
      <c r="AMS3269" s="137"/>
      <c r="AMT3269" s="137"/>
      <c r="AMU3269" s="137"/>
      <c r="AMV3269" s="137"/>
      <c r="AMW3269" s="137"/>
      <c r="AMX3269" s="137"/>
      <c r="AMY3269" s="137"/>
      <c r="AMZ3269" s="137"/>
      <c r="ANA3269" s="137"/>
      <c r="ANB3269" s="137"/>
      <c r="ANC3269" s="137"/>
      <c r="AND3269" s="137"/>
      <c r="ANE3269" s="137"/>
      <c r="ANF3269" s="137"/>
      <c r="ANG3269" s="137"/>
      <c r="ANH3269" s="137"/>
      <c r="ANI3269" s="137"/>
      <c r="ANJ3269" s="137"/>
      <c r="ANK3269" s="137"/>
      <c r="ANL3269" s="137"/>
      <c r="ANM3269" s="137"/>
      <c r="ANN3269" s="137"/>
      <c r="ANO3269" s="137"/>
      <c r="ANP3269" s="137"/>
      <c r="ANQ3269" s="137"/>
      <c r="ANR3269" s="137"/>
      <c r="ANS3269" s="137"/>
      <c r="ANT3269" s="137"/>
      <c r="ANU3269" s="137"/>
      <c r="ANV3269" s="137"/>
      <c r="ANW3269" s="137"/>
      <c r="ANX3269" s="137"/>
      <c r="ANY3269" s="137"/>
      <c r="ANZ3269" s="137"/>
      <c r="AOA3269" s="137"/>
      <c r="AOB3269" s="137"/>
      <c r="AOC3269" s="137"/>
      <c r="AOD3269" s="137"/>
      <c r="AOE3269" s="137"/>
      <c r="AOF3269" s="137"/>
      <c r="AOG3269" s="137"/>
      <c r="AOH3269" s="137"/>
      <c r="AOI3269" s="137"/>
      <c r="AOJ3269" s="137"/>
      <c r="AOK3269" s="137"/>
      <c r="AOL3269" s="137"/>
      <c r="AOM3269" s="137"/>
      <c r="AON3269" s="137"/>
      <c r="AOO3269" s="137"/>
      <c r="AOP3269" s="137"/>
      <c r="AOQ3269" s="137"/>
      <c r="AOR3269" s="137"/>
      <c r="AOS3269" s="137"/>
      <c r="AOT3269" s="137"/>
      <c r="AOU3269" s="137"/>
      <c r="AOV3269" s="137"/>
      <c r="AOW3269" s="137"/>
      <c r="AOX3269" s="137"/>
      <c r="AOY3269" s="137"/>
      <c r="AOZ3269" s="137"/>
      <c r="APA3269" s="137"/>
      <c r="APB3269" s="137"/>
      <c r="APC3269" s="137"/>
      <c r="APD3269" s="137"/>
      <c r="APE3269" s="137"/>
      <c r="APF3269" s="137"/>
      <c r="APG3269" s="137"/>
      <c r="APH3269" s="137"/>
      <c r="API3269" s="137"/>
      <c r="APJ3269" s="137"/>
      <c r="APK3269" s="137"/>
      <c r="APL3269" s="137"/>
      <c r="APM3269" s="137"/>
      <c r="APN3269" s="137"/>
      <c r="APO3269" s="137"/>
      <c r="APP3269" s="137"/>
      <c r="APQ3269" s="137"/>
      <c r="APR3269" s="137"/>
      <c r="APS3269" s="137"/>
      <c r="APT3269" s="137"/>
      <c r="APU3269" s="137"/>
      <c r="APV3269" s="137"/>
      <c r="APW3269" s="137"/>
      <c r="APX3269" s="137"/>
      <c r="APY3269" s="137"/>
      <c r="APZ3269" s="137"/>
      <c r="AQA3269" s="137"/>
      <c r="AQB3269" s="137"/>
      <c r="AQC3269" s="137"/>
      <c r="AQD3269" s="137"/>
      <c r="AQE3269" s="137"/>
      <c r="AQF3269" s="137"/>
      <c r="AQG3269" s="137"/>
      <c r="AQH3269" s="137"/>
      <c r="AQI3269" s="137"/>
      <c r="AQJ3269" s="137"/>
      <c r="AQK3269" s="137"/>
      <c r="AQL3269" s="137"/>
      <c r="AQM3269" s="137"/>
      <c r="AQN3269" s="137"/>
      <c r="AQO3269" s="137"/>
      <c r="AQP3269" s="137"/>
      <c r="AQQ3269" s="137"/>
      <c r="AQR3269" s="137"/>
      <c r="AQS3269" s="137"/>
      <c r="AQT3269" s="137"/>
      <c r="AQU3269" s="137"/>
      <c r="AQV3269" s="137"/>
      <c r="AQW3269" s="137"/>
      <c r="AQX3269" s="137"/>
      <c r="AQY3269" s="137"/>
      <c r="AQZ3269" s="137"/>
      <c r="ARA3269" s="137"/>
      <c r="ARB3269" s="137"/>
      <c r="ARC3269" s="137"/>
      <c r="ARD3269" s="137"/>
      <c r="ARE3269" s="137"/>
      <c r="ARF3269" s="137"/>
      <c r="ARG3269" s="137"/>
      <c r="ARH3269" s="137"/>
      <c r="ARI3269" s="137"/>
      <c r="ARJ3269" s="137"/>
      <c r="ARK3269" s="137"/>
      <c r="ARL3269" s="137"/>
      <c r="ARM3269" s="137"/>
      <c r="ARN3269" s="137"/>
      <c r="ARO3269" s="137"/>
      <c r="ARP3269" s="137"/>
      <c r="ARQ3269" s="137"/>
      <c r="ARR3269" s="137"/>
      <c r="ARS3269" s="137"/>
      <c r="ART3269" s="137"/>
      <c r="ARU3269" s="137"/>
      <c r="ARV3269" s="137"/>
      <c r="ARW3269" s="137"/>
      <c r="ARX3269" s="137"/>
      <c r="ARY3269" s="137"/>
      <c r="ARZ3269" s="137"/>
      <c r="ASA3269" s="137"/>
      <c r="ASB3269" s="137"/>
      <c r="ASC3269" s="137"/>
      <c r="ASD3269" s="137"/>
      <c r="ASE3269" s="137"/>
      <c r="ASF3269" s="137"/>
      <c r="ASG3269" s="137"/>
      <c r="ASH3269" s="137"/>
      <c r="ASI3269" s="137"/>
      <c r="ASJ3269" s="137"/>
      <c r="ASK3269" s="137"/>
      <c r="ASL3269" s="137"/>
      <c r="ASM3269" s="137"/>
      <c r="ASN3269" s="137"/>
      <c r="ASO3269" s="137"/>
      <c r="ASP3269" s="137"/>
      <c r="ASQ3269" s="137"/>
      <c r="ASR3269" s="137"/>
      <c r="ASS3269" s="137"/>
      <c r="AST3269" s="137"/>
      <c r="ASU3269" s="137"/>
      <c r="ASV3269" s="137"/>
      <c r="ASW3269" s="137"/>
      <c r="ASX3269" s="137"/>
      <c r="ASY3269" s="137"/>
      <c r="ASZ3269" s="137"/>
      <c r="ATA3269" s="137"/>
      <c r="ATB3269" s="137"/>
      <c r="ATC3269" s="137"/>
      <c r="ATD3269" s="137"/>
      <c r="ATE3269" s="137"/>
      <c r="ATF3269" s="137"/>
      <c r="ATG3269" s="137"/>
      <c r="ATH3269" s="137"/>
      <c r="ATI3269" s="137"/>
      <c r="ATJ3269" s="137"/>
      <c r="ATK3269" s="137"/>
      <c r="ATL3269" s="137"/>
      <c r="ATM3269" s="137"/>
      <c r="ATN3269" s="137"/>
      <c r="ATO3269" s="137"/>
      <c r="ATP3269" s="137"/>
      <c r="ATQ3269" s="137"/>
      <c r="ATR3269" s="137"/>
      <c r="ATS3269" s="137"/>
      <c r="ATT3269" s="137"/>
      <c r="ATU3269" s="137"/>
      <c r="ATV3269" s="137"/>
      <c r="ATW3269" s="137"/>
      <c r="ATX3269" s="137"/>
      <c r="ATY3269" s="137"/>
      <c r="ATZ3269" s="137"/>
      <c r="AUA3269" s="137"/>
      <c r="AUB3269" s="137"/>
      <c r="AUC3269" s="137"/>
      <c r="AUD3269" s="137"/>
      <c r="AUE3269" s="137"/>
      <c r="AUF3269" s="137"/>
      <c r="AUG3269" s="137"/>
      <c r="AUH3269" s="137"/>
      <c r="AUI3269" s="137"/>
      <c r="AUJ3269" s="137"/>
      <c r="AUK3269" s="137"/>
      <c r="AUL3269" s="137"/>
      <c r="AUM3269" s="137"/>
      <c r="AUN3269" s="137"/>
      <c r="AUO3269" s="137"/>
      <c r="AUP3269" s="137"/>
      <c r="AUQ3269" s="137"/>
      <c r="AUR3269" s="137"/>
      <c r="AUS3269" s="137"/>
      <c r="AUT3269" s="137"/>
      <c r="AUU3269" s="137"/>
      <c r="AUV3269" s="137"/>
      <c r="AUW3269" s="137"/>
      <c r="AUX3269" s="137"/>
      <c r="AUY3269" s="137"/>
      <c r="AUZ3269" s="137"/>
      <c r="AVA3269" s="137"/>
      <c r="AVB3269" s="137"/>
      <c r="AVC3269" s="137"/>
      <c r="AVD3269" s="137"/>
      <c r="AVE3269" s="137"/>
      <c r="AVF3269" s="137"/>
      <c r="AVG3269" s="137"/>
      <c r="AVH3269" s="137"/>
      <c r="AVI3269" s="137"/>
      <c r="AVJ3269" s="137"/>
      <c r="AVK3269" s="137"/>
      <c r="AVL3269" s="137"/>
      <c r="AVM3269" s="137"/>
      <c r="AVN3269" s="137"/>
      <c r="AVO3269" s="137"/>
      <c r="AVP3269" s="137"/>
      <c r="AVQ3269" s="137"/>
      <c r="AVR3269" s="137"/>
      <c r="AVS3269" s="137"/>
      <c r="AVT3269" s="137"/>
      <c r="AVU3269" s="137"/>
      <c r="AVV3269" s="137"/>
      <c r="AVW3269" s="137"/>
      <c r="AVX3269" s="137"/>
      <c r="AVY3269" s="137"/>
      <c r="AVZ3269" s="137"/>
      <c r="AWA3269" s="137"/>
      <c r="AWB3269" s="137"/>
      <c r="AWC3269" s="137"/>
      <c r="AWD3269" s="137"/>
      <c r="AWE3269" s="137"/>
      <c r="AWF3269" s="137"/>
      <c r="AWG3269" s="137"/>
      <c r="AWH3269" s="137"/>
      <c r="AWI3269" s="137"/>
      <c r="AWJ3269" s="137"/>
      <c r="AWK3269" s="137"/>
      <c r="AWL3269" s="137"/>
      <c r="AWM3269" s="137"/>
      <c r="AWN3269" s="137"/>
      <c r="AWO3269" s="137"/>
      <c r="AWP3269" s="137"/>
      <c r="AWQ3269" s="137"/>
      <c r="AWR3269" s="137"/>
      <c r="AWS3269" s="137"/>
      <c r="AWT3269" s="137"/>
      <c r="AWU3269" s="137"/>
      <c r="AWV3269" s="137"/>
      <c r="AWW3269" s="137"/>
      <c r="AWX3269" s="137"/>
      <c r="AWY3269" s="137"/>
      <c r="AWZ3269" s="137"/>
      <c r="AXA3269" s="137"/>
      <c r="AXB3269" s="137"/>
      <c r="AXC3269" s="137"/>
      <c r="AXD3269" s="137"/>
      <c r="AXE3269" s="137"/>
      <c r="AXF3269" s="137"/>
      <c r="AXG3269" s="137"/>
      <c r="AXH3269" s="137"/>
      <c r="AXI3269" s="137"/>
      <c r="AXJ3269" s="137"/>
      <c r="AXK3269" s="137"/>
      <c r="AXL3269" s="137"/>
      <c r="AXM3269" s="137"/>
      <c r="AXN3269" s="137"/>
      <c r="AXO3269" s="137"/>
      <c r="AXP3269" s="137"/>
      <c r="AXQ3269" s="137"/>
      <c r="AXR3269" s="137"/>
      <c r="AXS3269" s="137"/>
      <c r="AXT3269" s="137"/>
      <c r="AXU3269" s="137"/>
      <c r="AXV3269" s="137"/>
      <c r="AXW3269" s="137"/>
      <c r="AXX3269" s="137"/>
      <c r="AXY3269" s="137"/>
      <c r="AXZ3269" s="137"/>
      <c r="AYA3269" s="137"/>
      <c r="AYB3269" s="137"/>
      <c r="AYC3269" s="137"/>
      <c r="AYD3269" s="137"/>
      <c r="AYE3269" s="137"/>
      <c r="AYF3269" s="137"/>
      <c r="AYG3269" s="137"/>
      <c r="AYH3269" s="137"/>
      <c r="AYI3269" s="137"/>
      <c r="AYJ3269" s="137"/>
      <c r="AYK3269" s="137"/>
      <c r="AYL3269" s="137"/>
      <c r="AYM3269" s="137"/>
      <c r="AYN3269" s="137"/>
      <c r="AYO3269" s="137"/>
      <c r="AYP3269" s="137"/>
      <c r="AYQ3269" s="137"/>
      <c r="AYR3269" s="137"/>
      <c r="AYS3269" s="137"/>
      <c r="AYT3269" s="137"/>
      <c r="AYU3269" s="137"/>
      <c r="AYV3269" s="137"/>
      <c r="AYW3269" s="137"/>
      <c r="AYX3269" s="137"/>
      <c r="AYY3269" s="137"/>
      <c r="AYZ3269" s="137"/>
      <c r="AZA3269" s="137"/>
      <c r="AZB3269" s="137"/>
      <c r="AZC3269" s="137"/>
      <c r="AZD3269" s="137"/>
      <c r="AZE3269" s="137"/>
      <c r="AZF3269" s="137"/>
      <c r="AZG3269" s="137"/>
      <c r="AZH3269" s="137"/>
      <c r="AZI3269" s="137"/>
      <c r="AZJ3269" s="137"/>
      <c r="AZK3269" s="137"/>
      <c r="AZL3269" s="137"/>
      <c r="AZM3269" s="137"/>
      <c r="AZN3269" s="137"/>
      <c r="AZO3269" s="137"/>
      <c r="AZP3269" s="137"/>
      <c r="AZQ3269" s="137"/>
      <c r="AZR3269" s="137"/>
      <c r="AZS3269" s="137"/>
      <c r="AZT3269" s="137"/>
      <c r="AZU3269" s="137"/>
      <c r="AZV3269" s="137"/>
      <c r="AZW3269" s="137"/>
      <c r="AZX3269" s="137"/>
      <c r="AZY3269" s="137"/>
      <c r="AZZ3269" s="137"/>
      <c r="BAA3269" s="137"/>
      <c r="BAB3269" s="137"/>
      <c r="BAC3269" s="137"/>
      <c r="BAD3269" s="137"/>
      <c r="BAE3269" s="137"/>
      <c r="BAF3269" s="137"/>
      <c r="BAG3269" s="137"/>
      <c r="BAH3269" s="137"/>
      <c r="BAI3269" s="137"/>
      <c r="BAJ3269" s="137"/>
      <c r="BAK3269" s="137"/>
      <c r="BAL3269" s="137"/>
      <c r="BAM3269" s="137"/>
      <c r="BAN3269" s="137"/>
      <c r="BAO3269" s="137"/>
      <c r="BAP3269" s="137"/>
      <c r="BAQ3269" s="137"/>
      <c r="BAR3269" s="137"/>
      <c r="BAS3269" s="137"/>
      <c r="BAT3269" s="137"/>
      <c r="BAU3269" s="137"/>
      <c r="BAV3269" s="137"/>
      <c r="BAW3269" s="137"/>
      <c r="BAX3269" s="137"/>
      <c r="BAY3269" s="137"/>
      <c r="BAZ3269" s="137"/>
      <c r="BBA3269" s="137"/>
      <c r="BBB3269" s="137"/>
      <c r="BBC3269" s="137"/>
      <c r="BBD3269" s="137"/>
      <c r="BBE3269" s="137"/>
      <c r="BBF3269" s="137"/>
      <c r="BBG3269" s="137"/>
      <c r="BBH3269" s="137"/>
      <c r="BBI3269" s="137"/>
      <c r="BBJ3269" s="137"/>
      <c r="BBK3269" s="137"/>
      <c r="BBL3269" s="137"/>
      <c r="BBM3269" s="137"/>
      <c r="BBN3269" s="137"/>
      <c r="BBO3269" s="137"/>
      <c r="BBP3269" s="137"/>
      <c r="BBQ3269" s="137"/>
      <c r="BBR3269" s="137"/>
      <c r="BBS3269" s="137"/>
      <c r="BBT3269" s="137"/>
      <c r="BBU3269" s="137"/>
      <c r="BBV3269" s="137"/>
      <c r="BBW3269" s="137"/>
      <c r="BBX3269" s="137"/>
      <c r="BBY3269" s="137"/>
      <c r="BBZ3269" s="137"/>
      <c r="BCA3269" s="137"/>
      <c r="BCB3269" s="137"/>
      <c r="BCC3269" s="137"/>
      <c r="BCD3269" s="137"/>
      <c r="BCE3269" s="137"/>
      <c r="BCF3269" s="137"/>
      <c r="BCG3269" s="137"/>
      <c r="BCH3269" s="137"/>
      <c r="BCI3269" s="137"/>
      <c r="BCJ3269" s="137"/>
      <c r="BCK3269" s="137"/>
      <c r="BCL3269" s="137"/>
      <c r="BCM3269" s="137"/>
      <c r="BCN3269" s="137"/>
      <c r="BCO3269" s="137"/>
      <c r="BCP3269" s="137"/>
      <c r="BCQ3269" s="137"/>
      <c r="BCR3269" s="137"/>
      <c r="BCS3269" s="137"/>
      <c r="BCT3269" s="137"/>
      <c r="BCU3269" s="137"/>
      <c r="BCV3269" s="137"/>
      <c r="BCW3269" s="137"/>
      <c r="BCX3269" s="137"/>
      <c r="BCY3269" s="137"/>
      <c r="BCZ3269" s="137"/>
      <c r="BDA3269" s="137"/>
      <c r="BDB3269" s="137"/>
      <c r="BDC3269" s="137"/>
      <c r="BDD3269" s="137"/>
      <c r="BDE3269" s="137"/>
      <c r="BDF3269" s="137"/>
      <c r="BDG3269" s="137"/>
      <c r="BDH3269" s="137"/>
      <c r="BDI3269" s="137"/>
      <c r="BDJ3269" s="137"/>
      <c r="BDK3269" s="137"/>
      <c r="BDL3269" s="137"/>
      <c r="BDM3269" s="137"/>
      <c r="BDN3269" s="137"/>
      <c r="BDO3269" s="137"/>
      <c r="BDP3269" s="137"/>
      <c r="BDQ3269" s="137"/>
      <c r="BDR3269" s="137"/>
      <c r="BDS3269" s="137"/>
      <c r="BDT3269" s="137"/>
      <c r="BDU3269" s="137"/>
      <c r="BDV3269" s="137"/>
      <c r="BDW3269" s="137"/>
      <c r="BDX3269" s="137"/>
      <c r="BDY3269" s="137"/>
      <c r="BDZ3269" s="137"/>
      <c r="BEA3269" s="137"/>
      <c r="BEB3269" s="137"/>
      <c r="BEC3269" s="137"/>
      <c r="BED3269" s="137"/>
      <c r="BEE3269" s="137"/>
      <c r="BEF3269" s="137"/>
      <c r="BEG3269" s="137"/>
      <c r="BEH3269" s="137"/>
      <c r="BEI3269" s="137"/>
      <c r="BEJ3269" s="137"/>
      <c r="BEK3269" s="137"/>
      <c r="BEL3269" s="137"/>
      <c r="BEM3269" s="137"/>
      <c r="BEN3269" s="137"/>
      <c r="BEO3269" s="137"/>
      <c r="BEP3269" s="137"/>
      <c r="BEQ3269" s="137"/>
      <c r="BER3269" s="137"/>
      <c r="BES3269" s="137"/>
      <c r="BET3269" s="137"/>
      <c r="BEU3269" s="137"/>
      <c r="BEV3269" s="137"/>
      <c r="BEW3269" s="137"/>
      <c r="BEX3269" s="137"/>
      <c r="BEY3269" s="137"/>
      <c r="BEZ3269" s="137"/>
      <c r="BFA3269" s="137"/>
      <c r="BFB3269" s="137"/>
      <c r="BFC3269" s="137"/>
      <c r="BFD3269" s="137"/>
      <c r="BFE3269" s="137"/>
      <c r="BFF3269" s="137"/>
      <c r="BFG3269" s="137"/>
      <c r="BFH3269" s="137"/>
      <c r="BFI3269" s="137"/>
      <c r="BFJ3269" s="137"/>
      <c r="BFK3269" s="137"/>
      <c r="BFL3269" s="137"/>
      <c r="BFM3269" s="137"/>
      <c r="BFN3269" s="137"/>
      <c r="BFO3269" s="137"/>
      <c r="BFP3269" s="137"/>
      <c r="BFQ3269" s="137"/>
      <c r="BFR3269" s="137"/>
      <c r="BFS3269" s="137"/>
      <c r="BFT3269" s="137"/>
      <c r="BFU3269" s="137"/>
      <c r="BFV3269" s="137"/>
      <c r="BFW3269" s="137"/>
      <c r="BFX3269" s="137"/>
      <c r="BFY3269" s="137"/>
      <c r="BFZ3269" s="137"/>
      <c r="BGA3269" s="137"/>
      <c r="BGB3269" s="137"/>
      <c r="BGC3269" s="137"/>
      <c r="BGD3269" s="137"/>
      <c r="BGE3269" s="137"/>
      <c r="BGF3269" s="137"/>
      <c r="BGG3269" s="137"/>
      <c r="BGH3269" s="137"/>
      <c r="BGI3269" s="137"/>
      <c r="BGJ3269" s="137"/>
      <c r="BGK3269" s="137"/>
      <c r="BGL3269" s="137"/>
      <c r="BGM3269" s="137"/>
      <c r="BGN3269" s="137"/>
      <c r="BGO3269" s="137"/>
      <c r="BGP3269" s="137"/>
      <c r="BGQ3269" s="137"/>
      <c r="BGR3269" s="137"/>
      <c r="BGS3269" s="137"/>
      <c r="BGT3269" s="137"/>
      <c r="BGU3269" s="137"/>
      <c r="BGV3269" s="137"/>
      <c r="BGW3269" s="137"/>
      <c r="BGX3269" s="137"/>
      <c r="BGY3269" s="137"/>
      <c r="BGZ3269" s="137"/>
      <c r="BHA3269" s="137"/>
      <c r="BHB3269" s="137"/>
      <c r="BHC3269" s="137"/>
      <c r="BHD3269" s="137"/>
      <c r="BHE3269" s="137"/>
      <c r="BHF3269" s="137"/>
      <c r="BHG3269" s="137"/>
      <c r="BHH3269" s="137"/>
      <c r="BHI3269" s="137"/>
      <c r="BHJ3269" s="137"/>
      <c r="BHK3269" s="137"/>
      <c r="BHL3269" s="137"/>
      <c r="BHM3269" s="137"/>
      <c r="BHN3269" s="137"/>
      <c r="BHO3269" s="137"/>
      <c r="BHP3269" s="137"/>
      <c r="BHQ3269" s="137"/>
      <c r="BHR3269" s="137"/>
      <c r="BHS3269" s="137"/>
      <c r="BHT3269" s="137"/>
      <c r="BHU3269" s="137"/>
      <c r="BHV3269" s="137"/>
      <c r="BHW3269" s="137"/>
      <c r="BHX3269" s="137"/>
      <c r="BHY3269" s="137"/>
      <c r="BHZ3269" s="137"/>
      <c r="BIA3269" s="137"/>
      <c r="BIB3269" s="137"/>
      <c r="BIC3269" s="137"/>
      <c r="BID3269" s="137"/>
      <c r="BIE3269" s="137"/>
      <c r="BIF3269" s="137"/>
      <c r="BIG3269" s="137"/>
      <c r="BIH3269" s="137"/>
      <c r="BII3269" s="137"/>
      <c r="BIJ3269" s="137"/>
      <c r="BIK3269" s="137"/>
      <c r="BIL3269" s="137"/>
      <c r="BIM3269" s="137"/>
      <c r="BIN3269" s="137"/>
      <c r="BIO3269" s="137"/>
      <c r="BIP3269" s="137"/>
      <c r="BIQ3269" s="137"/>
      <c r="BIR3269" s="137"/>
      <c r="BIS3269" s="137"/>
      <c r="BIT3269" s="137"/>
      <c r="BIU3269" s="137"/>
      <c r="BIV3269" s="137"/>
      <c r="BIW3269" s="137"/>
      <c r="BIX3269" s="137"/>
      <c r="BIY3269" s="137"/>
      <c r="BIZ3269" s="137"/>
      <c r="BJA3269" s="137"/>
      <c r="BJB3269" s="137"/>
      <c r="BJC3269" s="137"/>
      <c r="BJD3269" s="137"/>
      <c r="BJE3269" s="137"/>
      <c r="BJF3269" s="137"/>
      <c r="BJG3269" s="137"/>
      <c r="BJH3269" s="137"/>
      <c r="BJI3269" s="137"/>
      <c r="BJJ3269" s="137"/>
      <c r="BJK3269" s="137"/>
      <c r="BJL3269" s="137"/>
      <c r="BJM3269" s="137"/>
      <c r="BJN3269" s="137"/>
      <c r="BJO3269" s="137"/>
      <c r="BJP3269" s="137"/>
      <c r="BJQ3269" s="137"/>
      <c r="BJR3269" s="137"/>
      <c r="BJS3269" s="137"/>
      <c r="BJT3269" s="137"/>
      <c r="BJU3269" s="137"/>
      <c r="BJV3269" s="137"/>
      <c r="BJW3269" s="137"/>
      <c r="BJX3269" s="137"/>
      <c r="BJY3269" s="137"/>
      <c r="BJZ3269" s="137"/>
      <c r="BKA3269" s="137"/>
      <c r="BKB3269" s="137"/>
      <c r="BKC3269" s="137"/>
      <c r="BKD3269" s="137"/>
      <c r="BKE3269" s="137"/>
      <c r="BKF3269" s="137"/>
      <c r="BKG3269" s="137"/>
      <c r="BKH3269" s="137"/>
      <c r="BKI3269" s="137"/>
      <c r="BKJ3269" s="137"/>
      <c r="BKK3269" s="137"/>
      <c r="BKL3269" s="137"/>
      <c r="BKM3269" s="137"/>
      <c r="BKN3269" s="137"/>
      <c r="BKO3269" s="137"/>
      <c r="BKP3269" s="137"/>
      <c r="BKQ3269" s="137"/>
      <c r="BKR3269" s="137"/>
      <c r="BKS3269" s="137"/>
      <c r="BKT3269" s="137"/>
      <c r="BKU3269" s="137"/>
      <c r="BKV3269" s="137"/>
      <c r="BKW3269" s="137"/>
      <c r="BKX3269" s="137"/>
      <c r="BKY3269" s="137"/>
      <c r="BKZ3269" s="137"/>
      <c r="BLA3269" s="137"/>
      <c r="BLB3269" s="137"/>
      <c r="BLC3269" s="137"/>
      <c r="BLD3269" s="137"/>
      <c r="BLE3269" s="137"/>
      <c r="BLF3269" s="137"/>
      <c r="BLG3269" s="137"/>
      <c r="BLH3269" s="137"/>
      <c r="BLI3269" s="137"/>
      <c r="BLJ3269" s="137"/>
      <c r="BLK3269" s="137"/>
      <c r="BLL3269" s="137"/>
      <c r="BLM3269" s="137"/>
      <c r="BLN3269" s="137"/>
      <c r="BLO3269" s="137"/>
      <c r="BLP3269" s="137"/>
      <c r="BLQ3269" s="137"/>
      <c r="BLR3269" s="137"/>
      <c r="BLS3269" s="137"/>
      <c r="BLT3269" s="137"/>
      <c r="BLU3269" s="137"/>
      <c r="BLV3269" s="137"/>
      <c r="BLW3269" s="137"/>
      <c r="BLX3269" s="137"/>
      <c r="BLY3269" s="137"/>
      <c r="BLZ3269" s="137"/>
      <c r="BMA3269" s="137"/>
      <c r="BMB3269" s="137"/>
      <c r="BMC3269" s="137"/>
      <c r="BMD3269" s="137"/>
      <c r="BME3269" s="137"/>
      <c r="BMF3269" s="137"/>
      <c r="BMG3269" s="137"/>
      <c r="BMH3269" s="137"/>
      <c r="BMI3269" s="137"/>
      <c r="BMJ3269" s="137"/>
      <c r="BMK3269" s="137"/>
      <c r="BML3269" s="137"/>
      <c r="BMM3269" s="137"/>
      <c r="BMN3269" s="137"/>
      <c r="BMO3269" s="137"/>
      <c r="BMP3269" s="137"/>
      <c r="BMQ3269" s="137"/>
      <c r="BMR3269" s="137"/>
      <c r="BMS3269" s="137"/>
      <c r="BMT3269" s="137"/>
      <c r="BMU3269" s="137"/>
      <c r="BMV3269" s="137"/>
      <c r="BMW3269" s="137"/>
      <c r="BMX3269" s="137"/>
      <c r="BMY3269" s="137"/>
      <c r="BMZ3269" s="137"/>
      <c r="BNA3269" s="137"/>
      <c r="BNB3269" s="137"/>
      <c r="BNC3269" s="137"/>
      <c r="BND3269" s="137"/>
      <c r="BNE3269" s="137"/>
      <c r="BNF3269" s="137"/>
      <c r="BNG3269" s="137"/>
      <c r="BNH3269" s="137"/>
      <c r="BNI3269" s="137"/>
      <c r="BNJ3269" s="137"/>
      <c r="BNK3269" s="137"/>
      <c r="BNL3269" s="137"/>
      <c r="BNM3269" s="137"/>
      <c r="BNN3269" s="137"/>
      <c r="BNO3269" s="137"/>
      <c r="BNP3269" s="137"/>
      <c r="BNQ3269" s="137"/>
      <c r="BNR3269" s="137"/>
      <c r="BNS3269" s="137"/>
      <c r="BNT3269" s="137"/>
      <c r="BNU3269" s="137"/>
      <c r="BNV3269" s="137"/>
      <c r="BNW3269" s="137"/>
      <c r="BNX3269" s="137"/>
      <c r="BNY3269" s="137"/>
      <c r="BNZ3269" s="137"/>
      <c r="BOA3269" s="137"/>
      <c r="BOB3269" s="137"/>
      <c r="BOC3269" s="137"/>
      <c r="BOD3269" s="137"/>
      <c r="BOE3269" s="137"/>
      <c r="BOF3269" s="137"/>
      <c r="BOG3269" s="137"/>
      <c r="BOH3269" s="137"/>
      <c r="BOI3269" s="137"/>
      <c r="BOJ3269" s="137"/>
      <c r="BOK3269" s="137"/>
      <c r="BOL3269" s="137"/>
      <c r="BOM3269" s="137"/>
      <c r="BON3269" s="137"/>
      <c r="BOO3269" s="137"/>
      <c r="BOP3269" s="137"/>
      <c r="BOQ3269" s="137"/>
      <c r="BOR3269" s="137"/>
      <c r="BOS3269" s="137"/>
      <c r="BOT3269" s="137"/>
      <c r="BOU3269" s="137"/>
      <c r="BOV3269" s="137"/>
      <c r="BOW3269" s="137"/>
      <c r="BOX3269" s="137"/>
      <c r="BOY3269" s="137"/>
      <c r="BOZ3269" s="137"/>
      <c r="BPA3269" s="137"/>
      <c r="BPB3269" s="137"/>
      <c r="BPC3269" s="137"/>
      <c r="BPD3269" s="137"/>
      <c r="BPE3269" s="137"/>
      <c r="BPF3269" s="137"/>
      <c r="BPG3269" s="137"/>
      <c r="BPH3269" s="137"/>
      <c r="BPI3269" s="137"/>
      <c r="BPJ3269" s="137"/>
      <c r="BPK3269" s="137"/>
      <c r="BPL3269" s="137"/>
      <c r="BPM3269" s="137"/>
      <c r="BPN3269" s="137"/>
      <c r="BPO3269" s="137"/>
      <c r="BPP3269" s="137"/>
      <c r="BPQ3269" s="137"/>
      <c r="BPR3269" s="137"/>
      <c r="BPS3269" s="137"/>
      <c r="BPT3269" s="137"/>
      <c r="BPU3269" s="137"/>
      <c r="BPV3269" s="137"/>
      <c r="BPW3269" s="137"/>
      <c r="BPX3269" s="137"/>
      <c r="BPY3269" s="137"/>
      <c r="BPZ3269" s="137"/>
      <c r="BQA3269" s="137"/>
      <c r="BQB3269" s="137"/>
      <c r="BQC3269" s="137"/>
      <c r="BQD3269" s="137"/>
      <c r="BQE3269" s="137"/>
      <c r="BQF3269" s="137"/>
      <c r="BQG3269" s="137"/>
      <c r="BQH3269" s="137"/>
      <c r="BQI3269" s="137"/>
      <c r="BQJ3269" s="137"/>
      <c r="BQK3269" s="137"/>
      <c r="BQL3269" s="137"/>
      <c r="BQM3269" s="137"/>
      <c r="BQN3269" s="137"/>
      <c r="BQO3269" s="137"/>
      <c r="BQP3269" s="137"/>
      <c r="BQQ3269" s="137"/>
      <c r="BQR3269" s="137"/>
      <c r="BQS3269" s="137"/>
      <c r="BQT3269" s="137"/>
      <c r="BQU3269" s="137"/>
      <c r="BQV3269" s="137"/>
      <c r="BQW3269" s="137"/>
      <c r="BQX3269" s="137"/>
      <c r="BQY3269" s="137"/>
      <c r="BQZ3269" s="137"/>
      <c r="BRA3269" s="137"/>
      <c r="BRB3269" s="137"/>
      <c r="BRC3269" s="137"/>
      <c r="BRD3269" s="137"/>
      <c r="BRE3269" s="137"/>
      <c r="BRF3269" s="137"/>
      <c r="BRG3269" s="137"/>
      <c r="BRH3269" s="137"/>
      <c r="BRI3269" s="137"/>
      <c r="BRJ3269" s="137"/>
      <c r="BRK3269" s="137"/>
      <c r="BRL3269" s="137"/>
      <c r="BRM3269" s="137"/>
      <c r="BRN3269" s="137"/>
      <c r="BRO3269" s="137"/>
      <c r="BRP3269" s="137"/>
      <c r="BRQ3269" s="137"/>
      <c r="BRR3269" s="137"/>
      <c r="BRS3269" s="137"/>
      <c r="BRT3269" s="137"/>
      <c r="BRU3269" s="137"/>
      <c r="BRV3269" s="137"/>
      <c r="BRW3269" s="137"/>
      <c r="BRX3269" s="137"/>
      <c r="BRY3269" s="137"/>
      <c r="BRZ3269" s="137"/>
      <c r="BSA3269" s="137"/>
      <c r="BSB3269" s="137"/>
      <c r="BSC3269" s="137"/>
      <c r="BSD3269" s="137"/>
      <c r="BSE3269" s="137"/>
      <c r="BSF3269" s="137"/>
      <c r="BSG3269" s="137"/>
      <c r="BSH3269" s="137"/>
      <c r="BSI3269" s="137"/>
      <c r="BSJ3269" s="137"/>
      <c r="BSK3269" s="137"/>
      <c r="BSL3269" s="137"/>
      <c r="BSM3269" s="137"/>
      <c r="BSN3269" s="137"/>
      <c r="BSO3269" s="137"/>
      <c r="BSP3269" s="137"/>
      <c r="BSQ3269" s="137"/>
      <c r="BSR3269" s="137"/>
      <c r="BSS3269" s="137"/>
      <c r="BST3269" s="137"/>
      <c r="BSU3269" s="137"/>
      <c r="BSV3269" s="137"/>
      <c r="BSW3269" s="137"/>
      <c r="BSX3269" s="137"/>
      <c r="BSY3269" s="137"/>
      <c r="BSZ3269" s="137"/>
      <c r="BTA3269" s="137"/>
      <c r="BTB3269" s="137"/>
      <c r="BTC3269" s="137"/>
      <c r="BTD3269" s="137"/>
      <c r="BTE3269" s="137"/>
      <c r="BTF3269" s="137"/>
      <c r="BTG3269" s="137"/>
      <c r="BTH3269" s="137"/>
      <c r="BTI3269" s="137"/>
      <c r="BTJ3269" s="137"/>
      <c r="BTK3269" s="137"/>
      <c r="BTL3269" s="137"/>
      <c r="BTM3269" s="137"/>
      <c r="BTN3269" s="137"/>
      <c r="BTO3269" s="137"/>
      <c r="BTP3269" s="137"/>
      <c r="BTQ3269" s="137"/>
      <c r="BTR3269" s="137"/>
      <c r="BTS3269" s="137"/>
      <c r="BTT3269" s="137"/>
      <c r="BTU3269" s="137"/>
      <c r="BTV3269" s="137"/>
      <c r="BTW3269" s="137"/>
      <c r="BTX3269" s="137"/>
      <c r="BTY3269" s="137"/>
      <c r="BTZ3269" s="137"/>
      <c r="BUA3269" s="137"/>
      <c r="BUB3269" s="137"/>
      <c r="BUC3269" s="137"/>
      <c r="BUD3269" s="137"/>
      <c r="BUE3269" s="137"/>
      <c r="BUF3269" s="137"/>
      <c r="BUG3269" s="137"/>
      <c r="BUH3269" s="137"/>
      <c r="BUI3269" s="137"/>
      <c r="BUJ3269" s="137"/>
      <c r="BUK3269" s="137"/>
      <c r="BUL3269" s="137"/>
      <c r="BUM3269" s="137"/>
      <c r="BUN3269" s="137"/>
      <c r="BUO3269" s="137"/>
      <c r="BUP3269" s="137"/>
      <c r="BUQ3269" s="137"/>
      <c r="BUR3269" s="137"/>
      <c r="BUS3269" s="137"/>
      <c r="BUT3269" s="137"/>
      <c r="BUU3269" s="137"/>
      <c r="BUV3269" s="137"/>
      <c r="BUW3269" s="137"/>
      <c r="BUX3269" s="137"/>
      <c r="BUY3269" s="137"/>
      <c r="BUZ3269" s="137"/>
      <c r="BVA3269" s="137"/>
      <c r="BVB3269" s="137"/>
      <c r="BVC3269" s="137"/>
      <c r="BVD3269" s="137"/>
      <c r="BVE3269" s="137"/>
      <c r="BVF3269" s="137"/>
      <c r="BVG3269" s="137"/>
      <c r="BVH3269" s="137"/>
      <c r="BVI3269" s="137"/>
      <c r="BVJ3269" s="137"/>
      <c r="BVK3269" s="137"/>
      <c r="BVL3269" s="137"/>
      <c r="BVM3269" s="137"/>
      <c r="BVN3269" s="137"/>
      <c r="BVO3269" s="137"/>
      <c r="BVP3269" s="137"/>
      <c r="BVQ3269" s="137"/>
      <c r="BVR3269" s="137"/>
      <c r="BVS3269" s="137"/>
      <c r="BVT3269" s="137"/>
      <c r="BVU3269" s="137"/>
      <c r="BVV3269" s="137"/>
      <c r="BVW3269" s="137"/>
      <c r="BVX3269" s="137"/>
      <c r="BVY3269" s="137"/>
      <c r="BVZ3269" s="137"/>
      <c r="BWA3269" s="137"/>
      <c r="BWB3269" s="137"/>
      <c r="BWC3269" s="137"/>
      <c r="BWD3269" s="137"/>
      <c r="BWE3269" s="137"/>
      <c r="BWF3269" s="137"/>
      <c r="BWG3269" s="137"/>
      <c r="BWH3269" s="137"/>
      <c r="BWI3269" s="137"/>
      <c r="BWJ3269" s="137"/>
      <c r="BWK3269" s="137"/>
      <c r="BWL3269" s="137"/>
      <c r="BWM3269" s="137"/>
      <c r="BWN3269" s="137"/>
      <c r="BWO3269" s="137"/>
      <c r="BWP3269" s="137"/>
      <c r="BWQ3269" s="137"/>
      <c r="BWR3269" s="137"/>
      <c r="BWS3269" s="137"/>
      <c r="BWT3269" s="137"/>
      <c r="BWU3269" s="137"/>
      <c r="BWV3269" s="137"/>
      <c r="BWW3269" s="137"/>
      <c r="BWX3269" s="137"/>
      <c r="BWY3269" s="137"/>
      <c r="BWZ3269" s="137"/>
      <c r="BXA3269" s="137"/>
      <c r="BXB3269" s="137"/>
      <c r="BXC3269" s="137"/>
      <c r="BXD3269" s="137"/>
      <c r="BXE3269" s="137"/>
      <c r="BXF3269" s="137"/>
      <c r="BXG3269" s="137"/>
      <c r="BXH3269" s="137"/>
      <c r="BXI3269" s="137"/>
      <c r="BXJ3269" s="137"/>
      <c r="BXK3269" s="137"/>
      <c r="BXL3269" s="137"/>
      <c r="BXM3269" s="137"/>
      <c r="BXN3269" s="137"/>
      <c r="BXO3269" s="137"/>
      <c r="BXP3269" s="137"/>
      <c r="BXQ3269" s="137"/>
      <c r="BXR3269" s="137"/>
      <c r="BXS3269" s="137"/>
      <c r="BXT3269" s="137"/>
      <c r="BXU3269" s="137"/>
      <c r="BXV3269" s="137"/>
      <c r="BXW3269" s="137"/>
      <c r="BXX3269" s="137"/>
      <c r="BXY3269" s="137"/>
      <c r="BXZ3269" s="137"/>
      <c r="BYA3269" s="137"/>
      <c r="BYB3269" s="137"/>
      <c r="BYC3269" s="137"/>
      <c r="BYD3269" s="137"/>
      <c r="BYE3269" s="137"/>
      <c r="BYF3269" s="137"/>
      <c r="BYG3269" s="137"/>
      <c r="BYH3269" s="137"/>
      <c r="BYI3269" s="137"/>
      <c r="BYJ3269" s="137"/>
      <c r="BYK3269" s="137"/>
      <c r="BYL3269" s="137"/>
      <c r="BYM3269" s="137"/>
      <c r="BYN3269" s="137"/>
      <c r="BYO3269" s="137"/>
      <c r="BYP3269" s="137"/>
      <c r="BYQ3269" s="137"/>
      <c r="BYR3269" s="137"/>
      <c r="BYS3269" s="137"/>
      <c r="BYT3269" s="137"/>
      <c r="BYU3269" s="137"/>
      <c r="BYV3269" s="137"/>
      <c r="BYW3269" s="137"/>
      <c r="BYX3269" s="137"/>
      <c r="BYY3269" s="137"/>
      <c r="BYZ3269" s="137"/>
      <c r="BZA3269" s="137"/>
      <c r="BZB3269" s="137"/>
      <c r="BZC3269" s="137"/>
      <c r="BZD3269" s="137"/>
      <c r="BZE3269" s="137"/>
      <c r="BZF3269" s="137"/>
      <c r="BZG3269" s="137"/>
      <c r="BZH3269" s="137"/>
      <c r="BZI3269" s="137"/>
      <c r="BZJ3269" s="137"/>
      <c r="BZK3269" s="137"/>
      <c r="BZL3269" s="137"/>
      <c r="BZM3269" s="137"/>
      <c r="BZN3269" s="137"/>
      <c r="BZO3269" s="137"/>
      <c r="BZP3269" s="137"/>
      <c r="BZQ3269" s="137"/>
      <c r="BZR3269" s="137"/>
      <c r="BZS3269" s="137"/>
      <c r="BZT3269" s="137"/>
      <c r="BZU3269" s="137"/>
      <c r="BZV3269" s="137"/>
      <c r="BZW3269" s="137"/>
      <c r="BZX3269" s="137"/>
      <c r="BZY3269" s="137"/>
      <c r="BZZ3269" s="137"/>
      <c r="CAA3269" s="137"/>
      <c r="CAB3269" s="137"/>
      <c r="CAC3269" s="137"/>
      <c r="CAD3269" s="137"/>
      <c r="CAE3269" s="137"/>
      <c r="CAF3269" s="137"/>
      <c r="CAG3269" s="137"/>
      <c r="CAH3269" s="137"/>
      <c r="CAI3269" s="137"/>
      <c r="CAJ3269" s="137"/>
      <c r="CAK3269" s="137"/>
      <c r="CAL3269" s="137"/>
      <c r="CAM3269" s="137"/>
      <c r="CAN3269" s="137"/>
      <c r="CAO3269" s="137"/>
      <c r="CAP3269" s="137"/>
      <c r="CAQ3269" s="137"/>
      <c r="CAR3269" s="137"/>
      <c r="CAS3269" s="137"/>
      <c r="CAT3269" s="137"/>
      <c r="CAU3269" s="137"/>
      <c r="CAV3269" s="137"/>
      <c r="CAW3269" s="137"/>
      <c r="CAX3269" s="137"/>
      <c r="CAY3269" s="137"/>
      <c r="CAZ3269" s="137"/>
      <c r="CBA3269" s="137"/>
      <c r="CBB3269" s="137"/>
      <c r="CBC3269" s="137"/>
      <c r="CBD3269" s="137"/>
      <c r="CBE3269" s="137"/>
      <c r="CBF3269" s="137"/>
      <c r="CBG3269" s="137"/>
      <c r="CBH3269" s="137"/>
      <c r="CBI3269" s="137"/>
      <c r="CBJ3269" s="137"/>
      <c r="CBK3269" s="137"/>
      <c r="CBL3269" s="137"/>
      <c r="CBM3269" s="137"/>
      <c r="CBN3269" s="137"/>
      <c r="CBO3269" s="137"/>
      <c r="CBP3269" s="137"/>
      <c r="CBQ3269" s="137"/>
      <c r="CBR3269" s="137"/>
      <c r="CBS3269" s="137"/>
      <c r="CBT3269" s="137"/>
      <c r="CBU3269" s="137"/>
      <c r="CBV3269" s="137"/>
      <c r="CBW3269" s="137"/>
      <c r="CBX3269" s="137"/>
      <c r="CBY3269" s="137"/>
      <c r="CBZ3269" s="137"/>
      <c r="CCA3269" s="137"/>
      <c r="CCB3269" s="137"/>
      <c r="CCC3269" s="137"/>
      <c r="CCD3269" s="137"/>
      <c r="CCE3269" s="137"/>
      <c r="CCF3269" s="137"/>
      <c r="CCG3269" s="137"/>
      <c r="CCH3269" s="137"/>
      <c r="CCI3269" s="137"/>
      <c r="CCJ3269" s="137"/>
      <c r="CCK3269" s="137"/>
      <c r="CCL3269" s="137"/>
      <c r="CCM3269" s="137"/>
      <c r="CCN3269" s="137"/>
      <c r="CCO3269" s="137"/>
      <c r="CCP3269" s="137"/>
      <c r="CCQ3269" s="137"/>
      <c r="CCR3269" s="137"/>
      <c r="CCS3269" s="137"/>
      <c r="CCT3269" s="137"/>
      <c r="CCU3269" s="137"/>
      <c r="CCV3269" s="137"/>
      <c r="CCW3269" s="137"/>
      <c r="CCX3269" s="137"/>
      <c r="CCY3269" s="137"/>
      <c r="CCZ3269" s="137"/>
      <c r="CDA3269" s="137"/>
      <c r="CDB3269" s="137"/>
      <c r="CDC3269" s="137"/>
      <c r="CDD3269" s="137"/>
      <c r="CDE3269" s="137"/>
      <c r="CDF3269" s="137"/>
      <c r="CDG3269" s="137"/>
      <c r="CDH3269" s="137"/>
      <c r="CDI3269" s="137"/>
      <c r="CDJ3269" s="137"/>
      <c r="CDK3269" s="137"/>
      <c r="CDL3269" s="137"/>
      <c r="CDM3269" s="137"/>
      <c r="CDN3269" s="137"/>
      <c r="CDO3269" s="137"/>
      <c r="CDP3269" s="137"/>
      <c r="CDQ3269" s="137"/>
      <c r="CDR3269" s="137"/>
      <c r="CDS3269" s="137"/>
      <c r="CDT3269" s="137"/>
      <c r="CDU3269" s="137"/>
      <c r="CDV3269" s="137"/>
      <c r="CDW3269" s="137"/>
      <c r="CDX3269" s="137"/>
      <c r="CDY3269" s="137"/>
      <c r="CDZ3269" s="137"/>
      <c r="CEA3269" s="137"/>
      <c r="CEB3269" s="137"/>
      <c r="CEC3269" s="137"/>
      <c r="CED3269" s="137"/>
      <c r="CEE3269" s="137"/>
      <c r="CEF3269" s="137"/>
      <c r="CEG3269" s="137"/>
      <c r="CEH3269" s="137"/>
      <c r="CEI3269" s="137"/>
      <c r="CEJ3269" s="137"/>
      <c r="CEK3269" s="137"/>
      <c r="CEL3269" s="137"/>
      <c r="CEM3269" s="137"/>
      <c r="CEN3269" s="137"/>
      <c r="CEO3269" s="137"/>
      <c r="CEP3269" s="137"/>
      <c r="CEQ3269" s="137"/>
      <c r="CER3269" s="137"/>
      <c r="CES3269" s="137"/>
      <c r="CET3269" s="137"/>
      <c r="CEU3269" s="137"/>
      <c r="CEV3269" s="137"/>
      <c r="CEW3269" s="137"/>
      <c r="CEX3269" s="137"/>
      <c r="CEY3269" s="137"/>
      <c r="CEZ3269" s="137"/>
      <c r="CFA3269" s="137"/>
      <c r="CFB3269" s="137"/>
      <c r="CFC3269" s="137"/>
      <c r="CFD3269" s="137"/>
      <c r="CFE3269" s="137"/>
      <c r="CFF3269" s="137"/>
      <c r="CFG3269" s="137"/>
      <c r="CFH3269" s="137"/>
      <c r="CFI3269" s="137"/>
      <c r="CFJ3269" s="137"/>
      <c r="CFK3269" s="137"/>
      <c r="CFL3269" s="137"/>
      <c r="CFM3269" s="137"/>
      <c r="CFN3269" s="137"/>
      <c r="CFO3269" s="137"/>
      <c r="CFP3269" s="137"/>
      <c r="CFQ3269" s="137"/>
      <c r="CFR3269" s="137"/>
      <c r="CFS3269" s="137"/>
      <c r="CFT3269" s="137"/>
      <c r="CFU3269" s="137"/>
      <c r="CFV3269" s="137"/>
      <c r="CFW3269" s="137"/>
      <c r="CFX3269" s="137"/>
      <c r="CFY3269" s="137"/>
      <c r="CFZ3269" s="137"/>
      <c r="CGA3269" s="137"/>
      <c r="CGB3269" s="137"/>
      <c r="CGC3269" s="137"/>
      <c r="CGD3269" s="137"/>
      <c r="CGE3269" s="137"/>
      <c r="CGF3269" s="137"/>
      <c r="CGG3269" s="137"/>
      <c r="CGH3269" s="137"/>
      <c r="CGI3269" s="137"/>
      <c r="CGJ3269" s="137"/>
      <c r="CGK3269" s="137"/>
      <c r="CGL3269" s="137"/>
      <c r="CGM3269" s="137"/>
      <c r="CGN3269" s="137"/>
      <c r="CGO3269" s="137"/>
      <c r="CGP3269" s="137"/>
      <c r="CGQ3269" s="137"/>
      <c r="CGR3269" s="137"/>
      <c r="CGS3269" s="137"/>
      <c r="CGT3269" s="137"/>
      <c r="CGU3269" s="137"/>
      <c r="CGV3269" s="137"/>
      <c r="CGW3269" s="137"/>
      <c r="CGX3269" s="137"/>
      <c r="CGY3269" s="137"/>
      <c r="CGZ3269" s="137"/>
      <c r="CHA3269" s="137"/>
      <c r="CHB3269" s="137"/>
      <c r="CHC3269" s="137"/>
      <c r="CHD3269" s="137"/>
      <c r="CHE3269" s="137"/>
      <c r="CHF3269" s="137"/>
      <c r="CHG3269" s="137"/>
      <c r="CHH3269" s="137"/>
      <c r="CHI3269" s="137"/>
      <c r="CHJ3269" s="137"/>
      <c r="CHK3269" s="137"/>
      <c r="CHL3269" s="137"/>
      <c r="CHM3269" s="137"/>
      <c r="CHN3269" s="137"/>
      <c r="CHO3269" s="137"/>
      <c r="CHP3269" s="137"/>
      <c r="CHQ3269" s="137"/>
      <c r="CHR3269" s="137"/>
      <c r="CHS3269" s="137"/>
      <c r="CHT3269" s="137"/>
      <c r="CHU3269" s="137"/>
      <c r="CHV3269" s="137"/>
      <c r="CHW3269" s="137"/>
      <c r="CHX3269" s="137"/>
      <c r="CHY3269" s="137"/>
      <c r="CHZ3269" s="137"/>
      <c r="CIA3269" s="137"/>
      <c r="CIB3269" s="137"/>
      <c r="CIC3269" s="137"/>
      <c r="CID3269" s="137"/>
      <c r="CIE3269" s="137"/>
      <c r="CIF3269" s="137"/>
      <c r="CIG3269" s="137"/>
      <c r="CIH3269" s="137"/>
      <c r="CII3269" s="137"/>
      <c r="CIJ3269" s="137"/>
      <c r="CIK3269" s="137"/>
      <c r="CIL3269" s="137"/>
      <c r="CIM3269" s="137"/>
      <c r="CIN3269" s="137"/>
      <c r="CIO3269" s="137"/>
      <c r="CIP3269" s="137"/>
      <c r="CIQ3269" s="137"/>
      <c r="CIR3269" s="137"/>
      <c r="CIS3269" s="137"/>
      <c r="CIT3269" s="137"/>
      <c r="CIU3269" s="137"/>
      <c r="CIV3269" s="137"/>
      <c r="CIW3269" s="137"/>
      <c r="CIX3269" s="137"/>
      <c r="CIY3269" s="137"/>
      <c r="CIZ3269" s="137"/>
      <c r="CJA3269" s="137"/>
      <c r="CJB3269" s="137"/>
      <c r="CJC3269" s="137"/>
      <c r="CJD3269" s="137"/>
      <c r="CJE3269" s="137"/>
      <c r="CJF3269" s="137"/>
      <c r="CJG3269" s="137"/>
      <c r="CJH3269" s="137"/>
      <c r="CJI3269" s="137"/>
      <c r="CJJ3269" s="137"/>
      <c r="CJK3269" s="137"/>
      <c r="CJL3269" s="137"/>
      <c r="CJM3269" s="137"/>
      <c r="CJN3269" s="137"/>
      <c r="CJO3269" s="137"/>
      <c r="CJP3269" s="137"/>
      <c r="CJQ3269" s="137"/>
      <c r="CJR3269" s="137"/>
      <c r="CJS3269" s="137"/>
      <c r="CJT3269" s="137"/>
      <c r="CJU3269" s="137"/>
      <c r="CJV3269" s="137"/>
      <c r="CJW3269" s="137"/>
      <c r="CJX3269" s="137"/>
      <c r="CJY3269" s="137"/>
      <c r="CJZ3269" s="137"/>
      <c r="CKA3269" s="137"/>
      <c r="CKB3269" s="137"/>
      <c r="CKC3269" s="137"/>
      <c r="CKD3269" s="137"/>
      <c r="CKE3269" s="137"/>
      <c r="CKF3269" s="137"/>
      <c r="CKG3269" s="137"/>
      <c r="CKH3269" s="137"/>
      <c r="CKI3269" s="137"/>
      <c r="CKJ3269" s="137"/>
      <c r="CKK3269" s="137"/>
      <c r="CKL3269" s="137"/>
      <c r="CKM3269" s="137"/>
      <c r="CKN3269" s="137"/>
      <c r="CKO3269" s="137"/>
      <c r="CKP3269" s="137"/>
      <c r="CKQ3269" s="137"/>
      <c r="CKR3269" s="137"/>
      <c r="CKS3269" s="137"/>
      <c r="CKT3269" s="137"/>
      <c r="CKU3269" s="137"/>
      <c r="CKV3269" s="137"/>
      <c r="CKW3269" s="137"/>
      <c r="CKX3269" s="137"/>
      <c r="CKY3269" s="137"/>
      <c r="CKZ3269" s="137"/>
      <c r="CLA3269" s="137"/>
      <c r="CLB3269" s="137"/>
      <c r="CLC3269" s="137"/>
      <c r="CLD3269" s="137"/>
      <c r="CLE3269" s="137"/>
      <c r="CLF3269" s="137"/>
      <c r="CLG3269" s="137"/>
      <c r="CLH3269" s="137"/>
      <c r="CLI3269" s="137"/>
      <c r="CLJ3269" s="137"/>
      <c r="CLK3269" s="137"/>
      <c r="CLL3269" s="137"/>
      <c r="CLM3269" s="137"/>
      <c r="CLN3269" s="137"/>
      <c r="CLO3269" s="137"/>
      <c r="CLP3269" s="137"/>
      <c r="CLQ3269" s="137"/>
      <c r="CLR3269" s="137"/>
      <c r="CLS3269" s="137"/>
      <c r="CLT3269" s="137"/>
      <c r="CLU3269" s="137"/>
      <c r="CLV3269" s="137"/>
      <c r="CLW3269" s="137"/>
      <c r="CLX3269" s="137"/>
      <c r="CLY3269" s="137"/>
      <c r="CLZ3269" s="137"/>
      <c r="CMA3269" s="137"/>
      <c r="CMB3269" s="137"/>
      <c r="CMC3269" s="137"/>
      <c r="CMD3269" s="137"/>
      <c r="CME3269" s="137"/>
      <c r="CMF3269" s="137"/>
      <c r="CMG3269" s="137"/>
      <c r="CMH3269" s="137"/>
      <c r="CMI3269" s="137"/>
      <c r="CMJ3269" s="137"/>
      <c r="CMK3269" s="137"/>
      <c r="CML3269" s="137"/>
      <c r="CMM3269" s="137"/>
      <c r="CMN3269" s="137"/>
      <c r="CMO3269" s="137"/>
      <c r="CMP3269" s="137"/>
      <c r="CMQ3269" s="137"/>
      <c r="CMR3269" s="137"/>
      <c r="CMS3269" s="137"/>
      <c r="CMT3269" s="137"/>
      <c r="CMU3269" s="137"/>
      <c r="CMV3269" s="137"/>
      <c r="CMW3269" s="137"/>
      <c r="CMX3269" s="137"/>
      <c r="CMY3269" s="137"/>
      <c r="CMZ3269" s="137"/>
      <c r="CNA3269" s="137"/>
      <c r="CNB3269" s="137"/>
      <c r="CNC3269" s="137"/>
      <c r="CND3269" s="137"/>
      <c r="CNE3269" s="137"/>
      <c r="CNF3269" s="137"/>
      <c r="CNG3269" s="137"/>
      <c r="CNH3269" s="137"/>
      <c r="CNI3269" s="137"/>
      <c r="CNJ3269" s="137"/>
      <c r="CNK3269" s="137"/>
      <c r="CNL3269" s="137"/>
      <c r="CNM3269" s="137"/>
      <c r="CNN3269" s="137"/>
      <c r="CNO3269" s="137"/>
      <c r="CNP3269" s="137"/>
      <c r="CNQ3269" s="137"/>
      <c r="CNR3269" s="137"/>
      <c r="CNS3269" s="137"/>
      <c r="CNT3269" s="137"/>
      <c r="CNU3269" s="137"/>
      <c r="CNV3269" s="137"/>
      <c r="CNW3269" s="137"/>
      <c r="CNX3269" s="137"/>
      <c r="CNY3269" s="137"/>
      <c r="CNZ3269" s="137"/>
      <c r="COA3269" s="137"/>
      <c r="COB3269" s="137"/>
      <c r="COC3269" s="137"/>
      <c r="COD3269" s="137"/>
      <c r="COE3269" s="137"/>
      <c r="COF3269" s="137"/>
      <c r="COG3269" s="137"/>
      <c r="COH3269" s="137"/>
      <c r="COI3269" s="137"/>
      <c r="COJ3269" s="137"/>
      <c r="COK3269" s="137"/>
      <c r="COL3269" s="137"/>
      <c r="COM3269" s="137"/>
      <c r="CON3269" s="137"/>
      <c r="COO3269" s="137"/>
      <c r="COP3269" s="137"/>
      <c r="COQ3269" s="137"/>
      <c r="COR3269" s="137"/>
      <c r="COS3269" s="137"/>
      <c r="COT3269" s="137"/>
      <c r="COU3269" s="137"/>
      <c r="COV3269" s="137"/>
      <c r="COW3269" s="137"/>
      <c r="COX3269" s="137"/>
      <c r="COY3269" s="137"/>
      <c r="COZ3269" s="137"/>
      <c r="CPA3269" s="137"/>
      <c r="CPB3269" s="137"/>
      <c r="CPC3269" s="137"/>
      <c r="CPD3269" s="137"/>
      <c r="CPE3269" s="137"/>
      <c r="CPF3269" s="137"/>
      <c r="CPG3269" s="137"/>
      <c r="CPH3269" s="137"/>
      <c r="CPI3269" s="137"/>
      <c r="CPJ3269" s="137"/>
      <c r="CPK3269" s="137"/>
      <c r="CPL3269" s="137"/>
      <c r="CPM3269" s="137"/>
      <c r="CPN3269" s="137"/>
      <c r="CPO3269" s="137"/>
      <c r="CPP3269" s="137"/>
      <c r="CPQ3269" s="137"/>
      <c r="CPR3269" s="137"/>
      <c r="CPS3269" s="137"/>
      <c r="CPT3269" s="137"/>
      <c r="CPU3269" s="137"/>
      <c r="CPV3269" s="137"/>
      <c r="CPW3269" s="137"/>
      <c r="CPX3269" s="137"/>
      <c r="CPY3269" s="137"/>
      <c r="CPZ3269" s="137"/>
      <c r="CQA3269" s="137"/>
      <c r="CQB3269" s="137"/>
      <c r="CQC3269" s="137"/>
      <c r="CQD3269" s="137"/>
      <c r="CQE3269" s="137"/>
      <c r="CQF3269" s="137"/>
      <c r="CQG3269" s="137"/>
      <c r="CQH3269" s="137"/>
      <c r="CQI3269" s="137"/>
      <c r="CQJ3269" s="137"/>
      <c r="CQK3269" s="137"/>
      <c r="CQL3269" s="137"/>
      <c r="CQM3269" s="137"/>
      <c r="CQN3269" s="137"/>
      <c r="CQO3269" s="137"/>
      <c r="CQP3269" s="137"/>
      <c r="CQQ3269" s="137"/>
      <c r="CQR3269" s="137"/>
      <c r="CQS3269" s="137"/>
      <c r="CQT3269" s="137"/>
      <c r="CQU3269" s="137"/>
      <c r="CQV3269" s="137"/>
      <c r="CQW3269" s="137"/>
      <c r="CQX3269" s="137"/>
      <c r="CQY3269" s="137"/>
      <c r="CQZ3269" s="137"/>
      <c r="CRA3269" s="137"/>
      <c r="CRB3269" s="137"/>
      <c r="CRC3269" s="137"/>
      <c r="CRD3269" s="137"/>
      <c r="CRE3269" s="137"/>
      <c r="CRF3269" s="137"/>
      <c r="CRG3269" s="137"/>
      <c r="CRH3269" s="137"/>
      <c r="CRI3269" s="137"/>
      <c r="CRJ3269" s="137"/>
      <c r="CRK3269" s="137"/>
      <c r="CRL3269" s="137"/>
      <c r="CRM3269" s="137"/>
      <c r="CRN3269" s="137"/>
      <c r="CRO3269" s="137"/>
      <c r="CRP3269" s="137"/>
      <c r="CRQ3269" s="137"/>
      <c r="CRR3269" s="137"/>
      <c r="CRS3269" s="137"/>
      <c r="CRT3269" s="137"/>
      <c r="CRU3269" s="137"/>
      <c r="CRV3269" s="137"/>
      <c r="CRW3269" s="137"/>
      <c r="CRX3269" s="137"/>
      <c r="CRY3269" s="137"/>
      <c r="CRZ3269" s="137"/>
      <c r="CSA3269" s="137"/>
      <c r="CSB3269" s="137"/>
      <c r="CSC3269" s="137"/>
      <c r="CSD3269" s="137"/>
      <c r="CSE3269" s="137"/>
      <c r="CSF3269" s="137"/>
      <c r="CSG3269" s="137"/>
      <c r="CSH3269" s="137"/>
      <c r="CSI3269" s="137"/>
      <c r="CSJ3269" s="137"/>
      <c r="CSK3269" s="137"/>
      <c r="CSL3269" s="137"/>
      <c r="CSM3269" s="137"/>
      <c r="CSN3269" s="137"/>
      <c r="CSO3269" s="137"/>
      <c r="CSP3269" s="137"/>
      <c r="CSQ3269" s="137"/>
      <c r="CSR3269" s="137"/>
      <c r="CSS3269" s="137"/>
      <c r="CST3269" s="137"/>
      <c r="CSU3269" s="137"/>
      <c r="CSV3269" s="137"/>
      <c r="CSW3269" s="137"/>
      <c r="CSX3269" s="137"/>
      <c r="CSY3269" s="137"/>
      <c r="CSZ3269" s="137"/>
      <c r="CTA3269" s="137"/>
      <c r="CTB3269" s="137"/>
      <c r="CTC3269" s="137"/>
      <c r="CTD3269" s="137"/>
      <c r="CTE3269" s="137"/>
      <c r="CTF3269" s="137"/>
      <c r="CTG3269" s="137"/>
      <c r="CTH3269" s="137"/>
      <c r="CTI3269" s="137"/>
      <c r="CTJ3269" s="137"/>
      <c r="CTK3269" s="137"/>
      <c r="CTL3269" s="137"/>
      <c r="CTM3269" s="137"/>
      <c r="CTN3269" s="137"/>
      <c r="CTO3269" s="137"/>
      <c r="CTP3269" s="137"/>
      <c r="CTQ3269" s="137"/>
      <c r="CTR3269" s="137"/>
      <c r="CTS3269" s="137"/>
      <c r="CTT3269" s="137"/>
      <c r="CTU3269" s="137"/>
      <c r="CTV3269" s="137"/>
      <c r="CTW3269" s="137"/>
      <c r="CTX3269" s="137"/>
      <c r="CTY3269" s="137"/>
      <c r="CTZ3269" s="137"/>
      <c r="CUA3269" s="137"/>
      <c r="CUB3269" s="137"/>
      <c r="CUC3269" s="137"/>
      <c r="CUD3269" s="137"/>
      <c r="CUE3269" s="137"/>
      <c r="CUF3269" s="137"/>
      <c r="CUG3269" s="137"/>
      <c r="CUH3269" s="137"/>
      <c r="CUI3269" s="137"/>
      <c r="CUJ3269" s="137"/>
      <c r="CUK3269" s="137"/>
      <c r="CUL3269" s="137"/>
      <c r="CUM3269" s="137"/>
      <c r="CUN3269" s="137"/>
      <c r="CUO3269" s="137"/>
      <c r="CUP3269" s="137"/>
      <c r="CUQ3269" s="137"/>
      <c r="CUR3269" s="137"/>
      <c r="CUS3269" s="137"/>
      <c r="CUT3269" s="137"/>
      <c r="CUU3269" s="137"/>
      <c r="CUV3269" s="137"/>
      <c r="CUW3269" s="137"/>
      <c r="CUX3269" s="137"/>
      <c r="CUY3269" s="137"/>
      <c r="CUZ3269" s="137"/>
      <c r="CVA3269" s="137"/>
      <c r="CVB3269" s="137"/>
      <c r="CVC3269" s="137"/>
      <c r="CVD3269" s="137"/>
      <c r="CVE3269" s="137"/>
      <c r="CVF3269" s="137"/>
      <c r="CVG3269" s="137"/>
      <c r="CVH3269" s="137"/>
      <c r="CVI3269" s="137"/>
      <c r="CVJ3269" s="137"/>
      <c r="CVK3269" s="137"/>
      <c r="CVL3269" s="137"/>
      <c r="CVM3269" s="137"/>
      <c r="CVN3269" s="137"/>
      <c r="CVO3269" s="137"/>
      <c r="CVP3269" s="137"/>
      <c r="CVQ3269" s="137"/>
      <c r="CVR3269" s="137"/>
      <c r="CVS3269" s="137"/>
      <c r="CVT3269" s="137"/>
      <c r="CVU3269" s="137"/>
      <c r="CVV3269" s="137"/>
      <c r="CVW3269" s="137"/>
      <c r="CVX3269" s="137"/>
      <c r="CVY3269" s="137"/>
      <c r="CVZ3269" s="137"/>
      <c r="CWA3269" s="137"/>
      <c r="CWB3269" s="137"/>
      <c r="CWC3269" s="137"/>
      <c r="CWD3269" s="137"/>
      <c r="CWE3269" s="137"/>
      <c r="CWF3269" s="137"/>
      <c r="CWG3269" s="137"/>
      <c r="CWH3269" s="137"/>
      <c r="CWI3269" s="137"/>
      <c r="CWJ3269" s="137"/>
      <c r="CWK3269" s="137"/>
      <c r="CWL3269" s="137"/>
      <c r="CWM3269" s="137"/>
      <c r="CWN3269" s="137"/>
      <c r="CWO3269" s="137"/>
      <c r="CWP3269" s="137"/>
      <c r="CWQ3269" s="137"/>
      <c r="CWR3269" s="137"/>
      <c r="CWS3269" s="137"/>
      <c r="CWT3269" s="137"/>
      <c r="CWU3269" s="137"/>
      <c r="CWV3269" s="137"/>
      <c r="CWW3269" s="137"/>
      <c r="CWX3269" s="137"/>
      <c r="CWY3269" s="137"/>
      <c r="CWZ3269" s="137"/>
      <c r="CXA3269" s="137"/>
      <c r="CXB3269" s="137"/>
      <c r="CXC3269" s="137"/>
      <c r="CXD3269" s="137"/>
      <c r="CXE3269" s="137"/>
      <c r="CXF3269" s="137"/>
      <c r="CXG3269" s="137"/>
      <c r="CXH3269" s="137"/>
      <c r="CXI3269" s="137"/>
      <c r="CXJ3269" s="137"/>
      <c r="CXK3269" s="137"/>
      <c r="CXL3269" s="137"/>
      <c r="CXM3269" s="137"/>
      <c r="CXN3269" s="137"/>
      <c r="CXO3269" s="137"/>
      <c r="CXP3269" s="137"/>
      <c r="CXQ3269" s="137"/>
      <c r="CXR3269" s="137"/>
      <c r="CXS3269" s="137"/>
      <c r="CXT3269" s="137"/>
      <c r="CXU3269" s="137"/>
      <c r="CXV3269" s="137"/>
      <c r="CXW3269" s="137"/>
      <c r="CXX3269" s="137"/>
      <c r="CXY3269" s="137"/>
      <c r="CXZ3269" s="137"/>
      <c r="CYA3269" s="137"/>
      <c r="CYB3269" s="137"/>
      <c r="CYC3269" s="137"/>
      <c r="CYD3269" s="137"/>
      <c r="CYE3269" s="137"/>
      <c r="CYF3269" s="137"/>
      <c r="CYG3269" s="137"/>
      <c r="CYH3269" s="137"/>
      <c r="CYI3269" s="137"/>
      <c r="CYJ3269" s="137"/>
      <c r="CYK3269" s="137"/>
      <c r="CYL3269" s="137"/>
      <c r="CYM3269" s="137"/>
      <c r="CYN3269" s="137"/>
      <c r="CYO3269" s="137"/>
      <c r="CYP3269" s="137"/>
      <c r="CYQ3269" s="137"/>
      <c r="CYR3269" s="137"/>
      <c r="CYS3269" s="137"/>
      <c r="CYT3269" s="137"/>
      <c r="CYU3269" s="137"/>
      <c r="CYV3269" s="137"/>
      <c r="CYW3269" s="137"/>
      <c r="CYX3269" s="137"/>
      <c r="CYY3269" s="137"/>
      <c r="CYZ3269" s="137"/>
      <c r="CZA3269" s="137"/>
      <c r="CZB3269" s="137"/>
      <c r="CZC3269" s="137"/>
      <c r="CZD3269" s="137"/>
      <c r="CZE3269" s="137"/>
      <c r="CZF3269" s="137"/>
      <c r="CZG3269" s="137"/>
      <c r="CZH3269" s="137"/>
      <c r="CZI3269" s="137"/>
      <c r="CZJ3269" s="137"/>
      <c r="CZK3269" s="137"/>
      <c r="CZL3269" s="137"/>
      <c r="CZM3269" s="137"/>
      <c r="CZN3269" s="137"/>
      <c r="CZO3269" s="137"/>
      <c r="CZP3269" s="137"/>
      <c r="CZQ3269" s="137"/>
      <c r="CZR3269" s="137"/>
      <c r="CZS3269" s="137"/>
      <c r="CZT3269" s="137"/>
      <c r="CZU3269" s="137"/>
      <c r="CZV3269" s="137"/>
      <c r="CZW3269" s="137"/>
      <c r="CZX3269" s="137"/>
      <c r="CZY3269" s="137"/>
      <c r="CZZ3269" s="137"/>
      <c r="DAA3269" s="137"/>
      <c r="DAB3269" s="137"/>
      <c r="DAC3269" s="137"/>
      <c r="DAD3269" s="137"/>
      <c r="DAE3269" s="137"/>
      <c r="DAF3269" s="137"/>
      <c r="DAG3269" s="137"/>
      <c r="DAH3269" s="137"/>
      <c r="DAI3269" s="137"/>
      <c r="DAJ3269" s="137"/>
      <c r="DAK3269" s="137"/>
      <c r="DAL3269" s="137"/>
      <c r="DAM3269" s="137"/>
      <c r="DAN3269" s="137"/>
      <c r="DAO3269" s="137"/>
      <c r="DAP3269" s="137"/>
      <c r="DAQ3269" s="137"/>
      <c r="DAR3269" s="137"/>
      <c r="DAS3269" s="137"/>
      <c r="DAT3269" s="137"/>
      <c r="DAU3269" s="137"/>
      <c r="DAV3269" s="137"/>
      <c r="DAW3269" s="137"/>
      <c r="DAX3269" s="137"/>
      <c r="DAY3269" s="137"/>
      <c r="DAZ3269" s="137"/>
      <c r="DBA3269" s="137"/>
      <c r="DBB3269" s="137"/>
      <c r="DBC3269" s="137"/>
      <c r="DBD3269" s="137"/>
      <c r="DBE3269" s="137"/>
      <c r="DBF3269" s="137"/>
      <c r="DBG3269" s="137"/>
      <c r="DBH3269" s="137"/>
      <c r="DBI3269" s="137"/>
      <c r="DBJ3269" s="137"/>
      <c r="DBK3269" s="137"/>
      <c r="DBL3269" s="137"/>
      <c r="DBM3269" s="137"/>
      <c r="DBN3269" s="137"/>
      <c r="DBO3269" s="137"/>
      <c r="DBP3269" s="137"/>
      <c r="DBQ3269" s="137"/>
      <c r="DBR3269" s="137"/>
      <c r="DBS3269" s="137"/>
      <c r="DBT3269" s="137"/>
      <c r="DBU3269" s="137"/>
      <c r="DBV3269" s="137"/>
      <c r="DBW3269" s="137"/>
      <c r="DBX3269" s="137"/>
      <c r="DBY3269" s="137"/>
      <c r="DBZ3269" s="137"/>
      <c r="DCA3269" s="137"/>
      <c r="DCB3269" s="137"/>
      <c r="DCC3269" s="137"/>
      <c r="DCD3269" s="137"/>
      <c r="DCE3269" s="137"/>
      <c r="DCF3269" s="137"/>
      <c r="DCG3269" s="137"/>
      <c r="DCH3269" s="137"/>
      <c r="DCI3269" s="137"/>
      <c r="DCJ3269" s="137"/>
      <c r="DCK3269" s="137"/>
      <c r="DCL3269" s="137"/>
      <c r="DCM3269" s="137"/>
      <c r="DCN3269" s="137"/>
      <c r="DCO3269" s="137"/>
      <c r="DCP3269" s="137"/>
      <c r="DCQ3269" s="137"/>
      <c r="DCR3269" s="137"/>
      <c r="DCS3269" s="137"/>
      <c r="DCT3269" s="137"/>
      <c r="DCU3269" s="137"/>
      <c r="DCV3269" s="137"/>
      <c r="DCW3269" s="137"/>
      <c r="DCX3269" s="137"/>
      <c r="DCY3269" s="137"/>
      <c r="DCZ3269" s="137"/>
      <c r="DDA3269" s="137"/>
      <c r="DDB3269" s="137"/>
      <c r="DDC3269" s="137"/>
      <c r="DDD3269" s="137"/>
      <c r="DDE3269" s="137"/>
      <c r="DDF3269" s="137"/>
      <c r="DDG3269" s="137"/>
      <c r="DDH3269" s="137"/>
      <c r="DDI3269" s="137"/>
      <c r="DDJ3269" s="137"/>
      <c r="DDK3269" s="137"/>
      <c r="DDL3269" s="137"/>
      <c r="DDM3269" s="137"/>
      <c r="DDN3269" s="137"/>
      <c r="DDO3269" s="137"/>
      <c r="DDP3269" s="137"/>
      <c r="DDQ3269" s="137"/>
      <c r="DDR3269" s="137"/>
      <c r="DDS3269" s="137"/>
      <c r="DDT3269" s="137"/>
      <c r="DDU3269" s="137"/>
      <c r="DDV3269" s="137"/>
      <c r="DDW3269" s="137"/>
      <c r="DDX3269" s="137"/>
      <c r="DDY3269" s="137"/>
      <c r="DDZ3269" s="137"/>
      <c r="DEA3269" s="137"/>
      <c r="DEB3269" s="137"/>
      <c r="DEC3269" s="137"/>
      <c r="DED3269" s="137"/>
      <c r="DEE3269" s="137"/>
      <c r="DEF3269" s="137"/>
      <c r="DEG3269" s="137"/>
      <c r="DEH3269" s="137"/>
      <c r="DEI3269" s="137"/>
      <c r="DEJ3269" s="137"/>
      <c r="DEK3269" s="137"/>
      <c r="DEL3269" s="137"/>
      <c r="DEM3269" s="137"/>
      <c r="DEN3269" s="137"/>
      <c r="DEO3269" s="137"/>
      <c r="DEP3269" s="137"/>
      <c r="DEQ3269" s="137"/>
      <c r="DER3269" s="137"/>
      <c r="DES3269" s="137"/>
      <c r="DET3269" s="137"/>
      <c r="DEU3269" s="137"/>
      <c r="DEV3269" s="137"/>
      <c r="DEW3269" s="137"/>
      <c r="DEX3269" s="137"/>
      <c r="DEY3269" s="137"/>
      <c r="DEZ3269" s="137"/>
      <c r="DFA3269" s="137"/>
      <c r="DFB3269" s="137"/>
      <c r="DFC3269" s="137"/>
      <c r="DFD3269" s="137"/>
      <c r="DFE3269" s="137"/>
      <c r="DFF3269" s="137"/>
      <c r="DFG3269" s="137"/>
      <c r="DFH3269" s="137"/>
      <c r="DFI3269" s="137"/>
      <c r="DFJ3269" s="137"/>
      <c r="DFK3269" s="137"/>
      <c r="DFL3269" s="137"/>
      <c r="DFM3269" s="137"/>
      <c r="DFN3269" s="137"/>
      <c r="DFO3269" s="137"/>
      <c r="DFP3269" s="137"/>
      <c r="DFQ3269" s="137"/>
      <c r="DFR3269" s="137"/>
      <c r="DFS3269" s="137"/>
      <c r="DFT3269" s="137"/>
      <c r="DFU3269" s="137"/>
      <c r="DFV3269" s="137"/>
      <c r="DFW3269" s="137"/>
      <c r="DFX3269" s="137"/>
      <c r="DFY3269" s="137"/>
      <c r="DFZ3269" s="137"/>
      <c r="DGA3269" s="137"/>
      <c r="DGB3269" s="137"/>
      <c r="DGC3269" s="137"/>
      <c r="DGD3269" s="137"/>
      <c r="DGE3269" s="137"/>
      <c r="DGF3269" s="137"/>
      <c r="DGG3269" s="137"/>
      <c r="DGH3269" s="137"/>
      <c r="DGI3269" s="137"/>
      <c r="DGJ3269" s="137"/>
      <c r="DGK3269" s="137"/>
      <c r="DGL3269" s="137"/>
      <c r="DGM3269" s="137"/>
      <c r="DGN3269" s="137"/>
      <c r="DGO3269" s="137"/>
      <c r="DGP3269" s="137"/>
      <c r="DGQ3269" s="137"/>
      <c r="DGR3269" s="137"/>
      <c r="DGS3269" s="137"/>
      <c r="DGT3269" s="137"/>
      <c r="DGU3269" s="137"/>
      <c r="DGV3269" s="137"/>
      <c r="DGW3269" s="137"/>
      <c r="DGX3269" s="137"/>
      <c r="DGY3269" s="137"/>
      <c r="DGZ3269" s="137"/>
      <c r="DHA3269" s="137"/>
      <c r="DHB3269" s="137"/>
      <c r="DHC3269" s="137"/>
      <c r="DHD3269" s="137"/>
      <c r="DHE3269" s="137"/>
      <c r="DHF3269" s="137"/>
      <c r="DHG3269" s="137"/>
      <c r="DHH3269" s="137"/>
      <c r="DHI3269" s="137"/>
      <c r="DHJ3269" s="137"/>
      <c r="DHK3269" s="137"/>
      <c r="DHL3269" s="137"/>
      <c r="DHM3269" s="137"/>
      <c r="DHN3269" s="137"/>
      <c r="DHO3269" s="137"/>
    </row>
    <row r="3270" spans="1:2927" ht="25.5" customHeight="1" outlineLevel="1" x14ac:dyDescent="0.35">
      <c r="A3270" s="83" t="s">
        <v>4516</v>
      </c>
      <c r="B3270" s="84" t="s">
        <v>73</v>
      </c>
      <c r="C3270" s="85"/>
      <c r="D3270" s="86"/>
      <c r="E3270" s="101"/>
      <c r="F3270" s="101"/>
      <c r="G3270" s="101"/>
      <c r="H3270" s="101"/>
      <c r="I3270" s="101">
        <f t="shared" si="199"/>
        <v>0</v>
      </c>
      <c r="J3270" s="101"/>
      <c r="K3270" s="101"/>
      <c r="L3270" s="101"/>
      <c r="M3270" s="101"/>
      <c r="N3270" s="101">
        <f t="shared" si="200"/>
        <v>0</v>
      </c>
      <c r="O3270" s="88">
        <v>46073</v>
      </c>
      <c r="P3270" s="88">
        <v>46099</v>
      </c>
      <c r="Q3270" s="89">
        <v>0.06</v>
      </c>
      <c r="R3270" s="90" t="s">
        <v>33</v>
      </c>
      <c r="S3270" s="91"/>
      <c r="T3270" s="91"/>
      <c r="U3270" s="102"/>
    </row>
    <row r="3271" spans="1:2927" s="148" customFormat="1" ht="25.5" customHeight="1" outlineLevel="1" x14ac:dyDescent="0.35">
      <c r="A3271" s="83" t="s">
        <v>4517</v>
      </c>
      <c r="B3271" s="84" t="s">
        <v>76</v>
      </c>
      <c r="C3271" s="85"/>
      <c r="D3271" s="86"/>
      <c r="E3271" s="101"/>
      <c r="F3271" s="101"/>
      <c r="G3271" s="101"/>
      <c r="H3271" s="101"/>
      <c r="I3271" s="101">
        <f t="shared" si="199"/>
        <v>0</v>
      </c>
      <c r="J3271" s="101"/>
      <c r="K3271" s="101"/>
      <c r="L3271" s="101"/>
      <c r="M3271" s="101"/>
      <c r="N3271" s="101">
        <f t="shared" si="200"/>
        <v>0</v>
      </c>
      <c r="O3271" s="88">
        <v>46099</v>
      </c>
      <c r="P3271" s="88">
        <v>46106</v>
      </c>
      <c r="Q3271" s="89">
        <v>0.03</v>
      </c>
      <c r="R3271" s="90" t="s">
        <v>33</v>
      </c>
      <c r="S3271" s="91"/>
      <c r="T3271" s="91"/>
      <c r="U3271" s="102"/>
      <c r="V3271" s="137"/>
      <c r="W3271" s="137"/>
      <c r="X3271" s="137"/>
      <c r="Y3271" s="137"/>
      <c r="Z3271" s="137"/>
      <c r="AA3271" s="137"/>
      <c r="AB3271" s="137"/>
      <c r="AC3271" s="137"/>
      <c r="AD3271" s="137"/>
      <c r="AE3271" s="137"/>
      <c r="AF3271" s="137"/>
      <c r="AG3271" s="137"/>
      <c r="AH3271" s="137"/>
      <c r="AI3271" s="137"/>
      <c r="AJ3271" s="137"/>
      <c r="AK3271" s="137"/>
      <c r="AL3271" s="137"/>
      <c r="AM3271" s="137"/>
      <c r="AN3271" s="137"/>
      <c r="AO3271" s="137"/>
      <c r="AP3271" s="137"/>
      <c r="AQ3271" s="137"/>
      <c r="AR3271" s="137"/>
      <c r="AS3271" s="137"/>
      <c r="AT3271" s="137"/>
      <c r="AU3271" s="137"/>
      <c r="AV3271" s="137"/>
      <c r="AW3271" s="137"/>
      <c r="AX3271" s="137"/>
      <c r="AY3271" s="137"/>
      <c r="AZ3271" s="137"/>
      <c r="BA3271" s="137"/>
      <c r="BB3271" s="137"/>
      <c r="BC3271" s="137"/>
      <c r="BD3271" s="137"/>
      <c r="BE3271" s="137"/>
      <c r="BF3271" s="137"/>
      <c r="BG3271" s="137"/>
      <c r="BH3271" s="137"/>
      <c r="BI3271" s="137"/>
      <c r="BJ3271" s="137"/>
      <c r="BK3271" s="137"/>
      <c r="BL3271" s="137"/>
      <c r="BM3271" s="137"/>
      <c r="BN3271" s="137"/>
      <c r="BO3271" s="137"/>
      <c r="BP3271" s="137"/>
      <c r="BQ3271" s="137"/>
      <c r="BR3271" s="137"/>
      <c r="BS3271" s="137"/>
      <c r="BT3271" s="137"/>
      <c r="BU3271" s="137"/>
      <c r="BV3271" s="137"/>
      <c r="BW3271" s="137"/>
      <c r="BX3271" s="137"/>
      <c r="BY3271" s="137"/>
      <c r="BZ3271" s="137"/>
      <c r="CA3271" s="137"/>
      <c r="CB3271" s="137"/>
      <c r="CC3271" s="137"/>
      <c r="CD3271" s="137"/>
      <c r="CE3271" s="137"/>
      <c r="CF3271" s="137"/>
      <c r="CG3271" s="137"/>
      <c r="CH3271" s="137"/>
      <c r="CI3271" s="137"/>
      <c r="CJ3271" s="137"/>
      <c r="CK3271" s="137"/>
      <c r="CL3271" s="137"/>
      <c r="CM3271" s="137"/>
      <c r="CN3271" s="137"/>
      <c r="CO3271" s="137"/>
      <c r="CP3271" s="137"/>
      <c r="CQ3271" s="137"/>
      <c r="CR3271" s="137"/>
      <c r="CS3271" s="137"/>
      <c r="CT3271" s="137"/>
      <c r="CU3271" s="137"/>
      <c r="CV3271" s="137"/>
      <c r="CW3271" s="137"/>
      <c r="CX3271" s="137"/>
      <c r="CY3271" s="137"/>
      <c r="CZ3271" s="137"/>
      <c r="DA3271" s="137"/>
      <c r="DB3271" s="137"/>
      <c r="DC3271" s="137"/>
      <c r="DD3271" s="137"/>
      <c r="DE3271" s="137"/>
      <c r="DF3271" s="137"/>
      <c r="DG3271" s="137"/>
      <c r="DH3271" s="137"/>
      <c r="DI3271" s="137"/>
      <c r="DJ3271" s="137"/>
      <c r="DK3271" s="137"/>
      <c r="DL3271" s="137"/>
      <c r="DM3271" s="137"/>
      <c r="DN3271" s="137"/>
      <c r="DO3271" s="137"/>
      <c r="DP3271" s="137"/>
      <c r="DQ3271" s="137"/>
      <c r="DR3271" s="137"/>
      <c r="DS3271" s="137"/>
      <c r="DT3271" s="137"/>
      <c r="DU3271" s="137"/>
      <c r="DV3271" s="137"/>
      <c r="DW3271" s="137"/>
      <c r="DX3271" s="137"/>
      <c r="DY3271" s="137"/>
      <c r="DZ3271" s="137"/>
      <c r="EA3271" s="137"/>
      <c r="EB3271" s="137"/>
      <c r="EC3271" s="137"/>
      <c r="ED3271" s="137"/>
      <c r="EE3271" s="137"/>
      <c r="EF3271" s="137"/>
      <c r="EG3271" s="137"/>
      <c r="EH3271" s="137"/>
      <c r="EI3271" s="137"/>
      <c r="EJ3271" s="137"/>
      <c r="EK3271" s="137"/>
      <c r="EL3271" s="137"/>
      <c r="EM3271" s="137"/>
      <c r="EN3271" s="137"/>
      <c r="EO3271" s="137"/>
      <c r="EP3271" s="137"/>
      <c r="EQ3271" s="137"/>
      <c r="ER3271" s="137"/>
      <c r="ES3271" s="137"/>
      <c r="ET3271" s="137"/>
      <c r="EU3271" s="137"/>
      <c r="EV3271" s="137"/>
      <c r="EW3271" s="137"/>
      <c r="EX3271" s="137"/>
      <c r="EY3271" s="137"/>
      <c r="EZ3271" s="137"/>
      <c r="FA3271" s="137"/>
      <c r="FB3271" s="137"/>
      <c r="FC3271" s="137"/>
      <c r="FD3271" s="137"/>
      <c r="FE3271" s="137"/>
      <c r="FF3271" s="137"/>
      <c r="FG3271" s="137"/>
      <c r="FH3271" s="137"/>
      <c r="FI3271" s="137"/>
      <c r="FJ3271" s="137"/>
      <c r="FK3271" s="137"/>
      <c r="FL3271" s="137"/>
      <c r="FM3271" s="137"/>
      <c r="FN3271" s="137"/>
      <c r="FO3271" s="137"/>
      <c r="FP3271" s="137"/>
      <c r="FQ3271" s="137"/>
      <c r="FR3271" s="137"/>
      <c r="FS3271" s="137"/>
      <c r="FT3271" s="137"/>
      <c r="FU3271" s="137"/>
      <c r="FV3271" s="137"/>
      <c r="FW3271" s="137"/>
      <c r="FX3271" s="137"/>
      <c r="FY3271" s="137"/>
      <c r="FZ3271" s="137"/>
      <c r="GA3271" s="137"/>
      <c r="GB3271" s="137"/>
      <c r="GC3271" s="137"/>
      <c r="GD3271" s="137"/>
      <c r="GE3271" s="137"/>
      <c r="GF3271" s="137"/>
      <c r="GG3271" s="137"/>
      <c r="GH3271" s="137"/>
      <c r="GI3271" s="137"/>
      <c r="GJ3271" s="137"/>
      <c r="GK3271" s="137"/>
      <c r="GL3271" s="137"/>
      <c r="GM3271" s="137"/>
      <c r="GN3271" s="137"/>
      <c r="GO3271" s="137"/>
      <c r="GP3271" s="137"/>
      <c r="GQ3271" s="137"/>
      <c r="GR3271" s="137"/>
      <c r="GS3271" s="137"/>
      <c r="GT3271" s="137"/>
      <c r="GU3271" s="137"/>
      <c r="GV3271" s="137"/>
      <c r="GW3271" s="137"/>
      <c r="GX3271" s="137"/>
      <c r="GY3271" s="137"/>
      <c r="GZ3271" s="137"/>
      <c r="HA3271" s="137"/>
      <c r="HB3271" s="137"/>
      <c r="HC3271" s="137"/>
      <c r="HD3271" s="137"/>
      <c r="HE3271" s="137"/>
      <c r="HF3271" s="137"/>
      <c r="HG3271" s="137"/>
      <c r="HH3271" s="137"/>
      <c r="HI3271" s="137"/>
      <c r="HJ3271" s="137"/>
      <c r="HK3271" s="137"/>
      <c r="HL3271" s="137"/>
      <c r="HM3271" s="137"/>
      <c r="HN3271" s="137"/>
      <c r="HO3271" s="137"/>
      <c r="HP3271" s="137"/>
      <c r="HQ3271" s="137"/>
      <c r="HR3271" s="137"/>
      <c r="HS3271" s="137"/>
      <c r="HT3271" s="137"/>
      <c r="HU3271" s="137"/>
      <c r="HV3271" s="137"/>
      <c r="HW3271" s="137"/>
      <c r="HX3271" s="137"/>
      <c r="HY3271" s="137"/>
      <c r="HZ3271" s="137"/>
      <c r="IA3271" s="137"/>
      <c r="IB3271" s="137"/>
      <c r="IC3271" s="137"/>
      <c r="ID3271" s="137"/>
      <c r="IE3271" s="137"/>
      <c r="IF3271" s="137"/>
      <c r="IG3271" s="137"/>
      <c r="IH3271" s="137"/>
      <c r="II3271" s="137"/>
      <c r="IJ3271" s="137"/>
      <c r="IK3271" s="137"/>
      <c r="IL3271" s="137"/>
      <c r="IM3271" s="137"/>
      <c r="IN3271" s="137"/>
      <c r="IO3271" s="137"/>
      <c r="IP3271" s="137"/>
      <c r="IQ3271" s="137"/>
      <c r="IR3271" s="137"/>
      <c r="IS3271" s="137"/>
      <c r="IT3271" s="137"/>
      <c r="IU3271" s="137"/>
      <c r="IV3271" s="137"/>
      <c r="IW3271" s="137"/>
      <c r="IX3271" s="137"/>
      <c r="IY3271" s="137"/>
      <c r="IZ3271" s="137"/>
      <c r="JA3271" s="137"/>
      <c r="JB3271" s="137"/>
      <c r="JC3271" s="137"/>
      <c r="JD3271" s="137"/>
      <c r="JE3271" s="137"/>
      <c r="JF3271" s="137"/>
      <c r="JG3271" s="137"/>
      <c r="JH3271" s="137"/>
      <c r="JI3271" s="137"/>
      <c r="JJ3271" s="137"/>
      <c r="JK3271" s="137"/>
      <c r="JL3271" s="137"/>
      <c r="JM3271" s="137"/>
      <c r="JN3271" s="137"/>
      <c r="JO3271" s="137"/>
      <c r="JP3271" s="137"/>
      <c r="JQ3271" s="137"/>
      <c r="JR3271" s="137"/>
      <c r="JS3271" s="137"/>
      <c r="JT3271" s="137"/>
      <c r="JU3271" s="137"/>
      <c r="JV3271" s="137"/>
      <c r="JW3271" s="137"/>
      <c r="JX3271" s="137"/>
      <c r="JY3271" s="137"/>
      <c r="JZ3271" s="137"/>
      <c r="KA3271" s="137"/>
      <c r="KB3271" s="137"/>
      <c r="KC3271" s="137"/>
      <c r="KD3271" s="137"/>
      <c r="KE3271" s="137"/>
      <c r="KF3271" s="137"/>
      <c r="KG3271" s="137"/>
      <c r="KH3271" s="137"/>
      <c r="KI3271" s="137"/>
      <c r="KJ3271" s="137"/>
      <c r="KK3271" s="137"/>
      <c r="KL3271" s="137"/>
      <c r="KM3271" s="137"/>
      <c r="KN3271" s="137"/>
      <c r="KO3271" s="137"/>
      <c r="KP3271" s="137"/>
      <c r="KQ3271" s="137"/>
      <c r="KR3271" s="137"/>
      <c r="KS3271" s="137"/>
      <c r="KT3271" s="137"/>
      <c r="KU3271" s="137"/>
      <c r="KV3271" s="137"/>
      <c r="KW3271" s="137"/>
      <c r="KX3271" s="137"/>
      <c r="KY3271" s="137"/>
      <c r="KZ3271" s="137"/>
      <c r="LA3271" s="137"/>
      <c r="LB3271" s="137"/>
      <c r="LC3271" s="137"/>
      <c r="LD3271" s="137"/>
      <c r="LE3271" s="137"/>
      <c r="LF3271" s="137"/>
      <c r="LG3271" s="137"/>
      <c r="LH3271" s="137"/>
      <c r="LI3271" s="137"/>
      <c r="LJ3271" s="137"/>
      <c r="LK3271" s="137"/>
      <c r="LL3271" s="137"/>
      <c r="LM3271" s="137"/>
      <c r="LN3271" s="137"/>
      <c r="LO3271" s="137"/>
      <c r="LP3271" s="137"/>
      <c r="LQ3271" s="137"/>
      <c r="LR3271" s="137"/>
      <c r="LS3271" s="137"/>
      <c r="LT3271" s="137"/>
      <c r="LU3271" s="137"/>
      <c r="LV3271" s="137"/>
      <c r="LW3271" s="137"/>
      <c r="LX3271" s="137"/>
      <c r="LY3271" s="137"/>
      <c r="LZ3271" s="137"/>
      <c r="MA3271" s="137"/>
      <c r="MB3271" s="137"/>
      <c r="MC3271" s="137"/>
      <c r="MD3271" s="137"/>
      <c r="ME3271" s="137"/>
      <c r="MF3271" s="137"/>
      <c r="MG3271" s="137"/>
      <c r="MH3271" s="137"/>
      <c r="MI3271" s="137"/>
      <c r="MJ3271" s="137"/>
      <c r="MK3271" s="137"/>
      <c r="ML3271" s="137"/>
      <c r="MM3271" s="137"/>
      <c r="MN3271" s="137"/>
      <c r="MO3271" s="137"/>
      <c r="MP3271" s="137"/>
      <c r="MQ3271" s="137"/>
      <c r="MR3271" s="137"/>
      <c r="MS3271" s="137"/>
      <c r="MT3271" s="137"/>
      <c r="MU3271" s="137"/>
      <c r="MV3271" s="137"/>
      <c r="MW3271" s="137"/>
      <c r="MX3271" s="137"/>
      <c r="MY3271" s="137"/>
      <c r="MZ3271" s="137"/>
      <c r="NA3271" s="137"/>
      <c r="NB3271" s="137"/>
      <c r="NC3271" s="137"/>
      <c r="ND3271" s="137"/>
      <c r="NE3271" s="137"/>
      <c r="NF3271" s="137"/>
      <c r="NG3271" s="137"/>
      <c r="NH3271" s="137"/>
      <c r="NI3271" s="137"/>
      <c r="NJ3271" s="137"/>
      <c r="NK3271" s="137"/>
      <c r="NL3271" s="137"/>
      <c r="NM3271" s="137"/>
      <c r="NN3271" s="137"/>
      <c r="NO3271" s="137"/>
      <c r="NP3271" s="137"/>
      <c r="NQ3271" s="137"/>
      <c r="NR3271" s="137"/>
      <c r="NS3271" s="137"/>
      <c r="NT3271" s="137"/>
      <c r="NU3271" s="137"/>
      <c r="NV3271" s="137"/>
      <c r="NW3271" s="137"/>
      <c r="NX3271" s="137"/>
      <c r="NY3271" s="137"/>
      <c r="NZ3271" s="137"/>
      <c r="OA3271" s="137"/>
      <c r="OB3271" s="137"/>
      <c r="OC3271" s="137"/>
      <c r="OD3271" s="137"/>
      <c r="OE3271" s="137"/>
      <c r="OF3271" s="137"/>
      <c r="OG3271" s="137"/>
      <c r="OH3271" s="137"/>
      <c r="OI3271" s="137"/>
      <c r="OJ3271" s="137"/>
      <c r="OK3271" s="137"/>
      <c r="OL3271" s="137"/>
      <c r="OM3271" s="137"/>
      <c r="ON3271" s="137"/>
      <c r="OO3271" s="137"/>
      <c r="OP3271" s="137"/>
      <c r="OQ3271" s="137"/>
      <c r="OR3271" s="137"/>
      <c r="OS3271" s="137"/>
      <c r="OT3271" s="137"/>
      <c r="OU3271" s="137"/>
      <c r="OV3271" s="137"/>
      <c r="OW3271" s="137"/>
      <c r="OX3271" s="137"/>
      <c r="OY3271" s="137"/>
      <c r="OZ3271" s="137"/>
      <c r="PA3271" s="137"/>
      <c r="PB3271" s="137"/>
      <c r="PC3271" s="137"/>
      <c r="PD3271" s="137"/>
      <c r="PE3271" s="137"/>
      <c r="PF3271" s="137"/>
      <c r="PG3271" s="137"/>
      <c r="PH3271" s="137"/>
      <c r="PI3271" s="137"/>
      <c r="PJ3271" s="137"/>
      <c r="PK3271" s="137"/>
      <c r="PL3271" s="137"/>
      <c r="PM3271" s="137"/>
      <c r="PN3271" s="137"/>
      <c r="PO3271" s="137"/>
      <c r="PP3271" s="137"/>
      <c r="PQ3271" s="137"/>
      <c r="PR3271" s="137"/>
      <c r="PS3271" s="137"/>
      <c r="PT3271" s="137"/>
      <c r="PU3271" s="137"/>
      <c r="PV3271" s="137"/>
      <c r="PW3271" s="137"/>
      <c r="PX3271" s="137"/>
      <c r="PY3271" s="137"/>
      <c r="PZ3271" s="137"/>
      <c r="QA3271" s="137"/>
      <c r="QB3271" s="137"/>
      <c r="QC3271" s="137"/>
      <c r="QD3271" s="137"/>
      <c r="QE3271" s="137"/>
      <c r="QF3271" s="137"/>
      <c r="QG3271" s="137"/>
      <c r="QH3271" s="137"/>
      <c r="QI3271" s="137"/>
      <c r="QJ3271" s="137"/>
      <c r="QK3271" s="137"/>
      <c r="QL3271" s="137"/>
      <c r="QM3271" s="137"/>
      <c r="QN3271" s="137"/>
      <c r="QO3271" s="137"/>
      <c r="QP3271" s="137"/>
      <c r="QQ3271" s="137"/>
      <c r="QR3271" s="137"/>
      <c r="QS3271" s="137"/>
      <c r="QT3271" s="137"/>
      <c r="QU3271" s="137"/>
      <c r="QV3271" s="137"/>
      <c r="QW3271" s="137"/>
      <c r="QX3271" s="137"/>
      <c r="QY3271" s="137"/>
      <c r="QZ3271" s="137"/>
      <c r="RA3271" s="137"/>
      <c r="RB3271" s="137"/>
      <c r="RC3271" s="137"/>
      <c r="RD3271" s="137"/>
      <c r="RE3271" s="137"/>
      <c r="RF3271" s="137"/>
      <c r="RG3271" s="137"/>
      <c r="RH3271" s="137"/>
      <c r="RI3271" s="137"/>
      <c r="RJ3271" s="137"/>
      <c r="RK3271" s="137"/>
      <c r="RL3271" s="137"/>
      <c r="RM3271" s="137"/>
      <c r="RN3271" s="137"/>
      <c r="RO3271" s="137"/>
      <c r="RP3271" s="137"/>
      <c r="RQ3271" s="137"/>
      <c r="RR3271" s="137"/>
      <c r="RS3271" s="137"/>
      <c r="RT3271" s="137"/>
      <c r="RU3271" s="137"/>
      <c r="RV3271" s="137"/>
      <c r="RW3271" s="137"/>
      <c r="RX3271" s="137"/>
      <c r="RY3271" s="137"/>
      <c r="RZ3271" s="137"/>
      <c r="SA3271" s="137"/>
      <c r="SB3271" s="137"/>
      <c r="SC3271" s="137"/>
      <c r="SD3271" s="137"/>
      <c r="SE3271" s="137"/>
      <c r="SF3271" s="137"/>
      <c r="SG3271" s="137"/>
      <c r="SH3271" s="137"/>
      <c r="SI3271" s="137"/>
      <c r="SJ3271" s="137"/>
      <c r="SK3271" s="137"/>
      <c r="SL3271" s="137"/>
      <c r="SM3271" s="137"/>
      <c r="SN3271" s="137"/>
      <c r="SO3271" s="137"/>
      <c r="SP3271" s="137"/>
      <c r="SQ3271" s="137"/>
      <c r="SR3271" s="137"/>
      <c r="SS3271" s="137"/>
      <c r="ST3271" s="137"/>
      <c r="SU3271" s="137"/>
      <c r="SV3271" s="137"/>
      <c r="SW3271" s="137"/>
      <c r="SX3271" s="137"/>
      <c r="SY3271" s="137"/>
      <c r="SZ3271" s="137"/>
      <c r="TA3271" s="137"/>
      <c r="TB3271" s="137"/>
      <c r="TC3271" s="137"/>
      <c r="TD3271" s="137"/>
      <c r="TE3271" s="137"/>
      <c r="TF3271" s="137"/>
      <c r="TG3271" s="137"/>
      <c r="TH3271" s="137"/>
      <c r="TI3271" s="137"/>
      <c r="TJ3271" s="137"/>
      <c r="TK3271" s="137"/>
      <c r="TL3271" s="137"/>
      <c r="TM3271" s="137"/>
      <c r="TN3271" s="137"/>
      <c r="TO3271" s="137"/>
      <c r="TP3271" s="137"/>
      <c r="TQ3271" s="137"/>
      <c r="TR3271" s="137"/>
      <c r="TS3271" s="137"/>
      <c r="TT3271" s="137"/>
      <c r="TU3271" s="137"/>
      <c r="TV3271" s="137"/>
      <c r="TW3271" s="137"/>
      <c r="TX3271" s="137"/>
      <c r="TY3271" s="137"/>
      <c r="TZ3271" s="137"/>
      <c r="UA3271" s="137"/>
      <c r="UB3271" s="137"/>
      <c r="UC3271" s="137"/>
      <c r="UD3271" s="137"/>
      <c r="UE3271" s="137"/>
      <c r="UF3271" s="137"/>
      <c r="UG3271" s="137"/>
      <c r="UH3271" s="137"/>
      <c r="UI3271" s="137"/>
      <c r="UJ3271" s="137"/>
      <c r="UK3271" s="137"/>
      <c r="UL3271" s="137"/>
      <c r="UM3271" s="137"/>
      <c r="UN3271" s="137"/>
      <c r="UO3271" s="137"/>
      <c r="UP3271" s="137"/>
      <c r="UQ3271" s="137"/>
      <c r="UR3271" s="137"/>
      <c r="US3271" s="137"/>
      <c r="UT3271" s="137"/>
      <c r="UU3271" s="137"/>
      <c r="UV3271" s="137"/>
      <c r="UW3271" s="137"/>
      <c r="UX3271" s="137"/>
      <c r="UY3271" s="137"/>
      <c r="UZ3271" s="137"/>
      <c r="VA3271" s="137"/>
      <c r="VB3271" s="137"/>
      <c r="VC3271" s="137"/>
      <c r="VD3271" s="137"/>
      <c r="VE3271" s="137"/>
      <c r="VF3271" s="137"/>
      <c r="VG3271" s="137"/>
      <c r="VH3271" s="137"/>
      <c r="VI3271" s="137"/>
      <c r="VJ3271" s="137"/>
      <c r="VK3271" s="137"/>
      <c r="VL3271" s="137"/>
      <c r="VM3271" s="137"/>
      <c r="VN3271" s="137"/>
      <c r="VO3271" s="137"/>
      <c r="VP3271" s="137"/>
      <c r="VQ3271" s="137"/>
      <c r="VR3271" s="137"/>
      <c r="VS3271" s="137"/>
      <c r="VT3271" s="137"/>
      <c r="VU3271" s="137"/>
      <c r="VV3271" s="137"/>
      <c r="VW3271" s="137"/>
      <c r="VX3271" s="137"/>
      <c r="VY3271" s="137"/>
      <c r="VZ3271" s="137"/>
      <c r="WA3271" s="137"/>
      <c r="WB3271" s="137"/>
      <c r="WC3271" s="137"/>
      <c r="WD3271" s="137"/>
      <c r="WE3271" s="137"/>
      <c r="WF3271" s="137"/>
      <c r="WG3271" s="137"/>
      <c r="WH3271" s="137"/>
      <c r="WI3271" s="137"/>
      <c r="WJ3271" s="137"/>
      <c r="WK3271" s="137"/>
      <c r="WL3271" s="137"/>
      <c r="WM3271" s="137"/>
      <c r="WN3271" s="137"/>
      <c r="WO3271" s="137"/>
      <c r="WP3271" s="137"/>
      <c r="WQ3271" s="137"/>
      <c r="WR3271" s="137"/>
      <c r="WS3271" s="137"/>
      <c r="WT3271" s="137"/>
      <c r="WU3271" s="137"/>
      <c r="WV3271" s="137"/>
      <c r="WW3271" s="137"/>
      <c r="WX3271" s="137"/>
      <c r="WY3271" s="137"/>
      <c r="WZ3271" s="137"/>
      <c r="XA3271" s="137"/>
      <c r="XB3271" s="137"/>
      <c r="XC3271" s="137"/>
      <c r="XD3271" s="137"/>
      <c r="XE3271" s="137"/>
      <c r="XF3271" s="137"/>
      <c r="XG3271" s="137"/>
      <c r="XH3271" s="137"/>
      <c r="XI3271" s="137"/>
      <c r="XJ3271" s="137"/>
      <c r="XK3271" s="137"/>
      <c r="XL3271" s="137"/>
      <c r="XM3271" s="137"/>
      <c r="XN3271" s="137"/>
      <c r="XO3271" s="137"/>
      <c r="XP3271" s="137"/>
      <c r="XQ3271" s="137"/>
      <c r="XR3271" s="137"/>
      <c r="XS3271" s="137"/>
      <c r="XT3271" s="137"/>
      <c r="XU3271" s="137"/>
      <c r="XV3271" s="137"/>
      <c r="XW3271" s="137"/>
      <c r="XX3271" s="137"/>
      <c r="XY3271" s="137"/>
      <c r="XZ3271" s="137"/>
      <c r="YA3271" s="137"/>
      <c r="YB3271" s="137"/>
      <c r="YC3271" s="137"/>
      <c r="YD3271" s="137"/>
      <c r="YE3271" s="137"/>
      <c r="YF3271" s="137"/>
      <c r="YG3271" s="137"/>
      <c r="YH3271" s="137"/>
      <c r="YI3271" s="137"/>
      <c r="YJ3271" s="137"/>
      <c r="YK3271" s="137"/>
      <c r="YL3271" s="137"/>
      <c r="YM3271" s="137"/>
      <c r="YN3271" s="137"/>
      <c r="YO3271" s="137"/>
      <c r="YP3271" s="137"/>
      <c r="YQ3271" s="137"/>
      <c r="YR3271" s="137"/>
      <c r="YS3271" s="137"/>
      <c r="YT3271" s="137"/>
      <c r="YU3271" s="137"/>
      <c r="YV3271" s="137"/>
      <c r="YW3271" s="137"/>
      <c r="YX3271" s="137"/>
      <c r="YY3271" s="137"/>
      <c r="YZ3271" s="137"/>
      <c r="ZA3271" s="137"/>
      <c r="ZB3271" s="137"/>
      <c r="ZC3271" s="137"/>
      <c r="ZD3271" s="137"/>
      <c r="ZE3271" s="137"/>
      <c r="ZF3271" s="137"/>
      <c r="ZG3271" s="137"/>
      <c r="ZH3271" s="137"/>
      <c r="ZI3271" s="137"/>
      <c r="ZJ3271" s="137"/>
      <c r="ZK3271" s="137"/>
      <c r="ZL3271" s="137"/>
      <c r="ZM3271" s="137"/>
      <c r="ZN3271" s="137"/>
      <c r="ZO3271" s="137"/>
      <c r="ZP3271" s="137"/>
      <c r="ZQ3271" s="137"/>
      <c r="ZR3271" s="137"/>
      <c r="ZS3271" s="137"/>
      <c r="ZT3271" s="137"/>
      <c r="ZU3271" s="137"/>
      <c r="ZV3271" s="137"/>
      <c r="ZW3271" s="137"/>
      <c r="ZX3271" s="137"/>
      <c r="ZY3271" s="137"/>
      <c r="ZZ3271" s="137"/>
      <c r="AAA3271" s="137"/>
      <c r="AAB3271" s="137"/>
      <c r="AAC3271" s="137"/>
      <c r="AAD3271" s="137"/>
      <c r="AAE3271" s="137"/>
      <c r="AAF3271" s="137"/>
      <c r="AAG3271" s="137"/>
      <c r="AAH3271" s="137"/>
      <c r="AAI3271" s="137"/>
      <c r="AAJ3271" s="137"/>
      <c r="AAK3271" s="137"/>
      <c r="AAL3271" s="137"/>
      <c r="AAM3271" s="137"/>
      <c r="AAN3271" s="137"/>
      <c r="AAO3271" s="137"/>
      <c r="AAP3271" s="137"/>
      <c r="AAQ3271" s="137"/>
      <c r="AAR3271" s="137"/>
      <c r="AAS3271" s="137"/>
      <c r="AAT3271" s="137"/>
      <c r="AAU3271" s="137"/>
      <c r="AAV3271" s="137"/>
      <c r="AAW3271" s="137"/>
      <c r="AAX3271" s="137"/>
      <c r="AAY3271" s="137"/>
      <c r="AAZ3271" s="137"/>
      <c r="ABA3271" s="137"/>
      <c r="ABB3271" s="137"/>
      <c r="ABC3271" s="137"/>
      <c r="ABD3271" s="137"/>
      <c r="ABE3271" s="137"/>
      <c r="ABF3271" s="137"/>
      <c r="ABG3271" s="137"/>
      <c r="ABH3271" s="137"/>
      <c r="ABI3271" s="137"/>
      <c r="ABJ3271" s="137"/>
      <c r="ABK3271" s="137"/>
      <c r="ABL3271" s="137"/>
      <c r="ABM3271" s="137"/>
      <c r="ABN3271" s="137"/>
      <c r="ABO3271" s="137"/>
      <c r="ABP3271" s="137"/>
      <c r="ABQ3271" s="137"/>
      <c r="ABR3271" s="137"/>
      <c r="ABS3271" s="137"/>
      <c r="ABT3271" s="137"/>
      <c r="ABU3271" s="137"/>
      <c r="ABV3271" s="137"/>
      <c r="ABW3271" s="137"/>
      <c r="ABX3271" s="137"/>
      <c r="ABY3271" s="137"/>
      <c r="ABZ3271" s="137"/>
      <c r="ACA3271" s="137"/>
      <c r="ACB3271" s="137"/>
      <c r="ACC3271" s="137"/>
      <c r="ACD3271" s="137"/>
      <c r="ACE3271" s="137"/>
      <c r="ACF3271" s="137"/>
      <c r="ACG3271" s="137"/>
      <c r="ACH3271" s="137"/>
      <c r="ACI3271" s="137"/>
      <c r="ACJ3271" s="137"/>
      <c r="ACK3271" s="137"/>
      <c r="ACL3271" s="137"/>
      <c r="ACM3271" s="137"/>
      <c r="ACN3271" s="137"/>
      <c r="ACO3271" s="137"/>
      <c r="ACP3271" s="137"/>
      <c r="ACQ3271" s="137"/>
      <c r="ACR3271" s="137"/>
      <c r="ACS3271" s="137"/>
      <c r="ACT3271" s="137"/>
      <c r="ACU3271" s="137"/>
      <c r="ACV3271" s="137"/>
      <c r="ACW3271" s="137"/>
      <c r="ACX3271" s="137"/>
      <c r="ACY3271" s="137"/>
      <c r="ACZ3271" s="137"/>
      <c r="ADA3271" s="137"/>
      <c r="ADB3271" s="137"/>
      <c r="ADC3271" s="137"/>
      <c r="ADD3271" s="137"/>
      <c r="ADE3271" s="137"/>
      <c r="ADF3271" s="137"/>
      <c r="ADG3271" s="137"/>
      <c r="ADH3271" s="137"/>
      <c r="ADI3271" s="137"/>
      <c r="ADJ3271" s="137"/>
      <c r="ADK3271" s="137"/>
      <c r="ADL3271" s="137"/>
      <c r="ADM3271" s="137"/>
      <c r="ADN3271" s="137"/>
      <c r="ADO3271" s="137"/>
      <c r="ADP3271" s="137"/>
      <c r="ADQ3271" s="137"/>
      <c r="ADR3271" s="137"/>
      <c r="ADS3271" s="137"/>
      <c r="ADT3271" s="137"/>
      <c r="ADU3271" s="137"/>
      <c r="ADV3271" s="137"/>
      <c r="ADW3271" s="137"/>
      <c r="ADX3271" s="137"/>
      <c r="ADY3271" s="137"/>
      <c r="ADZ3271" s="137"/>
      <c r="AEA3271" s="137"/>
      <c r="AEB3271" s="137"/>
      <c r="AEC3271" s="137"/>
      <c r="AED3271" s="137"/>
      <c r="AEE3271" s="137"/>
      <c r="AEF3271" s="137"/>
      <c r="AEG3271" s="137"/>
      <c r="AEH3271" s="137"/>
      <c r="AEI3271" s="137"/>
      <c r="AEJ3271" s="137"/>
      <c r="AEK3271" s="137"/>
      <c r="AEL3271" s="137"/>
      <c r="AEM3271" s="137"/>
      <c r="AEN3271" s="137"/>
      <c r="AEO3271" s="137"/>
      <c r="AEP3271" s="137"/>
      <c r="AEQ3271" s="137"/>
      <c r="AER3271" s="137"/>
      <c r="AES3271" s="137"/>
      <c r="AET3271" s="137"/>
      <c r="AEU3271" s="137"/>
      <c r="AEV3271" s="137"/>
      <c r="AEW3271" s="137"/>
      <c r="AEX3271" s="137"/>
      <c r="AEY3271" s="137"/>
      <c r="AEZ3271" s="137"/>
      <c r="AFA3271" s="137"/>
      <c r="AFB3271" s="137"/>
      <c r="AFC3271" s="137"/>
      <c r="AFD3271" s="137"/>
      <c r="AFE3271" s="137"/>
      <c r="AFF3271" s="137"/>
      <c r="AFG3271" s="137"/>
      <c r="AFH3271" s="137"/>
      <c r="AFI3271" s="137"/>
      <c r="AFJ3271" s="137"/>
      <c r="AFK3271" s="137"/>
      <c r="AFL3271" s="137"/>
      <c r="AFM3271" s="137"/>
      <c r="AFN3271" s="137"/>
      <c r="AFO3271" s="137"/>
      <c r="AFP3271" s="137"/>
      <c r="AFQ3271" s="137"/>
      <c r="AFR3271" s="137"/>
      <c r="AFS3271" s="137"/>
      <c r="AFT3271" s="137"/>
      <c r="AFU3271" s="137"/>
      <c r="AFV3271" s="137"/>
      <c r="AFW3271" s="137"/>
      <c r="AFX3271" s="137"/>
      <c r="AFY3271" s="137"/>
      <c r="AFZ3271" s="137"/>
      <c r="AGA3271" s="137"/>
      <c r="AGB3271" s="137"/>
      <c r="AGC3271" s="137"/>
      <c r="AGD3271" s="137"/>
      <c r="AGE3271" s="137"/>
      <c r="AGF3271" s="137"/>
      <c r="AGG3271" s="137"/>
      <c r="AGH3271" s="137"/>
      <c r="AGI3271" s="137"/>
      <c r="AGJ3271" s="137"/>
      <c r="AGK3271" s="137"/>
      <c r="AGL3271" s="137"/>
      <c r="AGM3271" s="137"/>
      <c r="AGN3271" s="137"/>
      <c r="AGO3271" s="137"/>
      <c r="AGP3271" s="137"/>
      <c r="AGQ3271" s="137"/>
      <c r="AGR3271" s="137"/>
      <c r="AGS3271" s="137"/>
      <c r="AGT3271" s="137"/>
      <c r="AGU3271" s="137"/>
      <c r="AGV3271" s="137"/>
      <c r="AGW3271" s="137"/>
      <c r="AGX3271" s="137"/>
      <c r="AGY3271" s="137"/>
      <c r="AGZ3271" s="137"/>
      <c r="AHA3271" s="137"/>
      <c r="AHB3271" s="137"/>
      <c r="AHC3271" s="137"/>
      <c r="AHD3271" s="137"/>
      <c r="AHE3271" s="137"/>
      <c r="AHF3271" s="137"/>
      <c r="AHG3271" s="137"/>
      <c r="AHH3271" s="137"/>
      <c r="AHI3271" s="137"/>
      <c r="AHJ3271" s="137"/>
      <c r="AHK3271" s="137"/>
      <c r="AHL3271" s="137"/>
      <c r="AHM3271" s="137"/>
      <c r="AHN3271" s="137"/>
      <c r="AHO3271" s="137"/>
      <c r="AHP3271" s="137"/>
      <c r="AHQ3271" s="137"/>
      <c r="AHR3271" s="137"/>
      <c r="AHS3271" s="137"/>
      <c r="AHT3271" s="137"/>
      <c r="AHU3271" s="137"/>
      <c r="AHV3271" s="137"/>
      <c r="AHW3271" s="137"/>
      <c r="AHX3271" s="137"/>
      <c r="AHY3271" s="137"/>
      <c r="AHZ3271" s="137"/>
      <c r="AIA3271" s="137"/>
      <c r="AIB3271" s="137"/>
      <c r="AIC3271" s="137"/>
      <c r="AID3271" s="137"/>
      <c r="AIE3271" s="137"/>
      <c r="AIF3271" s="137"/>
      <c r="AIG3271" s="137"/>
      <c r="AIH3271" s="137"/>
      <c r="AII3271" s="137"/>
      <c r="AIJ3271" s="137"/>
      <c r="AIK3271" s="137"/>
      <c r="AIL3271" s="137"/>
      <c r="AIM3271" s="137"/>
      <c r="AIN3271" s="137"/>
      <c r="AIO3271" s="137"/>
      <c r="AIP3271" s="137"/>
      <c r="AIQ3271" s="137"/>
      <c r="AIR3271" s="137"/>
      <c r="AIS3271" s="137"/>
      <c r="AIT3271" s="137"/>
      <c r="AIU3271" s="137"/>
      <c r="AIV3271" s="137"/>
      <c r="AIW3271" s="137"/>
      <c r="AIX3271" s="137"/>
      <c r="AIY3271" s="137"/>
      <c r="AIZ3271" s="137"/>
      <c r="AJA3271" s="137"/>
      <c r="AJB3271" s="137"/>
      <c r="AJC3271" s="137"/>
      <c r="AJD3271" s="137"/>
      <c r="AJE3271" s="137"/>
      <c r="AJF3271" s="137"/>
      <c r="AJG3271" s="137"/>
      <c r="AJH3271" s="137"/>
      <c r="AJI3271" s="137"/>
      <c r="AJJ3271" s="137"/>
      <c r="AJK3271" s="137"/>
      <c r="AJL3271" s="137"/>
      <c r="AJM3271" s="137"/>
      <c r="AJN3271" s="137"/>
      <c r="AJO3271" s="137"/>
      <c r="AJP3271" s="137"/>
      <c r="AJQ3271" s="137"/>
      <c r="AJR3271" s="137"/>
      <c r="AJS3271" s="137"/>
      <c r="AJT3271" s="137"/>
      <c r="AJU3271" s="137"/>
      <c r="AJV3271" s="137"/>
      <c r="AJW3271" s="137"/>
      <c r="AJX3271" s="137"/>
      <c r="AJY3271" s="137"/>
      <c r="AJZ3271" s="137"/>
      <c r="AKA3271" s="137"/>
      <c r="AKB3271" s="137"/>
      <c r="AKC3271" s="137"/>
      <c r="AKD3271" s="137"/>
      <c r="AKE3271" s="137"/>
      <c r="AKF3271" s="137"/>
      <c r="AKG3271" s="137"/>
      <c r="AKH3271" s="137"/>
      <c r="AKI3271" s="137"/>
      <c r="AKJ3271" s="137"/>
      <c r="AKK3271" s="137"/>
      <c r="AKL3271" s="137"/>
      <c r="AKM3271" s="137"/>
      <c r="AKN3271" s="137"/>
      <c r="AKO3271" s="137"/>
      <c r="AKP3271" s="137"/>
      <c r="AKQ3271" s="137"/>
      <c r="AKR3271" s="137"/>
      <c r="AKS3271" s="137"/>
      <c r="AKT3271" s="137"/>
      <c r="AKU3271" s="137"/>
      <c r="AKV3271" s="137"/>
      <c r="AKW3271" s="137"/>
      <c r="AKX3271" s="137"/>
      <c r="AKY3271" s="137"/>
      <c r="AKZ3271" s="137"/>
      <c r="ALA3271" s="137"/>
      <c r="ALB3271" s="137"/>
      <c r="ALC3271" s="137"/>
      <c r="ALD3271" s="137"/>
      <c r="ALE3271" s="137"/>
      <c r="ALF3271" s="137"/>
      <c r="ALG3271" s="137"/>
      <c r="ALH3271" s="137"/>
      <c r="ALI3271" s="137"/>
      <c r="ALJ3271" s="137"/>
      <c r="ALK3271" s="137"/>
      <c r="ALL3271" s="137"/>
      <c r="ALM3271" s="137"/>
      <c r="ALN3271" s="137"/>
      <c r="ALO3271" s="137"/>
      <c r="ALP3271" s="137"/>
      <c r="ALQ3271" s="137"/>
      <c r="ALR3271" s="137"/>
      <c r="ALS3271" s="137"/>
      <c r="ALT3271" s="137"/>
      <c r="ALU3271" s="137"/>
      <c r="ALV3271" s="137"/>
      <c r="ALW3271" s="137"/>
      <c r="ALX3271" s="137"/>
      <c r="ALY3271" s="137"/>
      <c r="ALZ3271" s="137"/>
      <c r="AMA3271" s="137"/>
      <c r="AMB3271" s="137"/>
      <c r="AMC3271" s="137"/>
      <c r="AMD3271" s="137"/>
      <c r="AME3271" s="137"/>
      <c r="AMF3271" s="137"/>
      <c r="AMG3271" s="137"/>
      <c r="AMH3271" s="137"/>
      <c r="AMI3271" s="137"/>
      <c r="AMJ3271" s="137"/>
      <c r="AMK3271" s="137"/>
      <c r="AML3271" s="137"/>
      <c r="AMM3271" s="137"/>
      <c r="AMN3271" s="137"/>
      <c r="AMO3271" s="137"/>
      <c r="AMP3271" s="137"/>
      <c r="AMQ3271" s="137"/>
      <c r="AMR3271" s="137"/>
      <c r="AMS3271" s="137"/>
      <c r="AMT3271" s="137"/>
      <c r="AMU3271" s="137"/>
      <c r="AMV3271" s="137"/>
      <c r="AMW3271" s="137"/>
      <c r="AMX3271" s="137"/>
      <c r="AMY3271" s="137"/>
      <c r="AMZ3271" s="137"/>
      <c r="ANA3271" s="137"/>
      <c r="ANB3271" s="137"/>
      <c r="ANC3271" s="137"/>
      <c r="AND3271" s="137"/>
      <c r="ANE3271" s="137"/>
      <c r="ANF3271" s="137"/>
      <c r="ANG3271" s="137"/>
      <c r="ANH3271" s="137"/>
      <c r="ANI3271" s="137"/>
      <c r="ANJ3271" s="137"/>
      <c r="ANK3271" s="137"/>
      <c r="ANL3271" s="137"/>
      <c r="ANM3271" s="137"/>
      <c r="ANN3271" s="137"/>
      <c r="ANO3271" s="137"/>
      <c r="ANP3271" s="137"/>
      <c r="ANQ3271" s="137"/>
      <c r="ANR3271" s="137"/>
      <c r="ANS3271" s="137"/>
      <c r="ANT3271" s="137"/>
      <c r="ANU3271" s="137"/>
      <c r="ANV3271" s="137"/>
      <c r="ANW3271" s="137"/>
      <c r="ANX3271" s="137"/>
      <c r="ANY3271" s="137"/>
      <c r="ANZ3271" s="137"/>
      <c r="AOA3271" s="137"/>
      <c r="AOB3271" s="137"/>
      <c r="AOC3271" s="137"/>
      <c r="AOD3271" s="137"/>
      <c r="AOE3271" s="137"/>
      <c r="AOF3271" s="137"/>
      <c r="AOG3271" s="137"/>
      <c r="AOH3271" s="137"/>
      <c r="AOI3271" s="137"/>
      <c r="AOJ3271" s="137"/>
      <c r="AOK3271" s="137"/>
      <c r="AOL3271" s="137"/>
      <c r="AOM3271" s="137"/>
      <c r="AON3271" s="137"/>
      <c r="AOO3271" s="137"/>
      <c r="AOP3271" s="137"/>
      <c r="AOQ3271" s="137"/>
      <c r="AOR3271" s="137"/>
      <c r="AOS3271" s="137"/>
      <c r="AOT3271" s="137"/>
      <c r="AOU3271" s="137"/>
      <c r="AOV3271" s="137"/>
      <c r="AOW3271" s="137"/>
      <c r="AOX3271" s="137"/>
      <c r="AOY3271" s="137"/>
      <c r="AOZ3271" s="137"/>
      <c r="APA3271" s="137"/>
      <c r="APB3271" s="137"/>
      <c r="APC3271" s="137"/>
      <c r="APD3271" s="137"/>
      <c r="APE3271" s="137"/>
      <c r="APF3271" s="137"/>
      <c r="APG3271" s="137"/>
      <c r="APH3271" s="137"/>
      <c r="API3271" s="137"/>
      <c r="APJ3271" s="137"/>
      <c r="APK3271" s="137"/>
      <c r="APL3271" s="137"/>
      <c r="APM3271" s="137"/>
      <c r="APN3271" s="137"/>
      <c r="APO3271" s="137"/>
      <c r="APP3271" s="137"/>
      <c r="APQ3271" s="137"/>
      <c r="APR3271" s="137"/>
      <c r="APS3271" s="137"/>
      <c r="APT3271" s="137"/>
      <c r="APU3271" s="137"/>
      <c r="APV3271" s="137"/>
      <c r="APW3271" s="137"/>
      <c r="APX3271" s="137"/>
      <c r="APY3271" s="137"/>
      <c r="APZ3271" s="137"/>
      <c r="AQA3271" s="137"/>
      <c r="AQB3271" s="137"/>
      <c r="AQC3271" s="137"/>
      <c r="AQD3271" s="137"/>
      <c r="AQE3271" s="137"/>
      <c r="AQF3271" s="137"/>
      <c r="AQG3271" s="137"/>
      <c r="AQH3271" s="137"/>
      <c r="AQI3271" s="137"/>
      <c r="AQJ3271" s="137"/>
      <c r="AQK3271" s="137"/>
      <c r="AQL3271" s="137"/>
      <c r="AQM3271" s="137"/>
      <c r="AQN3271" s="137"/>
      <c r="AQO3271" s="137"/>
      <c r="AQP3271" s="137"/>
      <c r="AQQ3271" s="137"/>
      <c r="AQR3271" s="137"/>
      <c r="AQS3271" s="137"/>
      <c r="AQT3271" s="137"/>
      <c r="AQU3271" s="137"/>
      <c r="AQV3271" s="137"/>
      <c r="AQW3271" s="137"/>
      <c r="AQX3271" s="137"/>
      <c r="AQY3271" s="137"/>
      <c r="AQZ3271" s="137"/>
      <c r="ARA3271" s="137"/>
      <c r="ARB3271" s="137"/>
      <c r="ARC3271" s="137"/>
      <c r="ARD3271" s="137"/>
      <c r="ARE3271" s="137"/>
      <c r="ARF3271" s="137"/>
      <c r="ARG3271" s="137"/>
      <c r="ARH3271" s="137"/>
      <c r="ARI3271" s="137"/>
      <c r="ARJ3271" s="137"/>
      <c r="ARK3271" s="137"/>
      <c r="ARL3271" s="137"/>
      <c r="ARM3271" s="137"/>
      <c r="ARN3271" s="137"/>
      <c r="ARO3271" s="137"/>
      <c r="ARP3271" s="137"/>
      <c r="ARQ3271" s="137"/>
      <c r="ARR3271" s="137"/>
      <c r="ARS3271" s="137"/>
      <c r="ART3271" s="137"/>
      <c r="ARU3271" s="137"/>
      <c r="ARV3271" s="137"/>
      <c r="ARW3271" s="137"/>
      <c r="ARX3271" s="137"/>
      <c r="ARY3271" s="137"/>
      <c r="ARZ3271" s="137"/>
      <c r="ASA3271" s="137"/>
      <c r="ASB3271" s="137"/>
      <c r="ASC3271" s="137"/>
      <c r="ASD3271" s="137"/>
      <c r="ASE3271" s="137"/>
      <c r="ASF3271" s="137"/>
      <c r="ASG3271" s="137"/>
      <c r="ASH3271" s="137"/>
      <c r="ASI3271" s="137"/>
      <c r="ASJ3271" s="137"/>
      <c r="ASK3271" s="137"/>
      <c r="ASL3271" s="137"/>
      <c r="ASM3271" s="137"/>
      <c r="ASN3271" s="137"/>
      <c r="ASO3271" s="137"/>
      <c r="ASP3271" s="137"/>
      <c r="ASQ3271" s="137"/>
      <c r="ASR3271" s="137"/>
      <c r="ASS3271" s="137"/>
      <c r="AST3271" s="137"/>
      <c r="ASU3271" s="137"/>
      <c r="ASV3271" s="137"/>
      <c r="ASW3271" s="137"/>
      <c r="ASX3271" s="137"/>
      <c r="ASY3271" s="137"/>
      <c r="ASZ3271" s="137"/>
      <c r="ATA3271" s="137"/>
      <c r="ATB3271" s="137"/>
      <c r="ATC3271" s="137"/>
      <c r="ATD3271" s="137"/>
      <c r="ATE3271" s="137"/>
      <c r="ATF3271" s="137"/>
      <c r="ATG3271" s="137"/>
      <c r="ATH3271" s="137"/>
      <c r="ATI3271" s="137"/>
      <c r="ATJ3271" s="137"/>
      <c r="ATK3271" s="137"/>
      <c r="ATL3271" s="137"/>
      <c r="ATM3271" s="137"/>
      <c r="ATN3271" s="137"/>
      <c r="ATO3271" s="137"/>
      <c r="ATP3271" s="137"/>
      <c r="ATQ3271" s="137"/>
      <c r="ATR3271" s="137"/>
      <c r="ATS3271" s="137"/>
      <c r="ATT3271" s="137"/>
      <c r="ATU3271" s="137"/>
      <c r="ATV3271" s="137"/>
      <c r="ATW3271" s="137"/>
      <c r="ATX3271" s="137"/>
      <c r="ATY3271" s="137"/>
      <c r="ATZ3271" s="137"/>
      <c r="AUA3271" s="137"/>
      <c r="AUB3271" s="137"/>
      <c r="AUC3271" s="137"/>
      <c r="AUD3271" s="137"/>
      <c r="AUE3271" s="137"/>
      <c r="AUF3271" s="137"/>
      <c r="AUG3271" s="137"/>
      <c r="AUH3271" s="137"/>
      <c r="AUI3271" s="137"/>
      <c r="AUJ3271" s="137"/>
      <c r="AUK3271" s="137"/>
      <c r="AUL3271" s="137"/>
      <c r="AUM3271" s="137"/>
      <c r="AUN3271" s="137"/>
      <c r="AUO3271" s="137"/>
      <c r="AUP3271" s="137"/>
      <c r="AUQ3271" s="137"/>
      <c r="AUR3271" s="137"/>
      <c r="AUS3271" s="137"/>
      <c r="AUT3271" s="137"/>
      <c r="AUU3271" s="137"/>
      <c r="AUV3271" s="137"/>
      <c r="AUW3271" s="137"/>
      <c r="AUX3271" s="137"/>
      <c r="AUY3271" s="137"/>
      <c r="AUZ3271" s="137"/>
      <c r="AVA3271" s="137"/>
      <c r="AVB3271" s="137"/>
      <c r="AVC3271" s="137"/>
      <c r="AVD3271" s="137"/>
      <c r="AVE3271" s="137"/>
      <c r="AVF3271" s="137"/>
      <c r="AVG3271" s="137"/>
      <c r="AVH3271" s="137"/>
      <c r="AVI3271" s="137"/>
      <c r="AVJ3271" s="137"/>
      <c r="AVK3271" s="137"/>
      <c r="AVL3271" s="137"/>
      <c r="AVM3271" s="137"/>
      <c r="AVN3271" s="137"/>
      <c r="AVO3271" s="137"/>
      <c r="AVP3271" s="137"/>
      <c r="AVQ3271" s="137"/>
      <c r="AVR3271" s="137"/>
      <c r="AVS3271" s="137"/>
      <c r="AVT3271" s="137"/>
      <c r="AVU3271" s="137"/>
      <c r="AVV3271" s="137"/>
      <c r="AVW3271" s="137"/>
      <c r="AVX3271" s="137"/>
      <c r="AVY3271" s="137"/>
      <c r="AVZ3271" s="137"/>
      <c r="AWA3271" s="137"/>
      <c r="AWB3271" s="137"/>
      <c r="AWC3271" s="137"/>
      <c r="AWD3271" s="137"/>
      <c r="AWE3271" s="137"/>
      <c r="AWF3271" s="137"/>
      <c r="AWG3271" s="137"/>
      <c r="AWH3271" s="137"/>
      <c r="AWI3271" s="137"/>
      <c r="AWJ3271" s="137"/>
      <c r="AWK3271" s="137"/>
      <c r="AWL3271" s="137"/>
      <c r="AWM3271" s="137"/>
      <c r="AWN3271" s="137"/>
      <c r="AWO3271" s="137"/>
      <c r="AWP3271" s="137"/>
      <c r="AWQ3271" s="137"/>
      <c r="AWR3271" s="137"/>
      <c r="AWS3271" s="137"/>
      <c r="AWT3271" s="137"/>
      <c r="AWU3271" s="137"/>
      <c r="AWV3271" s="137"/>
      <c r="AWW3271" s="137"/>
      <c r="AWX3271" s="137"/>
      <c r="AWY3271" s="137"/>
      <c r="AWZ3271" s="137"/>
      <c r="AXA3271" s="137"/>
      <c r="AXB3271" s="137"/>
      <c r="AXC3271" s="137"/>
      <c r="AXD3271" s="137"/>
      <c r="AXE3271" s="137"/>
      <c r="AXF3271" s="137"/>
      <c r="AXG3271" s="137"/>
      <c r="AXH3271" s="137"/>
      <c r="AXI3271" s="137"/>
      <c r="AXJ3271" s="137"/>
      <c r="AXK3271" s="137"/>
      <c r="AXL3271" s="137"/>
      <c r="AXM3271" s="137"/>
      <c r="AXN3271" s="137"/>
      <c r="AXO3271" s="137"/>
      <c r="AXP3271" s="137"/>
      <c r="AXQ3271" s="137"/>
      <c r="AXR3271" s="137"/>
      <c r="AXS3271" s="137"/>
      <c r="AXT3271" s="137"/>
      <c r="AXU3271" s="137"/>
      <c r="AXV3271" s="137"/>
      <c r="AXW3271" s="137"/>
      <c r="AXX3271" s="137"/>
      <c r="AXY3271" s="137"/>
      <c r="AXZ3271" s="137"/>
      <c r="AYA3271" s="137"/>
      <c r="AYB3271" s="137"/>
      <c r="AYC3271" s="137"/>
      <c r="AYD3271" s="137"/>
      <c r="AYE3271" s="137"/>
      <c r="AYF3271" s="137"/>
      <c r="AYG3271" s="137"/>
      <c r="AYH3271" s="137"/>
      <c r="AYI3271" s="137"/>
      <c r="AYJ3271" s="137"/>
      <c r="AYK3271" s="137"/>
      <c r="AYL3271" s="137"/>
      <c r="AYM3271" s="137"/>
      <c r="AYN3271" s="137"/>
      <c r="AYO3271" s="137"/>
      <c r="AYP3271" s="137"/>
      <c r="AYQ3271" s="137"/>
      <c r="AYR3271" s="137"/>
      <c r="AYS3271" s="137"/>
      <c r="AYT3271" s="137"/>
      <c r="AYU3271" s="137"/>
      <c r="AYV3271" s="137"/>
      <c r="AYW3271" s="137"/>
      <c r="AYX3271" s="137"/>
      <c r="AYY3271" s="137"/>
      <c r="AYZ3271" s="137"/>
      <c r="AZA3271" s="137"/>
      <c r="AZB3271" s="137"/>
      <c r="AZC3271" s="137"/>
      <c r="AZD3271" s="137"/>
      <c r="AZE3271" s="137"/>
      <c r="AZF3271" s="137"/>
      <c r="AZG3271" s="137"/>
      <c r="AZH3271" s="137"/>
      <c r="AZI3271" s="137"/>
      <c r="AZJ3271" s="137"/>
      <c r="AZK3271" s="137"/>
      <c r="AZL3271" s="137"/>
      <c r="AZM3271" s="137"/>
      <c r="AZN3271" s="137"/>
      <c r="AZO3271" s="137"/>
      <c r="AZP3271" s="137"/>
      <c r="AZQ3271" s="137"/>
      <c r="AZR3271" s="137"/>
      <c r="AZS3271" s="137"/>
      <c r="AZT3271" s="137"/>
      <c r="AZU3271" s="137"/>
      <c r="AZV3271" s="137"/>
      <c r="AZW3271" s="137"/>
      <c r="AZX3271" s="137"/>
      <c r="AZY3271" s="137"/>
      <c r="AZZ3271" s="137"/>
      <c r="BAA3271" s="137"/>
      <c r="BAB3271" s="137"/>
      <c r="BAC3271" s="137"/>
      <c r="BAD3271" s="137"/>
      <c r="BAE3271" s="137"/>
      <c r="BAF3271" s="137"/>
      <c r="BAG3271" s="137"/>
      <c r="BAH3271" s="137"/>
      <c r="BAI3271" s="137"/>
      <c r="BAJ3271" s="137"/>
      <c r="BAK3271" s="137"/>
      <c r="BAL3271" s="137"/>
      <c r="BAM3271" s="137"/>
      <c r="BAN3271" s="137"/>
      <c r="BAO3271" s="137"/>
      <c r="BAP3271" s="137"/>
      <c r="BAQ3271" s="137"/>
      <c r="BAR3271" s="137"/>
      <c r="BAS3271" s="137"/>
      <c r="BAT3271" s="137"/>
      <c r="BAU3271" s="137"/>
      <c r="BAV3271" s="137"/>
      <c r="BAW3271" s="137"/>
      <c r="BAX3271" s="137"/>
      <c r="BAY3271" s="137"/>
      <c r="BAZ3271" s="137"/>
      <c r="BBA3271" s="137"/>
      <c r="BBB3271" s="137"/>
      <c r="BBC3271" s="137"/>
      <c r="BBD3271" s="137"/>
      <c r="BBE3271" s="137"/>
      <c r="BBF3271" s="137"/>
      <c r="BBG3271" s="137"/>
      <c r="BBH3271" s="137"/>
      <c r="BBI3271" s="137"/>
      <c r="BBJ3271" s="137"/>
      <c r="BBK3271" s="137"/>
      <c r="BBL3271" s="137"/>
      <c r="BBM3271" s="137"/>
      <c r="BBN3271" s="137"/>
      <c r="BBO3271" s="137"/>
      <c r="BBP3271" s="137"/>
      <c r="BBQ3271" s="137"/>
      <c r="BBR3271" s="137"/>
      <c r="BBS3271" s="137"/>
      <c r="BBT3271" s="137"/>
      <c r="BBU3271" s="137"/>
      <c r="BBV3271" s="137"/>
      <c r="BBW3271" s="137"/>
      <c r="BBX3271" s="137"/>
      <c r="BBY3271" s="137"/>
      <c r="BBZ3271" s="137"/>
      <c r="BCA3271" s="137"/>
      <c r="BCB3271" s="137"/>
      <c r="BCC3271" s="137"/>
      <c r="BCD3271" s="137"/>
      <c r="BCE3271" s="137"/>
      <c r="BCF3271" s="137"/>
      <c r="BCG3271" s="137"/>
      <c r="BCH3271" s="137"/>
      <c r="BCI3271" s="137"/>
      <c r="BCJ3271" s="137"/>
      <c r="BCK3271" s="137"/>
      <c r="BCL3271" s="137"/>
      <c r="BCM3271" s="137"/>
      <c r="BCN3271" s="137"/>
      <c r="BCO3271" s="137"/>
      <c r="BCP3271" s="137"/>
      <c r="BCQ3271" s="137"/>
      <c r="BCR3271" s="137"/>
      <c r="BCS3271" s="137"/>
      <c r="BCT3271" s="137"/>
      <c r="BCU3271" s="137"/>
      <c r="BCV3271" s="137"/>
      <c r="BCW3271" s="137"/>
      <c r="BCX3271" s="137"/>
      <c r="BCY3271" s="137"/>
      <c r="BCZ3271" s="137"/>
      <c r="BDA3271" s="137"/>
      <c r="BDB3271" s="137"/>
      <c r="BDC3271" s="137"/>
      <c r="BDD3271" s="137"/>
      <c r="BDE3271" s="137"/>
      <c r="BDF3271" s="137"/>
      <c r="BDG3271" s="137"/>
      <c r="BDH3271" s="137"/>
      <c r="BDI3271" s="137"/>
      <c r="BDJ3271" s="137"/>
      <c r="BDK3271" s="137"/>
      <c r="BDL3271" s="137"/>
      <c r="BDM3271" s="137"/>
      <c r="BDN3271" s="137"/>
      <c r="BDO3271" s="137"/>
      <c r="BDP3271" s="137"/>
      <c r="BDQ3271" s="137"/>
      <c r="BDR3271" s="137"/>
      <c r="BDS3271" s="137"/>
      <c r="BDT3271" s="137"/>
      <c r="BDU3271" s="137"/>
      <c r="BDV3271" s="137"/>
      <c r="BDW3271" s="137"/>
      <c r="BDX3271" s="137"/>
      <c r="BDY3271" s="137"/>
      <c r="BDZ3271" s="137"/>
      <c r="BEA3271" s="137"/>
      <c r="BEB3271" s="137"/>
      <c r="BEC3271" s="137"/>
      <c r="BED3271" s="137"/>
      <c r="BEE3271" s="137"/>
      <c r="BEF3271" s="137"/>
      <c r="BEG3271" s="137"/>
      <c r="BEH3271" s="137"/>
      <c r="BEI3271" s="137"/>
      <c r="BEJ3271" s="137"/>
      <c r="BEK3271" s="137"/>
      <c r="BEL3271" s="137"/>
      <c r="BEM3271" s="137"/>
      <c r="BEN3271" s="137"/>
      <c r="BEO3271" s="137"/>
      <c r="BEP3271" s="137"/>
      <c r="BEQ3271" s="137"/>
      <c r="BER3271" s="137"/>
      <c r="BES3271" s="137"/>
      <c r="BET3271" s="137"/>
      <c r="BEU3271" s="137"/>
      <c r="BEV3271" s="137"/>
      <c r="BEW3271" s="137"/>
      <c r="BEX3271" s="137"/>
      <c r="BEY3271" s="137"/>
      <c r="BEZ3271" s="137"/>
      <c r="BFA3271" s="137"/>
      <c r="BFB3271" s="137"/>
      <c r="BFC3271" s="137"/>
      <c r="BFD3271" s="137"/>
      <c r="BFE3271" s="137"/>
      <c r="BFF3271" s="137"/>
      <c r="BFG3271" s="137"/>
      <c r="BFH3271" s="137"/>
      <c r="BFI3271" s="137"/>
      <c r="BFJ3271" s="137"/>
      <c r="BFK3271" s="137"/>
      <c r="BFL3271" s="137"/>
      <c r="BFM3271" s="137"/>
      <c r="BFN3271" s="137"/>
      <c r="BFO3271" s="137"/>
      <c r="BFP3271" s="137"/>
      <c r="BFQ3271" s="137"/>
      <c r="BFR3271" s="137"/>
      <c r="BFS3271" s="137"/>
      <c r="BFT3271" s="137"/>
      <c r="BFU3271" s="137"/>
      <c r="BFV3271" s="137"/>
      <c r="BFW3271" s="137"/>
      <c r="BFX3271" s="137"/>
      <c r="BFY3271" s="137"/>
      <c r="BFZ3271" s="137"/>
      <c r="BGA3271" s="137"/>
      <c r="BGB3271" s="137"/>
      <c r="BGC3271" s="137"/>
      <c r="BGD3271" s="137"/>
      <c r="BGE3271" s="137"/>
      <c r="BGF3271" s="137"/>
      <c r="BGG3271" s="137"/>
      <c r="BGH3271" s="137"/>
      <c r="BGI3271" s="137"/>
      <c r="BGJ3271" s="137"/>
      <c r="BGK3271" s="137"/>
      <c r="BGL3271" s="137"/>
      <c r="BGM3271" s="137"/>
      <c r="BGN3271" s="137"/>
      <c r="BGO3271" s="137"/>
      <c r="BGP3271" s="137"/>
      <c r="BGQ3271" s="137"/>
      <c r="BGR3271" s="137"/>
      <c r="BGS3271" s="137"/>
      <c r="BGT3271" s="137"/>
      <c r="BGU3271" s="137"/>
      <c r="BGV3271" s="137"/>
      <c r="BGW3271" s="137"/>
      <c r="BGX3271" s="137"/>
      <c r="BGY3271" s="137"/>
      <c r="BGZ3271" s="137"/>
      <c r="BHA3271" s="137"/>
      <c r="BHB3271" s="137"/>
      <c r="BHC3271" s="137"/>
      <c r="BHD3271" s="137"/>
      <c r="BHE3271" s="137"/>
      <c r="BHF3271" s="137"/>
      <c r="BHG3271" s="137"/>
      <c r="BHH3271" s="137"/>
      <c r="BHI3271" s="137"/>
      <c r="BHJ3271" s="137"/>
      <c r="BHK3271" s="137"/>
      <c r="BHL3271" s="137"/>
      <c r="BHM3271" s="137"/>
      <c r="BHN3271" s="137"/>
      <c r="BHO3271" s="137"/>
      <c r="BHP3271" s="137"/>
      <c r="BHQ3271" s="137"/>
      <c r="BHR3271" s="137"/>
      <c r="BHS3271" s="137"/>
      <c r="BHT3271" s="137"/>
      <c r="BHU3271" s="137"/>
      <c r="BHV3271" s="137"/>
      <c r="BHW3271" s="137"/>
      <c r="BHX3271" s="137"/>
      <c r="BHY3271" s="137"/>
      <c r="BHZ3271" s="137"/>
      <c r="BIA3271" s="137"/>
      <c r="BIB3271" s="137"/>
      <c r="BIC3271" s="137"/>
      <c r="BID3271" s="137"/>
      <c r="BIE3271" s="137"/>
      <c r="BIF3271" s="137"/>
      <c r="BIG3271" s="137"/>
      <c r="BIH3271" s="137"/>
      <c r="BII3271" s="137"/>
      <c r="BIJ3271" s="137"/>
      <c r="BIK3271" s="137"/>
      <c r="BIL3271" s="137"/>
      <c r="BIM3271" s="137"/>
      <c r="BIN3271" s="137"/>
      <c r="BIO3271" s="137"/>
      <c r="BIP3271" s="137"/>
      <c r="BIQ3271" s="137"/>
      <c r="BIR3271" s="137"/>
      <c r="BIS3271" s="137"/>
      <c r="BIT3271" s="137"/>
      <c r="BIU3271" s="137"/>
      <c r="BIV3271" s="137"/>
      <c r="BIW3271" s="137"/>
      <c r="BIX3271" s="137"/>
      <c r="BIY3271" s="137"/>
      <c r="BIZ3271" s="137"/>
      <c r="BJA3271" s="137"/>
      <c r="BJB3271" s="137"/>
      <c r="BJC3271" s="137"/>
      <c r="BJD3271" s="137"/>
      <c r="BJE3271" s="137"/>
      <c r="BJF3271" s="137"/>
      <c r="BJG3271" s="137"/>
      <c r="BJH3271" s="137"/>
      <c r="BJI3271" s="137"/>
      <c r="BJJ3271" s="137"/>
      <c r="BJK3271" s="137"/>
      <c r="BJL3271" s="137"/>
      <c r="BJM3271" s="137"/>
      <c r="BJN3271" s="137"/>
      <c r="BJO3271" s="137"/>
      <c r="BJP3271" s="137"/>
      <c r="BJQ3271" s="137"/>
      <c r="BJR3271" s="137"/>
      <c r="BJS3271" s="137"/>
      <c r="BJT3271" s="137"/>
      <c r="BJU3271" s="137"/>
      <c r="BJV3271" s="137"/>
      <c r="BJW3271" s="137"/>
      <c r="BJX3271" s="137"/>
      <c r="BJY3271" s="137"/>
      <c r="BJZ3271" s="137"/>
      <c r="BKA3271" s="137"/>
      <c r="BKB3271" s="137"/>
      <c r="BKC3271" s="137"/>
      <c r="BKD3271" s="137"/>
      <c r="BKE3271" s="137"/>
      <c r="BKF3271" s="137"/>
      <c r="BKG3271" s="137"/>
      <c r="BKH3271" s="137"/>
      <c r="BKI3271" s="137"/>
      <c r="BKJ3271" s="137"/>
      <c r="BKK3271" s="137"/>
      <c r="BKL3271" s="137"/>
      <c r="BKM3271" s="137"/>
      <c r="BKN3271" s="137"/>
      <c r="BKO3271" s="137"/>
      <c r="BKP3271" s="137"/>
      <c r="BKQ3271" s="137"/>
      <c r="BKR3271" s="137"/>
      <c r="BKS3271" s="137"/>
      <c r="BKT3271" s="137"/>
      <c r="BKU3271" s="137"/>
      <c r="BKV3271" s="137"/>
      <c r="BKW3271" s="137"/>
      <c r="BKX3271" s="137"/>
      <c r="BKY3271" s="137"/>
      <c r="BKZ3271" s="137"/>
      <c r="BLA3271" s="137"/>
      <c r="BLB3271" s="137"/>
      <c r="BLC3271" s="137"/>
      <c r="BLD3271" s="137"/>
      <c r="BLE3271" s="137"/>
      <c r="BLF3271" s="137"/>
      <c r="BLG3271" s="137"/>
      <c r="BLH3271" s="137"/>
      <c r="BLI3271" s="137"/>
      <c r="BLJ3271" s="137"/>
      <c r="BLK3271" s="137"/>
      <c r="BLL3271" s="137"/>
      <c r="BLM3271" s="137"/>
      <c r="BLN3271" s="137"/>
      <c r="BLO3271" s="137"/>
      <c r="BLP3271" s="137"/>
      <c r="BLQ3271" s="137"/>
      <c r="BLR3271" s="137"/>
      <c r="BLS3271" s="137"/>
      <c r="BLT3271" s="137"/>
      <c r="BLU3271" s="137"/>
      <c r="BLV3271" s="137"/>
      <c r="BLW3271" s="137"/>
      <c r="BLX3271" s="137"/>
      <c r="BLY3271" s="137"/>
      <c r="BLZ3271" s="137"/>
      <c r="BMA3271" s="137"/>
      <c r="BMB3271" s="137"/>
      <c r="BMC3271" s="137"/>
      <c r="BMD3271" s="137"/>
      <c r="BME3271" s="137"/>
      <c r="BMF3271" s="137"/>
      <c r="BMG3271" s="137"/>
      <c r="BMH3271" s="137"/>
      <c r="BMI3271" s="137"/>
      <c r="BMJ3271" s="137"/>
      <c r="BMK3271" s="137"/>
      <c r="BML3271" s="137"/>
      <c r="BMM3271" s="137"/>
      <c r="BMN3271" s="137"/>
      <c r="BMO3271" s="137"/>
      <c r="BMP3271" s="137"/>
      <c r="BMQ3271" s="137"/>
      <c r="BMR3271" s="137"/>
      <c r="BMS3271" s="137"/>
      <c r="BMT3271" s="137"/>
      <c r="BMU3271" s="137"/>
      <c r="BMV3271" s="137"/>
      <c r="BMW3271" s="137"/>
      <c r="BMX3271" s="137"/>
      <c r="BMY3271" s="137"/>
      <c r="BMZ3271" s="137"/>
      <c r="BNA3271" s="137"/>
      <c r="BNB3271" s="137"/>
      <c r="BNC3271" s="137"/>
      <c r="BND3271" s="137"/>
      <c r="BNE3271" s="137"/>
      <c r="BNF3271" s="137"/>
      <c r="BNG3271" s="137"/>
      <c r="BNH3271" s="137"/>
      <c r="BNI3271" s="137"/>
      <c r="BNJ3271" s="137"/>
      <c r="BNK3271" s="137"/>
      <c r="BNL3271" s="137"/>
      <c r="BNM3271" s="137"/>
      <c r="BNN3271" s="137"/>
      <c r="BNO3271" s="137"/>
      <c r="BNP3271" s="137"/>
      <c r="BNQ3271" s="137"/>
      <c r="BNR3271" s="137"/>
      <c r="BNS3271" s="137"/>
      <c r="BNT3271" s="137"/>
      <c r="BNU3271" s="137"/>
      <c r="BNV3271" s="137"/>
      <c r="BNW3271" s="137"/>
      <c r="BNX3271" s="137"/>
      <c r="BNY3271" s="137"/>
      <c r="BNZ3271" s="137"/>
      <c r="BOA3271" s="137"/>
      <c r="BOB3271" s="137"/>
      <c r="BOC3271" s="137"/>
      <c r="BOD3271" s="137"/>
      <c r="BOE3271" s="137"/>
      <c r="BOF3271" s="137"/>
      <c r="BOG3271" s="137"/>
      <c r="BOH3271" s="137"/>
      <c r="BOI3271" s="137"/>
      <c r="BOJ3271" s="137"/>
      <c r="BOK3271" s="137"/>
      <c r="BOL3271" s="137"/>
      <c r="BOM3271" s="137"/>
      <c r="BON3271" s="137"/>
      <c r="BOO3271" s="137"/>
      <c r="BOP3271" s="137"/>
      <c r="BOQ3271" s="137"/>
      <c r="BOR3271" s="137"/>
      <c r="BOS3271" s="137"/>
      <c r="BOT3271" s="137"/>
      <c r="BOU3271" s="137"/>
      <c r="BOV3271" s="137"/>
      <c r="BOW3271" s="137"/>
      <c r="BOX3271" s="137"/>
      <c r="BOY3271" s="137"/>
      <c r="BOZ3271" s="137"/>
      <c r="BPA3271" s="137"/>
      <c r="BPB3271" s="137"/>
      <c r="BPC3271" s="137"/>
      <c r="BPD3271" s="137"/>
      <c r="BPE3271" s="137"/>
      <c r="BPF3271" s="137"/>
      <c r="BPG3271" s="137"/>
      <c r="BPH3271" s="137"/>
      <c r="BPI3271" s="137"/>
      <c r="BPJ3271" s="137"/>
      <c r="BPK3271" s="137"/>
      <c r="BPL3271" s="137"/>
      <c r="BPM3271" s="137"/>
      <c r="BPN3271" s="137"/>
      <c r="BPO3271" s="137"/>
      <c r="BPP3271" s="137"/>
      <c r="BPQ3271" s="137"/>
      <c r="BPR3271" s="137"/>
      <c r="BPS3271" s="137"/>
      <c r="BPT3271" s="137"/>
      <c r="BPU3271" s="137"/>
      <c r="BPV3271" s="137"/>
      <c r="BPW3271" s="137"/>
      <c r="BPX3271" s="137"/>
      <c r="BPY3271" s="137"/>
      <c r="BPZ3271" s="137"/>
      <c r="BQA3271" s="137"/>
      <c r="BQB3271" s="137"/>
      <c r="BQC3271" s="137"/>
      <c r="BQD3271" s="137"/>
      <c r="BQE3271" s="137"/>
      <c r="BQF3271" s="137"/>
      <c r="BQG3271" s="137"/>
      <c r="BQH3271" s="137"/>
      <c r="BQI3271" s="137"/>
      <c r="BQJ3271" s="137"/>
      <c r="BQK3271" s="137"/>
      <c r="BQL3271" s="137"/>
      <c r="BQM3271" s="137"/>
      <c r="BQN3271" s="137"/>
      <c r="BQO3271" s="137"/>
      <c r="BQP3271" s="137"/>
      <c r="BQQ3271" s="137"/>
      <c r="BQR3271" s="137"/>
      <c r="BQS3271" s="137"/>
      <c r="BQT3271" s="137"/>
      <c r="BQU3271" s="137"/>
      <c r="BQV3271" s="137"/>
      <c r="BQW3271" s="137"/>
      <c r="BQX3271" s="137"/>
      <c r="BQY3271" s="137"/>
      <c r="BQZ3271" s="137"/>
      <c r="BRA3271" s="137"/>
      <c r="BRB3271" s="137"/>
      <c r="BRC3271" s="137"/>
      <c r="BRD3271" s="137"/>
      <c r="BRE3271" s="137"/>
      <c r="BRF3271" s="137"/>
      <c r="BRG3271" s="137"/>
      <c r="BRH3271" s="137"/>
      <c r="BRI3271" s="137"/>
      <c r="BRJ3271" s="137"/>
      <c r="BRK3271" s="137"/>
      <c r="BRL3271" s="137"/>
      <c r="BRM3271" s="137"/>
      <c r="BRN3271" s="137"/>
      <c r="BRO3271" s="137"/>
      <c r="BRP3271" s="137"/>
      <c r="BRQ3271" s="137"/>
      <c r="BRR3271" s="137"/>
      <c r="BRS3271" s="137"/>
      <c r="BRT3271" s="137"/>
      <c r="BRU3271" s="137"/>
      <c r="BRV3271" s="137"/>
      <c r="BRW3271" s="137"/>
      <c r="BRX3271" s="137"/>
      <c r="BRY3271" s="137"/>
      <c r="BRZ3271" s="137"/>
      <c r="BSA3271" s="137"/>
      <c r="BSB3271" s="137"/>
      <c r="BSC3271" s="137"/>
      <c r="BSD3271" s="137"/>
      <c r="BSE3271" s="137"/>
      <c r="BSF3271" s="137"/>
      <c r="BSG3271" s="137"/>
      <c r="BSH3271" s="137"/>
      <c r="BSI3271" s="137"/>
      <c r="BSJ3271" s="137"/>
      <c r="BSK3271" s="137"/>
      <c r="BSL3271" s="137"/>
      <c r="BSM3271" s="137"/>
      <c r="BSN3271" s="137"/>
      <c r="BSO3271" s="137"/>
      <c r="BSP3271" s="137"/>
      <c r="BSQ3271" s="137"/>
      <c r="BSR3271" s="137"/>
      <c r="BSS3271" s="137"/>
      <c r="BST3271" s="137"/>
      <c r="BSU3271" s="137"/>
      <c r="BSV3271" s="137"/>
      <c r="BSW3271" s="137"/>
      <c r="BSX3271" s="137"/>
      <c r="BSY3271" s="137"/>
      <c r="BSZ3271" s="137"/>
      <c r="BTA3271" s="137"/>
      <c r="BTB3271" s="137"/>
      <c r="BTC3271" s="137"/>
      <c r="BTD3271" s="137"/>
      <c r="BTE3271" s="137"/>
      <c r="BTF3271" s="137"/>
      <c r="BTG3271" s="137"/>
      <c r="BTH3271" s="137"/>
      <c r="BTI3271" s="137"/>
      <c r="BTJ3271" s="137"/>
      <c r="BTK3271" s="137"/>
      <c r="BTL3271" s="137"/>
      <c r="BTM3271" s="137"/>
      <c r="BTN3271" s="137"/>
      <c r="BTO3271" s="137"/>
      <c r="BTP3271" s="137"/>
      <c r="BTQ3271" s="137"/>
      <c r="BTR3271" s="137"/>
      <c r="BTS3271" s="137"/>
      <c r="BTT3271" s="137"/>
      <c r="BTU3271" s="137"/>
      <c r="BTV3271" s="137"/>
      <c r="BTW3271" s="137"/>
      <c r="BTX3271" s="137"/>
      <c r="BTY3271" s="137"/>
      <c r="BTZ3271" s="137"/>
      <c r="BUA3271" s="137"/>
      <c r="BUB3271" s="137"/>
      <c r="BUC3271" s="137"/>
      <c r="BUD3271" s="137"/>
      <c r="BUE3271" s="137"/>
      <c r="BUF3271" s="137"/>
      <c r="BUG3271" s="137"/>
      <c r="BUH3271" s="137"/>
      <c r="BUI3271" s="137"/>
      <c r="BUJ3271" s="137"/>
      <c r="BUK3271" s="137"/>
      <c r="BUL3271" s="137"/>
      <c r="BUM3271" s="137"/>
      <c r="BUN3271" s="137"/>
      <c r="BUO3271" s="137"/>
      <c r="BUP3271" s="137"/>
      <c r="BUQ3271" s="137"/>
      <c r="BUR3271" s="137"/>
      <c r="BUS3271" s="137"/>
      <c r="BUT3271" s="137"/>
      <c r="BUU3271" s="137"/>
      <c r="BUV3271" s="137"/>
      <c r="BUW3271" s="137"/>
      <c r="BUX3271" s="137"/>
      <c r="BUY3271" s="137"/>
      <c r="BUZ3271" s="137"/>
      <c r="BVA3271" s="137"/>
      <c r="BVB3271" s="137"/>
      <c r="BVC3271" s="137"/>
      <c r="BVD3271" s="137"/>
      <c r="BVE3271" s="137"/>
      <c r="BVF3271" s="137"/>
      <c r="BVG3271" s="137"/>
      <c r="BVH3271" s="137"/>
      <c r="BVI3271" s="137"/>
      <c r="BVJ3271" s="137"/>
      <c r="BVK3271" s="137"/>
      <c r="BVL3271" s="137"/>
      <c r="BVM3271" s="137"/>
      <c r="BVN3271" s="137"/>
      <c r="BVO3271" s="137"/>
      <c r="BVP3271" s="137"/>
      <c r="BVQ3271" s="137"/>
      <c r="BVR3271" s="137"/>
      <c r="BVS3271" s="137"/>
      <c r="BVT3271" s="137"/>
      <c r="BVU3271" s="137"/>
      <c r="BVV3271" s="137"/>
      <c r="BVW3271" s="137"/>
      <c r="BVX3271" s="137"/>
      <c r="BVY3271" s="137"/>
      <c r="BVZ3271" s="137"/>
      <c r="BWA3271" s="137"/>
      <c r="BWB3271" s="137"/>
      <c r="BWC3271" s="137"/>
      <c r="BWD3271" s="137"/>
      <c r="BWE3271" s="137"/>
      <c r="BWF3271" s="137"/>
      <c r="BWG3271" s="137"/>
      <c r="BWH3271" s="137"/>
      <c r="BWI3271" s="137"/>
      <c r="BWJ3271" s="137"/>
      <c r="BWK3271" s="137"/>
      <c r="BWL3271" s="137"/>
      <c r="BWM3271" s="137"/>
      <c r="BWN3271" s="137"/>
      <c r="BWO3271" s="137"/>
      <c r="BWP3271" s="137"/>
      <c r="BWQ3271" s="137"/>
      <c r="BWR3271" s="137"/>
      <c r="BWS3271" s="137"/>
      <c r="BWT3271" s="137"/>
      <c r="BWU3271" s="137"/>
      <c r="BWV3271" s="137"/>
      <c r="BWW3271" s="137"/>
      <c r="BWX3271" s="137"/>
      <c r="BWY3271" s="137"/>
      <c r="BWZ3271" s="137"/>
      <c r="BXA3271" s="137"/>
      <c r="BXB3271" s="137"/>
      <c r="BXC3271" s="137"/>
      <c r="BXD3271" s="137"/>
      <c r="BXE3271" s="137"/>
      <c r="BXF3271" s="137"/>
      <c r="BXG3271" s="137"/>
      <c r="BXH3271" s="137"/>
      <c r="BXI3271" s="137"/>
      <c r="BXJ3271" s="137"/>
      <c r="BXK3271" s="137"/>
      <c r="BXL3271" s="137"/>
      <c r="BXM3271" s="137"/>
      <c r="BXN3271" s="137"/>
      <c r="BXO3271" s="137"/>
      <c r="BXP3271" s="137"/>
      <c r="BXQ3271" s="137"/>
      <c r="BXR3271" s="137"/>
      <c r="BXS3271" s="137"/>
      <c r="BXT3271" s="137"/>
      <c r="BXU3271" s="137"/>
      <c r="BXV3271" s="137"/>
      <c r="BXW3271" s="137"/>
      <c r="BXX3271" s="137"/>
      <c r="BXY3271" s="137"/>
      <c r="BXZ3271" s="137"/>
      <c r="BYA3271" s="137"/>
      <c r="BYB3271" s="137"/>
      <c r="BYC3271" s="137"/>
      <c r="BYD3271" s="137"/>
      <c r="BYE3271" s="137"/>
      <c r="BYF3271" s="137"/>
      <c r="BYG3271" s="137"/>
      <c r="BYH3271" s="137"/>
      <c r="BYI3271" s="137"/>
      <c r="BYJ3271" s="137"/>
      <c r="BYK3271" s="137"/>
      <c r="BYL3271" s="137"/>
      <c r="BYM3271" s="137"/>
      <c r="BYN3271" s="137"/>
      <c r="BYO3271" s="137"/>
      <c r="BYP3271" s="137"/>
      <c r="BYQ3271" s="137"/>
      <c r="BYR3271" s="137"/>
      <c r="BYS3271" s="137"/>
      <c r="BYT3271" s="137"/>
      <c r="BYU3271" s="137"/>
      <c r="BYV3271" s="137"/>
      <c r="BYW3271" s="137"/>
      <c r="BYX3271" s="137"/>
      <c r="BYY3271" s="137"/>
      <c r="BYZ3271" s="137"/>
      <c r="BZA3271" s="137"/>
      <c r="BZB3271" s="137"/>
      <c r="BZC3271" s="137"/>
      <c r="BZD3271" s="137"/>
      <c r="BZE3271" s="137"/>
      <c r="BZF3271" s="137"/>
      <c r="BZG3271" s="137"/>
      <c r="BZH3271" s="137"/>
      <c r="BZI3271" s="137"/>
      <c r="BZJ3271" s="137"/>
      <c r="BZK3271" s="137"/>
      <c r="BZL3271" s="137"/>
      <c r="BZM3271" s="137"/>
      <c r="BZN3271" s="137"/>
      <c r="BZO3271" s="137"/>
      <c r="BZP3271" s="137"/>
      <c r="BZQ3271" s="137"/>
      <c r="BZR3271" s="137"/>
      <c r="BZS3271" s="137"/>
      <c r="BZT3271" s="137"/>
      <c r="BZU3271" s="137"/>
      <c r="BZV3271" s="137"/>
      <c r="BZW3271" s="137"/>
      <c r="BZX3271" s="137"/>
      <c r="BZY3271" s="137"/>
      <c r="BZZ3271" s="137"/>
      <c r="CAA3271" s="137"/>
      <c r="CAB3271" s="137"/>
      <c r="CAC3271" s="137"/>
      <c r="CAD3271" s="137"/>
      <c r="CAE3271" s="137"/>
      <c r="CAF3271" s="137"/>
      <c r="CAG3271" s="137"/>
      <c r="CAH3271" s="137"/>
      <c r="CAI3271" s="137"/>
      <c r="CAJ3271" s="137"/>
      <c r="CAK3271" s="137"/>
      <c r="CAL3271" s="137"/>
      <c r="CAM3271" s="137"/>
      <c r="CAN3271" s="137"/>
      <c r="CAO3271" s="137"/>
      <c r="CAP3271" s="137"/>
      <c r="CAQ3271" s="137"/>
      <c r="CAR3271" s="137"/>
      <c r="CAS3271" s="137"/>
      <c r="CAT3271" s="137"/>
      <c r="CAU3271" s="137"/>
      <c r="CAV3271" s="137"/>
      <c r="CAW3271" s="137"/>
      <c r="CAX3271" s="137"/>
      <c r="CAY3271" s="137"/>
      <c r="CAZ3271" s="137"/>
      <c r="CBA3271" s="137"/>
      <c r="CBB3271" s="137"/>
      <c r="CBC3271" s="137"/>
      <c r="CBD3271" s="137"/>
      <c r="CBE3271" s="137"/>
      <c r="CBF3271" s="137"/>
      <c r="CBG3271" s="137"/>
      <c r="CBH3271" s="137"/>
      <c r="CBI3271" s="137"/>
      <c r="CBJ3271" s="137"/>
      <c r="CBK3271" s="137"/>
      <c r="CBL3271" s="137"/>
      <c r="CBM3271" s="137"/>
      <c r="CBN3271" s="137"/>
      <c r="CBO3271" s="137"/>
      <c r="CBP3271" s="137"/>
      <c r="CBQ3271" s="137"/>
      <c r="CBR3271" s="137"/>
      <c r="CBS3271" s="137"/>
      <c r="CBT3271" s="137"/>
      <c r="CBU3271" s="137"/>
      <c r="CBV3271" s="137"/>
      <c r="CBW3271" s="137"/>
      <c r="CBX3271" s="137"/>
      <c r="CBY3271" s="137"/>
      <c r="CBZ3271" s="137"/>
      <c r="CCA3271" s="137"/>
      <c r="CCB3271" s="137"/>
      <c r="CCC3271" s="137"/>
      <c r="CCD3271" s="137"/>
      <c r="CCE3271" s="137"/>
      <c r="CCF3271" s="137"/>
      <c r="CCG3271" s="137"/>
      <c r="CCH3271" s="137"/>
      <c r="CCI3271" s="137"/>
      <c r="CCJ3271" s="137"/>
      <c r="CCK3271" s="137"/>
      <c r="CCL3271" s="137"/>
      <c r="CCM3271" s="137"/>
      <c r="CCN3271" s="137"/>
      <c r="CCO3271" s="137"/>
      <c r="CCP3271" s="137"/>
      <c r="CCQ3271" s="137"/>
      <c r="CCR3271" s="137"/>
      <c r="CCS3271" s="137"/>
      <c r="CCT3271" s="137"/>
      <c r="CCU3271" s="137"/>
      <c r="CCV3271" s="137"/>
      <c r="CCW3271" s="137"/>
      <c r="CCX3271" s="137"/>
      <c r="CCY3271" s="137"/>
      <c r="CCZ3271" s="137"/>
      <c r="CDA3271" s="137"/>
      <c r="CDB3271" s="137"/>
      <c r="CDC3271" s="137"/>
      <c r="CDD3271" s="137"/>
      <c r="CDE3271" s="137"/>
      <c r="CDF3271" s="137"/>
      <c r="CDG3271" s="137"/>
      <c r="CDH3271" s="137"/>
      <c r="CDI3271" s="137"/>
      <c r="CDJ3271" s="137"/>
      <c r="CDK3271" s="137"/>
      <c r="CDL3271" s="137"/>
      <c r="CDM3271" s="137"/>
      <c r="CDN3271" s="137"/>
      <c r="CDO3271" s="137"/>
      <c r="CDP3271" s="137"/>
      <c r="CDQ3271" s="137"/>
      <c r="CDR3271" s="137"/>
      <c r="CDS3271" s="137"/>
      <c r="CDT3271" s="137"/>
      <c r="CDU3271" s="137"/>
      <c r="CDV3271" s="137"/>
      <c r="CDW3271" s="137"/>
      <c r="CDX3271" s="137"/>
      <c r="CDY3271" s="137"/>
      <c r="CDZ3271" s="137"/>
      <c r="CEA3271" s="137"/>
      <c r="CEB3271" s="137"/>
      <c r="CEC3271" s="137"/>
      <c r="CED3271" s="137"/>
      <c r="CEE3271" s="137"/>
      <c r="CEF3271" s="137"/>
      <c r="CEG3271" s="137"/>
      <c r="CEH3271" s="137"/>
      <c r="CEI3271" s="137"/>
      <c r="CEJ3271" s="137"/>
      <c r="CEK3271" s="137"/>
      <c r="CEL3271" s="137"/>
      <c r="CEM3271" s="137"/>
      <c r="CEN3271" s="137"/>
      <c r="CEO3271" s="137"/>
      <c r="CEP3271" s="137"/>
      <c r="CEQ3271" s="137"/>
      <c r="CER3271" s="137"/>
      <c r="CES3271" s="137"/>
      <c r="CET3271" s="137"/>
      <c r="CEU3271" s="137"/>
      <c r="CEV3271" s="137"/>
      <c r="CEW3271" s="137"/>
      <c r="CEX3271" s="137"/>
      <c r="CEY3271" s="137"/>
      <c r="CEZ3271" s="137"/>
      <c r="CFA3271" s="137"/>
      <c r="CFB3271" s="137"/>
      <c r="CFC3271" s="137"/>
      <c r="CFD3271" s="137"/>
      <c r="CFE3271" s="137"/>
      <c r="CFF3271" s="137"/>
      <c r="CFG3271" s="137"/>
      <c r="CFH3271" s="137"/>
      <c r="CFI3271" s="137"/>
      <c r="CFJ3271" s="137"/>
      <c r="CFK3271" s="137"/>
      <c r="CFL3271" s="137"/>
      <c r="CFM3271" s="137"/>
      <c r="CFN3271" s="137"/>
      <c r="CFO3271" s="137"/>
      <c r="CFP3271" s="137"/>
      <c r="CFQ3271" s="137"/>
      <c r="CFR3271" s="137"/>
      <c r="CFS3271" s="137"/>
      <c r="CFT3271" s="137"/>
      <c r="CFU3271" s="137"/>
      <c r="CFV3271" s="137"/>
      <c r="CFW3271" s="137"/>
      <c r="CFX3271" s="137"/>
      <c r="CFY3271" s="137"/>
      <c r="CFZ3271" s="137"/>
      <c r="CGA3271" s="137"/>
      <c r="CGB3271" s="137"/>
      <c r="CGC3271" s="137"/>
      <c r="CGD3271" s="137"/>
      <c r="CGE3271" s="137"/>
      <c r="CGF3271" s="137"/>
      <c r="CGG3271" s="137"/>
      <c r="CGH3271" s="137"/>
      <c r="CGI3271" s="137"/>
      <c r="CGJ3271" s="137"/>
      <c r="CGK3271" s="137"/>
      <c r="CGL3271" s="137"/>
      <c r="CGM3271" s="137"/>
      <c r="CGN3271" s="137"/>
      <c r="CGO3271" s="137"/>
      <c r="CGP3271" s="137"/>
      <c r="CGQ3271" s="137"/>
      <c r="CGR3271" s="137"/>
      <c r="CGS3271" s="137"/>
      <c r="CGT3271" s="137"/>
      <c r="CGU3271" s="137"/>
      <c r="CGV3271" s="137"/>
      <c r="CGW3271" s="137"/>
      <c r="CGX3271" s="137"/>
      <c r="CGY3271" s="137"/>
      <c r="CGZ3271" s="137"/>
      <c r="CHA3271" s="137"/>
      <c r="CHB3271" s="137"/>
      <c r="CHC3271" s="137"/>
      <c r="CHD3271" s="137"/>
      <c r="CHE3271" s="137"/>
      <c r="CHF3271" s="137"/>
      <c r="CHG3271" s="137"/>
      <c r="CHH3271" s="137"/>
      <c r="CHI3271" s="137"/>
      <c r="CHJ3271" s="137"/>
      <c r="CHK3271" s="137"/>
      <c r="CHL3271" s="137"/>
      <c r="CHM3271" s="137"/>
      <c r="CHN3271" s="137"/>
      <c r="CHO3271" s="137"/>
      <c r="CHP3271" s="137"/>
      <c r="CHQ3271" s="137"/>
      <c r="CHR3271" s="137"/>
      <c r="CHS3271" s="137"/>
      <c r="CHT3271" s="137"/>
      <c r="CHU3271" s="137"/>
      <c r="CHV3271" s="137"/>
      <c r="CHW3271" s="137"/>
      <c r="CHX3271" s="137"/>
      <c r="CHY3271" s="137"/>
      <c r="CHZ3271" s="137"/>
      <c r="CIA3271" s="137"/>
      <c r="CIB3271" s="137"/>
      <c r="CIC3271" s="137"/>
      <c r="CID3271" s="137"/>
      <c r="CIE3271" s="137"/>
      <c r="CIF3271" s="137"/>
      <c r="CIG3271" s="137"/>
      <c r="CIH3271" s="137"/>
      <c r="CII3271" s="137"/>
      <c r="CIJ3271" s="137"/>
      <c r="CIK3271" s="137"/>
      <c r="CIL3271" s="137"/>
      <c r="CIM3271" s="137"/>
      <c r="CIN3271" s="137"/>
      <c r="CIO3271" s="137"/>
      <c r="CIP3271" s="137"/>
      <c r="CIQ3271" s="137"/>
      <c r="CIR3271" s="137"/>
      <c r="CIS3271" s="137"/>
      <c r="CIT3271" s="137"/>
      <c r="CIU3271" s="137"/>
      <c r="CIV3271" s="137"/>
      <c r="CIW3271" s="137"/>
      <c r="CIX3271" s="137"/>
      <c r="CIY3271" s="137"/>
      <c r="CIZ3271" s="137"/>
      <c r="CJA3271" s="137"/>
      <c r="CJB3271" s="137"/>
      <c r="CJC3271" s="137"/>
      <c r="CJD3271" s="137"/>
      <c r="CJE3271" s="137"/>
      <c r="CJF3271" s="137"/>
      <c r="CJG3271" s="137"/>
      <c r="CJH3271" s="137"/>
      <c r="CJI3271" s="137"/>
      <c r="CJJ3271" s="137"/>
      <c r="CJK3271" s="137"/>
      <c r="CJL3271" s="137"/>
      <c r="CJM3271" s="137"/>
      <c r="CJN3271" s="137"/>
      <c r="CJO3271" s="137"/>
      <c r="CJP3271" s="137"/>
      <c r="CJQ3271" s="137"/>
      <c r="CJR3271" s="137"/>
      <c r="CJS3271" s="137"/>
      <c r="CJT3271" s="137"/>
      <c r="CJU3271" s="137"/>
      <c r="CJV3271" s="137"/>
      <c r="CJW3271" s="137"/>
      <c r="CJX3271" s="137"/>
      <c r="CJY3271" s="137"/>
      <c r="CJZ3271" s="137"/>
      <c r="CKA3271" s="137"/>
      <c r="CKB3271" s="137"/>
      <c r="CKC3271" s="137"/>
      <c r="CKD3271" s="137"/>
      <c r="CKE3271" s="137"/>
      <c r="CKF3271" s="137"/>
      <c r="CKG3271" s="137"/>
      <c r="CKH3271" s="137"/>
      <c r="CKI3271" s="137"/>
      <c r="CKJ3271" s="137"/>
      <c r="CKK3271" s="137"/>
      <c r="CKL3271" s="137"/>
      <c r="CKM3271" s="137"/>
      <c r="CKN3271" s="137"/>
      <c r="CKO3271" s="137"/>
      <c r="CKP3271" s="137"/>
      <c r="CKQ3271" s="137"/>
      <c r="CKR3271" s="137"/>
      <c r="CKS3271" s="137"/>
      <c r="CKT3271" s="137"/>
      <c r="CKU3271" s="137"/>
      <c r="CKV3271" s="137"/>
      <c r="CKW3271" s="137"/>
      <c r="CKX3271" s="137"/>
      <c r="CKY3271" s="137"/>
      <c r="CKZ3271" s="137"/>
      <c r="CLA3271" s="137"/>
      <c r="CLB3271" s="137"/>
      <c r="CLC3271" s="137"/>
      <c r="CLD3271" s="137"/>
      <c r="CLE3271" s="137"/>
      <c r="CLF3271" s="137"/>
      <c r="CLG3271" s="137"/>
      <c r="CLH3271" s="137"/>
      <c r="CLI3271" s="137"/>
      <c r="CLJ3271" s="137"/>
      <c r="CLK3271" s="137"/>
      <c r="CLL3271" s="137"/>
      <c r="CLM3271" s="137"/>
      <c r="CLN3271" s="137"/>
      <c r="CLO3271" s="137"/>
      <c r="CLP3271" s="137"/>
      <c r="CLQ3271" s="137"/>
      <c r="CLR3271" s="137"/>
      <c r="CLS3271" s="137"/>
      <c r="CLT3271" s="137"/>
      <c r="CLU3271" s="137"/>
      <c r="CLV3271" s="137"/>
      <c r="CLW3271" s="137"/>
      <c r="CLX3271" s="137"/>
      <c r="CLY3271" s="137"/>
      <c r="CLZ3271" s="137"/>
      <c r="CMA3271" s="137"/>
      <c r="CMB3271" s="137"/>
      <c r="CMC3271" s="137"/>
      <c r="CMD3271" s="137"/>
      <c r="CME3271" s="137"/>
      <c r="CMF3271" s="137"/>
      <c r="CMG3271" s="137"/>
      <c r="CMH3271" s="137"/>
      <c r="CMI3271" s="137"/>
      <c r="CMJ3271" s="137"/>
      <c r="CMK3271" s="137"/>
      <c r="CML3271" s="137"/>
      <c r="CMM3271" s="137"/>
      <c r="CMN3271" s="137"/>
      <c r="CMO3271" s="137"/>
      <c r="CMP3271" s="137"/>
      <c r="CMQ3271" s="137"/>
      <c r="CMR3271" s="137"/>
      <c r="CMS3271" s="137"/>
      <c r="CMT3271" s="137"/>
      <c r="CMU3271" s="137"/>
      <c r="CMV3271" s="137"/>
      <c r="CMW3271" s="137"/>
      <c r="CMX3271" s="137"/>
      <c r="CMY3271" s="137"/>
      <c r="CMZ3271" s="137"/>
      <c r="CNA3271" s="137"/>
      <c r="CNB3271" s="137"/>
      <c r="CNC3271" s="137"/>
      <c r="CND3271" s="137"/>
      <c r="CNE3271" s="137"/>
      <c r="CNF3271" s="137"/>
      <c r="CNG3271" s="137"/>
      <c r="CNH3271" s="137"/>
      <c r="CNI3271" s="137"/>
      <c r="CNJ3271" s="137"/>
      <c r="CNK3271" s="137"/>
      <c r="CNL3271" s="137"/>
      <c r="CNM3271" s="137"/>
      <c r="CNN3271" s="137"/>
      <c r="CNO3271" s="137"/>
      <c r="CNP3271" s="137"/>
      <c r="CNQ3271" s="137"/>
      <c r="CNR3271" s="137"/>
      <c r="CNS3271" s="137"/>
      <c r="CNT3271" s="137"/>
      <c r="CNU3271" s="137"/>
      <c r="CNV3271" s="137"/>
      <c r="CNW3271" s="137"/>
      <c r="CNX3271" s="137"/>
      <c r="CNY3271" s="137"/>
      <c r="CNZ3271" s="137"/>
      <c r="COA3271" s="137"/>
      <c r="COB3271" s="137"/>
      <c r="COC3271" s="137"/>
      <c r="COD3271" s="137"/>
      <c r="COE3271" s="137"/>
      <c r="COF3271" s="137"/>
      <c r="COG3271" s="137"/>
      <c r="COH3271" s="137"/>
      <c r="COI3271" s="137"/>
      <c r="COJ3271" s="137"/>
      <c r="COK3271" s="137"/>
      <c r="COL3271" s="137"/>
      <c r="COM3271" s="137"/>
      <c r="CON3271" s="137"/>
      <c r="COO3271" s="137"/>
      <c r="COP3271" s="137"/>
      <c r="COQ3271" s="137"/>
      <c r="COR3271" s="137"/>
      <c r="COS3271" s="137"/>
      <c r="COT3271" s="137"/>
      <c r="COU3271" s="137"/>
      <c r="COV3271" s="137"/>
      <c r="COW3271" s="137"/>
      <c r="COX3271" s="137"/>
      <c r="COY3271" s="137"/>
      <c r="COZ3271" s="137"/>
      <c r="CPA3271" s="137"/>
      <c r="CPB3271" s="137"/>
      <c r="CPC3271" s="137"/>
      <c r="CPD3271" s="137"/>
      <c r="CPE3271" s="137"/>
      <c r="CPF3271" s="137"/>
      <c r="CPG3271" s="137"/>
      <c r="CPH3271" s="137"/>
      <c r="CPI3271" s="137"/>
      <c r="CPJ3271" s="137"/>
      <c r="CPK3271" s="137"/>
      <c r="CPL3271" s="137"/>
      <c r="CPM3271" s="137"/>
      <c r="CPN3271" s="137"/>
      <c r="CPO3271" s="137"/>
      <c r="CPP3271" s="137"/>
      <c r="CPQ3271" s="137"/>
      <c r="CPR3271" s="137"/>
      <c r="CPS3271" s="137"/>
      <c r="CPT3271" s="137"/>
      <c r="CPU3271" s="137"/>
      <c r="CPV3271" s="137"/>
      <c r="CPW3271" s="137"/>
      <c r="CPX3271" s="137"/>
      <c r="CPY3271" s="137"/>
      <c r="CPZ3271" s="137"/>
      <c r="CQA3271" s="137"/>
      <c r="CQB3271" s="137"/>
      <c r="CQC3271" s="137"/>
      <c r="CQD3271" s="137"/>
      <c r="CQE3271" s="137"/>
      <c r="CQF3271" s="137"/>
      <c r="CQG3271" s="137"/>
      <c r="CQH3271" s="137"/>
      <c r="CQI3271" s="137"/>
      <c r="CQJ3271" s="137"/>
      <c r="CQK3271" s="137"/>
      <c r="CQL3271" s="137"/>
      <c r="CQM3271" s="137"/>
      <c r="CQN3271" s="137"/>
      <c r="CQO3271" s="137"/>
      <c r="CQP3271" s="137"/>
      <c r="CQQ3271" s="137"/>
      <c r="CQR3271" s="137"/>
      <c r="CQS3271" s="137"/>
      <c r="CQT3271" s="137"/>
      <c r="CQU3271" s="137"/>
      <c r="CQV3271" s="137"/>
      <c r="CQW3271" s="137"/>
      <c r="CQX3271" s="137"/>
      <c r="CQY3271" s="137"/>
      <c r="CQZ3271" s="137"/>
      <c r="CRA3271" s="137"/>
      <c r="CRB3271" s="137"/>
      <c r="CRC3271" s="137"/>
      <c r="CRD3271" s="137"/>
      <c r="CRE3271" s="137"/>
      <c r="CRF3271" s="137"/>
      <c r="CRG3271" s="137"/>
      <c r="CRH3271" s="137"/>
      <c r="CRI3271" s="137"/>
      <c r="CRJ3271" s="137"/>
      <c r="CRK3271" s="137"/>
      <c r="CRL3271" s="137"/>
      <c r="CRM3271" s="137"/>
      <c r="CRN3271" s="137"/>
      <c r="CRO3271" s="137"/>
      <c r="CRP3271" s="137"/>
      <c r="CRQ3271" s="137"/>
      <c r="CRR3271" s="137"/>
      <c r="CRS3271" s="137"/>
      <c r="CRT3271" s="137"/>
      <c r="CRU3271" s="137"/>
      <c r="CRV3271" s="137"/>
      <c r="CRW3271" s="137"/>
      <c r="CRX3271" s="137"/>
      <c r="CRY3271" s="137"/>
      <c r="CRZ3271" s="137"/>
      <c r="CSA3271" s="137"/>
      <c r="CSB3271" s="137"/>
      <c r="CSC3271" s="137"/>
      <c r="CSD3271" s="137"/>
      <c r="CSE3271" s="137"/>
      <c r="CSF3271" s="137"/>
      <c r="CSG3271" s="137"/>
      <c r="CSH3271" s="137"/>
      <c r="CSI3271" s="137"/>
      <c r="CSJ3271" s="137"/>
      <c r="CSK3271" s="137"/>
      <c r="CSL3271" s="137"/>
      <c r="CSM3271" s="137"/>
      <c r="CSN3271" s="137"/>
      <c r="CSO3271" s="137"/>
      <c r="CSP3271" s="137"/>
      <c r="CSQ3271" s="137"/>
      <c r="CSR3271" s="137"/>
      <c r="CSS3271" s="137"/>
      <c r="CST3271" s="137"/>
      <c r="CSU3271" s="137"/>
      <c r="CSV3271" s="137"/>
      <c r="CSW3271" s="137"/>
      <c r="CSX3271" s="137"/>
      <c r="CSY3271" s="137"/>
      <c r="CSZ3271" s="137"/>
      <c r="CTA3271" s="137"/>
      <c r="CTB3271" s="137"/>
      <c r="CTC3271" s="137"/>
      <c r="CTD3271" s="137"/>
      <c r="CTE3271" s="137"/>
      <c r="CTF3271" s="137"/>
      <c r="CTG3271" s="137"/>
      <c r="CTH3271" s="137"/>
      <c r="CTI3271" s="137"/>
      <c r="CTJ3271" s="137"/>
      <c r="CTK3271" s="137"/>
      <c r="CTL3271" s="137"/>
      <c r="CTM3271" s="137"/>
      <c r="CTN3271" s="137"/>
      <c r="CTO3271" s="137"/>
      <c r="CTP3271" s="137"/>
      <c r="CTQ3271" s="137"/>
      <c r="CTR3271" s="137"/>
      <c r="CTS3271" s="137"/>
      <c r="CTT3271" s="137"/>
      <c r="CTU3271" s="137"/>
      <c r="CTV3271" s="137"/>
      <c r="CTW3271" s="137"/>
      <c r="CTX3271" s="137"/>
      <c r="CTY3271" s="137"/>
      <c r="CTZ3271" s="137"/>
      <c r="CUA3271" s="137"/>
      <c r="CUB3271" s="137"/>
      <c r="CUC3271" s="137"/>
      <c r="CUD3271" s="137"/>
      <c r="CUE3271" s="137"/>
      <c r="CUF3271" s="137"/>
      <c r="CUG3271" s="137"/>
      <c r="CUH3271" s="137"/>
      <c r="CUI3271" s="137"/>
      <c r="CUJ3271" s="137"/>
      <c r="CUK3271" s="137"/>
      <c r="CUL3271" s="137"/>
      <c r="CUM3271" s="137"/>
      <c r="CUN3271" s="137"/>
      <c r="CUO3271" s="137"/>
      <c r="CUP3271" s="137"/>
      <c r="CUQ3271" s="137"/>
      <c r="CUR3271" s="137"/>
      <c r="CUS3271" s="137"/>
      <c r="CUT3271" s="137"/>
      <c r="CUU3271" s="137"/>
      <c r="CUV3271" s="137"/>
      <c r="CUW3271" s="137"/>
      <c r="CUX3271" s="137"/>
      <c r="CUY3271" s="137"/>
      <c r="CUZ3271" s="137"/>
      <c r="CVA3271" s="137"/>
      <c r="CVB3271" s="137"/>
      <c r="CVC3271" s="137"/>
      <c r="CVD3271" s="137"/>
      <c r="CVE3271" s="137"/>
      <c r="CVF3271" s="137"/>
      <c r="CVG3271" s="137"/>
      <c r="CVH3271" s="137"/>
      <c r="CVI3271" s="137"/>
      <c r="CVJ3271" s="137"/>
      <c r="CVK3271" s="137"/>
      <c r="CVL3271" s="137"/>
      <c r="CVM3271" s="137"/>
      <c r="CVN3271" s="137"/>
      <c r="CVO3271" s="137"/>
      <c r="CVP3271" s="137"/>
      <c r="CVQ3271" s="137"/>
      <c r="CVR3271" s="137"/>
      <c r="CVS3271" s="137"/>
      <c r="CVT3271" s="137"/>
      <c r="CVU3271" s="137"/>
      <c r="CVV3271" s="137"/>
      <c r="CVW3271" s="137"/>
      <c r="CVX3271" s="137"/>
      <c r="CVY3271" s="137"/>
      <c r="CVZ3271" s="137"/>
      <c r="CWA3271" s="137"/>
      <c r="CWB3271" s="137"/>
      <c r="CWC3271" s="137"/>
      <c r="CWD3271" s="137"/>
      <c r="CWE3271" s="137"/>
      <c r="CWF3271" s="137"/>
      <c r="CWG3271" s="137"/>
      <c r="CWH3271" s="137"/>
      <c r="CWI3271" s="137"/>
      <c r="CWJ3271" s="137"/>
      <c r="CWK3271" s="137"/>
      <c r="CWL3271" s="137"/>
      <c r="CWM3271" s="137"/>
      <c r="CWN3271" s="137"/>
      <c r="CWO3271" s="137"/>
      <c r="CWP3271" s="137"/>
      <c r="CWQ3271" s="137"/>
      <c r="CWR3271" s="137"/>
      <c r="CWS3271" s="137"/>
      <c r="CWT3271" s="137"/>
      <c r="CWU3271" s="137"/>
      <c r="CWV3271" s="137"/>
      <c r="CWW3271" s="137"/>
      <c r="CWX3271" s="137"/>
      <c r="CWY3271" s="137"/>
      <c r="CWZ3271" s="137"/>
      <c r="CXA3271" s="137"/>
      <c r="CXB3271" s="137"/>
      <c r="CXC3271" s="137"/>
      <c r="CXD3271" s="137"/>
      <c r="CXE3271" s="137"/>
      <c r="CXF3271" s="137"/>
      <c r="CXG3271" s="137"/>
      <c r="CXH3271" s="137"/>
      <c r="CXI3271" s="137"/>
      <c r="CXJ3271" s="137"/>
      <c r="CXK3271" s="137"/>
      <c r="CXL3271" s="137"/>
      <c r="CXM3271" s="137"/>
      <c r="CXN3271" s="137"/>
      <c r="CXO3271" s="137"/>
      <c r="CXP3271" s="137"/>
      <c r="CXQ3271" s="137"/>
      <c r="CXR3271" s="137"/>
      <c r="CXS3271" s="137"/>
      <c r="CXT3271" s="137"/>
      <c r="CXU3271" s="137"/>
      <c r="CXV3271" s="137"/>
      <c r="CXW3271" s="137"/>
      <c r="CXX3271" s="137"/>
      <c r="CXY3271" s="137"/>
      <c r="CXZ3271" s="137"/>
      <c r="CYA3271" s="137"/>
      <c r="CYB3271" s="137"/>
      <c r="CYC3271" s="137"/>
      <c r="CYD3271" s="137"/>
      <c r="CYE3271" s="137"/>
      <c r="CYF3271" s="137"/>
      <c r="CYG3271" s="137"/>
      <c r="CYH3271" s="137"/>
      <c r="CYI3271" s="137"/>
      <c r="CYJ3271" s="137"/>
      <c r="CYK3271" s="137"/>
      <c r="CYL3271" s="137"/>
      <c r="CYM3271" s="137"/>
      <c r="CYN3271" s="137"/>
      <c r="CYO3271" s="137"/>
      <c r="CYP3271" s="137"/>
      <c r="CYQ3271" s="137"/>
      <c r="CYR3271" s="137"/>
      <c r="CYS3271" s="137"/>
      <c r="CYT3271" s="137"/>
      <c r="CYU3271" s="137"/>
      <c r="CYV3271" s="137"/>
      <c r="CYW3271" s="137"/>
      <c r="CYX3271" s="137"/>
      <c r="CYY3271" s="137"/>
      <c r="CYZ3271" s="137"/>
      <c r="CZA3271" s="137"/>
      <c r="CZB3271" s="137"/>
      <c r="CZC3271" s="137"/>
      <c r="CZD3271" s="137"/>
      <c r="CZE3271" s="137"/>
      <c r="CZF3271" s="137"/>
      <c r="CZG3271" s="137"/>
      <c r="CZH3271" s="137"/>
      <c r="CZI3271" s="137"/>
      <c r="CZJ3271" s="137"/>
      <c r="CZK3271" s="137"/>
      <c r="CZL3271" s="137"/>
      <c r="CZM3271" s="137"/>
      <c r="CZN3271" s="137"/>
      <c r="CZO3271" s="137"/>
      <c r="CZP3271" s="137"/>
      <c r="CZQ3271" s="137"/>
      <c r="CZR3271" s="137"/>
      <c r="CZS3271" s="137"/>
      <c r="CZT3271" s="137"/>
      <c r="CZU3271" s="137"/>
      <c r="CZV3271" s="137"/>
      <c r="CZW3271" s="137"/>
      <c r="CZX3271" s="137"/>
      <c r="CZY3271" s="137"/>
      <c r="CZZ3271" s="137"/>
      <c r="DAA3271" s="137"/>
      <c r="DAB3271" s="137"/>
      <c r="DAC3271" s="137"/>
      <c r="DAD3271" s="137"/>
      <c r="DAE3271" s="137"/>
      <c r="DAF3271" s="137"/>
      <c r="DAG3271" s="137"/>
      <c r="DAH3271" s="137"/>
      <c r="DAI3271" s="137"/>
      <c r="DAJ3271" s="137"/>
      <c r="DAK3271" s="137"/>
      <c r="DAL3271" s="137"/>
      <c r="DAM3271" s="137"/>
      <c r="DAN3271" s="137"/>
      <c r="DAO3271" s="137"/>
      <c r="DAP3271" s="137"/>
      <c r="DAQ3271" s="137"/>
      <c r="DAR3271" s="137"/>
      <c r="DAS3271" s="137"/>
      <c r="DAT3271" s="137"/>
      <c r="DAU3271" s="137"/>
      <c r="DAV3271" s="137"/>
      <c r="DAW3271" s="137"/>
      <c r="DAX3271" s="137"/>
      <c r="DAY3271" s="137"/>
      <c r="DAZ3271" s="137"/>
      <c r="DBA3271" s="137"/>
      <c r="DBB3271" s="137"/>
      <c r="DBC3271" s="137"/>
      <c r="DBD3271" s="137"/>
      <c r="DBE3271" s="137"/>
      <c r="DBF3271" s="137"/>
      <c r="DBG3271" s="137"/>
      <c r="DBH3271" s="137"/>
      <c r="DBI3271" s="137"/>
      <c r="DBJ3271" s="137"/>
      <c r="DBK3271" s="137"/>
      <c r="DBL3271" s="137"/>
      <c r="DBM3271" s="137"/>
      <c r="DBN3271" s="137"/>
      <c r="DBO3271" s="137"/>
      <c r="DBP3271" s="137"/>
      <c r="DBQ3271" s="137"/>
      <c r="DBR3271" s="137"/>
      <c r="DBS3271" s="137"/>
      <c r="DBT3271" s="137"/>
      <c r="DBU3271" s="137"/>
      <c r="DBV3271" s="137"/>
      <c r="DBW3271" s="137"/>
      <c r="DBX3271" s="137"/>
      <c r="DBY3271" s="137"/>
      <c r="DBZ3271" s="137"/>
      <c r="DCA3271" s="137"/>
      <c r="DCB3271" s="137"/>
      <c r="DCC3271" s="137"/>
      <c r="DCD3271" s="137"/>
      <c r="DCE3271" s="137"/>
      <c r="DCF3271" s="137"/>
      <c r="DCG3271" s="137"/>
      <c r="DCH3271" s="137"/>
      <c r="DCI3271" s="137"/>
      <c r="DCJ3271" s="137"/>
      <c r="DCK3271" s="137"/>
      <c r="DCL3271" s="137"/>
      <c r="DCM3271" s="137"/>
      <c r="DCN3271" s="137"/>
      <c r="DCO3271" s="137"/>
      <c r="DCP3271" s="137"/>
      <c r="DCQ3271" s="137"/>
      <c r="DCR3271" s="137"/>
      <c r="DCS3271" s="137"/>
      <c r="DCT3271" s="137"/>
      <c r="DCU3271" s="137"/>
      <c r="DCV3271" s="137"/>
      <c r="DCW3271" s="137"/>
      <c r="DCX3271" s="137"/>
      <c r="DCY3271" s="137"/>
      <c r="DCZ3271" s="137"/>
      <c r="DDA3271" s="137"/>
      <c r="DDB3271" s="137"/>
      <c r="DDC3271" s="137"/>
      <c r="DDD3271" s="137"/>
      <c r="DDE3271" s="137"/>
      <c r="DDF3271" s="137"/>
      <c r="DDG3271" s="137"/>
      <c r="DDH3271" s="137"/>
      <c r="DDI3271" s="137"/>
      <c r="DDJ3271" s="137"/>
      <c r="DDK3271" s="137"/>
      <c r="DDL3271" s="137"/>
      <c r="DDM3271" s="137"/>
      <c r="DDN3271" s="137"/>
      <c r="DDO3271" s="137"/>
      <c r="DDP3271" s="137"/>
      <c r="DDQ3271" s="137"/>
      <c r="DDR3271" s="137"/>
      <c r="DDS3271" s="137"/>
      <c r="DDT3271" s="137"/>
      <c r="DDU3271" s="137"/>
      <c r="DDV3271" s="137"/>
      <c r="DDW3271" s="137"/>
      <c r="DDX3271" s="137"/>
      <c r="DDY3271" s="137"/>
      <c r="DDZ3271" s="137"/>
      <c r="DEA3271" s="137"/>
      <c r="DEB3271" s="137"/>
      <c r="DEC3271" s="137"/>
      <c r="DED3271" s="137"/>
      <c r="DEE3271" s="137"/>
      <c r="DEF3271" s="137"/>
      <c r="DEG3271" s="137"/>
      <c r="DEH3271" s="137"/>
      <c r="DEI3271" s="137"/>
      <c r="DEJ3271" s="137"/>
      <c r="DEK3271" s="137"/>
      <c r="DEL3271" s="137"/>
      <c r="DEM3271" s="137"/>
      <c r="DEN3271" s="137"/>
      <c r="DEO3271" s="137"/>
      <c r="DEP3271" s="137"/>
      <c r="DEQ3271" s="137"/>
      <c r="DER3271" s="137"/>
      <c r="DES3271" s="137"/>
      <c r="DET3271" s="137"/>
      <c r="DEU3271" s="137"/>
      <c r="DEV3271" s="137"/>
      <c r="DEW3271" s="137"/>
      <c r="DEX3271" s="137"/>
      <c r="DEY3271" s="137"/>
      <c r="DEZ3271" s="137"/>
      <c r="DFA3271" s="137"/>
      <c r="DFB3271" s="137"/>
      <c r="DFC3271" s="137"/>
      <c r="DFD3271" s="137"/>
      <c r="DFE3271" s="137"/>
      <c r="DFF3271" s="137"/>
      <c r="DFG3271" s="137"/>
      <c r="DFH3271" s="137"/>
      <c r="DFI3271" s="137"/>
      <c r="DFJ3271" s="137"/>
      <c r="DFK3271" s="137"/>
      <c r="DFL3271" s="137"/>
      <c r="DFM3271" s="137"/>
      <c r="DFN3271" s="137"/>
      <c r="DFO3271" s="137"/>
      <c r="DFP3271" s="137"/>
      <c r="DFQ3271" s="137"/>
      <c r="DFR3271" s="137"/>
      <c r="DFS3271" s="137"/>
      <c r="DFT3271" s="137"/>
      <c r="DFU3271" s="137"/>
      <c r="DFV3271" s="137"/>
      <c r="DFW3271" s="137"/>
      <c r="DFX3271" s="137"/>
      <c r="DFY3271" s="137"/>
      <c r="DFZ3271" s="137"/>
      <c r="DGA3271" s="137"/>
      <c r="DGB3271" s="137"/>
      <c r="DGC3271" s="137"/>
      <c r="DGD3271" s="137"/>
      <c r="DGE3271" s="137"/>
      <c r="DGF3271" s="137"/>
      <c r="DGG3271" s="137"/>
      <c r="DGH3271" s="137"/>
      <c r="DGI3271" s="137"/>
      <c r="DGJ3271" s="137"/>
      <c r="DGK3271" s="137"/>
      <c r="DGL3271" s="137"/>
      <c r="DGM3271" s="137"/>
      <c r="DGN3271" s="137"/>
      <c r="DGO3271" s="137"/>
      <c r="DGP3271" s="137"/>
      <c r="DGQ3271" s="137"/>
      <c r="DGR3271" s="137"/>
      <c r="DGS3271" s="137"/>
      <c r="DGT3271" s="137"/>
      <c r="DGU3271" s="137"/>
      <c r="DGV3271" s="137"/>
      <c r="DGW3271" s="137"/>
      <c r="DGX3271" s="137"/>
      <c r="DGY3271" s="137"/>
      <c r="DGZ3271" s="137"/>
      <c r="DHA3271" s="137"/>
      <c r="DHB3271" s="137"/>
      <c r="DHC3271" s="137"/>
      <c r="DHD3271" s="137"/>
      <c r="DHE3271" s="137"/>
      <c r="DHF3271" s="137"/>
      <c r="DHG3271" s="137"/>
      <c r="DHH3271" s="137"/>
      <c r="DHI3271" s="137"/>
      <c r="DHJ3271" s="137"/>
      <c r="DHK3271" s="137"/>
      <c r="DHL3271" s="137"/>
      <c r="DHM3271" s="137"/>
      <c r="DHN3271" s="137"/>
      <c r="DHO3271" s="137"/>
    </row>
    <row r="3272" spans="1:2927" s="148" customFormat="1" ht="25.5" customHeight="1" outlineLevel="1" x14ac:dyDescent="0.35">
      <c r="A3272" s="83" t="s">
        <v>4518</v>
      </c>
      <c r="B3272" s="84" t="s">
        <v>454</v>
      </c>
      <c r="C3272" s="85"/>
      <c r="D3272" s="86"/>
      <c r="E3272" s="101"/>
      <c r="F3272" s="101"/>
      <c r="G3272" s="101"/>
      <c r="H3272" s="101"/>
      <c r="I3272" s="101">
        <f t="shared" si="199"/>
        <v>0</v>
      </c>
      <c r="J3272" s="101"/>
      <c r="K3272" s="101"/>
      <c r="L3272" s="101"/>
      <c r="M3272" s="101"/>
      <c r="N3272" s="101">
        <f t="shared" si="200"/>
        <v>0</v>
      </c>
      <c r="O3272" s="88">
        <v>46113</v>
      </c>
      <c r="P3272" s="88">
        <v>46188</v>
      </c>
      <c r="Q3272" s="89">
        <v>0.5</v>
      </c>
      <c r="R3272" s="90" t="s">
        <v>33</v>
      </c>
      <c r="S3272" s="91"/>
      <c r="T3272" s="91"/>
      <c r="U3272" s="102"/>
      <c r="V3272" s="137"/>
      <c r="W3272" s="137"/>
      <c r="X3272" s="137"/>
      <c r="Y3272" s="137"/>
      <c r="Z3272" s="137"/>
      <c r="AA3272" s="137"/>
      <c r="AB3272" s="137"/>
      <c r="AC3272" s="137"/>
      <c r="AD3272" s="137"/>
      <c r="AE3272" s="137"/>
      <c r="AF3272" s="137"/>
      <c r="AG3272" s="137"/>
      <c r="AH3272" s="137"/>
      <c r="AI3272" s="137"/>
      <c r="AJ3272" s="137"/>
      <c r="AK3272" s="137"/>
      <c r="AL3272" s="137"/>
      <c r="AM3272" s="137"/>
      <c r="AN3272" s="137"/>
      <c r="AO3272" s="137"/>
      <c r="AP3272" s="137"/>
      <c r="AQ3272" s="137"/>
      <c r="AR3272" s="137"/>
      <c r="AS3272" s="137"/>
      <c r="AT3272" s="137"/>
      <c r="AU3272" s="137"/>
      <c r="AV3272" s="137"/>
      <c r="AW3272" s="137"/>
      <c r="AX3272" s="137"/>
      <c r="AY3272" s="137"/>
      <c r="AZ3272" s="137"/>
      <c r="BA3272" s="137"/>
      <c r="BB3272" s="137"/>
      <c r="BC3272" s="137"/>
      <c r="BD3272" s="137"/>
      <c r="BE3272" s="137"/>
      <c r="BF3272" s="137"/>
      <c r="BG3272" s="137"/>
      <c r="BH3272" s="137"/>
      <c r="BI3272" s="137"/>
      <c r="BJ3272" s="137"/>
      <c r="BK3272" s="137"/>
      <c r="BL3272" s="137"/>
      <c r="BM3272" s="137"/>
      <c r="BN3272" s="137"/>
      <c r="BO3272" s="137"/>
      <c r="BP3272" s="137"/>
      <c r="BQ3272" s="137"/>
      <c r="BR3272" s="137"/>
      <c r="BS3272" s="137"/>
      <c r="BT3272" s="137"/>
      <c r="BU3272" s="137"/>
      <c r="BV3272" s="137"/>
      <c r="BW3272" s="137"/>
      <c r="BX3272" s="137"/>
      <c r="BY3272" s="137"/>
      <c r="BZ3272" s="137"/>
      <c r="CA3272" s="137"/>
      <c r="CB3272" s="137"/>
      <c r="CC3272" s="137"/>
      <c r="CD3272" s="137"/>
      <c r="CE3272" s="137"/>
      <c r="CF3272" s="137"/>
      <c r="CG3272" s="137"/>
      <c r="CH3272" s="137"/>
      <c r="CI3272" s="137"/>
      <c r="CJ3272" s="137"/>
      <c r="CK3272" s="137"/>
      <c r="CL3272" s="137"/>
      <c r="CM3272" s="137"/>
      <c r="CN3272" s="137"/>
      <c r="CO3272" s="137"/>
      <c r="CP3272" s="137"/>
      <c r="CQ3272" s="137"/>
      <c r="CR3272" s="137"/>
      <c r="CS3272" s="137"/>
      <c r="CT3272" s="137"/>
      <c r="CU3272" s="137"/>
      <c r="CV3272" s="137"/>
      <c r="CW3272" s="137"/>
      <c r="CX3272" s="137"/>
      <c r="CY3272" s="137"/>
      <c r="CZ3272" s="137"/>
      <c r="DA3272" s="137"/>
      <c r="DB3272" s="137"/>
      <c r="DC3272" s="137"/>
      <c r="DD3272" s="137"/>
      <c r="DE3272" s="137"/>
      <c r="DF3272" s="137"/>
      <c r="DG3272" s="137"/>
      <c r="DH3272" s="137"/>
      <c r="DI3272" s="137"/>
      <c r="DJ3272" s="137"/>
      <c r="DK3272" s="137"/>
      <c r="DL3272" s="137"/>
      <c r="DM3272" s="137"/>
      <c r="DN3272" s="137"/>
      <c r="DO3272" s="137"/>
      <c r="DP3272" s="137"/>
      <c r="DQ3272" s="137"/>
      <c r="DR3272" s="137"/>
      <c r="DS3272" s="137"/>
      <c r="DT3272" s="137"/>
      <c r="DU3272" s="137"/>
      <c r="DV3272" s="137"/>
      <c r="DW3272" s="137"/>
      <c r="DX3272" s="137"/>
      <c r="DY3272" s="137"/>
      <c r="DZ3272" s="137"/>
      <c r="EA3272" s="137"/>
      <c r="EB3272" s="137"/>
      <c r="EC3272" s="137"/>
      <c r="ED3272" s="137"/>
      <c r="EE3272" s="137"/>
      <c r="EF3272" s="137"/>
      <c r="EG3272" s="137"/>
      <c r="EH3272" s="137"/>
      <c r="EI3272" s="137"/>
      <c r="EJ3272" s="137"/>
      <c r="EK3272" s="137"/>
      <c r="EL3272" s="137"/>
      <c r="EM3272" s="137"/>
      <c r="EN3272" s="137"/>
      <c r="EO3272" s="137"/>
      <c r="EP3272" s="137"/>
      <c r="EQ3272" s="137"/>
      <c r="ER3272" s="137"/>
      <c r="ES3272" s="137"/>
      <c r="ET3272" s="137"/>
      <c r="EU3272" s="137"/>
      <c r="EV3272" s="137"/>
      <c r="EW3272" s="137"/>
      <c r="EX3272" s="137"/>
      <c r="EY3272" s="137"/>
      <c r="EZ3272" s="137"/>
      <c r="FA3272" s="137"/>
      <c r="FB3272" s="137"/>
      <c r="FC3272" s="137"/>
      <c r="FD3272" s="137"/>
      <c r="FE3272" s="137"/>
      <c r="FF3272" s="137"/>
      <c r="FG3272" s="137"/>
      <c r="FH3272" s="137"/>
      <c r="FI3272" s="137"/>
      <c r="FJ3272" s="137"/>
      <c r="FK3272" s="137"/>
      <c r="FL3272" s="137"/>
      <c r="FM3272" s="137"/>
      <c r="FN3272" s="137"/>
      <c r="FO3272" s="137"/>
      <c r="FP3272" s="137"/>
      <c r="FQ3272" s="137"/>
      <c r="FR3272" s="137"/>
      <c r="FS3272" s="137"/>
      <c r="FT3272" s="137"/>
      <c r="FU3272" s="137"/>
      <c r="FV3272" s="137"/>
      <c r="FW3272" s="137"/>
      <c r="FX3272" s="137"/>
      <c r="FY3272" s="137"/>
      <c r="FZ3272" s="137"/>
      <c r="GA3272" s="137"/>
      <c r="GB3272" s="137"/>
      <c r="GC3272" s="137"/>
      <c r="GD3272" s="137"/>
      <c r="GE3272" s="137"/>
      <c r="GF3272" s="137"/>
      <c r="GG3272" s="137"/>
      <c r="GH3272" s="137"/>
      <c r="GI3272" s="137"/>
      <c r="GJ3272" s="137"/>
      <c r="GK3272" s="137"/>
      <c r="GL3272" s="137"/>
      <c r="GM3272" s="137"/>
      <c r="GN3272" s="137"/>
      <c r="GO3272" s="137"/>
      <c r="GP3272" s="137"/>
      <c r="GQ3272" s="137"/>
      <c r="GR3272" s="137"/>
      <c r="GS3272" s="137"/>
      <c r="GT3272" s="137"/>
      <c r="GU3272" s="137"/>
      <c r="GV3272" s="137"/>
      <c r="GW3272" s="137"/>
      <c r="GX3272" s="137"/>
      <c r="GY3272" s="137"/>
      <c r="GZ3272" s="137"/>
      <c r="HA3272" s="137"/>
      <c r="HB3272" s="137"/>
      <c r="HC3272" s="137"/>
      <c r="HD3272" s="137"/>
      <c r="HE3272" s="137"/>
      <c r="HF3272" s="137"/>
      <c r="HG3272" s="137"/>
      <c r="HH3272" s="137"/>
      <c r="HI3272" s="137"/>
      <c r="HJ3272" s="137"/>
      <c r="HK3272" s="137"/>
      <c r="HL3272" s="137"/>
      <c r="HM3272" s="137"/>
      <c r="HN3272" s="137"/>
      <c r="HO3272" s="137"/>
      <c r="HP3272" s="137"/>
      <c r="HQ3272" s="137"/>
      <c r="HR3272" s="137"/>
      <c r="HS3272" s="137"/>
      <c r="HT3272" s="137"/>
      <c r="HU3272" s="137"/>
      <c r="HV3272" s="137"/>
      <c r="HW3272" s="137"/>
      <c r="HX3272" s="137"/>
      <c r="HY3272" s="137"/>
      <c r="HZ3272" s="137"/>
      <c r="IA3272" s="137"/>
      <c r="IB3272" s="137"/>
      <c r="IC3272" s="137"/>
      <c r="ID3272" s="137"/>
      <c r="IE3272" s="137"/>
      <c r="IF3272" s="137"/>
      <c r="IG3272" s="137"/>
      <c r="IH3272" s="137"/>
      <c r="II3272" s="137"/>
      <c r="IJ3272" s="137"/>
      <c r="IK3272" s="137"/>
      <c r="IL3272" s="137"/>
      <c r="IM3272" s="137"/>
      <c r="IN3272" s="137"/>
      <c r="IO3272" s="137"/>
      <c r="IP3272" s="137"/>
      <c r="IQ3272" s="137"/>
      <c r="IR3272" s="137"/>
      <c r="IS3272" s="137"/>
      <c r="IT3272" s="137"/>
      <c r="IU3272" s="137"/>
      <c r="IV3272" s="137"/>
      <c r="IW3272" s="137"/>
      <c r="IX3272" s="137"/>
      <c r="IY3272" s="137"/>
      <c r="IZ3272" s="137"/>
      <c r="JA3272" s="137"/>
      <c r="JB3272" s="137"/>
      <c r="JC3272" s="137"/>
      <c r="JD3272" s="137"/>
      <c r="JE3272" s="137"/>
      <c r="JF3272" s="137"/>
      <c r="JG3272" s="137"/>
      <c r="JH3272" s="137"/>
      <c r="JI3272" s="137"/>
      <c r="JJ3272" s="137"/>
      <c r="JK3272" s="137"/>
      <c r="JL3272" s="137"/>
      <c r="JM3272" s="137"/>
      <c r="JN3272" s="137"/>
      <c r="JO3272" s="137"/>
      <c r="JP3272" s="137"/>
      <c r="JQ3272" s="137"/>
      <c r="JR3272" s="137"/>
      <c r="JS3272" s="137"/>
      <c r="JT3272" s="137"/>
      <c r="JU3272" s="137"/>
      <c r="JV3272" s="137"/>
      <c r="JW3272" s="137"/>
      <c r="JX3272" s="137"/>
      <c r="JY3272" s="137"/>
      <c r="JZ3272" s="137"/>
      <c r="KA3272" s="137"/>
      <c r="KB3272" s="137"/>
      <c r="KC3272" s="137"/>
      <c r="KD3272" s="137"/>
      <c r="KE3272" s="137"/>
      <c r="KF3272" s="137"/>
      <c r="KG3272" s="137"/>
      <c r="KH3272" s="137"/>
      <c r="KI3272" s="137"/>
      <c r="KJ3272" s="137"/>
      <c r="KK3272" s="137"/>
      <c r="KL3272" s="137"/>
      <c r="KM3272" s="137"/>
      <c r="KN3272" s="137"/>
      <c r="KO3272" s="137"/>
      <c r="KP3272" s="137"/>
      <c r="KQ3272" s="137"/>
      <c r="KR3272" s="137"/>
      <c r="KS3272" s="137"/>
      <c r="KT3272" s="137"/>
      <c r="KU3272" s="137"/>
      <c r="KV3272" s="137"/>
      <c r="KW3272" s="137"/>
      <c r="KX3272" s="137"/>
      <c r="KY3272" s="137"/>
      <c r="KZ3272" s="137"/>
      <c r="LA3272" s="137"/>
      <c r="LB3272" s="137"/>
      <c r="LC3272" s="137"/>
      <c r="LD3272" s="137"/>
      <c r="LE3272" s="137"/>
      <c r="LF3272" s="137"/>
      <c r="LG3272" s="137"/>
      <c r="LH3272" s="137"/>
      <c r="LI3272" s="137"/>
      <c r="LJ3272" s="137"/>
      <c r="LK3272" s="137"/>
      <c r="LL3272" s="137"/>
      <c r="LM3272" s="137"/>
      <c r="LN3272" s="137"/>
      <c r="LO3272" s="137"/>
      <c r="LP3272" s="137"/>
      <c r="LQ3272" s="137"/>
      <c r="LR3272" s="137"/>
      <c r="LS3272" s="137"/>
      <c r="LT3272" s="137"/>
      <c r="LU3272" s="137"/>
      <c r="LV3272" s="137"/>
      <c r="LW3272" s="137"/>
      <c r="LX3272" s="137"/>
      <c r="LY3272" s="137"/>
      <c r="LZ3272" s="137"/>
      <c r="MA3272" s="137"/>
      <c r="MB3272" s="137"/>
      <c r="MC3272" s="137"/>
      <c r="MD3272" s="137"/>
      <c r="ME3272" s="137"/>
      <c r="MF3272" s="137"/>
      <c r="MG3272" s="137"/>
      <c r="MH3272" s="137"/>
      <c r="MI3272" s="137"/>
      <c r="MJ3272" s="137"/>
      <c r="MK3272" s="137"/>
      <c r="ML3272" s="137"/>
      <c r="MM3272" s="137"/>
      <c r="MN3272" s="137"/>
      <c r="MO3272" s="137"/>
      <c r="MP3272" s="137"/>
      <c r="MQ3272" s="137"/>
      <c r="MR3272" s="137"/>
      <c r="MS3272" s="137"/>
      <c r="MT3272" s="137"/>
      <c r="MU3272" s="137"/>
      <c r="MV3272" s="137"/>
      <c r="MW3272" s="137"/>
      <c r="MX3272" s="137"/>
      <c r="MY3272" s="137"/>
      <c r="MZ3272" s="137"/>
      <c r="NA3272" s="137"/>
      <c r="NB3272" s="137"/>
      <c r="NC3272" s="137"/>
      <c r="ND3272" s="137"/>
      <c r="NE3272" s="137"/>
      <c r="NF3272" s="137"/>
      <c r="NG3272" s="137"/>
      <c r="NH3272" s="137"/>
      <c r="NI3272" s="137"/>
      <c r="NJ3272" s="137"/>
      <c r="NK3272" s="137"/>
      <c r="NL3272" s="137"/>
      <c r="NM3272" s="137"/>
      <c r="NN3272" s="137"/>
      <c r="NO3272" s="137"/>
      <c r="NP3272" s="137"/>
      <c r="NQ3272" s="137"/>
      <c r="NR3272" s="137"/>
      <c r="NS3272" s="137"/>
      <c r="NT3272" s="137"/>
      <c r="NU3272" s="137"/>
      <c r="NV3272" s="137"/>
      <c r="NW3272" s="137"/>
      <c r="NX3272" s="137"/>
      <c r="NY3272" s="137"/>
      <c r="NZ3272" s="137"/>
      <c r="OA3272" s="137"/>
      <c r="OB3272" s="137"/>
      <c r="OC3272" s="137"/>
      <c r="OD3272" s="137"/>
      <c r="OE3272" s="137"/>
      <c r="OF3272" s="137"/>
      <c r="OG3272" s="137"/>
      <c r="OH3272" s="137"/>
      <c r="OI3272" s="137"/>
      <c r="OJ3272" s="137"/>
      <c r="OK3272" s="137"/>
      <c r="OL3272" s="137"/>
      <c r="OM3272" s="137"/>
      <c r="ON3272" s="137"/>
      <c r="OO3272" s="137"/>
      <c r="OP3272" s="137"/>
      <c r="OQ3272" s="137"/>
      <c r="OR3272" s="137"/>
      <c r="OS3272" s="137"/>
      <c r="OT3272" s="137"/>
      <c r="OU3272" s="137"/>
      <c r="OV3272" s="137"/>
      <c r="OW3272" s="137"/>
      <c r="OX3272" s="137"/>
      <c r="OY3272" s="137"/>
      <c r="OZ3272" s="137"/>
      <c r="PA3272" s="137"/>
      <c r="PB3272" s="137"/>
      <c r="PC3272" s="137"/>
      <c r="PD3272" s="137"/>
      <c r="PE3272" s="137"/>
      <c r="PF3272" s="137"/>
      <c r="PG3272" s="137"/>
      <c r="PH3272" s="137"/>
      <c r="PI3272" s="137"/>
      <c r="PJ3272" s="137"/>
      <c r="PK3272" s="137"/>
      <c r="PL3272" s="137"/>
      <c r="PM3272" s="137"/>
      <c r="PN3272" s="137"/>
      <c r="PO3272" s="137"/>
      <c r="PP3272" s="137"/>
      <c r="PQ3272" s="137"/>
      <c r="PR3272" s="137"/>
      <c r="PS3272" s="137"/>
      <c r="PT3272" s="137"/>
      <c r="PU3272" s="137"/>
      <c r="PV3272" s="137"/>
      <c r="PW3272" s="137"/>
      <c r="PX3272" s="137"/>
      <c r="PY3272" s="137"/>
      <c r="PZ3272" s="137"/>
      <c r="QA3272" s="137"/>
      <c r="QB3272" s="137"/>
      <c r="QC3272" s="137"/>
      <c r="QD3272" s="137"/>
      <c r="QE3272" s="137"/>
      <c r="QF3272" s="137"/>
      <c r="QG3272" s="137"/>
      <c r="QH3272" s="137"/>
      <c r="QI3272" s="137"/>
      <c r="QJ3272" s="137"/>
      <c r="QK3272" s="137"/>
      <c r="QL3272" s="137"/>
      <c r="QM3272" s="137"/>
      <c r="QN3272" s="137"/>
      <c r="QO3272" s="137"/>
      <c r="QP3272" s="137"/>
      <c r="QQ3272" s="137"/>
      <c r="QR3272" s="137"/>
      <c r="QS3272" s="137"/>
      <c r="QT3272" s="137"/>
      <c r="QU3272" s="137"/>
      <c r="QV3272" s="137"/>
      <c r="QW3272" s="137"/>
      <c r="QX3272" s="137"/>
      <c r="QY3272" s="137"/>
      <c r="QZ3272" s="137"/>
      <c r="RA3272" s="137"/>
      <c r="RB3272" s="137"/>
      <c r="RC3272" s="137"/>
      <c r="RD3272" s="137"/>
      <c r="RE3272" s="137"/>
      <c r="RF3272" s="137"/>
      <c r="RG3272" s="137"/>
      <c r="RH3272" s="137"/>
      <c r="RI3272" s="137"/>
      <c r="RJ3272" s="137"/>
      <c r="RK3272" s="137"/>
      <c r="RL3272" s="137"/>
      <c r="RM3272" s="137"/>
      <c r="RN3272" s="137"/>
      <c r="RO3272" s="137"/>
      <c r="RP3272" s="137"/>
      <c r="RQ3272" s="137"/>
      <c r="RR3272" s="137"/>
      <c r="RS3272" s="137"/>
      <c r="RT3272" s="137"/>
      <c r="RU3272" s="137"/>
      <c r="RV3272" s="137"/>
      <c r="RW3272" s="137"/>
      <c r="RX3272" s="137"/>
      <c r="RY3272" s="137"/>
      <c r="RZ3272" s="137"/>
      <c r="SA3272" s="137"/>
      <c r="SB3272" s="137"/>
      <c r="SC3272" s="137"/>
      <c r="SD3272" s="137"/>
      <c r="SE3272" s="137"/>
      <c r="SF3272" s="137"/>
      <c r="SG3272" s="137"/>
      <c r="SH3272" s="137"/>
      <c r="SI3272" s="137"/>
      <c r="SJ3272" s="137"/>
      <c r="SK3272" s="137"/>
      <c r="SL3272" s="137"/>
      <c r="SM3272" s="137"/>
      <c r="SN3272" s="137"/>
      <c r="SO3272" s="137"/>
      <c r="SP3272" s="137"/>
      <c r="SQ3272" s="137"/>
      <c r="SR3272" s="137"/>
      <c r="SS3272" s="137"/>
      <c r="ST3272" s="137"/>
      <c r="SU3272" s="137"/>
      <c r="SV3272" s="137"/>
      <c r="SW3272" s="137"/>
      <c r="SX3272" s="137"/>
      <c r="SY3272" s="137"/>
      <c r="SZ3272" s="137"/>
      <c r="TA3272" s="137"/>
      <c r="TB3272" s="137"/>
      <c r="TC3272" s="137"/>
      <c r="TD3272" s="137"/>
      <c r="TE3272" s="137"/>
      <c r="TF3272" s="137"/>
      <c r="TG3272" s="137"/>
      <c r="TH3272" s="137"/>
      <c r="TI3272" s="137"/>
      <c r="TJ3272" s="137"/>
      <c r="TK3272" s="137"/>
      <c r="TL3272" s="137"/>
      <c r="TM3272" s="137"/>
      <c r="TN3272" s="137"/>
      <c r="TO3272" s="137"/>
      <c r="TP3272" s="137"/>
      <c r="TQ3272" s="137"/>
      <c r="TR3272" s="137"/>
      <c r="TS3272" s="137"/>
      <c r="TT3272" s="137"/>
      <c r="TU3272" s="137"/>
      <c r="TV3272" s="137"/>
      <c r="TW3272" s="137"/>
      <c r="TX3272" s="137"/>
      <c r="TY3272" s="137"/>
      <c r="TZ3272" s="137"/>
      <c r="UA3272" s="137"/>
      <c r="UB3272" s="137"/>
      <c r="UC3272" s="137"/>
      <c r="UD3272" s="137"/>
      <c r="UE3272" s="137"/>
      <c r="UF3272" s="137"/>
      <c r="UG3272" s="137"/>
      <c r="UH3272" s="137"/>
      <c r="UI3272" s="137"/>
      <c r="UJ3272" s="137"/>
      <c r="UK3272" s="137"/>
      <c r="UL3272" s="137"/>
      <c r="UM3272" s="137"/>
      <c r="UN3272" s="137"/>
      <c r="UO3272" s="137"/>
      <c r="UP3272" s="137"/>
      <c r="UQ3272" s="137"/>
      <c r="UR3272" s="137"/>
      <c r="US3272" s="137"/>
      <c r="UT3272" s="137"/>
      <c r="UU3272" s="137"/>
      <c r="UV3272" s="137"/>
      <c r="UW3272" s="137"/>
      <c r="UX3272" s="137"/>
      <c r="UY3272" s="137"/>
      <c r="UZ3272" s="137"/>
      <c r="VA3272" s="137"/>
      <c r="VB3272" s="137"/>
      <c r="VC3272" s="137"/>
      <c r="VD3272" s="137"/>
      <c r="VE3272" s="137"/>
      <c r="VF3272" s="137"/>
      <c r="VG3272" s="137"/>
      <c r="VH3272" s="137"/>
      <c r="VI3272" s="137"/>
      <c r="VJ3272" s="137"/>
      <c r="VK3272" s="137"/>
      <c r="VL3272" s="137"/>
      <c r="VM3272" s="137"/>
      <c r="VN3272" s="137"/>
      <c r="VO3272" s="137"/>
      <c r="VP3272" s="137"/>
      <c r="VQ3272" s="137"/>
      <c r="VR3272" s="137"/>
      <c r="VS3272" s="137"/>
      <c r="VT3272" s="137"/>
      <c r="VU3272" s="137"/>
      <c r="VV3272" s="137"/>
      <c r="VW3272" s="137"/>
      <c r="VX3272" s="137"/>
      <c r="VY3272" s="137"/>
      <c r="VZ3272" s="137"/>
      <c r="WA3272" s="137"/>
      <c r="WB3272" s="137"/>
      <c r="WC3272" s="137"/>
      <c r="WD3272" s="137"/>
      <c r="WE3272" s="137"/>
      <c r="WF3272" s="137"/>
      <c r="WG3272" s="137"/>
      <c r="WH3272" s="137"/>
      <c r="WI3272" s="137"/>
      <c r="WJ3272" s="137"/>
      <c r="WK3272" s="137"/>
      <c r="WL3272" s="137"/>
      <c r="WM3272" s="137"/>
      <c r="WN3272" s="137"/>
      <c r="WO3272" s="137"/>
      <c r="WP3272" s="137"/>
      <c r="WQ3272" s="137"/>
      <c r="WR3272" s="137"/>
      <c r="WS3272" s="137"/>
      <c r="WT3272" s="137"/>
      <c r="WU3272" s="137"/>
      <c r="WV3272" s="137"/>
      <c r="WW3272" s="137"/>
      <c r="WX3272" s="137"/>
      <c r="WY3272" s="137"/>
      <c r="WZ3272" s="137"/>
      <c r="XA3272" s="137"/>
      <c r="XB3272" s="137"/>
      <c r="XC3272" s="137"/>
      <c r="XD3272" s="137"/>
      <c r="XE3272" s="137"/>
      <c r="XF3272" s="137"/>
      <c r="XG3272" s="137"/>
      <c r="XH3272" s="137"/>
      <c r="XI3272" s="137"/>
      <c r="XJ3272" s="137"/>
      <c r="XK3272" s="137"/>
      <c r="XL3272" s="137"/>
      <c r="XM3272" s="137"/>
      <c r="XN3272" s="137"/>
      <c r="XO3272" s="137"/>
      <c r="XP3272" s="137"/>
      <c r="XQ3272" s="137"/>
      <c r="XR3272" s="137"/>
      <c r="XS3272" s="137"/>
      <c r="XT3272" s="137"/>
      <c r="XU3272" s="137"/>
      <c r="XV3272" s="137"/>
      <c r="XW3272" s="137"/>
      <c r="XX3272" s="137"/>
      <c r="XY3272" s="137"/>
      <c r="XZ3272" s="137"/>
      <c r="YA3272" s="137"/>
      <c r="YB3272" s="137"/>
      <c r="YC3272" s="137"/>
      <c r="YD3272" s="137"/>
      <c r="YE3272" s="137"/>
      <c r="YF3272" s="137"/>
      <c r="YG3272" s="137"/>
      <c r="YH3272" s="137"/>
      <c r="YI3272" s="137"/>
      <c r="YJ3272" s="137"/>
      <c r="YK3272" s="137"/>
      <c r="YL3272" s="137"/>
      <c r="YM3272" s="137"/>
      <c r="YN3272" s="137"/>
      <c r="YO3272" s="137"/>
      <c r="YP3272" s="137"/>
      <c r="YQ3272" s="137"/>
      <c r="YR3272" s="137"/>
      <c r="YS3272" s="137"/>
      <c r="YT3272" s="137"/>
      <c r="YU3272" s="137"/>
      <c r="YV3272" s="137"/>
      <c r="YW3272" s="137"/>
      <c r="YX3272" s="137"/>
      <c r="YY3272" s="137"/>
      <c r="YZ3272" s="137"/>
      <c r="ZA3272" s="137"/>
      <c r="ZB3272" s="137"/>
      <c r="ZC3272" s="137"/>
      <c r="ZD3272" s="137"/>
      <c r="ZE3272" s="137"/>
      <c r="ZF3272" s="137"/>
      <c r="ZG3272" s="137"/>
      <c r="ZH3272" s="137"/>
      <c r="ZI3272" s="137"/>
      <c r="ZJ3272" s="137"/>
      <c r="ZK3272" s="137"/>
      <c r="ZL3272" s="137"/>
      <c r="ZM3272" s="137"/>
      <c r="ZN3272" s="137"/>
      <c r="ZO3272" s="137"/>
      <c r="ZP3272" s="137"/>
      <c r="ZQ3272" s="137"/>
      <c r="ZR3272" s="137"/>
      <c r="ZS3272" s="137"/>
      <c r="ZT3272" s="137"/>
      <c r="ZU3272" s="137"/>
      <c r="ZV3272" s="137"/>
      <c r="ZW3272" s="137"/>
      <c r="ZX3272" s="137"/>
      <c r="ZY3272" s="137"/>
      <c r="ZZ3272" s="137"/>
      <c r="AAA3272" s="137"/>
      <c r="AAB3272" s="137"/>
      <c r="AAC3272" s="137"/>
      <c r="AAD3272" s="137"/>
      <c r="AAE3272" s="137"/>
      <c r="AAF3272" s="137"/>
      <c r="AAG3272" s="137"/>
      <c r="AAH3272" s="137"/>
      <c r="AAI3272" s="137"/>
      <c r="AAJ3272" s="137"/>
      <c r="AAK3272" s="137"/>
      <c r="AAL3272" s="137"/>
      <c r="AAM3272" s="137"/>
      <c r="AAN3272" s="137"/>
      <c r="AAO3272" s="137"/>
      <c r="AAP3272" s="137"/>
      <c r="AAQ3272" s="137"/>
      <c r="AAR3272" s="137"/>
      <c r="AAS3272" s="137"/>
      <c r="AAT3272" s="137"/>
      <c r="AAU3272" s="137"/>
      <c r="AAV3272" s="137"/>
      <c r="AAW3272" s="137"/>
      <c r="AAX3272" s="137"/>
      <c r="AAY3272" s="137"/>
      <c r="AAZ3272" s="137"/>
      <c r="ABA3272" s="137"/>
      <c r="ABB3272" s="137"/>
      <c r="ABC3272" s="137"/>
      <c r="ABD3272" s="137"/>
      <c r="ABE3272" s="137"/>
      <c r="ABF3272" s="137"/>
      <c r="ABG3272" s="137"/>
      <c r="ABH3272" s="137"/>
      <c r="ABI3272" s="137"/>
      <c r="ABJ3272" s="137"/>
      <c r="ABK3272" s="137"/>
      <c r="ABL3272" s="137"/>
      <c r="ABM3272" s="137"/>
      <c r="ABN3272" s="137"/>
      <c r="ABO3272" s="137"/>
      <c r="ABP3272" s="137"/>
      <c r="ABQ3272" s="137"/>
      <c r="ABR3272" s="137"/>
      <c r="ABS3272" s="137"/>
      <c r="ABT3272" s="137"/>
      <c r="ABU3272" s="137"/>
      <c r="ABV3272" s="137"/>
      <c r="ABW3272" s="137"/>
      <c r="ABX3272" s="137"/>
      <c r="ABY3272" s="137"/>
      <c r="ABZ3272" s="137"/>
      <c r="ACA3272" s="137"/>
      <c r="ACB3272" s="137"/>
      <c r="ACC3272" s="137"/>
      <c r="ACD3272" s="137"/>
      <c r="ACE3272" s="137"/>
      <c r="ACF3272" s="137"/>
      <c r="ACG3272" s="137"/>
      <c r="ACH3272" s="137"/>
      <c r="ACI3272" s="137"/>
      <c r="ACJ3272" s="137"/>
      <c r="ACK3272" s="137"/>
      <c r="ACL3272" s="137"/>
      <c r="ACM3272" s="137"/>
      <c r="ACN3272" s="137"/>
      <c r="ACO3272" s="137"/>
      <c r="ACP3272" s="137"/>
      <c r="ACQ3272" s="137"/>
      <c r="ACR3272" s="137"/>
      <c r="ACS3272" s="137"/>
      <c r="ACT3272" s="137"/>
      <c r="ACU3272" s="137"/>
      <c r="ACV3272" s="137"/>
      <c r="ACW3272" s="137"/>
      <c r="ACX3272" s="137"/>
      <c r="ACY3272" s="137"/>
      <c r="ACZ3272" s="137"/>
      <c r="ADA3272" s="137"/>
      <c r="ADB3272" s="137"/>
      <c r="ADC3272" s="137"/>
      <c r="ADD3272" s="137"/>
      <c r="ADE3272" s="137"/>
      <c r="ADF3272" s="137"/>
      <c r="ADG3272" s="137"/>
      <c r="ADH3272" s="137"/>
      <c r="ADI3272" s="137"/>
      <c r="ADJ3272" s="137"/>
      <c r="ADK3272" s="137"/>
      <c r="ADL3272" s="137"/>
      <c r="ADM3272" s="137"/>
      <c r="ADN3272" s="137"/>
      <c r="ADO3272" s="137"/>
      <c r="ADP3272" s="137"/>
      <c r="ADQ3272" s="137"/>
      <c r="ADR3272" s="137"/>
      <c r="ADS3272" s="137"/>
      <c r="ADT3272" s="137"/>
      <c r="ADU3272" s="137"/>
      <c r="ADV3272" s="137"/>
      <c r="ADW3272" s="137"/>
      <c r="ADX3272" s="137"/>
      <c r="ADY3272" s="137"/>
      <c r="ADZ3272" s="137"/>
      <c r="AEA3272" s="137"/>
      <c r="AEB3272" s="137"/>
      <c r="AEC3272" s="137"/>
      <c r="AED3272" s="137"/>
      <c r="AEE3272" s="137"/>
      <c r="AEF3272" s="137"/>
      <c r="AEG3272" s="137"/>
      <c r="AEH3272" s="137"/>
      <c r="AEI3272" s="137"/>
      <c r="AEJ3272" s="137"/>
      <c r="AEK3272" s="137"/>
      <c r="AEL3272" s="137"/>
      <c r="AEM3272" s="137"/>
      <c r="AEN3272" s="137"/>
      <c r="AEO3272" s="137"/>
      <c r="AEP3272" s="137"/>
      <c r="AEQ3272" s="137"/>
      <c r="AER3272" s="137"/>
      <c r="AES3272" s="137"/>
      <c r="AET3272" s="137"/>
      <c r="AEU3272" s="137"/>
      <c r="AEV3272" s="137"/>
      <c r="AEW3272" s="137"/>
      <c r="AEX3272" s="137"/>
      <c r="AEY3272" s="137"/>
      <c r="AEZ3272" s="137"/>
      <c r="AFA3272" s="137"/>
      <c r="AFB3272" s="137"/>
      <c r="AFC3272" s="137"/>
      <c r="AFD3272" s="137"/>
      <c r="AFE3272" s="137"/>
      <c r="AFF3272" s="137"/>
      <c r="AFG3272" s="137"/>
      <c r="AFH3272" s="137"/>
      <c r="AFI3272" s="137"/>
      <c r="AFJ3272" s="137"/>
      <c r="AFK3272" s="137"/>
      <c r="AFL3272" s="137"/>
      <c r="AFM3272" s="137"/>
      <c r="AFN3272" s="137"/>
      <c r="AFO3272" s="137"/>
      <c r="AFP3272" s="137"/>
      <c r="AFQ3272" s="137"/>
      <c r="AFR3272" s="137"/>
      <c r="AFS3272" s="137"/>
      <c r="AFT3272" s="137"/>
      <c r="AFU3272" s="137"/>
      <c r="AFV3272" s="137"/>
      <c r="AFW3272" s="137"/>
      <c r="AFX3272" s="137"/>
      <c r="AFY3272" s="137"/>
      <c r="AFZ3272" s="137"/>
      <c r="AGA3272" s="137"/>
      <c r="AGB3272" s="137"/>
      <c r="AGC3272" s="137"/>
      <c r="AGD3272" s="137"/>
      <c r="AGE3272" s="137"/>
      <c r="AGF3272" s="137"/>
      <c r="AGG3272" s="137"/>
      <c r="AGH3272" s="137"/>
      <c r="AGI3272" s="137"/>
      <c r="AGJ3272" s="137"/>
      <c r="AGK3272" s="137"/>
      <c r="AGL3272" s="137"/>
      <c r="AGM3272" s="137"/>
      <c r="AGN3272" s="137"/>
      <c r="AGO3272" s="137"/>
      <c r="AGP3272" s="137"/>
      <c r="AGQ3272" s="137"/>
      <c r="AGR3272" s="137"/>
      <c r="AGS3272" s="137"/>
      <c r="AGT3272" s="137"/>
      <c r="AGU3272" s="137"/>
      <c r="AGV3272" s="137"/>
      <c r="AGW3272" s="137"/>
      <c r="AGX3272" s="137"/>
      <c r="AGY3272" s="137"/>
      <c r="AGZ3272" s="137"/>
      <c r="AHA3272" s="137"/>
      <c r="AHB3272" s="137"/>
      <c r="AHC3272" s="137"/>
      <c r="AHD3272" s="137"/>
      <c r="AHE3272" s="137"/>
      <c r="AHF3272" s="137"/>
      <c r="AHG3272" s="137"/>
      <c r="AHH3272" s="137"/>
      <c r="AHI3272" s="137"/>
      <c r="AHJ3272" s="137"/>
      <c r="AHK3272" s="137"/>
      <c r="AHL3272" s="137"/>
      <c r="AHM3272" s="137"/>
      <c r="AHN3272" s="137"/>
      <c r="AHO3272" s="137"/>
      <c r="AHP3272" s="137"/>
      <c r="AHQ3272" s="137"/>
      <c r="AHR3272" s="137"/>
      <c r="AHS3272" s="137"/>
      <c r="AHT3272" s="137"/>
      <c r="AHU3272" s="137"/>
      <c r="AHV3272" s="137"/>
      <c r="AHW3272" s="137"/>
      <c r="AHX3272" s="137"/>
      <c r="AHY3272" s="137"/>
      <c r="AHZ3272" s="137"/>
      <c r="AIA3272" s="137"/>
      <c r="AIB3272" s="137"/>
      <c r="AIC3272" s="137"/>
      <c r="AID3272" s="137"/>
      <c r="AIE3272" s="137"/>
      <c r="AIF3272" s="137"/>
      <c r="AIG3272" s="137"/>
      <c r="AIH3272" s="137"/>
      <c r="AII3272" s="137"/>
      <c r="AIJ3272" s="137"/>
      <c r="AIK3272" s="137"/>
      <c r="AIL3272" s="137"/>
      <c r="AIM3272" s="137"/>
      <c r="AIN3272" s="137"/>
      <c r="AIO3272" s="137"/>
      <c r="AIP3272" s="137"/>
      <c r="AIQ3272" s="137"/>
      <c r="AIR3272" s="137"/>
      <c r="AIS3272" s="137"/>
      <c r="AIT3272" s="137"/>
      <c r="AIU3272" s="137"/>
      <c r="AIV3272" s="137"/>
      <c r="AIW3272" s="137"/>
      <c r="AIX3272" s="137"/>
      <c r="AIY3272" s="137"/>
      <c r="AIZ3272" s="137"/>
      <c r="AJA3272" s="137"/>
      <c r="AJB3272" s="137"/>
      <c r="AJC3272" s="137"/>
      <c r="AJD3272" s="137"/>
      <c r="AJE3272" s="137"/>
      <c r="AJF3272" s="137"/>
      <c r="AJG3272" s="137"/>
      <c r="AJH3272" s="137"/>
      <c r="AJI3272" s="137"/>
      <c r="AJJ3272" s="137"/>
      <c r="AJK3272" s="137"/>
      <c r="AJL3272" s="137"/>
      <c r="AJM3272" s="137"/>
      <c r="AJN3272" s="137"/>
      <c r="AJO3272" s="137"/>
      <c r="AJP3272" s="137"/>
      <c r="AJQ3272" s="137"/>
      <c r="AJR3272" s="137"/>
      <c r="AJS3272" s="137"/>
      <c r="AJT3272" s="137"/>
      <c r="AJU3272" s="137"/>
      <c r="AJV3272" s="137"/>
      <c r="AJW3272" s="137"/>
      <c r="AJX3272" s="137"/>
      <c r="AJY3272" s="137"/>
      <c r="AJZ3272" s="137"/>
      <c r="AKA3272" s="137"/>
      <c r="AKB3272" s="137"/>
      <c r="AKC3272" s="137"/>
      <c r="AKD3272" s="137"/>
      <c r="AKE3272" s="137"/>
      <c r="AKF3272" s="137"/>
      <c r="AKG3272" s="137"/>
      <c r="AKH3272" s="137"/>
      <c r="AKI3272" s="137"/>
      <c r="AKJ3272" s="137"/>
      <c r="AKK3272" s="137"/>
      <c r="AKL3272" s="137"/>
      <c r="AKM3272" s="137"/>
      <c r="AKN3272" s="137"/>
      <c r="AKO3272" s="137"/>
      <c r="AKP3272" s="137"/>
      <c r="AKQ3272" s="137"/>
      <c r="AKR3272" s="137"/>
      <c r="AKS3272" s="137"/>
      <c r="AKT3272" s="137"/>
      <c r="AKU3272" s="137"/>
      <c r="AKV3272" s="137"/>
      <c r="AKW3272" s="137"/>
      <c r="AKX3272" s="137"/>
      <c r="AKY3272" s="137"/>
      <c r="AKZ3272" s="137"/>
      <c r="ALA3272" s="137"/>
      <c r="ALB3272" s="137"/>
      <c r="ALC3272" s="137"/>
      <c r="ALD3272" s="137"/>
      <c r="ALE3272" s="137"/>
      <c r="ALF3272" s="137"/>
      <c r="ALG3272" s="137"/>
      <c r="ALH3272" s="137"/>
      <c r="ALI3272" s="137"/>
      <c r="ALJ3272" s="137"/>
      <c r="ALK3272" s="137"/>
      <c r="ALL3272" s="137"/>
      <c r="ALM3272" s="137"/>
      <c r="ALN3272" s="137"/>
      <c r="ALO3272" s="137"/>
      <c r="ALP3272" s="137"/>
      <c r="ALQ3272" s="137"/>
      <c r="ALR3272" s="137"/>
      <c r="ALS3272" s="137"/>
      <c r="ALT3272" s="137"/>
      <c r="ALU3272" s="137"/>
      <c r="ALV3272" s="137"/>
      <c r="ALW3272" s="137"/>
      <c r="ALX3272" s="137"/>
      <c r="ALY3272" s="137"/>
      <c r="ALZ3272" s="137"/>
      <c r="AMA3272" s="137"/>
      <c r="AMB3272" s="137"/>
      <c r="AMC3272" s="137"/>
      <c r="AMD3272" s="137"/>
      <c r="AME3272" s="137"/>
      <c r="AMF3272" s="137"/>
      <c r="AMG3272" s="137"/>
      <c r="AMH3272" s="137"/>
      <c r="AMI3272" s="137"/>
      <c r="AMJ3272" s="137"/>
      <c r="AMK3272" s="137"/>
      <c r="AML3272" s="137"/>
      <c r="AMM3272" s="137"/>
      <c r="AMN3272" s="137"/>
      <c r="AMO3272" s="137"/>
      <c r="AMP3272" s="137"/>
      <c r="AMQ3272" s="137"/>
      <c r="AMR3272" s="137"/>
      <c r="AMS3272" s="137"/>
      <c r="AMT3272" s="137"/>
      <c r="AMU3272" s="137"/>
      <c r="AMV3272" s="137"/>
      <c r="AMW3272" s="137"/>
      <c r="AMX3272" s="137"/>
      <c r="AMY3272" s="137"/>
      <c r="AMZ3272" s="137"/>
      <c r="ANA3272" s="137"/>
      <c r="ANB3272" s="137"/>
      <c r="ANC3272" s="137"/>
      <c r="AND3272" s="137"/>
      <c r="ANE3272" s="137"/>
      <c r="ANF3272" s="137"/>
      <c r="ANG3272" s="137"/>
      <c r="ANH3272" s="137"/>
      <c r="ANI3272" s="137"/>
      <c r="ANJ3272" s="137"/>
      <c r="ANK3272" s="137"/>
      <c r="ANL3272" s="137"/>
      <c r="ANM3272" s="137"/>
      <c r="ANN3272" s="137"/>
      <c r="ANO3272" s="137"/>
      <c r="ANP3272" s="137"/>
      <c r="ANQ3272" s="137"/>
      <c r="ANR3272" s="137"/>
      <c r="ANS3272" s="137"/>
      <c r="ANT3272" s="137"/>
      <c r="ANU3272" s="137"/>
      <c r="ANV3272" s="137"/>
      <c r="ANW3272" s="137"/>
      <c r="ANX3272" s="137"/>
      <c r="ANY3272" s="137"/>
      <c r="ANZ3272" s="137"/>
      <c r="AOA3272" s="137"/>
      <c r="AOB3272" s="137"/>
      <c r="AOC3272" s="137"/>
      <c r="AOD3272" s="137"/>
      <c r="AOE3272" s="137"/>
      <c r="AOF3272" s="137"/>
      <c r="AOG3272" s="137"/>
      <c r="AOH3272" s="137"/>
      <c r="AOI3272" s="137"/>
      <c r="AOJ3272" s="137"/>
      <c r="AOK3272" s="137"/>
      <c r="AOL3272" s="137"/>
      <c r="AOM3272" s="137"/>
      <c r="AON3272" s="137"/>
      <c r="AOO3272" s="137"/>
      <c r="AOP3272" s="137"/>
      <c r="AOQ3272" s="137"/>
      <c r="AOR3272" s="137"/>
      <c r="AOS3272" s="137"/>
      <c r="AOT3272" s="137"/>
      <c r="AOU3272" s="137"/>
      <c r="AOV3272" s="137"/>
      <c r="AOW3272" s="137"/>
      <c r="AOX3272" s="137"/>
      <c r="AOY3272" s="137"/>
      <c r="AOZ3272" s="137"/>
      <c r="APA3272" s="137"/>
      <c r="APB3272" s="137"/>
      <c r="APC3272" s="137"/>
      <c r="APD3272" s="137"/>
      <c r="APE3272" s="137"/>
      <c r="APF3272" s="137"/>
      <c r="APG3272" s="137"/>
      <c r="APH3272" s="137"/>
      <c r="API3272" s="137"/>
      <c r="APJ3272" s="137"/>
      <c r="APK3272" s="137"/>
      <c r="APL3272" s="137"/>
      <c r="APM3272" s="137"/>
      <c r="APN3272" s="137"/>
      <c r="APO3272" s="137"/>
      <c r="APP3272" s="137"/>
      <c r="APQ3272" s="137"/>
      <c r="APR3272" s="137"/>
      <c r="APS3272" s="137"/>
      <c r="APT3272" s="137"/>
      <c r="APU3272" s="137"/>
      <c r="APV3272" s="137"/>
      <c r="APW3272" s="137"/>
      <c r="APX3272" s="137"/>
      <c r="APY3272" s="137"/>
      <c r="APZ3272" s="137"/>
      <c r="AQA3272" s="137"/>
      <c r="AQB3272" s="137"/>
      <c r="AQC3272" s="137"/>
      <c r="AQD3272" s="137"/>
      <c r="AQE3272" s="137"/>
      <c r="AQF3272" s="137"/>
      <c r="AQG3272" s="137"/>
      <c r="AQH3272" s="137"/>
      <c r="AQI3272" s="137"/>
      <c r="AQJ3272" s="137"/>
      <c r="AQK3272" s="137"/>
      <c r="AQL3272" s="137"/>
      <c r="AQM3272" s="137"/>
      <c r="AQN3272" s="137"/>
      <c r="AQO3272" s="137"/>
      <c r="AQP3272" s="137"/>
      <c r="AQQ3272" s="137"/>
      <c r="AQR3272" s="137"/>
      <c r="AQS3272" s="137"/>
      <c r="AQT3272" s="137"/>
      <c r="AQU3272" s="137"/>
      <c r="AQV3272" s="137"/>
      <c r="AQW3272" s="137"/>
      <c r="AQX3272" s="137"/>
      <c r="AQY3272" s="137"/>
      <c r="AQZ3272" s="137"/>
      <c r="ARA3272" s="137"/>
      <c r="ARB3272" s="137"/>
      <c r="ARC3272" s="137"/>
      <c r="ARD3272" s="137"/>
      <c r="ARE3272" s="137"/>
      <c r="ARF3272" s="137"/>
      <c r="ARG3272" s="137"/>
      <c r="ARH3272" s="137"/>
      <c r="ARI3272" s="137"/>
      <c r="ARJ3272" s="137"/>
      <c r="ARK3272" s="137"/>
      <c r="ARL3272" s="137"/>
      <c r="ARM3272" s="137"/>
      <c r="ARN3272" s="137"/>
      <c r="ARO3272" s="137"/>
      <c r="ARP3272" s="137"/>
      <c r="ARQ3272" s="137"/>
      <c r="ARR3272" s="137"/>
      <c r="ARS3272" s="137"/>
      <c r="ART3272" s="137"/>
      <c r="ARU3272" s="137"/>
      <c r="ARV3272" s="137"/>
      <c r="ARW3272" s="137"/>
      <c r="ARX3272" s="137"/>
      <c r="ARY3272" s="137"/>
      <c r="ARZ3272" s="137"/>
      <c r="ASA3272" s="137"/>
      <c r="ASB3272" s="137"/>
      <c r="ASC3272" s="137"/>
      <c r="ASD3272" s="137"/>
      <c r="ASE3272" s="137"/>
      <c r="ASF3272" s="137"/>
      <c r="ASG3272" s="137"/>
      <c r="ASH3272" s="137"/>
      <c r="ASI3272" s="137"/>
      <c r="ASJ3272" s="137"/>
      <c r="ASK3272" s="137"/>
      <c r="ASL3272" s="137"/>
      <c r="ASM3272" s="137"/>
      <c r="ASN3272" s="137"/>
      <c r="ASO3272" s="137"/>
      <c r="ASP3272" s="137"/>
      <c r="ASQ3272" s="137"/>
      <c r="ASR3272" s="137"/>
      <c r="ASS3272" s="137"/>
      <c r="AST3272" s="137"/>
      <c r="ASU3272" s="137"/>
      <c r="ASV3272" s="137"/>
      <c r="ASW3272" s="137"/>
      <c r="ASX3272" s="137"/>
      <c r="ASY3272" s="137"/>
      <c r="ASZ3272" s="137"/>
      <c r="ATA3272" s="137"/>
      <c r="ATB3272" s="137"/>
      <c r="ATC3272" s="137"/>
      <c r="ATD3272" s="137"/>
      <c r="ATE3272" s="137"/>
      <c r="ATF3272" s="137"/>
      <c r="ATG3272" s="137"/>
      <c r="ATH3272" s="137"/>
      <c r="ATI3272" s="137"/>
      <c r="ATJ3272" s="137"/>
      <c r="ATK3272" s="137"/>
      <c r="ATL3272" s="137"/>
      <c r="ATM3272" s="137"/>
      <c r="ATN3272" s="137"/>
      <c r="ATO3272" s="137"/>
      <c r="ATP3272" s="137"/>
      <c r="ATQ3272" s="137"/>
      <c r="ATR3272" s="137"/>
      <c r="ATS3272" s="137"/>
      <c r="ATT3272" s="137"/>
      <c r="ATU3272" s="137"/>
      <c r="ATV3272" s="137"/>
      <c r="ATW3272" s="137"/>
      <c r="ATX3272" s="137"/>
      <c r="ATY3272" s="137"/>
      <c r="ATZ3272" s="137"/>
      <c r="AUA3272" s="137"/>
      <c r="AUB3272" s="137"/>
      <c r="AUC3272" s="137"/>
      <c r="AUD3272" s="137"/>
      <c r="AUE3272" s="137"/>
      <c r="AUF3272" s="137"/>
      <c r="AUG3272" s="137"/>
      <c r="AUH3272" s="137"/>
      <c r="AUI3272" s="137"/>
      <c r="AUJ3272" s="137"/>
      <c r="AUK3272" s="137"/>
      <c r="AUL3272" s="137"/>
      <c r="AUM3272" s="137"/>
      <c r="AUN3272" s="137"/>
      <c r="AUO3272" s="137"/>
      <c r="AUP3272" s="137"/>
      <c r="AUQ3272" s="137"/>
      <c r="AUR3272" s="137"/>
      <c r="AUS3272" s="137"/>
      <c r="AUT3272" s="137"/>
      <c r="AUU3272" s="137"/>
      <c r="AUV3272" s="137"/>
      <c r="AUW3272" s="137"/>
      <c r="AUX3272" s="137"/>
      <c r="AUY3272" s="137"/>
      <c r="AUZ3272" s="137"/>
      <c r="AVA3272" s="137"/>
      <c r="AVB3272" s="137"/>
      <c r="AVC3272" s="137"/>
      <c r="AVD3272" s="137"/>
      <c r="AVE3272" s="137"/>
      <c r="AVF3272" s="137"/>
      <c r="AVG3272" s="137"/>
      <c r="AVH3272" s="137"/>
      <c r="AVI3272" s="137"/>
      <c r="AVJ3272" s="137"/>
      <c r="AVK3272" s="137"/>
      <c r="AVL3272" s="137"/>
      <c r="AVM3272" s="137"/>
      <c r="AVN3272" s="137"/>
      <c r="AVO3272" s="137"/>
      <c r="AVP3272" s="137"/>
      <c r="AVQ3272" s="137"/>
      <c r="AVR3272" s="137"/>
      <c r="AVS3272" s="137"/>
      <c r="AVT3272" s="137"/>
      <c r="AVU3272" s="137"/>
      <c r="AVV3272" s="137"/>
      <c r="AVW3272" s="137"/>
      <c r="AVX3272" s="137"/>
      <c r="AVY3272" s="137"/>
      <c r="AVZ3272" s="137"/>
      <c r="AWA3272" s="137"/>
      <c r="AWB3272" s="137"/>
      <c r="AWC3272" s="137"/>
      <c r="AWD3272" s="137"/>
      <c r="AWE3272" s="137"/>
      <c r="AWF3272" s="137"/>
      <c r="AWG3272" s="137"/>
      <c r="AWH3272" s="137"/>
      <c r="AWI3272" s="137"/>
      <c r="AWJ3272" s="137"/>
      <c r="AWK3272" s="137"/>
      <c r="AWL3272" s="137"/>
      <c r="AWM3272" s="137"/>
      <c r="AWN3272" s="137"/>
      <c r="AWO3272" s="137"/>
      <c r="AWP3272" s="137"/>
      <c r="AWQ3272" s="137"/>
      <c r="AWR3272" s="137"/>
      <c r="AWS3272" s="137"/>
      <c r="AWT3272" s="137"/>
      <c r="AWU3272" s="137"/>
      <c r="AWV3272" s="137"/>
      <c r="AWW3272" s="137"/>
      <c r="AWX3272" s="137"/>
      <c r="AWY3272" s="137"/>
      <c r="AWZ3272" s="137"/>
      <c r="AXA3272" s="137"/>
      <c r="AXB3272" s="137"/>
      <c r="AXC3272" s="137"/>
      <c r="AXD3272" s="137"/>
      <c r="AXE3272" s="137"/>
      <c r="AXF3272" s="137"/>
      <c r="AXG3272" s="137"/>
      <c r="AXH3272" s="137"/>
      <c r="AXI3272" s="137"/>
      <c r="AXJ3272" s="137"/>
      <c r="AXK3272" s="137"/>
      <c r="AXL3272" s="137"/>
      <c r="AXM3272" s="137"/>
      <c r="AXN3272" s="137"/>
      <c r="AXO3272" s="137"/>
      <c r="AXP3272" s="137"/>
      <c r="AXQ3272" s="137"/>
      <c r="AXR3272" s="137"/>
      <c r="AXS3272" s="137"/>
      <c r="AXT3272" s="137"/>
      <c r="AXU3272" s="137"/>
      <c r="AXV3272" s="137"/>
      <c r="AXW3272" s="137"/>
      <c r="AXX3272" s="137"/>
      <c r="AXY3272" s="137"/>
      <c r="AXZ3272" s="137"/>
      <c r="AYA3272" s="137"/>
      <c r="AYB3272" s="137"/>
      <c r="AYC3272" s="137"/>
      <c r="AYD3272" s="137"/>
      <c r="AYE3272" s="137"/>
      <c r="AYF3272" s="137"/>
      <c r="AYG3272" s="137"/>
      <c r="AYH3272" s="137"/>
      <c r="AYI3272" s="137"/>
      <c r="AYJ3272" s="137"/>
      <c r="AYK3272" s="137"/>
      <c r="AYL3272" s="137"/>
      <c r="AYM3272" s="137"/>
      <c r="AYN3272" s="137"/>
      <c r="AYO3272" s="137"/>
      <c r="AYP3272" s="137"/>
      <c r="AYQ3272" s="137"/>
      <c r="AYR3272" s="137"/>
      <c r="AYS3272" s="137"/>
      <c r="AYT3272" s="137"/>
      <c r="AYU3272" s="137"/>
      <c r="AYV3272" s="137"/>
      <c r="AYW3272" s="137"/>
      <c r="AYX3272" s="137"/>
      <c r="AYY3272" s="137"/>
      <c r="AYZ3272" s="137"/>
      <c r="AZA3272" s="137"/>
      <c r="AZB3272" s="137"/>
      <c r="AZC3272" s="137"/>
      <c r="AZD3272" s="137"/>
      <c r="AZE3272" s="137"/>
      <c r="AZF3272" s="137"/>
      <c r="AZG3272" s="137"/>
      <c r="AZH3272" s="137"/>
      <c r="AZI3272" s="137"/>
      <c r="AZJ3272" s="137"/>
      <c r="AZK3272" s="137"/>
      <c r="AZL3272" s="137"/>
      <c r="AZM3272" s="137"/>
      <c r="AZN3272" s="137"/>
      <c r="AZO3272" s="137"/>
      <c r="AZP3272" s="137"/>
      <c r="AZQ3272" s="137"/>
      <c r="AZR3272" s="137"/>
      <c r="AZS3272" s="137"/>
      <c r="AZT3272" s="137"/>
      <c r="AZU3272" s="137"/>
      <c r="AZV3272" s="137"/>
      <c r="AZW3272" s="137"/>
      <c r="AZX3272" s="137"/>
      <c r="AZY3272" s="137"/>
      <c r="AZZ3272" s="137"/>
      <c r="BAA3272" s="137"/>
      <c r="BAB3272" s="137"/>
      <c r="BAC3272" s="137"/>
      <c r="BAD3272" s="137"/>
      <c r="BAE3272" s="137"/>
      <c r="BAF3272" s="137"/>
      <c r="BAG3272" s="137"/>
      <c r="BAH3272" s="137"/>
      <c r="BAI3272" s="137"/>
      <c r="BAJ3272" s="137"/>
      <c r="BAK3272" s="137"/>
      <c r="BAL3272" s="137"/>
      <c r="BAM3272" s="137"/>
      <c r="BAN3272" s="137"/>
      <c r="BAO3272" s="137"/>
      <c r="BAP3272" s="137"/>
      <c r="BAQ3272" s="137"/>
      <c r="BAR3272" s="137"/>
      <c r="BAS3272" s="137"/>
      <c r="BAT3272" s="137"/>
      <c r="BAU3272" s="137"/>
      <c r="BAV3272" s="137"/>
      <c r="BAW3272" s="137"/>
      <c r="BAX3272" s="137"/>
      <c r="BAY3272" s="137"/>
      <c r="BAZ3272" s="137"/>
      <c r="BBA3272" s="137"/>
      <c r="BBB3272" s="137"/>
      <c r="BBC3272" s="137"/>
      <c r="BBD3272" s="137"/>
      <c r="BBE3272" s="137"/>
      <c r="BBF3272" s="137"/>
      <c r="BBG3272" s="137"/>
      <c r="BBH3272" s="137"/>
      <c r="BBI3272" s="137"/>
      <c r="BBJ3272" s="137"/>
      <c r="BBK3272" s="137"/>
      <c r="BBL3272" s="137"/>
      <c r="BBM3272" s="137"/>
      <c r="BBN3272" s="137"/>
      <c r="BBO3272" s="137"/>
      <c r="BBP3272" s="137"/>
      <c r="BBQ3272" s="137"/>
      <c r="BBR3272" s="137"/>
      <c r="BBS3272" s="137"/>
      <c r="BBT3272" s="137"/>
      <c r="BBU3272" s="137"/>
      <c r="BBV3272" s="137"/>
      <c r="BBW3272" s="137"/>
      <c r="BBX3272" s="137"/>
      <c r="BBY3272" s="137"/>
      <c r="BBZ3272" s="137"/>
      <c r="BCA3272" s="137"/>
      <c r="BCB3272" s="137"/>
      <c r="BCC3272" s="137"/>
      <c r="BCD3272" s="137"/>
      <c r="BCE3272" s="137"/>
      <c r="BCF3272" s="137"/>
      <c r="BCG3272" s="137"/>
      <c r="BCH3272" s="137"/>
      <c r="BCI3272" s="137"/>
      <c r="BCJ3272" s="137"/>
      <c r="BCK3272" s="137"/>
      <c r="BCL3272" s="137"/>
      <c r="BCM3272" s="137"/>
      <c r="BCN3272" s="137"/>
      <c r="BCO3272" s="137"/>
      <c r="BCP3272" s="137"/>
      <c r="BCQ3272" s="137"/>
      <c r="BCR3272" s="137"/>
      <c r="BCS3272" s="137"/>
      <c r="BCT3272" s="137"/>
      <c r="BCU3272" s="137"/>
      <c r="BCV3272" s="137"/>
      <c r="BCW3272" s="137"/>
      <c r="BCX3272" s="137"/>
      <c r="BCY3272" s="137"/>
      <c r="BCZ3272" s="137"/>
      <c r="BDA3272" s="137"/>
      <c r="BDB3272" s="137"/>
      <c r="BDC3272" s="137"/>
      <c r="BDD3272" s="137"/>
      <c r="BDE3272" s="137"/>
      <c r="BDF3272" s="137"/>
      <c r="BDG3272" s="137"/>
      <c r="BDH3272" s="137"/>
      <c r="BDI3272" s="137"/>
      <c r="BDJ3272" s="137"/>
      <c r="BDK3272" s="137"/>
      <c r="BDL3272" s="137"/>
      <c r="BDM3272" s="137"/>
      <c r="BDN3272" s="137"/>
      <c r="BDO3272" s="137"/>
      <c r="BDP3272" s="137"/>
      <c r="BDQ3272" s="137"/>
      <c r="BDR3272" s="137"/>
      <c r="BDS3272" s="137"/>
      <c r="BDT3272" s="137"/>
      <c r="BDU3272" s="137"/>
      <c r="BDV3272" s="137"/>
      <c r="BDW3272" s="137"/>
      <c r="BDX3272" s="137"/>
      <c r="BDY3272" s="137"/>
      <c r="BDZ3272" s="137"/>
      <c r="BEA3272" s="137"/>
      <c r="BEB3272" s="137"/>
      <c r="BEC3272" s="137"/>
      <c r="BED3272" s="137"/>
      <c r="BEE3272" s="137"/>
      <c r="BEF3272" s="137"/>
      <c r="BEG3272" s="137"/>
      <c r="BEH3272" s="137"/>
      <c r="BEI3272" s="137"/>
      <c r="BEJ3272" s="137"/>
      <c r="BEK3272" s="137"/>
      <c r="BEL3272" s="137"/>
      <c r="BEM3272" s="137"/>
      <c r="BEN3272" s="137"/>
      <c r="BEO3272" s="137"/>
      <c r="BEP3272" s="137"/>
      <c r="BEQ3272" s="137"/>
      <c r="BER3272" s="137"/>
      <c r="BES3272" s="137"/>
      <c r="BET3272" s="137"/>
      <c r="BEU3272" s="137"/>
      <c r="BEV3272" s="137"/>
      <c r="BEW3272" s="137"/>
      <c r="BEX3272" s="137"/>
      <c r="BEY3272" s="137"/>
      <c r="BEZ3272" s="137"/>
      <c r="BFA3272" s="137"/>
      <c r="BFB3272" s="137"/>
      <c r="BFC3272" s="137"/>
      <c r="BFD3272" s="137"/>
      <c r="BFE3272" s="137"/>
      <c r="BFF3272" s="137"/>
      <c r="BFG3272" s="137"/>
      <c r="BFH3272" s="137"/>
      <c r="BFI3272" s="137"/>
      <c r="BFJ3272" s="137"/>
      <c r="BFK3272" s="137"/>
      <c r="BFL3272" s="137"/>
      <c r="BFM3272" s="137"/>
      <c r="BFN3272" s="137"/>
      <c r="BFO3272" s="137"/>
      <c r="BFP3272" s="137"/>
      <c r="BFQ3272" s="137"/>
      <c r="BFR3272" s="137"/>
      <c r="BFS3272" s="137"/>
      <c r="BFT3272" s="137"/>
      <c r="BFU3272" s="137"/>
      <c r="BFV3272" s="137"/>
      <c r="BFW3272" s="137"/>
      <c r="BFX3272" s="137"/>
      <c r="BFY3272" s="137"/>
      <c r="BFZ3272" s="137"/>
      <c r="BGA3272" s="137"/>
      <c r="BGB3272" s="137"/>
      <c r="BGC3272" s="137"/>
      <c r="BGD3272" s="137"/>
      <c r="BGE3272" s="137"/>
      <c r="BGF3272" s="137"/>
      <c r="BGG3272" s="137"/>
      <c r="BGH3272" s="137"/>
      <c r="BGI3272" s="137"/>
      <c r="BGJ3272" s="137"/>
      <c r="BGK3272" s="137"/>
      <c r="BGL3272" s="137"/>
      <c r="BGM3272" s="137"/>
      <c r="BGN3272" s="137"/>
      <c r="BGO3272" s="137"/>
      <c r="BGP3272" s="137"/>
      <c r="BGQ3272" s="137"/>
      <c r="BGR3272" s="137"/>
      <c r="BGS3272" s="137"/>
      <c r="BGT3272" s="137"/>
      <c r="BGU3272" s="137"/>
      <c r="BGV3272" s="137"/>
      <c r="BGW3272" s="137"/>
      <c r="BGX3272" s="137"/>
      <c r="BGY3272" s="137"/>
      <c r="BGZ3272" s="137"/>
      <c r="BHA3272" s="137"/>
      <c r="BHB3272" s="137"/>
      <c r="BHC3272" s="137"/>
      <c r="BHD3272" s="137"/>
      <c r="BHE3272" s="137"/>
      <c r="BHF3272" s="137"/>
      <c r="BHG3272" s="137"/>
      <c r="BHH3272" s="137"/>
      <c r="BHI3272" s="137"/>
      <c r="BHJ3272" s="137"/>
      <c r="BHK3272" s="137"/>
      <c r="BHL3272" s="137"/>
      <c r="BHM3272" s="137"/>
      <c r="BHN3272" s="137"/>
      <c r="BHO3272" s="137"/>
      <c r="BHP3272" s="137"/>
      <c r="BHQ3272" s="137"/>
      <c r="BHR3272" s="137"/>
      <c r="BHS3272" s="137"/>
      <c r="BHT3272" s="137"/>
      <c r="BHU3272" s="137"/>
      <c r="BHV3272" s="137"/>
      <c r="BHW3272" s="137"/>
      <c r="BHX3272" s="137"/>
      <c r="BHY3272" s="137"/>
      <c r="BHZ3272" s="137"/>
      <c r="BIA3272" s="137"/>
      <c r="BIB3272" s="137"/>
      <c r="BIC3272" s="137"/>
      <c r="BID3272" s="137"/>
      <c r="BIE3272" s="137"/>
      <c r="BIF3272" s="137"/>
      <c r="BIG3272" s="137"/>
      <c r="BIH3272" s="137"/>
      <c r="BII3272" s="137"/>
      <c r="BIJ3272" s="137"/>
      <c r="BIK3272" s="137"/>
      <c r="BIL3272" s="137"/>
      <c r="BIM3272" s="137"/>
      <c r="BIN3272" s="137"/>
      <c r="BIO3272" s="137"/>
      <c r="BIP3272" s="137"/>
      <c r="BIQ3272" s="137"/>
      <c r="BIR3272" s="137"/>
      <c r="BIS3272" s="137"/>
      <c r="BIT3272" s="137"/>
      <c r="BIU3272" s="137"/>
      <c r="BIV3272" s="137"/>
      <c r="BIW3272" s="137"/>
      <c r="BIX3272" s="137"/>
      <c r="BIY3272" s="137"/>
      <c r="BIZ3272" s="137"/>
      <c r="BJA3272" s="137"/>
      <c r="BJB3272" s="137"/>
      <c r="BJC3272" s="137"/>
      <c r="BJD3272" s="137"/>
      <c r="BJE3272" s="137"/>
      <c r="BJF3272" s="137"/>
      <c r="BJG3272" s="137"/>
      <c r="BJH3272" s="137"/>
      <c r="BJI3272" s="137"/>
      <c r="BJJ3272" s="137"/>
      <c r="BJK3272" s="137"/>
      <c r="BJL3272" s="137"/>
      <c r="BJM3272" s="137"/>
      <c r="BJN3272" s="137"/>
      <c r="BJO3272" s="137"/>
      <c r="BJP3272" s="137"/>
      <c r="BJQ3272" s="137"/>
      <c r="BJR3272" s="137"/>
      <c r="BJS3272" s="137"/>
      <c r="BJT3272" s="137"/>
      <c r="BJU3272" s="137"/>
      <c r="BJV3272" s="137"/>
      <c r="BJW3272" s="137"/>
      <c r="BJX3272" s="137"/>
      <c r="BJY3272" s="137"/>
      <c r="BJZ3272" s="137"/>
      <c r="BKA3272" s="137"/>
      <c r="BKB3272" s="137"/>
      <c r="BKC3272" s="137"/>
      <c r="BKD3272" s="137"/>
      <c r="BKE3272" s="137"/>
      <c r="BKF3272" s="137"/>
      <c r="BKG3272" s="137"/>
      <c r="BKH3272" s="137"/>
      <c r="BKI3272" s="137"/>
      <c r="BKJ3272" s="137"/>
      <c r="BKK3272" s="137"/>
      <c r="BKL3272" s="137"/>
      <c r="BKM3272" s="137"/>
      <c r="BKN3272" s="137"/>
      <c r="BKO3272" s="137"/>
      <c r="BKP3272" s="137"/>
      <c r="BKQ3272" s="137"/>
      <c r="BKR3272" s="137"/>
      <c r="BKS3272" s="137"/>
      <c r="BKT3272" s="137"/>
      <c r="BKU3272" s="137"/>
      <c r="BKV3272" s="137"/>
      <c r="BKW3272" s="137"/>
      <c r="BKX3272" s="137"/>
      <c r="BKY3272" s="137"/>
      <c r="BKZ3272" s="137"/>
      <c r="BLA3272" s="137"/>
      <c r="BLB3272" s="137"/>
      <c r="BLC3272" s="137"/>
      <c r="BLD3272" s="137"/>
      <c r="BLE3272" s="137"/>
      <c r="BLF3272" s="137"/>
      <c r="BLG3272" s="137"/>
      <c r="BLH3272" s="137"/>
      <c r="BLI3272" s="137"/>
      <c r="BLJ3272" s="137"/>
      <c r="BLK3272" s="137"/>
      <c r="BLL3272" s="137"/>
      <c r="BLM3272" s="137"/>
      <c r="BLN3272" s="137"/>
      <c r="BLO3272" s="137"/>
      <c r="BLP3272" s="137"/>
      <c r="BLQ3272" s="137"/>
      <c r="BLR3272" s="137"/>
      <c r="BLS3272" s="137"/>
      <c r="BLT3272" s="137"/>
      <c r="BLU3272" s="137"/>
      <c r="BLV3272" s="137"/>
      <c r="BLW3272" s="137"/>
      <c r="BLX3272" s="137"/>
      <c r="BLY3272" s="137"/>
      <c r="BLZ3272" s="137"/>
      <c r="BMA3272" s="137"/>
      <c r="BMB3272" s="137"/>
      <c r="BMC3272" s="137"/>
      <c r="BMD3272" s="137"/>
      <c r="BME3272" s="137"/>
      <c r="BMF3272" s="137"/>
      <c r="BMG3272" s="137"/>
      <c r="BMH3272" s="137"/>
      <c r="BMI3272" s="137"/>
      <c r="BMJ3272" s="137"/>
      <c r="BMK3272" s="137"/>
      <c r="BML3272" s="137"/>
      <c r="BMM3272" s="137"/>
      <c r="BMN3272" s="137"/>
      <c r="BMO3272" s="137"/>
      <c r="BMP3272" s="137"/>
      <c r="BMQ3272" s="137"/>
      <c r="BMR3272" s="137"/>
      <c r="BMS3272" s="137"/>
      <c r="BMT3272" s="137"/>
      <c r="BMU3272" s="137"/>
      <c r="BMV3272" s="137"/>
      <c r="BMW3272" s="137"/>
      <c r="BMX3272" s="137"/>
      <c r="BMY3272" s="137"/>
      <c r="BMZ3272" s="137"/>
      <c r="BNA3272" s="137"/>
      <c r="BNB3272" s="137"/>
      <c r="BNC3272" s="137"/>
      <c r="BND3272" s="137"/>
      <c r="BNE3272" s="137"/>
      <c r="BNF3272" s="137"/>
      <c r="BNG3272" s="137"/>
      <c r="BNH3272" s="137"/>
      <c r="BNI3272" s="137"/>
      <c r="BNJ3272" s="137"/>
      <c r="BNK3272" s="137"/>
      <c r="BNL3272" s="137"/>
      <c r="BNM3272" s="137"/>
      <c r="BNN3272" s="137"/>
      <c r="BNO3272" s="137"/>
      <c r="BNP3272" s="137"/>
      <c r="BNQ3272" s="137"/>
      <c r="BNR3272" s="137"/>
      <c r="BNS3272" s="137"/>
      <c r="BNT3272" s="137"/>
      <c r="BNU3272" s="137"/>
      <c r="BNV3272" s="137"/>
      <c r="BNW3272" s="137"/>
      <c r="BNX3272" s="137"/>
      <c r="BNY3272" s="137"/>
      <c r="BNZ3272" s="137"/>
      <c r="BOA3272" s="137"/>
      <c r="BOB3272" s="137"/>
      <c r="BOC3272" s="137"/>
      <c r="BOD3272" s="137"/>
      <c r="BOE3272" s="137"/>
      <c r="BOF3272" s="137"/>
      <c r="BOG3272" s="137"/>
      <c r="BOH3272" s="137"/>
      <c r="BOI3272" s="137"/>
      <c r="BOJ3272" s="137"/>
      <c r="BOK3272" s="137"/>
      <c r="BOL3272" s="137"/>
      <c r="BOM3272" s="137"/>
      <c r="BON3272" s="137"/>
      <c r="BOO3272" s="137"/>
      <c r="BOP3272" s="137"/>
      <c r="BOQ3272" s="137"/>
      <c r="BOR3272" s="137"/>
      <c r="BOS3272" s="137"/>
      <c r="BOT3272" s="137"/>
      <c r="BOU3272" s="137"/>
      <c r="BOV3272" s="137"/>
      <c r="BOW3272" s="137"/>
      <c r="BOX3272" s="137"/>
      <c r="BOY3272" s="137"/>
      <c r="BOZ3272" s="137"/>
      <c r="BPA3272" s="137"/>
      <c r="BPB3272" s="137"/>
      <c r="BPC3272" s="137"/>
      <c r="BPD3272" s="137"/>
      <c r="BPE3272" s="137"/>
      <c r="BPF3272" s="137"/>
      <c r="BPG3272" s="137"/>
      <c r="BPH3272" s="137"/>
      <c r="BPI3272" s="137"/>
      <c r="BPJ3272" s="137"/>
      <c r="BPK3272" s="137"/>
      <c r="BPL3272" s="137"/>
      <c r="BPM3272" s="137"/>
      <c r="BPN3272" s="137"/>
      <c r="BPO3272" s="137"/>
      <c r="BPP3272" s="137"/>
      <c r="BPQ3272" s="137"/>
      <c r="BPR3272" s="137"/>
      <c r="BPS3272" s="137"/>
      <c r="BPT3272" s="137"/>
      <c r="BPU3272" s="137"/>
      <c r="BPV3272" s="137"/>
      <c r="BPW3272" s="137"/>
      <c r="BPX3272" s="137"/>
      <c r="BPY3272" s="137"/>
      <c r="BPZ3272" s="137"/>
      <c r="BQA3272" s="137"/>
      <c r="BQB3272" s="137"/>
      <c r="BQC3272" s="137"/>
      <c r="BQD3272" s="137"/>
      <c r="BQE3272" s="137"/>
      <c r="BQF3272" s="137"/>
      <c r="BQG3272" s="137"/>
      <c r="BQH3272" s="137"/>
      <c r="BQI3272" s="137"/>
      <c r="BQJ3272" s="137"/>
      <c r="BQK3272" s="137"/>
      <c r="BQL3272" s="137"/>
      <c r="BQM3272" s="137"/>
      <c r="BQN3272" s="137"/>
      <c r="BQO3272" s="137"/>
      <c r="BQP3272" s="137"/>
      <c r="BQQ3272" s="137"/>
      <c r="BQR3272" s="137"/>
      <c r="BQS3272" s="137"/>
      <c r="BQT3272" s="137"/>
      <c r="BQU3272" s="137"/>
      <c r="BQV3272" s="137"/>
      <c r="BQW3272" s="137"/>
      <c r="BQX3272" s="137"/>
      <c r="BQY3272" s="137"/>
      <c r="BQZ3272" s="137"/>
      <c r="BRA3272" s="137"/>
      <c r="BRB3272" s="137"/>
      <c r="BRC3272" s="137"/>
      <c r="BRD3272" s="137"/>
      <c r="BRE3272" s="137"/>
      <c r="BRF3272" s="137"/>
      <c r="BRG3272" s="137"/>
      <c r="BRH3272" s="137"/>
      <c r="BRI3272" s="137"/>
      <c r="BRJ3272" s="137"/>
      <c r="BRK3272" s="137"/>
      <c r="BRL3272" s="137"/>
      <c r="BRM3272" s="137"/>
      <c r="BRN3272" s="137"/>
      <c r="BRO3272" s="137"/>
      <c r="BRP3272" s="137"/>
      <c r="BRQ3272" s="137"/>
      <c r="BRR3272" s="137"/>
      <c r="BRS3272" s="137"/>
      <c r="BRT3272" s="137"/>
      <c r="BRU3272" s="137"/>
      <c r="BRV3272" s="137"/>
      <c r="BRW3272" s="137"/>
      <c r="BRX3272" s="137"/>
      <c r="BRY3272" s="137"/>
      <c r="BRZ3272" s="137"/>
      <c r="BSA3272" s="137"/>
      <c r="BSB3272" s="137"/>
      <c r="BSC3272" s="137"/>
      <c r="BSD3272" s="137"/>
      <c r="BSE3272" s="137"/>
      <c r="BSF3272" s="137"/>
      <c r="BSG3272" s="137"/>
      <c r="BSH3272" s="137"/>
      <c r="BSI3272" s="137"/>
      <c r="BSJ3272" s="137"/>
      <c r="BSK3272" s="137"/>
      <c r="BSL3272" s="137"/>
      <c r="BSM3272" s="137"/>
      <c r="BSN3272" s="137"/>
      <c r="BSO3272" s="137"/>
      <c r="BSP3272" s="137"/>
      <c r="BSQ3272" s="137"/>
      <c r="BSR3272" s="137"/>
      <c r="BSS3272" s="137"/>
      <c r="BST3272" s="137"/>
      <c r="BSU3272" s="137"/>
      <c r="BSV3272" s="137"/>
      <c r="BSW3272" s="137"/>
      <c r="BSX3272" s="137"/>
      <c r="BSY3272" s="137"/>
      <c r="BSZ3272" s="137"/>
      <c r="BTA3272" s="137"/>
      <c r="BTB3272" s="137"/>
      <c r="BTC3272" s="137"/>
      <c r="BTD3272" s="137"/>
      <c r="BTE3272" s="137"/>
      <c r="BTF3272" s="137"/>
      <c r="BTG3272" s="137"/>
      <c r="BTH3272" s="137"/>
      <c r="BTI3272" s="137"/>
      <c r="BTJ3272" s="137"/>
      <c r="BTK3272" s="137"/>
      <c r="BTL3272" s="137"/>
      <c r="BTM3272" s="137"/>
      <c r="BTN3272" s="137"/>
      <c r="BTO3272" s="137"/>
      <c r="BTP3272" s="137"/>
      <c r="BTQ3272" s="137"/>
      <c r="BTR3272" s="137"/>
      <c r="BTS3272" s="137"/>
      <c r="BTT3272" s="137"/>
      <c r="BTU3272" s="137"/>
      <c r="BTV3272" s="137"/>
      <c r="BTW3272" s="137"/>
      <c r="BTX3272" s="137"/>
      <c r="BTY3272" s="137"/>
      <c r="BTZ3272" s="137"/>
      <c r="BUA3272" s="137"/>
      <c r="BUB3272" s="137"/>
      <c r="BUC3272" s="137"/>
      <c r="BUD3272" s="137"/>
      <c r="BUE3272" s="137"/>
      <c r="BUF3272" s="137"/>
      <c r="BUG3272" s="137"/>
      <c r="BUH3272" s="137"/>
      <c r="BUI3272" s="137"/>
      <c r="BUJ3272" s="137"/>
      <c r="BUK3272" s="137"/>
      <c r="BUL3272" s="137"/>
      <c r="BUM3272" s="137"/>
      <c r="BUN3272" s="137"/>
      <c r="BUO3272" s="137"/>
      <c r="BUP3272" s="137"/>
      <c r="BUQ3272" s="137"/>
      <c r="BUR3272" s="137"/>
      <c r="BUS3272" s="137"/>
      <c r="BUT3272" s="137"/>
      <c r="BUU3272" s="137"/>
      <c r="BUV3272" s="137"/>
      <c r="BUW3272" s="137"/>
      <c r="BUX3272" s="137"/>
      <c r="BUY3272" s="137"/>
      <c r="BUZ3272" s="137"/>
      <c r="BVA3272" s="137"/>
      <c r="BVB3272" s="137"/>
      <c r="BVC3272" s="137"/>
      <c r="BVD3272" s="137"/>
      <c r="BVE3272" s="137"/>
      <c r="BVF3272" s="137"/>
      <c r="BVG3272" s="137"/>
      <c r="BVH3272" s="137"/>
      <c r="BVI3272" s="137"/>
      <c r="BVJ3272" s="137"/>
      <c r="BVK3272" s="137"/>
      <c r="BVL3272" s="137"/>
      <c r="BVM3272" s="137"/>
      <c r="BVN3272" s="137"/>
      <c r="BVO3272" s="137"/>
      <c r="BVP3272" s="137"/>
      <c r="BVQ3272" s="137"/>
      <c r="BVR3272" s="137"/>
      <c r="BVS3272" s="137"/>
      <c r="BVT3272" s="137"/>
      <c r="BVU3272" s="137"/>
      <c r="BVV3272" s="137"/>
      <c r="BVW3272" s="137"/>
      <c r="BVX3272" s="137"/>
      <c r="BVY3272" s="137"/>
      <c r="BVZ3272" s="137"/>
      <c r="BWA3272" s="137"/>
      <c r="BWB3272" s="137"/>
      <c r="BWC3272" s="137"/>
      <c r="BWD3272" s="137"/>
      <c r="BWE3272" s="137"/>
      <c r="BWF3272" s="137"/>
      <c r="BWG3272" s="137"/>
      <c r="BWH3272" s="137"/>
      <c r="BWI3272" s="137"/>
      <c r="BWJ3272" s="137"/>
      <c r="BWK3272" s="137"/>
      <c r="BWL3272" s="137"/>
      <c r="BWM3272" s="137"/>
      <c r="BWN3272" s="137"/>
      <c r="BWO3272" s="137"/>
      <c r="BWP3272" s="137"/>
      <c r="BWQ3272" s="137"/>
      <c r="BWR3272" s="137"/>
      <c r="BWS3272" s="137"/>
      <c r="BWT3272" s="137"/>
      <c r="BWU3272" s="137"/>
      <c r="BWV3272" s="137"/>
      <c r="BWW3272" s="137"/>
      <c r="BWX3272" s="137"/>
      <c r="BWY3272" s="137"/>
      <c r="BWZ3272" s="137"/>
      <c r="BXA3272" s="137"/>
      <c r="BXB3272" s="137"/>
      <c r="BXC3272" s="137"/>
      <c r="BXD3272" s="137"/>
      <c r="BXE3272" s="137"/>
      <c r="BXF3272" s="137"/>
      <c r="BXG3272" s="137"/>
      <c r="BXH3272" s="137"/>
      <c r="BXI3272" s="137"/>
      <c r="BXJ3272" s="137"/>
      <c r="BXK3272" s="137"/>
      <c r="BXL3272" s="137"/>
      <c r="BXM3272" s="137"/>
      <c r="BXN3272" s="137"/>
      <c r="BXO3272" s="137"/>
      <c r="BXP3272" s="137"/>
      <c r="BXQ3272" s="137"/>
      <c r="BXR3272" s="137"/>
      <c r="BXS3272" s="137"/>
      <c r="BXT3272" s="137"/>
      <c r="BXU3272" s="137"/>
      <c r="BXV3272" s="137"/>
      <c r="BXW3272" s="137"/>
      <c r="BXX3272" s="137"/>
      <c r="BXY3272" s="137"/>
      <c r="BXZ3272" s="137"/>
      <c r="BYA3272" s="137"/>
      <c r="BYB3272" s="137"/>
      <c r="BYC3272" s="137"/>
      <c r="BYD3272" s="137"/>
      <c r="BYE3272" s="137"/>
      <c r="BYF3272" s="137"/>
      <c r="BYG3272" s="137"/>
      <c r="BYH3272" s="137"/>
      <c r="BYI3272" s="137"/>
      <c r="BYJ3272" s="137"/>
      <c r="BYK3272" s="137"/>
      <c r="BYL3272" s="137"/>
      <c r="BYM3272" s="137"/>
      <c r="BYN3272" s="137"/>
      <c r="BYO3272" s="137"/>
      <c r="BYP3272" s="137"/>
      <c r="BYQ3272" s="137"/>
      <c r="BYR3272" s="137"/>
      <c r="BYS3272" s="137"/>
      <c r="BYT3272" s="137"/>
      <c r="BYU3272" s="137"/>
      <c r="BYV3272" s="137"/>
      <c r="BYW3272" s="137"/>
      <c r="BYX3272" s="137"/>
      <c r="BYY3272" s="137"/>
      <c r="BYZ3272" s="137"/>
      <c r="BZA3272" s="137"/>
      <c r="BZB3272" s="137"/>
      <c r="BZC3272" s="137"/>
      <c r="BZD3272" s="137"/>
      <c r="BZE3272" s="137"/>
      <c r="BZF3272" s="137"/>
      <c r="BZG3272" s="137"/>
      <c r="BZH3272" s="137"/>
      <c r="BZI3272" s="137"/>
      <c r="BZJ3272" s="137"/>
      <c r="BZK3272" s="137"/>
      <c r="BZL3272" s="137"/>
      <c r="BZM3272" s="137"/>
      <c r="BZN3272" s="137"/>
      <c r="BZO3272" s="137"/>
      <c r="BZP3272" s="137"/>
      <c r="BZQ3272" s="137"/>
      <c r="BZR3272" s="137"/>
      <c r="BZS3272" s="137"/>
      <c r="BZT3272" s="137"/>
      <c r="BZU3272" s="137"/>
      <c r="BZV3272" s="137"/>
      <c r="BZW3272" s="137"/>
      <c r="BZX3272" s="137"/>
      <c r="BZY3272" s="137"/>
      <c r="BZZ3272" s="137"/>
      <c r="CAA3272" s="137"/>
      <c r="CAB3272" s="137"/>
      <c r="CAC3272" s="137"/>
      <c r="CAD3272" s="137"/>
      <c r="CAE3272" s="137"/>
      <c r="CAF3272" s="137"/>
      <c r="CAG3272" s="137"/>
      <c r="CAH3272" s="137"/>
      <c r="CAI3272" s="137"/>
      <c r="CAJ3272" s="137"/>
      <c r="CAK3272" s="137"/>
      <c r="CAL3272" s="137"/>
      <c r="CAM3272" s="137"/>
      <c r="CAN3272" s="137"/>
      <c r="CAO3272" s="137"/>
      <c r="CAP3272" s="137"/>
      <c r="CAQ3272" s="137"/>
      <c r="CAR3272" s="137"/>
      <c r="CAS3272" s="137"/>
      <c r="CAT3272" s="137"/>
      <c r="CAU3272" s="137"/>
      <c r="CAV3272" s="137"/>
      <c r="CAW3272" s="137"/>
      <c r="CAX3272" s="137"/>
      <c r="CAY3272" s="137"/>
      <c r="CAZ3272" s="137"/>
      <c r="CBA3272" s="137"/>
      <c r="CBB3272" s="137"/>
      <c r="CBC3272" s="137"/>
      <c r="CBD3272" s="137"/>
      <c r="CBE3272" s="137"/>
      <c r="CBF3272" s="137"/>
      <c r="CBG3272" s="137"/>
      <c r="CBH3272" s="137"/>
      <c r="CBI3272" s="137"/>
      <c r="CBJ3272" s="137"/>
      <c r="CBK3272" s="137"/>
      <c r="CBL3272" s="137"/>
      <c r="CBM3272" s="137"/>
      <c r="CBN3272" s="137"/>
      <c r="CBO3272" s="137"/>
      <c r="CBP3272" s="137"/>
      <c r="CBQ3272" s="137"/>
      <c r="CBR3272" s="137"/>
      <c r="CBS3272" s="137"/>
      <c r="CBT3272" s="137"/>
      <c r="CBU3272" s="137"/>
      <c r="CBV3272" s="137"/>
      <c r="CBW3272" s="137"/>
      <c r="CBX3272" s="137"/>
      <c r="CBY3272" s="137"/>
      <c r="CBZ3272" s="137"/>
      <c r="CCA3272" s="137"/>
      <c r="CCB3272" s="137"/>
      <c r="CCC3272" s="137"/>
      <c r="CCD3272" s="137"/>
      <c r="CCE3272" s="137"/>
      <c r="CCF3272" s="137"/>
      <c r="CCG3272" s="137"/>
      <c r="CCH3272" s="137"/>
      <c r="CCI3272" s="137"/>
      <c r="CCJ3272" s="137"/>
      <c r="CCK3272" s="137"/>
      <c r="CCL3272" s="137"/>
      <c r="CCM3272" s="137"/>
      <c r="CCN3272" s="137"/>
      <c r="CCO3272" s="137"/>
      <c r="CCP3272" s="137"/>
      <c r="CCQ3272" s="137"/>
      <c r="CCR3272" s="137"/>
      <c r="CCS3272" s="137"/>
      <c r="CCT3272" s="137"/>
      <c r="CCU3272" s="137"/>
      <c r="CCV3272" s="137"/>
      <c r="CCW3272" s="137"/>
      <c r="CCX3272" s="137"/>
      <c r="CCY3272" s="137"/>
      <c r="CCZ3272" s="137"/>
      <c r="CDA3272" s="137"/>
      <c r="CDB3272" s="137"/>
      <c r="CDC3272" s="137"/>
      <c r="CDD3272" s="137"/>
      <c r="CDE3272" s="137"/>
      <c r="CDF3272" s="137"/>
      <c r="CDG3272" s="137"/>
      <c r="CDH3272" s="137"/>
      <c r="CDI3272" s="137"/>
      <c r="CDJ3272" s="137"/>
      <c r="CDK3272" s="137"/>
      <c r="CDL3272" s="137"/>
      <c r="CDM3272" s="137"/>
      <c r="CDN3272" s="137"/>
      <c r="CDO3272" s="137"/>
      <c r="CDP3272" s="137"/>
      <c r="CDQ3272" s="137"/>
      <c r="CDR3272" s="137"/>
      <c r="CDS3272" s="137"/>
      <c r="CDT3272" s="137"/>
      <c r="CDU3272" s="137"/>
      <c r="CDV3272" s="137"/>
      <c r="CDW3272" s="137"/>
      <c r="CDX3272" s="137"/>
      <c r="CDY3272" s="137"/>
      <c r="CDZ3272" s="137"/>
      <c r="CEA3272" s="137"/>
      <c r="CEB3272" s="137"/>
      <c r="CEC3272" s="137"/>
      <c r="CED3272" s="137"/>
      <c r="CEE3272" s="137"/>
      <c r="CEF3272" s="137"/>
      <c r="CEG3272" s="137"/>
      <c r="CEH3272" s="137"/>
      <c r="CEI3272" s="137"/>
      <c r="CEJ3272" s="137"/>
      <c r="CEK3272" s="137"/>
      <c r="CEL3272" s="137"/>
      <c r="CEM3272" s="137"/>
      <c r="CEN3272" s="137"/>
      <c r="CEO3272" s="137"/>
      <c r="CEP3272" s="137"/>
      <c r="CEQ3272" s="137"/>
      <c r="CER3272" s="137"/>
      <c r="CES3272" s="137"/>
      <c r="CET3272" s="137"/>
      <c r="CEU3272" s="137"/>
      <c r="CEV3272" s="137"/>
      <c r="CEW3272" s="137"/>
      <c r="CEX3272" s="137"/>
      <c r="CEY3272" s="137"/>
      <c r="CEZ3272" s="137"/>
      <c r="CFA3272" s="137"/>
      <c r="CFB3272" s="137"/>
      <c r="CFC3272" s="137"/>
      <c r="CFD3272" s="137"/>
      <c r="CFE3272" s="137"/>
      <c r="CFF3272" s="137"/>
      <c r="CFG3272" s="137"/>
      <c r="CFH3272" s="137"/>
      <c r="CFI3272" s="137"/>
      <c r="CFJ3272" s="137"/>
      <c r="CFK3272" s="137"/>
      <c r="CFL3272" s="137"/>
      <c r="CFM3272" s="137"/>
      <c r="CFN3272" s="137"/>
      <c r="CFO3272" s="137"/>
      <c r="CFP3272" s="137"/>
      <c r="CFQ3272" s="137"/>
      <c r="CFR3272" s="137"/>
      <c r="CFS3272" s="137"/>
      <c r="CFT3272" s="137"/>
      <c r="CFU3272" s="137"/>
      <c r="CFV3272" s="137"/>
      <c r="CFW3272" s="137"/>
      <c r="CFX3272" s="137"/>
      <c r="CFY3272" s="137"/>
      <c r="CFZ3272" s="137"/>
      <c r="CGA3272" s="137"/>
      <c r="CGB3272" s="137"/>
      <c r="CGC3272" s="137"/>
      <c r="CGD3272" s="137"/>
      <c r="CGE3272" s="137"/>
      <c r="CGF3272" s="137"/>
      <c r="CGG3272" s="137"/>
      <c r="CGH3272" s="137"/>
      <c r="CGI3272" s="137"/>
      <c r="CGJ3272" s="137"/>
      <c r="CGK3272" s="137"/>
      <c r="CGL3272" s="137"/>
      <c r="CGM3272" s="137"/>
      <c r="CGN3272" s="137"/>
      <c r="CGO3272" s="137"/>
      <c r="CGP3272" s="137"/>
      <c r="CGQ3272" s="137"/>
      <c r="CGR3272" s="137"/>
      <c r="CGS3272" s="137"/>
      <c r="CGT3272" s="137"/>
      <c r="CGU3272" s="137"/>
      <c r="CGV3272" s="137"/>
      <c r="CGW3272" s="137"/>
      <c r="CGX3272" s="137"/>
      <c r="CGY3272" s="137"/>
      <c r="CGZ3272" s="137"/>
      <c r="CHA3272" s="137"/>
      <c r="CHB3272" s="137"/>
      <c r="CHC3272" s="137"/>
      <c r="CHD3272" s="137"/>
      <c r="CHE3272" s="137"/>
      <c r="CHF3272" s="137"/>
      <c r="CHG3272" s="137"/>
      <c r="CHH3272" s="137"/>
      <c r="CHI3272" s="137"/>
      <c r="CHJ3272" s="137"/>
      <c r="CHK3272" s="137"/>
      <c r="CHL3272" s="137"/>
      <c r="CHM3272" s="137"/>
      <c r="CHN3272" s="137"/>
      <c r="CHO3272" s="137"/>
      <c r="CHP3272" s="137"/>
      <c r="CHQ3272" s="137"/>
      <c r="CHR3272" s="137"/>
      <c r="CHS3272" s="137"/>
      <c r="CHT3272" s="137"/>
      <c r="CHU3272" s="137"/>
      <c r="CHV3272" s="137"/>
      <c r="CHW3272" s="137"/>
      <c r="CHX3272" s="137"/>
      <c r="CHY3272" s="137"/>
      <c r="CHZ3272" s="137"/>
      <c r="CIA3272" s="137"/>
      <c r="CIB3272" s="137"/>
      <c r="CIC3272" s="137"/>
      <c r="CID3272" s="137"/>
      <c r="CIE3272" s="137"/>
      <c r="CIF3272" s="137"/>
      <c r="CIG3272" s="137"/>
      <c r="CIH3272" s="137"/>
      <c r="CII3272" s="137"/>
      <c r="CIJ3272" s="137"/>
      <c r="CIK3272" s="137"/>
      <c r="CIL3272" s="137"/>
      <c r="CIM3272" s="137"/>
      <c r="CIN3272" s="137"/>
      <c r="CIO3272" s="137"/>
      <c r="CIP3272" s="137"/>
      <c r="CIQ3272" s="137"/>
      <c r="CIR3272" s="137"/>
      <c r="CIS3272" s="137"/>
      <c r="CIT3272" s="137"/>
      <c r="CIU3272" s="137"/>
      <c r="CIV3272" s="137"/>
      <c r="CIW3272" s="137"/>
      <c r="CIX3272" s="137"/>
      <c r="CIY3272" s="137"/>
      <c r="CIZ3272" s="137"/>
      <c r="CJA3272" s="137"/>
      <c r="CJB3272" s="137"/>
      <c r="CJC3272" s="137"/>
      <c r="CJD3272" s="137"/>
      <c r="CJE3272" s="137"/>
      <c r="CJF3272" s="137"/>
      <c r="CJG3272" s="137"/>
      <c r="CJH3272" s="137"/>
      <c r="CJI3272" s="137"/>
      <c r="CJJ3272" s="137"/>
      <c r="CJK3272" s="137"/>
      <c r="CJL3272" s="137"/>
      <c r="CJM3272" s="137"/>
      <c r="CJN3272" s="137"/>
      <c r="CJO3272" s="137"/>
      <c r="CJP3272" s="137"/>
      <c r="CJQ3272" s="137"/>
      <c r="CJR3272" s="137"/>
      <c r="CJS3272" s="137"/>
      <c r="CJT3272" s="137"/>
      <c r="CJU3272" s="137"/>
      <c r="CJV3272" s="137"/>
      <c r="CJW3272" s="137"/>
      <c r="CJX3272" s="137"/>
      <c r="CJY3272" s="137"/>
      <c r="CJZ3272" s="137"/>
      <c r="CKA3272" s="137"/>
      <c r="CKB3272" s="137"/>
      <c r="CKC3272" s="137"/>
      <c r="CKD3272" s="137"/>
      <c r="CKE3272" s="137"/>
      <c r="CKF3272" s="137"/>
      <c r="CKG3272" s="137"/>
      <c r="CKH3272" s="137"/>
      <c r="CKI3272" s="137"/>
      <c r="CKJ3272" s="137"/>
      <c r="CKK3272" s="137"/>
      <c r="CKL3272" s="137"/>
      <c r="CKM3272" s="137"/>
      <c r="CKN3272" s="137"/>
      <c r="CKO3272" s="137"/>
      <c r="CKP3272" s="137"/>
      <c r="CKQ3272" s="137"/>
      <c r="CKR3272" s="137"/>
      <c r="CKS3272" s="137"/>
      <c r="CKT3272" s="137"/>
      <c r="CKU3272" s="137"/>
      <c r="CKV3272" s="137"/>
      <c r="CKW3272" s="137"/>
      <c r="CKX3272" s="137"/>
      <c r="CKY3272" s="137"/>
      <c r="CKZ3272" s="137"/>
      <c r="CLA3272" s="137"/>
      <c r="CLB3272" s="137"/>
      <c r="CLC3272" s="137"/>
      <c r="CLD3272" s="137"/>
      <c r="CLE3272" s="137"/>
      <c r="CLF3272" s="137"/>
      <c r="CLG3272" s="137"/>
      <c r="CLH3272" s="137"/>
      <c r="CLI3272" s="137"/>
      <c r="CLJ3272" s="137"/>
      <c r="CLK3272" s="137"/>
      <c r="CLL3272" s="137"/>
      <c r="CLM3272" s="137"/>
      <c r="CLN3272" s="137"/>
      <c r="CLO3272" s="137"/>
      <c r="CLP3272" s="137"/>
      <c r="CLQ3272" s="137"/>
      <c r="CLR3272" s="137"/>
      <c r="CLS3272" s="137"/>
      <c r="CLT3272" s="137"/>
      <c r="CLU3272" s="137"/>
      <c r="CLV3272" s="137"/>
      <c r="CLW3272" s="137"/>
      <c r="CLX3272" s="137"/>
      <c r="CLY3272" s="137"/>
      <c r="CLZ3272" s="137"/>
      <c r="CMA3272" s="137"/>
      <c r="CMB3272" s="137"/>
      <c r="CMC3272" s="137"/>
      <c r="CMD3272" s="137"/>
      <c r="CME3272" s="137"/>
      <c r="CMF3272" s="137"/>
      <c r="CMG3272" s="137"/>
      <c r="CMH3272" s="137"/>
      <c r="CMI3272" s="137"/>
      <c r="CMJ3272" s="137"/>
      <c r="CMK3272" s="137"/>
      <c r="CML3272" s="137"/>
      <c r="CMM3272" s="137"/>
      <c r="CMN3272" s="137"/>
      <c r="CMO3272" s="137"/>
      <c r="CMP3272" s="137"/>
      <c r="CMQ3272" s="137"/>
      <c r="CMR3272" s="137"/>
      <c r="CMS3272" s="137"/>
      <c r="CMT3272" s="137"/>
      <c r="CMU3272" s="137"/>
      <c r="CMV3272" s="137"/>
      <c r="CMW3272" s="137"/>
      <c r="CMX3272" s="137"/>
      <c r="CMY3272" s="137"/>
      <c r="CMZ3272" s="137"/>
      <c r="CNA3272" s="137"/>
      <c r="CNB3272" s="137"/>
      <c r="CNC3272" s="137"/>
      <c r="CND3272" s="137"/>
      <c r="CNE3272" s="137"/>
      <c r="CNF3272" s="137"/>
      <c r="CNG3272" s="137"/>
      <c r="CNH3272" s="137"/>
      <c r="CNI3272" s="137"/>
      <c r="CNJ3272" s="137"/>
      <c r="CNK3272" s="137"/>
      <c r="CNL3272" s="137"/>
      <c r="CNM3272" s="137"/>
      <c r="CNN3272" s="137"/>
      <c r="CNO3272" s="137"/>
      <c r="CNP3272" s="137"/>
      <c r="CNQ3272" s="137"/>
      <c r="CNR3272" s="137"/>
      <c r="CNS3272" s="137"/>
      <c r="CNT3272" s="137"/>
      <c r="CNU3272" s="137"/>
      <c r="CNV3272" s="137"/>
      <c r="CNW3272" s="137"/>
      <c r="CNX3272" s="137"/>
      <c r="CNY3272" s="137"/>
      <c r="CNZ3272" s="137"/>
      <c r="COA3272" s="137"/>
      <c r="COB3272" s="137"/>
      <c r="COC3272" s="137"/>
      <c r="COD3272" s="137"/>
      <c r="COE3272" s="137"/>
      <c r="COF3272" s="137"/>
      <c r="COG3272" s="137"/>
      <c r="COH3272" s="137"/>
      <c r="COI3272" s="137"/>
      <c r="COJ3272" s="137"/>
      <c r="COK3272" s="137"/>
      <c r="COL3272" s="137"/>
      <c r="COM3272" s="137"/>
      <c r="CON3272" s="137"/>
      <c r="COO3272" s="137"/>
      <c r="COP3272" s="137"/>
      <c r="COQ3272" s="137"/>
      <c r="COR3272" s="137"/>
      <c r="COS3272" s="137"/>
      <c r="COT3272" s="137"/>
      <c r="COU3272" s="137"/>
      <c r="COV3272" s="137"/>
      <c r="COW3272" s="137"/>
      <c r="COX3272" s="137"/>
      <c r="COY3272" s="137"/>
      <c r="COZ3272" s="137"/>
      <c r="CPA3272" s="137"/>
      <c r="CPB3272" s="137"/>
      <c r="CPC3272" s="137"/>
      <c r="CPD3272" s="137"/>
      <c r="CPE3272" s="137"/>
      <c r="CPF3272" s="137"/>
      <c r="CPG3272" s="137"/>
      <c r="CPH3272" s="137"/>
      <c r="CPI3272" s="137"/>
      <c r="CPJ3272" s="137"/>
      <c r="CPK3272" s="137"/>
      <c r="CPL3272" s="137"/>
      <c r="CPM3272" s="137"/>
      <c r="CPN3272" s="137"/>
      <c r="CPO3272" s="137"/>
      <c r="CPP3272" s="137"/>
      <c r="CPQ3272" s="137"/>
      <c r="CPR3272" s="137"/>
      <c r="CPS3272" s="137"/>
      <c r="CPT3272" s="137"/>
      <c r="CPU3272" s="137"/>
      <c r="CPV3272" s="137"/>
      <c r="CPW3272" s="137"/>
      <c r="CPX3272" s="137"/>
      <c r="CPY3272" s="137"/>
      <c r="CPZ3272" s="137"/>
      <c r="CQA3272" s="137"/>
      <c r="CQB3272" s="137"/>
      <c r="CQC3272" s="137"/>
      <c r="CQD3272" s="137"/>
      <c r="CQE3272" s="137"/>
      <c r="CQF3272" s="137"/>
      <c r="CQG3272" s="137"/>
      <c r="CQH3272" s="137"/>
      <c r="CQI3272" s="137"/>
      <c r="CQJ3272" s="137"/>
      <c r="CQK3272" s="137"/>
      <c r="CQL3272" s="137"/>
      <c r="CQM3272" s="137"/>
      <c r="CQN3272" s="137"/>
      <c r="CQO3272" s="137"/>
      <c r="CQP3272" s="137"/>
      <c r="CQQ3272" s="137"/>
      <c r="CQR3272" s="137"/>
      <c r="CQS3272" s="137"/>
      <c r="CQT3272" s="137"/>
      <c r="CQU3272" s="137"/>
      <c r="CQV3272" s="137"/>
      <c r="CQW3272" s="137"/>
      <c r="CQX3272" s="137"/>
      <c r="CQY3272" s="137"/>
      <c r="CQZ3272" s="137"/>
      <c r="CRA3272" s="137"/>
      <c r="CRB3272" s="137"/>
      <c r="CRC3272" s="137"/>
      <c r="CRD3272" s="137"/>
      <c r="CRE3272" s="137"/>
      <c r="CRF3272" s="137"/>
      <c r="CRG3272" s="137"/>
      <c r="CRH3272" s="137"/>
      <c r="CRI3272" s="137"/>
      <c r="CRJ3272" s="137"/>
      <c r="CRK3272" s="137"/>
      <c r="CRL3272" s="137"/>
      <c r="CRM3272" s="137"/>
      <c r="CRN3272" s="137"/>
      <c r="CRO3272" s="137"/>
      <c r="CRP3272" s="137"/>
      <c r="CRQ3272" s="137"/>
      <c r="CRR3272" s="137"/>
      <c r="CRS3272" s="137"/>
      <c r="CRT3272" s="137"/>
      <c r="CRU3272" s="137"/>
      <c r="CRV3272" s="137"/>
      <c r="CRW3272" s="137"/>
      <c r="CRX3272" s="137"/>
      <c r="CRY3272" s="137"/>
      <c r="CRZ3272" s="137"/>
      <c r="CSA3272" s="137"/>
      <c r="CSB3272" s="137"/>
      <c r="CSC3272" s="137"/>
      <c r="CSD3272" s="137"/>
      <c r="CSE3272" s="137"/>
      <c r="CSF3272" s="137"/>
      <c r="CSG3272" s="137"/>
      <c r="CSH3272" s="137"/>
      <c r="CSI3272" s="137"/>
      <c r="CSJ3272" s="137"/>
      <c r="CSK3272" s="137"/>
      <c r="CSL3272" s="137"/>
      <c r="CSM3272" s="137"/>
      <c r="CSN3272" s="137"/>
      <c r="CSO3272" s="137"/>
      <c r="CSP3272" s="137"/>
      <c r="CSQ3272" s="137"/>
      <c r="CSR3272" s="137"/>
      <c r="CSS3272" s="137"/>
      <c r="CST3272" s="137"/>
      <c r="CSU3272" s="137"/>
      <c r="CSV3272" s="137"/>
      <c r="CSW3272" s="137"/>
      <c r="CSX3272" s="137"/>
      <c r="CSY3272" s="137"/>
      <c r="CSZ3272" s="137"/>
      <c r="CTA3272" s="137"/>
      <c r="CTB3272" s="137"/>
      <c r="CTC3272" s="137"/>
      <c r="CTD3272" s="137"/>
      <c r="CTE3272" s="137"/>
      <c r="CTF3272" s="137"/>
      <c r="CTG3272" s="137"/>
      <c r="CTH3272" s="137"/>
      <c r="CTI3272" s="137"/>
      <c r="CTJ3272" s="137"/>
      <c r="CTK3272" s="137"/>
      <c r="CTL3272" s="137"/>
      <c r="CTM3272" s="137"/>
      <c r="CTN3272" s="137"/>
      <c r="CTO3272" s="137"/>
      <c r="CTP3272" s="137"/>
      <c r="CTQ3272" s="137"/>
      <c r="CTR3272" s="137"/>
      <c r="CTS3272" s="137"/>
      <c r="CTT3272" s="137"/>
      <c r="CTU3272" s="137"/>
      <c r="CTV3272" s="137"/>
      <c r="CTW3272" s="137"/>
      <c r="CTX3272" s="137"/>
      <c r="CTY3272" s="137"/>
      <c r="CTZ3272" s="137"/>
      <c r="CUA3272" s="137"/>
      <c r="CUB3272" s="137"/>
      <c r="CUC3272" s="137"/>
      <c r="CUD3272" s="137"/>
      <c r="CUE3272" s="137"/>
      <c r="CUF3272" s="137"/>
      <c r="CUG3272" s="137"/>
      <c r="CUH3272" s="137"/>
      <c r="CUI3272" s="137"/>
      <c r="CUJ3272" s="137"/>
      <c r="CUK3272" s="137"/>
      <c r="CUL3272" s="137"/>
      <c r="CUM3272" s="137"/>
      <c r="CUN3272" s="137"/>
      <c r="CUO3272" s="137"/>
      <c r="CUP3272" s="137"/>
      <c r="CUQ3272" s="137"/>
      <c r="CUR3272" s="137"/>
      <c r="CUS3272" s="137"/>
      <c r="CUT3272" s="137"/>
      <c r="CUU3272" s="137"/>
      <c r="CUV3272" s="137"/>
      <c r="CUW3272" s="137"/>
      <c r="CUX3272" s="137"/>
      <c r="CUY3272" s="137"/>
      <c r="CUZ3272" s="137"/>
      <c r="CVA3272" s="137"/>
      <c r="CVB3272" s="137"/>
      <c r="CVC3272" s="137"/>
      <c r="CVD3272" s="137"/>
      <c r="CVE3272" s="137"/>
      <c r="CVF3272" s="137"/>
      <c r="CVG3272" s="137"/>
      <c r="CVH3272" s="137"/>
      <c r="CVI3272" s="137"/>
      <c r="CVJ3272" s="137"/>
      <c r="CVK3272" s="137"/>
      <c r="CVL3272" s="137"/>
      <c r="CVM3272" s="137"/>
      <c r="CVN3272" s="137"/>
      <c r="CVO3272" s="137"/>
      <c r="CVP3272" s="137"/>
      <c r="CVQ3272" s="137"/>
      <c r="CVR3272" s="137"/>
      <c r="CVS3272" s="137"/>
      <c r="CVT3272" s="137"/>
      <c r="CVU3272" s="137"/>
      <c r="CVV3272" s="137"/>
      <c r="CVW3272" s="137"/>
      <c r="CVX3272" s="137"/>
      <c r="CVY3272" s="137"/>
      <c r="CVZ3272" s="137"/>
      <c r="CWA3272" s="137"/>
      <c r="CWB3272" s="137"/>
      <c r="CWC3272" s="137"/>
      <c r="CWD3272" s="137"/>
      <c r="CWE3272" s="137"/>
      <c r="CWF3272" s="137"/>
      <c r="CWG3272" s="137"/>
      <c r="CWH3272" s="137"/>
      <c r="CWI3272" s="137"/>
      <c r="CWJ3272" s="137"/>
      <c r="CWK3272" s="137"/>
      <c r="CWL3272" s="137"/>
      <c r="CWM3272" s="137"/>
      <c r="CWN3272" s="137"/>
      <c r="CWO3272" s="137"/>
      <c r="CWP3272" s="137"/>
      <c r="CWQ3272" s="137"/>
      <c r="CWR3272" s="137"/>
      <c r="CWS3272" s="137"/>
      <c r="CWT3272" s="137"/>
      <c r="CWU3272" s="137"/>
      <c r="CWV3272" s="137"/>
      <c r="CWW3272" s="137"/>
      <c r="CWX3272" s="137"/>
      <c r="CWY3272" s="137"/>
      <c r="CWZ3272" s="137"/>
      <c r="CXA3272" s="137"/>
      <c r="CXB3272" s="137"/>
      <c r="CXC3272" s="137"/>
      <c r="CXD3272" s="137"/>
      <c r="CXE3272" s="137"/>
      <c r="CXF3272" s="137"/>
      <c r="CXG3272" s="137"/>
      <c r="CXH3272" s="137"/>
      <c r="CXI3272" s="137"/>
      <c r="CXJ3272" s="137"/>
      <c r="CXK3272" s="137"/>
      <c r="CXL3272" s="137"/>
      <c r="CXM3272" s="137"/>
      <c r="CXN3272" s="137"/>
      <c r="CXO3272" s="137"/>
      <c r="CXP3272" s="137"/>
      <c r="CXQ3272" s="137"/>
      <c r="CXR3272" s="137"/>
      <c r="CXS3272" s="137"/>
      <c r="CXT3272" s="137"/>
      <c r="CXU3272" s="137"/>
      <c r="CXV3272" s="137"/>
      <c r="CXW3272" s="137"/>
      <c r="CXX3272" s="137"/>
      <c r="CXY3272" s="137"/>
      <c r="CXZ3272" s="137"/>
      <c r="CYA3272" s="137"/>
      <c r="CYB3272" s="137"/>
      <c r="CYC3272" s="137"/>
      <c r="CYD3272" s="137"/>
      <c r="CYE3272" s="137"/>
      <c r="CYF3272" s="137"/>
      <c r="CYG3272" s="137"/>
      <c r="CYH3272" s="137"/>
      <c r="CYI3272" s="137"/>
      <c r="CYJ3272" s="137"/>
      <c r="CYK3272" s="137"/>
      <c r="CYL3272" s="137"/>
      <c r="CYM3272" s="137"/>
      <c r="CYN3272" s="137"/>
      <c r="CYO3272" s="137"/>
      <c r="CYP3272" s="137"/>
      <c r="CYQ3272" s="137"/>
      <c r="CYR3272" s="137"/>
      <c r="CYS3272" s="137"/>
      <c r="CYT3272" s="137"/>
      <c r="CYU3272" s="137"/>
      <c r="CYV3272" s="137"/>
      <c r="CYW3272" s="137"/>
      <c r="CYX3272" s="137"/>
      <c r="CYY3272" s="137"/>
      <c r="CYZ3272" s="137"/>
      <c r="CZA3272" s="137"/>
      <c r="CZB3272" s="137"/>
      <c r="CZC3272" s="137"/>
      <c r="CZD3272" s="137"/>
      <c r="CZE3272" s="137"/>
      <c r="CZF3272" s="137"/>
      <c r="CZG3272" s="137"/>
      <c r="CZH3272" s="137"/>
      <c r="CZI3272" s="137"/>
      <c r="CZJ3272" s="137"/>
      <c r="CZK3272" s="137"/>
      <c r="CZL3272" s="137"/>
      <c r="CZM3272" s="137"/>
      <c r="CZN3272" s="137"/>
      <c r="CZO3272" s="137"/>
      <c r="CZP3272" s="137"/>
      <c r="CZQ3272" s="137"/>
      <c r="CZR3272" s="137"/>
      <c r="CZS3272" s="137"/>
      <c r="CZT3272" s="137"/>
      <c r="CZU3272" s="137"/>
      <c r="CZV3272" s="137"/>
      <c r="CZW3272" s="137"/>
      <c r="CZX3272" s="137"/>
      <c r="CZY3272" s="137"/>
      <c r="CZZ3272" s="137"/>
      <c r="DAA3272" s="137"/>
      <c r="DAB3272" s="137"/>
      <c r="DAC3272" s="137"/>
      <c r="DAD3272" s="137"/>
      <c r="DAE3272" s="137"/>
      <c r="DAF3272" s="137"/>
      <c r="DAG3272" s="137"/>
      <c r="DAH3272" s="137"/>
      <c r="DAI3272" s="137"/>
      <c r="DAJ3272" s="137"/>
      <c r="DAK3272" s="137"/>
      <c r="DAL3272" s="137"/>
      <c r="DAM3272" s="137"/>
      <c r="DAN3272" s="137"/>
      <c r="DAO3272" s="137"/>
      <c r="DAP3272" s="137"/>
      <c r="DAQ3272" s="137"/>
      <c r="DAR3272" s="137"/>
      <c r="DAS3272" s="137"/>
      <c r="DAT3272" s="137"/>
      <c r="DAU3272" s="137"/>
      <c r="DAV3272" s="137"/>
      <c r="DAW3272" s="137"/>
      <c r="DAX3272" s="137"/>
      <c r="DAY3272" s="137"/>
      <c r="DAZ3272" s="137"/>
      <c r="DBA3272" s="137"/>
      <c r="DBB3272" s="137"/>
      <c r="DBC3272" s="137"/>
      <c r="DBD3272" s="137"/>
      <c r="DBE3272" s="137"/>
      <c r="DBF3272" s="137"/>
      <c r="DBG3272" s="137"/>
      <c r="DBH3272" s="137"/>
      <c r="DBI3272" s="137"/>
      <c r="DBJ3272" s="137"/>
      <c r="DBK3272" s="137"/>
      <c r="DBL3272" s="137"/>
      <c r="DBM3272" s="137"/>
      <c r="DBN3272" s="137"/>
      <c r="DBO3272" s="137"/>
      <c r="DBP3272" s="137"/>
      <c r="DBQ3272" s="137"/>
      <c r="DBR3272" s="137"/>
      <c r="DBS3272" s="137"/>
      <c r="DBT3272" s="137"/>
      <c r="DBU3272" s="137"/>
      <c r="DBV3272" s="137"/>
      <c r="DBW3272" s="137"/>
      <c r="DBX3272" s="137"/>
      <c r="DBY3272" s="137"/>
      <c r="DBZ3272" s="137"/>
      <c r="DCA3272" s="137"/>
      <c r="DCB3272" s="137"/>
      <c r="DCC3272" s="137"/>
      <c r="DCD3272" s="137"/>
      <c r="DCE3272" s="137"/>
      <c r="DCF3272" s="137"/>
      <c r="DCG3272" s="137"/>
      <c r="DCH3272" s="137"/>
      <c r="DCI3272" s="137"/>
      <c r="DCJ3272" s="137"/>
      <c r="DCK3272" s="137"/>
      <c r="DCL3272" s="137"/>
      <c r="DCM3272" s="137"/>
      <c r="DCN3272" s="137"/>
      <c r="DCO3272" s="137"/>
      <c r="DCP3272" s="137"/>
      <c r="DCQ3272" s="137"/>
      <c r="DCR3272" s="137"/>
      <c r="DCS3272" s="137"/>
      <c r="DCT3272" s="137"/>
      <c r="DCU3272" s="137"/>
      <c r="DCV3272" s="137"/>
      <c r="DCW3272" s="137"/>
      <c r="DCX3272" s="137"/>
      <c r="DCY3272" s="137"/>
      <c r="DCZ3272" s="137"/>
      <c r="DDA3272" s="137"/>
      <c r="DDB3272" s="137"/>
      <c r="DDC3272" s="137"/>
      <c r="DDD3272" s="137"/>
      <c r="DDE3272" s="137"/>
      <c r="DDF3272" s="137"/>
      <c r="DDG3272" s="137"/>
      <c r="DDH3272" s="137"/>
      <c r="DDI3272" s="137"/>
      <c r="DDJ3272" s="137"/>
      <c r="DDK3272" s="137"/>
      <c r="DDL3272" s="137"/>
      <c r="DDM3272" s="137"/>
      <c r="DDN3272" s="137"/>
      <c r="DDO3272" s="137"/>
      <c r="DDP3272" s="137"/>
      <c r="DDQ3272" s="137"/>
      <c r="DDR3272" s="137"/>
      <c r="DDS3272" s="137"/>
      <c r="DDT3272" s="137"/>
      <c r="DDU3272" s="137"/>
      <c r="DDV3272" s="137"/>
      <c r="DDW3272" s="137"/>
      <c r="DDX3272" s="137"/>
      <c r="DDY3272" s="137"/>
      <c r="DDZ3272" s="137"/>
      <c r="DEA3272" s="137"/>
      <c r="DEB3272" s="137"/>
      <c r="DEC3272" s="137"/>
      <c r="DED3272" s="137"/>
      <c r="DEE3272" s="137"/>
      <c r="DEF3272" s="137"/>
      <c r="DEG3272" s="137"/>
      <c r="DEH3272" s="137"/>
      <c r="DEI3272" s="137"/>
      <c r="DEJ3272" s="137"/>
      <c r="DEK3272" s="137"/>
      <c r="DEL3272" s="137"/>
      <c r="DEM3272" s="137"/>
      <c r="DEN3272" s="137"/>
      <c r="DEO3272" s="137"/>
      <c r="DEP3272" s="137"/>
      <c r="DEQ3272" s="137"/>
      <c r="DER3272" s="137"/>
      <c r="DES3272" s="137"/>
      <c r="DET3272" s="137"/>
      <c r="DEU3272" s="137"/>
      <c r="DEV3272" s="137"/>
      <c r="DEW3272" s="137"/>
      <c r="DEX3272" s="137"/>
      <c r="DEY3272" s="137"/>
      <c r="DEZ3272" s="137"/>
      <c r="DFA3272" s="137"/>
      <c r="DFB3272" s="137"/>
      <c r="DFC3272" s="137"/>
      <c r="DFD3272" s="137"/>
      <c r="DFE3272" s="137"/>
      <c r="DFF3272" s="137"/>
      <c r="DFG3272" s="137"/>
      <c r="DFH3272" s="137"/>
      <c r="DFI3272" s="137"/>
      <c r="DFJ3272" s="137"/>
      <c r="DFK3272" s="137"/>
      <c r="DFL3272" s="137"/>
      <c r="DFM3272" s="137"/>
      <c r="DFN3272" s="137"/>
      <c r="DFO3272" s="137"/>
      <c r="DFP3272" s="137"/>
      <c r="DFQ3272" s="137"/>
      <c r="DFR3272" s="137"/>
      <c r="DFS3272" s="137"/>
      <c r="DFT3272" s="137"/>
      <c r="DFU3272" s="137"/>
      <c r="DFV3272" s="137"/>
      <c r="DFW3272" s="137"/>
      <c r="DFX3272" s="137"/>
      <c r="DFY3272" s="137"/>
      <c r="DFZ3272" s="137"/>
      <c r="DGA3272" s="137"/>
      <c r="DGB3272" s="137"/>
      <c r="DGC3272" s="137"/>
      <c r="DGD3272" s="137"/>
      <c r="DGE3272" s="137"/>
      <c r="DGF3272" s="137"/>
      <c r="DGG3272" s="137"/>
      <c r="DGH3272" s="137"/>
      <c r="DGI3272" s="137"/>
      <c r="DGJ3272" s="137"/>
      <c r="DGK3272" s="137"/>
      <c r="DGL3272" s="137"/>
      <c r="DGM3272" s="137"/>
      <c r="DGN3272" s="137"/>
      <c r="DGO3272" s="137"/>
      <c r="DGP3272" s="137"/>
      <c r="DGQ3272" s="137"/>
      <c r="DGR3272" s="137"/>
      <c r="DGS3272" s="137"/>
      <c r="DGT3272" s="137"/>
      <c r="DGU3272" s="137"/>
      <c r="DGV3272" s="137"/>
      <c r="DGW3272" s="137"/>
      <c r="DGX3272" s="137"/>
      <c r="DGY3272" s="137"/>
      <c r="DGZ3272" s="137"/>
      <c r="DHA3272" s="137"/>
      <c r="DHB3272" s="137"/>
      <c r="DHC3272" s="137"/>
      <c r="DHD3272" s="137"/>
      <c r="DHE3272" s="137"/>
      <c r="DHF3272" s="137"/>
      <c r="DHG3272" s="137"/>
      <c r="DHH3272" s="137"/>
      <c r="DHI3272" s="137"/>
      <c r="DHJ3272" s="137"/>
      <c r="DHK3272" s="137"/>
      <c r="DHL3272" s="137"/>
      <c r="DHM3272" s="137"/>
      <c r="DHN3272" s="137"/>
      <c r="DHO3272" s="137"/>
    </row>
    <row r="3273" spans="1:2927" s="148" customFormat="1" ht="25.5" customHeight="1" outlineLevel="1" x14ac:dyDescent="0.35">
      <c r="A3273" s="83" t="s">
        <v>4519</v>
      </c>
      <c r="B3273" s="84" t="s">
        <v>456</v>
      </c>
      <c r="C3273" s="85"/>
      <c r="D3273" s="86"/>
      <c r="E3273" s="101"/>
      <c r="F3273" s="101"/>
      <c r="G3273" s="101"/>
      <c r="H3273" s="101"/>
      <c r="I3273" s="101">
        <f t="shared" si="199"/>
        <v>0</v>
      </c>
      <c r="J3273" s="101"/>
      <c r="K3273" s="101"/>
      <c r="L3273" s="101"/>
      <c r="M3273" s="101"/>
      <c r="N3273" s="101">
        <f t="shared" si="200"/>
        <v>0</v>
      </c>
      <c r="O3273" s="88">
        <v>46188</v>
      </c>
      <c r="P3273" s="88">
        <v>46189</v>
      </c>
      <c r="Q3273" s="89">
        <v>7.0000000000000007E-2</v>
      </c>
      <c r="R3273" s="90" t="s">
        <v>33</v>
      </c>
      <c r="S3273" s="405"/>
      <c r="T3273" s="405"/>
      <c r="U3273" s="406"/>
      <c r="V3273" s="137"/>
      <c r="W3273" s="137"/>
      <c r="X3273" s="137"/>
      <c r="Y3273" s="137"/>
      <c r="Z3273" s="137"/>
      <c r="AA3273" s="137"/>
      <c r="AB3273" s="137"/>
      <c r="AC3273" s="137"/>
      <c r="AD3273" s="137"/>
      <c r="AE3273" s="137"/>
      <c r="AF3273" s="137"/>
      <c r="AG3273" s="137"/>
      <c r="AH3273" s="137"/>
      <c r="AI3273" s="137"/>
      <c r="AJ3273" s="137"/>
      <c r="AK3273" s="137"/>
      <c r="AL3273" s="137"/>
      <c r="AM3273" s="137"/>
      <c r="AN3273" s="137"/>
      <c r="AO3273" s="137"/>
      <c r="AP3273" s="137"/>
      <c r="AQ3273" s="137"/>
      <c r="AR3273" s="137"/>
      <c r="AS3273" s="137"/>
      <c r="AT3273" s="137"/>
      <c r="AU3273" s="137"/>
      <c r="AV3273" s="137"/>
      <c r="AW3273" s="137"/>
      <c r="AX3273" s="137"/>
      <c r="AY3273" s="137"/>
      <c r="AZ3273" s="137"/>
      <c r="BA3273" s="137"/>
      <c r="BB3273" s="137"/>
      <c r="BC3273" s="137"/>
      <c r="BD3273" s="137"/>
      <c r="BE3273" s="137"/>
      <c r="BF3273" s="137"/>
      <c r="BG3273" s="137"/>
      <c r="BH3273" s="137"/>
      <c r="BI3273" s="137"/>
      <c r="BJ3273" s="137"/>
      <c r="BK3273" s="137"/>
      <c r="BL3273" s="137"/>
      <c r="BM3273" s="137"/>
      <c r="BN3273" s="137"/>
      <c r="BO3273" s="137"/>
      <c r="BP3273" s="137"/>
      <c r="BQ3273" s="137"/>
      <c r="BR3273" s="137"/>
      <c r="BS3273" s="137"/>
      <c r="BT3273" s="137"/>
      <c r="BU3273" s="137"/>
      <c r="BV3273" s="137"/>
      <c r="BW3273" s="137"/>
      <c r="BX3273" s="137"/>
      <c r="BY3273" s="137"/>
      <c r="BZ3273" s="137"/>
      <c r="CA3273" s="137"/>
      <c r="CB3273" s="137"/>
      <c r="CC3273" s="137"/>
      <c r="CD3273" s="137"/>
      <c r="CE3273" s="137"/>
      <c r="CF3273" s="137"/>
      <c r="CG3273" s="137"/>
      <c r="CH3273" s="137"/>
      <c r="CI3273" s="137"/>
      <c r="CJ3273" s="137"/>
      <c r="CK3273" s="137"/>
      <c r="CL3273" s="137"/>
      <c r="CM3273" s="137"/>
      <c r="CN3273" s="137"/>
      <c r="CO3273" s="137"/>
      <c r="CP3273" s="137"/>
      <c r="CQ3273" s="137"/>
      <c r="CR3273" s="137"/>
      <c r="CS3273" s="137"/>
      <c r="CT3273" s="137"/>
      <c r="CU3273" s="137"/>
      <c r="CV3273" s="137"/>
      <c r="CW3273" s="137"/>
      <c r="CX3273" s="137"/>
      <c r="CY3273" s="137"/>
      <c r="CZ3273" s="137"/>
      <c r="DA3273" s="137"/>
      <c r="DB3273" s="137"/>
      <c r="DC3273" s="137"/>
      <c r="DD3273" s="137"/>
      <c r="DE3273" s="137"/>
      <c r="DF3273" s="137"/>
      <c r="DG3273" s="137"/>
      <c r="DH3273" s="137"/>
      <c r="DI3273" s="137"/>
      <c r="DJ3273" s="137"/>
      <c r="DK3273" s="137"/>
      <c r="DL3273" s="137"/>
      <c r="DM3273" s="137"/>
      <c r="DN3273" s="137"/>
      <c r="DO3273" s="137"/>
      <c r="DP3273" s="137"/>
      <c r="DQ3273" s="137"/>
      <c r="DR3273" s="137"/>
      <c r="DS3273" s="137"/>
      <c r="DT3273" s="137"/>
      <c r="DU3273" s="137"/>
      <c r="DV3273" s="137"/>
      <c r="DW3273" s="137"/>
      <c r="DX3273" s="137"/>
      <c r="DY3273" s="137"/>
      <c r="DZ3273" s="137"/>
      <c r="EA3273" s="137"/>
      <c r="EB3273" s="137"/>
      <c r="EC3273" s="137"/>
      <c r="ED3273" s="137"/>
      <c r="EE3273" s="137"/>
      <c r="EF3273" s="137"/>
      <c r="EG3273" s="137"/>
      <c r="EH3273" s="137"/>
      <c r="EI3273" s="137"/>
      <c r="EJ3273" s="137"/>
      <c r="EK3273" s="137"/>
      <c r="EL3273" s="137"/>
      <c r="EM3273" s="137"/>
      <c r="EN3273" s="137"/>
      <c r="EO3273" s="137"/>
      <c r="EP3273" s="137"/>
      <c r="EQ3273" s="137"/>
      <c r="ER3273" s="137"/>
      <c r="ES3273" s="137"/>
      <c r="ET3273" s="137"/>
      <c r="EU3273" s="137"/>
      <c r="EV3273" s="137"/>
      <c r="EW3273" s="137"/>
      <c r="EX3273" s="137"/>
      <c r="EY3273" s="137"/>
      <c r="EZ3273" s="137"/>
      <c r="FA3273" s="137"/>
      <c r="FB3273" s="137"/>
      <c r="FC3273" s="137"/>
      <c r="FD3273" s="137"/>
      <c r="FE3273" s="137"/>
      <c r="FF3273" s="137"/>
      <c r="FG3273" s="137"/>
      <c r="FH3273" s="137"/>
      <c r="FI3273" s="137"/>
      <c r="FJ3273" s="137"/>
      <c r="FK3273" s="137"/>
      <c r="FL3273" s="137"/>
      <c r="FM3273" s="137"/>
      <c r="FN3273" s="137"/>
      <c r="FO3273" s="137"/>
      <c r="FP3273" s="137"/>
      <c r="FQ3273" s="137"/>
      <c r="FR3273" s="137"/>
      <c r="FS3273" s="137"/>
      <c r="FT3273" s="137"/>
      <c r="FU3273" s="137"/>
      <c r="FV3273" s="137"/>
      <c r="FW3273" s="137"/>
      <c r="FX3273" s="137"/>
      <c r="FY3273" s="137"/>
      <c r="FZ3273" s="137"/>
      <c r="GA3273" s="137"/>
      <c r="GB3273" s="137"/>
      <c r="GC3273" s="137"/>
      <c r="GD3273" s="137"/>
      <c r="GE3273" s="137"/>
      <c r="GF3273" s="137"/>
      <c r="GG3273" s="137"/>
      <c r="GH3273" s="137"/>
      <c r="GI3273" s="137"/>
      <c r="GJ3273" s="137"/>
      <c r="GK3273" s="137"/>
      <c r="GL3273" s="137"/>
      <c r="GM3273" s="137"/>
      <c r="GN3273" s="137"/>
      <c r="GO3273" s="137"/>
      <c r="GP3273" s="137"/>
      <c r="GQ3273" s="137"/>
      <c r="GR3273" s="137"/>
      <c r="GS3273" s="137"/>
      <c r="GT3273" s="137"/>
      <c r="GU3273" s="137"/>
      <c r="GV3273" s="137"/>
      <c r="GW3273" s="137"/>
      <c r="GX3273" s="137"/>
      <c r="GY3273" s="137"/>
      <c r="GZ3273" s="137"/>
      <c r="HA3273" s="137"/>
      <c r="HB3273" s="137"/>
      <c r="HC3273" s="137"/>
      <c r="HD3273" s="137"/>
      <c r="HE3273" s="137"/>
      <c r="HF3273" s="137"/>
      <c r="HG3273" s="137"/>
      <c r="HH3273" s="137"/>
      <c r="HI3273" s="137"/>
      <c r="HJ3273" s="137"/>
      <c r="HK3273" s="137"/>
      <c r="HL3273" s="137"/>
      <c r="HM3273" s="137"/>
      <c r="HN3273" s="137"/>
      <c r="HO3273" s="137"/>
      <c r="HP3273" s="137"/>
      <c r="HQ3273" s="137"/>
      <c r="HR3273" s="137"/>
      <c r="HS3273" s="137"/>
      <c r="HT3273" s="137"/>
      <c r="HU3273" s="137"/>
      <c r="HV3273" s="137"/>
      <c r="HW3273" s="137"/>
      <c r="HX3273" s="137"/>
      <c r="HY3273" s="137"/>
      <c r="HZ3273" s="137"/>
      <c r="IA3273" s="137"/>
      <c r="IB3273" s="137"/>
      <c r="IC3273" s="137"/>
      <c r="ID3273" s="137"/>
      <c r="IE3273" s="137"/>
      <c r="IF3273" s="137"/>
      <c r="IG3273" s="137"/>
      <c r="IH3273" s="137"/>
      <c r="II3273" s="137"/>
      <c r="IJ3273" s="137"/>
      <c r="IK3273" s="137"/>
      <c r="IL3273" s="137"/>
      <c r="IM3273" s="137"/>
      <c r="IN3273" s="137"/>
      <c r="IO3273" s="137"/>
      <c r="IP3273" s="137"/>
      <c r="IQ3273" s="137"/>
      <c r="IR3273" s="137"/>
      <c r="IS3273" s="137"/>
      <c r="IT3273" s="137"/>
      <c r="IU3273" s="137"/>
      <c r="IV3273" s="137"/>
      <c r="IW3273" s="137"/>
      <c r="IX3273" s="137"/>
      <c r="IY3273" s="137"/>
      <c r="IZ3273" s="137"/>
      <c r="JA3273" s="137"/>
      <c r="JB3273" s="137"/>
      <c r="JC3273" s="137"/>
      <c r="JD3273" s="137"/>
      <c r="JE3273" s="137"/>
      <c r="JF3273" s="137"/>
      <c r="JG3273" s="137"/>
      <c r="JH3273" s="137"/>
      <c r="JI3273" s="137"/>
      <c r="JJ3273" s="137"/>
      <c r="JK3273" s="137"/>
      <c r="JL3273" s="137"/>
      <c r="JM3273" s="137"/>
      <c r="JN3273" s="137"/>
      <c r="JO3273" s="137"/>
      <c r="JP3273" s="137"/>
      <c r="JQ3273" s="137"/>
      <c r="JR3273" s="137"/>
      <c r="JS3273" s="137"/>
      <c r="JT3273" s="137"/>
      <c r="JU3273" s="137"/>
      <c r="JV3273" s="137"/>
      <c r="JW3273" s="137"/>
      <c r="JX3273" s="137"/>
      <c r="JY3273" s="137"/>
      <c r="JZ3273" s="137"/>
      <c r="KA3273" s="137"/>
      <c r="KB3273" s="137"/>
      <c r="KC3273" s="137"/>
      <c r="KD3273" s="137"/>
      <c r="KE3273" s="137"/>
      <c r="KF3273" s="137"/>
      <c r="KG3273" s="137"/>
      <c r="KH3273" s="137"/>
      <c r="KI3273" s="137"/>
      <c r="KJ3273" s="137"/>
      <c r="KK3273" s="137"/>
      <c r="KL3273" s="137"/>
      <c r="KM3273" s="137"/>
      <c r="KN3273" s="137"/>
      <c r="KO3273" s="137"/>
      <c r="KP3273" s="137"/>
      <c r="KQ3273" s="137"/>
      <c r="KR3273" s="137"/>
      <c r="KS3273" s="137"/>
      <c r="KT3273" s="137"/>
      <c r="KU3273" s="137"/>
      <c r="KV3273" s="137"/>
      <c r="KW3273" s="137"/>
      <c r="KX3273" s="137"/>
      <c r="KY3273" s="137"/>
      <c r="KZ3273" s="137"/>
      <c r="LA3273" s="137"/>
      <c r="LB3273" s="137"/>
      <c r="LC3273" s="137"/>
      <c r="LD3273" s="137"/>
      <c r="LE3273" s="137"/>
      <c r="LF3273" s="137"/>
      <c r="LG3273" s="137"/>
      <c r="LH3273" s="137"/>
      <c r="LI3273" s="137"/>
      <c r="LJ3273" s="137"/>
      <c r="LK3273" s="137"/>
      <c r="LL3273" s="137"/>
      <c r="LM3273" s="137"/>
      <c r="LN3273" s="137"/>
      <c r="LO3273" s="137"/>
      <c r="LP3273" s="137"/>
      <c r="LQ3273" s="137"/>
      <c r="LR3273" s="137"/>
      <c r="LS3273" s="137"/>
      <c r="LT3273" s="137"/>
      <c r="LU3273" s="137"/>
      <c r="LV3273" s="137"/>
      <c r="LW3273" s="137"/>
      <c r="LX3273" s="137"/>
      <c r="LY3273" s="137"/>
      <c r="LZ3273" s="137"/>
      <c r="MA3273" s="137"/>
      <c r="MB3273" s="137"/>
      <c r="MC3273" s="137"/>
      <c r="MD3273" s="137"/>
      <c r="ME3273" s="137"/>
      <c r="MF3273" s="137"/>
      <c r="MG3273" s="137"/>
      <c r="MH3273" s="137"/>
      <c r="MI3273" s="137"/>
      <c r="MJ3273" s="137"/>
      <c r="MK3273" s="137"/>
      <c r="ML3273" s="137"/>
      <c r="MM3273" s="137"/>
      <c r="MN3273" s="137"/>
      <c r="MO3273" s="137"/>
      <c r="MP3273" s="137"/>
      <c r="MQ3273" s="137"/>
      <c r="MR3273" s="137"/>
      <c r="MS3273" s="137"/>
      <c r="MT3273" s="137"/>
      <c r="MU3273" s="137"/>
      <c r="MV3273" s="137"/>
      <c r="MW3273" s="137"/>
      <c r="MX3273" s="137"/>
      <c r="MY3273" s="137"/>
      <c r="MZ3273" s="137"/>
      <c r="NA3273" s="137"/>
      <c r="NB3273" s="137"/>
      <c r="NC3273" s="137"/>
      <c r="ND3273" s="137"/>
      <c r="NE3273" s="137"/>
      <c r="NF3273" s="137"/>
      <c r="NG3273" s="137"/>
      <c r="NH3273" s="137"/>
      <c r="NI3273" s="137"/>
      <c r="NJ3273" s="137"/>
      <c r="NK3273" s="137"/>
      <c r="NL3273" s="137"/>
      <c r="NM3273" s="137"/>
      <c r="NN3273" s="137"/>
      <c r="NO3273" s="137"/>
      <c r="NP3273" s="137"/>
      <c r="NQ3273" s="137"/>
      <c r="NR3273" s="137"/>
      <c r="NS3273" s="137"/>
      <c r="NT3273" s="137"/>
      <c r="NU3273" s="137"/>
      <c r="NV3273" s="137"/>
      <c r="NW3273" s="137"/>
      <c r="NX3273" s="137"/>
      <c r="NY3273" s="137"/>
      <c r="NZ3273" s="137"/>
      <c r="OA3273" s="137"/>
      <c r="OB3273" s="137"/>
      <c r="OC3273" s="137"/>
      <c r="OD3273" s="137"/>
      <c r="OE3273" s="137"/>
      <c r="OF3273" s="137"/>
      <c r="OG3273" s="137"/>
      <c r="OH3273" s="137"/>
      <c r="OI3273" s="137"/>
      <c r="OJ3273" s="137"/>
      <c r="OK3273" s="137"/>
      <c r="OL3273" s="137"/>
      <c r="OM3273" s="137"/>
      <c r="ON3273" s="137"/>
      <c r="OO3273" s="137"/>
      <c r="OP3273" s="137"/>
      <c r="OQ3273" s="137"/>
      <c r="OR3273" s="137"/>
      <c r="OS3273" s="137"/>
      <c r="OT3273" s="137"/>
      <c r="OU3273" s="137"/>
      <c r="OV3273" s="137"/>
      <c r="OW3273" s="137"/>
      <c r="OX3273" s="137"/>
      <c r="OY3273" s="137"/>
      <c r="OZ3273" s="137"/>
      <c r="PA3273" s="137"/>
      <c r="PB3273" s="137"/>
      <c r="PC3273" s="137"/>
      <c r="PD3273" s="137"/>
      <c r="PE3273" s="137"/>
      <c r="PF3273" s="137"/>
      <c r="PG3273" s="137"/>
      <c r="PH3273" s="137"/>
      <c r="PI3273" s="137"/>
      <c r="PJ3273" s="137"/>
      <c r="PK3273" s="137"/>
      <c r="PL3273" s="137"/>
      <c r="PM3273" s="137"/>
      <c r="PN3273" s="137"/>
      <c r="PO3273" s="137"/>
      <c r="PP3273" s="137"/>
      <c r="PQ3273" s="137"/>
      <c r="PR3273" s="137"/>
      <c r="PS3273" s="137"/>
      <c r="PT3273" s="137"/>
      <c r="PU3273" s="137"/>
      <c r="PV3273" s="137"/>
      <c r="PW3273" s="137"/>
      <c r="PX3273" s="137"/>
      <c r="PY3273" s="137"/>
      <c r="PZ3273" s="137"/>
      <c r="QA3273" s="137"/>
      <c r="QB3273" s="137"/>
      <c r="QC3273" s="137"/>
      <c r="QD3273" s="137"/>
      <c r="QE3273" s="137"/>
      <c r="QF3273" s="137"/>
      <c r="QG3273" s="137"/>
      <c r="QH3273" s="137"/>
      <c r="QI3273" s="137"/>
      <c r="QJ3273" s="137"/>
      <c r="QK3273" s="137"/>
      <c r="QL3273" s="137"/>
      <c r="QM3273" s="137"/>
      <c r="QN3273" s="137"/>
      <c r="QO3273" s="137"/>
      <c r="QP3273" s="137"/>
      <c r="QQ3273" s="137"/>
      <c r="QR3273" s="137"/>
      <c r="QS3273" s="137"/>
      <c r="QT3273" s="137"/>
      <c r="QU3273" s="137"/>
      <c r="QV3273" s="137"/>
      <c r="QW3273" s="137"/>
      <c r="QX3273" s="137"/>
      <c r="QY3273" s="137"/>
      <c r="QZ3273" s="137"/>
      <c r="RA3273" s="137"/>
      <c r="RB3273" s="137"/>
      <c r="RC3273" s="137"/>
      <c r="RD3273" s="137"/>
      <c r="RE3273" s="137"/>
      <c r="RF3273" s="137"/>
      <c r="RG3273" s="137"/>
      <c r="RH3273" s="137"/>
      <c r="RI3273" s="137"/>
      <c r="RJ3273" s="137"/>
      <c r="RK3273" s="137"/>
      <c r="RL3273" s="137"/>
      <c r="RM3273" s="137"/>
      <c r="RN3273" s="137"/>
      <c r="RO3273" s="137"/>
      <c r="RP3273" s="137"/>
      <c r="RQ3273" s="137"/>
      <c r="RR3273" s="137"/>
      <c r="RS3273" s="137"/>
      <c r="RT3273" s="137"/>
      <c r="RU3273" s="137"/>
      <c r="RV3273" s="137"/>
      <c r="RW3273" s="137"/>
      <c r="RX3273" s="137"/>
      <c r="RY3273" s="137"/>
      <c r="RZ3273" s="137"/>
      <c r="SA3273" s="137"/>
      <c r="SB3273" s="137"/>
      <c r="SC3273" s="137"/>
      <c r="SD3273" s="137"/>
      <c r="SE3273" s="137"/>
      <c r="SF3273" s="137"/>
      <c r="SG3273" s="137"/>
      <c r="SH3273" s="137"/>
      <c r="SI3273" s="137"/>
      <c r="SJ3273" s="137"/>
      <c r="SK3273" s="137"/>
      <c r="SL3273" s="137"/>
      <c r="SM3273" s="137"/>
      <c r="SN3273" s="137"/>
      <c r="SO3273" s="137"/>
      <c r="SP3273" s="137"/>
      <c r="SQ3273" s="137"/>
      <c r="SR3273" s="137"/>
      <c r="SS3273" s="137"/>
      <c r="ST3273" s="137"/>
      <c r="SU3273" s="137"/>
      <c r="SV3273" s="137"/>
      <c r="SW3273" s="137"/>
      <c r="SX3273" s="137"/>
      <c r="SY3273" s="137"/>
      <c r="SZ3273" s="137"/>
      <c r="TA3273" s="137"/>
      <c r="TB3273" s="137"/>
      <c r="TC3273" s="137"/>
      <c r="TD3273" s="137"/>
      <c r="TE3273" s="137"/>
      <c r="TF3273" s="137"/>
      <c r="TG3273" s="137"/>
      <c r="TH3273" s="137"/>
      <c r="TI3273" s="137"/>
      <c r="TJ3273" s="137"/>
      <c r="TK3273" s="137"/>
      <c r="TL3273" s="137"/>
      <c r="TM3273" s="137"/>
      <c r="TN3273" s="137"/>
      <c r="TO3273" s="137"/>
      <c r="TP3273" s="137"/>
      <c r="TQ3273" s="137"/>
      <c r="TR3273" s="137"/>
      <c r="TS3273" s="137"/>
      <c r="TT3273" s="137"/>
      <c r="TU3273" s="137"/>
      <c r="TV3273" s="137"/>
      <c r="TW3273" s="137"/>
      <c r="TX3273" s="137"/>
      <c r="TY3273" s="137"/>
      <c r="TZ3273" s="137"/>
      <c r="UA3273" s="137"/>
      <c r="UB3273" s="137"/>
      <c r="UC3273" s="137"/>
      <c r="UD3273" s="137"/>
      <c r="UE3273" s="137"/>
      <c r="UF3273" s="137"/>
      <c r="UG3273" s="137"/>
      <c r="UH3273" s="137"/>
      <c r="UI3273" s="137"/>
      <c r="UJ3273" s="137"/>
      <c r="UK3273" s="137"/>
      <c r="UL3273" s="137"/>
      <c r="UM3273" s="137"/>
      <c r="UN3273" s="137"/>
      <c r="UO3273" s="137"/>
      <c r="UP3273" s="137"/>
      <c r="UQ3273" s="137"/>
      <c r="UR3273" s="137"/>
      <c r="US3273" s="137"/>
      <c r="UT3273" s="137"/>
      <c r="UU3273" s="137"/>
      <c r="UV3273" s="137"/>
      <c r="UW3273" s="137"/>
      <c r="UX3273" s="137"/>
      <c r="UY3273" s="137"/>
      <c r="UZ3273" s="137"/>
      <c r="VA3273" s="137"/>
      <c r="VB3273" s="137"/>
      <c r="VC3273" s="137"/>
      <c r="VD3273" s="137"/>
      <c r="VE3273" s="137"/>
      <c r="VF3273" s="137"/>
      <c r="VG3273" s="137"/>
      <c r="VH3273" s="137"/>
      <c r="VI3273" s="137"/>
      <c r="VJ3273" s="137"/>
      <c r="VK3273" s="137"/>
      <c r="VL3273" s="137"/>
      <c r="VM3273" s="137"/>
      <c r="VN3273" s="137"/>
      <c r="VO3273" s="137"/>
      <c r="VP3273" s="137"/>
      <c r="VQ3273" s="137"/>
      <c r="VR3273" s="137"/>
      <c r="VS3273" s="137"/>
      <c r="VT3273" s="137"/>
      <c r="VU3273" s="137"/>
      <c r="VV3273" s="137"/>
      <c r="VW3273" s="137"/>
      <c r="VX3273" s="137"/>
      <c r="VY3273" s="137"/>
      <c r="VZ3273" s="137"/>
      <c r="WA3273" s="137"/>
      <c r="WB3273" s="137"/>
      <c r="WC3273" s="137"/>
      <c r="WD3273" s="137"/>
      <c r="WE3273" s="137"/>
      <c r="WF3273" s="137"/>
      <c r="WG3273" s="137"/>
      <c r="WH3273" s="137"/>
      <c r="WI3273" s="137"/>
      <c r="WJ3273" s="137"/>
      <c r="WK3273" s="137"/>
      <c r="WL3273" s="137"/>
      <c r="WM3273" s="137"/>
      <c r="WN3273" s="137"/>
      <c r="WO3273" s="137"/>
      <c r="WP3273" s="137"/>
      <c r="WQ3273" s="137"/>
      <c r="WR3273" s="137"/>
      <c r="WS3273" s="137"/>
      <c r="WT3273" s="137"/>
      <c r="WU3273" s="137"/>
      <c r="WV3273" s="137"/>
      <c r="WW3273" s="137"/>
      <c r="WX3273" s="137"/>
      <c r="WY3273" s="137"/>
      <c r="WZ3273" s="137"/>
      <c r="XA3273" s="137"/>
      <c r="XB3273" s="137"/>
      <c r="XC3273" s="137"/>
      <c r="XD3273" s="137"/>
      <c r="XE3273" s="137"/>
      <c r="XF3273" s="137"/>
      <c r="XG3273" s="137"/>
      <c r="XH3273" s="137"/>
      <c r="XI3273" s="137"/>
      <c r="XJ3273" s="137"/>
      <c r="XK3273" s="137"/>
      <c r="XL3273" s="137"/>
      <c r="XM3273" s="137"/>
      <c r="XN3273" s="137"/>
      <c r="XO3273" s="137"/>
      <c r="XP3273" s="137"/>
      <c r="XQ3273" s="137"/>
      <c r="XR3273" s="137"/>
      <c r="XS3273" s="137"/>
      <c r="XT3273" s="137"/>
      <c r="XU3273" s="137"/>
      <c r="XV3273" s="137"/>
      <c r="XW3273" s="137"/>
      <c r="XX3273" s="137"/>
      <c r="XY3273" s="137"/>
      <c r="XZ3273" s="137"/>
      <c r="YA3273" s="137"/>
      <c r="YB3273" s="137"/>
      <c r="YC3273" s="137"/>
      <c r="YD3273" s="137"/>
      <c r="YE3273" s="137"/>
      <c r="YF3273" s="137"/>
      <c r="YG3273" s="137"/>
      <c r="YH3273" s="137"/>
      <c r="YI3273" s="137"/>
      <c r="YJ3273" s="137"/>
      <c r="YK3273" s="137"/>
      <c r="YL3273" s="137"/>
      <c r="YM3273" s="137"/>
      <c r="YN3273" s="137"/>
      <c r="YO3273" s="137"/>
      <c r="YP3273" s="137"/>
      <c r="YQ3273" s="137"/>
      <c r="YR3273" s="137"/>
      <c r="YS3273" s="137"/>
      <c r="YT3273" s="137"/>
      <c r="YU3273" s="137"/>
      <c r="YV3273" s="137"/>
      <c r="YW3273" s="137"/>
      <c r="YX3273" s="137"/>
      <c r="YY3273" s="137"/>
      <c r="YZ3273" s="137"/>
      <c r="ZA3273" s="137"/>
      <c r="ZB3273" s="137"/>
      <c r="ZC3273" s="137"/>
      <c r="ZD3273" s="137"/>
      <c r="ZE3273" s="137"/>
      <c r="ZF3273" s="137"/>
      <c r="ZG3273" s="137"/>
      <c r="ZH3273" s="137"/>
      <c r="ZI3273" s="137"/>
      <c r="ZJ3273" s="137"/>
      <c r="ZK3273" s="137"/>
      <c r="ZL3273" s="137"/>
      <c r="ZM3273" s="137"/>
      <c r="ZN3273" s="137"/>
      <c r="ZO3273" s="137"/>
      <c r="ZP3273" s="137"/>
      <c r="ZQ3273" s="137"/>
      <c r="ZR3273" s="137"/>
      <c r="ZS3273" s="137"/>
      <c r="ZT3273" s="137"/>
      <c r="ZU3273" s="137"/>
      <c r="ZV3273" s="137"/>
      <c r="ZW3273" s="137"/>
      <c r="ZX3273" s="137"/>
      <c r="ZY3273" s="137"/>
      <c r="ZZ3273" s="137"/>
      <c r="AAA3273" s="137"/>
      <c r="AAB3273" s="137"/>
      <c r="AAC3273" s="137"/>
      <c r="AAD3273" s="137"/>
      <c r="AAE3273" s="137"/>
      <c r="AAF3273" s="137"/>
      <c r="AAG3273" s="137"/>
      <c r="AAH3273" s="137"/>
      <c r="AAI3273" s="137"/>
      <c r="AAJ3273" s="137"/>
      <c r="AAK3273" s="137"/>
      <c r="AAL3273" s="137"/>
      <c r="AAM3273" s="137"/>
      <c r="AAN3273" s="137"/>
      <c r="AAO3273" s="137"/>
      <c r="AAP3273" s="137"/>
      <c r="AAQ3273" s="137"/>
      <c r="AAR3273" s="137"/>
      <c r="AAS3273" s="137"/>
      <c r="AAT3273" s="137"/>
      <c r="AAU3273" s="137"/>
      <c r="AAV3273" s="137"/>
      <c r="AAW3273" s="137"/>
      <c r="AAX3273" s="137"/>
      <c r="AAY3273" s="137"/>
      <c r="AAZ3273" s="137"/>
      <c r="ABA3273" s="137"/>
      <c r="ABB3273" s="137"/>
      <c r="ABC3273" s="137"/>
      <c r="ABD3273" s="137"/>
      <c r="ABE3273" s="137"/>
      <c r="ABF3273" s="137"/>
      <c r="ABG3273" s="137"/>
      <c r="ABH3273" s="137"/>
      <c r="ABI3273" s="137"/>
      <c r="ABJ3273" s="137"/>
      <c r="ABK3273" s="137"/>
      <c r="ABL3273" s="137"/>
      <c r="ABM3273" s="137"/>
      <c r="ABN3273" s="137"/>
      <c r="ABO3273" s="137"/>
      <c r="ABP3273" s="137"/>
      <c r="ABQ3273" s="137"/>
      <c r="ABR3273" s="137"/>
      <c r="ABS3273" s="137"/>
      <c r="ABT3273" s="137"/>
      <c r="ABU3273" s="137"/>
      <c r="ABV3273" s="137"/>
      <c r="ABW3273" s="137"/>
      <c r="ABX3273" s="137"/>
      <c r="ABY3273" s="137"/>
      <c r="ABZ3273" s="137"/>
      <c r="ACA3273" s="137"/>
      <c r="ACB3273" s="137"/>
      <c r="ACC3273" s="137"/>
      <c r="ACD3273" s="137"/>
      <c r="ACE3273" s="137"/>
      <c r="ACF3273" s="137"/>
      <c r="ACG3273" s="137"/>
      <c r="ACH3273" s="137"/>
      <c r="ACI3273" s="137"/>
      <c r="ACJ3273" s="137"/>
      <c r="ACK3273" s="137"/>
      <c r="ACL3273" s="137"/>
      <c r="ACM3273" s="137"/>
      <c r="ACN3273" s="137"/>
      <c r="ACO3273" s="137"/>
      <c r="ACP3273" s="137"/>
      <c r="ACQ3273" s="137"/>
      <c r="ACR3273" s="137"/>
      <c r="ACS3273" s="137"/>
      <c r="ACT3273" s="137"/>
      <c r="ACU3273" s="137"/>
      <c r="ACV3273" s="137"/>
      <c r="ACW3273" s="137"/>
      <c r="ACX3273" s="137"/>
      <c r="ACY3273" s="137"/>
      <c r="ACZ3273" s="137"/>
      <c r="ADA3273" s="137"/>
      <c r="ADB3273" s="137"/>
      <c r="ADC3273" s="137"/>
      <c r="ADD3273" s="137"/>
      <c r="ADE3273" s="137"/>
      <c r="ADF3273" s="137"/>
      <c r="ADG3273" s="137"/>
      <c r="ADH3273" s="137"/>
      <c r="ADI3273" s="137"/>
      <c r="ADJ3273" s="137"/>
      <c r="ADK3273" s="137"/>
      <c r="ADL3273" s="137"/>
      <c r="ADM3273" s="137"/>
      <c r="ADN3273" s="137"/>
      <c r="ADO3273" s="137"/>
      <c r="ADP3273" s="137"/>
      <c r="ADQ3273" s="137"/>
      <c r="ADR3273" s="137"/>
      <c r="ADS3273" s="137"/>
      <c r="ADT3273" s="137"/>
      <c r="ADU3273" s="137"/>
      <c r="ADV3273" s="137"/>
      <c r="ADW3273" s="137"/>
      <c r="ADX3273" s="137"/>
      <c r="ADY3273" s="137"/>
      <c r="ADZ3273" s="137"/>
      <c r="AEA3273" s="137"/>
      <c r="AEB3273" s="137"/>
      <c r="AEC3273" s="137"/>
      <c r="AED3273" s="137"/>
      <c r="AEE3273" s="137"/>
      <c r="AEF3273" s="137"/>
      <c r="AEG3273" s="137"/>
      <c r="AEH3273" s="137"/>
      <c r="AEI3273" s="137"/>
      <c r="AEJ3273" s="137"/>
      <c r="AEK3273" s="137"/>
      <c r="AEL3273" s="137"/>
      <c r="AEM3273" s="137"/>
      <c r="AEN3273" s="137"/>
      <c r="AEO3273" s="137"/>
      <c r="AEP3273" s="137"/>
      <c r="AEQ3273" s="137"/>
      <c r="AER3273" s="137"/>
      <c r="AES3273" s="137"/>
      <c r="AET3273" s="137"/>
      <c r="AEU3273" s="137"/>
      <c r="AEV3273" s="137"/>
      <c r="AEW3273" s="137"/>
      <c r="AEX3273" s="137"/>
      <c r="AEY3273" s="137"/>
      <c r="AEZ3273" s="137"/>
      <c r="AFA3273" s="137"/>
      <c r="AFB3273" s="137"/>
      <c r="AFC3273" s="137"/>
      <c r="AFD3273" s="137"/>
      <c r="AFE3273" s="137"/>
      <c r="AFF3273" s="137"/>
      <c r="AFG3273" s="137"/>
      <c r="AFH3273" s="137"/>
      <c r="AFI3273" s="137"/>
      <c r="AFJ3273" s="137"/>
      <c r="AFK3273" s="137"/>
      <c r="AFL3273" s="137"/>
      <c r="AFM3273" s="137"/>
      <c r="AFN3273" s="137"/>
      <c r="AFO3273" s="137"/>
      <c r="AFP3273" s="137"/>
      <c r="AFQ3273" s="137"/>
      <c r="AFR3273" s="137"/>
      <c r="AFS3273" s="137"/>
      <c r="AFT3273" s="137"/>
      <c r="AFU3273" s="137"/>
      <c r="AFV3273" s="137"/>
      <c r="AFW3273" s="137"/>
      <c r="AFX3273" s="137"/>
      <c r="AFY3273" s="137"/>
      <c r="AFZ3273" s="137"/>
      <c r="AGA3273" s="137"/>
      <c r="AGB3273" s="137"/>
      <c r="AGC3273" s="137"/>
      <c r="AGD3273" s="137"/>
      <c r="AGE3273" s="137"/>
      <c r="AGF3273" s="137"/>
      <c r="AGG3273" s="137"/>
      <c r="AGH3273" s="137"/>
      <c r="AGI3273" s="137"/>
      <c r="AGJ3273" s="137"/>
      <c r="AGK3273" s="137"/>
      <c r="AGL3273" s="137"/>
      <c r="AGM3273" s="137"/>
      <c r="AGN3273" s="137"/>
      <c r="AGO3273" s="137"/>
      <c r="AGP3273" s="137"/>
      <c r="AGQ3273" s="137"/>
      <c r="AGR3273" s="137"/>
      <c r="AGS3273" s="137"/>
      <c r="AGT3273" s="137"/>
      <c r="AGU3273" s="137"/>
      <c r="AGV3273" s="137"/>
      <c r="AGW3273" s="137"/>
      <c r="AGX3273" s="137"/>
      <c r="AGY3273" s="137"/>
      <c r="AGZ3273" s="137"/>
      <c r="AHA3273" s="137"/>
      <c r="AHB3273" s="137"/>
      <c r="AHC3273" s="137"/>
      <c r="AHD3273" s="137"/>
      <c r="AHE3273" s="137"/>
      <c r="AHF3273" s="137"/>
      <c r="AHG3273" s="137"/>
      <c r="AHH3273" s="137"/>
      <c r="AHI3273" s="137"/>
      <c r="AHJ3273" s="137"/>
      <c r="AHK3273" s="137"/>
      <c r="AHL3273" s="137"/>
      <c r="AHM3273" s="137"/>
      <c r="AHN3273" s="137"/>
      <c r="AHO3273" s="137"/>
      <c r="AHP3273" s="137"/>
      <c r="AHQ3273" s="137"/>
      <c r="AHR3273" s="137"/>
      <c r="AHS3273" s="137"/>
      <c r="AHT3273" s="137"/>
      <c r="AHU3273" s="137"/>
      <c r="AHV3273" s="137"/>
      <c r="AHW3273" s="137"/>
      <c r="AHX3273" s="137"/>
      <c r="AHY3273" s="137"/>
      <c r="AHZ3273" s="137"/>
      <c r="AIA3273" s="137"/>
      <c r="AIB3273" s="137"/>
      <c r="AIC3273" s="137"/>
      <c r="AID3273" s="137"/>
      <c r="AIE3273" s="137"/>
      <c r="AIF3273" s="137"/>
      <c r="AIG3273" s="137"/>
      <c r="AIH3273" s="137"/>
      <c r="AII3273" s="137"/>
      <c r="AIJ3273" s="137"/>
      <c r="AIK3273" s="137"/>
      <c r="AIL3273" s="137"/>
      <c r="AIM3273" s="137"/>
      <c r="AIN3273" s="137"/>
      <c r="AIO3273" s="137"/>
      <c r="AIP3273" s="137"/>
      <c r="AIQ3273" s="137"/>
      <c r="AIR3273" s="137"/>
      <c r="AIS3273" s="137"/>
      <c r="AIT3273" s="137"/>
      <c r="AIU3273" s="137"/>
      <c r="AIV3273" s="137"/>
      <c r="AIW3273" s="137"/>
      <c r="AIX3273" s="137"/>
      <c r="AIY3273" s="137"/>
      <c r="AIZ3273" s="137"/>
      <c r="AJA3273" s="137"/>
      <c r="AJB3273" s="137"/>
      <c r="AJC3273" s="137"/>
      <c r="AJD3273" s="137"/>
      <c r="AJE3273" s="137"/>
      <c r="AJF3273" s="137"/>
      <c r="AJG3273" s="137"/>
      <c r="AJH3273" s="137"/>
      <c r="AJI3273" s="137"/>
      <c r="AJJ3273" s="137"/>
      <c r="AJK3273" s="137"/>
      <c r="AJL3273" s="137"/>
      <c r="AJM3273" s="137"/>
      <c r="AJN3273" s="137"/>
      <c r="AJO3273" s="137"/>
      <c r="AJP3273" s="137"/>
      <c r="AJQ3273" s="137"/>
      <c r="AJR3273" s="137"/>
      <c r="AJS3273" s="137"/>
      <c r="AJT3273" s="137"/>
      <c r="AJU3273" s="137"/>
      <c r="AJV3273" s="137"/>
      <c r="AJW3273" s="137"/>
      <c r="AJX3273" s="137"/>
      <c r="AJY3273" s="137"/>
      <c r="AJZ3273" s="137"/>
      <c r="AKA3273" s="137"/>
      <c r="AKB3273" s="137"/>
      <c r="AKC3273" s="137"/>
      <c r="AKD3273" s="137"/>
      <c r="AKE3273" s="137"/>
      <c r="AKF3273" s="137"/>
      <c r="AKG3273" s="137"/>
      <c r="AKH3273" s="137"/>
      <c r="AKI3273" s="137"/>
      <c r="AKJ3273" s="137"/>
      <c r="AKK3273" s="137"/>
      <c r="AKL3273" s="137"/>
      <c r="AKM3273" s="137"/>
      <c r="AKN3273" s="137"/>
      <c r="AKO3273" s="137"/>
      <c r="AKP3273" s="137"/>
      <c r="AKQ3273" s="137"/>
      <c r="AKR3273" s="137"/>
      <c r="AKS3273" s="137"/>
      <c r="AKT3273" s="137"/>
      <c r="AKU3273" s="137"/>
      <c r="AKV3273" s="137"/>
      <c r="AKW3273" s="137"/>
      <c r="AKX3273" s="137"/>
      <c r="AKY3273" s="137"/>
      <c r="AKZ3273" s="137"/>
      <c r="ALA3273" s="137"/>
      <c r="ALB3273" s="137"/>
      <c r="ALC3273" s="137"/>
      <c r="ALD3273" s="137"/>
      <c r="ALE3273" s="137"/>
      <c r="ALF3273" s="137"/>
      <c r="ALG3273" s="137"/>
      <c r="ALH3273" s="137"/>
      <c r="ALI3273" s="137"/>
      <c r="ALJ3273" s="137"/>
      <c r="ALK3273" s="137"/>
      <c r="ALL3273" s="137"/>
      <c r="ALM3273" s="137"/>
      <c r="ALN3273" s="137"/>
      <c r="ALO3273" s="137"/>
      <c r="ALP3273" s="137"/>
      <c r="ALQ3273" s="137"/>
      <c r="ALR3273" s="137"/>
      <c r="ALS3273" s="137"/>
      <c r="ALT3273" s="137"/>
      <c r="ALU3273" s="137"/>
      <c r="ALV3273" s="137"/>
      <c r="ALW3273" s="137"/>
      <c r="ALX3273" s="137"/>
      <c r="ALY3273" s="137"/>
      <c r="ALZ3273" s="137"/>
      <c r="AMA3273" s="137"/>
      <c r="AMB3273" s="137"/>
      <c r="AMC3273" s="137"/>
      <c r="AMD3273" s="137"/>
      <c r="AME3273" s="137"/>
      <c r="AMF3273" s="137"/>
      <c r="AMG3273" s="137"/>
      <c r="AMH3273" s="137"/>
      <c r="AMI3273" s="137"/>
      <c r="AMJ3273" s="137"/>
      <c r="AMK3273" s="137"/>
      <c r="AML3273" s="137"/>
      <c r="AMM3273" s="137"/>
      <c r="AMN3273" s="137"/>
      <c r="AMO3273" s="137"/>
      <c r="AMP3273" s="137"/>
      <c r="AMQ3273" s="137"/>
      <c r="AMR3273" s="137"/>
      <c r="AMS3273" s="137"/>
      <c r="AMT3273" s="137"/>
      <c r="AMU3273" s="137"/>
      <c r="AMV3273" s="137"/>
      <c r="AMW3273" s="137"/>
      <c r="AMX3273" s="137"/>
      <c r="AMY3273" s="137"/>
      <c r="AMZ3273" s="137"/>
      <c r="ANA3273" s="137"/>
      <c r="ANB3273" s="137"/>
      <c r="ANC3273" s="137"/>
      <c r="AND3273" s="137"/>
      <c r="ANE3273" s="137"/>
      <c r="ANF3273" s="137"/>
      <c r="ANG3273" s="137"/>
      <c r="ANH3273" s="137"/>
      <c r="ANI3273" s="137"/>
      <c r="ANJ3273" s="137"/>
      <c r="ANK3273" s="137"/>
      <c r="ANL3273" s="137"/>
      <c r="ANM3273" s="137"/>
      <c r="ANN3273" s="137"/>
      <c r="ANO3273" s="137"/>
      <c r="ANP3273" s="137"/>
      <c r="ANQ3273" s="137"/>
      <c r="ANR3273" s="137"/>
      <c r="ANS3273" s="137"/>
      <c r="ANT3273" s="137"/>
      <c r="ANU3273" s="137"/>
      <c r="ANV3273" s="137"/>
      <c r="ANW3273" s="137"/>
      <c r="ANX3273" s="137"/>
      <c r="ANY3273" s="137"/>
      <c r="ANZ3273" s="137"/>
      <c r="AOA3273" s="137"/>
      <c r="AOB3273" s="137"/>
      <c r="AOC3273" s="137"/>
      <c r="AOD3273" s="137"/>
      <c r="AOE3273" s="137"/>
      <c r="AOF3273" s="137"/>
      <c r="AOG3273" s="137"/>
      <c r="AOH3273" s="137"/>
      <c r="AOI3273" s="137"/>
      <c r="AOJ3273" s="137"/>
      <c r="AOK3273" s="137"/>
      <c r="AOL3273" s="137"/>
      <c r="AOM3273" s="137"/>
      <c r="AON3273" s="137"/>
      <c r="AOO3273" s="137"/>
      <c r="AOP3273" s="137"/>
      <c r="AOQ3273" s="137"/>
      <c r="AOR3273" s="137"/>
      <c r="AOS3273" s="137"/>
      <c r="AOT3273" s="137"/>
      <c r="AOU3273" s="137"/>
      <c r="AOV3273" s="137"/>
      <c r="AOW3273" s="137"/>
      <c r="AOX3273" s="137"/>
      <c r="AOY3273" s="137"/>
      <c r="AOZ3273" s="137"/>
      <c r="APA3273" s="137"/>
      <c r="APB3273" s="137"/>
      <c r="APC3273" s="137"/>
      <c r="APD3273" s="137"/>
      <c r="APE3273" s="137"/>
      <c r="APF3273" s="137"/>
      <c r="APG3273" s="137"/>
      <c r="APH3273" s="137"/>
      <c r="API3273" s="137"/>
      <c r="APJ3273" s="137"/>
      <c r="APK3273" s="137"/>
      <c r="APL3273" s="137"/>
      <c r="APM3273" s="137"/>
      <c r="APN3273" s="137"/>
      <c r="APO3273" s="137"/>
      <c r="APP3273" s="137"/>
      <c r="APQ3273" s="137"/>
      <c r="APR3273" s="137"/>
      <c r="APS3273" s="137"/>
      <c r="APT3273" s="137"/>
      <c r="APU3273" s="137"/>
      <c r="APV3273" s="137"/>
      <c r="APW3273" s="137"/>
      <c r="APX3273" s="137"/>
      <c r="APY3273" s="137"/>
      <c r="APZ3273" s="137"/>
      <c r="AQA3273" s="137"/>
      <c r="AQB3273" s="137"/>
      <c r="AQC3273" s="137"/>
      <c r="AQD3273" s="137"/>
      <c r="AQE3273" s="137"/>
      <c r="AQF3273" s="137"/>
      <c r="AQG3273" s="137"/>
      <c r="AQH3273" s="137"/>
      <c r="AQI3273" s="137"/>
      <c r="AQJ3273" s="137"/>
      <c r="AQK3273" s="137"/>
      <c r="AQL3273" s="137"/>
      <c r="AQM3273" s="137"/>
      <c r="AQN3273" s="137"/>
      <c r="AQO3273" s="137"/>
      <c r="AQP3273" s="137"/>
      <c r="AQQ3273" s="137"/>
      <c r="AQR3273" s="137"/>
      <c r="AQS3273" s="137"/>
      <c r="AQT3273" s="137"/>
      <c r="AQU3273" s="137"/>
      <c r="AQV3273" s="137"/>
      <c r="AQW3273" s="137"/>
      <c r="AQX3273" s="137"/>
      <c r="AQY3273" s="137"/>
      <c r="AQZ3273" s="137"/>
      <c r="ARA3273" s="137"/>
      <c r="ARB3273" s="137"/>
      <c r="ARC3273" s="137"/>
      <c r="ARD3273" s="137"/>
      <c r="ARE3273" s="137"/>
      <c r="ARF3273" s="137"/>
      <c r="ARG3273" s="137"/>
      <c r="ARH3273" s="137"/>
      <c r="ARI3273" s="137"/>
      <c r="ARJ3273" s="137"/>
      <c r="ARK3273" s="137"/>
      <c r="ARL3273" s="137"/>
      <c r="ARM3273" s="137"/>
      <c r="ARN3273" s="137"/>
      <c r="ARO3273" s="137"/>
      <c r="ARP3273" s="137"/>
      <c r="ARQ3273" s="137"/>
      <c r="ARR3273" s="137"/>
      <c r="ARS3273" s="137"/>
      <c r="ART3273" s="137"/>
      <c r="ARU3273" s="137"/>
      <c r="ARV3273" s="137"/>
      <c r="ARW3273" s="137"/>
      <c r="ARX3273" s="137"/>
      <c r="ARY3273" s="137"/>
      <c r="ARZ3273" s="137"/>
      <c r="ASA3273" s="137"/>
      <c r="ASB3273" s="137"/>
      <c r="ASC3273" s="137"/>
      <c r="ASD3273" s="137"/>
      <c r="ASE3273" s="137"/>
      <c r="ASF3273" s="137"/>
      <c r="ASG3273" s="137"/>
      <c r="ASH3273" s="137"/>
      <c r="ASI3273" s="137"/>
      <c r="ASJ3273" s="137"/>
      <c r="ASK3273" s="137"/>
      <c r="ASL3273" s="137"/>
      <c r="ASM3273" s="137"/>
      <c r="ASN3273" s="137"/>
      <c r="ASO3273" s="137"/>
      <c r="ASP3273" s="137"/>
      <c r="ASQ3273" s="137"/>
      <c r="ASR3273" s="137"/>
      <c r="ASS3273" s="137"/>
      <c r="AST3273" s="137"/>
      <c r="ASU3273" s="137"/>
      <c r="ASV3273" s="137"/>
      <c r="ASW3273" s="137"/>
      <c r="ASX3273" s="137"/>
      <c r="ASY3273" s="137"/>
      <c r="ASZ3273" s="137"/>
      <c r="ATA3273" s="137"/>
      <c r="ATB3273" s="137"/>
      <c r="ATC3273" s="137"/>
      <c r="ATD3273" s="137"/>
      <c r="ATE3273" s="137"/>
      <c r="ATF3273" s="137"/>
      <c r="ATG3273" s="137"/>
      <c r="ATH3273" s="137"/>
      <c r="ATI3273" s="137"/>
      <c r="ATJ3273" s="137"/>
      <c r="ATK3273" s="137"/>
      <c r="ATL3273" s="137"/>
      <c r="ATM3273" s="137"/>
      <c r="ATN3273" s="137"/>
      <c r="ATO3273" s="137"/>
      <c r="ATP3273" s="137"/>
      <c r="ATQ3273" s="137"/>
      <c r="ATR3273" s="137"/>
      <c r="ATS3273" s="137"/>
      <c r="ATT3273" s="137"/>
      <c r="ATU3273" s="137"/>
      <c r="ATV3273" s="137"/>
      <c r="ATW3273" s="137"/>
      <c r="ATX3273" s="137"/>
      <c r="ATY3273" s="137"/>
      <c r="ATZ3273" s="137"/>
      <c r="AUA3273" s="137"/>
      <c r="AUB3273" s="137"/>
      <c r="AUC3273" s="137"/>
      <c r="AUD3273" s="137"/>
      <c r="AUE3273" s="137"/>
      <c r="AUF3273" s="137"/>
      <c r="AUG3273" s="137"/>
      <c r="AUH3273" s="137"/>
      <c r="AUI3273" s="137"/>
      <c r="AUJ3273" s="137"/>
      <c r="AUK3273" s="137"/>
      <c r="AUL3273" s="137"/>
      <c r="AUM3273" s="137"/>
      <c r="AUN3273" s="137"/>
      <c r="AUO3273" s="137"/>
      <c r="AUP3273" s="137"/>
      <c r="AUQ3273" s="137"/>
      <c r="AUR3273" s="137"/>
      <c r="AUS3273" s="137"/>
      <c r="AUT3273" s="137"/>
      <c r="AUU3273" s="137"/>
      <c r="AUV3273" s="137"/>
      <c r="AUW3273" s="137"/>
      <c r="AUX3273" s="137"/>
      <c r="AUY3273" s="137"/>
      <c r="AUZ3273" s="137"/>
      <c r="AVA3273" s="137"/>
      <c r="AVB3273" s="137"/>
      <c r="AVC3273" s="137"/>
      <c r="AVD3273" s="137"/>
      <c r="AVE3273" s="137"/>
      <c r="AVF3273" s="137"/>
      <c r="AVG3273" s="137"/>
      <c r="AVH3273" s="137"/>
      <c r="AVI3273" s="137"/>
      <c r="AVJ3273" s="137"/>
      <c r="AVK3273" s="137"/>
      <c r="AVL3273" s="137"/>
      <c r="AVM3273" s="137"/>
      <c r="AVN3273" s="137"/>
      <c r="AVO3273" s="137"/>
      <c r="AVP3273" s="137"/>
      <c r="AVQ3273" s="137"/>
      <c r="AVR3273" s="137"/>
      <c r="AVS3273" s="137"/>
      <c r="AVT3273" s="137"/>
      <c r="AVU3273" s="137"/>
      <c r="AVV3273" s="137"/>
      <c r="AVW3273" s="137"/>
      <c r="AVX3273" s="137"/>
      <c r="AVY3273" s="137"/>
      <c r="AVZ3273" s="137"/>
      <c r="AWA3273" s="137"/>
      <c r="AWB3273" s="137"/>
      <c r="AWC3273" s="137"/>
      <c r="AWD3273" s="137"/>
      <c r="AWE3273" s="137"/>
      <c r="AWF3273" s="137"/>
      <c r="AWG3273" s="137"/>
      <c r="AWH3273" s="137"/>
      <c r="AWI3273" s="137"/>
      <c r="AWJ3273" s="137"/>
      <c r="AWK3273" s="137"/>
      <c r="AWL3273" s="137"/>
      <c r="AWM3273" s="137"/>
      <c r="AWN3273" s="137"/>
      <c r="AWO3273" s="137"/>
      <c r="AWP3273" s="137"/>
      <c r="AWQ3273" s="137"/>
      <c r="AWR3273" s="137"/>
      <c r="AWS3273" s="137"/>
      <c r="AWT3273" s="137"/>
      <c r="AWU3273" s="137"/>
      <c r="AWV3273" s="137"/>
      <c r="AWW3273" s="137"/>
      <c r="AWX3273" s="137"/>
      <c r="AWY3273" s="137"/>
      <c r="AWZ3273" s="137"/>
      <c r="AXA3273" s="137"/>
      <c r="AXB3273" s="137"/>
      <c r="AXC3273" s="137"/>
      <c r="AXD3273" s="137"/>
      <c r="AXE3273" s="137"/>
      <c r="AXF3273" s="137"/>
      <c r="AXG3273" s="137"/>
      <c r="AXH3273" s="137"/>
      <c r="AXI3273" s="137"/>
      <c r="AXJ3273" s="137"/>
      <c r="AXK3273" s="137"/>
      <c r="AXL3273" s="137"/>
      <c r="AXM3273" s="137"/>
      <c r="AXN3273" s="137"/>
      <c r="AXO3273" s="137"/>
      <c r="AXP3273" s="137"/>
      <c r="AXQ3273" s="137"/>
      <c r="AXR3273" s="137"/>
      <c r="AXS3273" s="137"/>
      <c r="AXT3273" s="137"/>
      <c r="AXU3273" s="137"/>
      <c r="AXV3273" s="137"/>
      <c r="AXW3273" s="137"/>
      <c r="AXX3273" s="137"/>
      <c r="AXY3273" s="137"/>
      <c r="AXZ3273" s="137"/>
      <c r="AYA3273" s="137"/>
      <c r="AYB3273" s="137"/>
      <c r="AYC3273" s="137"/>
      <c r="AYD3273" s="137"/>
      <c r="AYE3273" s="137"/>
      <c r="AYF3273" s="137"/>
      <c r="AYG3273" s="137"/>
      <c r="AYH3273" s="137"/>
      <c r="AYI3273" s="137"/>
      <c r="AYJ3273" s="137"/>
      <c r="AYK3273" s="137"/>
      <c r="AYL3273" s="137"/>
      <c r="AYM3273" s="137"/>
      <c r="AYN3273" s="137"/>
      <c r="AYO3273" s="137"/>
      <c r="AYP3273" s="137"/>
      <c r="AYQ3273" s="137"/>
      <c r="AYR3273" s="137"/>
      <c r="AYS3273" s="137"/>
      <c r="AYT3273" s="137"/>
      <c r="AYU3273" s="137"/>
      <c r="AYV3273" s="137"/>
      <c r="AYW3273" s="137"/>
      <c r="AYX3273" s="137"/>
      <c r="AYY3273" s="137"/>
      <c r="AYZ3273" s="137"/>
      <c r="AZA3273" s="137"/>
      <c r="AZB3273" s="137"/>
      <c r="AZC3273" s="137"/>
      <c r="AZD3273" s="137"/>
      <c r="AZE3273" s="137"/>
      <c r="AZF3273" s="137"/>
      <c r="AZG3273" s="137"/>
      <c r="AZH3273" s="137"/>
      <c r="AZI3273" s="137"/>
      <c r="AZJ3273" s="137"/>
      <c r="AZK3273" s="137"/>
      <c r="AZL3273" s="137"/>
      <c r="AZM3273" s="137"/>
      <c r="AZN3273" s="137"/>
      <c r="AZO3273" s="137"/>
      <c r="AZP3273" s="137"/>
      <c r="AZQ3273" s="137"/>
      <c r="AZR3273" s="137"/>
      <c r="AZS3273" s="137"/>
      <c r="AZT3273" s="137"/>
      <c r="AZU3273" s="137"/>
      <c r="AZV3273" s="137"/>
      <c r="AZW3273" s="137"/>
      <c r="AZX3273" s="137"/>
      <c r="AZY3273" s="137"/>
      <c r="AZZ3273" s="137"/>
      <c r="BAA3273" s="137"/>
      <c r="BAB3273" s="137"/>
      <c r="BAC3273" s="137"/>
      <c r="BAD3273" s="137"/>
      <c r="BAE3273" s="137"/>
      <c r="BAF3273" s="137"/>
      <c r="BAG3273" s="137"/>
      <c r="BAH3273" s="137"/>
      <c r="BAI3273" s="137"/>
      <c r="BAJ3273" s="137"/>
      <c r="BAK3273" s="137"/>
      <c r="BAL3273" s="137"/>
      <c r="BAM3273" s="137"/>
      <c r="BAN3273" s="137"/>
      <c r="BAO3273" s="137"/>
      <c r="BAP3273" s="137"/>
      <c r="BAQ3273" s="137"/>
      <c r="BAR3273" s="137"/>
      <c r="BAS3273" s="137"/>
      <c r="BAT3273" s="137"/>
      <c r="BAU3273" s="137"/>
      <c r="BAV3273" s="137"/>
      <c r="BAW3273" s="137"/>
      <c r="BAX3273" s="137"/>
      <c r="BAY3273" s="137"/>
      <c r="BAZ3273" s="137"/>
      <c r="BBA3273" s="137"/>
      <c r="BBB3273" s="137"/>
      <c r="BBC3273" s="137"/>
      <c r="BBD3273" s="137"/>
      <c r="BBE3273" s="137"/>
      <c r="BBF3273" s="137"/>
      <c r="BBG3273" s="137"/>
      <c r="BBH3273" s="137"/>
      <c r="BBI3273" s="137"/>
      <c r="BBJ3273" s="137"/>
      <c r="BBK3273" s="137"/>
      <c r="BBL3273" s="137"/>
      <c r="BBM3273" s="137"/>
      <c r="BBN3273" s="137"/>
      <c r="BBO3273" s="137"/>
      <c r="BBP3273" s="137"/>
      <c r="BBQ3273" s="137"/>
      <c r="BBR3273" s="137"/>
      <c r="BBS3273" s="137"/>
      <c r="BBT3273" s="137"/>
      <c r="BBU3273" s="137"/>
      <c r="BBV3273" s="137"/>
      <c r="BBW3273" s="137"/>
      <c r="BBX3273" s="137"/>
      <c r="BBY3273" s="137"/>
      <c r="BBZ3273" s="137"/>
      <c r="BCA3273" s="137"/>
      <c r="BCB3273" s="137"/>
      <c r="BCC3273" s="137"/>
      <c r="BCD3273" s="137"/>
      <c r="BCE3273" s="137"/>
      <c r="BCF3273" s="137"/>
      <c r="BCG3273" s="137"/>
      <c r="BCH3273" s="137"/>
      <c r="BCI3273" s="137"/>
      <c r="BCJ3273" s="137"/>
      <c r="BCK3273" s="137"/>
      <c r="BCL3273" s="137"/>
      <c r="BCM3273" s="137"/>
      <c r="BCN3273" s="137"/>
      <c r="BCO3273" s="137"/>
      <c r="BCP3273" s="137"/>
      <c r="BCQ3273" s="137"/>
      <c r="BCR3273" s="137"/>
      <c r="BCS3273" s="137"/>
      <c r="BCT3273" s="137"/>
      <c r="BCU3273" s="137"/>
      <c r="BCV3273" s="137"/>
      <c r="BCW3273" s="137"/>
      <c r="BCX3273" s="137"/>
      <c r="BCY3273" s="137"/>
      <c r="BCZ3273" s="137"/>
      <c r="BDA3273" s="137"/>
      <c r="BDB3273" s="137"/>
      <c r="BDC3273" s="137"/>
      <c r="BDD3273" s="137"/>
      <c r="BDE3273" s="137"/>
      <c r="BDF3273" s="137"/>
      <c r="BDG3273" s="137"/>
      <c r="BDH3273" s="137"/>
      <c r="BDI3273" s="137"/>
      <c r="BDJ3273" s="137"/>
      <c r="BDK3273" s="137"/>
      <c r="BDL3273" s="137"/>
      <c r="BDM3273" s="137"/>
      <c r="BDN3273" s="137"/>
      <c r="BDO3273" s="137"/>
      <c r="BDP3273" s="137"/>
      <c r="BDQ3273" s="137"/>
      <c r="BDR3273" s="137"/>
      <c r="BDS3273" s="137"/>
      <c r="BDT3273" s="137"/>
      <c r="BDU3273" s="137"/>
      <c r="BDV3273" s="137"/>
      <c r="BDW3273" s="137"/>
      <c r="BDX3273" s="137"/>
      <c r="BDY3273" s="137"/>
      <c r="BDZ3273" s="137"/>
      <c r="BEA3273" s="137"/>
      <c r="BEB3273" s="137"/>
      <c r="BEC3273" s="137"/>
      <c r="BED3273" s="137"/>
      <c r="BEE3273" s="137"/>
      <c r="BEF3273" s="137"/>
      <c r="BEG3273" s="137"/>
      <c r="BEH3273" s="137"/>
      <c r="BEI3273" s="137"/>
      <c r="BEJ3273" s="137"/>
      <c r="BEK3273" s="137"/>
      <c r="BEL3273" s="137"/>
      <c r="BEM3273" s="137"/>
      <c r="BEN3273" s="137"/>
      <c r="BEO3273" s="137"/>
      <c r="BEP3273" s="137"/>
      <c r="BEQ3273" s="137"/>
      <c r="BER3273" s="137"/>
      <c r="BES3273" s="137"/>
      <c r="BET3273" s="137"/>
      <c r="BEU3273" s="137"/>
      <c r="BEV3273" s="137"/>
      <c r="BEW3273" s="137"/>
      <c r="BEX3273" s="137"/>
      <c r="BEY3273" s="137"/>
      <c r="BEZ3273" s="137"/>
      <c r="BFA3273" s="137"/>
      <c r="BFB3273" s="137"/>
      <c r="BFC3273" s="137"/>
      <c r="BFD3273" s="137"/>
      <c r="BFE3273" s="137"/>
      <c r="BFF3273" s="137"/>
      <c r="BFG3273" s="137"/>
      <c r="BFH3273" s="137"/>
      <c r="BFI3273" s="137"/>
      <c r="BFJ3273" s="137"/>
      <c r="BFK3273" s="137"/>
      <c r="BFL3273" s="137"/>
      <c r="BFM3273" s="137"/>
      <c r="BFN3273" s="137"/>
      <c r="BFO3273" s="137"/>
      <c r="BFP3273" s="137"/>
      <c r="BFQ3273" s="137"/>
      <c r="BFR3273" s="137"/>
      <c r="BFS3273" s="137"/>
      <c r="BFT3273" s="137"/>
      <c r="BFU3273" s="137"/>
      <c r="BFV3273" s="137"/>
      <c r="BFW3273" s="137"/>
      <c r="BFX3273" s="137"/>
      <c r="BFY3273" s="137"/>
      <c r="BFZ3273" s="137"/>
      <c r="BGA3273" s="137"/>
      <c r="BGB3273" s="137"/>
      <c r="BGC3273" s="137"/>
      <c r="BGD3273" s="137"/>
      <c r="BGE3273" s="137"/>
      <c r="BGF3273" s="137"/>
      <c r="BGG3273" s="137"/>
      <c r="BGH3273" s="137"/>
      <c r="BGI3273" s="137"/>
      <c r="BGJ3273" s="137"/>
      <c r="BGK3273" s="137"/>
      <c r="BGL3273" s="137"/>
      <c r="BGM3273" s="137"/>
      <c r="BGN3273" s="137"/>
      <c r="BGO3273" s="137"/>
      <c r="BGP3273" s="137"/>
      <c r="BGQ3273" s="137"/>
      <c r="BGR3273" s="137"/>
      <c r="BGS3273" s="137"/>
      <c r="BGT3273" s="137"/>
      <c r="BGU3273" s="137"/>
      <c r="BGV3273" s="137"/>
      <c r="BGW3273" s="137"/>
      <c r="BGX3273" s="137"/>
      <c r="BGY3273" s="137"/>
      <c r="BGZ3273" s="137"/>
      <c r="BHA3273" s="137"/>
      <c r="BHB3273" s="137"/>
      <c r="BHC3273" s="137"/>
      <c r="BHD3273" s="137"/>
      <c r="BHE3273" s="137"/>
      <c r="BHF3273" s="137"/>
      <c r="BHG3273" s="137"/>
      <c r="BHH3273" s="137"/>
      <c r="BHI3273" s="137"/>
      <c r="BHJ3273" s="137"/>
      <c r="BHK3273" s="137"/>
      <c r="BHL3273" s="137"/>
      <c r="BHM3273" s="137"/>
      <c r="BHN3273" s="137"/>
      <c r="BHO3273" s="137"/>
      <c r="BHP3273" s="137"/>
      <c r="BHQ3273" s="137"/>
      <c r="BHR3273" s="137"/>
      <c r="BHS3273" s="137"/>
      <c r="BHT3273" s="137"/>
      <c r="BHU3273" s="137"/>
      <c r="BHV3273" s="137"/>
      <c r="BHW3273" s="137"/>
      <c r="BHX3273" s="137"/>
      <c r="BHY3273" s="137"/>
      <c r="BHZ3273" s="137"/>
      <c r="BIA3273" s="137"/>
      <c r="BIB3273" s="137"/>
      <c r="BIC3273" s="137"/>
      <c r="BID3273" s="137"/>
      <c r="BIE3273" s="137"/>
      <c r="BIF3273" s="137"/>
      <c r="BIG3273" s="137"/>
      <c r="BIH3273" s="137"/>
      <c r="BII3273" s="137"/>
      <c r="BIJ3273" s="137"/>
      <c r="BIK3273" s="137"/>
      <c r="BIL3273" s="137"/>
      <c r="BIM3273" s="137"/>
      <c r="BIN3273" s="137"/>
      <c r="BIO3273" s="137"/>
      <c r="BIP3273" s="137"/>
      <c r="BIQ3273" s="137"/>
      <c r="BIR3273" s="137"/>
      <c r="BIS3273" s="137"/>
      <c r="BIT3273" s="137"/>
      <c r="BIU3273" s="137"/>
      <c r="BIV3273" s="137"/>
      <c r="BIW3273" s="137"/>
      <c r="BIX3273" s="137"/>
      <c r="BIY3273" s="137"/>
      <c r="BIZ3273" s="137"/>
      <c r="BJA3273" s="137"/>
      <c r="BJB3273" s="137"/>
      <c r="BJC3273" s="137"/>
      <c r="BJD3273" s="137"/>
      <c r="BJE3273" s="137"/>
      <c r="BJF3273" s="137"/>
      <c r="BJG3273" s="137"/>
      <c r="BJH3273" s="137"/>
      <c r="BJI3273" s="137"/>
      <c r="BJJ3273" s="137"/>
      <c r="BJK3273" s="137"/>
      <c r="BJL3273" s="137"/>
      <c r="BJM3273" s="137"/>
      <c r="BJN3273" s="137"/>
      <c r="BJO3273" s="137"/>
      <c r="BJP3273" s="137"/>
      <c r="BJQ3273" s="137"/>
      <c r="BJR3273" s="137"/>
      <c r="BJS3273" s="137"/>
      <c r="BJT3273" s="137"/>
      <c r="BJU3273" s="137"/>
      <c r="BJV3273" s="137"/>
      <c r="BJW3273" s="137"/>
      <c r="BJX3273" s="137"/>
      <c r="BJY3273" s="137"/>
      <c r="BJZ3273" s="137"/>
      <c r="BKA3273" s="137"/>
      <c r="BKB3273" s="137"/>
      <c r="BKC3273" s="137"/>
      <c r="BKD3273" s="137"/>
      <c r="BKE3273" s="137"/>
      <c r="BKF3273" s="137"/>
      <c r="BKG3273" s="137"/>
      <c r="BKH3273" s="137"/>
      <c r="BKI3273" s="137"/>
      <c r="BKJ3273" s="137"/>
      <c r="BKK3273" s="137"/>
      <c r="BKL3273" s="137"/>
      <c r="BKM3273" s="137"/>
      <c r="BKN3273" s="137"/>
      <c r="BKO3273" s="137"/>
      <c r="BKP3273" s="137"/>
      <c r="BKQ3273" s="137"/>
      <c r="BKR3273" s="137"/>
      <c r="BKS3273" s="137"/>
      <c r="BKT3273" s="137"/>
      <c r="BKU3273" s="137"/>
      <c r="BKV3273" s="137"/>
      <c r="BKW3273" s="137"/>
      <c r="BKX3273" s="137"/>
      <c r="BKY3273" s="137"/>
      <c r="BKZ3273" s="137"/>
      <c r="BLA3273" s="137"/>
      <c r="BLB3273" s="137"/>
      <c r="BLC3273" s="137"/>
      <c r="BLD3273" s="137"/>
      <c r="BLE3273" s="137"/>
      <c r="BLF3273" s="137"/>
      <c r="BLG3273" s="137"/>
      <c r="BLH3273" s="137"/>
      <c r="BLI3273" s="137"/>
      <c r="BLJ3273" s="137"/>
      <c r="BLK3273" s="137"/>
      <c r="BLL3273" s="137"/>
      <c r="BLM3273" s="137"/>
      <c r="BLN3273" s="137"/>
      <c r="BLO3273" s="137"/>
      <c r="BLP3273" s="137"/>
      <c r="BLQ3273" s="137"/>
      <c r="BLR3273" s="137"/>
      <c r="BLS3273" s="137"/>
      <c r="BLT3273" s="137"/>
      <c r="BLU3273" s="137"/>
      <c r="BLV3273" s="137"/>
      <c r="BLW3273" s="137"/>
      <c r="BLX3273" s="137"/>
      <c r="BLY3273" s="137"/>
      <c r="BLZ3273" s="137"/>
      <c r="BMA3273" s="137"/>
      <c r="BMB3273" s="137"/>
      <c r="BMC3273" s="137"/>
      <c r="BMD3273" s="137"/>
      <c r="BME3273" s="137"/>
      <c r="BMF3273" s="137"/>
      <c r="BMG3273" s="137"/>
      <c r="BMH3273" s="137"/>
      <c r="BMI3273" s="137"/>
      <c r="BMJ3273" s="137"/>
      <c r="BMK3273" s="137"/>
      <c r="BML3273" s="137"/>
      <c r="BMM3273" s="137"/>
      <c r="BMN3273" s="137"/>
      <c r="BMO3273" s="137"/>
      <c r="BMP3273" s="137"/>
      <c r="BMQ3273" s="137"/>
      <c r="BMR3273" s="137"/>
      <c r="BMS3273" s="137"/>
      <c r="BMT3273" s="137"/>
      <c r="BMU3273" s="137"/>
      <c r="BMV3273" s="137"/>
      <c r="BMW3273" s="137"/>
      <c r="BMX3273" s="137"/>
      <c r="BMY3273" s="137"/>
      <c r="BMZ3273" s="137"/>
      <c r="BNA3273" s="137"/>
      <c r="BNB3273" s="137"/>
      <c r="BNC3273" s="137"/>
      <c r="BND3273" s="137"/>
      <c r="BNE3273" s="137"/>
      <c r="BNF3273" s="137"/>
      <c r="BNG3273" s="137"/>
      <c r="BNH3273" s="137"/>
      <c r="BNI3273" s="137"/>
      <c r="BNJ3273" s="137"/>
      <c r="BNK3273" s="137"/>
      <c r="BNL3273" s="137"/>
      <c r="BNM3273" s="137"/>
      <c r="BNN3273" s="137"/>
      <c r="BNO3273" s="137"/>
      <c r="BNP3273" s="137"/>
      <c r="BNQ3273" s="137"/>
      <c r="BNR3273" s="137"/>
      <c r="BNS3273" s="137"/>
      <c r="BNT3273" s="137"/>
      <c r="BNU3273" s="137"/>
      <c r="BNV3273" s="137"/>
      <c r="BNW3273" s="137"/>
      <c r="BNX3273" s="137"/>
      <c r="BNY3273" s="137"/>
      <c r="BNZ3273" s="137"/>
      <c r="BOA3273" s="137"/>
      <c r="BOB3273" s="137"/>
      <c r="BOC3273" s="137"/>
      <c r="BOD3273" s="137"/>
      <c r="BOE3273" s="137"/>
      <c r="BOF3273" s="137"/>
      <c r="BOG3273" s="137"/>
      <c r="BOH3273" s="137"/>
      <c r="BOI3273" s="137"/>
      <c r="BOJ3273" s="137"/>
      <c r="BOK3273" s="137"/>
      <c r="BOL3273" s="137"/>
      <c r="BOM3273" s="137"/>
      <c r="BON3273" s="137"/>
      <c r="BOO3273" s="137"/>
      <c r="BOP3273" s="137"/>
      <c r="BOQ3273" s="137"/>
      <c r="BOR3273" s="137"/>
      <c r="BOS3273" s="137"/>
      <c r="BOT3273" s="137"/>
      <c r="BOU3273" s="137"/>
      <c r="BOV3273" s="137"/>
      <c r="BOW3273" s="137"/>
      <c r="BOX3273" s="137"/>
      <c r="BOY3273" s="137"/>
      <c r="BOZ3273" s="137"/>
      <c r="BPA3273" s="137"/>
      <c r="BPB3273" s="137"/>
      <c r="BPC3273" s="137"/>
      <c r="BPD3273" s="137"/>
      <c r="BPE3273" s="137"/>
      <c r="BPF3273" s="137"/>
      <c r="BPG3273" s="137"/>
      <c r="BPH3273" s="137"/>
      <c r="BPI3273" s="137"/>
      <c r="BPJ3273" s="137"/>
      <c r="BPK3273" s="137"/>
      <c r="BPL3273" s="137"/>
      <c r="BPM3273" s="137"/>
      <c r="BPN3273" s="137"/>
      <c r="BPO3273" s="137"/>
      <c r="BPP3273" s="137"/>
      <c r="BPQ3273" s="137"/>
      <c r="BPR3273" s="137"/>
      <c r="BPS3273" s="137"/>
      <c r="BPT3273" s="137"/>
      <c r="BPU3273" s="137"/>
      <c r="BPV3273" s="137"/>
      <c r="BPW3273" s="137"/>
      <c r="BPX3273" s="137"/>
      <c r="BPY3273" s="137"/>
      <c r="BPZ3273" s="137"/>
      <c r="BQA3273" s="137"/>
      <c r="BQB3273" s="137"/>
      <c r="BQC3273" s="137"/>
      <c r="BQD3273" s="137"/>
      <c r="BQE3273" s="137"/>
      <c r="BQF3273" s="137"/>
      <c r="BQG3273" s="137"/>
      <c r="BQH3273" s="137"/>
      <c r="BQI3273" s="137"/>
      <c r="BQJ3273" s="137"/>
      <c r="BQK3273" s="137"/>
      <c r="BQL3273" s="137"/>
      <c r="BQM3273" s="137"/>
      <c r="BQN3273" s="137"/>
      <c r="BQO3273" s="137"/>
      <c r="BQP3273" s="137"/>
      <c r="BQQ3273" s="137"/>
      <c r="BQR3273" s="137"/>
      <c r="BQS3273" s="137"/>
      <c r="BQT3273" s="137"/>
      <c r="BQU3273" s="137"/>
      <c r="BQV3273" s="137"/>
      <c r="BQW3273" s="137"/>
      <c r="BQX3273" s="137"/>
      <c r="BQY3273" s="137"/>
      <c r="BQZ3273" s="137"/>
      <c r="BRA3273" s="137"/>
      <c r="BRB3273" s="137"/>
      <c r="BRC3273" s="137"/>
      <c r="BRD3273" s="137"/>
      <c r="BRE3273" s="137"/>
      <c r="BRF3273" s="137"/>
      <c r="BRG3273" s="137"/>
      <c r="BRH3273" s="137"/>
      <c r="BRI3273" s="137"/>
      <c r="BRJ3273" s="137"/>
      <c r="BRK3273" s="137"/>
      <c r="BRL3273" s="137"/>
      <c r="BRM3273" s="137"/>
      <c r="BRN3273" s="137"/>
      <c r="BRO3273" s="137"/>
      <c r="BRP3273" s="137"/>
      <c r="BRQ3273" s="137"/>
      <c r="BRR3273" s="137"/>
      <c r="BRS3273" s="137"/>
      <c r="BRT3273" s="137"/>
      <c r="BRU3273" s="137"/>
      <c r="BRV3273" s="137"/>
      <c r="BRW3273" s="137"/>
      <c r="BRX3273" s="137"/>
      <c r="BRY3273" s="137"/>
      <c r="BRZ3273" s="137"/>
      <c r="BSA3273" s="137"/>
      <c r="BSB3273" s="137"/>
      <c r="BSC3273" s="137"/>
      <c r="BSD3273" s="137"/>
      <c r="BSE3273" s="137"/>
      <c r="BSF3273" s="137"/>
      <c r="BSG3273" s="137"/>
      <c r="BSH3273" s="137"/>
      <c r="BSI3273" s="137"/>
      <c r="BSJ3273" s="137"/>
      <c r="BSK3273" s="137"/>
      <c r="BSL3273" s="137"/>
      <c r="BSM3273" s="137"/>
      <c r="BSN3273" s="137"/>
      <c r="BSO3273" s="137"/>
      <c r="BSP3273" s="137"/>
      <c r="BSQ3273" s="137"/>
      <c r="BSR3273" s="137"/>
      <c r="BSS3273" s="137"/>
      <c r="BST3273" s="137"/>
      <c r="BSU3273" s="137"/>
      <c r="BSV3273" s="137"/>
      <c r="BSW3273" s="137"/>
      <c r="BSX3273" s="137"/>
      <c r="BSY3273" s="137"/>
      <c r="BSZ3273" s="137"/>
      <c r="BTA3273" s="137"/>
      <c r="BTB3273" s="137"/>
      <c r="BTC3273" s="137"/>
      <c r="BTD3273" s="137"/>
      <c r="BTE3273" s="137"/>
      <c r="BTF3273" s="137"/>
      <c r="BTG3273" s="137"/>
      <c r="BTH3273" s="137"/>
      <c r="BTI3273" s="137"/>
      <c r="BTJ3273" s="137"/>
      <c r="BTK3273" s="137"/>
      <c r="BTL3273" s="137"/>
      <c r="BTM3273" s="137"/>
      <c r="BTN3273" s="137"/>
      <c r="BTO3273" s="137"/>
      <c r="BTP3273" s="137"/>
      <c r="BTQ3273" s="137"/>
      <c r="BTR3273" s="137"/>
      <c r="BTS3273" s="137"/>
      <c r="BTT3273" s="137"/>
      <c r="BTU3273" s="137"/>
      <c r="BTV3273" s="137"/>
      <c r="BTW3273" s="137"/>
      <c r="BTX3273" s="137"/>
      <c r="BTY3273" s="137"/>
      <c r="BTZ3273" s="137"/>
      <c r="BUA3273" s="137"/>
      <c r="BUB3273" s="137"/>
      <c r="BUC3273" s="137"/>
      <c r="BUD3273" s="137"/>
      <c r="BUE3273" s="137"/>
      <c r="BUF3273" s="137"/>
      <c r="BUG3273" s="137"/>
      <c r="BUH3273" s="137"/>
      <c r="BUI3273" s="137"/>
      <c r="BUJ3273" s="137"/>
      <c r="BUK3273" s="137"/>
      <c r="BUL3273" s="137"/>
      <c r="BUM3273" s="137"/>
      <c r="BUN3273" s="137"/>
      <c r="BUO3273" s="137"/>
      <c r="BUP3273" s="137"/>
      <c r="BUQ3273" s="137"/>
      <c r="BUR3273" s="137"/>
      <c r="BUS3273" s="137"/>
      <c r="BUT3273" s="137"/>
      <c r="BUU3273" s="137"/>
      <c r="BUV3273" s="137"/>
      <c r="BUW3273" s="137"/>
      <c r="BUX3273" s="137"/>
      <c r="BUY3273" s="137"/>
      <c r="BUZ3273" s="137"/>
      <c r="BVA3273" s="137"/>
      <c r="BVB3273" s="137"/>
      <c r="BVC3273" s="137"/>
      <c r="BVD3273" s="137"/>
      <c r="BVE3273" s="137"/>
      <c r="BVF3273" s="137"/>
      <c r="BVG3273" s="137"/>
      <c r="BVH3273" s="137"/>
      <c r="BVI3273" s="137"/>
      <c r="BVJ3273" s="137"/>
      <c r="BVK3273" s="137"/>
      <c r="BVL3273" s="137"/>
      <c r="BVM3273" s="137"/>
      <c r="BVN3273" s="137"/>
      <c r="BVO3273" s="137"/>
      <c r="BVP3273" s="137"/>
      <c r="BVQ3273" s="137"/>
      <c r="BVR3273" s="137"/>
      <c r="BVS3273" s="137"/>
      <c r="BVT3273" s="137"/>
      <c r="BVU3273" s="137"/>
      <c r="BVV3273" s="137"/>
      <c r="BVW3273" s="137"/>
      <c r="BVX3273" s="137"/>
      <c r="BVY3273" s="137"/>
      <c r="BVZ3273" s="137"/>
      <c r="BWA3273" s="137"/>
      <c r="BWB3273" s="137"/>
      <c r="BWC3273" s="137"/>
      <c r="BWD3273" s="137"/>
      <c r="BWE3273" s="137"/>
      <c r="BWF3273" s="137"/>
      <c r="BWG3273" s="137"/>
      <c r="BWH3273" s="137"/>
      <c r="BWI3273" s="137"/>
      <c r="BWJ3273" s="137"/>
      <c r="BWK3273" s="137"/>
      <c r="BWL3273" s="137"/>
      <c r="BWM3273" s="137"/>
      <c r="BWN3273" s="137"/>
      <c r="BWO3273" s="137"/>
      <c r="BWP3273" s="137"/>
      <c r="BWQ3273" s="137"/>
      <c r="BWR3273" s="137"/>
      <c r="BWS3273" s="137"/>
      <c r="BWT3273" s="137"/>
      <c r="BWU3273" s="137"/>
      <c r="BWV3273" s="137"/>
      <c r="BWW3273" s="137"/>
      <c r="BWX3273" s="137"/>
      <c r="BWY3273" s="137"/>
      <c r="BWZ3273" s="137"/>
      <c r="BXA3273" s="137"/>
      <c r="BXB3273" s="137"/>
      <c r="BXC3273" s="137"/>
      <c r="BXD3273" s="137"/>
      <c r="BXE3273" s="137"/>
      <c r="BXF3273" s="137"/>
      <c r="BXG3273" s="137"/>
      <c r="BXH3273" s="137"/>
      <c r="BXI3273" s="137"/>
      <c r="BXJ3273" s="137"/>
      <c r="BXK3273" s="137"/>
      <c r="BXL3273" s="137"/>
      <c r="BXM3273" s="137"/>
      <c r="BXN3273" s="137"/>
      <c r="BXO3273" s="137"/>
      <c r="BXP3273" s="137"/>
      <c r="BXQ3273" s="137"/>
      <c r="BXR3273" s="137"/>
      <c r="BXS3273" s="137"/>
      <c r="BXT3273" s="137"/>
      <c r="BXU3273" s="137"/>
      <c r="BXV3273" s="137"/>
      <c r="BXW3273" s="137"/>
      <c r="BXX3273" s="137"/>
      <c r="BXY3273" s="137"/>
      <c r="BXZ3273" s="137"/>
      <c r="BYA3273" s="137"/>
      <c r="BYB3273" s="137"/>
      <c r="BYC3273" s="137"/>
      <c r="BYD3273" s="137"/>
      <c r="BYE3273" s="137"/>
      <c r="BYF3273" s="137"/>
      <c r="BYG3273" s="137"/>
      <c r="BYH3273" s="137"/>
      <c r="BYI3273" s="137"/>
      <c r="BYJ3273" s="137"/>
      <c r="BYK3273" s="137"/>
      <c r="BYL3273" s="137"/>
      <c r="BYM3273" s="137"/>
      <c r="BYN3273" s="137"/>
      <c r="BYO3273" s="137"/>
      <c r="BYP3273" s="137"/>
      <c r="BYQ3273" s="137"/>
      <c r="BYR3273" s="137"/>
      <c r="BYS3273" s="137"/>
      <c r="BYT3273" s="137"/>
      <c r="BYU3273" s="137"/>
      <c r="BYV3273" s="137"/>
      <c r="BYW3273" s="137"/>
      <c r="BYX3273" s="137"/>
      <c r="BYY3273" s="137"/>
      <c r="BYZ3273" s="137"/>
      <c r="BZA3273" s="137"/>
      <c r="BZB3273" s="137"/>
      <c r="BZC3273" s="137"/>
      <c r="BZD3273" s="137"/>
      <c r="BZE3273" s="137"/>
      <c r="BZF3273" s="137"/>
      <c r="BZG3273" s="137"/>
      <c r="BZH3273" s="137"/>
      <c r="BZI3273" s="137"/>
      <c r="BZJ3273" s="137"/>
      <c r="BZK3273" s="137"/>
      <c r="BZL3273" s="137"/>
      <c r="BZM3273" s="137"/>
      <c r="BZN3273" s="137"/>
      <c r="BZO3273" s="137"/>
      <c r="BZP3273" s="137"/>
      <c r="BZQ3273" s="137"/>
      <c r="BZR3273" s="137"/>
      <c r="BZS3273" s="137"/>
      <c r="BZT3273" s="137"/>
      <c r="BZU3273" s="137"/>
      <c r="BZV3273" s="137"/>
      <c r="BZW3273" s="137"/>
      <c r="BZX3273" s="137"/>
      <c r="BZY3273" s="137"/>
      <c r="BZZ3273" s="137"/>
      <c r="CAA3273" s="137"/>
      <c r="CAB3273" s="137"/>
      <c r="CAC3273" s="137"/>
      <c r="CAD3273" s="137"/>
      <c r="CAE3273" s="137"/>
      <c r="CAF3273" s="137"/>
      <c r="CAG3273" s="137"/>
      <c r="CAH3273" s="137"/>
      <c r="CAI3273" s="137"/>
      <c r="CAJ3273" s="137"/>
      <c r="CAK3273" s="137"/>
      <c r="CAL3273" s="137"/>
      <c r="CAM3273" s="137"/>
      <c r="CAN3273" s="137"/>
      <c r="CAO3273" s="137"/>
      <c r="CAP3273" s="137"/>
      <c r="CAQ3273" s="137"/>
      <c r="CAR3273" s="137"/>
      <c r="CAS3273" s="137"/>
      <c r="CAT3273" s="137"/>
      <c r="CAU3273" s="137"/>
      <c r="CAV3273" s="137"/>
      <c r="CAW3273" s="137"/>
      <c r="CAX3273" s="137"/>
      <c r="CAY3273" s="137"/>
      <c r="CAZ3273" s="137"/>
      <c r="CBA3273" s="137"/>
      <c r="CBB3273" s="137"/>
      <c r="CBC3273" s="137"/>
      <c r="CBD3273" s="137"/>
      <c r="CBE3273" s="137"/>
      <c r="CBF3273" s="137"/>
      <c r="CBG3273" s="137"/>
      <c r="CBH3273" s="137"/>
      <c r="CBI3273" s="137"/>
      <c r="CBJ3273" s="137"/>
      <c r="CBK3273" s="137"/>
      <c r="CBL3273" s="137"/>
      <c r="CBM3273" s="137"/>
      <c r="CBN3273" s="137"/>
      <c r="CBO3273" s="137"/>
      <c r="CBP3273" s="137"/>
      <c r="CBQ3273" s="137"/>
      <c r="CBR3273" s="137"/>
      <c r="CBS3273" s="137"/>
      <c r="CBT3273" s="137"/>
      <c r="CBU3273" s="137"/>
      <c r="CBV3273" s="137"/>
      <c r="CBW3273" s="137"/>
      <c r="CBX3273" s="137"/>
      <c r="CBY3273" s="137"/>
      <c r="CBZ3273" s="137"/>
      <c r="CCA3273" s="137"/>
      <c r="CCB3273" s="137"/>
      <c r="CCC3273" s="137"/>
      <c r="CCD3273" s="137"/>
      <c r="CCE3273" s="137"/>
      <c r="CCF3273" s="137"/>
      <c r="CCG3273" s="137"/>
      <c r="CCH3273" s="137"/>
      <c r="CCI3273" s="137"/>
      <c r="CCJ3273" s="137"/>
      <c r="CCK3273" s="137"/>
      <c r="CCL3273" s="137"/>
      <c r="CCM3273" s="137"/>
      <c r="CCN3273" s="137"/>
      <c r="CCO3273" s="137"/>
      <c r="CCP3273" s="137"/>
      <c r="CCQ3273" s="137"/>
      <c r="CCR3273" s="137"/>
      <c r="CCS3273" s="137"/>
      <c r="CCT3273" s="137"/>
      <c r="CCU3273" s="137"/>
      <c r="CCV3273" s="137"/>
      <c r="CCW3273" s="137"/>
      <c r="CCX3273" s="137"/>
      <c r="CCY3273" s="137"/>
      <c r="CCZ3273" s="137"/>
      <c r="CDA3273" s="137"/>
      <c r="CDB3273" s="137"/>
      <c r="CDC3273" s="137"/>
      <c r="CDD3273" s="137"/>
      <c r="CDE3273" s="137"/>
      <c r="CDF3273" s="137"/>
      <c r="CDG3273" s="137"/>
      <c r="CDH3273" s="137"/>
      <c r="CDI3273" s="137"/>
      <c r="CDJ3273" s="137"/>
      <c r="CDK3273" s="137"/>
      <c r="CDL3273" s="137"/>
      <c r="CDM3273" s="137"/>
      <c r="CDN3273" s="137"/>
      <c r="CDO3273" s="137"/>
      <c r="CDP3273" s="137"/>
      <c r="CDQ3273" s="137"/>
      <c r="CDR3273" s="137"/>
      <c r="CDS3273" s="137"/>
      <c r="CDT3273" s="137"/>
      <c r="CDU3273" s="137"/>
      <c r="CDV3273" s="137"/>
      <c r="CDW3273" s="137"/>
      <c r="CDX3273" s="137"/>
      <c r="CDY3273" s="137"/>
      <c r="CDZ3273" s="137"/>
      <c r="CEA3273" s="137"/>
      <c r="CEB3273" s="137"/>
      <c r="CEC3273" s="137"/>
      <c r="CED3273" s="137"/>
      <c r="CEE3273" s="137"/>
      <c r="CEF3273" s="137"/>
      <c r="CEG3273" s="137"/>
      <c r="CEH3273" s="137"/>
      <c r="CEI3273" s="137"/>
      <c r="CEJ3273" s="137"/>
      <c r="CEK3273" s="137"/>
      <c r="CEL3273" s="137"/>
      <c r="CEM3273" s="137"/>
      <c r="CEN3273" s="137"/>
      <c r="CEO3273" s="137"/>
      <c r="CEP3273" s="137"/>
      <c r="CEQ3273" s="137"/>
      <c r="CER3273" s="137"/>
      <c r="CES3273" s="137"/>
      <c r="CET3273" s="137"/>
      <c r="CEU3273" s="137"/>
      <c r="CEV3273" s="137"/>
      <c r="CEW3273" s="137"/>
      <c r="CEX3273" s="137"/>
      <c r="CEY3273" s="137"/>
      <c r="CEZ3273" s="137"/>
      <c r="CFA3273" s="137"/>
      <c r="CFB3273" s="137"/>
      <c r="CFC3273" s="137"/>
      <c r="CFD3273" s="137"/>
      <c r="CFE3273" s="137"/>
      <c r="CFF3273" s="137"/>
      <c r="CFG3273" s="137"/>
      <c r="CFH3273" s="137"/>
      <c r="CFI3273" s="137"/>
      <c r="CFJ3273" s="137"/>
      <c r="CFK3273" s="137"/>
      <c r="CFL3273" s="137"/>
      <c r="CFM3273" s="137"/>
      <c r="CFN3273" s="137"/>
      <c r="CFO3273" s="137"/>
      <c r="CFP3273" s="137"/>
      <c r="CFQ3273" s="137"/>
      <c r="CFR3273" s="137"/>
      <c r="CFS3273" s="137"/>
      <c r="CFT3273" s="137"/>
      <c r="CFU3273" s="137"/>
      <c r="CFV3273" s="137"/>
      <c r="CFW3273" s="137"/>
      <c r="CFX3273" s="137"/>
      <c r="CFY3273" s="137"/>
      <c r="CFZ3273" s="137"/>
      <c r="CGA3273" s="137"/>
      <c r="CGB3273" s="137"/>
      <c r="CGC3273" s="137"/>
      <c r="CGD3273" s="137"/>
      <c r="CGE3273" s="137"/>
      <c r="CGF3273" s="137"/>
      <c r="CGG3273" s="137"/>
      <c r="CGH3273" s="137"/>
      <c r="CGI3273" s="137"/>
      <c r="CGJ3273" s="137"/>
      <c r="CGK3273" s="137"/>
      <c r="CGL3273" s="137"/>
      <c r="CGM3273" s="137"/>
      <c r="CGN3273" s="137"/>
      <c r="CGO3273" s="137"/>
      <c r="CGP3273" s="137"/>
      <c r="CGQ3273" s="137"/>
      <c r="CGR3273" s="137"/>
      <c r="CGS3273" s="137"/>
      <c r="CGT3273" s="137"/>
      <c r="CGU3273" s="137"/>
      <c r="CGV3273" s="137"/>
      <c r="CGW3273" s="137"/>
      <c r="CGX3273" s="137"/>
      <c r="CGY3273" s="137"/>
      <c r="CGZ3273" s="137"/>
      <c r="CHA3273" s="137"/>
      <c r="CHB3273" s="137"/>
      <c r="CHC3273" s="137"/>
      <c r="CHD3273" s="137"/>
      <c r="CHE3273" s="137"/>
      <c r="CHF3273" s="137"/>
      <c r="CHG3273" s="137"/>
      <c r="CHH3273" s="137"/>
      <c r="CHI3273" s="137"/>
      <c r="CHJ3273" s="137"/>
      <c r="CHK3273" s="137"/>
      <c r="CHL3273" s="137"/>
      <c r="CHM3273" s="137"/>
      <c r="CHN3273" s="137"/>
      <c r="CHO3273" s="137"/>
      <c r="CHP3273" s="137"/>
      <c r="CHQ3273" s="137"/>
      <c r="CHR3273" s="137"/>
      <c r="CHS3273" s="137"/>
      <c r="CHT3273" s="137"/>
      <c r="CHU3273" s="137"/>
      <c r="CHV3273" s="137"/>
      <c r="CHW3273" s="137"/>
      <c r="CHX3273" s="137"/>
      <c r="CHY3273" s="137"/>
      <c r="CHZ3273" s="137"/>
      <c r="CIA3273" s="137"/>
      <c r="CIB3273" s="137"/>
      <c r="CIC3273" s="137"/>
      <c r="CID3273" s="137"/>
      <c r="CIE3273" s="137"/>
      <c r="CIF3273" s="137"/>
      <c r="CIG3273" s="137"/>
      <c r="CIH3273" s="137"/>
      <c r="CII3273" s="137"/>
      <c r="CIJ3273" s="137"/>
      <c r="CIK3273" s="137"/>
      <c r="CIL3273" s="137"/>
      <c r="CIM3273" s="137"/>
      <c r="CIN3273" s="137"/>
      <c r="CIO3273" s="137"/>
      <c r="CIP3273" s="137"/>
      <c r="CIQ3273" s="137"/>
      <c r="CIR3273" s="137"/>
      <c r="CIS3273" s="137"/>
      <c r="CIT3273" s="137"/>
      <c r="CIU3273" s="137"/>
      <c r="CIV3273" s="137"/>
      <c r="CIW3273" s="137"/>
      <c r="CIX3273" s="137"/>
      <c r="CIY3273" s="137"/>
      <c r="CIZ3273" s="137"/>
      <c r="CJA3273" s="137"/>
      <c r="CJB3273" s="137"/>
      <c r="CJC3273" s="137"/>
      <c r="CJD3273" s="137"/>
      <c r="CJE3273" s="137"/>
      <c r="CJF3273" s="137"/>
      <c r="CJG3273" s="137"/>
      <c r="CJH3273" s="137"/>
      <c r="CJI3273" s="137"/>
      <c r="CJJ3273" s="137"/>
      <c r="CJK3273" s="137"/>
      <c r="CJL3273" s="137"/>
      <c r="CJM3273" s="137"/>
      <c r="CJN3273" s="137"/>
      <c r="CJO3273" s="137"/>
      <c r="CJP3273" s="137"/>
      <c r="CJQ3273" s="137"/>
      <c r="CJR3273" s="137"/>
      <c r="CJS3273" s="137"/>
      <c r="CJT3273" s="137"/>
      <c r="CJU3273" s="137"/>
      <c r="CJV3273" s="137"/>
      <c r="CJW3273" s="137"/>
      <c r="CJX3273" s="137"/>
      <c r="CJY3273" s="137"/>
      <c r="CJZ3273" s="137"/>
      <c r="CKA3273" s="137"/>
      <c r="CKB3273" s="137"/>
      <c r="CKC3273" s="137"/>
      <c r="CKD3273" s="137"/>
      <c r="CKE3273" s="137"/>
      <c r="CKF3273" s="137"/>
      <c r="CKG3273" s="137"/>
      <c r="CKH3273" s="137"/>
      <c r="CKI3273" s="137"/>
      <c r="CKJ3273" s="137"/>
      <c r="CKK3273" s="137"/>
      <c r="CKL3273" s="137"/>
      <c r="CKM3273" s="137"/>
      <c r="CKN3273" s="137"/>
      <c r="CKO3273" s="137"/>
      <c r="CKP3273" s="137"/>
      <c r="CKQ3273" s="137"/>
      <c r="CKR3273" s="137"/>
      <c r="CKS3273" s="137"/>
      <c r="CKT3273" s="137"/>
      <c r="CKU3273" s="137"/>
      <c r="CKV3273" s="137"/>
      <c r="CKW3273" s="137"/>
      <c r="CKX3273" s="137"/>
      <c r="CKY3273" s="137"/>
      <c r="CKZ3273" s="137"/>
      <c r="CLA3273" s="137"/>
      <c r="CLB3273" s="137"/>
      <c r="CLC3273" s="137"/>
      <c r="CLD3273" s="137"/>
      <c r="CLE3273" s="137"/>
      <c r="CLF3273" s="137"/>
      <c r="CLG3273" s="137"/>
      <c r="CLH3273" s="137"/>
      <c r="CLI3273" s="137"/>
      <c r="CLJ3273" s="137"/>
      <c r="CLK3273" s="137"/>
      <c r="CLL3273" s="137"/>
      <c r="CLM3273" s="137"/>
      <c r="CLN3273" s="137"/>
      <c r="CLO3273" s="137"/>
      <c r="CLP3273" s="137"/>
      <c r="CLQ3273" s="137"/>
      <c r="CLR3273" s="137"/>
      <c r="CLS3273" s="137"/>
      <c r="CLT3273" s="137"/>
      <c r="CLU3273" s="137"/>
      <c r="CLV3273" s="137"/>
      <c r="CLW3273" s="137"/>
      <c r="CLX3273" s="137"/>
      <c r="CLY3273" s="137"/>
      <c r="CLZ3273" s="137"/>
      <c r="CMA3273" s="137"/>
      <c r="CMB3273" s="137"/>
      <c r="CMC3273" s="137"/>
      <c r="CMD3273" s="137"/>
      <c r="CME3273" s="137"/>
      <c r="CMF3273" s="137"/>
      <c r="CMG3273" s="137"/>
      <c r="CMH3273" s="137"/>
      <c r="CMI3273" s="137"/>
      <c r="CMJ3273" s="137"/>
      <c r="CMK3273" s="137"/>
      <c r="CML3273" s="137"/>
      <c r="CMM3273" s="137"/>
      <c r="CMN3273" s="137"/>
      <c r="CMO3273" s="137"/>
      <c r="CMP3273" s="137"/>
      <c r="CMQ3273" s="137"/>
      <c r="CMR3273" s="137"/>
      <c r="CMS3273" s="137"/>
      <c r="CMT3273" s="137"/>
      <c r="CMU3273" s="137"/>
      <c r="CMV3273" s="137"/>
      <c r="CMW3273" s="137"/>
      <c r="CMX3273" s="137"/>
      <c r="CMY3273" s="137"/>
      <c r="CMZ3273" s="137"/>
      <c r="CNA3273" s="137"/>
      <c r="CNB3273" s="137"/>
      <c r="CNC3273" s="137"/>
      <c r="CND3273" s="137"/>
      <c r="CNE3273" s="137"/>
      <c r="CNF3273" s="137"/>
      <c r="CNG3273" s="137"/>
      <c r="CNH3273" s="137"/>
      <c r="CNI3273" s="137"/>
      <c r="CNJ3273" s="137"/>
      <c r="CNK3273" s="137"/>
      <c r="CNL3273" s="137"/>
      <c r="CNM3273" s="137"/>
      <c r="CNN3273" s="137"/>
      <c r="CNO3273" s="137"/>
      <c r="CNP3273" s="137"/>
      <c r="CNQ3273" s="137"/>
      <c r="CNR3273" s="137"/>
      <c r="CNS3273" s="137"/>
      <c r="CNT3273" s="137"/>
      <c r="CNU3273" s="137"/>
      <c r="CNV3273" s="137"/>
      <c r="CNW3273" s="137"/>
      <c r="CNX3273" s="137"/>
      <c r="CNY3273" s="137"/>
      <c r="CNZ3273" s="137"/>
      <c r="COA3273" s="137"/>
      <c r="COB3273" s="137"/>
      <c r="COC3273" s="137"/>
      <c r="COD3273" s="137"/>
      <c r="COE3273" s="137"/>
      <c r="COF3273" s="137"/>
      <c r="COG3273" s="137"/>
      <c r="COH3273" s="137"/>
      <c r="COI3273" s="137"/>
      <c r="COJ3273" s="137"/>
      <c r="COK3273" s="137"/>
      <c r="COL3273" s="137"/>
      <c r="COM3273" s="137"/>
      <c r="CON3273" s="137"/>
      <c r="COO3273" s="137"/>
      <c r="COP3273" s="137"/>
      <c r="COQ3273" s="137"/>
      <c r="COR3273" s="137"/>
      <c r="COS3273" s="137"/>
      <c r="COT3273" s="137"/>
      <c r="COU3273" s="137"/>
      <c r="COV3273" s="137"/>
      <c r="COW3273" s="137"/>
      <c r="COX3273" s="137"/>
      <c r="COY3273" s="137"/>
      <c r="COZ3273" s="137"/>
      <c r="CPA3273" s="137"/>
      <c r="CPB3273" s="137"/>
      <c r="CPC3273" s="137"/>
      <c r="CPD3273" s="137"/>
      <c r="CPE3273" s="137"/>
      <c r="CPF3273" s="137"/>
      <c r="CPG3273" s="137"/>
      <c r="CPH3273" s="137"/>
      <c r="CPI3273" s="137"/>
      <c r="CPJ3273" s="137"/>
      <c r="CPK3273" s="137"/>
      <c r="CPL3273" s="137"/>
      <c r="CPM3273" s="137"/>
      <c r="CPN3273" s="137"/>
      <c r="CPO3273" s="137"/>
      <c r="CPP3273" s="137"/>
      <c r="CPQ3273" s="137"/>
      <c r="CPR3273" s="137"/>
      <c r="CPS3273" s="137"/>
      <c r="CPT3273" s="137"/>
      <c r="CPU3273" s="137"/>
      <c r="CPV3273" s="137"/>
      <c r="CPW3273" s="137"/>
      <c r="CPX3273" s="137"/>
      <c r="CPY3273" s="137"/>
      <c r="CPZ3273" s="137"/>
      <c r="CQA3273" s="137"/>
      <c r="CQB3273" s="137"/>
      <c r="CQC3273" s="137"/>
      <c r="CQD3273" s="137"/>
      <c r="CQE3273" s="137"/>
      <c r="CQF3273" s="137"/>
      <c r="CQG3273" s="137"/>
      <c r="CQH3273" s="137"/>
      <c r="CQI3273" s="137"/>
      <c r="CQJ3273" s="137"/>
      <c r="CQK3273" s="137"/>
      <c r="CQL3273" s="137"/>
      <c r="CQM3273" s="137"/>
      <c r="CQN3273" s="137"/>
      <c r="CQO3273" s="137"/>
      <c r="CQP3273" s="137"/>
      <c r="CQQ3273" s="137"/>
      <c r="CQR3273" s="137"/>
      <c r="CQS3273" s="137"/>
      <c r="CQT3273" s="137"/>
      <c r="CQU3273" s="137"/>
      <c r="CQV3273" s="137"/>
      <c r="CQW3273" s="137"/>
      <c r="CQX3273" s="137"/>
      <c r="CQY3273" s="137"/>
      <c r="CQZ3273" s="137"/>
      <c r="CRA3273" s="137"/>
      <c r="CRB3273" s="137"/>
      <c r="CRC3273" s="137"/>
      <c r="CRD3273" s="137"/>
      <c r="CRE3273" s="137"/>
      <c r="CRF3273" s="137"/>
      <c r="CRG3273" s="137"/>
      <c r="CRH3273" s="137"/>
      <c r="CRI3273" s="137"/>
      <c r="CRJ3273" s="137"/>
      <c r="CRK3273" s="137"/>
      <c r="CRL3273" s="137"/>
      <c r="CRM3273" s="137"/>
      <c r="CRN3273" s="137"/>
      <c r="CRO3273" s="137"/>
      <c r="CRP3273" s="137"/>
      <c r="CRQ3273" s="137"/>
      <c r="CRR3273" s="137"/>
      <c r="CRS3273" s="137"/>
      <c r="CRT3273" s="137"/>
      <c r="CRU3273" s="137"/>
      <c r="CRV3273" s="137"/>
      <c r="CRW3273" s="137"/>
      <c r="CRX3273" s="137"/>
      <c r="CRY3273" s="137"/>
      <c r="CRZ3273" s="137"/>
      <c r="CSA3273" s="137"/>
      <c r="CSB3273" s="137"/>
      <c r="CSC3273" s="137"/>
      <c r="CSD3273" s="137"/>
      <c r="CSE3273" s="137"/>
      <c r="CSF3273" s="137"/>
      <c r="CSG3273" s="137"/>
      <c r="CSH3273" s="137"/>
      <c r="CSI3273" s="137"/>
      <c r="CSJ3273" s="137"/>
      <c r="CSK3273" s="137"/>
      <c r="CSL3273" s="137"/>
      <c r="CSM3273" s="137"/>
      <c r="CSN3273" s="137"/>
      <c r="CSO3273" s="137"/>
      <c r="CSP3273" s="137"/>
      <c r="CSQ3273" s="137"/>
      <c r="CSR3273" s="137"/>
      <c r="CSS3273" s="137"/>
      <c r="CST3273" s="137"/>
      <c r="CSU3273" s="137"/>
      <c r="CSV3273" s="137"/>
      <c r="CSW3273" s="137"/>
      <c r="CSX3273" s="137"/>
      <c r="CSY3273" s="137"/>
      <c r="CSZ3273" s="137"/>
      <c r="CTA3273" s="137"/>
      <c r="CTB3273" s="137"/>
      <c r="CTC3273" s="137"/>
      <c r="CTD3273" s="137"/>
      <c r="CTE3273" s="137"/>
      <c r="CTF3273" s="137"/>
      <c r="CTG3273" s="137"/>
      <c r="CTH3273" s="137"/>
      <c r="CTI3273" s="137"/>
      <c r="CTJ3273" s="137"/>
      <c r="CTK3273" s="137"/>
      <c r="CTL3273" s="137"/>
      <c r="CTM3273" s="137"/>
      <c r="CTN3273" s="137"/>
      <c r="CTO3273" s="137"/>
      <c r="CTP3273" s="137"/>
      <c r="CTQ3273" s="137"/>
      <c r="CTR3273" s="137"/>
      <c r="CTS3273" s="137"/>
      <c r="CTT3273" s="137"/>
      <c r="CTU3273" s="137"/>
      <c r="CTV3273" s="137"/>
      <c r="CTW3273" s="137"/>
      <c r="CTX3273" s="137"/>
      <c r="CTY3273" s="137"/>
      <c r="CTZ3273" s="137"/>
      <c r="CUA3273" s="137"/>
      <c r="CUB3273" s="137"/>
      <c r="CUC3273" s="137"/>
      <c r="CUD3273" s="137"/>
      <c r="CUE3273" s="137"/>
      <c r="CUF3273" s="137"/>
      <c r="CUG3273" s="137"/>
      <c r="CUH3273" s="137"/>
      <c r="CUI3273" s="137"/>
      <c r="CUJ3273" s="137"/>
      <c r="CUK3273" s="137"/>
      <c r="CUL3273" s="137"/>
      <c r="CUM3273" s="137"/>
      <c r="CUN3273" s="137"/>
      <c r="CUO3273" s="137"/>
      <c r="CUP3273" s="137"/>
      <c r="CUQ3273" s="137"/>
      <c r="CUR3273" s="137"/>
      <c r="CUS3273" s="137"/>
      <c r="CUT3273" s="137"/>
      <c r="CUU3273" s="137"/>
      <c r="CUV3273" s="137"/>
      <c r="CUW3273" s="137"/>
      <c r="CUX3273" s="137"/>
      <c r="CUY3273" s="137"/>
      <c r="CUZ3273" s="137"/>
      <c r="CVA3273" s="137"/>
      <c r="CVB3273" s="137"/>
      <c r="CVC3273" s="137"/>
      <c r="CVD3273" s="137"/>
      <c r="CVE3273" s="137"/>
      <c r="CVF3273" s="137"/>
      <c r="CVG3273" s="137"/>
      <c r="CVH3273" s="137"/>
      <c r="CVI3273" s="137"/>
      <c r="CVJ3273" s="137"/>
      <c r="CVK3273" s="137"/>
      <c r="CVL3273" s="137"/>
      <c r="CVM3273" s="137"/>
      <c r="CVN3273" s="137"/>
      <c r="CVO3273" s="137"/>
      <c r="CVP3273" s="137"/>
      <c r="CVQ3273" s="137"/>
      <c r="CVR3273" s="137"/>
      <c r="CVS3273" s="137"/>
      <c r="CVT3273" s="137"/>
      <c r="CVU3273" s="137"/>
      <c r="CVV3273" s="137"/>
      <c r="CVW3273" s="137"/>
      <c r="CVX3273" s="137"/>
      <c r="CVY3273" s="137"/>
      <c r="CVZ3273" s="137"/>
      <c r="CWA3273" s="137"/>
      <c r="CWB3273" s="137"/>
      <c r="CWC3273" s="137"/>
      <c r="CWD3273" s="137"/>
      <c r="CWE3273" s="137"/>
      <c r="CWF3273" s="137"/>
      <c r="CWG3273" s="137"/>
      <c r="CWH3273" s="137"/>
      <c r="CWI3273" s="137"/>
      <c r="CWJ3273" s="137"/>
      <c r="CWK3273" s="137"/>
      <c r="CWL3273" s="137"/>
      <c r="CWM3273" s="137"/>
      <c r="CWN3273" s="137"/>
      <c r="CWO3273" s="137"/>
      <c r="CWP3273" s="137"/>
      <c r="CWQ3273" s="137"/>
      <c r="CWR3273" s="137"/>
      <c r="CWS3273" s="137"/>
      <c r="CWT3273" s="137"/>
      <c r="CWU3273" s="137"/>
      <c r="CWV3273" s="137"/>
      <c r="CWW3273" s="137"/>
      <c r="CWX3273" s="137"/>
      <c r="CWY3273" s="137"/>
      <c r="CWZ3273" s="137"/>
      <c r="CXA3273" s="137"/>
      <c r="CXB3273" s="137"/>
      <c r="CXC3273" s="137"/>
      <c r="CXD3273" s="137"/>
      <c r="CXE3273" s="137"/>
      <c r="CXF3273" s="137"/>
      <c r="CXG3273" s="137"/>
      <c r="CXH3273" s="137"/>
      <c r="CXI3273" s="137"/>
      <c r="CXJ3273" s="137"/>
      <c r="CXK3273" s="137"/>
      <c r="CXL3273" s="137"/>
      <c r="CXM3273" s="137"/>
      <c r="CXN3273" s="137"/>
      <c r="CXO3273" s="137"/>
      <c r="CXP3273" s="137"/>
      <c r="CXQ3273" s="137"/>
      <c r="CXR3273" s="137"/>
      <c r="CXS3273" s="137"/>
      <c r="CXT3273" s="137"/>
      <c r="CXU3273" s="137"/>
      <c r="CXV3273" s="137"/>
      <c r="CXW3273" s="137"/>
      <c r="CXX3273" s="137"/>
      <c r="CXY3273" s="137"/>
      <c r="CXZ3273" s="137"/>
      <c r="CYA3273" s="137"/>
      <c r="CYB3273" s="137"/>
      <c r="CYC3273" s="137"/>
      <c r="CYD3273" s="137"/>
      <c r="CYE3273" s="137"/>
      <c r="CYF3273" s="137"/>
      <c r="CYG3273" s="137"/>
      <c r="CYH3273" s="137"/>
      <c r="CYI3273" s="137"/>
      <c r="CYJ3273" s="137"/>
      <c r="CYK3273" s="137"/>
      <c r="CYL3273" s="137"/>
      <c r="CYM3273" s="137"/>
      <c r="CYN3273" s="137"/>
      <c r="CYO3273" s="137"/>
      <c r="CYP3273" s="137"/>
      <c r="CYQ3273" s="137"/>
      <c r="CYR3273" s="137"/>
      <c r="CYS3273" s="137"/>
      <c r="CYT3273" s="137"/>
      <c r="CYU3273" s="137"/>
      <c r="CYV3273" s="137"/>
      <c r="CYW3273" s="137"/>
      <c r="CYX3273" s="137"/>
      <c r="CYY3273" s="137"/>
      <c r="CYZ3273" s="137"/>
      <c r="CZA3273" s="137"/>
      <c r="CZB3273" s="137"/>
      <c r="CZC3273" s="137"/>
      <c r="CZD3273" s="137"/>
      <c r="CZE3273" s="137"/>
      <c r="CZF3273" s="137"/>
      <c r="CZG3273" s="137"/>
      <c r="CZH3273" s="137"/>
      <c r="CZI3273" s="137"/>
      <c r="CZJ3273" s="137"/>
      <c r="CZK3273" s="137"/>
      <c r="CZL3273" s="137"/>
      <c r="CZM3273" s="137"/>
      <c r="CZN3273" s="137"/>
      <c r="CZO3273" s="137"/>
      <c r="CZP3273" s="137"/>
      <c r="CZQ3273" s="137"/>
      <c r="CZR3273" s="137"/>
      <c r="CZS3273" s="137"/>
      <c r="CZT3273" s="137"/>
      <c r="CZU3273" s="137"/>
      <c r="CZV3273" s="137"/>
      <c r="CZW3273" s="137"/>
      <c r="CZX3273" s="137"/>
      <c r="CZY3273" s="137"/>
      <c r="CZZ3273" s="137"/>
      <c r="DAA3273" s="137"/>
      <c r="DAB3273" s="137"/>
      <c r="DAC3273" s="137"/>
      <c r="DAD3273" s="137"/>
      <c r="DAE3273" s="137"/>
      <c r="DAF3273" s="137"/>
      <c r="DAG3273" s="137"/>
      <c r="DAH3273" s="137"/>
      <c r="DAI3273" s="137"/>
      <c r="DAJ3273" s="137"/>
      <c r="DAK3273" s="137"/>
      <c r="DAL3273" s="137"/>
      <c r="DAM3273" s="137"/>
      <c r="DAN3273" s="137"/>
      <c r="DAO3273" s="137"/>
      <c r="DAP3273" s="137"/>
      <c r="DAQ3273" s="137"/>
      <c r="DAR3273" s="137"/>
      <c r="DAS3273" s="137"/>
      <c r="DAT3273" s="137"/>
      <c r="DAU3273" s="137"/>
      <c r="DAV3273" s="137"/>
      <c r="DAW3273" s="137"/>
      <c r="DAX3273" s="137"/>
      <c r="DAY3273" s="137"/>
      <c r="DAZ3273" s="137"/>
      <c r="DBA3273" s="137"/>
      <c r="DBB3273" s="137"/>
      <c r="DBC3273" s="137"/>
      <c r="DBD3273" s="137"/>
      <c r="DBE3273" s="137"/>
      <c r="DBF3273" s="137"/>
      <c r="DBG3273" s="137"/>
      <c r="DBH3273" s="137"/>
      <c r="DBI3273" s="137"/>
      <c r="DBJ3273" s="137"/>
      <c r="DBK3273" s="137"/>
      <c r="DBL3273" s="137"/>
      <c r="DBM3273" s="137"/>
      <c r="DBN3273" s="137"/>
      <c r="DBO3273" s="137"/>
      <c r="DBP3273" s="137"/>
      <c r="DBQ3273" s="137"/>
      <c r="DBR3273" s="137"/>
      <c r="DBS3273" s="137"/>
      <c r="DBT3273" s="137"/>
      <c r="DBU3273" s="137"/>
      <c r="DBV3273" s="137"/>
      <c r="DBW3273" s="137"/>
      <c r="DBX3273" s="137"/>
      <c r="DBY3273" s="137"/>
      <c r="DBZ3273" s="137"/>
      <c r="DCA3273" s="137"/>
      <c r="DCB3273" s="137"/>
      <c r="DCC3273" s="137"/>
      <c r="DCD3273" s="137"/>
      <c r="DCE3273" s="137"/>
      <c r="DCF3273" s="137"/>
      <c r="DCG3273" s="137"/>
      <c r="DCH3273" s="137"/>
      <c r="DCI3273" s="137"/>
      <c r="DCJ3273" s="137"/>
      <c r="DCK3273" s="137"/>
      <c r="DCL3273" s="137"/>
      <c r="DCM3273" s="137"/>
      <c r="DCN3273" s="137"/>
      <c r="DCO3273" s="137"/>
      <c r="DCP3273" s="137"/>
      <c r="DCQ3273" s="137"/>
      <c r="DCR3273" s="137"/>
      <c r="DCS3273" s="137"/>
      <c r="DCT3273" s="137"/>
      <c r="DCU3273" s="137"/>
      <c r="DCV3273" s="137"/>
      <c r="DCW3273" s="137"/>
      <c r="DCX3273" s="137"/>
      <c r="DCY3273" s="137"/>
      <c r="DCZ3273" s="137"/>
      <c r="DDA3273" s="137"/>
      <c r="DDB3273" s="137"/>
      <c r="DDC3273" s="137"/>
      <c r="DDD3273" s="137"/>
      <c r="DDE3273" s="137"/>
      <c r="DDF3273" s="137"/>
      <c r="DDG3273" s="137"/>
      <c r="DDH3273" s="137"/>
      <c r="DDI3273" s="137"/>
      <c r="DDJ3273" s="137"/>
      <c r="DDK3273" s="137"/>
      <c r="DDL3273" s="137"/>
      <c r="DDM3273" s="137"/>
      <c r="DDN3273" s="137"/>
      <c r="DDO3273" s="137"/>
      <c r="DDP3273" s="137"/>
      <c r="DDQ3273" s="137"/>
      <c r="DDR3273" s="137"/>
      <c r="DDS3273" s="137"/>
      <c r="DDT3273" s="137"/>
      <c r="DDU3273" s="137"/>
      <c r="DDV3273" s="137"/>
      <c r="DDW3273" s="137"/>
      <c r="DDX3273" s="137"/>
      <c r="DDY3273" s="137"/>
      <c r="DDZ3273" s="137"/>
      <c r="DEA3273" s="137"/>
      <c r="DEB3273" s="137"/>
      <c r="DEC3273" s="137"/>
      <c r="DED3273" s="137"/>
      <c r="DEE3273" s="137"/>
      <c r="DEF3273" s="137"/>
      <c r="DEG3273" s="137"/>
      <c r="DEH3273" s="137"/>
      <c r="DEI3273" s="137"/>
      <c r="DEJ3273" s="137"/>
      <c r="DEK3273" s="137"/>
      <c r="DEL3273" s="137"/>
      <c r="DEM3273" s="137"/>
      <c r="DEN3273" s="137"/>
      <c r="DEO3273" s="137"/>
      <c r="DEP3273" s="137"/>
      <c r="DEQ3273" s="137"/>
      <c r="DER3273" s="137"/>
      <c r="DES3273" s="137"/>
      <c r="DET3273" s="137"/>
      <c r="DEU3273" s="137"/>
      <c r="DEV3273" s="137"/>
      <c r="DEW3273" s="137"/>
      <c r="DEX3273" s="137"/>
      <c r="DEY3273" s="137"/>
      <c r="DEZ3273" s="137"/>
      <c r="DFA3273" s="137"/>
      <c r="DFB3273" s="137"/>
      <c r="DFC3273" s="137"/>
      <c r="DFD3273" s="137"/>
      <c r="DFE3273" s="137"/>
      <c r="DFF3273" s="137"/>
      <c r="DFG3273" s="137"/>
      <c r="DFH3273" s="137"/>
      <c r="DFI3273" s="137"/>
      <c r="DFJ3273" s="137"/>
      <c r="DFK3273" s="137"/>
      <c r="DFL3273" s="137"/>
      <c r="DFM3273" s="137"/>
      <c r="DFN3273" s="137"/>
      <c r="DFO3273" s="137"/>
      <c r="DFP3273" s="137"/>
      <c r="DFQ3273" s="137"/>
      <c r="DFR3273" s="137"/>
      <c r="DFS3273" s="137"/>
      <c r="DFT3273" s="137"/>
      <c r="DFU3273" s="137"/>
      <c r="DFV3273" s="137"/>
      <c r="DFW3273" s="137"/>
      <c r="DFX3273" s="137"/>
      <c r="DFY3273" s="137"/>
      <c r="DFZ3273" s="137"/>
      <c r="DGA3273" s="137"/>
      <c r="DGB3273" s="137"/>
      <c r="DGC3273" s="137"/>
      <c r="DGD3273" s="137"/>
      <c r="DGE3273" s="137"/>
      <c r="DGF3273" s="137"/>
      <c r="DGG3273" s="137"/>
      <c r="DGH3273" s="137"/>
      <c r="DGI3273" s="137"/>
      <c r="DGJ3273" s="137"/>
      <c r="DGK3273" s="137"/>
      <c r="DGL3273" s="137"/>
      <c r="DGM3273" s="137"/>
      <c r="DGN3273" s="137"/>
      <c r="DGO3273" s="137"/>
      <c r="DGP3273" s="137"/>
      <c r="DGQ3273" s="137"/>
      <c r="DGR3273" s="137"/>
      <c r="DGS3273" s="137"/>
      <c r="DGT3273" s="137"/>
      <c r="DGU3273" s="137"/>
      <c r="DGV3273" s="137"/>
      <c r="DGW3273" s="137"/>
      <c r="DGX3273" s="137"/>
      <c r="DGY3273" s="137"/>
      <c r="DGZ3273" s="137"/>
      <c r="DHA3273" s="137"/>
      <c r="DHB3273" s="137"/>
      <c r="DHC3273" s="137"/>
      <c r="DHD3273" s="137"/>
      <c r="DHE3273" s="137"/>
      <c r="DHF3273" s="137"/>
      <c r="DHG3273" s="137"/>
      <c r="DHH3273" s="137"/>
      <c r="DHI3273" s="137"/>
      <c r="DHJ3273" s="137"/>
      <c r="DHK3273" s="137"/>
      <c r="DHL3273" s="137"/>
      <c r="DHM3273" s="137"/>
      <c r="DHN3273" s="137"/>
      <c r="DHO3273" s="137"/>
    </row>
    <row r="3274" spans="1:2927" s="148" customFormat="1" ht="25.5" customHeight="1" outlineLevel="1" x14ac:dyDescent="0.35">
      <c r="A3274" s="83" t="s">
        <v>4520</v>
      </c>
      <c r="B3274" s="84" t="s">
        <v>44</v>
      </c>
      <c r="C3274" s="109"/>
      <c r="D3274" s="109"/>
      <c r="E3274" s="101">
        <v>11800000</v>
      </c>
      <c r="F3274" s="114"/>
      <c r="G3274" s="114"/>
      <c r="H3274" s="114"/>
      <c r="I3274" s="101">
        <f t="shared" ref="I3274:I3337" si="201">SUM(E3274:H3274)</f>
        <v>11800000</v>
      </c>
      <c r="J3274" s="101">
        <v>11800000</v>
      </c>
      <c r="K3274" s="114"/>
      <c r="L3274" s="114"/>
      <c r="M3274" s="114"/>
      <c r="N3274" s="101">
        <f t="shared" si="200"/>
        <v>11800000</v>
      </c>
      <c r="O3274" s="88">
        <v>46189</v>
      </c>
      <c r="P3274" s="88">
        <v>46203</v>
      </c>
      <c r="Q3274" s="118">
        <v>7.0000000000000007E-2</v>
      </c>
      <c r="R3274" s="90" t="s">
        <v>33</v>
      </c>
      <c r="S3274" s="91"/>
      <c r="T3274" s="91"/>
      <c r="U3274" s="102"/>
      <c r="V3274" s="137"/>
      <c r="W3274" s="137"/>
      <c r="X3274" s="137"/>
      <c r="Y3274" s="137"/>
      <c r="Z3274" s="137"/>
      <c r="AA3274" s="137"/>
      <c r="AB3274" s="137"/>
      <c r="AC3274" s="137"/>
      <c r="AD3274" s="137"/>
      <c r="AE3274" s="137"/>
      <c r="AF3274" s="137"/>
      <c r="AG3274" s="137"/>
      <c r="AH3274" s="137"/>
      <c r="AI3274" s="137"/>
      <c r="AJ3274" s="137"/>
      <c r="AK3274" s="137"/>
      <c r="AL3274" s="137"/>
      <c r="AM3274" s="137"/>
      <c r="AN3274" s="137"/>
      <c r="AO3274" s="137"/>
      <c r="AP3274" s="137"/>
      <c r="AQ3274" s="137"/>
      <c r="AR3274" s="137"/>
      <c r="AS3274" s="137"/>
      <c r="AT3274" s="137"/>
      <c r="AU3274" s="137"/>
      <c r="AV3274" s="137"/>
      <c r="AW3274" s="137"/>
      <c r="AX3274" s="137"/>
      <c r="AY3274" s="137"/>
      <c r="AZ3274" s="137"/>
      <c r="BA3274" s="137"/>
      <c r="BB3274" s="137"/>
      <c r="BC3274" s="137"/>
      <c r="BD3274" s="137"/>
      <c r="BE3274" s="137"/>
      <c r="BF3274" s="137"/>
      <c r="BG3274" s="137"/>
      <c r="BH3274" s="137"/>
      <c r="BI3274" s="137"/>
      <c r="BJ3274" s="137"/>
      <c r="BK3274" s="137"/>
      <c r="BL3274" s="137"/>
      <c r="BM3274" s="137"/>
      <c r="BN3274" s="137"/>
      <c r="BO3274" s="137"/>
      <c r="BP3274" s="137"/>
      <c r="BQ3274" s="137"/>
      <c r="BR3274" s="137"/>
      <c r="BS3274" s="137"/>
      <c r="BT3274" s="137"/>
      <c r="BU3274" s="137"/>
      <c r="BV3274" s="137"/>
      <c r="BW3274" s="137"/>
      <c r="BX3274" s="137"/>
      <c r="BY3274" s="137"/>
      <c r="BZ3274" s="137"/>
      <c r="CA3274" s="137"/>
      <c r="CB3274" s="137"/>
      <c r="CC3274" s="137"/>
      <c r="CD3274" s="137"/>
      <c r="CE3274" s="137"/>
      <c r="CF3274" s="137"/>
      <c r="CG3274" s="137"/>
      <c r="CH3274" s="137"/>
      <c r="CI3274" s="137"/>
      <c r="CJ3274" s="137"/>
      <c r="CK3274" s="137"/>
      <c r="CL3274" s="137"/>
      <c r="CM3274" s="137"/>
      <c r="CN3274" s="137"/>
      <c r="CO3274" s="137"/>
      <c r="CP3274" s="137"/>
      <c r="CQ3274" s="137"/>
      <c r="CR3274" s="137"/>
      <c r="CS3274" s="137"/>
      <c r="CT3274" s="137"/>
      <c r="CU3274" s="137"/>
      <c r="CV3274" s="137"/>
      <c r="CW3274" s="137"/>
      <c r="CX3274" s="137"/>
      <c r="CY3274" s="137"/>
      <c r="CZ3274" s="137"/>
      <c r="DA3274" s="137"/>
      <c r="DB3274" s="137"/>
      <c r="DC3274" s="137"/>
      <c r="DD3274" s="137"/>
      <c r="DE3274" s="137"/>
      <c r="DF3274" s="137"/>
      <c r="DG3274" s="137"/>
      <c r="DH3274" s="137"/>
      <c r="DI3274" s="137"/>
      <c r="DJ3274" s="137"/>
      <c r="DK3274" s="137"/>
      <c r="DL3274" s="137"/>
      <c r="DM3274" s="137"/>
      <c r="DN3274" s="137"/>
      <c r="DO3274" s="137"/>
      <c r="DP3274" s="137"/>
      <c r="DQ3274" s="137"/>
      <c r="DR3274" s="137"/>
      <c r="DS3274" s="137"/>
      <c r="DT3274" s="137"/>
      <c r="DU3274" s="137"/>
      <c r="DV3274" s="137"/>
      <c r="DW3274" s="137"/>
      <c r="DX3274" s="137"/>
      <c r="DY3274" s="137"/>
      <c r="DZ3274" s="137"/>
      <c r="EA3274" s="137"/>
      <c r="EB3274" s="137"/>
      <c r="EC3274" s="137"/>
      <c r="ED3274" s="137"/>
      <c r="EE3274" s="137"/>
      <c r="EF3274" s="137"/>
      <c r="EG3274" s="137"/>
      <c r="EH3274" s="137"/>
      <c r="EI3274" s="137"/>
      <c r="EJ3274" s="137"/>
      <c r="EK3274" s="137"/>
      <c r="EL3274" s="137"/>
      <c r="EM3274" s="137"/>
      <c r="EN3274" s="137"/>
      <c r="EO3274" s="137"/>
      <c r="EP3274" s="137"/>
      <c r="EQ3274" s="137"/>
      <c r="ER3274" s="137"/>
      <c r="ES3274" s="137"/>
      <c r="ET3274" s="137"/>
      <c r="EU3274" s="137"/>
      <c r="EV3274" s="137"/>
      <c r="EW3274" s="137"/>
      <c r="EX3274" s="137"/>
      <c r="EY3274" s="137"/>
      <c r="EZ3274" s="137"/>
      <c r="FA3274" s="137"/>
      <c r="FB3274" s="137"/>
      <c r="FC3274" s="137"/>
      <c r="FD3274" s="137"/>
      <c r="FE3274" s="137"/>
      <c r="FF3274" s="137"/>
      <c r="FG3274" s="137"/>
      <c r="FH3274" s="137"/>
      <c r="FI3274" s="137"/>
      <c r="FJ3274" s="137"/>
      <c r="FK3274" s="137"/>
      <c r="FL3274" s="137"/>
      <c r="FM3274" s="137"/>
      <c r="FN3274" s="137"/>
      <c r="FO3274" s="137"/>
      <c r="FP3274" s="137"/>
      <c r="FQ3274" s="137"/>
      <c r="FR3274" s="137"/>
      <c r="FS3274" s="137"/>
      <c r="FT3274" s="137"/>
      <c r="FU3274" s="137"/>
      <c r="FV3274" s="137"/>
      <c r="FW3274" s="137"/>
      <c r="FX3274" s="137"/>
      <c r="FY3274" s="137"/>
      <c r="FZ3274" s="137"/>
      <c r="GA3274" s="137"/>
      <c r="GB3274" s="137"/>
      <c r="GC3274" s="137"/>
      <c r="GD3274" s="137"/>
      <c r="GE3274" s="137"/>
      <c r="GF3274" s="137"/>
      <c r="GG3274" s="137"/>
      <c r="GH3274" s="137"/>
      <c r="GI3274" s="137"/>
      <c r="GJ3274" s="137"/>
      <c r="GK3274" s="137"/>
      <c r="GL3274" s="137"/>
      <c r="GM3274" s="137"/>
      <c r="GN3274" s="137"/>
      <c r="GO3274" s="137"/>
      <c r="GP3274" s="137"/>
      <c r="GQ3274" s="137"/>
      <c r="GR3274" s="137"/>
      <c r="GS3274" s="137"/>
      <c r="GT3274" s="137"/>
      <c r="GU3274" s="137"/>
      <c r="GV3274" s="137"/>
      <c r="GW3274" s="137"/>
      <c r="GX3274" s="137"/>
      <c r="GY3274" s="137"/>
      <c r="GZ3274" s="137"/>
      <c r="HA3274" s="137"/>
      <c r="HB3274" s="137"/>
      <c r="HC3274" s="137"/>
      <c r="HD3274" s="137"/>
      <c r="HE3274" s="137"/>
      <c r="HF3274" s="137"/>
      <c r="HG3274" s="137"/>
      <c r="HH3274" s="137"/>
      <c r="HI3274" s="137"/>
      <c r="HJ3274" s="137"/>
      <c r="HK3274" s="137"/>
      <c r="HL3274" s="137"/>
      <c r="HM3274" s="137"/>
      <c r="HN3274" s="137"/>
      <c r="HO3274" s="137"/>
      <c r="HP3274" s="137"/>
      <c r="HQ3274" s="137"/>
      <c r="HR3274" s="137"/>
      <c r="HS3274" s="137"/>
      <c r="HT3274" s="137"/>
      <c r="HU3274" s="137"/>
      <c r="HV3274" s="137"/>
      <c r="HW3274" s="137"/>
      <c r="HX3274" s="137"/>
      <c r="HY3274" s="137"/>
      <c r="HZ3274" s="137"/>
      <c r="IA3274" s="137"/>
      <c r="IB3274" s="137"/>
      <c r="IC3274" s="137"/>
      <c r="ID3274" s="137"/>
      <c r="IE3274" s="137"/>
      <c r="IF3274" s="137"/>
      <c r="IG3274" s="137"/>
      <c r="IH3274" s="137"/>
      <c r="II3274" s="137"/>
      <c r="IJ3274" s="137"/>
      <c r="IK3274" s="137"/>
      <c r="IL3274" s="137"/>
      <c r="IM3274" s="137"/>
      <c r="IN3274" s="137"/>
      <c r="IO3274" s="137"/>
      <c r="IP3274" s="137"/>
      <c r="IQ3274" s="137"/>
      <c r="IR3274" s="137"/>
      <c r="IS3274" s="137"/>
      <c r="IT3274" s="137"/>
      <c r="IU3274" s="137"/>
      <c r="IV3274" s="137"/>
      <c r="IW3274" s="137"/>
      <c r="IX3274" s="137"/>
      <c r="IY3274" s="137"/>
      <c r="IZ3274" s="137"/>
      <c r="JA3274" s="137"/>
      <c r="JB3274" s="137"/>
      <c r="JC3274" s="137"/>
      <c r="JD3274" s="137"/>
      <c r="JE3274" s="137"/>
      <c r="JF3274" s="137"/>
      <c r="JG3274" s="137"/>
      <c r="JH3274" s="137"/>
      <c r="JI3274" s="137"/>
      <c r="JJ3274" s="137"/>
      <c r="JK3274" s="137"/>
      <c r="JL3274" s="137"/>
      <c r="JM3274" s="137"/>
      <c r="JN3274" s="137"/>
      <c r="JO3274" s="137"/>
      <c r="JP3274" s="137"/>
      <c r="JQ3274" s="137"/>
      <c r="JR3274" s="137"/>
      <c r="JS3274" s="137"/>
      <c r="JT3274" s="137"/>
      <c r="JU3274" s="137"/>
      <c r="JV3274" s="137"/>
      <c r="JW3274" s="137"/>
      <c r="JX3274" s="137"/>
      <c r="JY3274" s="137"/>
      <c r="JZ3274" s="137"/>
      <c r="KA3274" s="137"/>
      <c r="KB3274" s="137"/>
      <c r="KC3274" s="137"/>
      <c r="KD3274" s="137"/>
      <c r="KE3274" s="137"/>
      <c r="KF3274" s="137"/>
      <c r="KG3274" s="137"/>
      <c r="KH3274" s="137"/>
      <c r="KI3274" s="137"/>
      <c r="KJ3274" s="137"/>
      <c r="KK3274" s="137"/>
      <c r="KL3274" s="137"/>
      <c r="KM3274" s="137"/>
      <c r="KN3274" s="137"/>
      <c r="KO3274" s="137"/>
      <c r="KP3274" s="137"/>
      <c r="KQ3274" s="137"/>
      <c r="KR3274" s="137"/>
      <c r="KS3274" s="137"/>
      <c r="KT3274" s="137"/>
      <c r="KU3274" s="137"/>
      <c r="KV3274" s="137"/>
      <c r="KW3274" s="137"/>
      <c r="KX3274" s="137"/>
      <c r="KY3274" s="137"/>
      <c r="KZ3274" s="137"/>
      <c r="LA3274" s="137"/>
      <c r="LB3274" s="137"/>
      <c r="LC3274" s="137"/>
      <c r="LD3274" s="137"/>
      <c r="LE3274" s="137"/>
      <c r="LF3274" s="137"/>
      <c r="LG3274" s="137"/>
      <c r="LH3274" s="137"/>
      <c r="LI3274" s="137"/>
      <c r="LJ3274" s="137"/>
      <c r="LK3274" s="137"/>
      <c r="LL3274" s="137"/>
      <c r="LM3274" s="137"/>
      <c r="LN3274" s="137"/>
      <c r="LO3274" s="137"/>
      <c r="LP3274" s="137"/>
      <c r="LQ3274" s="137"/>
      <c r="LR3274" s="137"/>
      <c r="LS3274" s="137"/>
      <c r="LT3274" s="137"/>
      <c r="LU3274" s="137"/>
      <c r="LV3274" s="137"/>
      <c r="LW3274" s="137"/>
      <c r="LX3274" s="137"/>
      <c r="LY3274" s="137"/>
      <c r="LZ3274" s="137"/>
      <c r="MA3274" s="137"/>
      <c r="MB3274" s="137"/>
      <c r="MC3274" s="137"/>
      <c r="MD3274" s="137"/>
      <c r="ME3274" s="137"/>
      <c r="MF3274" s="137"/>
      <c r="MG3274" s="137"/>
      <c r="MH3274" s="137"/>
      <c r="MI3274" s="137"/>
      <c r="MJ3274" s="137"/>
      <c r="MK3274" s="137"/>
      <c r="ML3274" s="137"/>
      <c r="MM3274" s="137"/>
      <c r="MN3274" s="137"/>
      <c r="MO3274" s="137"/>
      <c r="MP3274" s="137"/>
      <c r="MQ3274" s="137"/>
      <c r="MR3274" s="137"/>
      <c r="MS3274" s="137"/>
      <c r="MT3274" s="137"/>
      <c r="MU3274" s="137"/>
      <c r="MV3274" s="137"/>
      <c r="MW3274" s="137"/>
      <c r="MX3274" s="137"/>
      <c r="MY3274" s="137"/>
      <c r="MZ3274" s="137"/>
      <c r="NA3274" s="137"/>
      <c r="NB3274" s="137"/>
      <c r="NC3274" s="137"/>
      <c r="ND3274" s="137"/>
      <c r="NE3274" s="137"/>
      <c r="NF3274" s="137"/>
      <c r="NG3274" s="137"/>
      <c r="NH3274" s="137"/>
      <c r="NI3274" s="137"/>
      <c r="NJ3274" s="137"/>
      <c r="NK3274" s="137"/>
      <c r="NL3274" s="137"/>
      <c r="NM3274" s="137"/>
      <c r="NN3274" s="137"/>
      <c r="NO3274" s="137"/>
      <c r="NP3274" s="137"/>
      <c r="NQ3274" s="137"/>
      <c r="NR3274" s="137"/>
      <c r="NS3274" s="137"/>
      <c r="NT3274" s="137"/>
      <c r="NU3274" s="137"/>
      <c r="NV3274" s="137"/>
      <c r="NW3274" s="137"/>
      <c r="NX3274" s="137"/>
      <c r="NY3274" s="137"/>
      <c r="NZ3274" s="137"/>
      <c r="OA3274" s="137"/>
      <c r="OB3274" s="137"/>
      <c r="OC3274" s="137"/>
      <c r="OD3274" s="137"/>
      <c r="OE3274" s="137"/>
      <c r="OF3274" s="137"/>
      <c r="OG3274" s="137"/>
      <c r="OH3274" s="137"/>
      <c r="OI3274" s="137"/>
      <c r="OJ3274" s="137"/>
      <c r="OK3274" s="137"/>
      <c r="OL3274" s="137"/>
      <c r="OM3274" s="137"/>
      <c r="ON3274" s="137"/>
      <c r="OO3274" s="137"/>
      <c r="OP3274" s="137"/>
      <c r="OQ3274" s="137"/>
      <c r="OR3274" s="137"/>
      <c r="OS3274" s="137"/>
      <c r="OT3274" s="137"/>
      <c r="OU3274" s="137"/>
      <c r="OV3274" s="137"/>
      <c r="OW3274" s="137"/>
      <c r="OX3274" s="137"/>
      <c r="OY3274" s="137"/>
      <c r="OZ3274" s="137"/>
      <c r="PA3274" s="137"/>
      <c r="PB3274" s="137"/>
      <c r="PC3274" s="137"/>
      <c r="PD3274" s="137"/>
      <c r="PE3274" s="137"/>
      <c r="PF3274" s="137"/>
      <c r="PG3274" s="137"/>
      <c r="PH3274" s="137"/>
      <c r="PI3274" s="137"/>
      <c r="PJ3274" s="137"/>
      <c r="PK3274" s="137"/>
      <c r="PL3274" s="137"/>
      <c r="PM3274" s="137"/>
      <c r="PN3274" s="137"/>
      <c r="PO3274" s="137"/>
      <c r="PP3274" s="137"/>
      <c r="PQ3274" s="137"/>
      <c r="PR3274" s="137"/>
      <c r="PS3274" s="137"/>
      <c r="PT3274" s="137"/>
      <c r="PU3274" s="137"/>
      <c r="PV3274" s="137"/>
      <c r="PW3274" s="137"/>
      <c r="PX3274" s="137"/>
      <c r="PY3274" s="137"/>
      <c r="PZ3274" s="137"/>
      <c r="QA3274" s="137"/>
      <c r="QB3274" s="137"/>
      <c r="QC3274" s="137"/>
      <c r="QD3274" s="137"/>
      <c r="QE3274" s="137"/>
      <c r="QF3274" s="137"/>
      <c r="QG3274" s="137"/>
      <c r="QH3274" s="137"/>
      <c r="QI3274" s="137"/>
      <c r="QJ3274" s="137"/>
      <c r="QK3274" s="137"/>
      <c r="QL3274" s="137"/>
      <c r="QM3274" s="137"/>
      <c r="QN3274" s="137"/>
      <c r="QO3274" s="137"/>
      <c r="QP3274" s="137"/>
      <c r="QQ3274" s="137"/>
      <c r="QR3274" s="137"/>
      <c r="QS3274" s="137"/>
      <c r="QT3274" s="137"/>
      <c r="QU3274" s="137"/>
      <c r="QV3274" s="137"/>
      <c r="QW3274" s="137"/>
      <c r="QX3274" s="137"/>
      <c r="QY3274" s="137"/>
      <c r="QZ3274" s="137"/>
      <c r="RA3274" s="137"/>
      <c r="RB3274" s="137"/>
      <c r="RC3274" s="137"/>
      <c r="RD3274" s="137"/>
      <c r="RE3274" s="137"/>
      <c r="RF3274" s="137"/>
      <c r="RG3274" s="137"/>
      <c r="RH3274" s="137"/>
      <c r="RI3274" s="137"/>
      <c r="RJ3274" s="137"/>
      <c r="RK3274" s="137"/>
      <c r="RL3274" s="137"/>
      <c r="RM3274" s="137"/>
      <c r="RN3274" s="137"/>
      <c r="RO3274" s="137"/>
      <c r="RP3274" s="137"/>
      <c r="RQ3274" s="137"/>
      <c r="RR3274" s="137"/>
      <c r="RS3274" s="137"/>
      <c r="RT3274" s="137"/>
      <c r="RU3274" s="137"/>
      <c r="RV3274" s="137"/>
      <c r="RW3274" s="137"/>
      <c r="RX3274" s="137"/>
      <c r="RY3274" s="137"/>
      <c r="RZ3274" s="137"/>
      <c r="SA3274" s="137"/>
      <c r="SB3274" s="137"/>
      <c r="SC3274" s="137"/>
      <c r="SD3274" s="137"/>
      <c r="SE3274" s="137"/>
      <c r="SF3274" s="137"/>
      <c r="SG3274" s="137"/>
      <c r="SH3274" s="137"/>
      <c r="SI3274" s="137"/>
      <c r="SJ3274" s="137"/>
      <c r="SK3274" s="137"/>
      <c r="SL3274" s="137"/>
      <c r="SM3274" s="137"/>
      <c r="SN3274" s="137"/>
      <c r="SO3274" s="137"/>
      <c r="SP3274" s="137"/>
      <c r="SQ3274" s="137"/>
      <c r="SR3274" s="137"/>
      <c r="SS3274" s="137"/>
      <c r="ST3274" s="137"/>
      <c r="SU3274" s="137"/>
      <c r="SV3274" s="137"/>
      <c r="SW3274" s="137"/>
      <c r="SX3274" s="137"/>
      <c r="SY3274" s="137"/>
      <c r="SZ3274" s="137"/>
      <c r="TA3274" s="137"/>
      <c r="TB3274" s="137"/>
      <c r="TC3274" s="137"/>
      <c r="TD3274" s="137"/>
      <c r="TE3274" s="137"/>
      <c r="TF3274" s="137"/>
      <c r="TG3274" s="137"/>
      <c r="TH3274" s="137"/>
      <c r="TI3274" s="137"/>
      <c r="TJ3274" s="137"/>
      <c r="TK3274" s="137"/>
      <c r="TL3274" s="137"/>
      <c r="TM3274" s="137"/>
      <c r="TN3274" s="137"/>
      <c r="TO3274" s="137"/>
      <c r="TP3274" s="137"/>
      <c r="TQ3274" s="137"/>
      <c r="TR3274" s="137"/>
      <c r="TS3274" s="137"/>
      <c r="TT3274" s="137"/>
      <c r="TU3274" s="137"/>
      <c r="TV3274" s="137"/>
      <c r="TW3274" s="137"/>
      <c r="TX3274" s="137"/>
      <c r="TY3274" s="137"/>
      <c r="TZ3274" s="137"/>
      <c r="UA3274" s="137"/>
      <c r="UB3274" s="137"/>
      <c r="UC3274" s="137"/>
      <c r="UD3274" s="137"/>
      <c r="UE3274" s="137"/>
      <c r="UF3274" s="137"/>
      <c r="UG3274" s="137"/>
      <c r="UH3274" s="137"/>
      <c r="UI3274" s="137"/>
      <c r="UJ3274" s="137"/>
      <c r="UK3274" s="137"/>
      <c r="UL3274" s="137"/>
      <c r="UM3274" s="137"/>
      <c r="UN3274" s="137"/>
      <c r="UO3274" s="137"/>
      <c r="UP3274" s="137"/>
      <c r="UQ3274" s="137"/>
      <c r="UR3274" s="137"/>
      <c r="US3274" s="137"/>
      <c r="UT3274" s="137"/>
      <c r="UU3274" s="137"/>
      <c r="UV3274" s="137"/>
      <c r="UW3274" s="137"/>
      <c r="UX3274" s="137"/>
      <c r="UY3274" s="137"/>
      <c r="UZ3274" s="137"/>
      <c r="VA3274" s="137"/>
      <c r="VB3274" s="137"/>
      <c r="VC3274" s="137"/>
      <c r="VD3274" s="137"/>
      <c r="VE3274" s="137"/>
      <c r="VF3274" s="137"/>
      <c r="VG3274" s="137"/>
      <c r="VH3274" s="137"/>
      <c r="VI3274" s="137"/>
      <c r="VJ3274" s="137"/>
      <c r="VK3274" s="137"/>
      <c r="VL3274" s="137"/>
      <c r="VM3274" s="137"/>
      <c r="VN3274" s="137"/>
      <c r="VO3274" s="137"/>
      <c r="VP3274" s="137"/>
      <c r="VQ3274" s="137"/>
      <c r="VR3274" s="137"/>
      <c r="VS3274" s="137"/>
      <c r="VT3274" s="137"/>
      <c r="VU3274" s="137"/>
      <c r="VV3274" s="137"/>
      <c r="VW3274" s="137"/>
      <c r="VX3274" s="137"/>
      <c r="VY3274" s="137"/>
      <c r="VZ3274" s="137"/>
      <c r="WA3274" s="137"/>
      <c r="WB3274" s="137"/>
      <c r="WC3274" s="137"/>
      <c r="WD3274" s="137"/>
      <c r="WE3274" s="137"/>
      <c r="WF3274" s="137"/>
      <c r="WG3274" s="137"/>
      <c r="WH3274" s="137"/>
      <c r="WI3274" s="137"/>
      <c r="WJ3274" s="137"/>
      <c r="WK3274" s="137"/>
      <c r="WL3274" s="137"/>
      <c r="WM3274" s="137"/>
      <c r="WN3274" s="137"/>
      <c r="WO3274" s="137"/>
      <c r="WP3274" s="137"/>
      <c r="WQ3274" s="137"/>
      <c r="WR3274" s="137"/>
      <c r="WS3274" s="137"/>
      <c r="WT3274" s="137"/>
      <c r="WU3274" s="137"/>
      <c r="WV3274" s="137"/>
      <c r="WW3274" s="137"/>
      <c r="WX3274" s="137"/>
      <c r="WY3274" s="137"/>
      <c r="WZ3274" s="137"/>
      <c r="XA3274" s="137"/>
      <c r="XB3274" s="137"/>
      <c r="XC3274" s="137"/>
      <c r="XD3274" s="137"/>
      <c r="XE3274" s="137"/>
      <c r="XF3274" s="137"/>
      <c r="XG3274" s="137"/>
      <c r="XH3274" s="137"/>
      <c r="XI3274" s="137"/>
      <c r="XJ3274" s="137"/>
      <c r="XK3274" s="137"/>
      <c r="XL3274" s="137"/>
      <c r="XM3274" s="137"/>
      <c r="XN3274" s="137"/>
      <c r="XO3274" s="137"/>
      <c r="XP3274" s="137"/>
      <c r="XQ3274" s="137"/>
      <c r="XR3274" s="137"/>
      <c r="XS3274" s="137"/>
      <c r="XT3274" s="137"/>
      <c r="XU3274" s="137"/>
      <c r="XV3274" s="137"/>
      <c r="XW3274" s="137"/>
      <c r="XX3274" s="137"/>
      <c r="XY3274" s="137"/>
      <c r="XZ3274" s="137"/>
      <c r="YA3274" s="137"/>
      <c r="YB3274" s="137"/>
      <c r="YC3274" s="137"/>
      <c r="YD3274" s="137"/>
      <c r="YE3274" s="137"/>
      <c r="YF3274" s="137"/>
      <c r="YG3274" s="137"/>
      <c r="YH3274" s="137"/>
      <c r="YI3274" s="137"/>
      <c r="YJ3274" s="137"/>
      <c r="YK3274" s="137"/>
      <c r="YL3274" s="137"/>
      <c r="YM3274" s="137"/>
      <c r="YN3274" s="137"/>
      <c r="YO3274" s="137"/>
      <c r="YP3274" s="137"/>
      <c r="YQ3274" s="137"/>
      <c r="YR3274" s="137"/>
      <c r="YS3274" s="137"/>
      <c r="YT3274" s="137"/>
      <c r="YU3274" s="137"/>
      <c r="YV3274" s="137"/>
      <c r="YW3274" s="137"/>
      <c r="YX3274" s="137"/>
      <c r="YY3274" s="137"/>
      <c r="YZ3274" s="137"/>
      <c r="ZA3274" s="137"/>
      <c r="ZB3274" s="137"/>
      <c r="ZC3274" s="137"/>
      <c r="ZD3274" s="137"/>
      <c r="ZE3274" s="137"/>
      <c r="ZF3274" s="137"/>
      <c r="ZG3274" s="137"/>
      <c r="ZH3274" s="137"/>
      <c r="ZI3274" s="137"/>
      <c r="ZJ3274" s="137"/>
      <c r="ZK3274" s="137"/>
      <c r="ZL3274" s="137"/>
      <c r="ZM3274" s="137"/>
      <c r="ZN3274" s="137"/>
      <c r="ZO3274" s="137"/>
      <c r="ZP3274" s="137"/>
      <c r="ZQ3274" s="137"/>
      <c r="ZR3274" s="137"/>
      <c r="ZS3274" s="137"/>
      <c r="ZT3274" s="137"/>
      <c r="ZU3274" s="137"/>
      <c r="ZV3274" s="137"/>
      <c r="ZW3274" s="137"/>
      <c r="ZX3274" s="137"/>
      <c r="ZY3274" s="137"/>
      <c r="ZZ3274" s="137"/>
      <c r="AAA3274" s="137"/>
      <c r="AAB3274" s="137"/>
      <c r="AAC3274" s="137"/>
      <c r="AAD3274" s="137"/>
      <c r="AAE3274" s="137"/>
      <c r="AAF3274" s="137"/>
      <c r="AAG3274" s="137"/>
      <c r="AAH3274" s="137"/>
      <c r="AAI3274" s="137"/>
      <c r="AAJ3274" s="137"/>
      <c r="AAK3274" s="137"/>
      <c r="AAL3274" s="137"/>
      <c r="AAM3274" s="137"/>
      <c r="AAN3274" s="137"/>
      <c r="AAO3274" s="137"/>
      <c r="AAP3274" s="137"/>
      <c r="AAQ3274" s="137"/>
      <c r="AAR3274" s="137"/>
      <c r="AAS3274" s="137"/>
      <c r="AAT3274" s="137"/>
      <c r="AAU3274" s="137"/>
      <c r="AAV3274" s="137"/>
      <c r="AAW3274" s="137"/>
      <c r="AAX3274" s="137"/>
      <c r="AAY3274" s="137"/>
      <c r="AAZ3274" s="137"/>
      <c r="ABA3274" s="137"/>
      <c r="ABB3274" s="137"/>
      <c r="ABC3274" s="137"/>
      <c r="ABD3274" s="137"/>
      <c r="ABE3274" s="137"/>
      <c r="ABF3274" s="137"/>
      <c r="ABG3274" s="137"/>
      <c r="ABH3274" s="137"/>
      <c r="ABI3274" s="137"/>
      <c r="ABJ3274" s="137"/>
      <c r="ABK3274" s="137"/>
      <c r="ABL3274" s="137"/>
      <c r="ABM3274" s="137"/>
      <c r="ABN3274" s="137"/>
      <c r="ABO3274" s="137"/>
      <c r="ABP3274" s="137"/>
      <c r="ABQ3274" s="137"/>
      <c r="ABR3274" s="137"/>
      <c r="ABS3274" s="137"/>
      <c r="ABT3274" s="137"/>
      <c r="ABU3274" s="137"/>
      <c r="ABV3274" s="137"/>
      <c r="ABW3274" s="137"/>
      <c r="ABX3274" s="137"/>
      <c r="ABY3274" s="137"/>
      <c r="ABZ3274" s="137"/>
      <c r="ACA3274" s="137"/>
      <c r="ACB3274" s="137"/>
      <c r="ACC3274" s="137"/>
      <c r="ACD3274" s="137"/>
      <c r="ACE3274" s="137"/>
      <c r="ACF3274" s="137"/>
      <c r="ACG3274" s="137"/>
      <c r="ACH3274" s="137"/>
      <c r="ACI3274" s="137"/>
      <c r="ACJ3274" s="137"/>
      <c r="ACK3274" s="137"/>
      <c r="ACL3274" s="137"/>
      <c r="ACM3274" s="137"/>
      <c r="ACN3274" s="137"/>
      <c r="ACO3274" s="137"/>
      <c r="ACP3274" s="137"/>
      <c r="ACQ3274" s="137"/>
      <c r="ACR3274" s="137"/>
      <c r="ACS3274" s="137"/>
      <c r="ACT3274" s="137"/>
      <c r="ACU3274" s="137"/>
      <c r="ACV3274" s="137"/>
      <c r="ACW3274" s="137"/>
      <c r="ACX3274" s="137"/>
      <c r="ACY3274" s="137"/>
      <c r="ACZ3274" s="137"/>
      <c r="ADA3274" s="137"/>
      <c r="ADB3274" s="137"/>
      <c r="ADC3274" s="137"/>
      <c r="ADD3274" s="137"/>
      <c r="ADE3274" s="137"/>
      <c r="ADF3274" s="137"/>
      <c r="ADG3274" s="137"/>
      <c r="ADH3274" s="137"/>
      <c r="ADI3274" s="137"/>
      <c r="ADJ3274" s="137"/>
      <c r="ADK3274" s="137"/>
      <c r="ADL3274" s="137"/>
      <c r="ADM3274" s="137"/>
      <c r="ADN3274" s="137"/>
      <c r="ADO3274" s="137"/>
      <c r="ADP3274" s="137"/>
      <c r="ADQ3274" s="137"/>
      <c r="ADR3274" s="137"/>
      <c r="ADS3274" s="137"/>
      <c r="ADT3274" s="137"/>
      <c r="ADU3274" s="137"/>
      <c r="ADV3274" s="137"/>
      <c r="ADW3274" s="137"/>
      <c r="ADX3274" s="137"/>
      <c r="ADY3274" s="137"/>
      <c r="ADZ3274" s="137"/>
      <c r="AEA3274" s="137"/>
      <c r="AEB3274" s="137"/>
      <c r="AEC3274" s="137"/>
      <c r="AED3274" s="137"/>
      <c r="AEE3274" s="137"/>
      <c r="AEF3274" s="137"/>
      <c r="AEG3274" s="137"/>
      <c r="AEH3274" s="137"/>
      <c r="AEI3274" s="137"/>
      <c r="AEJ3274" s="137"/>
      <c r="AEK3274" s="137"/>
      <c r="AEL3274" s="137"/>
      <c r="AEM3274" s="137"/>
      <c r="AEN3274" s="137"/>
      <c r="AEO3274" s="137"/>
      <c r="AEP3274" s="137"/>
      <c r="AEQ3274" s="137"/>
      <c r="AER3274" s="137"/>
      <c r="AES3274" s="137"/>
      <c r="AET3274" s="137"/>
      <c r="AEU3274" s="137"/>
      <c r="AEV3274" s="137"/>
      <c r="AEW3274" s="137"/>
      <c r="AEX3274" s="137"/>
      <c r="AEY3274" s="137"/>
      <c r="AEZ3274" s="137"/>
      <c r="AFA3274" s="137"/>
      <c r="AFB3274" s="137"/>
      <c r="AFC3274" s="137"/>
      <c r="AFD3274" s="137"/>
      <c r="AFE3274" s="137"/>
      <c r="AFF3274" s="137"/>
      <c r="AFG3274" s="137"/>
      <c r="AFH3274" s="137"/>
      <c r="AFI3274" s="137"/>
      <c r="AFJ3274" s="137"/>
      <c r="AFK3274" s="137"/>
      <c r="AFL3274" s="137"/>
      <c r="AFM3274" s="137"/>
      <c r="AFN3274" s="137"/>
      <c r="AFO3274" s="137"/>
      <c r="AFP3274" s="137"/>
      <c r="AFQ3274" s="137"/>
      <c r="AFR3274" s="137"/>
      <c r="AFS3274" s="137"/>
      <c r="AFT3274" s="137"/>
      <c r="AFU3274" s="137"/>
      <c r="AFV3274" s="137"/>
      <c r="AFW3274" s="137"/>
      <c r="AFX3274" s="137"/>
      <c r="AFY3274" s="137"/>
      <c r="AFZ3274" s="137"/>
      <c r="AGA3274" s="137"/>
      <c r="AGB3274" s="137"/>
      <c r="AGC3274" s="137"/>
      <c r="AGD3274" s="137"/>
      <c r="AGE3274" s="137"/>
      <c r="AGF3274" s="137"/>
      <c r="AGG3274" s="137"/>
      <c r="AGH3274" s="137"/>
      <c r="AGI3274" s="137"/>
      <c r="AGJ3274" s="137"/>
      <c r="AGK3274" s="137"/>
      <c r="AGL3274" s="137"/>
      <c r="AGM3274" s="137"/>
      <c r="AGN3274" s="137"/>
      <c r="AGO3274" s="137"/>
      <c r="AGP3274" s="137"/>
      <c r="AGQ3274" s="137"/>
      <c r="AGR3274" s="137"/>
      <c r="AGS3274" s="137"/>
      <c r="AGT3274" s="137"/>
      <c r="AGU3274" s="137"/>
      <c r="AGV3274" s="137"/>
      <c r="AGW3274" s="137"/>
      <c r="AGX3274" s="137"/>
      <c r="AGY3274" s="137"/>
      <c r="AGZ3274" s="137"/>
      <c r="AHA3274" s="137"/>
      <c r="AHB3274" s="137"/>
      <c r="AHC3274" s="137"/>
      <c r="AHD3274" s="137"/>
      <c r="AHE3274" s="137"/>
      <c r="AHF3274" s="137"/>
      <c r="AHG3274" s="137"/>
      <c r="AHH3274" s="137"/>
      <c r="AHI3274" s="137"/>
      <c r="AHJ3274" s="137"/>
      <c r="AHK3274" s="137"/>
      <c r="AHL3274" s="137"/>
      <c r="AHM3274" s="137"/>
      <c r="AHN3274" s="137"/>
      <c r="AHO3274" s="137"/>
      <c r="AHP3274" s="137"/>
      <c r="AHQ3274" s="137"/>
      <c r="AHR3274" s="137"/>
      <c r="AHS3274" s="137"/>
      <c r="AHT3274" s="137"/>
      <c r="AHU3274" s="137"/>
      <c r="AHV3274" s="137"/>
      <c r="AHW3274" s="137"/>
      <c r="AHX3274" s="137"/>
      <c r="AHY3274" s="137"/>
      <c r="AHZ3274" s="137"/>
      <c r="AIA3274" s="137"/>
      <c r="AIB3274" s="137"/>
      <c r="AIC3274" s="137"/>
      <c r="AID3274" s="137"/>
      <c r="AIE3274" s="137"/>
      <c r="AIF3274" s="137"/>
      <c r="AIG3274" s="137"/>
      <c r="AIH3274" s="137"/>
      <c r="AII3274" s="137"/>
      <c r="AIJ3274" s="137"/>
      <c r="AIK3274" s="137"/>
      <c r="AIL3274" s="137"/>
      <c r="AIM3274" s="137"/>
      <c r="AIN3274" s="137"/>
      <c r="AIO3274" s="137"/>
      <c r="AIP3274" s="137"/>
      <c r="AIQ3274" s="137"/>
      <c r="AIR3274" s="137"/>
      <c r="AIS3274" s="137"/>
      <c r="AIT3274" s="137"/>
      <c r="AIU3274" s="137"/>
      <c r="AIV3274" s="137"/>
      <c r="AIW3274" s="137"/>
      <c r="AIX3274" s="137"/>
      <c r="AIY3274" s="137"/>
      <c r="AIZ3274" s="137"/>
      <c r="AJA3274" s="137"/>
      <c r="AJB3274" s="137"/>
      <c r="AJC3274" s="137"/>
      <c r="AJD3274" s="137"/>
      <c r="AJE3274" s="137"/>
      <c r="AJF3274" s="137"/>
      <c r="AJG3274" s="137"/>
      <c r="AJH3274" s="137"/>
      <c r="AJI3274" s="137"/>
      <c r="AJJ3274" s="137"/>
      <c r="AJK3274" s="137"/>
      <c r="AJL3274" s="137"/>
      <c r="AJM3274" s="137"/>
      <c r="AJN3274" s="137"/>
      <c r="AJO3274" s="137"/>
      <c r="AJP3274" s="137"/>
      <c r="AJQ3274" s="137"/>
      <c r="AJR3274" s="137"/>
      <c r="AJS3274" s="137"/>
      <c r="AJT3274" s="137"/>
      <c r="AJU3274" s="137"/>
      <c r="AJV3274" s="137"/>
      <c r="AJW3274" s="137"/>
      <c r="AJX3274" s="137"/>
      <c r="AJY3274" s="137"/>
      <c r="AJZ3274" s="137"/>
      <c r="AKA3274" s="137"/>
      <c r="AKB3274" s="137"/>
      <c r="AKC3274" s="137"/>
      <c r="AKD3274" s="137"/>
      <c r="AKE3274" s="137"/>
      <c r="AKF3274" s="137"/>
      <c r="AKG3274" s="137"/>
      <c r="AKH3274" s="137"/>
      <c r="AKI3274" s="137"/>
      <c r="AKJ3274" s="137"/>
      <c r="AKK3274" s="137"/>
      <c r="AKL3274" s="137"/>
      <c r="AKM3274" s="137"/>
      <c r="AKN3274" s="137"/>
      <c r="AKO3274" s="137"/>
      <c r="AKP3274" s="137"/>
      <c r="AKQ3274" s="137"/>
      <c r="AKR3274" s="137"/>
      <c r="AKS3274" s="137"/>
      <c r="AKT3274" s="137"/>
      <c r="AKU3274" s="137"/>
      <c r="AKV3274" s="137"/>
      <c r="AKW3274" s="137"/>
      <c r="AKX3274" s="137"/>
      <c r="AKY3274" s="137"/>
      <c r="AKZ3274" s="137"/>
      <c r="ALA3274" s="137"/>
      <c r="ALB3274" s="137"/>
      <c r="ALC3274" s="137"/>
      <c r="ALD3274" s="137"/>
      <c r="ALE3274" s="137"/>
      <c r="ALF3274" s="137"/>
      <c r="ALG3274" s="137"/>
      <c r="ALH3274" s="137"/>
      <c r="ALI3274" s="137"/>
      <c r="ALJ3274" s="137"/>
      <c r="ALK3274" s="137"/>
      <c r="ALL3274" s="137"/>
      <c r="ALM3274" s="137"/>
      <c r="ALN3274" s="137"/>
      <c r="ALO3274" s="137"/>
      <c r="ALP3274" s="137"/>
      <c r="ALQ3274" s="137"/>
      <c r="ALR3274" s="137"/>
      <c r="ALS3274" s="137"/>
      <c r="ALT3274" s="137"/>
      <c r="ALU3274" s="137"/>
      <c r="ALV3274" s="137"/>
      <c r="ALW3274" s="137"/>
      <c r="ALX3274" s="137"/>
      <c r="ALY3274" s="137"/>
      <c r="ALZ3274" s="137"/>
      <c r="AMA3274" s="137"/>
      <c r="AMB3274" s="137"/>
      <c r="AMC3274" s="137"/>
      <c r="AMD3274" s="137"/>
      <c r="AME3274" s="137"/>
      <c r="AMF3274" s="137"/>
      <c r="AMG3274" s="137"/>
      <c r="AMH3274" s="137"/>
      <c r="AMI3274" s="137"/>
      <c r="AMJ3274" s="137"/>
      <c r="AMK3274" s="137"/>
      <c r="AML3274" s="137"/>
      <c r="AMM3274" s="137"/>
      <c r="AMN3274" s="137"/>
      <c r="AMO3274" s="137"/>
      <c r="AMP3274" s="137"/>
      <c r="AMQ3274" s="137"/>
      <c r="AMR3274" s="137"/>
      <c r="AMS3274" s="137"/>
      <c r="AMT3274" s="137"/>
      <c r="AMU3274" s="137"/>
      <c r="AMV3274" s="137"/>
      <c r="AMW3274" s="137"/>
      <c r="AMX3274" s="137"/>
      <c r="AMY3274" s="137"/>
      <c r="AMZ3274" s="137"/>
      <c r="ANA3274" s="137"/>
      <c r="ANB3274" s="137"/>
      <c r="ANC3274" s="137"/>
      <c r="AND3274" s="137"/>
      <c r="ANE3274" s="137"/>
      <c r="ANF3274" s="137"/>
      <c r="ANG3274" s="137"/>
      <c r="ANH3274" s="137"/>
      <c r="ANI3274" s="137"/>
      <c r="ANJ3274" s="137"/>
      <c r="ANK3274" s="137"/>
      <c r="ANL3274" s="137"/>
      <c r="ANM3274" s="137"/>
      <c r="ANN3274" s="137"/>
      <c r="ANO3274" s="137"/>
      <c r="ANP3274" s="137"/>
      <c r="ANQ3274" s="137"/>
      <c r="ANR3274" s="137"/>
      <c r="ANS3274" s="137"/>
      <c r="ANT3274" s="137"/>
      <c r="ANU3274" s="137"/>
      <c r="ANV3274" s="137"/>
      <c r="ANW3274" s="137"/>
      <c r="ANX3274" s="137"/>
      <c r="ANY3274" s="137"/>
      <c r="ANZ3274" s="137"/>
      <c r="AOA3274" s="137"/>
      <c r="AOB3274" s="137"/>
      <c r="AOC3274" s="137"/>
      <c r="AOD3274" s="137"/>
      <c r="AOE3274" s="137"/>
      <c r="AOF3274" s="137"/>
      <c r="AOG3274" s="137"/>
      <c r="AOH3274" s="137"/>
      <c r="AOI3274" s="137"/>
      <c r="AOJ3274" s="137"/>
      <c r="AOK3274" s="137"/>
      <c r="AOL3274" s="137"/>
      <c r="AOM3274" s="137"/>
      <c r="AON3274" s="137"/>
      <c r="AOO3274" s="137"/>
      <c r="AOP3274" s="137"/>
      <c r="AOQ3274" s="137"/>
      <c r="AOR3274" s="137"/>
      <c r="AOS3274" s="137"/>
      <c r="AOT3274" s="137"/>
      <c r="AOU3274" s="137"/>
      <c r="AOV3274" s="137"/>
      <c r="AOW3274" s="137"/>
      <c r="AOX3274" s="137"/>
      <c r="AOY3274" s="137"/>
      <c r="AOZ3274" s="137"/>
      <c r="APA3274" s="137"/>
      <c r="APB3274" s="137"/>
      <c r="APC3274" s="137"/>
      <c r="APD3274" s="137"/>
      <c r="APE3274" s="137"/>
      <c r="APF3274" s="137"/>
      <c r="APG3274" s="137"/>
      <c r="APH3274" s="137"/>
      <c r="API3274" s="137"/>
      <c r="APJ3274" s="137"/>
      <c r="APK3274" s="137"/>
      <c r="APL3274" s="137"/>
      <c r="APM3274" s="137"/>
      <c r="APN3274" s="137"/>
      <c r="APO3274" s="137"/>
      <c r="APP3274" s="137"/>
      <c r="APQ3274" s="137"/>
      <c r="APR3274" s="137"/>
      <c r="APS3274" s="137"/>
      <c r="APT3274" s="137"/>
      <c r="APU3274" s="137"/>
      <c r="APV3274" s="137"/>
      <c r="APW3274" s="137"/>
      <c r="APX3274" s="137"/>
      <c r="APY3274" s="137"/>
      <c r="APZ3274" s="137"/>
      <c r="AQA3274" s="137"/>
      <c r="AQB3274" s="137"/>
      <c r="AQC3274" s="137"/>
      <c r="AQD3274" s="137"/>
      <c r="AQE3274" s="137"/>
      <c r="AQF3274" s="137"/>
      <c r="AQG3274" s="137"/>
      <c r="AQH3274" s="137"/>
      <c r="AQI3274" s="137"/>
      <c r="AQJ3274" s="137"/>
      <c r="AQK3274" s="137"/>
      <c r="AQL3274" s="137"/>
      <c r="AQM3274" s="137"/>
      <c r="AQN3274" s="137"/>
      <c r="AQO3274" s="137"/>
      <c r="AQP3274" s="137"/>
      <c r="AQQ3274" s="137"/>
      <c r="AQR3274" s="137"/>
      <c r="AQS3274" s="137"/>
      <c r="AQT3274" s="137"/>
      <c r="AQU3274" s="137"/>
      <c r="AQV3274" s="137"/>
      <c r="AQW3274" s="137"/>
      <c r="AQX3274" s="137"/>
      <c r="AQY3274" s="137"/>
      <c r="AQZ3274" s="137"/>
      <c r="ARA3274" s="137"/>
      <c r="ARB3274" s="137"/>
      <c r="ARC3274" s="137"/>
      <c r="ARD3274" s="137"/>
      <c r="ARE3274" s="137"/>
      <c r="ARF3274" s="137"/>
      <c r="ARG3274" s="137"/>
      <c r="ARH3274" s="137"/>
      <c r="ARI3274" s="137"/>
      <c r="ARJ3274" s="137"/>
      <c r="ARK3274" s="137"/>
      <c r="ARL3274" s="137"/>
      <c r="ARM3274" s="137"/>
      <c r="ARN3274" s="137"/>
      <c r="ARO3274" s="137"/>
      <c r="ARP3274" s="137"/>
      <c r="ARQ3274" s="137"/>
      <c r="ARR3274" s="137"/>
      <c r="ARS3274" s="137"/>
      <c r="ART3274" s="137"/>
      <c r="ARU3274" s="137"/>
      <c r="ARV3274" s="137"/>
      <c r="ARW3274" s="137"/>
      <c r="ARX3274" s="137"/>
      <c r="ARY3274" s="137"/>
      <c r="ARZ3274" s="137"/>
      <c r="ASA3274" s="137"/>
      <c r="ASB3274" s="137"/>
      <c r="ASC3274" s="137"/>
      <c r="ASD3274" s="137"/>
      <c r="ASE3274" s="137"/>
      <c r="ASF3274" s="137"/>
      <c r="ASG3274" s="137"/>
      <c r="ASH3274" s="137"/>
      <c r="ASI3274" s="137"/>
      <c r="ASJ3274" s="137"/>
      <c r="ASK3274" s="137"/>
      <c r="ASL3274" s="137"/>
      <c r="ASM3274" s="137"/>
      <c r="ASN3274" s="137"/>
      <c r="ASO3274" s="137"/>
      <c r="ASP3274" s="137"/>
      <c r="ASQ3274" s="137"/>
      <c r="ASR3274" s="137"/>
      <c r="ASS3274" s="137"/>
      <c r="AST3274" s="137"/>
      <c r="ASU3274" s="137"/>
      <c r="ASV3274" s="137"/>
      <c r="ASW3274" s="137"/>
      <c r="ASX3274" s="137"/>
      <c r="ASY3274" s="137"/>
      <c r="ASZ3274" s="137"/>
      <c r="ATA3274" s="137"/>
      <c r="ATB3274" s="137"/>
      <c r="ATC3274" s="137"/>
      <c r="ATD3274" s="137"/>
      <c r="ATE3274" s="137"/>
      <c r="ATF3274" s="137"/>
      <c r="ATG3274" s="137"/>
      <c r="ATH3274" s="137"/>
      <c r="ATI3274" s="137"/>
      <c r="ATJ3274" s="137"/>
      <c r="ATK3274" s="137"/>
      <c r="ATL3274" s="137"/>
      <c r="ATM3274" s="137"/>
      <c r="ATN3274" s="137"/>
      <c r="ATO3274" s="137"/>
      <c r="ATP3274" s="137"/>
      <c r="ATQ3274" s="137"/>
      <c r="ATR3274" s="137"/>
      <c r="ATS3274" s="137"/>
      <c r="ATT3274" s="137"/>
      <c r="ATU3274" s="137"/>
      <c r="ATV3274" s="137"/>
      <c r="ATW3274" s="137"/>
      <c r="ATX3274" s="137"/>
      <c r="ATY3274" s="137"/>
      <c r="ATZ3274" s="137"/>
      <c r="AUA3274" s="137"/>
      <c r="AUB3274" s="137"/>
      <c r="AUC3274" s="137"/>
      <c r="AUD3274" s="137"/>
      <c r="AUE3274" s="137"/>
      <c r="AUF3274" s="137"/>
      <c r="AUG3274" s="137"/>
      <c r="AUH3274" s="137"/>
      <c r="AUI3274" s="137"/>
      <c r="AUJ3274" s="137"/>
      <c r="AUK3274" s="137"/>
      <c r="AUL3274" s="137"/>
      <c r="AUM3274" s="137"/>
      <c r="AUN3274" s="137"/>
      <c r="AUO3274" s="137"/>
      <c r="AUP3274" s="137"/>
      <c r="AUQ3274" s="137"/>
      <c r="AUR3274" s="137"/>
      <c r="AUS3274" s="137"/>
      <c r="AUT3274" s="137"/>
      <c r="AUU3274" s="137"/>
      <c r="AUV3274" s="137"/>
      <c r="AUW3274" s="137"/>
      <c r="AUX3274" s="137"/>
      <c r="AUY3274" s="137"/>
      <c r="AUZ3274" s="137"/>
      <c r="AVA3274" s="137"/>
      <c r="AVB3274" s="137"/>
      <c r="AVC3274" s="137"/>
      <c r="AVD3274" s="137"/>
      <c r="AVE3274" s="137"/>
      <c r="AVF3274" s="137"/>
      <c r="AVG3274" s="137"/>
      <c r="AVH3274" s="137"/>
      <c r="AVI3274" s="137"/>
      <c r="AVJ3274" s="137"/>
      <c r="AVK3274" s="137"/>
      <c r="AVL3274" s="137"/>
      <c r="AVM3274" s="137"/>
      <c r="AVN3274" s="137"/>
      <c r="AVO3274" s="137"/>
      <c r="AVP3274" s="137"/>
      <c r="AVQ3274" s="137"/>
      <c r="AVR3274" s="137"/>
      <c r="AVS3274" s="137"/>
      <c r="AVT3274" s="137"/>
      <c r="AVU3274" s="137"/>
      <c r="AVV3274" s="137"/>
      <c r="AVW3274" s="137"/>
      <c r="AVX3274" s="137"/>
      <c r="AVY3274" s="137"/>
      <c r="AVZ3274" s="137"/>
      <c r="AWA3274" s="137"/>
      <c r="AWB3274" s="137"/>
      <c r="AWC3274" s="137"/>
      <c r="AWD3274" s="137"/>
      <c r="AWE3274" s="137"/>
      <c r="AWF3274" s="137"/>
      <c r="AWG3274" s="137"/>
      <c r="AWH3274" s="137"/>
      <c r="AWI3274" s="137"/>
      <c r="AWJ3274" s="137"/>
      <c r="AWK3274" s="137"/>
      <c r="AWL3274" s="137"/>
      <c r="AWM3274" s="137"/>
      <c r="AWN3274" s="137"/>
      <c r="AWO3274" s="137"/>
      <c r="AWP3274" s="137"/>
      <c r="AWQ3274" s="137"/>
      <c r="AWR3274" s="137"/>
      <c r="AWS3274" s="137"/>
      <c r="AWT3274" s="137"/>
      <c r="AWU3274" s="137"/>
      <c r="AWV3274" s="137"/>
      <c r="AWW3274" s="137"/>
      <c r="AWX3274" s="137"/>
      <c r="AWY3274" s="137"/>
      <c r="AWZ3274" s="137"/>
      <c r="AXA3274" s="137"/>
      <c r="AXB3274" s="137"/>
      <c r="AXC3274" s="137"/>
      <c r="AXD3274" s="137"/>
      <c r="AXE3274" s="137"/>
      <c r="AXF3274" s="137"/>
      <c r="AXG3274" s="137"/>
      <c r="AXH3274" s="137"/>
      <c r="AXI3274" s="137"/>
      <c r="AXJ3274" s="137"/>
      <c r="AXK3274" s="137"/>
      <c r="AXL3274" s="137"/>
      <c r="AXM3274" s="137"/>
      <c r="AXN3274" s="137"/>
      <c r="AXO3274" s="137"/>
      <c r="AXP3274" s="137"/>
      <c r="AXQ3274" s="137"/>
      <c r="AXR3274" s="137"/>
      <c r="AXS3274" s="137"/>
      <c r="AXT3274" s="137"/>
      <c r="AXU3274" s="137"/>
      <c r="AXV3274" s="137"/>
      <c r="AXW3274" s="137"/>
      <c r="AXX3274" s="137"/>
      <c r="AXY3274" s="137"/>
      <c r="AXZ3274" s="137"/>
      <c r="AYA3274" s="137"/>
      <c r="AYB3274" s="137"/>
      <c r="AYC3274" s="137"/>
      <c r="AYD3274" s="137"/>
      <c r="AYE3274" s="137"/>
      <c r="AYF3274" s="137"/>
      <c r="AYG3274" s="137"/>
      <c r="AYH3274" s="137"/>
      <c r="AYI3274" s="137"/>
      <c r="AYJ3274" s="137"/>
      <c r="AYK3274" s="137"/>
      <c r="AYL3274" s="137"/>
      <c r="AYM3274" s="137"/>
      <c r="AYN3274" s="137"/>
      <c r="AYO3274" s="137"/>
      <c r="AYP3274" s="137"/>
      <c r="AYQ3274" s="137"/>
      <c r="AYR3274" s="137"/>
      <c r="AYS3274" s="137"/>
      <c r="AYT3274" s="137"/>
      <c r="AYU3274" s="137"/>
      <c r="AYV3274" s="137"/>
      <c r="AYW3274" s="137"/>
      <c r="AYX3274" s="137"/>
      <c r="AYY3274" s="137"/>
      <c r="AYZ3274" s="137"/>
      <c r="AZA3274" s="137"/>
      <c r="AZB3274" s="137"/>
      <c r="AZC3274" s="137"/>
      <c r="AZD3274" s="137"/>
      <c r="AZE3274" s="137"/>
      <c r="AZF3274" s="137"/>
      <c r="AZG3274" s="137"/>
      <c r="AZH3274" s="137"/>
      <c r="AZI3274" s="137"/>
      <c r="AZJ3274" s="137"/>
      <c r="AZK3274" s="137"/>
      <c r="AZL3274" s="137"/>
      <c r="AZM3274" s="137"/>
      <c r="AZN3274" s="137"/>
      <c r="AZO3274" s="137"/>
      <c r="AZP3274" s="137"/>
      <c r="AZQ3274" s="137"/>
      <c r="AZR3274" s="137"/>
      <c r="AZS3274" s="137"/>
      <c r="AZT3274" s="137"/>
      <c r="AZU3274" s="137"/>
      <c r="AZV3274" s="137"/>
      <c r="AZW3274" s="137"/>
      <c r="AZX3274" s="137"/>
      <c r="AZY3274" s="137"/>
      <c r="AZZ3274" s="137"/>
      <c r="BAA3274" s="137"/>
      <c r="BAB3274" s="137"/>
      <c r="BAC3274" s="137"/>
      <c r="BAD3274" s="137"/>
      <c r="BAE3274" s="137"/>
      <c r="BAF3274" s="137"/>
      <c r="BAG3274" s="137"/>
      <c r="BAH3274" s="137"/>
      <c r="BAI3274" s="137"/>
      <c r="BAJ3274" s="137"/>
      <c r="BAK3274" s="137"/>
      <c r="BAL3274" s="137"/>
      <c r="BAM3274" s="137"/>
      <c r="BAN3274" s="137"/>
      <c r="BAO3274" s="137"/>
      <c r="BAP3274" s="137"/>
      <c r="BAQ3274" s="137"/>
      <c r="BAR3274" s="137"/>
      <c r="BAS3274" s="137"/>
      <c r="BAT3274" s="137"/>
      <c r="BAU3274" s="137"/>
      <c r="BAV3274" s="137"/>
      <c r="BAW3274" s="137"/>
      <c r="BAX3274" s="137"/>
      <c r="BAY3274" s="137"/>
      <c r="BAZ3274" s="137"/>
      <c r="BBA3274" s="137"/>
      <c r="BBB3274" s="137"/>
      <c r="BBC3274" s="137"/>
      <c r="BBD3274" s="137"/>
      <c r="BBE3274" s="137"/>
      <c r="BBF3274" s="137"/>
      <c r="BBG3274" s="137"/>
      <c r="BBH3274" s="137"/>
      <c r="BBI3274" s="137"/>
      <c r="BBJ3274" s="137"/>
      <c r="BBK3274" s="137"/>
      <c r="BBL3274" s="137"/>
      <c r="BBM3274" s="137"/>
      <c r="BBN3274" s="137"/>
      <c r="BBO3274" s="137"/>
      <c r="BBP3274" s="137"/>
      <c r="BBQ3274" s="137"/>
      <c r="BBR3274" s="137"/>
      <c r="BBS3274" s="137"/>
      <c r="BBT3274" s="137"/>
      <c r="BBU3274" s="137"/>
      <c r="BBV3274" s="137"/>
      <c r="BBW3274" s="137"/>
      <c r="BBX3274" s="137"/>
      <c r="BBY3274" s="137"/>
      <c r="BBZ3274" s="137"/>
      <c r="BCA3274" s="137"/>
      <c r="BCB3274" s="137"/>
      <c r="BCC3274" s="137"/>
      <c r="BCD3274" s="137"/>
      <c r="BCE3274" s="137"/>
      <c r="BCF3274" s="137"/>
      <c r="BCG3274" s="137"/>
      <c r="BCH3274" s="137"/>
      <c r="BCI3274" s="137"/>
      <c r="BCJ3274" s="137"/>
      <c r="BCK3274" s="137"/>
      <c r="BCL3274" s="137"/>
      <c r="BCM3274" s="137"/>
      <c r="BCN3274" s="137"/>
      <c r="BCO3274" s="137"/>
      <c r="BCP3274" s="137"/>
      <c r="BCQ3274" s="137"/>
      <c r="BCR3274" s="137"/>
      <c r="BCS3274" s="137"/>
      <c r="BCT3274" s="137"/>
      <c r="BCU3274" s="137"/>
      <c r="BCV3274" s="137"/>
      <c r="BCW3274" s="137"/>
      <c r="BCX3274" s="137"/>
      <c r="BCY3274" s="137"/>
      <c r="BCZ3274" s="137"/>
      <c r="BDA3274" s="137"/>
      <c r="BDB3274" s="137"/>
      <c r="BDC3274" s="137"/>
      <c r="BDD3274" s="137"/>
      <c r="BDE3274" s="137"/>
      <c r="BDF3274" s="137"/>
      <c r="BDG3274" s="137"/>
      <c r="BDH3274" s="137"/>
      <c r="BDI3274" s="137"/>
      <c r="BDJ3274" s="137"/>
      <c r="BDK3274" s="137"/>
      <c r="BDL3274" s="137"/>
      <c r="BDM3274" s="137"/>
      <c r="BDN3274" s="137"/>
      <c r="BDO3274" s="137"/>
      <c r="BDP3274" s="137"/>
      <c r="BDQ3274" s="137"/>
      <c r="BDR3274" s="137"/>
      <c r="BDS3274" s="137"/>
      <c r="BDT3274" s="137"/>
      <c r="BDU3274" s="137"/>
      <c r="BDV3274" s="137"/>
      <c r="BDW3274" s="137"/>
      <c r="BDX3274" s="137"/>
      <c r="BDY3274" s="137"/>
      <c r="BDZ3274" s="137"/>
      <c r="BEA3274" s="137"/>
      <c r="BEB3274" s="137"/>
      <c r="BEC3274" s="137"/>
      <c r="BED3274" s="137"/>
      <c r="BEE3274" s="137"/>
      <c r="BEF3274" s="137"/>
      <c r="BEG3274" s="137"/>
      <c r="BEH3274" s="137"/>
      <c r="BEI3274" s="137"/>
      <c r="BEJ3274" s="137"/>
      <c r="BEK3274" s="137"/>
      <c r="BEL3274" s="137"/>
      <c r="BEM3274" s="137"/>
      <c r="BEN3274" s="137"/>
      <c r="BEO3274" s="137"/>
      <c r="BEP3274" s="137"/>
      <c r="BEQ3274" s="137"/>
      <c r="BER3274" s="137"/>
      <c r="BES3274" s="137"/>
      <c r="BET3274" s="137"/>
      <c r="BEU3274" s="137"/>
      <c r="BEV3274" s="137"/>
      <c r="BEW3274" s="137"/>
      <c r="BEX3274" s="137"/>
      <c r="BEY3274" s="137"/>
      <c r="BEZ3274" s="137"/>
      <c r="BFA3274" s="137"/>
      <c r="BFB3274" s="137"/>
      <c r="BFC3274" s="137"/>
      <c r="BFD3274" s="137"/>
      <c r="BFE3274" s="137"/>
      <c r="BFF3274" s="137"/>
      <c r="BFG3274" s="137"/>
      <c r="BFH3274" s="137"/>
      <c r="BFI3274" s="137"/>
      <c r="BFJ3274" s="137"/>
      <c r="BFK3274" s="137"/>
      <c r="BFL3274" s="137"/>
      <c r="BFM3274" s="137"/>
      <c r="BFN3274" s="137"/>
      <c r="BFO3274" s="137"/>
      <c r="BFP3274" s="137"/>
      <c r="BFQ3274" s="137"/>
      <c r="BFR3274" s="137"/>
      <c r="BFS3274" s="137"/>
      <c r="BFT3274" s="137"/>
      <c r="BFU3274" s="137"/>
      <c r="BFV3274" s="137"/>
      <c r="BFW3274" s="137"/>
      <c r="BFX3274" s="137"/>
      <c r="BFY3274" s="137"/>
      <c r="BFZ3274" s="137"/>
      <c r="BGA3274" s="137"/>
      <c r="BGB3274" s="137"/>
      <c r="BGC3274" s="137"/>
      <c r="BGD3274" s="137"/>
      <c r="BGE3274" s="137"/>
      <c r="BGF3274" s="137"/>
      <c r="BGG3274" s="137"/>
      <c r="BGH3274" s="137"/>
      <c r="BGI3274" s="137"/>
      <c r="BGJ3274" s="137"/>
      <c r="BGK3274" s="137"/>
      <c r="BGL3274" s="137"/>
      <c r="BGM3274" s="137"/>
      <c r="BGN3274" s="137"/>
      <c r="BGO3274" s="137"/>
      <c r="BGP3274" s="137"/>
      <c r="BGQ3274" s="137"/>
      <c r="BGR3274" s="137"/>
      <c r="BGS3274" s="137"/>
      <c r="BGT3274" s="137"/>
      <c r="BGU3274" s="137"/>
      <c r="BGV3274" s="137"/>
      <c r="BGW3274" s="137"/>
      <c r="BGX3274" s="137"/>
      <c r="BGY3274" s="137"/>
      <c r="BGZ3274" s="137"/>
      <c r="BHA3274" s="137"/>
      <c r="BHB3274" s="137"/>
      <c r="BHC3274" s="137"/>
      <c r="BHD3274" s="137"/>
      <c r="BHE3274" s="137"/>
      <c r="BHF3274" s="137"/>
      <c r="BHG3274" s="137"/>
      <c r="BHH3274" s="137"/>
      <c r="BHI3274" s="137"/>
      <c r="BHJ3274" s="137"/>
      <c r="BHK3274" s="137"/>
      <c r="BHL3274" s="137"/>
      <c r="BHM3274" s="137"/>
      <c r="BHN3274" s="137"/>
      <c r="BHO3274" s="137"/>
      <c r="BHP3274" s="137"/>
      <c r="BHQ3274" s="137"/>
      <c r="BHR3274" s="137"/>
      <c r="BHS3274" s="137"/>
      <c r="BHT3274" s="137"/>
      <c r="BHU3274" s="137"/>
      <c r="BHV3274" s="137"/>
      <c r="BHW3274" s="137"/>
      <c r="BHX3274" s="137"/>
      <c r="BHY3274" s="137"/>
      <c r="BHZ3274" s="137"/>
      <c r="BIA3274" s="137"/>
      <c r="BIB3274" s="137"/>
      <c r="BIC3274" s="137"/>
      <c r="BID3274" s="137"/>
      <c r="BIE3274" s="137"/>
      <c r="BIF3274" s="137"/>
      <c r="BIG3274" s="137"/>
      <c r="BIH3274" s="137"/>
      <c r="BII3274" s="137"/>
      <c r="BIJ3274" s="137"/>
      <c r="BIK3274" s="137"/>
      <c r="BIL3274" s="137"/>
      <c r="BIM3274" s="137"/>
      <c r="BIN3274" s="137"/>
      <c r="BIO3274" s="137"/>
      <c r="BIP3274" s="137"/>
      <c r="BIQ3274" s="137"/>
      <c r="BIR3274" s="137"/>
      <c r="BIS3274" s="137"/>
      <c r="BIT3274" s="137"/>
      <c r="BIU3274" s="137"/>
      <c r="BIV3274" s="137"/>
      <c r="BIW3274" s="137"/>
      <c r="BIX3274" s="137"/>
      <c r="BIY3274" s="137"/>
      <c r="BIZ3274" s="137"/>
      <c r="BJA3274" s="137"/>
      <c r="BJB3274" s="137"/>
      <c r="BJC3274" s="137"/>
      <c r="BJD3274" s="137"/>
      <c r="BJE3274" s="137"/>
      <c r="BJF3274" s="137"/>
      <c r="BJG3274" s="137"/>
      <c r="BJH3274" s="137"/>
      <c r="BJI3274" s="137"/>
      <c r="BJJ3274" s="137"/>
      <c r="BJK3274" s="137"/>
      <c r="BJL3274" s="137"/>
      <c r="BJM3274" s="137"/>
      <c r="BJN3274" s="137"/>
      <c r="BJO3274" s="137"/>
      <c r="BJP3274" s="137"/>
      <c r="BJQ3274" s="137"/>
      <c r="BJR3274" s="137"/>
      <c r="BJS3274" s="137"/>
      <c r="BJT3274" s="137"/>
      <c r="BJU3274" s="137"/>
      <c r="BJV3274" s="137"/>
      <c r="BJW3274" s="137"/>
      <c r="BJX3274" s="137"/>
      <c r="BJY3274" s="137"/>
      <c r="BJZ3274" s="137"/>
      <c r="BKA3274" s="137"/>
      <c r="BKB3274" s="137"/>
      <c r="BKC3274" s="137"/>
      <c r="BKD3274" s="137"/>
      <c r="BKE3274" s="137"/>
      <c r="BKF3274" s="137"/>
      <c r="BKG3274" s="137"/>
      <c r="BKH3274" s="137"/>
      <c r="BKI3274" s="137"/>
      <c r="BKJ3274" s="137"/>
      <c r="BKK3274" s="137"/>
      <c r="BKL3274" s="137"/>
      <c r="BKM3274" s="137"/>
      <c r="BKN3274" s="137"/>
      <c r="BKO3274" s="137"/>
      <c r="BKP3274" s="137"/>
      <c r="BKQ3274" s="137"/>
      <c r="BKR3274" s="137"/>
      <c r="BKS3274" s="137"/>
      <c r="BKT3274" s="137"/>
      <c r="BKU3274" s="137"/>
      <c r="BKV3274" s="137"/>
      <c r="BKW3274" s="137"/>
      <c r="BKX3274" s="137"/>
      <c r="BKY3274" s="137"/>
      <c r="BKZ3274" s="137"/>
      <c r="BLA3274" s="137"/>
      <c r="BLB3274" s="137"/>
      <c r="BLC3274" s="137"/>
      <c r="BLD3274" s="137"/>
      <c r="BLE3274" s="137"/>
      <c r="BLF3274" s="137"/>
      <c r="BLG3274" s="137"/>
      <c r="BLH3274" s="137"/>
      <c r="BLI3274" s="137"/>
      <c r="BLJ3274" s="137"/>
      <c r="BLK3274" s="137"/>
      <c r="BLL3274" s="137"/>
      <c r="BLM3274" s="137"/>
      <c r="BLN3274" s="137"/>
      <c r="BLO3274" s="137"/>
      <c r="BLP3274" s="137"/>
      <c r="BLQ3274" s="137"/>
      <c r="BLR3274" s="137"/>
      <c r="BLS3274" s="137"/>
      <c r="BLT3274" s="137"/>
      <c r="BLU3274" s="137"/>
      <c r="BLV3274" s="137"/>
      <c r="BLW3274" s="137"/>
      <c r="BLX3274" s="137"/>
      <c r="BLY3274" s="137"/>
      <c r="BLZ3274" s="137"/>
      <c r="BMA3274" s="137"/>
      <c r="BMB3274" s="137"/>
      <c r="BMC3274" s="137"/>
      <c r="BMD3274" s="137"/>
      <c r="BME3274" s="137"/>
      <c r="BMF3274" s="137"/>
      <c r="BMG3274" s="137"/>
      <c r="BMH3274" s="137"/>
      <c r="BMI3274" s="137"/>
      <c r="BMJ3274" s="137"/>
      <c r="BMK3274" s="137"/>
      <c r="BML3274" s="137"/>
      <c r="BMM3274" s="137"/>
      <c r="BMN3274" s="137"/>
      <c r="BMO3274" s="137"/>
      <c r="BMP3274" s="137"/>
      <c r="BMQ3274" s="137"/>
      <c r="BMR3274" s="137"/>
      <c r="BMS3274" s="137"/>
      <c r="BMT3274" s="137"/>
      <c r="BMU3274" s="137"/>
      <c r="BMV3274" s="137"/>
      <c r="BMW3274" s="137"/>
      <c r="BMX3274" s="137"/>
      <c r="BMY3274" s="137"/>
      <c r="BMZ3274" s="137"/>
      <c r="BNA3274" s="137"/>
      <c r="BNB3274" s="137"/>
      <c r="BNC3274" s="137"/>
      <c r="BND3274" s="137"/>
      <c r="BNE3274" s="137"/>
      <c r="BNF3274" s="137"/>
      <c r="BNG3274" s="137"/>
      <c r="BNH3274" s="137"/>
      <c r="BNI3274" s="137"/>
      <c r="BNJ3274" s="137"/>
      <c r="BNK3274" s="137"/>
      <c r="BNL3274" s="137"/>
      <c r="BNM3274" s="137"/>
      <c r="BNN3274" s="137"/>
      <c r="BNO3274" s="137"/>
      <c r="BNP3274" s="137"/>
      <c r="BNQ3274" s="137"/>
      <c r="BNR3274" s="137"/>
      <c r="BNS3274" s="137"/>
      <c r="BNT3274" s="137"/>
      <c r="BNU3274" s="137"/>
      <c r="BNV3274" s="137"/>
      <c r="BNW3274" s="137"/>
      <c r="BNX3274" s="137"/>
      <c r="BNY3274" s="137"/>
      <c r="BNZ3274" s="137"/>
      <c r="BOA3274" s="137"/>
      <c r="BOB3274" s="137"/>
      <c r="BOC3274" s="137"/>
      <c r="BOD3274" s="137"/>
      <c r="BOE3274" s="137"/>
      <c r="BOF3274" s="137"/>
      <c r="BOG3274" s="137"/>
      <c r="BOH3274" s="137"/>
      <c r="BOI3274" s="137"/>
      <c r="BOJ3274" s="137"/>
      <c r="BOK3274" s="137"/>
      <c r="BOL3274" s="137"/>
      <c r="BOM3274" s="137"/>
      <c r="BON3274" s="137"/>
      <c r="BOO3274" s="137"/>
      <c r="BOP3274" s="137"/>
      <c r="BOQ3274" s="137"/>
      <c r="BOR3274" s="137"/>
      <c r="BOS3274" s="137"/>
      <c r="BOT3274" s="137"/>
      <c r="BOU3274" s="137"/>
      <c r="BOV3274" s="137"/>
      <c r="BOW3274" s="137"/>
      <c r="BOX3274" s="137"/>
      <c r="BOY3274" s="137"/>
      <c r="BOZ3274" s="137"/>
      <c r="BPA3274" s="137"/>
      <c r="BPB3274" s="137"/>
      <c r="BPC3274" s="137"/>
      <c r="BPD3274" s="137"/>
      <c r="BPE3274" s="137"/>
      <c r="BPF3274" s="137"/>
      <c r="BPG3274" s="137"/>
      <c r="BPH3274" s="137"/>
      <c r="BPI3274" s="137"/>
      <c r="BPJ3274" s="137"/>
      <c r="BPK3274" s="137"/>
      <c r="BPL3274" s="137"/>
      <c r="BPM3274" s="137"/>
      <c r="BPN3274" s="137"/>
      <c r="BPO3274" s="137"/>
      <c r="BPP3274" s="137"/>
      <c r="BPQ3274" s="137"/>
      <c r="BPR3274" s="137"/>
      <c r="BPS3274" s="137"/>
      <c r="BPT3274" s="137"/>
      <c r="BPU3274" s="137"/>
      <c r="BPV3274" s="137"/>
      <c r="BPW3274" s="137"/>
      <c r="BPX3274" s="137"/>
      <c r="BPY3274" s="137"/>
      <c r="BPZ3274" s="137"/>
      <c r="BQA3274" s="137"/>
      <c r="BQB3274" s="137"/>
      <c r="BQC3274" s="137"/>
      <c r="BQD3274" s="137"/>
      <c r="BQE3274" s="137"/>
      <c r="BQF3274" s="137"/>
      <c r="BQG3274" s="137"/>
      <c r="BQH3274" s="137"/>
      <c r="BQI3274" s="137"/>
      <c r="BQJ3274" s="137"/>
      <c r="BQK3274" s="137"/>
      <c r="BQL3274" s="137"/>
      <c r="BQM3274" s="137"/>
      <c r="BQN3274" s="137"/>
      <c r="BQO3274" s="137"/>
      <c r="BQP3274" s="137"/>
      <c r="BQQ3274" s="137"/>
      <c r="BQR3274" s="137"/>
      <c r="BQS3274" s="137"/>
      <c r="BQT3274" s="137"/>
      <c r="BQU3274" s="137"/>
      <c r="BQV3274" s="137"/>
      <c r="BQW3274" s="137"/>
      <c r="BQX3274" s="137"/>
      <c r="BQY3274" s="137"/>
      <c r="BQZ3274" s="137"/>
      <c r="BRA3274" s="137"/>
      <c r="BRB3274" s="137"/>
      <c r="BRC3274" s="137"/>
      <c r="BRD3274" s="137"/>
      <c r="BRE3274" s="137"/>
      <c r="BRF3274" s="137"/>
      <c r="BRG3274" s="137"/>
      <c r="BRH3274" s="137"/>
      <c r="BRI3274" s="137"/>
      <c r="BRJ3274" s="137"/>
      <c r="BRK3274" s="137"/>
      <c r="BRL3274" s="137"/>
      <c r="BRM3274" s="137"/>
      <c r="BRN3274" s="137"/>
      <c r="BRO3274" s="137"/>
      <c r="BRP3274" s="137"/>
      <c r="BRQ3274" s="137"/>
      <c r="BRR3274" s="137"/>
      <c r="BRS3274" s="137"/>
      <c r="BRT3274" s="137"/>
      <c r="BRU3274" s="137"/>
      <c r="BRV3274" s="137"/>
      <c r="BRW3274" s="137"/>
      <c r="BRX3274" s="137"/>
      <c r="BRY3274" s="137"/>
      <c r="BRZ3274" s="137"/>
      <c r="BSA3274" s="137"/>
      <c r="BSB3274" s="137"/>
      <c r="BSC3274" s="137"/>
      <c r="BSD3274" s="137"/>
      <c r="BSE3274" s="137"/>
      <c r="BSF3274" s="137"/>
      <c r="BSG3274" s="137"/>
      <c r="BSH3274" s="137"/>
      <c r="BSI3274" s="137"/>
      <c r="BSJ3274" s="137"/>
      <c r="BSK3274" s="137"/>
      <c r="BSL3274" s="137"/>
      <c r="BSM3274" s="137"/>
      <c r="BSN3274" s="137"/>
      <c r="BSO3274" s="137"/>
      <c r="BSP3274" s="137"/>
      <c r="BSQ3274" s="137"/>
      <c r="BSR3274" s="137"/>
      <c r="BSS3274" s="137"/>
      <c r="BST3274" s="137"/>
      <c r="BSU3274" s="137"/>
      <c r="BSV3274" s="137"/>
      <c r="BSW3274" s="137"/>
      <c r="BSX3274" s="137"/>
      <c r="BSY3274" s="137"/>
      <c r="BSZ3274" s="137"/>
      <c r="BTA3274" s="137"/>
      <c r="BTB3274" s="137"/>
      <c r="BTC3274" s="137"/>
      <c r="BTD3274" s="137"/>
      <c r="BTE3274" s="137"/>
      <c r="BTF3274" s="137"/>
      <c r="BTG3274" s="137"/>
      <c r="BTH3274" s="137"/>
      <c r="BTI3274" s="137"/>
      <c r="BTJ3274" s="137"/>
      <c r="BTK3274" s="137"/>
      <c r="BTL3274" s="137"/>
      <c r="BTM3274" s="137"/>
      <c r="BTN3274" s="137"/>
      <c r="BTO3274" s="137"/>
      <c r="BTP3274" s="137"/>
      <c r="BTQ3274" s="137"/>
      <c r="BTR3274" s="137"/>
      <c r="BTS3274" s="137"/>
      <c r="BTT3274" s="137"/>
      <c r="BTU3274" s="137"/>
      <c r="BTV3274" s="137"/>
      <c r="BTW3274" s="137"/>
      <c r="BTX3274" s="137"/>
      <c r="BTY3274" s="137"/>
      <c r="BTZ3274" s="137"/>
      <c r="BUA3274" s="137"/>
      <c r="BUB3274" s="137"/>
      <c r="BUC3274" s="137"/>
      <c r="BUD3274" s="137"/>
      <c r="BUE3274" s="137"/>
      <c r="BUF3274" s="137"/>
      <c r="BUG3274" s="137"/>
      <c r="BUH3274" s="137"/>
      <c r="BUI3274" s="137"/>
      <c r="BUJ3274" s="137"/>
      <c r="BUK3274" s="137"/>
      <c r="BUL3274" s="137"/>
      <c r="BUM3274" s="137"/>
      <c r="BUN3274" s="137"/>
      <c r="BUO3274" s="137"/>
      <c r="BUP3274" s="137"/>
      <c r="BUQ3274" s="137"/>
      <c r="BUR3274" s="137"/>
      <c r="BUS3274" s="137"/>
      <c r="BUT3274" s="137"/>
      <c r="BUU3274" s="137"/>
      <c r="BUV3274" s="137"/>
      <c r="BUW3274" s="137"/>
      <c r="BUX3274" s="137"/>
      <c r="BUY3274" s="137"/>
      <c r="BUZ3274" s="137"/>
      <c r="BVA3274" s="137"/>
      <c r="BVB3274" s="137"/>
      <c r="BVC3274" s="137"/>
      <c r="BVD3274" s="137"/>
      <c r="BVE3274" s="137"/>
      <c r="BVF3274" s="137"/>
      <c r="BVG3274" s="137"/>
      <c r="BVH3274" s="137"/>
      <c r="BVI3274" s="137"/>
      <c r="BVJ3274" s="137"/>
      <c r="BVK3274" s="137"/>
      <c r="BVL3274" s="137"/>
      <c r="BVM3274" s="137"/>
      <c r="BVN3274" s="137"/>
      <c r="BVO3274" s="137"/>
      <c r="BVP3274" s="137"/>
      <c r="BVQ3274" s="137"/>
      <c r="BVR3274" s="137"/>
      <c r="BVS3274" s="137"/>
      <c r="BVT3274" s="137"/>
      <c r="BVU3274" s="137"/>
      <c r="BVV3274" s="137"/>
      <c r="BVW3274" s="137"/>
      <c r="BVX3274" s="137"/>
      <c r="BVY3274" s="137"/>
      <c r="BVZ3274" s="137"/>
      <c r="BWA3274" s="137"/>
      <c r="BWB3274" s="137"/>
      <c r="BWC3274" s="137"/>
      <c r="BWD3274" s="137"/>
      <c r="BWE3274" s="137"/>
      <c r="BWF3274" s="137"/>
      <c r="BWG3274" s="137"/>
      <c r="BWH3274" s="137"/>
      <c r="BWI3274" s="137"/>
      <c r="BWJ3274" s="137"/>
      <c r="BWK3274" s="137"/>
      <c r="BWL3274" s="137"/>
      <c r="BWM3274" s="137"/>
      <c r="BWN3274" s="137"/>
      <c r="BWO3274" s="137"/>
      <c r="BWP3274" s="137"/>
      <c r="BWQ3274" s="137"/>
      <c r="BWR3274" s="137"/>
      <c r="BWS3274" s="137"/>
      <c r="BWT3274" s="137"/>
      <c r="BWU3274" s="137"/>
      <c r="BWV3274" s="137"/>
      <c r="BWW3274" s="137"/>
      <c r="BWX3274" s="137"/>
      <c r="BWY3274" s="137"/>
      <c r="BWZ3274" s="137"/>
      <c r="BXA3274" s="137"/>
      <c r="BXB3274" s="137"/>
      <c r="BXC3274" s="137"/>
      <c r="BXD3274" s="137"/>
      <c r="BXE3274" s="137"/>
      <c r="BXF3274" s="137"/>
      <c r="BXG3274" s="137"/>
      <c r="BXH3274" s="137"/>
      <c r="BXI3274" s="137"/>
      <c r="BXJ3274" s="137"/>
      <c r="BXK3274" s="137"/>
      <c r="BXL3274" s="137"/>
      <c r="BXM3274" s="137"/>
      <c r="BXN3274" s="137"/>
      <c r="BXO3274" s="137"/>
      <c r="BXP3274" s="137"/>
      <c r="BXQ3274" s="137"/>
      <c r="BXR3274" s="137"/>
      <c r="BXS3274" s="137"/>
      <c r="BXT3274" s="137"/>
      <c r="BXU3274" s="137"/>
      <c r="BXV3274" s="137"/>
      <c r="BXW3274" s="137"/>
      <c r="BXX3274" s="137"/>
      <c r="BXY3274" s="137"/>
      <c r="BXZ3274" s="137"/>
      <c r="BYA3274" s="137"/>
      <c r="BYB3274" s="137"/>
      <c r="BYC3274" s="137"/>
      <c r="BYD3274" s="137"/>
      <c r="BYE3274" s="137"/>
      <c r="BYF3274" s="137"/>
      <c r="BYG3274" s="137"/>
      <c r="BYH3274" s="137"/>
      <c r="BYI3274" s="137"/>
      <c r="BYJ3274" s="137"/>
      <c r="BYK3274" s="137"/>
      <c r="BYL3274" s="137"/>
      <c r="BYM3274" s="137"/>
      <c r="BYN3274" s="137"/>
      <c r="BYO3274" s="137"/>
      <c r="BYP3274" s="137"/>
      <c r="BYQ3274" s="137"/>
      <c r="BYR3274" s="137"/>
      <c r="BYS3274" s="137"/>
      <c r="BYT3274" s="137"/>
      <c r="BYU3274" s="137"/>
      <c r="BYV3274" s="137"/>
      <c r="BYW3274" s="137"/>
      <c r="BYX3274" s="137"/>
      <c r="BYY3274" s="137"/>
      <c r="BYZ3274" s="137"/>
      <c r="BZA3274" s="137"/>
      <c r="BZB3274" s="137"/>
      <c r="BZC3274" s="137"/>
      <c r="BZD3274" s="137"/>
      <c r="BZE3274" s="137"/>
      <c r="BZF3274" s="137"/>
      <c r="BZG3274" s="137"/>
      <c r="BZH3274" s="137"/>
      <c r="BZI3274" s="137"/>
      <c r="BZJ3274" s="137"/>
      <c r="BZK3274" s="137"/>
      <c r="BZL3274" s="137"/>
      <c r="BZM3274" s="137"/>
      <c r="BZN3274" s="137"/>
      <c r="BZO3274" s="137"/>
      <c r="BZP3274" s="137"/>
      <c r="BZQ3274" s="137"/>
      <c r="BZR3274" s="137"/>
      <c r="BZS3274" s="137"/>
      <c r="BZT3274" s="137"/>
      <c r="BZU3274" s="137"/>
      <c r="BZV3274" s="137"/>
      <c r="BZW3274" s="137"/>
      <c r="BZX3274" s="137"/>
      <c r="BZY3274" s="137"/>
      <c r="BZZ3274" s="137"/>
      <c r="CAA3274" s="137"/>
      <c r="CAB3274" s="137"/>
      <c r="CAC3274" s="137"/>
      <c r="CAD3274" s="137"/>
      <c r="CAE3274" s="137"/>
      <c r="CAF3274" s="137"/>
      <c r="CAG3274" s="137"/>
      <c r="CAH3274" s="137"/>
      <c r="CAI3274" s="137"/>
      <c r="CAJ3274" s="137"/>
      <c r="CAK3274" s="137"/>
      <c r="CAL3274" s="137"/>
      <c r="CAM3274" s="137"/>
      <c r="CAN3274" s="137"/>
      <c r="CAO3274" s="137"/>
      <c r="CAP3274" s="137"/>
      <c r="CAQ3274" s="137"/>
      <c r="CAR3274" s="137"/>
      <c r="CAS3274" s="137"/>
      <c r="CAT3274" s="137"/>
      <c r="CAU3274" s="137"/>
      <c r="CAV3274" s="137"/>
      <c r="CAW3274" s="137"/>
      <c r="CAX3274" s="137"/>
      <c r="CAY3274" s="137"/>
      <c r="CAZ3274" s="137"/>
      <c r="CBA3274" s="137"/>
      <c r="CBB3274" s="137"/>
      <c r="CBC3274" s="137"/>
      <c r="CBD3274" s="137"/>
      <c r="CBE3274" s="137"/>
      <c r="CBF3274" s="137"/>
      <c r="CBG3274" s="137"/>
      <c r="CBH3274" s="137"/>
      <c r="CBI3274" s="137"/>
      <c r="CBJ3274" s="137"/>
      <c r="CBK3274" s="137"/>
      <c r="CBL3274" s="137"/>
      <c r="CBM3274" s="137"/>
      <c r="CBN3274" s="137"/>
      <c r="CBO3274" s="137"/>
      <c r="CBP3274" s="137"/>
      <c r="CBQ3274" s="137"/>
      <c r="CBR3274" s="137"/>
      <c r="CBS3274" s="137"/>
      <c r="CBT3274" s="137"/>
      <c r="CBU3274" s="137"/>
      <c r="CBV3274" s="137"/>
      <c r="CBW3274" s="137"/>
      <c r="CBX3274" s="137"/>
      <c r="CBY3274" s="137"/>
      <c r="CBZ3274" s="137"/>
      <c r="CCA3274" s="137"/>
      <c r="CCB3274" s="137"/>
      <c r="CCC3274" s="137"/>
      <c r="CCD3274" s="137"/>
      <c r="CCE3274" s="137"/>
      <c r="CCF3274" s="137"/>
      <c r="CCG3274" s="137"/>
      <c r="CCH3274" s="137"/>
      <c r="CCI3274" s="137"/>
      <c r="CCJ3274" s="137"/>
      <c r="CCK3274" s="137"/>
      <c r="CCL3274" s="137"/>
      <c r="CCM3274" s="137"/>
      <c r="CCN3274" s="137"/>
      <c r="CCO3274" s="137"/>
      <c r="CCP3274" s="137"/>
      <c r="CCQ3274" s="137"/>
      <c r="CCR3274" s="137"/>
      <c r="CCS3274" s="137"/>
      <c r="CCT3274" s="137"/>
      <c r="CCU3274" s="137"/>
      <c r="CCV3274" s="137"/>
      <c r="CCW3274" s="137"/>
      <c r="CCX3274" s="137"/>
      <c r="CCY3274" s="137"/>
      <c r="CCZ3274" s="137"/>
      <c r="CDA3274" s="137"/>
      <c r="CDB3274" s="137"/>
      <c r="CDC3274" s="137"/>
      <c r="CDD3274" s="137"/>
      <c r="CDE3274" s="137"/>
      <c r="CDF3274" s="137"/>
      <c r="CDG3274" s="137"/>
      <c r="CDH3274" s="137"/>
      <c r="CDI3274" s="137"/>
      <c r="CDJ3274" s="137"/>
      <c r="CDK3274" s="137"/>
      <c r="CDL3274" s="137"/>
      <c r="CDM3274" s="137"/>
      <c r="CDN3274" s="137"/>
      <c r="CDO3274" s="137"/>
      <c r="CDP3274" s="137"/>
      <c r="CDQ3274" s="137"/>
      <c r="CDR3274" s="137"/>
      <c r="CDS3274" s="137"/>
      <c r="CDT3274" s="137"/>
      <c r="CDU3274" s="137"/>
      <c r="CDV3274" s="137"/>
      <c r="CDW3274" s="137"/>
      <c r="CDX3274" s="137"/>
      <c r="CDY3274" s="137"/>
      <c r="CDZ3274" s="137"/>
      <c r="CEA3274" s="137"/>
      <c r="CEB3274" s="137"/>
      <c r="CEC3274" s="137"/>
      <c r="CED3274" s="137"/>
      <c r="CEE3274" s="137"/>
      <c r="CEF3274" s="137"/>
      <c r="CEG3274" s="137"/>
      <c r="CEH3274" s="137"/>
      <c r="CEI3274" s="137"/>
      <c r="CEJ3274" s="137"/>
      <c r="CEK3274" s="137"/>
      <c r="CEL3274" s="137"/>
      <c r="CEM3274" s="137"/>
      <c r="CEN3274" s="137"/>
      <c r="CEO3274" s="137"/>
      <c r="CEP3274" s="137"/>
      <c r="CEQ3274" s="137"/>
      <c r="CER3274" s="137"/>
      <c r="CES3274" s="137"/>
      <c r="CET3274" s="137"/>
      <c r="CEU3274" s="137"/>
      <c r="CEV3274" s="137"/>
      <c r="CEW3274" s="137"/>
      <c r="CEX3274" s="137"/>
      <c r="CEY3274" s="137"/>
      <c r="CEZ3274" s="137"/>
      <c r="CFA3274" s="137"/>
      <c r="CFB3274" s="137"/>
      <c r="CFC3274" s="137"/>
      <c r="CFD3274" s="137"/>
      <c r="CFE3274" s="137"/>
      <c r="CFF3274" s="137"/>
      <c r="CFG3274" s="137"/>
      <c r="CFH3274" s="137"/>
      <c r="CFI3274" s="137"/>
      <c r="CFJ3274" s="137"/>
      <c r="CFK3274" s="137"/>
      <c r="CFL3274" s="137"/>
      <c r="CFM3274" s="137"/>
      <c r="CFN3274" s="137"/>
      <c r="CFO3274" s="137"/>
      <c r="CFP3274" s="137"/>
      <c r="CFQ3274" s="137"/>
      <c r="CFR3274" s="137"/>
      <c r="CFS3274" s="137"/>
      <c r="CFT3274" s="137"/>
      <c r="CFU3274" s="137"/>
      <c r="CFV3274" s="137"/>
      <c r="CFW3274" s="137"/>
      <c r="CFX3274" s="137"/>
      <c r="CFY3274" s="137"/>
      <c r="CFZ3274" s="137"/>
      <c r="CGA3274" s="137"/>
      <c r="CGB3274" s="137"/>
      <c r="CGC3274" s="137"/>
      <c r="CGD3274" s="137"/>
      <c r="CGE3274" s="137"/>
      <c r="CGF3274" s="137"/>
      <c r="CGG3274" s="137"/>
      <c r="CGH3274" s="137"/>
      <c r="CGI3274" s="137"/>
      <c r="CGJ3274" s="137"/>
      <c r="CGK3274" s="137"/>
      <c r="CGL3274" s="137"/>
      <c r="CGM3274" s="137"/>
      <c r="CGN3274" s="137"/>
      <c r="CGO3274" s="137"/>
      <c r="CGP3274" s="137"/>
      <c r="CGQ3274" s="137"/>
      <c r="CGR3274" s="137"/>
      <c r="CGS3274" s="137"/>
      <c r="CGT3274" s="137"/>
      <c r="CGU3274" s="137"/>
      <c r="CGV3274" s="137"/>
      <c r="CGW3274" s="137"/>
      <c r="CGX3274" s="137"/>
      <c r="CGY3274" s="137"/>
      <c r="CGZ3274" s="137"/>
      <c r="CHA3274" s="137"/>
      <c r="CHB3274" s="137"/>
      <c r="CHC3274" s="137"/>
      <c r="CHD3274" s="137"/>
      <c r="CHE3274" s="137"/>
      <c r="CHF3274" s="137"/>
      <c r="CHG3274" s="137"/>
      <c r="CHH3274" s="137"/>
      <c r="CHI3274" s="137"/>
      <c r="CHJ3274" s="137"/>
      <c r="CHK3274" s="137"/>
      <c r="CHL3274" s="137"/>
      <c r="CHM3274" s="137"/>
      <c r="CHN3274" s="137"/>
      <c r="CHO3274" s="137"/>
      <c r="CHP3274" s="137"/>
      <c r="CHQ3274" s="137"/>
      <c r="CHR3274" s="137"/>
      <c r="CHS3274" s="137"/>
      <c r="CHT3274" s="137"/>
      <c r="CHU3274" s="137"/>
      <c r="CHV3274" s="137"/>
      <c r="CHW3274" s="137"/>
      <c r="CHX3274" s="137"/>
      <c r="CHY3274" s="137"/>
      <c r="CHZ3274" s="137"/>
      <c r="CIA3274" s="137"/>
      <c r="CIB3274" s="137"/>
      <c r="CIC3274" s="137"/>
      <c r="CID3274" s="137"/>
      <c r="CIE3274" s="137"/>
      <c r="CIF3274" s="137"/>
      <c r="CIG3274" s="137"/>
      <c r="CIH3274" s="137"/>
      <c r="CII3274" s="137"/>
      <c r="CIJ3274" s="137"/>
      <c r="CIK3274" s="137"/>
      <c r="CIL3274" s="137"/>
      <c r="CIM3274" s="137"/>
      <c r="CIN3274" s="137"/>
      <c r="CIO3274" s="137"/>
      <c r="CIP3274" s="137"/>
      <c r="CIQ3274" s="137"/>
      <c r="CIR3274" s="137"/>
      <c r="CIS3274" s="137"/>
      <c r="CIT3274" s="137"/>
      <c r="CIU3274" s="137"/>
      <c r="CIV3274" s="137"/>
      <c r="CIW3274" s="137"/>
      <c r="CIX3274" s="137"/>
      <c r="CIY3274" s="137"/>
      <c r="CIZ3274" s="137"/>
      <c r="CJA3274" s="137"/>
      <c r="CJB3274" s="137"/>
      <c r="CJC3274" s="137"/>
      <c r="CJD3274" s="137"/>
      <c r="CJE3274" s="137"/>
      <c r="CJF3274" s="137"/>
      <c r="CJG3274" s="137"/>
      <c r="CJH3274" s="137"/>
      <c r="CJI3274" s="137"/>
      <c r="CJJ3274" s="137"/>
      <c r="CJK3274" s="137"/>
      <c r="CJL3274" s="137"/>
      <c r="CJM3274" s="137"/>
      <c r="CJN3274" s="137"/>
      <c r="CJO3274" s="137"/>
      <c r="CJP3274" s="137"/>
      <c r="CJQ3274" s="137"/>
      <c r="CJR3274" s="137"/>
      <c r="CJS3274" s="137"/>
      <c r="CJT3274" s="137"/>
      <c r="CJU3274" s="137"/>
      <c r="CJV3274" s="137"/>
      <c r="CJW3274" s="137"/>
      <c r="CJX3274" s="137"/>
      <c r="CJY3274" s="137"/>
      <c r="CJZ3274" s="137"/>
      <c r="CKA3274" s="137"/>
      <c r="CKB3274" s="137"/>
      <c r="CKC3274" s="137"/>
      <c r="CKD3274" s="137"/>
      <c r="CKE3274" s="137"/>
      <c r="CKF3274" s="137"/>
      <c r="CKG3274" s="137"/>
      <c r="CKH3274" s="137"/>
      <c r="CKI3274" s="137"/>
      <c r="CKJ3274" s="137"/>
      <c r="CKK3274" s="137"/>
      <c r="CKL3274" s="137"/>
      <c r="CKM3274" s="137"/>
      <c r="CKN3274" s="137"/>
      <c r="CKO3274" s="137"/>
      <c r="CKP3274" s="137"/>
      <c r="CKQ3274" s="137"/>
      <c r="CKR3274" s="137"/>
      <c r="CKS3274" s="137"/>
      <c r="CKT3274" s="137"/>
      <c r="CKU3274" s="137"/>
      <c r="CKV3274" s="137"/>
      <c r="CKW3274" s="137"/>
      <c r="CKX3274" s="137"/>
      <c r="CKY3274" s="137"/>
      <c r="CKZ3274" s="137"/>
      <c r="CLA3274" s="137"/>
      <c r="CLB3274" s="137"/>
      <c r="CLC3274" s="137"/>
      <c r="CLD3274" s="137"/>
      <c r="CLE3274" s="137"/>
      <c r="CLF3274" s="137"/>
      <c r="CLG3274" s="137"/>
      <c r="CLH3274" s="137"/>
      <c r="CLI3274" s="137"/>
      <c r="CLJ3274" s="137"/>
      <c r="CLK3274" s="137"/>
      <c r="CLL3274" s="137"/>
      <c r="CLM3274" s="137"/>
      <c r="CLN3274" s="137"/>
      <c r="CLO3274" s="137"/>
      <c r="CLP3274" s="137"/>
      <c r="CLQ3274" s="137"/>
      <c r="CLR3274" s="137"/>
      <c r="CLS3274" s="137"/>
      <c r="CLT3274" s="137"/>
      <c r="CLU3274" s="137"/>
      <c r="CLV3274" s="137"/>
      <c r="CLW3274" s="137"/>
      <c r="CLX3274" s="137"/>
      <c r="CLY3274" s="137"/>
      <c r="CLZ3274" s="137"/>
      <c r="CMA3274" s="137"/>
      <c r="CMB3274" s="137"/>
      <c r="CMC3274" s="137"/>
      <c r="CMD3274" s="137"/>
      <c r="CME3274" s="137"/>
      <c r="CMF3274" s="137"/>
      <c r="CMG3274" s="137"/>
      <c r="CMH3274" s="137"/>
      <c r="CMI3274" s="137"/>
      <c r="CMJ3274" s="137"/>
      <c r="CMK3274" s="137"/>
      <c r="CML3274" s="137"/>
      <c r="CMM3274" s="137"/>
      <c r="CMN3274" s="137"/>
      <c r="CMO3274" s="137"/>
      <c r="CMP3274" s="137"/>
      <c r="CMQ3274" s="137"/>
      <c r="CMR3274" s="137"/>
      <c r="CMS3274" s="137"/>
      <c r="CMT3274" s="137"/>
      <c r="CMU3274" s="137"/>
      <c r="CMV3274" s="137"/>
      <c r="CMW3274" s="137"/>
      <c r="CMX3274" s="137"/>
      <c r="CMY3274" s="137"/>
      <c r="CMZ3274" s="137"/>
      <c r="CNA3274" s="137"/>
      <c r="CNB3274" s="137"/>
      <c r="CNC3274" s="137"/>
      <c r="CND3274" s="137"/>
      <c r="CNE3274" s="137"/>
      <c r="CNF3274" s="137"/>
      <c r="CNG3274" s="137"/>
      <c r="CNH3274" s="137"/>
      <c r="CNI3274" s="137"/>
      <c r="CNJ3274" s="137"/>
      <c r="CNK3274" s="137"/>
      <c r="CNL3274" s="137"/>
      <c r="CNM3274" s="137"/>
      <c r="CNN3274" s="137"/>
      <c r="CNO3274" s="137"/>
      <c r="CNP3274" s="137"/>
      <c r="CNQ3274" s="137"/>
      <c r="CNR3274" s="137"/>
      <c r="CNS3274" s="137"/>
      <c r="CNT3274" s="137"/>
      <c r="CNU3274" s="137"/>
      <c r="CNV3274" s="137"/>
      <c r="CNW3274" s="137"/>
      <c r="CNX3274" s="137"/>
      <c r="CNY3274" s="137"/>
      <c r="CNZ3274" s="137"/>
      <c r="COA3274" s="137"/>
      <c r="COB3274" s="137"/>
      <c r="COC3274" s="137"/>
      <c r="COD3274" s="137"/>
      <c r="COE3274" s="137"/>
      <c r="COF3274" s="137"/>
      <c r="COG3274" s="137"/>
      <c r="COH3274" s="137"/>
      <c r="COI3274" s="137"/>
      <c r="COJ3274" s="137"/>
      <c r="COK3274" s="137"/>
      <c r="COL3274" s="137"/>
      <c r="COM3274" s="137"/>
      <c r="CON3274" s="137"/>
      <c r="COO3274" s="137"/>
      <c r="COP3274" s="137"/>
      <c r="COQ3274" s="137"/>
      <c r="COR3274" s="137"/>
      <c r="COS3274" s="137"/>
      <c r="COT3274" s="137"/>
      <c r="COU3274" s="137"/>
      <c r="COV3274" s="137"/>
      <c r="COW3274" s="137"/>
      <c r="COX3274" s="137"/>
      <c r="COY3274" s="137"/>
      <c r="COZ3274" s="137"/>
      <c r="CPA3274" s="137"/>
      <c r="CPB3274" s="137"/>
      <c r="CPC3274" s="137"/>
      <c r="CPD3274" s="137"/>
      <c r="CPE3274" s="137"/>
      <c r="CPF3274" s="137"/>
      <c r="CPG3274" s="137"/>
      <c r="CPH3274" s="137"/>
      <c r="CPI3274" s="137"/>
      <c r="CPJ3274" s="137"/>
      <c r="CPK3274" s="137"/>
      <c r="CPL3274" s="137"/>
      <c r="CPM3274" s="137"/>
      <c r="CPN3274" s="137"/>
      <c r="CPO3274" s="137"/>
      <c r="CPP3274" s="137"/>
      <c r="CPQ3274" s="137"/>
      <c r="CPR3274" s="137"/>
      <c r="CPS3274" s="137"/>
      <c r="CPT3274" s="137"/>
      <c r="CPU3274" s="137"/>
      <c r="CPV3274" s="137"/>
      <c r="CPW3274" s="137"/>
      <c r="CPX3274" s="137"/>
      <c r="CPY3274" s="137"/>
      <c r="CPZ3274" s="137"/>
      <c r="CQA3274" s="137"/>
      <c r="CQB3274" s="137"/>
      <c r="CQC3274" s="137"/>
      <c r="CQD3274" s="137"/>
      <c r="CQE3274" s="137"/>
      <c r="CQF3274" s="137"/>
      <c r="CQG3274" s="137"/>
      <c r="CQH3274" s="137"/>
      <c r="CQI3274" s="137"/>
      <c r="CQJ3274" s="137"/>
      <c r="CQK3274" s="137"/>
      <c r="CQL3274" s="137"/>
      <c r="CQM3274" s="137"/>
      <c r="CQN3274" s="137"/>
      <c r="CQO3274" s="137"/>
      <c r="CQP3274" s="137"/>
      <c r="CQQ3274" s="137"/>
      <c r="CQR3274" s="137"/>
      <c r="CQS3274" s="137"/>
      <c r="CQT3274" s="137"/>
      <c r="CQU3274" s="137"/>
      <c r="CQV3274" s="137"/>
      <c r="CQW3274" s="137"/>
      <c r="CQX3274" s="137"/>
      <c r="CQY3274" s="137"/>
      <c r="CQZ3274" s="137"/>
      <c r="CRA3274" s="137"/>
      <c r="CRB3274" s="137"/>
      <c r="CRC3274" s="137"/>
      <c r="CRD3274" s="137"/>
      <c r="CRE3274" s="137"/>
      <c r="CRF3274" s="137"/>
      <c r="CRG3274" s="137"/>
      <c r="CRH3274" s="137"/>
      <c r="CRI3274" s="137"/>
      <c r="CRJ3274" s="137"/>
      <c r="CRK3274" s="137"/>
      <c r="CRL3274" s="137"/>
      <c r="CRM3274" s="137"/>
      <c r="CRN3274" s="137"/>
      <c r="CRO3274" s="137"/>
      <c r="CRP3274" s="137"/>
      <c r="CRQ3274" s="137"/>
      <c r="CRR3274" s="137"/>
      <c r="CRS3274" s="137"/>
      <c r="CRT3274" s="137"/>
      <c r="CRU3274" s="137"/>
      <c r="CRV3274" s="137"/>
      <c r="CRW3274" s="137"/>
      <c r="CRX3274" s="137"/>
      <c r="CRY3274" s="137"/>
      <c r="CRZ3274" s="137"/>
      <c r="CSA3274" s="137"/>
      <c r="CSB3274" s="137"/>
      <c r="CSC3274" s="137"/>
      <c r="CSD3274" s="137"/>
      <c r="CSE3274" s="137"/>
      <c r="CSF3274" s="137"/>
      <c r="CSG3274" s="137"/>
      <c r="CSH3274" s="137"/>
      <c r="CSI3274" s="137"/>
      <c r="CSJ3274" s="137"/>
      <c r="CSK3274" s="137"/>
      <c r="CSL3274" s="137"/>
      <c r="CSM3274" s="137"/>
      <c r="CSN3274" s="137"/>
      <c r="CSO3274" s="137"/>
      <c r="CSP3274" s="137"/>
      <c r="CSQ3274" s="137"/>
      <c r="CSR3274" s="137"/>
      <c r="CSS3274" s="137"/>
      <c r="CST3274" s="137"/>
      <c r="CSU3274" s="137"/>
      <c r="CSV3274" s="137"/>
      <c r="CSW3274" s="137"/>
      <c r="CSX3274" s="137"/>
      <c r="CSY3274" s="137"/>
      <c r="CSZ3274" s="137"/>
      <c r="CTA3274" s="137"/>
      <c r="CTB3274" s="137"/>
      <c r="CTC3274" s="137"/>
      <c r="CTD3274" s="137"/>
      <c r="CTE3274" s="137"/>
      <c r="CTF3274" s="137"/>
      <c r="CTG3274" s="137"/>
      <c r="CTH3274" s="137"/>
      <c r="CTI3274" s="137"/>
      <c r="CTJ3274" s="137"/>
      <c r="CTK3274" s="137"/>
      <c r="CTL3274" s="137"/>
      <c r="CTM3274" s="137"/>
      <c r="CTN3274" s="137"/>
      <c r="CTO3274" s="137"/>
      <c r="CTP3274" s="137"/>
      <c r="CTQ3274" s="137"/>
      <c r="CTR3274" s="137"/>
      <c r="CTS3274" s="137"/>
      <c r="CTT3274" s="137"/>
      <c r="CTU3274" s="137"/>
      <c r="CTV3274" s="137"/>
      <c r="CTW3274" s="137"/>
      <c r="CTX3274" s="137"/>
      <c r="CTY3274" s="137"/>
      <c r="CTZ3274" s="137"/>
      <c r="CUA3274" s="137"/>
      <c r="CUB3274" s="137"/>
      <c r="CUC3274" s="137"/>
      <c r="CUD3274" s="137"/>
      <c r="CUE3274" s="137"/>
      <c r="CUF3274" s="137"/>
      <c r="CUG3274" s="137"/>
      <c r="CUH3274" s="137"/>
      <c r="CUI3274" s="137"/>
      <c r="CUJ3274" s="137"/>
      <c r="CUK3274" s="137"/>
      <c r="CUL3274" s="137"/>
      <c r="CUM3274" s="137"/>
      <c r="CUN3274" s="137"/>
      <c r="CUO3274" s="137"/>
      <c r="CUP3274" s="137"/>
      <c r="CUQ3274" s="137"/>
      <c r="CUR3274" s="137"/>
      <c r="CUS3274" s="137"/>
      <c r="CUT3274" s="137"/>
      <c r="CUU3274" s="137"/>
      <c r="CUV3274" s="137"/>
      <c r="CUW3274" s="137"/>
      <c r="CUX3274" s="137"/>
      <c r="CUY3274" s="137"/>
      <c r="CUZ3274" s="137"/>
      <c r="CVA3274" s="137"/>
      <c r="CVB3274" s="137"/>
      <c r="CVC3274" s="137"/>
      <c r="CVD3274" s="137"/>
      <c r="CVE3274" s="137"/>
      <c r="CVF3274" s="137"/>
      <c r="CVG3274" s="137"/>
      <c r="CVH3274" s="137"/>
      <c r="CVI3274" s="137"/>
      <c r="CVJ3274" s="137"/>
      <c r="CVK3274" s="137"/>
      <c r="CVL3274" s="137"/>
      <c r="CVM3274" s="137"/>
      <c r="CVN3274" s="137"/>
      <c r="CVO3274" s="137"/>
      <c r="CVP3274" s="137"/>
      <c r="CVQ3274" s="137"/>
      <c r="CVR3274" s="137"/>
      <c r="CVS3274" s="137"/>
      <c r="CVT3274" s="137"/>
      <c r="CVU3274" s="137"/>
      <c r="CVV3274" s="137"/>
      <c r="CVW3274" s="137"/>
      <c r="CVX3274" s="137"/>
      <c r="CVY3274" s="137"/>
      <c r="CVZ3274" s="137"/>
      <c r="CWA3274" s="137"/>
      <c r="CWB3274" s="137"/>
      <c r="CWC3274" s="137"/>
      <c r="CWD3274" s="137"/>
      <c r="CWE3274" s="137"/>
      <c r="CWF3274" s="137"/>
      <c r="CWG3274" s="137"/>
      <c r="CWH3274" s="137"/>
      <c r="CWI3274" s="137"/>
      <c r="CWJ3274" s="137"/>
      <c r="CWK3274" s="137"/>
      <c r="CWL3274" s="137"/>
      <c r="CWM3274" s="137"/>
      <c r="CWN3274" s="137"/>
      <c r="CWO3274" s="137"/>
      <c r="CWP3274" s="137"/>
      <c r="CWQ3274" s="137"/>
      <c r="CWR3274" s="137"/>
      <c r="CWS3274" s="137"/>
      <c r="CWT3274" s="137"/>
      <c r="CWU3274" s="137"/>
      <c r="CWV3274" s="137"/>
      <c r="CWW3274" s="137"/>
      <c r="CWX3274" s="137"/>
      <c r="CWY3274" s="137"/>
      <c r="CWZ3274" s="137"/>
      <c r="CXA3274" s="137"/>
      <c r="CXB3274" s="137"/>
      <c r="CXC3274" s="137"/>
      <c r="CXD3274" s="137"/>
      <c r="CXE3274" s="137"/>
      <c r="CXF3274" s="137"/>
      <c r="CXG3274" s="137"/>
      <c r="CXH3274" s="137"/>
      <c r="CXI3274" s="137"/>
      <c r="CXJ3274" s="137"/>
      <c r="CXK3274" s="137"/>
      <c r="CXL3274" s="137"/>
      <c r="CXM3274" s="137"/>
      <c r="CXN3274" s="137"/>
      <c r="CXO3274" s="137"/>
      <c r="CXP3274" s="137"/>
      <c r="CXQ3274" s="137"/>
      <c r="CXR3274" s="137"/>
      <c r="CXS3274" s="137"/>
      <c r="CXT3274" s="137"/>
      <c r="CXU3274" s="137"/>
      <c r="CXV3274" s="137"/>
      <c r="CXW3274" s="137"/>
      <c r="CXX3274" s="137"/>
      <c r="CXY3274" s="137"/>
      <c r="CXZ3274" s="137"/>
      <c r="CYA3274" s="137"/>
      <c r="CYB3274" s="137"/>
      <c r="CYC3274" s="137"/>
      <c r="CYD3274" s="137"/>
      <c r="CYE3274" s="137"/>
      <c r="CYF3274" s="137"/>
      <c r="CYG3274" s="137"/>
      <c r="CYH3274" s="137"/>
      <c r="CYI3274" s="137"/>
      <c r="CYJ3274" s="137"/>
      <c r="CYK3274" s="137"/>
      <c r="CYL3274" s="137"/>
      <c r="CYM3274" s="137"/>
      <c r="CYN3274" s="137"/>
      <c r="CYO3274" s="137"/>
      <c r="CYP3274" s="137"/>
      <c r="CYQ3274" s="137"/>
      <c r="CYR3274" s="137"/>
      <c r="CYS3274" s="137"/>
      <c r="CYT3274" s="137"/>
      <c r="CYU3274" s="137"/>
      <c r="CYV3274" s="137"/>
      <c r="CYW3274" s="137"/>
      <c r="CYX3274" s="137"/>
      <c r="CYY3274" s="137"/>
      <c r="CYZ3274" s="137"/>
      <c r="CZA3274" s="137"/>
      <c r="CZB3274" s="137"/>
      <c r="CZC3274" s="137"/>
      <c r="CZD3274" s="137"/>
      <c r="CZE3274" s="137"/>
      <c r="CZF3274" s="137"/>
      <c r="CZG3274" s="137"/>
      <c r="CZH3274" s="137"/>
      <c r="CZI3274" s="137"/>
      <c r="CZJ3274" s="137"/>
      <c r="CZK3274" s="137"/>
      <c r="CZL3274" s="137"/>
      <c r="CZM3274" s="137"/>
      <c r="CZN3274" s="137"/>
      <c r="CZO3274" s="137"/>
      <c r="CZP3274" s="137"/>
      <c r="CZQ3274" s="137"/>
      <c r="CZR3274" s="137"/>
      <c r="CZS3274" s="137"/>
      <c r="CZT3274" s="137"/>
      <c r="CZU3274" s="137"/>
      <c r="CZV3274" s="137"/>
      <c r="CZW3274" s="137"/>
      <c r="CZX3274" s="137"/>
      <c r="CZY3274" s="137"/>
      <c r="CZZ3274" s="137"/>
      <c r="DAA3274" s="137"/>
      <c r="DAB3274" s="137"/>
      <c r="DAC3274" s="137"/>
      <c r="DAD3274" s="137"/>
      <c r="DAE3274" s="137"/>
      <c r="DAF3274" s="137"/>
      <c r="DAG3274" s="137"/>
      <c r="DAH3274" s="137"/>
      <c r="DAI3274" s="137"/>
      <c r="DAJ3274" s="137"/>
      <c r="DAK3274" s="137"/>
      <c r="DAL3274" s="137"/>
      <c r="DAM3274" s="137"/>
      <c r="DAN3274" s="137"/>
      <c r="DAO3274" s="137"/>
      <c r="DAP3274" s="137"/>
      <c r="DAQ3274" s="137"/>
      <c r="DAR3274" s="137"/>
      <c r="DAS3274" s="137"/>
      <c r="DAT3274" s="137"/>
      <c r="DAU3274" s="137"/>
      <c r="DAV3274" s="137"/>
      <c r="DAW3274" s="137"/>
      <c r="DAX3274" s="137"/>
      <c r="DAY3274" s="137"/>
      <c r="DAZ3274" s="137"/>
      <c r="DBA3274" s="137"/>
      <c r="DBB3274" s="137"/>
      <c r="DBC3274" s="137"/>
      <c r="DBD3274" s="137"/>
      <c r="DBE3274" s="137"/>
      <c r="DBF3274" s="137"/>
      <c r="DBG3274" s="137"/>
      <c r="DBH3274" s="137"/>
      <c r="DBI3274" s="137"/>
      <c r="DBJ3274" s="137"/>
      <c r="DBK3274" s="137"/>
      <c r="DBL3274" s="137"/>
      <c r="DBM3274" s="137"/>
      <c r="DBN3274" s="137"/>
      <c r="DBO3274" s="137"/>
      <c r="DBP3274" s="137"/>
      <c r="DBQ3274" s="137"/>
      <c r="DBR3274" s="137"/>
      <c r="DBS3274" s="137"/>
      <c r="DBT3274" s="137"/>
      <c r="DBU3274" s="137"/>
      <c r="DBV3274" s="137"/>
      <c r="DBW3274" s="137"/>
      <c r="DBX3274" s="137"/>
      <c r="DBY3274" s="137"/>
      <c r="DBZ3274" s="137"/>
      <c r="DCA3274" s="137"/>
      <c r="DCB3274" s="137"/>
      <c r="DCC3274" s="137"/>
      <c r="DCD3274" s="137"/>
      <c r="DCE3274" s="137"/>
      <c r="DCF3274" s="137"/>
      <c r="DCG3274" s="137"/>
      <c r="DCH3274" s="137"/>
      <c r="DCI3274" s="137"/>
      <c r="DCJ3274" s="137"/>
      <c r="DCK3274" s="137"/>
      <c r="DCL3274" s="137"/>
      <c r="DCM3274" s="137"/>
      <c r="DCN3274" s="137"/>
      <c r="DCO3274" s="137"/>
      <c r="DCP3274" s="137"/>
      <c r="DCQ3274" s="137"/>
      <c r="DCR3274" s="137"/>
      <c r="DCS3274" s="137"/>
      <c r="DCT3274" s="137"/>
      <c r="DCU3274" s="137"/>
      <c r="DCV3274" s="137"/>
      <c r="DCW3274" s="137"/>
      <c r="DCX3274" s="137"/>
      <c r="DCY3274" s="137"/>
      <c r="DCZ3274" s="137"/>
      <c r="DDA3274" s="137"/>
      <c r="DDB3274" s="137"/>
      <c r="DDC3274" s="137"/>
      <c r="DDD3274" s="137"/>
      <c r="DDE3274" s="137"/>
      <c r="DDF3274" s="137"/>
      <c r="DDG3274" s="137"/>
      <c r="DDH3274" s="137"/>
      <c r="DDI3274" s="137"/>
      <c r="DDJ3274" s="137"/>
      <c r="DDK3274" s="137"/>
      <c r="DDL3274" s="137"/>
      <c r="DDM3274" s="137"/>
      <c r="DDN3274" s="137"/>
      <c r="DDO3274" s="137"/>
      <c r="DDP3274" s="137"/>
      <c r="DDQ3274" s="137"/>
      <c r="DDR3274" s="137"/>
      <c r="DDS3274" s="137"/>
      <c r="DDT3274" s="137"/>
      <c r="DDU3274" s="137"/>
      <c r="DDV3274" s="137"/>
      <c r="DDW3274" s="137"/>
      <c r="DDX3274" s="137"/>
      <c r="DDY3274" s="137"/>
      <c r="DDZ3274" s="137"/>
      <c r="DEA3274" s="137"/>
      <c r="DEB3274" s="137"/>
      <c r="DEC3274" s="137"/>
      <c r="DED3274" s="137"/>
      <c r="DEE3274" s="137"/>
      <c r="DEF3274" s="137"/>
      <c r="DEG3274" s="137"/>
      <c r="DEH3274" s="137"/>
      <c r="DEI3274" s="137"/>
      <c r="DEJ3274" s="137"/>
      <c r="DEK3274" s="137"/>
      <c r="DEL3274" s="137"/>
      <c r="DEM3274" s="137"/>
      <c r="DEN3274" s="137"/>
      <c r="DEO3274" s="137"/>
      <c r="DEP3274" s="137"/>
      <c r="DEQ3274" s="137"/>
      <c r="DER3274" s="137"/>
      <c r="DES3274" s="137"/>
      <c r="DET3274" s="137"/>
      <c r="DEU3274" s="137"/>
      <c r="DEV3274" s="137"/>
      <c r="DEW3274" s="137"/>
      <c r="DEX3274" s="137"/>
      <c r="DEY3274" s="137"/>
      <c r="DEZ3274" s="137"/>
      <c r="DFA3274" s="137"/>
      <c r="DFB3274" s="137"/>
      <c r="DFC3274" s="137"/>
      <c r="DFD3274" s="137"/>
      <c r="DFE3274" s="137"/>
      <c r="DFF3274" s="137"/>
      <c r="DFG3274" s="137"/>
      <c r="DFH3274" s="137"/>
      <c r="DFI3274" s="137"/>
      <c r="DFJ3274" s="137"/>
      <c r="DFK3274" s="137"/>
      <c r="DFL3274" s="137"/>
      <c r="DFM3274" s="137"/>
      <c r="DFN3274" s="137"/>
      <c r="DFO3274" s="137"/>
      <c r="DFP3274" s="137"/>
      <c r="DFQ3274" s="137"/>
      <c r="DFR3274" s="137"/>
      <c r="DFS3274" s="137"/>
      <c r="DFT3274" s="137"/>
      <c r="DFU3274" s="137"/>
      <c r="DFV3274" s="137"/>
      <c r="DFW3274" s="137"/>
      <c r="DFX3274" s="137"/>
      <c r="DFY3274" s="137"/>
      <c r="DFZ3274" s="137"/>
      <c r="DGA3274" s="137"/>
      <c r="DGB3274" s="137"/>
      <c r="DGC3274" s="137"/>
      <c r="DGD3274" s="137"/>
      <c r="DGE3274" s="137"/>
      <c r="DGF3274" s="137"/>
      <c r="DGG3274" s="137"/>
      <c r="DGH3274" s="137"/>
      <c r="DGI3274" s="137"/>
      <c r="DGJ3274" s="137"/>
      <c r="DGK3274" s="137"/>
      <c r="DGL3274" s="137"/>
      <c r="DGM3274" s="137"/>
      <c r="DGN3274" s="137"/>
      <c r="DGO3274" s="137"/>
      <c r="DGP3274" s="137"/>
      <c r="DGQ3274" s="137"/>
      <c r="DGR3274" s="137"/>
      <c r="DGS3274" s="137"/>
      <c r="DGT3274" s="137"/>
      <c r="DGU3274" s="137"/>
      <c r="DGV3274" s="137"/>
      <c r="DGW3274" s="137"/>
      <c r="DGX3274" s="137"/>
      <c r="DGY3274" s="137"/>
      <c r="DGZ3274" s="137"/>
      <c r="DHA3274" s="137"/>
      <c r="DHB3274" s="137"/>
      <c r="DHC3274" s="137"/>
      <c r="DHD3274" s="137"/>
      <c r="DHE3274" s="137"/>
      <c r="DHF3274" s="137"/>
      <c r="DHG3274" s="137"/>
      <c r="DHH3274" s="137"/>
      <c r="DHI3274" s="137"/>
      <c r="DHJ3274" s="137"/>
      <c r="DHK3274" s="137"/>
      <c r="DHL3274" s="137"/>
      <c r="DHM3274" s="137"/>
      <c r="DHN3274" s="137"/>
      <c r="DHO3274" s="137"/>
    </row>
    <row r="3275" spans="1:2927" s="148" customFormat="1" ht="50.15" customHeight="1" outlineLevel="1" x14ac:dyDescent="0.35">
      <c r="A3275" s="161" t="s">
        <v>4521</v>
      </c>
      <c r="B3275" s="163" t="s">
        <v>4522</v>
      </c>
      <c r="C3275" s="64"/>
      <c r="D3275" s="404">
        <v>2341</v>
      </c>
      <c r="E3275" s="66">
        <f>E3284</f>
        <v>0</v>
      </c>
      <c r="F3275" s="65"/>
      <c r="G3275" s="65"/>
      <c r="H3275" s="65"/>
      <c r="I3275" s="66">
        <f t="shared" si="201"/>
        <v>0</v>
      </c>
      <c r="J3275" s="66">
        <f>J3284</f>
        <v>0</v>
      </c>
      <c r="K3275" s="65"/>
      <c r="L3275" s="65"/>
      <c r="M3275" s="65"/>
      <c r="N3275" s="66">
        <f t="shared" si="200"/>
        <v>0</v>
      </c>
      <c r="O3275" s="67">
        <f>O3276</f>
        <v>46055</v>
      </c>
      <c r="P3275" s="67">
        <f>P3284</f>
        <v>46203</v>
      </c>
      <c r="Q3275" s="68"/>
      <c r="R3275" s="71" t="s">
        <v>33</v>
      </c>
      <c r="S3275" s="71" t="s">
        <v>4523</v>
      </c>
      <c r="T3275" s="71" t="s">
        <v>414</v>
      </c>
      <c r="U3275" s="147"/>
      <c r="V3275" s="137"/>
      <c r="W3275" s="137"/>
      <c r="X3275" s="137"/>
      <c r="Y3275" s="137"/>
      <c r="Z3275" s="137"/>
      <c r="AA3275" s="137"/>
      <c r="AB3275" s="137"/>
      <c r="AC3275" s="137"/>
      <c r="AD3275" s="137"/>
      <c r="AE3275" s="137"/>
      <c r="AF3275" s="137"/>
      <c r="AG3275" s="137"/>
      <c r="AH3275" s="137"/>
      <c r="AI3275" s="137"/>
      <c r="AJ3275" s="137"/>
      <c r="AK3275" s="137"/>
      <c r="AL3275" s="137"/>
      <c r="AM3275" s="137"/>
      <c r="AN3275" s="137"/>
      <c r="AO3275" s="137"/>
      <c r="AP3275" s="137"/>
      <c r="AQ3275" s="137"/>
      <c r="AR3275" s="137"/>
      <c r="AS3275" s="137"/>
      <c r="AT3275" s="137"/>
      <c r="AU3275" s="137"/>
      <c r="AV3275" s="137"/>
      <c r="AW3275" s="137"/>
      <c r="AX3275" s="137"/>
      <c r="AY3275" s="137"/>
      <c r="AZ3275" s="137"/>
      <c r="BA3275" s="137"/>
      <c r="BB3275" s="137"/>
      <c r="BC3275" s="137"/>
      <c r="BD3275" s="137"/>
      <c r="BE3275" s="137"/>
      <c r="BF3275" s="137"/>
      <c r="BG3275" s="137"/>
      <c r="BH3275" s="137"/>
      <c r="BI3275" s="137"/>
      <c r="BJ3275" s="137"/>
      <c r="BK3275" s="137"/>
      <c r="BL3275" s="137"/>
      <c r="BM3275" s="137"/>
      <c r="BN3275" s="137"/>
      <c r="BO3275" s="137"/>
      <c r="BP3275" s="137"/>
      <c r="BQ3275" s="137"/>
      <c r="BR3275" s="137"/>
      <c r="BS3275" s="137"/>
      <c r="BT3275" s="137"/>
      <c r="BU3275" s="137"/>
      <c r="BV3275" s="137"/>
      <c r="BW3275" s="137"/>
      <c r="BX3275" s="137"/>
      <c r="BY3275" s="137"/>
      <c r="BZ3275" s="137"/>
      <c r="CA3275" s="137"/>
      <c r="CB3275" s="137"/>
      <c r="CC3275" s="137"/>
      <c r="CD3275" s="137"/>
      <c r="CE3275" s="137"/>
      <c r="CF3275" s="137"/>
      <c r="CG3275" s="137"/>
      <c r="CH3275" s="137"/>
      <c r="CI3275" s="137"/>
      <c r="CJ3275" s="137"/>
      <c r="CK3275" s="137"/>
      <c r="CL3275" s="137"/>
      <c r="CM3275" s="137"/>
      <c r="CN3275" s="137"/>
      <c r="CO3275" s="137"/>
      <c r="CP3275" s="137"/>
      <c r="CQ3275" s="137"/>
      <c r="CR3275" s="137"/>
      <c r="CS3275" s="137"/>
      <c r="CT3275" s="137"/>
      <c r="CU3275" s="137"/>
      <c r="CV3275" s="137"/>
      <c r="CW3275" s="137"/>
      <c r="CX3275" s="137"/>
      <c r="CY3275" s="137"/>
      <c r="CZ3275" s="137"/>
      <c r="DA3275" s="137"/>
      <c r="DB3275" s="137"/>
      <c r="DC3275" s="137"/>
      <c r="DD3275" s="137"/>
      <c r="DE3275" s="137"/>
      <c r="DF3275" s="137"/>
      <c r="DG3275" s="137"/>
      <c r="DH3275" s="137"/>
      <c r="DI3275" s="137"/>
      <c r="DJ3275" s="137"/>
      <c r="DK3275" s="137"/>
      <c r="DL3275" s="137"/>
      <c r="DM3275" s="137"/>
      <c r="DN3275" s="137"/>
      <c r="DO3275" s="137"/>
      <c r="DP3275" s="137"/>
      <c r="DQ3275" s="137"/>
      <c r="DR3275" s="137"/>
      <c r="DS3275" s="137"/>
      <c r="DT3275" s="137"/>
      <c r="DU3275" s="137"/>
      <c r="DV3275" s="137"/>
      <c r="DW3275" s="137"/>
      <c r="DX3275" s="137"/>
      <c r="DY3275" s="137"/>
      <c r="DZ3275" s="137"/>
      <c r="EA3275" s="137"/>
      <c r="EB3275" s="137"/>
      <c r="EC3275" s="137"/>
      <c r="ED3275" s="137"/>
      <c r="EE3275" s="137"/>
      <c r="EF3275" s="137"/>
      <c r="EG3275" s="137"/>
      <c r="EH3275" s="137"/>
      <c r="EI3275" s="137"/>
      <c r="EJ3275" s="137"/>
      <c r="EK3275" s="137"/>
      <c r="EL3275" s="137"/>
      <c r="EM3275" s="137"/>
      <c r="EN3275" s="137"/>
      <c r="EO3275" s="137"/>
      <c r="EP3275" s="137"/>
      <c r="EQ3275" s="137"/>
      <c r="ER3275" s="137"/>
      <c r="ES3275" s="137"/>
      <c r="ET3275" s="137"/>
      <c r="EU3275" s="137"/>
      <c r="EV3275" s="137"/>
      <c r="EW3275" s="137"/>
      <c r="EX3275" s="137"/>
      <c r="EY3275" s="137"/>
      <c r="EZ3275" s="137"/>
      <c r="FA3275" s="137"/>
      <c r="FB3275" s="137"/>
      <c r="FC3275" s="137"/>
      <c r="FD3275" s="137"/>
      <c r="FE3275" s="137"/>
      <c r="FF3275" s="137"/>
      <c r="FG3275" s="137"/>
      <c r="FH3275" s="137"/>
      <c r="FI3275" s="137"/>
      <c r="FJ3275" s="137"/>
      <c r="FK3275" s="137"/>
      <c r="FL3275" s="137"/>
      <c r="FM3275" s="137"/>
      <c r="FN3275" s="137"/>
      <c r="FO3275" s="137"/>
      <c r="FP3275" s="137"/>
      <c r="FQ3275" s="137"/>
      <c r="FR3275" s="137"/>
      <c r="FS3275" s="137"/>
      <c r="FT3275" s="137"/>
      <c r="FU3275" s="137"/>
      <c r="FV3275" s="137"/>
      <c r="FW3275" s="137"/>
      <c r="FX3275" s="137"/>
      <c r="FY3275" s="137"/>
      <c r="FZ3275" s="137"/>
      <c r="GA3275" s="137"/>
      <c r="GB3275" s="137"/>
      <c r="GC3275" s="137"/>
      <c r="GD3275" s="137"/>
      <c r="GE3275" s="137"/>
      <c r="GF3275" s="137"/>
      <c r="GG3275" s="137"/>
      <c r="GH3275" s="137"/>
      <c r="GI3275" s="137"/>
      <c r="GJ3275" s="137"/>
      <c r="GK3275" s="137"/>
      <c r="GL3275" s="137"/>
      <c r="GM3275" s="137"/>
      <c r="GN3275" s="137"/>
      <c r="GO3275" s="137"/>
      <c r="GP3275" s="137"/>
      <c r="GQ3275" s="137"/>
      <c r="GR3275" s="137"/>
      <c r="GS3275" s="137"/>
      <c r="GT3275" s="137"/>
      <c r="GU3275" s="137"/>
      <c r="GV3275" s="137"/>
      <c r="GW3275" s="137"/>
      <c r="GX3275" s="137"/>
      <c r="GY3275" s="137"/>
      <c r="GZ3275" s="137"/>
      <c r="HA3275" s="137"/>
      <c r="HB3275" s="137"/>
      <c r="HC3275" s="137"/>
      <c r="HD3275" s="137"/>
      <c r="HE3275" s="137"/>
      <c r="HF3275" s="137"/>
      <c r="HG3275" s="137"/>
      <c r="HH3275" s="137"/>
      <c r="HI3275" s="137"/>
      <c r="HJ3275" s="137"/>
      <c r="HK3275" s="137"/>
      <c r="HL3275" s="137"/>
      <c r="HM3275" s="137"/>
      <c r="HN3275" s="137"/>
      <c r="HO3275" s="137"/>
      <c r="HP3275" s="137"/>
      <c r="HQ3275" s="137"/>
      <c r="HR3275" s="137"/>
      <c r="HS3275" s="137"/>
      <c r="HT3275" s="137"/>
      <c r="HU3275" s="137"/>
      <c r="HV3275" s="137"/>
      <c r="HW3275" s="137"/>
      <c r="HX3275" s="137"/>
      <c r="HY3275" s="137"/>
      <c r="HZ3275" s="137"/>
      <c r="IA3275" s="137"/>
      <c r="IB3275" s="137"/>
      <c r="IC3275" s="137"/>
      <c r="ID3275" s="137"/>
      <c r="IE3275" s="137"/>
      <c r="IF3275" s="137"/>
      <c r="IG3275" s="137"/>
      <c r="IH3275" s="137"/>
      <c r="II3275" s="137"/>
      <c r="IJ3275" s="137"/>
      <c r="IK3275" s="137"/>
      <c r="IL3275" s="137"/>
      <c r="IM3275" s="137"/>
      <c r="IN3275" s="137"/>
      <c r="IO3275" s="137"/>
      <c r="IP3275" s="137"/>
      <c r="IQ3275" s="137"/>
      <c r="IR3275" s="137"/>
      <c r="IS3275" s="137"/>
      <c r="IT3275" s="137"/>
      <c r="IU3275" s="137"/>
      <c r="IV3275" s="137"/>
      <c r="IW3275" s="137"/>
      <c r="IX3275" s="137"/>
      <c r="IY3275" s="137"/>
      <c r="IZ3275" s="137"/>
      <c r="JA3275" s="137"/>
      <c r="JB3275" s="137"/>
      <c r="JC3275" s="137"/>
      <c r="JD3275" s="137"/>
      <c r="JE3275" s="137"/>
      <c r="JF3275" s="137"/>
      <c r="JG3275" s="137"/>
      <c r="JH3275" s="137"/>
      <c r="JI3275" s="137"/>
      <c r="JJ3275" s="137"/>
      <c r="JK3275" s="137"/>
      <c r="JL3275" s="137"/>
      <c r="JM3275" s="137"/>
      <c r="JN3275" s="137"/>
      <c r="JO3275" s="137"/>
      <c r="JP3275" s="137"/>
      <c r="JQ3275" s="137"/>
      <c r="JR3275" s="137"/>
      <c r="JS3275" s="137"/>
      <c r="JT3275" s="137"/>
      <c r="JU3275" s="137"/>
      <c r="JV3275" s="137"/>
      <c r="JW3275" s="137"/>
      <c r="JX3275" s="137"/>
      <c r="JY3275" s="137"/>
      <c r="JZ3275" s="137"/>
      <c r="KA3275" s="137"/>
      <c r="KB3275" s="137"/>
      <c r="KC3275" s="137"/>
      <c r="KD3275" s="137"/>
      <c r="KE3275" s="137"/>
      <c r="KF3275" s="137"/>
      <c r="KG3275" s="137"/>
      <c r="KH3275" s="137"/>
      <c r="KI3275" s="137"/>
      <c r="KJ3275" s="137"/>
      <c r="KK3275" s="137"/>
      <c r="KL3275" s="137"/>
      <c r="KM3275" s="137"/>
      <c r="KN3275" s="137"/>
      <c r="KO3275" s="137"/>
      <c r="KP3275" s="137"/>
      <c r="KQ3275" s="137"/>
      <c r="KR3275" s="137"/>
      <c r="KS3275" s="137"/>
      <c r="KT3275" s="137"/>
      <c r="KU3275" s="137"/>
      <c r="KV3275" s="137"/>
      <c r="KW3275" s="137"/>
      <c r="KX3275" s="137"/>
      <c r="KY3275" s="137"/>
      <c r="KZ3275" s="137"/>
      <c r="LA3275" s="137"/>
      <c r="LB3275" s="137"/>
      <c r="LC3275" s="137"/>
      <c r="LD3275" s="137"/>
      <c r="LE3275" s="137"/>
      <c r="LF3275" s="137"/>
      <c r="LG3275" s="137"/>
      <c r="LH3275" s="137"/>
      <c r="LI3275" s="137"/>
      <c r="LJ3275" s="137"/>
      <c r="LK3275" s="137"/>
      <c r="LL3275" s="137"/>
      <c r="LM3275" s="137"/>
      <c r="LN3275" s="137"/>
      <c r="LO3275" s="137"/>
      <c r="LP3275" s="137"/>
      <c r="LQ3275" s="137"/>
      <c r="LR3275" s="137"/>
      <c r="LS3275" s="137"/>
      <c r="LT3275" s="137"/>
      <c r="LU3275" s="137"/>
      <c r="LV3275" s="137"/>
      <c r="LW3275" s="137"/>
      <c r="LX3275" s="137"/>
      <c r="LY3275" s="137"/>
      <c r="LZ3275" s="137"/>
      <c r="MA3275" s="137"/>
      <c r="MB3275" s="137"/>
      <c r="MC3275" s="137"/>
      <c r="MD3275" s="137"/>
      <c r="ME3275" s="137"/>
      <c r="MF3275" s="137"/>
      <c r="MG3275" s="137"/>
      <c r="MH3275" s="137"/>
      <c r="MI3275" s="137"/>
      <c r="MJ3275" s="137"/>
      <c r="MK3275" s="137"/>
      <c r="ML3275" s="137"/>
      <c r="MM3275" s="137"/>
      <c r="MN3275" s="137"/>
      <c r="MO3275" s="137"/>
      <c r="MP3275" s="137"/>
      <c r="MQ3275" s="137"/>
      <c r="MR3275" s="137"/>
      <c r="MS3275" s="137"/>
      <c r="MT3275" s="137"/>
      <c r="MU3275" s="137"/>
      <c r="MV3275" s="137"/>
      <c r="MW3275" s="137"/>
      <c r="MX3275" s="137"/>
      <c r="MY3275" s="137"/>
      <c r="MZ3275" s="137"/>
      <c r="NA3275" s="137"/>
      <c r="NB3275" s="137"/>
      <c r="NC3275" s="137"/>
      <c r="ND3275" s="137"/>
      <c r="NE3275" s="137"/>
      <c r="NF3275" s="137"/>
      <c r="NG3275" s="137"/>
      <c r="NH3275" s="137"/>
      <c r="NI3275" s="137"/>
      <c r="NJ3275" s="137"/>
      <c r="NK3275" s="137"/>
      <c r="NL3275" s="137"/>
      <c r="NM3275" s="137"/>
      <c r="NN3275" s="137"/>
      <c r="NO3275" s="137"/>
      <c r="NP3275" s="137"/>
      <c r="NQ3275" s="137"/>
      <c r="NR3275" s="137"/>
      <c r="NS3275" s="137"/>
      <c r="NT3275" s="137"/>
      <c r="NU3275" s="137"/>
      <c r="NV3275" s="137"/>
      <c r="NW3275" s="137"/>
      <c r="NX3275" s="137"/>
      <c r="NY3275" s="137"/>
      <c r="NZ3275" s="137"/>
      <c r="OA3275" s="137"/>
      <c r="OB3275" s="137"/>
      <c r="OC3275" s="137"/>
      <c r="OD3275" s="137"/>
      <c r="OE3275" s="137"/>
      <c r="OF3275" s="137"/>
      <c r="OG3275" s="137"/>
      <c r="OH3275" s="137"/>
      <c r="OI3275" s="137"/>
      <c r="OJ3275" s="137"/>
      <c r="OK3275" s="137"/>
      <c r="OL3275" s="137"/>
      <c r="OM3275" s="137"/>
      <c r="ON3275" s="137"/>
      <c r="OO3275" s="137"/>
      <c r="OP3275" s="137"/>
      <c r="OQ3275" s="137"/>
      <c r="OR3275" s="137"/>
      <c r="OS3275" s="137"/>
      <c r="OT3275" s="137"/>
      <c r="OU3275" s="137"/>
      <c r="OV3275" s="137"/>
      <c r="OW3275" s="137"/>
      <c r="OX3275" s="137"/>
      <c r="OY3275" s="137"/>
      <c r="OZ3275" s="137"/>
      <c r="PA3275" s="137"/>
      <c r="PB3275" s="137"/>
      <c r="PC3275" s="137"/>
      <c r="PD3275" s="137"/>
      <c r="PE3275" s="137"/>
      <c r="PF3275" s="137"/>
      <c r="PG3275" s="137"/>
      <c r="PH3275" s="137"/>
      <c r="PI3275" s="137"/>
      <c r="PJ3275" s="137"/>
      <c r="PK3275" s="137"/>
      <c r="PL3275" s="137"/>
      <c r="PM3275" s="137"/>
      <c r="PN3275" s="137"/>
      <c r="PO3275" s="137"/>
      <c r="PP3275" s="137"/>
      <c r="PQ3275" s="137"/>
      <c r="PR3275" s="137"/>
      <c r="PS3275" s="137"/>
      <c r="PT3275" s="137"/>
      <c r="PU3275" s="137"/>
      <c r="PV3275" s="137"/>
      <c r="PW3275" s="137"/>
      <c r="PX3275" s="137"/>
      <c r="PY3275" s="137"/>
      <c r="PZ3275" s="137"/>
      <c r="QA3275" s="137"/>
      <c r="QB3275" s="137"/>
      <c r="QC3275" s="137"/>
      <c r="QD3275" s="137"/>
      <c r="QE3275" s="137"/>
      <c r="QF3275" s="137"/>
      <c r="QG3275" s="137"/>
      <c r="QH3275" s="137"/>
      <c r="QI3275" s="137"/>
      <c r="QJ3275" s="137"/>
      <c r="QK3275" s="137"/>
      <c r="QL3275" s="137"/>
      <c r="QM3275" s="137"/>
      <c r="QN3275" s="137"/>
      <c r="QO3275" s="137"/>
      <c r="QP3275" s="137"/>
      <c r="QQ3275" s="137"/>
      <c r="QR3275" s="137"/>
      <c r="QS3275" s="137"/>
      <c r="QT3275" s="137"/>
      <c r="QU3275" s="137"/>
      <c r="QV3275" s="137"/>
      <c r="QW3275" s="137"/>
      <c r="QX3275" s="137"/>
      <c r="QY3275" s="137"/>
      <c r="QZ3275" s="137"/>
      <c r="RA3275" s="137"/>
      <c r="RB3275" s="137"/>
      <c r="RC3275" s="137"/>
      <c r="RD3275" s="137"/>
      <c r="RE3275" s="137"/>
      <c r="RF3275" s="137"/>
      <c r="RG3275" s="137"/>
      <c r="RH3275" s="137"/>
      <c r="RI3275" s="137"/>
      <c r="RJ3275" s="137"/>
      <c r="RK3275" s="137"/>
      <c r="RL3275" s="137"/>
      <c r="RM3275" s="137"/>
      <c r="RN3275" s="137"/>
      <c r="RO3275" s="137"/>
      <c r="RP3275" s="137"/>
      <c r="RQ3275" s="137"/>
      <c r="RR3275" s="137"/>
      <c r="RS3275" s="137"/>
      <c r="RT3275" s="137"/>
      <c r="RU3275" s="137"/>
      <c r="RV3275" s="137"/>
      <c r="RW3275" s="137"/>
      <c r="RX3275" s="137"/>
      <c r="RY3275" s="137"/>
      <c r="RZ3275" s="137"/>
      <c r="SA3275" s="137"/>
      <c r="SB3275" s="137"/>
      <c r="SC3275" s="137"/>
      <c r="SD3275" s="137"/>
      <c r="SE3275" s="137"/>
      <c r="SF3275" s="137"/>
      <c r="SG3275" s="137"/>
      <c r="SH3275" s="137"/>
      <c r="SI3275" s="137"/>
      <c r="SJ3275" s="137"/>
      <c r="SK3275" s="137"/>
      <c r="SL3275" s="137"/>
      <c r="SM3275" s="137"/>
      <c r="SN3275" s="137"/>
      <c r="SO3275" s="137"/>
      <c r="SP3275" s="137"/>
      <c r="SQ3275" s="137"/>
      <c r="SR3275" s="137"/>
      <c r="SS3275" s="137"/>
      <c r="ST3275" s="137"/>
      <c r="SU3275" s="137"/>
      <c r="SV3275" s="137"/>
      <c r="SW3275" s="137"/>
      <c r="SX3275" s="137"/>
      <c r="SY3275" s="137"/>
      <c r="SZ3275" s="137"/>
      <c r="TA3275" s="137"/>
      <c r="TB3275" s="137"/>
      <c r="TC3275" s="137"/>
      <c r="TD3275" s="137"/>
      <c r="TE3275" s="137"/>
      <c r="TF3275" s="137"/>
      <c r="TG3275" s="137"/>
      <c r="TH3275" s="137"/>
      <c r="TI3275" s="137"/>
      <c r="TJ3275" s="137"/>
      <c r="TK3275" s="137"/>
      <c r="TL3275" s="137"/>
      <c r="TM3275" s="137"/>
      <c r="TN3275" s="137"/>
      <c r="TO3275" s="137"/>
      <c r="TP3275" s="137"/>
      <c r="TQ3275" s="137"/>
      <c r="TR3275" s="137"/>
      <c r="TS3275" s="137"/>
      <c r="TT3275" s="137"/>
      <c r="TU3275" s="137"/>
      <c r="TV3275" s="137"/>
      <c r="TW3275" s="137"/>
      <c r="TX3275" s="137"/>
      <c r="TY3275" s="137"/>
      <c r="TZ3275" s="137"/>
      <c r="UA3275" s="137"/>
      <c r="UB3275" s="137"/>
      <c r="UC3275" s="137"/>
      <c r="UD3275" s="137"/>
      <c r="UE3275" s="137"/>
      <c r="UF3275" s="137"/>
      <c r="UG3275" s="137"/>
      <c r="UH3275" s="137"/>
      <c r="UI3275" s="137"/>
      <c r="UJ3275" s="137"/>
      <c r="UK3275" s="137"/>
      <c r="UL3275" s="137"/>
      <c r="UM3275" s="137"/>
      <c r="UN3275" s="137"/>
      <c r="UO3275" s="137"/>
      <c r="UP3275" s="137"/>
      <c r="UQ3275" s="137"/>
      <c r="UR3275" s="137"/>
      <c r="US3275" s="137"/>
      <c r="UT3275" s="137"/>
      <c r="UU3275" s="137"/>
      <c r="UV3275" s="137"/>
      <c r="UW3275" s="137"/>
      <c r="UX3275" s="137"/>
      <c r="UY3275" s="137"/>
      <c r="UZ3275" s="137"/>
      <c r="VA3275" s="137"/>
      <c r="VB3275" s="137"/>
      <c r="VC3275" s="137"/>
      <c r="VD3275" s="137"/>
      <c r="VE3275" s="137"/>
      <c r="VF3275" s="137"/>
      <c r="VG3275" s="137"/>
      <c r="VH3275" s="137"/>
      <c r="VI3275" s="137"/>
      <c r="VJ3275" s="137"/>
      <c r="VK3275" s="137"/>
      <c r="VL3275" s="137"/>
      <c r="VM3275" s="137"/>
      <c r="VN3275" s="137"/>
      <c r="VO3275" s="137"/>
      <c r="VP3275" s="137"/>
      <c r="VQ3275" s="137"/>
      <c r="VR3275" s="137"/>
      <c r="VS3275" s="137"/>
      <c r="VT3275" s="137"/>
      <c r="VU3275" s="137"/>
      <c r="VV3275" s="137"/>
      <c r="VW3275" s="137"/>
      <c r="VX3275" s="137"/>
      <c r="VY3275" s="137"/>
      <c r="VZ3275" s="137"/>
      <c r="WA3275" s="137"/>
      <c r="WB3275" s="137"/>
      <c r="WC3275" s="137"/>
      <c r="WD3275" s="137"/>
      <c r="WE3275" s="137"/>
      <c r="WF3275" s="137"/>
      <c r="WG3275" s="137"/>
      <c r="WH3275" s="137"/>
      <c r="WI3275" s="137"/>
      <c r="WJ3275" s="137"/>
      <c r="WK3275" s="137"/>
      <c r="WL3275" s="137"/>
      <c r="WM3275" s="137"/>
      <c r="WN3275" s="137"/>
      <c r="WO3275" s="137"/>
      <c r="WP3275" s="137"/>
      <c r="WQ3275" s="137"/>
      <c r="WR3275" s="137"/>
      <c r="WS3275" s="137"/>
      <c r="WT3275" s="137"/>
      <c r="WU3275" s="137"/>
      <c r="WV3275" s="137"/>
      <c r="WW3275" s="137"/>
      <c r="WX3275" s="137"/>
      <c r="WY3275" s="137"/>
      <c r="WZ3275" s="137"/>
      <c r="XA3275" s="137"/>
      <c r="XB3275" s="137"/>
      <c r="XC3275" s="137"/>
      <c r="XD3275" s="137"/>
      <c r="XE3275" s="137"/>
      <c r="XF3275" s="137"/>
      <c r="XG3275" s="137"/>
      <c r="XH3275" s="137"/>
      <c r="XI3275" s="137"/>
      <c r="XJ3275" s="137"/>
      <c r="XK3275" s="137"/>
      <c r="XL3275" s="137"/>
      <c r="XM3275" s="137"/>
      <c r="XN3275" s="137"/>
      <c r="XO3275" s="137"/>
      <c r="XP3275" s="137"/>
      <c r="XQ3275" s="137"/>
      <c r="XR3275" s="137"/>
      <c r="XS3275" s="137"/>
      <c r="XT3275" s="137"/>
      <c r="XU3275" s="137"/>
      <c r="XV3275" s="137"/>
      <c r="XW3275" s="137"/>
      <c r="XX3275" s="137"/>
      <c r="XY3275" s="137"/>
      <c r="XZ3275" s="137"/>
      <c r="YA3275" s="137"/>
      <c r="YB3275" s="137"/>
      <c r="YC3275" s="137"/>
      <c r="YD3275" s="137"/>
      <c r="YE3275" s="137"/>
      <c r="YF3275" s="137"/>
      <c r="YG3275" s="137"/>
      <c r="YH3275" s="137"/>
      <c r="YI3275" s="137"/>
      <c r="YJ3275" s="137"/>
      <c r="YK3275" s="137"/>
      <c r="YL3275" s="137"/>
      <c r="YM3275" s="137"/>
      <c r="YN3275" s="137"/>
      <c r="YO3275" s="137"/>
      <c r="YP3275" s="137"/>
      <c r="YQ3275" s="137"/>
      <c r="YR3275" s="137"/>
      <c r="YS3275" s="137"/>
      <c r="YT3275" s="137"/>
      <c r="YU3275" s="137"/>
      <c r="YV3275" s="137"/>
      <c r="YW3275" s="137"/>
      <c r="YX3275" s="137"/>
      <c r="YY3275" s="137"/>
      <c r="YZ3275" s="137"/>
      <c r="ZA3275" s="137"/>
      <c r="ZB3275" s="137"/>
      <c r="ZC3275" s="137"/>
      <c r="ZD3275" s="137"/>
      <c r="ZE3275" s="137"/>
      <c r="ZF3275" s="137"/>
      <c r="ZG3275" s="137"/>
      <c r="ZH3275" s="137"/>
      <c r="ZI3275" s="137"/>
      <c r="ZJ3275" s="137"/>
      <c r="ZK3275" s="137"/>
      <c r="ZL3275" s="137"/>
      <c r="ZM3275" s="137"/>
      <c r="ZN3275" s="137"/>
      <c r="ZO3275" s="137"/>
      <c r="ZP3275" s="137"/>
      <c r="ZQ3275" s="137"/>
      <c r="ZR3275" s="137"/>
      <c r="ZS3275" s="137"/>
      <c r="ZT3275" s="137"/>
      <c r="ZU3275" s="137"/>
      <c r="ZV3275" s="137"/>
      <c r="ZW3275" s="137"/>
      <c r="ZX3275" s="137"/>
      <c r="ZY3275" s="137"/>
      <c r="ZZ3275" s="137"/>
      <c r="AAA3275" s="137"/>
      <c r="AAB3275" s="137"/>
      <c r="AAC3275" s="137"/>
      <c r="AAD3275" s="137"/>
      <c r="AAE3275" s="137"/>
      <c r="AAF3275" s="137"/>
      <c r="AAG3275" s="137"/>
      <c r="AAH3275" s="137"/>
      <c r="AAI3275" s="137"/>
      <c r="AAJ3275" s="137"/>
      <c r="AAK3275" s="137"/>
      <c r="AAL3275" s="137"/>
      <c r="AAM3275" s="137"/>
      <c r="AAN3275" s="137"/>
      <c r="AAO3275" s="137"/>
      <c r="AAP3275" s="137"/>
      <c r="AAQ3275" s="137"/>
      <c r="AAR3275" s="137"/>
      <c r="AAS3275" s="137"/>
      <c r="AAT3275" s="137"/>
      <c r="AAU3275" s="137"/>
      <c r="AAV3275" s="137"/>
      <c r="AAW3275" s="137"/>
      <c r="AAX3275" s="137"/>
      <c r="AAY3275" s="137"/>
      <c r="AAZ3275" s="137"/>
      <c r="ABA3275" s="137"/>
      <c r="ABB3275" s="137"/>
      <c r="ABC3275" s="137"/>
      <c r="ABD3275" s="137"/>
      <c r="ABE3275" s="137"/>
      <c r="ABF3275" s="137"/>
      <c r="ABG3275" s="137"/>
      <c r="ABH3275" s="137"/>
      <c r="ABI3275" s="137"/>
      <c r="ABJ3275" s="137"/>
      <c r="ABK3275" s="137"/>
      <c r="ABL3275" s="137"/>
      <c r="ABM3275" s="137"/>
      <c r="ABN3275" s="137"/>
      <c r="ABO3275" s="137"/>
      <c r="ABP3275" s="137"/>
      <c r="ABQ3275" s="137"/>
      <c r="ABR3275" s="137"/>
      <c r="ABS3275" s="137"/>
      <c r="ABT3275" s="137"/>
      <c r="ABU3275" s="137"/>
      <c r="ABV3275" s="137"/>
      <c r="ABW3275" s="137"/>
      <c r="ABX3275" s="137"/>
      <c r="ABY3275" s="137"/>
      <c r="ABZ3275" s="137"/>
      <c r="ACA3275" s="137"/>
      <c r="ACB3275" s="137"/>
      <c r="ACC3275" s="137"/>
      <c r="ACD3275" s="137"/>
      <c r="ACE3275" s="137"/>
      <c r="ACF3275" s="137"/>
      <c r="ACG3275" s="137"/>
      <c r="ACH3275" s="137"/>
      <c r="ACI3275" s="137"/>
      <c r="ACJ3275" s="137"/>
      <c r="ACK3275" s="137"/>
      <c r="ACL3275" s="137"/>
      <c r="ACM3275" s="137"/>
      <c r="ACN3275" s="137"/>
      <c r="ACO3275" s="137"/>
      <c r="ACP3275" s="137"/>
      <c r="ACQ3275" s="137"/>
      <c r="ACR3275" s="137"/>
      <c r="ACS3275" s="137"/>
      <c r="ACT3275" s="137"/>
      <c r="ACU3275" s="137"/>
      <c r="ACV3275" s="137"/>
      <c r="ACW3275" s="137"/>
      <c r="ACX3275" s="137"/>
      <c r="ACY3275" s="137"/>
      <c r="ACZ3275" s="137"/>
      <c r="ADA3275" s="137"/>
      <c r="ADB3275" s="137"/>
      <c r="ADC3275" s="137"/>
      <c r="ADD3275" s="137"/>
      <c r="ADE3275" s="137"/>
      <c r="ADF3275" s="137"/>
      <c r="ADG3275" s="137"/>
      <c r="ADH3275" s="137"/>
      <c r="ADI3275" s="137"/>
      <c r="ADJ3275" s="137"/>
      <c r="ADK3275" s="137"/>
      <c r="ADL3275" s="137"/>
      <c r="ADM3275" s="137"/>
      <c r="ADN3275" s="137"/>
      <c r="ADO3275" s="137"/>
      <c r="ADP3275" s="137"/>
      <c r="ADQ3275" s="137"/>
      <c r="ADR3275" s="137"/>
      <c r="ADS3275" s="137"/>
      <c r="ADT3275" s="137"/>
      <c r="ADU3275" s="137"/>
      <c r="ADV3275" s="137"/>
      <c r="ADW3275" s="137"/>
      <c r="ADX3275" s="137"/>
      <c r="ADY3275" s="137"/>
      <c r="ADZ3275" s="137"/>
      <c r="AEA3275" s="137"/>
      <c r="AEB3275" s="137"/>
      <c r="AEC3275" s="137"/>
      <c r="AED3275" s="137"/>
      <c r="AEE3275" s="137"/>
      <c r="AEF3275" s="137"/>
      <c r="AEG3275" s="137"/>
      <c r="AEH3275" s="137"/>
      <c r="AEI3275" s="137"/>
      <c r="AEJ3275" s="137"/>
      <c r="AEK3275" s="137"/>
      <c r="AEL3275" s="137"/>
      <c r="AEM3275" s="137"/>
      <c r="AEN3275" s="137"/>
      <c r="AEO3275" s="137"/>
      <c r="AEP3275" s="137"/>
      <c r="AEQ3275" s="137"/>
      <c r="AER3275" s="137"/>
      <c r="AES3275" s="137"/>
      <c r="AET3275" s="137"/>
      <c r="AEU3275" s="137"/>
      <c r="AEV3275" s="137"/>
      <c r="AEW3275" s="137"/>
      <c r="AEX3275" s="137"/>
      <c r="AEY3275" s="137"/>
      <c r="AEZ3275" s="137"/>
      <c r="AFA3275" s="137"/>
      <c r="AFB3275" s="137"/>
      <c r="AFC3275" s="137"/>
      <c r="AFD3275" s="137"/>
      <c r="AFE3275" s="137"/>
      <c r="AFF3275" s="137"/>
      <c r="AFG3275" s="137"/>
      <c r="AFH3275" s="137"/>
      <c r="AFI3275" s="137"/>
      <c r="AFJ3275" s="137"/>
      <c r="AFK3275" s="137"/>
      <c r="AFL3275" s="137"/>
      <c r="AFM3275" s="137"/>
      <c r="AFN3275" s="137"/>
      <c r="AFO3275" s="137"/>
      <c r="AFP3275" s="137"/>
      <c r="AFQ3275" s="137"/>
      <c r="AFR3275" s="137"/>
      <c r="AFS3275" s="137"/>
      <c r="AFT3275" s="137"/>
      <c r="AFU3275" s="137"/>
      <c r="AFV3275" s="137"/>
      <c r="AFW3275" s="137"/>
      <c r="AFX3275" s="137"/>
      <c r="AFY3275" s="137"/>
      <c r="AFZ3275" s="137"/>
      <c r="AGA3275" s="137"/>
      <c r="AGB3275" s="137"/>
      <c r="AGC3275" s="137"/>
      <c r="AGD3275" s="137"/>
      <c r="AGE3275" s="137"/>
      <c r="AGF3275" s="137"/>
      <c r="AGG3275" s="137"/>
      <c r="AGH3275" s="137"/>
      <c r="AGI3275" s="137"/>
      <c r="AGJ3275" s="137"/>
      <c r="AGK3275" s="137"/>
      <c r="AGL3275" s="137"/>
      <c r="AGM3275" s="137"/>
      <c r="AGN3275" s="137"/>
      <c r="AGO3275" s="137"/>
      <c r="AGP3275" s="137"/>
      <c r="AGQ3275" s="137"/>
      <c r="AGR3275" s="137"/>
      <c r="AGS3275" s="137"/>
      <c r="AGT3275" s="137"/>
      <c r="AGU3275" s="137"/>
      <c r="AGV3275" s="137"/>
      <c r="AGW3275" s="137"/>
      <c r="AGX3275" s="137"/>
      <c r="AGY3275" s="137"/>
      <c r="AGZ3275" s="137"/>
      <c r="AHA3275" s="137"/>
      <c r="AHB3275" s="137"/>
      <c r="AHC3275" s="137"/>
      <c r="AHD3275" s="137"/>
      <c r="AHE3275" s="137"/>
      <c r="AHF3275" s="137"/>
      <c r="AHG3275" s="137"/>
      <c r="AHH3275" s="137"/>
      <c r="AHI3275" s="137"/>
      <c r="AHJ3275" s="137"/>
      <c r="AHK3275" s="137"/>
      <c r="AHL3275" s="137"/>
      <c r="AHM3275" s="137"/>
      <c r="AHN3275" s="137"/>
      <c r="AHO3275" s="137"/>
      <c r="AHP3275" s="137"/>
      <c r="AHQ3275" s="137"/>
      <c r="AHR3275" s="137"/>
      <c r="AHS3275" s="137"/>
      <c r="AHT3275" s="137"/>
      <c r="AHU3275" s="137"/>
      <c r="AHV3275" s="137"/>
      <c r="AHW3275" s="137"/>
      <c r="AHX3275" s="137"/>
      <c r="AHY3275" s="137"/>
      <c r="AHZ3275" s="137"/>
      <c r="AIA3275" s="137"/>
      <c r="AIB3275" s="137"/>
      <c r="AIC3275" s="137"/>
      <c r="AID3275" s="137"/>
      <c r="AIE3275" s="137"/>
      <c r="AIF3275" s="137"/>
      <c r="AIG3275" s="137"/>
      <c r="AIH3275" s="137"/>
      <c r="AII3275" s="137"/>
      <c r="AIJ3275" s="137"/>
      <c r="AIK3275" s="137"/>
      <c r="AIL3275" s="137"/>
      <c r="AIM3275" s="137"/>
      <c r="AIN3275" s="137"/>
      <c r="AIO3275" s="137"/>
      <c r="AIP3275" s="137"/>
      <c r="AIQ3275" s="137"/>
      <c r="AIR3275" s="137"/>
      <c r="AIS3275" s="137"/>
      <c r="AIT3275" s="137"/>
      <c r="AIU3275" s="137"/>
      <c r="AIV3275" s="137"/>
      <c r="AIW3275" s="137"/>
      <c r="AIX3275" s="137"/>
      <c r="AIY3275" s="137"/>
      <c r="AIZ3275" s="137"/>
      <c r="AJA3275" s="137"/>
      <c r="AJB3275" s="137"/>
      <c r="AJC3275" s="137"/>
      <c r="AJD3275" s="137"/>
      <c r="AJE3275" s="137"/>
      <c r="AJF3275" s="137"/>
      <c r="AJG3275" s="137"/>
      <c r="AJH3275" s="137"/>
      <c r="AJI3275" s="137"/>
      <c r="AJJ3275" s="137"/>
      <c r="AJK3275" s="137"/>
      <c r="AJL3275" s="137"/>
      <c r="AJM3275" s="137"/>
      <c r="AJN3275" s="137"/>
      <c r="AJO3275" s="137"/>
      <c r="AJP3275" s="137"/>
      <c r="AJQ3275" s="137"/>
      <c r="AJR3275" s="137"/>
      <c r="AJS3275" s="137"/>
      <c r="AJT3275" s="137"/>
      <c r="AJU3275" s="137"/>
      <c r="AJV3275" s="137"/>
      <c r="AJW3275" s="137"/>
      <c r="AJX3275" s="137"/>
      <c r="AJY3275" s="137"/>
      <c r="AJZ3275" s="137"/>
      <c r="AKA3275" s="137"/>
      <c r="AKB3275" s="137"/>
      <c r="AKC3275" s="137"/>
      <c r="AKD3275" s="137"/>
      <c r="AKE3275" s="137"/>
      <c r="AKF3275" s="137"/>
      <c r="AKG3275" s="137"/>
      <c r="AKH3275" s="137"/>
      <c r="AKI3275" s="137"/>
      <c r="AKJ3275" s="137"/>
      <c r="AKK3275" s="137"/>
      <c r="AKL3275" s="137"/>
      <c r="AKM3275" s="137"/>
      <c r="AKN3275" s="137"/>
      <c r="AKO3275" s="137"/>
      <c r="AKP3275" s="137"/>
      <c r="AKQ3275" s="137"/>
      <c r="AKR3275" s="137"/>
      <c r="AKS3275" s="137"/>
      <c r="AKT3275" s="137"/>
      <c r="AKU3275" s="137"/>
      <c r="AKV3275" s="137"/>
      <c r="AKW3275" s="137"/>
      <c r="AKX3275" s="137"/>
      <c r="AKY3275" s="137"/>
      <c r="AKZ3275" s="137"/>
      <c r="ALA3275" s="137"/>
      <c r="ALB3275" s="137"/>
      <c r="ALC3275" s="137"/>
      <c r="ALD3275" s="137"/>
      <c r="ALE3275" s="137"/>
      <c r="ALF3275" s="137"/>
      <c r="ALG3275" s="137"/>
      <c r="ALH3275" s="137"/>
      <c r="ALI3275" s="137"/>
      <c r="ALJ3275" s="137"/>
      <c r="ALK3275" s="137"/>
      <c r="ALL3275" s="137"/>
      <c r="ALM3275" s="137"/>
      <c r="ALN3275" s="137"/>
      <c r="ALO3275" s="137"/>
      <c r="ALP3275" s="137"/>
      <c r="ALQ3275" s="137"/>
      <c r="ALR3275" s="137"/>
      <c r="ALS3275" s="137"/>
      <c r="ALT3275" s="137"/>
      <c r="ALU3275" s="137"/>
      <c r="ALV3275" s="137"/>
      <c r="ALW3275" s="137"/>
      <c r="ALX3275" s="137"/>
      <c r="ALY3275" s="137"/>
      <c r="ALZ3275" s="137"/>
      <c r="AMA3275" s="137"/>
      <c r="AMB3275" s="137"/>
      <c r="AMC3275" s="137"/>
      <c r="AMD3275" s="137"/>
      <c r="AME3275" s="137"/>
      <c r="AMF3275" s="137"/>
      <c r="AMG3275" s="137"/>
      <c r="AMH3275" s="137"/>
      <c r="AMI3275" s="137"/>
      <c r="AMJ3275" s="137"/>
      <c r="AMK3275" s="137"/>
      <c r="AML3275" s="137"/>
      <c r="AMM3275" s="137"/>
      <c r="AMN3275" s="137"/>
      <c r="AMO3275" s="137"/>
      <c r="AMP3275" s="137"/>
      <c r="AMQ3275" s="137"/>
      <c r="AMR3275" s="137"/>
      <c r="AMS3275" s="137"/>
      <c r="AMT3275" s="137"/>
      <c r="AMU3275" s="137"/>
      <c r="AMV3275" s="137"/>
      <c r="AMW3275" s="137"/>
      <c r="AMX3275" s="137"/>
      <c r="AMY3275" s="137"/>
      <c r="AMZ3275" s="137"/>
      <c r="ANA3275" s="137"/>
      <c r="ANB3275" s="137"/>
      <c r="ANC3275" s="137"/>
      <c r="AND3275" s="137"/>
      <c r="ANE3275" s="137"/>
      <c r="ANF3275" s="137"/>
      <c r="ANG3275" s="137"/>
      <c r="ANH3275" s="137"/>
      <c r="ANI3275" s="137"/>
      <c r="ANJ3275" s="137"/>
      <c r="ANK3275" s="137"/>
      <c r="ANL3275" s="137"/>
      <c r="ANM3275" s="137"/>
      <c r="ANN3275" s="137"/>
      <c r="ANO3275" s="137"/>
      <c r="ANP3275" s="137"/>
      <c r="ANQ3275" s="137"/>
      <c r="ANR3275" s="137"/>
      <c r="ANS3275" s="137"/>
      <c r="ANT3275" s="137"/>
      <c r="ANU3275" s="137"/>
      <c r="ANV3275" s="137"/>
      <c r="ANW3275" s="137"/>
      <c r="ANX3275" s="137"/>
      <c r="ANY3275" s="137"/>
      <c r="ANZ3275" s="137"/>
      <c r="AOA3275" s="137"/>
      <c r="AOB3275" s="137"/>
      <c r="AOC3275" s="137"/>
      <c r="AOD3275" s="137"/>
      <c r="AOE3275" s="137"/>
      <c r="AOF3275" s="137"/>
      <c r="AOG3275" s="137"/>
      <c r="AOH3275" s="137"/>
      <c r="AOI3275" s="137"/>
      <c r="AOJ3275" s="137"/>
      <c r="AOK3275" s="137"/>
      <c r="AOL3275" s="137"/>
      <c r="AOM3275" s="137"/>
      <c r="AON3275" s="137"/>
      <c r="AOO3275" s="137"/>
      <c r="AOP3275" s="137"/>
      <c r="AOQ3275" s="137"/>
      <c r="AOR3275" s="137"/>
      <c r="AOS3275" s="137"/>
      <c r="AOT3275" s="137"/>
      <c r="AOU3275" s="137"/>
      <c r="AOV3275" s="137"/>
      <c r="AOW3275" s="137"/>
      <c r="AOX3275" s="137"/>
      <c r="AOY3275" s="137"/>
      <c r="AOZ3275" s="137"/>
      <c r="APA3275" s="137"/>
      <c r="APB3275" s="137"/>
      <c r="APC3275" s="137"/>
      <c r="APD3275" s="137"/>
      <c r="APE3275" s="137"/>
      <c r="APF3275" s="137"/>
      <c r="APG3275" s="137"/>
      <c r="APH3275" s="137"/>
      <c r="API3275" s="137"/>
      <c r="APJ3275" s="137"/>
      <c r="APK3275" s="137"/>
      <c r="APL3275" s="137"/>
      <c r="APM3275" s="137"/>
      <c r="APN3275" s="137"/>
      <c r="APO3275" s="137"/>
      <c r="APP3275" s="137"/>
      <c r="APQ3275" s="137"/>
      <c r="APR3275" s="137"/>
      <c r="APS3275" s="137"/>
      <c r="APT3275" s="137"/>
      <c r="APU3275" s="137"/>
      <c r="APV3275" s="137"/>
      <c r="APW3275" s="137"/>
      <c r="APX3275" s="137"/>
      <c r="APY3275" s="137"/>
      <c r="APZ3275" s="137"/>
      <c r="AQA3275" s="137"/>
      <c r="AQB3275" s="137"/>
      <c r="AQC3275" s="137"/>
      <c r="AQD3275" s="137"/>
      <c r="AQE3275" s="137"/>
      <c r="AQF3275" s="137"/>
      <c r="AQG3275" s="137"/>
      <c r="AQH3275" s="137"/>
      <c r="AQI3275" s="137"/>
      <c r="AQJ3275" s="137"/>
      <c r="AQK3275" s="137"/>
      <c r="AQL3275" s="137"/>
      <c r="AQM3275" s="137"/>
      <c r="AQN3275" s="137"/>
      <c r="AQO3275" s="137"/>
      <c r="AQP3275" s="137"/>
      <c r="AQQ3275" s="137"/>
      <c r="AQR3275" s="137"/>
      <c r="AQS3275" s="137"/>
      <c r="AQT3275" s="137"/>
      <c r="AQU3275" s="137"/>
      <c r="AQV3275" s="137"/>
      <c r="AQW3275" s="137"/>
      <c r="AQX3275" s="137"/>
      <c r="AQY3275" s="137"/>
      <c r="AQZ3275" s="137"/>
      <c r="ARA3275" s="137"/>
      <c r="ARB3275" s="137"/>
      <c r="ARC3275" s="137"/>
      <c r="ARD3275" s="137"/>
      <c r="ARE3275" s="137"/>
      <c r="ARF3275" s="137"/>
      <c r="ARG3275" s="137"/>
      <c r="ARH3275" s="137"/>
      <c r="ARI3275" s="137"/>
      <c r="ARJ3275" s="137"/>
      <c r="ARK3275" s="137"/>
      <c r="ARL3275" s="137"/>
      <c r="ARM3275" s="137"/>
      <c r="ARN3275" s="137"/>
      <c r="ARO3275" s="137"/>
      <c r="ARP3275" s="137"/>
      <c r="ARQ3275" s="137"/>
      <c r="ARR3275" s="137"/>
      <c r="ARS3275" s="137"/>
      <c r="ART3275" s="137"/>
      <c r="ARU3275" s="137"/>
      <c r="ARV3275" s="137"/>
      <c r="ARW3275" s="137"/>
      <c r="ARX3275" s="137"/>
      <c r="ARY3275" s="137"/>
      <c r="ARZ3275" s="137"/>
      <c r="ASA3275" s="137"/>
      <c r="ASB3275" s="137"/>
      <c r="ASC3275" s="137"/>
      <c r="ASD3275" s="137"/>
      <c r="ASE3275" s="137"/>
      <c r="ASF3275" s="137"/>
      <c r="ASG3275" s="137"/>
      <c r="ASH3275" s="137"/>
      <c r="ASI3275" s="137"/>
      <c r="ASJ3275" s="137"/>
      <c r="ASK3275" s="137"/>
      <c r="ASL3275" s="137"/>
      <c r="ASM3275" s="137"/>
      <c r="ASN3275" s="137"/>
      <c r="ASO3275" s="137"/>
      <c r="ASP3275" s="137"/>
      <c r="ASQ3275" s="137"/>
      <c r="ASR3275" s="137"/>
      <c r="ASS3275" s="137"/>
      <c r="AST3275" s="137"/>
      <c r="ASU3275" s="137"/>
      <c r="ASV3275" s="137"/>
      <c r="ASW3275" s="137"/>
      <c r="ASX3275" s="137"/>
      <c r="ASY3275" s="137"/>
      <c r="ASZ3275" s="137"/>
      <c r="ATA3275" s="137"/>
      <c r="ATB3275" s="137"/>
      <c r="ATC3275" s="137"/>
      <c r="ATD3275" s="137"/>
      <c r="ATE3275" s="137"/>
      <c r="ATF3275" s="137"/>
      <c r="ATG3275" s="137"/>
      <c r="ATH3275" s="137"/>
      <c r="ATI3275" s="137"/>
      <c r="ATJ3275" s="137"/>
      <c r="ATK3275" s="137"/>
      <c r="ATL3275" s="137"/>
      <c r="ATM3275" s="137"/>
      <c r="ATN3275" s="137"/>
      <c r="ATO3275" s="137"/>
      <c r="ATP3275" s="137"/>
      <c r="ATQ3275" s="137"/>
      <c r="ATR3275" s="137"/>
      <c r="ATS3275" s="137"/>
      <c r="ATT3275" s="137"/>
      <c r="ATU3275" s="137"/>
      <c r="ATV3275" s="137"/>
      <c r="ATW3275" s="137"/>
      <c r="ATX3275" s="137"/>
      <c r="ATY3275" s="137"/>
      <c r="ATZ3275" s="137"/>
      <c r="AUA3275" s="137"/>
      <c r="AUB3275" s="137"/>
      <c r="AUC3275" s="137"/>
      <c r="AUD3275" s="137"/>
      <c r="AUE3275" s="137"/>
      <c r="AUF3275" s="137"/>
      <c r="AUG3275" s="137"/>
      <c r="AUH3275" s="137"/>
      <c r="AUI3275" s="137"/>
      <c r="AUJ3275" s="137"/>
      <c r="AUK3275" s="137"/>
      <c r="AUL3275" s="137"/>
      <c r="AUM3275" s="137"/>
      <c r="AUN3275" s="137"/>
      <c r="AUO3275" s="137"/>
      <c r="AUP3275" s="137"/>
      <c r="AUQ3275" s="137"/>
      <c r="AUR3275" s="137"/>
      <c r="AUS3275" s="137"/>
      <c r="AUT3275" s="137"/>
      <c r="AUU3275" s="137"/>
      <c r="AUV3275" s="137"/>
      <c r="AUW3275" s="137"/>
      <c r="AUX3275" s="137"/>
      <c r="AUY3275" s="137"/>
      <c r="AUZ3275" s="137"/>
      <c r="AVA3275" s="137"/>
      <c r="AVB3275" s="137"/>
      <c r="AVC3275" s="137"/>
      <c r="AVD3275" s="137"/>
      <c r="AVE3275" s="137"/>
      <c r="AVF3275" s="137"/>
      <c r="AVG3275" s="137"/>
      <c r="AVH3275" s="137"/>
      <c r="AVI3275" s="137"/>
      <c r="AVJ3275" s="137"/>
      <c r="AVK3275" s="137"/>
      <c r="AVL3275" s="137"/>
      <c r="AVM3275" s="137"/>
      <c r="AVN3275" s="137"/>
      <c r="AVO3275" s="137"/>
      <c r="AVP3275" s="137"/>
      <c r="AVQ3275" s="137"/>
      <c r="AVR3275" s="137"/>
      <c r="AVS3275" s="137"/>
      <c r="AVT3275" s="137"/>
      <c r="AVU3275" s="137"/>
      <c r="AVV3275" s="137"/>
      <c r="AVW3275" s="137"/>
      <c r="AVX3275" s="137"/>
      <c r="AVY3275" s="137"/>
      <c r="AVZ3275" s="137"/>
      <c r="AWA3275" s="137"/>
      <c r="AWB3275" s="137"/>
      <c r="AWC3275" s="137"/>
      <c r="AWD3275" s="137"/>
      <c r="AWE3275" s="137"/>
      <c r="AWF3275" s="137"/>
      <c r="AWG3275" s="137"/>
      <c r="AWH3275" s="137"/>
      <c r="AWI3275" s="137"/>
      <c r="AWJ3275" s="137"/>
      <c r="AWK3275" s="137"/>
      <c r="AWL3275" s="137"/>
      <c r="AWM3275" s="137"/>
      <c r="AWN3275" s="137"/>
      <c r="AWO3275" s="137"/>
      <c r="AWP3275" s="137"/>
      <c r="AWQ3275" s="137"/>
      <c r="AWR3275" s="137"/>
      <c r="AWS3275" s="137"/>
      <c r="AWT3275" s="137"/>
      <c r="AWU3275" s="137"/>
      <c r="AWV3275" s="137"/>
      <c r="AWW3275" s="137"/>
      <c r="AWX3275" s="137"/>
      <c r="AWY3275" s="137"/>
      <c r="AWZ3275" s="137"/>
      <c r="AXA3275" s="137"/>
      <c r="AXB3275" s="137"/>
      <c r="AXC3275" s="137"/>
      <c r="AXD3275" s="137"/>
      <c r="AXE3275" s="137"/>
      <c r="AXF3275" s="137"/>
      <c r="AXG3275" s="137"/>
      <c r="AXH3275" s="137"/>
      <c r="AXI3275" s="137"/>
      <c r="AXJ3275" s="137"/>
      <c r="AXK3275" s="137"/>
      <c r="AXL3275" s="137"/>
      <c r="AXM3275" s="137"/>
      <c r="AXN3275" s="137"/>
      <c r="AXO3275" s="137"/>
      <c r="AXP3275" s="137"/>
      <c r="AXQ3275" s="137"/>
      <c r="AXR3275" s="137"/>
      <c r="AXS3275" s="137"/>
      <c r="AXT3275" s="137"/>
      <c r="AXU3275" s="137"/>
      <c r="AXV3275" s="137"/>
      <c r="AXW3275" s="137"/>
      <c r="AXX3275" s="137"/>
      <c r="AXY3275" s="137"/>
      <c r="AXZ3275" s="137"/>
      <c r="AYA3275" s="137"/>
      <c r="AYB3275" s="137"/>
      <c r="AYC3275" s="137"/>
      <c r="AYD3275" s="137"/>
      <c r="AYE3275" s="137"/>
      <c r="AYF3275" s="137"/>
      <c r="AYG3275" s="137"/>
      <c r="AYH3275" s="137"/>
      <c r="AYI3275" s="137"/>
      <c r="AYJ3275" s="137"/>
      <c r="AYK3275" s="137"/>
      <c r="AYL3275" s="137"/>
      <c r="AYM3275" s="137"/>
      <c r="AYN3275" s="137"/>
      <c r="AYO3275" s="137"/>
      <c r="AYP3275" s="137"/>
      <c r="AYQ3275" s="137"/>
      <c r="AYR3275" s="137"/>
      <c r="AYS3275" s="137"/>
      <c r="AYT3275" s="137"/>
      <c r="AYU3275" s="137"/>
      <c r="AYV3275" s="137"/>
      <c r="AYW3275" s="137"/>
      <c r="AYX3275" s="137"/>
      <c r="AYY3275" s="137"/>
      <c r="AYZ3275" s="137"/>
      <c r="AZA3275" s="137"/>
      <c r="AZB3275" s="137"/>
      <c r="AZC3275" s="137"/>
      <c r="AZD3275" s="137"/>
      <c r="AZE3275" s="137"/>
      <c r="AZF3275" s="137"/>
      <c r="AZG3275" s="137"/>
      <c r="AZH3275" s="137"/>
      <c r="AZI3275" s="137"/>
      <c r="AZJ3275" s="137"/>
      <c r="AZK3275" s="137"/>
      <c r="AZL3275" s="137"/>
      <c r="AZM3275" s="137"/>
      <c r="AZN3275" s="137"/>
      <c r="AZO3275" s="137"/>
      <c r="AZP3275" s="137"/>
      <c r="AZQ3275" s="137"/>
      <c r="AZR3275" s="137"/>
      <c r="AZS3275" s="137"/>
      <c r="AZT3275" s="137"/>
      <c r="AZU3275" s="137"/>
      <c r="AZV3275" s="137"/>
      <c r="AZW3275" s="137"/>
      <c r="AZX3275" s="137"/>
      <c r="AZY3275" s="137"/>
      <c r="AZZ3275" s="137"/>
      <c r="BAA3275" s="137"/>
      <c r="BAB3275" s="137"/>
      <c r="BAC3275" s="137"/>
      <c r="BAD3275" s="137"/>
      <c r="BAE3275" s="137"/>
      <c r="BAF3275" s="137"/>
      <c r="BAG3275" s="137"/>
      <c r="BAH3275" s="137"/>
      <c r="BAI3275" s="137"/>
      <c r="BAJ3275" s="137"/>
      <c r="BAK3275" s="137"/>
      <c r="BAL3275" s="137"/>
      <c r="BAM3275" s="137"/>
      <c r="BAN3275" s="137"/>
      <c r="BAO3275" s="137"/>
      <c r="BAP3275" s="137"/>
      <c r="BAQ3275" s="137"/>
      <c r="BAR3275" s="137"/>
      <c r="BAS3275" s="137"/>
      <c r="BAT3275" s="137"/>
      <c r="BAU3275" s="137"/>
      <c r="BAV3275" s="137"/>
      <c r="BAW3275" s="137"/>
      <c r="BAX3275" s="137"/>
      <c r="BAY3275" s="137"/>
      <c r="BAZ3275" s="137"/>
      <c r="BBA3275" s="137"/>
      <c r="BBB3275" s="137"/>
      <c r="BBC3275" s="137"/>
      <c r="BBD3275" s="137"/>
      <c r="BBE3275" s="137"/>
      <c r="BBF3275" s="137"/>
      <c r="BBG3275" s="137"/>
      <c r="BBH3275" s="137"/>
      <c r="BBI3275" s="137"/>
      <c r="BBJ3275" s="137"/>
      <c r="BBK3275" s="137"/>
      <c r="BBL3275" s="137"/>
      <c r="BBM3275" s="137"/>
      <c r="BBN3275" s="137"/>
      <c r="BBO3275" s="137"/>
      <c r="BBP3275" s="137"/>
      <c r="BBQ3275" s="137"/>
      <c r="BBR3275" s="137"/>
      <c r="BBS3275" s="137"/>
      <c r="BBT3275" s="137"/>
      <c r="BBU3275" s="137"/>
      <c r="BBV3275" s="137"/>
      <c r="BBW3275" s="137"/>
      <c r="BBX3275" s="137"/>
      <c r="BBY3275" s="137"/>
      <c r="BBZ3275" s="137"/>
      <c r="BCA3275" s="137"/>
      <c r="BCB3275" s="137"/>
      <c r="BCC3275" s="137"/>
      <c r="BCD3275" s="137"/>
      <c r="BCE3275" s="137"/>
      <c r="BCF3275" s="137"/>
      <c r="BCG3275" s="137"/>
      <c r="BCH3275" s="137"/>
      <c r="BCI3275" s="137"/>
      <c r="BCJ3275" s="137"/>
      <c r="BCK3275" s="137"/>
      <c r="BCL3275" s="137"/>
      <c r="BCM3275" s="137"/>
      <c r="BCN3275" s="137"/>
      <c r="BCO3275" s="137"/>
      <c r="BCP3275" s="137"/>
      <c r="BCQ3275" s="137"/>
      <c r="BCR3275" s="137"/>
      <c r="BCS3275" s="137"/>
      <c r="BCT3275" s="137"/>
      <c r="BCU3275" s="137"/>
      <c r="BCV3275" s="137"/>
      <c r="BCW3275" s="137"/>
      <c r="BCX3275" s="137"/>
      <c r="BCY3275" s="137"/>
      <c r="BCZ3275" s="137"/>
      <c r="BDA3275" s="137"/>
      <c r="BDB3275" s="137"/>
      <c r="BDC3275" s="137"/>
      <c r="BDD3275" s="137"/>
      <c r="BDE3275" s="137"/>
      <c r="BDF3275" s="137"/>
      <c r="BDG3275" s="137"/>
      <c r="BDH3275" s="137"/>
      <c r="BDI3275" s="137"/>
      <c r="BDJ3275" s="137"/>
      <c r="BDK3275" s="137"/>
      <c r="BDL3275" s="137"/>
      <c r="BDM3275" s="137"/>
      <c r="BDN3275" s="137"/>
      <c r="BDO3275" s="137"/>
      <c r="BDP3275" s="137"/>
      <c r="BDQ3275" s="137"/>
      <c r="BDR3275" s="137"/>
      <c r="BDS3275" s="137"/>
      <c r="BDT3275" s="137"/>
      <c r="BDU3275" s="137"/>
      <c r="BDV3275" s="137"/>
      <c r="BDW3275" s="137"/>
      <c r="BDX3275" s="137"/>
      <c r="BDY3275" s="137"/>
      <c r="BDZ3275" s="137"/>
      <c r="BEA3275" s="137"/>
      <c r="BEB3275" s="137"/>
      <c r="BEC3275" s="137"/>
      <c r="BED3275" s="137"/>
      <c r="BEE3275" s="137"/>
      <c r="BEF3275" s="137"/>
      <c r="BEG3275" s="137"/>
      <c r="BEH3275" s="137"/>
      <c r="BEI3275" s="137"/>
      <c r="BEJ3275" s="137"/>
      <c r="BEK3275" s="137"/>
      <c r="BEL3275" s="137"/>
      <c r="BEM3275" s="137"/>
      <c r="BEN3275" s="137"/>
      <c r="BEO3275" s="137"/>
      <c r="BEP3275" s="137"/>
      <c r="BEQ3275" s="137"/>
      <c r="BER3275" s="137"/>
      <c r="BES3275" s="137"/>
      <c r="BET3275" s="137"/>
      <c r="BEU3275" s="137"/>
      <c r="BEV3275" s="137"/>
      <c r="BEW3275" s="137"/>
      <c r="BEX3275" s="137"/>
      <c r="BEY3275" s="137"/>
      <c r="BEZ3275" s="137"/>
      <c r="BFA3275" s="137"/>
      <c r="BFB3275" s="137"/>
      <c r="BFC3275" s="137"/>
      <c r="BFD3275" s="137"/>
      <c r="BFE3275" s="137"/>
      <c r="BFF3275" s="137"/>
      <c r="BFG3275" s="137"/>
      <c r="BFH3275" s="137"/>
      <c r="BFI3275" s="137"/>
      <c r="BFJ3275" s="137"/>
      <c r="BFK3275" s="137"/>
      <c r="BFL3275" s="137"/>
      <c r="BFM3275" s="137"/>
      <c r="BFN3275" s="137"/>
      <c r="BFO3275" s="137"/>
      <c r="BFP3275" s="137"/>
      <c r="BFQ3275" s="137"/>
      <c r="BFR3275" s="137"/>
      <c r="BFS3275" s="137"/>
      <c r="BFT3275" s="137"/>
      <c r="BFU3275" s="137"/>
      <c r="BFV3275" s="137"/>
      <c r="BFW3275" s="137"/>
      <c r="BFX3275" s="137"/>
      <c r="BFY3275" s="137"/>
      <c r="BFZ3275" s="137"/>
      <c r="BGA3275" s="137"/>
      <c r="BGB3275" s="137"/>
      <c r="BGC3275" s="137"/>
      <c r="BGD3275" s="137"/>
      <c r="BGE3275" s="137"/>
      <c r="BGF3275" s="137"/>
      <c r="BGG3275" s="137"/>
      <c r="BGH3275" s="137"/>
      <c r="BGI3275" s="137"/>
      <c r="BGJ3275" s="137"/>
      <c r="BGK3275" s="137"/>
      <c r="BGL3275" s="137"/>
      <c r="BGM3275" s="137"/>
      <c r="BGN3275" s="137"/>
      <c r="BGO3275" s="137"/>
      <c r="BGP3275" s="137"/>
      <c r="BGQ3275" s="137"/>
      <c r="BGR3275" s="137"/>
      <c r="BGS3275" s="137"/>
      <c r="BGT3275" s="137"/>
      <c r="BGU3275" s="137"/>
      <c r="BGV3275" s="137"/>
      <c r="BGW3275" s="137"/>
      <c r="BGX3275" s="137"/>
      <c r="BGY3275" s="137"/>
      <c r="BGZ3275" s="137"/>
      <c r="BHA3275" s="137"/>
      <c r="BHB3275" s="137"/>
      <c r="BHC3275" s="137"/>
      <c r="BHD3275" s="137"/>
      <c r="BHE3275" s="137"/>
      <c r="BHF3275" s="137"/>
      <c r="BHG3275" s="137"/>
      <c r="BHH3275" s="137"/>
      <c r="BHI3275" s="137"/>
      <c r="BHJ3275" s="137"/>
      <c r="BHK3275" s="137"/>
      <c r="BHL3275" s="137"/>
      <c r="BHM3275" s="137"/>
      <c r="BHN3275" s="137"/>
      <c r="BHO3275" s="137"/>
      <c r="BHP3275" s="137"/>
      <c r="BHQ3275" s="137"/>
      <c r="BHR3275" s="137"/>
      <c r="BHS3275" s="137"/>
      <c r="BHT3275" s="137"/>
      <c r="BHU3275" s="137"/>
      <c r="BHV3275" s="137"/>
      <c r="BHW3275" s="137"/>
      <c r="BHX3275" s="137"/>
      <c r="BHY3275" s="137"/>
      <c r="BHZ3275" s="137"/>
      <c r="BIA3275" s="137"/>
      <c r="BIB3275" s="137"/>
      <c r="BIC3275" s="137"/>
      <c r="BID3275" s="137"/>
      <c r="BIE3275" s="137"/>
      <c r="BIF3275" s="137"/>
      <c r="BIG3275" s="137"/>
      <c r="BIH3275" s="137"/>
      <c r="BII3275" s="137"/>
      <c r="BIJ3275" s="137"/>
      <c r="BIK3275" s="137"/>
      <c r="BIL3275" s="137"/>
      <c r="BIM3275" s="137"/>
      <c r="BIN3275" s="137"/>
      <c r="BIO3275" s="137"/>
      <c r="BIP3275" s="137"/>
      <c r="BIQ3275" s="137"/>
      <c r="BIR3275" s="137"/>
      <c r="BIS3275" s="137"/>
      <c r="BIT3275" s="137"/>
      <c r="BIU3275" s="137"/>
      <c r="BIV3275" s="137"/>
      <c r="BIW3275" s="137"/>
      <c r="BIX3275" s="137"/>
      <c r="BIY3275" s="137"/>
      <c r="BIZ3275" s="137"/>
      <c r="BJA3275" s="137"/>
      <c r="BJB3275" s="137"/>
      <c r="BJC3275" s="137"/>
      <c r="BJD3275" s="137"/>
      <c r="BJE3275" s="137"/>
      <c r="BJF3275" s="137"/>
      <c r="BJG3275" s="137"/>
      <c r="BJH3275" s="137"/>
      <c r="BJI3275" s="137"/>
      <c r="BJJ3275" s="137"/>
      <c r="BJK3275" s="137"/>
      <c r="BJL3275" s="137"/>
      <c r="BJM3275" s="137"/>
      <c r="BJN3275" s="137"/>
      <c r="BJO3275" s="137"/>
      <c r="BJP3275" s="137"/>
      <c r="BJQ3275" s="137"/>
      <c r="BJR3275" s="137"/>
      <c r="BJS3275" s="137"/>
      <c r="BJT3275" s="137"/>
      <c r="BJU3275" s="137"/>
      <c r="BJV3275" s="137"/>
      <c r="BJW3275" s="137"/>
      <c r="BJX3275" s="137"/>
      <c r="BJY3275" s="137"/>
      <c r="BJZ3275" s="137"/>
      <c r="BKA3275" s="137"/>
      <c r="BKB3275" s="137"/>
      <c r="BKC3275" s="137"/>
      <c r="BKD3275" s="137"/>
      <c r="BKE3275" s="137"/>
      <c r="BKF3275" s="137"/>
      <c r="BKG3275" s="137"/>
      <c r="BKH3275" s="137"/>
      <c r="BKI3275" s="137"/>
      <c r="BKJ3275" s="137"/>
      <c r="BKK3275" s="137"/>
      <c r="BKL3275" s="137"/>
      <c r="BKM3275" s="137"/>
      <c r="BKN3275" s="137"/>
      <c r="BKO3275" s="137"/>
      <c r="BKP3275" s="137"/>
      <c r="BKQ3275" s="137"/>
      <c r="BKR3275" s="137"/>
      <c r="BKS3275" s="137"/>
      <c r="BKT3275" s="137"/>
      <c r="BKU3275" s="137"/>
      <c r="BKV3275" s="137"/>
      <c r="BKW3275" s="137"/>
      <c r="BKX3275" s="137"/>
      <c r="BKY3275" s="137"/>
      <c r="BKZ3275" s="137"/>
      <c r="BLA3275" s="137"/>
      <c r="BLB3275" s="137"/>
      <c r="BLC3275" s="137"/>
      <c r="BLD3275" s="137"/>
      <c r="BLE3275" s="137"/>
      <c r="BLF3275" s="137"/>
      <c r="BLG3275" s="137"/>
      <c r="BLH3275" s="137"/>
      <c r="BLI3275" s="137"/>
      <c r="BLJ3275" s="137"/>
      <c r="BLK3275" s="137"/>
      <c r="BLL3275" s="137"/>
      <c r="BLM3275" s="137"/>
      <c r="BLN3275" s="137"/>
      <c r="BLO3275" s="137"/>
      <c r="BLP3275" s="137"/>
      <c r="BLQ3275" s="137"/>
      <c r="BLR3275" s="137"/>
      <c r="BLS3275" s="137"/>
      <c r="BLT3275" s="137"/>
      <c r="BLU3275" s="137"/>
      <c r="BLV3275" s="137"/>
      <c r="BLW3275" s="137"/>
      <c r="BLX3275" s="137"/>
      <c r="BLY3275" s="137"/>
      <c r="BLZ3275" s="137"/>
      <c r="BMA3275" s="137"/>
      <c r="BMB3275" s="137"/>
      <c r="BMC3275" s="137"/>
      <c r="BMD3275" s="137"/>
      <c r="BME3275" s="137"/>
      <c r="BMF3275" s="137"/>
      <c r="BMG3275" s="137"/>
      <c r="BMH3275" s="137"/>
      <c r="BMI3275" s="137"/>
      <c r="BMJ3275" s="137"/>
      <c r="BMK3275" s="137"/>
      <c r="BML3275" s="137"/>
      <c r="BMM3275" s="137"/>
      <c r="BMN3275" s="137"/>
      <c r="BMO3275" s="137"/>
      <c r="BMP3275" s="137"/>
      <c r="BMQ3275" s="137"/>
      <c r="BMR3275" s="137"/>
      <c r="BMS3275" s="137"/>
      <c r="BMT3275" s="137"/>
      <c r="BMU3275" s="137"/>
      <c r="BMV3275" s="137"/>
      <c r="BMW3275" s="137"/>
      <c r="BMX3275" s="137"/>
      <c r="BMY3275" s="137"/>
      <c r="BMZ3275" s="137"/>
      <c r="BNA3275" s="137"/>
      <c r="BNB3275" s="137"/>
      <c r="BNC3275" s="137"/>
      <c r="BND3275" s="137"/>
      <c r="BNE3275" s="137"/>
      <c r="BNF3275" s="137"/>
      <c r="BNG3275" s="137"/>
      <c r="BNH3275" s="137"/>
      <c r="BNI3275" s="137"/>
      <c r="BNJ3275" s="137"/>
      <c r="BNK3275" s="137"/>
      <c r="BNL3275" s="137"/>
      <c r="BNM3275" s="137"/>
      <c r="BNN3275" s="137"/>
      <c r="BNO3275" s="137"/>
      <c r="BNP3275" s="137"/>
      <c r="BNQ3275" s="137"/>
      <c r="BNR3275" s="137"/>
      <c r="BNS3275" s="137"/>
      <c r="BNT3275" s="137"/>
      <c r="BNU3275" s="137"/>
      <c r="BNV3275" s="137"/>
      <c r="BNW3275" s="137"/>
      <c r="BNX3275" s="137"/>
      <c r="BNY3275" s="137"/>
      <c r="BNZ3275" s="137"/>
      <c r="BOA3275" s="137"/>
      <c r="BOB3275" s="137"/>
      <c r="BOC3275" s="137"/>
      <c r="BOD3275" s="137"/>
      <c r="BOE3275" s="137"/>
      <c r="BOF3275" s="137"/>
      <c r="BOG3275" s="137"/>
      <c r="BOH3275" s="137"/>
      <c r="BOI3275" s="137"/>
      <c r="BOJ3275" s="137"/>
      <c r="BOK3275" s="137"/>
      <c r="BOL3275" s="137"/>
      <c r="BOM3275" s="137"/>
      <c r="BON3275" s="137"/>
      <c r="BOO3275" s="137"/>
      <c r="BOP3275" s="137"/>
      <c r="BOQ3275" s="137"/>
      <c r="BOR3275" s="137"/>
      <c r="BOS3275" s="137"/>
      <c r="BOT3275" s="137"/>
      <c r="BOU3275" s="137"/>
      <c r="BOV3275" s="137"/>
      <c r="BOW3275" s="137"/>
      <c r="BOX3275" s="137"/>
      <c r="BOY3275" s="137"/>
      <c r="BOZ3275" s="137"/>
      <c r="BPA3275" s="137"/>
      <c r="BPB3275" s="137"/>
      <c r="BPC3275" s="137"/>
      <c r="BPD3275" s="137"/>
      <c r="BPE3275" s="137"/>
      <c r="BPF3275" s="137"/>
      <c r="BPG3275" s="137"/>
      <c r="BPH3275" s="137"/>
      <c r="BPI3275" s="137"/>
      <c r="BPJ3275" s="137"/>
      <c r="BPK3275" s="137"/>
      <c r="BPL3275" s="137"/>
      <c r="BPM3275" s="137"/>
      <c r="BPN3275" s="137"/>
      <c r="BPO3275" s="137"/>
      <c r="BPP3275" s="137"/>
      <c r="BPQ3275" s="137"/>
      <c r="BPR3275" s="137"/>
      <c r="BPS3275" s="137"/>
      <c r="BPT3275" s="137"/>
      <c r="BPU3275" s="137"/>
      <c r="BPV3275" s="137"/>
      <c r="BPW3275" s="137"/>
      <c r="BPX3275" s="137"/>
      <c r="BPY3275" s="137"/>
      <c r="BPZ3275" s="137"/>
      <c r="BQA3275" s="137"/>
      <c r="BQB3275" s="137"/>
      <c r="BQC3275" s="137"/>
      <c r="BQD3275" s="137"/>
      <c r="BQE3275" s="137"/>
      <c r="BQF3275" s="137"/>
      <c r="BQG3275" s="137"/>
      <c r="BQH3275" s="137"/>
      <c r="BQI3275" s="137"/>
      <c r="BQJ3275" s="137"/>
      <c r="BQK3275" s="137"/>
      <c r="BQL3275" s="137"/>
      <c r="BQM3275" s="137"/>
      <c r="BQN3275" s="137"/>
      <c r="BQO3275" s="137"/>
      <c r="BQP3275" s="137"/>
      <c r="BQQ3275" s="137"/>
      <c r="BQR3275" s="137"/>
      <c r="BQS3275" s="137"/>
      <c r="BQT3275" s="137"/>
      <c r="BQU3275" s="137"/>
      <c r="BQV3275" s="137"/>
      <c r="BQW3275" s="137"/>
      <c r="BQX3275" s="137"/>
      <c r="BQY3275" s="137"/>
      <c r="BQZ3275" s="137"/>
      <c r="BRA3275" s="137"/>
      <c r="BRB3275" s="137"/>
      <c r="BRC3275" s="137"/>
      <c r="BRD3275" s="137"/>
      <c r="BRE3275" s="137"/>
      <c r="BRF3275" s="137"/>
      <c r="BRG3275" s="137"/>
      <c r="BRH3275" s="137"/>
      <c r="BRI3275" s="137"/>
      <c r="BRJ3275" s="137"/>
      <c r="BRK3275" s="137"/>
      <c r="BRL3275" s="137"/>
      <c r="BRM3275" s="137"/>
      <c r="BRN3275" s="137"/>
      <c r="BRO3275" s="137"/>
      <c r="BRP3275" s="137"/>
      <c r="BRQ3275" s="137"/>
      <c r="BRR3275" s="137"/>
      <c r="BRS3275" s="137"/>
      <c r="BRT3275" s="137"/>
      <c r="BRU3275" s="137"/>
      <c r="BRV3275" s="137"/>
      <c r="BRW3275" s="137"/>
      <c r="BRX3275" s="137"/>
      <c r="BRY3275" s="137"/>
      <c r="BRZ3275" s="137"/>
      <c r="BSA3275" s="137"/>
      <c r="BSB3275" s="137"/>
      <c r="BSC3275" s="137"/>
      <c r="BSD3275" s="137"/>
      <c r="BSE3275" s="137"/>
      <c r="BSF3275" s="137"/>
      <c r="BSG3275" s="137"/>
      <c r="BSH3275" s="137"/>
      <c r="BSI3275" s="137"/>
      <c r="BSJ3275" s="137"/>
      <c r="BSK3275" s="137"/>
      <c r="BSL3275" s="137"/>
      <c r="BSM3275" s="137"/>
      <c r="BSN3275" s="137"/>
      <c r="BSO3275" s="137"/>
      <c r="BSP3275" s="137"/>
      <c r="BSQ3275" s="137"/>
      <c r="BSR3275" s="137"/>
      <c r="BSS3275" s="137"/>
      <c r="BST3275" s="137"/>
      <c r="BSU3275" s="137"/>
      <c r="BSV3275" s="137"/>
      <c r="BSW3275" s="137"/>
      <c r="BSX3275" s="137"/>
      <c r="BSY3275" s="137"/>
      <c r="BSZ3275" s="137"/>
      <c r="BTA3275" s="137"/>
      <c r="BTB3275" s="137"/>
      <c r="BTC3275" s="137"/>
      <c r="BTD3275" s="137"/>
      <c r="BTE3275" s="137"/>
      <c r="BTF3275" s="137"/>
      <c r="BTG3275" s="137"/>
      <c r="BTH3275" s="137"/>
      <c r="BTI3275" s="137"/>
      <c r="BTJ3275" s="137"/>
      <c r="BTK3275" s="137"/>
      <c r="BTL3275" s="137"/>
      <c r="BTM3275" s="137"/>
      <c r="BTN3275" s="137"/>
      <c r="BTO3275" s="137"/>
      <c r="BTP3275" s="137"/>
      <c r="BTQ3275" s="137"/>
      <c r="BTR3275" s="137"/>
      <c r="BTS3275" s="137"/>
      <c r="BTT3275" s="137"/>
      <c r="BTU3275" s="137"/>
      <c r="BTV3275" s="137"/>
      <c r="BTW3275" s="137"/>
      <c r="BTX3275" s="137"/>
      <c r="BTY3275" s="137"/>
      <c r="BTZ3275" s="137"/>
      <c r="BUA3275" s="137"/>
      <c r="BUB3275" s="137"/>
      <c r="BUC3275" s="137"/>
      <c r="BUD3275" s="137"/>
      <c r="BUE3275" s="137"/>
      <c r="BUF3275" s="137"/>
      <c r="BUG3275" s="137"/>
      <c r="BUH3275" s="137"/>
      <c r="BUI3275" s="137"/>
      <c r="BUJ3275" s="137"/>
      <c r="BUK3275" s="137"/>
      <c r="BUL3275" s="137"/>
      <c r="BUM3275" s="137"/>
      <c r="BUN3275" s="137"/>
      <c r="BUO3275" s="137"/>
      <c r="BUP3275" s="137"/>
      <c r="BUQ3275" s="137"/>
      <c r="BUR3275" s="137"/>
      <c r="BUS3275" s="137"/>
      <c r="BUT3275" s="137"/>
      <c r="BUU3275" s="137"/>
      <c r="BUV3275" s="137"/>
      <c r="BUW3275" s="137"/>
      <c r="BUX3275" s="137"/>
      <c r="BUY3275" s="137"/>
      <c r="BUZ3275" s="137"/>
      <c r="BVA3275" s="137"/>
      <c r="BVB3275" s="137"/>
      <c r="BVC3275" s="137"/>
      <c r="BVD3275" s="137"/>
      <c r="BVE3275" s="137"/>
      <c r="BVF3275" s="137"/>
      <c r="BVG3275" s="137"/>
      <c r="BVH3275" s="137"/>
      <c r="BVI3275" s="137"/>
      <c r="BVJ3275" s="137"/>
      <c r="BVK3275" s="137"/>
      <c r="BVL3275" s="137"/>
      <c r="BVM3275" s="137"/>
      <c r="BVN3275" s="137"/>
      <c r="BVO3275" s="137"/>
      <c r="BVP3275" s="137"/>
      <c r="BVQ3275" s="137"/>
      <c r="BVR3275" s="137"/>
      <c r="BVS3275" s="137"/>
      <c r="BVT3275" s="137"/>
      <c r="BVU3275" s="137"/>
      <c r="BVV3275" s="137"/>
      <c r="BVW3275" s="137"/>
      <c r="BVX3275" s="137"/>
      <c r="BVY3275" s="137"/>
      <c r="BVZ3275" s="137"/>
      <c r="BWA3275" s="137"/>
      <c r="BWB3275" s="137"/>
      <c r="BWC3275" s="137"/>
      <c r="BWD3275" s="137"/>
      <c r="BWE3275" s="137"/>
      <c r="BWF3275" s="137"/>
      <c r="BWG3275" s="137"/>
      <c r="BWH3275" s="137"/>
      <c r="BWI3275" s="137"/>
      <c r="BWJ3275" s="137"/>
      <c r="BWK3275" s="137"/>
      <c r="BWL3275" s="137"/>
      <c r="BWM3275" s="137"/>
      <c r="BWN3275" s="137"/>
      <c r="BWO3275" s="137"/>
      <c r="BWP3275" s="137"/>
      <c r="BWQ3275" s="137"/>
      <c r="BWR3275" s="137"/>
      <c r="BWS3275" s="137"/>
      <c r="BWT3275" s="137"/>
      <c r="BWU3275" s="137"/>
      <c r="BWV3275" s="137"/>
      <c r="BWW3275" s="137"/>
      <c r="BWX3275" s="137"/>
      <c r="BWY3275" s="137"/>
      <c r="BWZ3275" s="137"/>
      <c r="BXA3275" s="137"/>
      <c r="BXB3275" s="137"/>
      <c r="BXC3275" s="137"/>
      <c r="BXD3275" s="137"/>
      <c r="BXE3275" s="137"/>
      <c r="BXF3275" s="137"/>
      <c r="BXG3275" s="137"/>
      <c r="BXH3275" s="137"/>
      <c r="BXI3275" s="137"/>
      <c r="BXJ3275" s="137"/>
      <c r="BXK3275" s="137"/>
      <c r="BXL3275" s="137"/>
      <c r="BXM3275" s="137"/>
      <c r="BXN3275" s="137"/>
      <c r="BXO3275" s="137"/>
      <c r="BXP3275" s="137"/>
      <c r="BXQ3275" s="137"/>
      <c r="BXR3275" s="137"/>
      <c r="BXS3275" s="137"/>
      <c r="BXT3275" s="137"/>
      <c r="BXU3275" s="137"/>
      <c r="BXV3275" s="137"/>
      <c r="BXW3275" s="137"/>
      <c r="BXX3275" s="137"/>
      <c r="BXY3275" s="137"/>
      <c r="BXZ3275" s="137"/>
      <c r="BYA3275" s="137"/>
      <c r="BYB3275" s="137"/>
      <c r="BYC3275" s="137"/>
      <c r="BYD3275" s="137"/>
      <c r="BYE3275" s="137"/>
      <c r="BYF3275" s="137"/>
      <c r="BYG3275" s="137"/>
      <c r="BYH3275" s="137"/>
      <c r="BYI3275" s="137"/>
      <c r="BYJ3275" s="137"/>
      <c r="BYK3275" s="137"/>
      <c r="BYL3275" s="137"/>
      <c r="BYM3275" s="137"/>
      <c r="BYN3275" s="137"/>
      <c r="BYO3275" s="137"/>
      <c r="BYP3275" s="137"/>
      <c r="BYQ3275" s="137"/>
      <c r="BYR3275" s="137"/>
      <c r="BYS3275" s="137"/>
      <c r="BYT3275" s="137"/>
      <c r="BYU3275" s="137"/>
      <c r="BYV3275" s="137"/>
      <c r="BYW3275" s="137"/>
      <c r="BYX3275" s="137"/>
      <c r="BYY3275" s="137"/>
      <c r="BYZ3275" s="137"/>
      <c r="BZA3275" s="137"/>
      <c r="BZB3275" s="137"/>
      <c r="BZC3275" s="137"/>
      <c r="BZD3275" s="137"/>
      <c r="BZE3275" s="137"/>
      <c r="BZF3275" s="137"/>
      <c r="BZG3275" s="137"/>
      <c r="BZH3275" s="137"/>
      <c r="BZI3275" s="137"/>
      <c r="BZJ3275" s="137"/>
      <c r="BZK3275" s="137"/>
      <c r="BZL3275" s="137"/>
      <c r="BZM3275" s="137"/>
      <c r="BZN3275" s="137"/>
      <c r="BZO3275" s="137"/>
      <c r="BZP3275" s="137"/>
      <c r="BZQ3275" s="137"/>
      <c r="BZR3275" s="137"/>
      <c r="BZS3275" s="137"/>
      <c r="BZT3275" s="137"/>
      <c r="BZU3275" s="137"/>
      <c r="BZV3275" s="137"/>
      <c r="BZW3275" s="137"/>
      <c r="BZX3275" s="137"/>
      <c r="BZY3275" s="137"/>
      <c r="BZZ3275" s="137"/>
      <c r="CAA3275" s="137"/>
      <c r="CAB3275" s="137"/>
      <c r="CAC3275" s="137"/>
      <c r="CAD3275" s="137"/>
      <c r="CAE3275" s="137"/>
      <c r="CAF3275" s="137"/>
      <c r="CAG3275" s="137"/>
      <c r="CAH3275" s="137"/>
      <c r="CAI3275" s="137"/>
      <c r="CAJ3275" s="137"/>
      <c r="CAK3275" s="137"/>
      <c r="CAL3275" s="137"/>
      <c r="CAM3275" s="137"/>
      <c r="CAN3275" s="137"/>
      <c r="CAO3275" s="137"/>
      <c r="CAP3275" s="137"/>
      <c r="CAQ3275" s="137"/>
      <c r="CAR3275" s="137"/>
      <c r="CAS3275" s="137"/>
      <c r="CAT3275" s="137"/>
      <c r="CAU3275" s="137"/>
      <c r="CAV3275" s="137"/>
      <c r="CAW3275" s="137"/>
      <c r="CAX3275" s="137"/>
      <c r="CAY3275" s="137"/>
      <c r="CAZ3275" s="137"/>
      <c r="CBA3275" s="137"/>
      <c r="CBB3275" s="137"/>
      <c r="CBC3275" s="137"/>
      <c r="CBD3275" s="137"/>
      <c r="CBE3275" s="137"/>
      <c r="CBF3275" s="137"/>
      <c r="CBG3275" s="137"/>
      <c r="CBH3275" s="137"/>
      <c r="CBI3275" s="137"/>
      <c r="CBJ3275" s="137"/>
      <c r="CBK3275" s="137"/>
      <c r="CBL3275" s="137"/>
      <c r="CBM3275" s="137"/>
      <c r="CBN3275" s="137"/>
      <c r="CBO3275" s="137"/>
      <c r="CBP3275" s="137"/>
      <c r="CBQ3275" s="137"/>
      <c r="CBR3275" s="137"/>
      <c r="CBS3275" s="137"/>
      <c r="CBT3275" s="137"/>
      <c r="CBU3275" s="137"/>
      <c r="CBV3275" s="137"/>
      <c r="CBW3275" s="137"/>
      <c r="CBX3275" s="137"/>
      <c r="CBY3275" s="137"/>
      <c r="CBZ3275" s="137"/>
      <c r="CCA3275" s="137"/>
      <c r="CCB3275" s="137"/>
      <c r="CCC3275" s="137"/>
      <c r="CCD3275" s="137"/>
      <c r="CCE3275" s="137"/>
      <c r="CCF3275" s="137"/>
      <c r="CCG3275" s="137"/>
      <c r="CCH3275" s="137"/>
      <c r="CCI3275" s="137"/>
      <c r="CCJ3275" s="137"/>
      <c r="CCK3275" s="137"/>
      <c r="CCL3275" s="137"/>
      <c r="CCM3275" s="137"/>
      <c r="CCN3275" s="137"/>
      <c r="CCO3275" s="137"/>
      <c r="CCP3275" s="137"/>
      <c r="CCQ3275" s="137"/>
      <c r="CCR3275" s="137"/>
      <c r="CCS3275" s="137"/>
      <c r="CCT3275" s="137"/>
      <c r="CCU3275" s="137"/>
      <c r="CCV3275" s="137"/>
      <c r="CCW3275" s="137"/>
      <c r="CCX3275" s="137"/>
      <c r="CCY3275" s="137"/>
      <c r="CCZ3275" s="137"/>
      <c r="CDA3275" s="137"/>
      <c r="CDB3275" s="137"/>
      <c r="CDC3275" s="137"/>
      <c r="CDD3275" s="137"/>
      <c r="CDE3275" s="137"/>
      <c r="CDF3275" s="137"/>
      <c r="CDG3275" s="137"/>
      <c r="CDH3275" s="137"/>
      <c r="CDI3275" s="137"/>
      <c r="CDJ3275" s="137"/>
      <c r="CDK3275" s="137"/>
      <c r="CDL3275" s="137"/>
      <c r="CDM3275" s="137"/>
      <c r="CDN3275" s="137"/>
      <c r="CDO3275" s="137"/>
      <c r="CDP3275" s="137"/>
      <c r="CDQ3275" s="137"/>
      <c r="CDR3275" s="137"/>
      <c r="CDS3275" s="137"/>
      <c r="CDT3275" s="137"/>
      <c r="CDU3275" s="137"/>
      <c r="CDV3275" s="137"/>
      <c r="CDW3275" s="137"/>
      <c r="CDX3275" s="137"/>
      <c r="CDY3275" s="137"/>
      <c r="CDZ3275" s="137"/>
      <c r="CEA3275" s="137"/>
      <c r="CEB3275" s="137"/>
      <c r="CEC3275" s="137"/>
      <c r="CED3275" s="137"/>
      <c r="CEE3275" s="137"/>
      <c r="CEF3275" s="137"/>
      <c r="CEG3275" s="137"/>
      <c r="CEH3275" s="137"/>
      <c r="CEI3275" s="137"/>
      <c r="CEJ3275" s="137"/>
      <c r="CEK3275" s="137"/>
      <c r="CEL3275" s="137"/>
      <c r="CEM3275" s="137"/>
      <c r="CEN3275" s="137"/>
      <c r="CEO3275" s="137"/>
      <c r="CEP3275" s="137"/>
      <c r="CEQ3275" s="137"/>
      <c r="CER3275" s="137"/>
      <c r="CES3275" s="137"/>
      <c r="CET3275" s="137"/>
      <c r="CEU3275" s="137"/>
      <c r="CEV3275" s="137"/>
      <c r="CEW3275" s="137"/>
      <c r="CEX3275" s="137"/>
      <c r="CEY3275" s="137"/>
      <c r="CEZ3275" s="137"/>
      <c r="CFA3275" s="137"/>
      <c r="CFB3275" s="137"/>
      <c r="CFC3275" s="137"/>
      <c r="CFD3275" s="137"/>
      <c r="CFE3275" s="137"/>
      <c r="CFF3275" s="137"/>
      <c r="CFG3275" s="137"/>
      <c r="CFH3275" s="137"/>
      <c r="CFI3275" s="137"/>
      <c r="CFJ3275" s="137"/>
      <c r="CFK3275" s="137"/>
      <c r="CFL3275" s="137"/>
      <c r="CFM3275" s="137"/>
      <c r="CFN3275" s="137"/>
      <c r="CFO3275" s="137"/>
      <c r="CFP3275" s="137"/>
      <c r="CFQ3275" s="137"/>
      <c r="CFR3275" s="137"/>
      <c r="CFS3275" s="137"/>
      <c r="CFT3275" s="137"/>
      <c r="CFU3275" s="137"/>
      <c r="CFV3275" s="137"/>
      <c r="CFW3275" s="137"/>
      <c r="CFX3275" s="137"/>
      <c r="CFY3275" s="137"/>
      <c r="CFZ3275" s="137"/>
      <c r="CGA3275" s="137"/>
      <c r="CGB3275" s="137"/>
      <c r="CGC3275" s="137"/>
      <c r="CGD3275" s="137"/>
      <c r="CGE3275" s="137"/>
      <c r="CGF3275" s="137"/>
      <c r="CGG3275" s="137"/>
      <c r="CGH3275" s="137"/>
      <c r="CGI3275" s="137"/>
      <c r="CGJ3275" s="137"/>
      <c r="CGK3275" s="137"/>
      <c r="CGL3275" s="137"/>
      <c r="CGM3275" s="137"/>
      <c r="CGN3275" s="137"/>
      <c r="CGO3275" s="137"/>
      <c r="CGP3275" s="137"/>
      <c r="CGQ3275" s="137"/>
      <c r="CGR3275" s="137"/>
      <c r="CGS3275" s="137"/>
      <c r="CGT3275" s="137"/>
      <c r="CGU3275" s="137"/>
      <c r="CGV3275" s="137"/>
      <c r="CGW3275" s="137"/>
      <c r="CGX3275" s="137"/>
      <c r="CGY3275" s="137"/>
      <c r="CGZ3275" s="137"/>
      <c r="CHA3275" s="137"/>
      <c r="CHB3275" s="137"/>
      <c r="CHC3275" s="137"/>
      <c r="CHD3275" s="137"/>
      <c r="CHE3275" s="137"/>
      <c r="CHF3275" s="137"/>
      <c r="CHG3275" s="137"/>
      <c r="CHH3275" s="137"/>
      <c r="CHI3275" s="137"/>
      <c r="CHJ3275" s="137"/>
      <c r="CHK3275" s="137"/>
      <c r="CHL3275" s="137"/>
      <c r="CHM3275" s="137"/>
      <c r="CHN3275" s="137"/>
      <c r="CHO3275" s="137"/>
      <c r="CHP3275" s="137"/>
      <c r="CHQ3275" s="137"/>
      <c r="CHR3275" s="137"/>
      <c r="CHS3275" s="137"/>
      <c r="CHT3275" s="137"/>
      <c r="CHU3275" s="137"/>
      <c r="CHV3275" s="137"/>
      <c r="CHW3275" s="137"/>
      <c r="CHX3275" s="137"/>
      <c r="CHY3275" s="137"/>
      <c r="CHZ3275" s="137"/>
      <c r="CIA3275" s="137"/>
      <c r="CIB3275" s="137"/>
      <c r="CIC3275" s="137"/>
      <c r="CID3275" s="137"/>
      <c r="CIE3275" s="137"/>
      <c r="CIF3275" s="137"/>
      <c r="CIG3275" s="137"/>
      <c r="CIH3275" s="137"/>
      <c r="CII3275" s="137"/>
      <c r="CIJ3275" s="137"/>
      <c r="CIK3275" s="137"/>
      <c r="CIL3275" s="137"/>
      <c r="CIM3275" s="137"/>
      <c r="CIN3275" s="137"/>
      <c r="CIO3275" s="137"/>
      <c r="CIP3275" s="137"/>
      <c r="CIQ3275" s="137"/>
      <c r="CIR3275" s="137"/>
      <c r="CIS3275" s="137"/>
      <c r="CIT3275" s="137"/>
      <c r="CIU3275" s="137"/>
      <c r="CIV3275" s="137"/>
      <c r="CIW3275" s="137"/>
      <c r="CIX3275" s="137"/>
      <c r="CIY3275" s="137"/>
      <c r="CIZ3275" s="137"/>
      <c r="CJA3275" s="137"/>
      <c r="CJB3275" s="137"/>
      <c r="CJC3275" s="137"/>
      <c r="CJD3275" s="137"/>
      <c r="CJE3275" s="137"/>
      <c r="CJF3275" s="137"/>
      <c r="CJG3275" s="137"/>
      <c r="CJH3275" s="137"/>
      <c r="CJI3275" s="137"/>
      <c r="CJJ3275" s="137"/>
      <c r="CJK3275" s="137"/>
      <c r="CJL3275" s="137"/>
      <c r="CJM3275" s="137"/>
      <c r="CJN3275" s="137"/>
      <c r="CJO3275" s="137"/>
      <c r="CJP3275" s="137"/>
      <c r="CJQ3275" s="137"/>
      <c r="CJR3275" s="137"/>
      <c r="CJS3275" s="137"/>
      <c r="CJT3275" s="137"/>
      <c r="CJU3275" s="137"/>
      <c r="CJV3275" s="137"/>
      <c r="CJW3275" s="137"/>
      <c r="CJX3275" s="137"/>
      <c r="CJY3275" s="137"/>
      <c r="CJZ3275" s="137"/>
      <c r="CKA3275" s="137"/>
      <c r="CKB3275" s="137"/>
      <c r="CKC3275" s="137"/>
      <c r="CKD3275" s="137"/>
      <c r="CKE3275" s="137"/>
      <c r="CKF3275" s="137"/>
      <c r="CKG3275" s="137"/>
      <c r="CKH3275" s="137"/>
      <c r="CKI3275" s="137"/>
      <c r="CKJ3275" s="137"/>
      <c r="CKK3275" s="137"/>
      <c r="CKL3275" s="137"/>
      <c r="CKM3275" s="137"/>
      <c r="CKN3275" s="137"/>
      <c r="CKO3275" s="137"/>
      <c r="CKP3275" s="137"/>
      <c r="CKQ3275" s="137"/>
      <c r="CKR3275" s="137"/>
      <c r="CKS3275" s="137"/>
      <c r="CKT3275" s="137"/>
      <c r="CKU3275" s="137"/>
      <c r="CKV3275" s="137"/>
      <c r="CKW3275" s="137"/>
      <c r="CKX3275" s="137"/>
      <c r="CKY3275" s="137"/>
      <c r="CKZ3275" s="137"/>
      <c r="CLA3275" s="137"/>
      <c r="CLB3275" s="137"/>
      <c r="CLC3275" s="137"/>
      <c r="CLD3275" s="137"/>
      <c r="CLE3275" s="137"/>
      <c r="CLF3275" s="137"/>
      <c r="CLG3275" s="137"/>
      <c r="CLH3275" s="137"/>
      <c r="CLI3275" s="137"/>
      <c r="CLJ3275" s="137"/>
      <c r="CLK3275" s="137"/>
      <c r="CLL3275" s="137"/>
      <c r="CLM3275" s="137"/>
      <c r="CLN3275" s="137"/>
      <c r="CLO3275" s="137"/>
      <c r="CLP3275" s="137"/>
      <c r="CLQ3275" s="137"/>
      <c r="CLR3275" s="137"/>
      <c r="CLS3275" s="137"/>
      <c r="CLT3275" s="137"/>
      <c r="CLU3275" s="137"/>
      <c r="CLV3275" s="137"/>
      <c r="CLW3275" s="137"/>
      <c r="CLX3275" s="137"/>
      <c r="CLY3275" s="137"/>
      <c r="CLZ3275" s="137"/>
      <c r="CMA3275" s="137"/>
      <c r="CMB3275" s="137"/>
      <c r="CMC3275" s="137"/>
      <c r="CMD3275" s="137"/>
      <c r="CME3275" s="137"/>
      <c r="CMF3275" s="137"/>
      <c r="CMG3275" s="137"/>
      <c r="CMH3275" s="137"/>
      <c r="CMI3275" s="137"/>
      <c r="CMJ3275" s="137"/>
      <c r="CMK3275" s="137"/>
      <c r="CML3275" s="137"/>
      <c r="CMM3275" s="137"/>
      <c r="CMN3275" s="137"/>
      <c r="CMO3275" s="137"/>
      <c r="CMP3275" s="137"/>
      <c r="CMQ3275" s="137"/>
      <c r="CMR3275" s="137"/>
      <c r="CMS3275" s="137"/>
      <c r="CMT3275" s="137"/>
      <c r="CMU3275" s="137"/>
      <c r="CMV3275" s="137"/>
      <c r="CMW3275" s="137"/>
      <c r="CMX3275" s="137"/>
      <c r="CMY3275" s="137"/>
      <c r="CMZ3275" s="137"/>
      <c r="CNA3275" s="137"/>
      <c r="CNB3275" s="137"/>
      <c r="CNC3275" s="137"/>
      <c r="CND3275" s="137"/>
      <c r="CNE3275" s="137"/>
      <c r="CNF3275" s="137"/>
      <c r="CNG3275" s="137"/>
      <c r="CNH3275" s="137"/>
      <c r="CNI3275" s="137"/>
      <c r="CNJ3275" s="137"/>
      <c r="CNK3275" s="137"/>
      <c r="CNL3275" s="137"/>
      <c r="CNM3275" s="137"/>
      <c r="CNN3275" s="137"/>
      <c r="CNO3275" s="137"/>
      <c r="CNP3275" s="137"/>
      <c r="CNQ3275" s="137"/>
      <c r="CNR3275" s="137"/>
      <c r="CNS3275" s="137"/>
      <c r="CNT3275" s="137"/>
      <c r="CNU3275" s="137"/>
      <c r="CNV3275" s="137"/>
      <c r="CNW3275" s="137"/>
      <c r="CNX3275" s="137"/>
      <c r="CNY3275" s="137"/>
      <c r="CNZ3275" s="137"/>
      <c r="COA3275" s="137"/>
      <c r="COB3275" s="137"/>
      <c r="COC3275" s="137"/>
      <c r="COD3275" s="137"/>
      <c r="COE3275" s="137"/>
      <c r="COF3275" s="137"/>
      <c r="COG3275" s="137"/>
      <c r="COH3275" s="137"/>
      <c r="COI3275" s="137"/>
      <c r="COJ3275" s="137"/>
      <c r="COK3275" s="137"/>
      <c r="COL3275" s="137"/>
      <c r="COM3275" s="137"/>
      <c r="CON3275" s="137"/>
      <c r="COO3275" s="137"/>
      <c r="COP3275" s="137"/>
      <c r="COQ3275" s="137"/>
      <c r="COR3275" s="137"/>
      <c r="COS3275" s="137"/>
      <c r="COT3275" s="137"/>
      <c r="COU3275" s="137"/>
      <c r="COV3275" s="137"/>
      <c r="COW3275" s="137"/>
      <c r="COX3275" s="137"/>
      <c r="COY3275" s="137"/>
      <c r="COZ3275" s="137"/>
      <c r="CPA3275" s="137"/>
      <c r="CPB3275" s="137"/>
      <c r="CPC3275" s="137"/>
      <c r="CPD3275" s="137"/>
      <c r="CPE3275" s="137"/>
      <c r="CPF3275" s="137"/>
      <c r="CPG3275" s="137"/>
      <c r="CPH3275" s="137"/>
      <c r="CPI3275" s="137"/>
      <c r="CPJ3275" s="137"/>
      <c r="CPK3275" s="137"/>
      <c r="CPL3275" s="137"/>
      <c r="CPM3275" s="137"/>
      <c r="CPN3275" s="137"/>
      <c r="CPO3275" s="137"/>
      <c r="CPP3275" s="137"/>
      <c r="CPQ3275" s="137"/>
      <c r="CPR3275" s="137"/>
      <c r="CPS3275" s="137"/>
      <c r="CPT3275" s="137"/>
      <c r="CPU3275" s="137"/>
      <c r="CPV3275" s="137"/>
      <c r="CPW3275" s="137"/>
      <c r="CPX3275" s="137"/>
      <c r="CPY3275" s="137"/>
      <c r="CPZ3275" s="137"/>
      <c r="CQA3275" s="137"/>
      <c r="CQB3275" s="137"/>
      <c r="CQC3275" s="137"/>
      <c r="CQD3275" s="137"/>
      <c r="CQE3275" s="137"/>
      <c r="CQF3275" s="137"/>
      <c r="CQG3275" s="137"/>
      <c r="CQH3275" s="137"/>
      <c r="CQI3275" s="137"/>
      <c r="CQJ3275" s="137"/>
      <c r="CQK3275" s="137"/>
      <c r="CQL3275" s="137"/>
      <c r="CQM3275" s="137"/>
      <c r="CQN3275" s="137"/>
      <c r="CQO3275" s="137"/>
      <c r="CQP3275" s="137"/>
      <c r="CQQ3275" s="137"/>
      <c r="CQR3275" s="137"/>
      <c r="CQS3275" s="137"/>
      <c r="CQT3275" s="137"/>
      <c r="CQU3275" s="137"/>
      <c r="CQV3275" s="137"/>
      <c r="CQW3275" s="137"/>
      <c r="CQX3275" s="137"/>
      <c r="CQY3275" s="137"/>
      <c r="CQZ3275" s="137"/>
      <c r="CRA3275" s="137"/>
      <c r="CRB3275" s="137"/>
      <c r="CRC3275" s="137"/>
      <c r="CRD3275" s="137"/>
      <c r="CRE3275" s="137"/>
      <c r="CRF3275" s="137"/>
      <c r="CRG3275" s="137"/>
      <c r="CRH3275" s="137"/>
      <c r="CRI3275" s="137"/>
      <c r="CRJ3275" s="137"/>
      <c r="CRK3275" s="137"/>
      <c r="CRL3275" s="137"/>
      <c r="CRM3275" s="137"/>
      <c r="CRN3275" s="137"/>
      <c r="CRO3275" s="137"/>
      <c r="CRP3275" s="137"/>
      <c r="CRQ3275" s="137"/>
      <c r="CRR3275" s="137"/>
      <c r="CRS3275" s="137"/>
      <c r="CRT3275" s="137"/>
      <c r="CRU3275" s="137"/>
      <c r="CRV3275" s="137"/>
      <c r="CRW3275" s="137"/>
      <c r="CRX3275" s="137"/>
      <c r="CRY3275" s="137"/>
      <c r="CRZ3275" s="137"/>
      <c r="CSA3275" s="137"/>
      <c r="CSB3275" s="137"/>
      <c r="CSC3275" s="137"/>
      <c r="CSD3275" s="137"/>
      <c r="CSE3275" s="137"/>
      <c r="CSF3275" s="137"/>
      <c r="CSG3275" s="137"/>
      <c r="CSH3275" s="137"/>
      <c r="CSI3275" s="137"/>
      <c r="CSJ3275" s="137"/>
      <c r="CSK3275" s="137"/>
      <c r="CSL3275" s="137"/>
      <c r="CSM3275" s="137"/>
      <c r="CSN3275" s="137"/>
      <c r="CSO3275" s="137"/>
      <c r="CSP3275" s="137"/>
      <c r="CSQ3275" s="137"/>
      <c r="CSR3275" s="137"/>
      <c r="CSS3275" s="137"/>
      <c r="CST3275" s="137"/>
      <c r="CSU3275" s="137"/>
      <c r="CSV3275" s="137"/>
      <c r="CSW3275" s="137"/>
      <c r="CSX3275" s="137"/>
      <c r="CSY3275" s="137"/>
      <c r="CSZ3275" s="137"/>
      <c r="CTA3275" s="137"/>
      <c r="CTB3275" s="137"/>
      <c r="CTC3275" s="137"/>
      <c r="CTD3275" s="137"/>
      <c r="CTE3275" s="137"/>
      <c r="CTF3275" s="137"/>
      <c r="CTG3275" s="137"/>
      <c r="CTH3275" s="137"/>
      <c r="CTI3275" s="137"/>
      <c r="CTJ3275" s="137"/>
      <c r="CTK3275" s="137"/>
      <c r="CTL3275" s="137"/>
      <c r="CTM3275" s="137"/>
      <c r="CTN3275" s="137"/>
      <c r="CTO3275" s="137"/>
      <c r="CTP3275" s="137"/>
      <c r="CTQ3275" s="137"/>
      <c r="CTR3275" s="137"/>
      <c r="CTS3275" s="137"/>
      <c r="CTT3275" s="137"/>
      <c r="CTU3275" s="137"/>
      <c r="CTV3275" s="137"/>
      <c r="CTW3275" s="137"/>
      <c r="CTX3275" s="137"/>
      <c r="CTY3275" s="137"/>
      <c r="CTZ3275" s="137"/>
      <c r="CUA3275" s="137"/>
      <c r="CUB3275" s="137"/>
      <c r="CUC3275" s="137"/>
      <c r="CUD3275" s="137"/>
      <c r="CUE3275" s="137"/>
      <c r="CUF3275" s="137"/>
      <c r="CUG3275" s="137"/>
      <c r="CUH3275" s="137"/>
      <c r="CUI3275" s="137"/>
      <c r="CUJ3275" s="137"/>
      <c r="CUK3275" s="137"/>
      <c r="CUL3275" s="137"/>
      <c r="CUM3275" s="137"/>
      <c r="CUN3275" s="137"/>
      <c r="CUO3275" s="137"/>
      <c r="CUP3275" s="137"/>
      <c r="CUQ3275" s="137"/>
      <c r="CUR3275" s="137"/>
      <c r="CUS3275" s="137"/>
      <c r="CUT3275" s="137"/>
      <c r="CUU3275" s="137"/>
      <c r="CUV3275" s="137"/>
      <c r="CUW3275" s="137"/>
      <c r="CUX3275" s="137"/>
      <c r="CUY3275" s="137"/>
      <c r="CUZ3275" s="137"/>
      <c r="CVA3275" s="137"/>
      <c r="CVB3275" s="137"/>
      <c r="CVC3275" s="137"/>
      <c r="CVD3275" s="137"/>
      <c r="CVE3275" s="137"/>
      <c r="CVF3275" s="137"/>
      <c r="CVG3275" s="137"/>
      <c r="CVH3275" s="137"/>
      <c r="CVI3275" s="137"/>
      <c r="CVJ3275" s="137"/>
      <c r="CVK3275" s="137"/>
      <c r="CVL3275" s="137"/>
      <c r="CVM3275" s="137"/>
      <c r="CVN3275" s="137"/>
      <c r="CVO3275" s="137"/>
      <c r="CVP3275" s="137"/>
      <c r="CVQ3275" s="137"/>
      <c r="CVR3275" s="137"/>
      <c r="CVS3275" s="137"/>
      <c r="CVT3275" s="137"/>
      <c r="CVU3275" s="137"/>
      <c r="CVV3275" s="137"/>
      <c r="CVW3275" s="137"/>
      <c r="CVX3275" s="137"/>
      <c r="CVY3275" s="137"/>
      <c r="CVZ3275" s="137"/>
      <c r="CWA3275" s="137"/>
      <c r="CWB3275" s="137"/>
      <c r="CWC3275" s="137"/>
      <c r="CWD3275" s="137"/>
      <c r="CWE3275" s="137"/>
      <c r="CWF3275" s="137"/>
      <c r="CWG3275" s="137"/>
      <c r="CWH3275" s="137"/>
      <c r="CWI3275" s="137"/>
      <c r="CWJ3275" s="137"/>
      <c r="CWK3275" s="137"/>
      <c r="CWL3275" s="137"/>
      <c r="CWM3275" s="137"/>
      <c r="CWN3275" s="137"/>
      <c r="CWO3275" s="137"/>
      <c r="CWP3275" s="137"/>
      <c r="CWQ3275" s="137"/>
      <c r="CWR3275" s="137"/>
      <c r="CWS3275" s="137"/>
      <c r="CWT3275" s="137"/>
      <c r="CWU3275" s="137"/>
      <c r="CWV3275" s="137"/>
      <c r="CWW3275" s="137"/>
      <c r="CWX3275" s="137"/>
      <c r="CWY3275" s="137"/>
      <c r="CWZ3275" s="137"/>
      <c r="CXA3275" s="137"/>
      <c r="CXB3275" s="137"/>
      <c r="CXC3275" s="137"/>
      <c r="CXD3275" s="137"/>
      <c r="CXE3275" s="137"/>
      <c r="CXF3275" s="137"/>
      <c r="CXG3275" s="137"/>
      <c r="CXH3275" s="137"/>
      <c r="CXI3275" s="137"/>
      <c r="CXJ3275" s="137"/>
      <c r="CXK3275" s="137"/>
      <c r="CXL3275" s="137"/>
      <c r="CXM3275" s="137"/>
      <c r="CXN3275" s="137"/>
      <c r="CXO3275" s="137"/>
      <c r="CXP3275" s="137"/>
      <c r="CXQ3275" s="137"/>
      <c r="CXR3275" s="137"/>
      <c r="CXS3275" s="137"/>
      <c r="CXT3275" s="137"/>
      <c r="CXU3275" s="137"/>
      <c r="CXV3275" s="137"/>
      <c r="CXW3275" s="137"/>
      <c r="CXX3275" s="137"/>
      <c r="CXY3275" s="137"/>
      <c r="CXZ3275" s="137"/>
      <c r="CYA3275" s="137"/>
      <c r="CYB3275" s="137"/>
      <c r="CYC3275" s="137"/>
      <c r="CYD3275" s="137"/>
      <c r="CYE3275" s="137"/>
      <c r="CYF3275" s="137"/>
      <c r="CYG3275" s="137"/>
      <c r="CYH3275" s="137"/>
      <c r="CYI3275" s="137"/>
      <c r="CYJ3275" s="137"/>
      <c r="CYK3275" s="137"/>
      <c r="CYL3275" s="137"/>
      <c r="CYM3275" s="137"/>
      <c r="CYN3275" s="137"/>
      <c r="CYO3275" s="137"/>
      <c r="CYP3275" s="137"/>
      <c r="CYQ3275" s="137"/>
      <c r="CYR3275" s="137"/>
      <c r="CYS3275" s="137"/>
      <c r="CYT3275" s="137"/>
      <c r="CYU3275" s="137"/>
      <c r="CYV3275" s="137"/>
      <c r="CYW3275" s="137"/>
      <c r="CYX3275" s="137"/>
      <c r="CYY3275" s="137"/>
      <c r="CYZ3275" s="137"/>
      <c r="CZA3275" s="137"/>
      <c r="CZB3275" s="137"/>
      <c r="CZC3275" s="137"/>
      <c r="CZD3275" s="137"/>
      <c r="CZE3275" s="137"/>
      <c r="CZF3275" s="137"/>
      <c r="CZG3275" s="137"/>
      <c r="CZH3275" s="137"/>
      <c r="CZI3275" s="137"/>
      <c r="CZJ3275" s="137"/>
      <c r="CZK3275" s="137"/>
      <c r="CZL3275" s="137"/>
      <c r="CZM3275" s="137"/>
      <c r="CZN3275" s="137"/>
      <c r="CZO3275" s="137"/>
      <c r="CZP3275" s="137"/>
      <c r="CZQ3275" s="137"/>
      <c r="CZR3275" s="137"/>
      <c r="CZS3275" s="137"/>
      <c r="CZT3275" s="137"/>
      <c r="CZU3275" s="137"/>
      <c r="CZV3275" s="137"/>
      <c r="CZW3275" s="137"/>
      <c r="CZX3275" s="137"/>
      <c r="CZY3275" s="137"/>
      <c r="CZZ3275" s="137"/>
      <c r="DAA3275" s="137"/>
      <c r="DAB3275" s="137"/>
      <c r="DAC3275" s="137"/>
      <c r="DAD3275" s="137"/>
      <c r="DAE3275" s="137"/>
      <c r="DAF3275" s="137"/>
      <c r="DAG3275" s="137"/>
      <c r="DAH3275" s="137"/>
      <c r="DAI3275" s="137"/>
      <c r="DAJ3275" s="137"/>
      <c r="DAK3275" s="137"/>
      <c r="DAL3275" s="137"/>
      <c r="DAM3275" s="137"/>
      <c r="DAN3275" s="137"/>
      <c r="DAO3275" s="137"/>
      <c r="DAP3275" s="137"/>
      <c r="DAQ3275" s="137"/>
      <c r="DAR3275" s="137"/>
      <c r="DAS3275" s="137"/>
      <c r="DAT3275" s="137"/>
      <c r="DAU3275" s="137"/>
      <c r="DAV3275" s="137"/>
      <c r="DAW3275" s="137"/>
      <c r="DAX3275" s="137"/>
      <c r="DAY3275" s="137"/>
      <c r="DAZ3275" s="137"/>
      <c r="DBA3275" s="137"/>
      <c r="DBB3275" s="137"/>
      <c r="DBC3275" s="137"/>
      <c r="DBD3275" s="137"/>
      <c r="DBE3275" s="137"/>
      <c r="DBF3275" s="137"/>
      <c r="DBG3275" s="137"/>
      <c r="DBH3275" s="137"/>
      <c r="DBI3275" s="137"/>
      <c r="DBJ3275" s="137"/>
      <c r="DBK3275" s="137"/>
      <c r="DBL3275" s="137"/>
      <c r="DBM3275" s="137"/>
      <c r="DBN3275" s="137"/>
      <c r="DBO3275" s="137"/>
      <c r="DBP3275" s="137"/>
      <c r="DBQ3275" s="137"/>
      <c r="DBR3275" s="137"/>
      <c r="DBS3275" s="137"/>
      <c r="DBT3275" s="137"/>
      <c r="DBU3275" s="137"/>
      <c r="DBV3275" s="137"/>
      <c r="DBW3275" s="137"/>
      <c r="DBX3275" s="137"/>
      <c r="DBY3275" s="137"/>
      <c r="DBZ3275" s="137"/>
      <c r="DCA3275" s="137"/>
      <c r="DCB3275" s="137"/>
      <c r="DCC3275" s="137"/>
      <c r="DCD3275" s="137"/>
      <c r="DCE3275" s="137"/>
      <c r="DCF3275" s="137"/>
      <c r="DCG3275" s="137"/>
      <c r="DCH3275" s="137"/>
      <c r="DCI3275" s="137"/>
      <c r="DCJ3275" s="137"/>
      <c r="DCK3275" s="137"/>
      <c r="DCL3275" s="137"/>
      <c r="DCM3275" s="137"/>
      <c r="DCN3275" s="137"/>
      <c r="DCO3275" s="137"/>
      <c r="DCP3275" s="137"/>
      <c r="DCQ3275" s="137"/>
      <c r="DCR3275" s="137"/>
      <c r="DCS3275" s="137"/>
      <c r="DCT3275" s="137"/>
      <c r="DCU3275" s="137"/>
      <c r="DCV3275" s="137"/>
      <c r="DCW3275" s="137"/>
      <c r="DCX3275" s="137"/>
      <c r="DCY3275" s="137"/>
      <c r="DCZ3275" s="137"/>
      <c r="DDA3275" s="137"/>
      <c r="DDB3275" s="137"/>
      <c r="DDC3275" s="137"/>
      <c r="DDD3275" s="137"/>
      <c r="DDE3275" s="137"/>
      <c r="DDF3275" s="137"/>
      <c r="DDG3275" s="137"/>
      <c r="DDH3275" s="137"/>
      <c r="DDI3275" s="137"/>
      <c r="DDJ3275" s="137"/>
      <c r="DDK3275" s="137"/>
      <c r="DDL3275" s="137"/>
      <c r="DDM3275" s="137"/>
      <c r="DDN3275" s="137"/>
      <c r="DDO3275" s="137"/>
      <c r="DDP3275" s="137"/>
      <c r="DDQ3275" s="137"/>
      <c r="DDR3275" s="137"/>
      <c r="DDS3275" s="137"/>
      <c r="DDT3275" s="137"/>
      <c r="DDU3275" s="137"/>
      <c r="DDV3275" s="137"/>
      <c r="DDW3275" s="137"/>
      <c r="DDX3275" s="137"/>
      <c r="DDY3275" s="137"/>
      <c r="DDZ3275" s="137"/>
      <c r="DEA3275" s="137"/>
      <c r="DEB3275" s="137"/>
      <c r="DEC3275" s="137"/>
      <c r="DED3275" s="137"/>
      <c r="DEE3275" s="137"/>
      <c r="DEF3275" s="137"/>
      <c r="DEG3275" s="137"/>
      <c r="DEH3275" s="137"/>
      <c r="DEI3275" s="137"/>
      <c r="DEJ3275" s="137"/>
      <c r="DEK3275" s="137"/>
      <c r="DEL3275" s="137"/>
      <c r="DEM3275" s="137"/>
      <c r="DEN3275" s="137"/>
      <c r="DEO3275" s="137"/>
      <c r="DEP3275" s="137"/>
      <c r="DEQ3275" s="137"/>
      <c r="DER3275" s="137"/>
      <c r="DES3275" s="137"/>
      <c r="DET3275" s="137"/>
      <c r="DEU3275" s="137"/>
      <c r="DEV3275" s="137"/>
      <c r="DEW3275" s="137"/>
      <c r="DEX3275" s="137"/>
      <c r="DEY3275" s="137"/>
      <c r="DEZ3275" s="137"/>
      <c r="DFA3275" s="137"/>
      <c r="DFB3275" s="137"/>
      <c r="DFC3275" s="137"/>
      <c r="DFD3275" s="137"/>
      <c r="DFE3275" s="137"/>
      <c r="DFF3275" s="137"/>
      <c r="DFG3275" s="137"/>
      <c r="DFH3275" s="137"/>
      <c r="DFI3275" s="137"/>
      <c r="DFJ3275" s="137"/>
      <c r="DFK3275" s="137"/>
      <c r="DFL3275" s="137"/>
      <c r="DFM3275" s="137"/>
      <c r="DFN3275" s="137"/>
      <c r="DFO3275" s="137"/>
      <c r="DFP3275" s="137"/>
      <c r="DFQ3275" s="137"/>
      <c r="DFR3275" s="137"/>
      <c r="DFS3275" s="137"/>
      <c r="DFT3275" s="137"/>
      <c r="DFU3275" s="137"/>
      <c r="DFV3275" s="137"/>
      <c r="DFW3275" s="137"/>
      <c r="DFX3275" s="137"/>
      <c r="DFY3275" s="137"/>
      <c r="DFZ3275" s="137"/>
      <c r="DGA3275" s="137"/>
      <c r="DGB3275" s="137"/>
      <c r="DGC3275" s="137"/>
      <c r="DGD3275" s="137"/>
      <c r="DGE3275" s="137"/>
      <c r="DGF3275" s="137"/>
      <c r="DGG3275" s="137"/>
      <c r="DGH3275" s="137"/>
      <c r="DGI3275" s="137"/>
      <c r="DGJ3275" s="137"/>
      <c r="DGK3275" s="137"/>
      <c r="DGL3275" s="137"/>
      <c r="DGM3275" s="137"/>
      <c r="DGN3275" s="137"/>
      <c r="DGO3275" s="137"/>
      <c r="DGP3275" s="137"/>
      <c r="DGQ3275" s="137"/>
      <c r="DGR3275" s="137"/>
      <c r="DGS3275" s="137"/>
      <c r="DGT3275" s="137"/>
      <c r="DGU3275" s="137"/>
      <c r="DGV3275" s="137"/>
      <c r="DGW3275" s="137"/>
      <c r="DGX3275" s="137"/>
      <c r="DGY3275" s="137"/>
      <c r="DGZ3275" s="137"/>
      <c r="DHA3275" s="137"/>
      <c r="DHB3275" s="137"/>
      <c r="DHC3275" s="137"/>
      <c r="DHD3275" s="137"/>
      <c r="DHE3275" s="137"/>
      <c r="DHF3275" s="137"/>
      <c r="DHG3275" s="137"/>
      <c r="DHH3275" s="137"/>
      <c r="DHI3275" s="137"/>
      <c r="DHJ3275" s="137"/>
      <c r="DHK3275" s="137"/>
      <c r="DHL3275" s="137"/>
      <c r="DHM3275" s="137"/>
      <c r="DHN3275" s="137"/>
      <c r="DHO3275" s="137"/>
    </row>
    <row r="3276" spans="1:2927" s="148" customFormat="1" ht="25.5" customHeight="1" outlineLevel="1" x14ac:dyDescent="0.35">
      <c r="A3276" s="83" t="s">
        <v>4524</v>
      </c>
      <c r="B3276" s="84" t="s">
        <v>61</v>
      </c>
      <c r="C3276" s="85"/>
      <c r="D3276" s="86"/>
      <c r="E3276" s="101"/>
      <c r="F3276" s="101"/>
      <c r="G3276" s="101"/>
      <c r="H3276" s="101"/>
      <c r="I3276" s="101">
        <f t="shared" si="201"/>
        <v>0</v>
      </c>
      <c r="J3276" s="101"/>
      <c r="K3276" s="101"/>
      <c r="L3276" s="101"/>
      <c r="M3276" s="101"/>
      <c r="N3276" s="101">
        <f t="shared" si="200"/>
        <v>0</v>
      </c>
      <c r="O3276" s="88">
        <v>46055</v>
      </c>
      <c r="P3276" s="88">
        <v>46062</v>
      </c>
      <c r="Q3276" s="89">
        <v>0.16</v>
      </c>
      <c r="R3276" s="90" t="s">
        <v>33</v>
      </c>
      <c r="S3276" s="91"/>
      <c r="T3276" s="91"/>
      <c r="U3276" s="102"/>
      <c r="V3276" s="137"/>
      <c r="W3276" s="137"/>
      <c r="X3276" s="137"/>
      <c r="Y3276" s="137"/>
      <c r="Z3276" s="137"/>
      <c r="AA3276" s="137"/>
      <c r="AB3276" s="137"/>
      <c r="AC3276" s="137"/>
      <c r="AD3276" s="137"/>
      <c r="AE3276" s="137"/>
      <c r="AF3276" s="137"/>
      <c r="AG3276" s="137"/>
      <c r="AH3276" s="137"/>
      <c r="AI3276" s="137"/>
      <c r="AJ3276" s="137"/>
      <c r="AK3276" s="137"/>
      <c r="AL3276" s="137"/>
      <c r="AM3276" s="137"/>
      <c r="AN3276" s="137"/>
      <c r="AO3276" s="137"/>
      <c r="AP3276" s="137"/>
      <c r="AQ3276" s="137"/>
      <c r="AR3276" s="137"/>
      <c r="AS3276" s="137"/>
      <c r="AT3276" s="137"/>
      <c r="AU3276" s="137"/>
      <c r="AV3276" s="137"/>
      <c r="AW3276" s="137"/>
      <c r="AX3276" s="137"/>
      <c r="AY3276" s="137"/>
      <c r="AZ3276" s="137"/>
      <c r="BA3276" s="137"/>
      <c r="BB3276" s="137"/>
      <c r="BC3276" s="137"/>
      <c r="BD3276" s="137"/>
      <c r="BE3276" s="137"/>
      <c r="BF3276" s="137"/>
      <c r="BG3276" s="137"/>
      <c r="BH3276" s="137"/>
      <c r="BI3276" s="137"/>
      <c r="BJ3276" s="137"/>
      <c r="BK3276" s="137"/>
      <c r="BL3276" s="137"/>
      <c r="BM3276" s="137"/>
      <c r="BN3276" s="137"/>
      <c r="BO3276" s="137"/>
      <c r="BP3276" s="137"/>
      <c r="BQ3276" s="137"/>
      <c r="BR3276" s="137"/>
      <c r="BS3276" s="137"/>
      <c r="BT3276" s="137"/>
      <c r="BU3276" s="137"/>
      <c r="BV3276" s="137"/>
      <c r="BW3276" s="137"/>
      <c r="BX3276" s="137"/>
      <c r="BY3276" s="137"/>
      <c r="BZ3276" s="137"/>
      <c r="CA3276" s="137"/>
      <c r="CB3276" s="137"/>
      <c r="CC3276" s="137"/>
      <c r="CD3276" s="137"/>
      <c r="CE3276" s="137"/>
      <c r="CF3276" s="137"/>
      <c r="CG3276" s="137"/>
      <c r="CH3276" s="137"/>
      <c r="CI3276" s="137"/>
      <c r="CJ3276" s="137"/>
      <c r="CK3276" s="137"/>
      <c r="CL3276" s="137"/>
      <c r="CM3276" s="137"/>
      <c r="CN3276" s="137"/>
      <c r="CO3276" s="137"/>
      <c r="CP3276" s="137"/>
      <c r="CQ3276" s="137"/>
      <c r="CR3276" s="137"/>
      <c r="CS3276" s="137"/>
      <c r="CT3276" s="137"/>
      <c r="CU3276" s="137"/>
      <c r="CV3276" s="137"/>
      <c r="CW3276" s="137"/>
      <c r="CX3276" s="137"/>
      <c r="CY3276" s="137"/>
      <c r="CZ3276" s="137"/>
      <c r="DA3276" s="137"/>
      <c r="DB3276" s="137"/>
      <c r="DC3276" s="137"/>
      <c r="DD3276" s="137"/>
      <c r="DE3276" s="137"/>
      <c r="DF3276" s="137"/>
      <c r="DG3276" s="137"/>
      <c r="DH3276" s="137"/>
      <c r="DI3276" s="137"/>
      <c r="DJ3276" s="137"/>
      <c r="DK3276" s="137"/>
      <c r="DL3276" s="137"/>
      <c r="DM3276" s="137"/>
      <c r="DN3276" s="137"/>
      <c r="DO3276" s="137"/>
      <c r="DP3276" s="137"/>
      <c r="DQ3276" s="137"/>
      <c r="DR3276" s="137"/>
      <c r="DS3276" s="137"/>
      <c r="DT3276" s="137"/>
      <c r="DU3276" s="137"/>
      <c r="DV3276" s="137"/>
      <c r="DW3276" s="137"/>
      <c r="DX3276" s="137"/>
      <c r="DY3276" s="137"/>
      <c r="DZ3276" s="137"/>
      <c r="EA3276" s="137"/>
      <c r="EB3276" s="137"/>
      <c r="EC3276" s="137"/>
      <c r="ED3276" s="137"/>
      <c r="EE3276" s="137"/>
      <c r="EF3276" s="137"/>
      <c r="EG3276" s="137"/>
      <c r="EH3276" s="137"/>
      <c r="EI3276" s="137"/>
      <c r="EJ3276" s="137"/>
      <c r="EK3276" s="137"/>
      <c r="EL3276" s="137"/>
      <c r="EM3276" s="137"/>
      <c r="EN3276" s="137"/>
      <c r="EO3276" s="137"/>
      <c r="EP3276" s="137"/>
      <c r="EQ3276" s="137"/>
      <c r="ER3276" s="137"/>
      <c r="ES3276" s="137"/>
      <c r="ET3276" s="137"/>
      <c r="EU3276" s="137"/>
      <c r="EV3276" s="137"/>
      <c r="EW3276" s="137"/>
      <c r="EX3276" s="137"/>
      <c r="EY3276" s="137"/>
      <c r="EZ3276" s="137"/>
      <c r="FA3276" s="137"/>
      <c r="FB3276" s="137"/>
      <c r="FC3276" s="137"/>
      <c r="FD3276" s="137"/>
      <c r="FE3276" s="137"/>
      <c r="FF3276" s="137"/>
      <c r="FG3276" s="137"/>
      <c r="FH3276" s="137"/>
      <c r="FI3276" s="137"/>
      <c r="FJ3276" s="137"/>
      <c r="FK3276" s="137"/>
      <c r="FL3276" s="137"/>
      <c r="FM3276" s="137"/>
      <c r="FN3276" s="137"/>
      <c r="FO3276" s="137"/>
      <c r="FP3276" s="137"/>
      <c r="FQ3276" s="137"/>
      <c r="FR3276" s="137"/>
      <c r="FS3276" s="137"/>
      <c r="FT3276" s="137"/>
      <c r="FU3276" s="137"/>
      <c r="FV3276" s="137"/>
      <c r="FW3276" s="137"/>
      <c r="FX3276" s="137"/>
      <c r="FY3276" s="137"/>
      <c r="FZ3276" s="137"/>
      <c r="GA3276" s="137"/>
      <c r="GB3276" s="137"/>
      <c r="GC3276" s="137"/>
      <c r="GD3276" s="137"/>
      <c r="GE3276" s="137"/>
      <c r="GF3276" s="137"/>
      <c r="GG3276" s="137"/>
      <c r="GH3276" s="137"/>
      <c r="GI3276" s="137"/>
      <c r="GJ3276" s="137"/>
      <c r="GK3276" s="137"/>
      <c r="GL3276" s="137"/>
      <c r="GM3276" s="137"/>
      <c r="GN3276" s="137"/>
      <c r="GO3276" s="137"/>
      <c r="GP3276" s="137"/>
      <c r="GQ3276" s="137"/>
      <c r="GR3276" s="137"/>
      <c r="GS3276" s="137"/>
      <c r="GT3276" s="137"/>
      <c r="GU3276" s="137"/>
      <c r="GV3276" s="137"/>
      <c r="GW3276" s="137"/>
      <c r="GX3276" s="137"/>
      <c r="GY3276" s="137"/>
      <c r="GZ3276" s="137"/>
      <c r="HA3276" s="137"/>
      <c r="HB3276" s="137"/>
      <c r="HC3276" s="137"/>
      <c r="HD3276" s="137"/>
      <c r="HE3276" s="137"/>
      <c r="HF3276" s="137"/>
      <c r="HG3276" s="137"/>
      <c r="HH3276" s="137"/>
      <c r="HI3276" s="137"/>
      <c r="HJ3276" s="137"/>
      <c r="HK3276" s="137"/>
      <c r="HL3276" s="137"/>
      <c r="HM3276" s="137"/>
      <c r="HN3276" s="137"/>
      <c r="HO3276" s="137"/>
      <c r="HP3276" s="137"/>
      <c r="HQ3276" s="137"/>
      <c r="HR3276" s="137"/>
      <c r="HS3276" s="137"/>
      <c r="HT3276" s="137"/>
      <c r="HU3276" s="137"/>
      <c r="HV3276" s="137"/>
      <c r="HW3276" s="137"/>
      <c r="HX3276" s="137"/>
      <c r="HY3276" s="137"/>
      <c r="HZ3276" s="137"/>
      <c r="IA3276" s="137"/>
      <c r="IB3276" s="137"/>
      <c r="IC3276" s="137"/>
      <c r="ID3276" s="137"/>
      <c r="IE3276" s="137"/>
      <c r="IF3276" s="137"/>
      <c r="IG3276" s="137"/>
      <c r="IH3276" s="137"/>
      <c r="II3276" s="137"/>
      <c r="IJ3276" s="137"/>
      <c r="IK3276" s="137"/>
      <c r="IL3276" s="137"/>
      <c r="IM3276" s="137"/>
      <c r="IN3276" s="137"/>
      <c r="IO3276" s="137"/>
      <c r="IP3276" s="137"/>
      <c r="IQ3276" s="137"/>
      <c r="IR3276" s="137"/>
      <c r="IS3276" s="137"/>
      <c r="IT3276" s="137"/>
      <c r="IU3276" s="137"/>
      <c r="IV3276" s="137"/>
      <c r="IW3276" s="137"/>
      <c r="IX3276" s="137"/>
      <c r="IY3276" s="137"/>
      <c r="IZ3276" s="137"/>
      <c r="JA3276" s="137"/>
      <c r="JB3276" s="137"/>
      <c r="JC3276" s="137"/>
      <c r="JD3276" s="137"/>
      <c r="JE3276" s="137"/>
      <c r="JF3276" s="137"/>
      <c r="JG3276" s="137"/>
      <c r="JH3276" s="137"/>
      <c r="JI3276" s="137"/>
      <c r="JJ3276" s="137"/>
      <c r="JK3276" s="137"/>
      <c r="JL3276" s="137"/>
      <c r="JM3276" s="137"/>
      <c r="JN3276" s="137"/>
      <c r="JO3276" s="137"/>
      <c r="JP3276" s="137"/>
      <c r="JQ3276" s="137"/>
      <c r="JR3276" s="137"/>
      <c r="JS3276" s="137"/>
      <c r="JT3276" s="137"/>
      <c r="JU3276" s="137"/>
      <c r="JV3276" s="137"/>
      <c r="JW3276" s="137"/>
      <c r="JX3276" s="137"/>
      <c r="JY3276" s="137"/>
      <c r="JZ3276" s="137"/>
      <c r="KA3276" s="137"/>
      <c r="KB3276" s="137"/>
      <c r="KC3276" s="137"/>
      <c r="KD3276" s="137"/>
      <c r="KE3276" s="137"/>
      <c r="KF3276" s="137"/>
      <c r="KG3276" s="137"/>
      <c r="KH3276" s="137"/>
      <c r="KI3276" s="137"/>
      <c r="KJ3276" s="137"/>
      <c r="KK3276" s="137"/>
      <c r="KL3276" s="137"/>
      <c r="KM3276" s="137"/>
      <c r="KN3276" s="137"/>
      <c r="KO3276" s="137"/>
      <c r="KP3276" s="137"/>
      <c r="KQ3276" s="137"/>
      <c r="KR3276" s="137"/>
      <c r="KS3276" s="137"/>
      <c r="KT3276" s="137"/>
      <c r="KU3276" s="137"/>
      <c r="KV3276" s="137"/>
      <c r="KW3276" s="137"/>
      <c r="KX3276" s="137"/>
      <c r="KY3276" s="137"/>
      <c r="KZ3276" s="137"/>
      <c r="LA3276" s="137"/>
      <c r="LB3276" s="137"/>
      <c r="LC3276" s="137"/>
      <c r="LD3276" s="137"/>
      <c r="LE3276" s="137"/>
      <c r="LF3276" s="137"/>
      <c r="LG3276" s="137"/>
      <c r="LH3276" s="137"/>
      <c r="LI3276" s="137"/>
      <c r="LJ3276" s="137"/>
      <c r="LK3276" s="137"/>
      <c r="LL3276" s="137"/>
      <c r="LM3276" s="137"/>
      <c r="LN3276" s="137"/>
      <c r="LO3276" s="137"/>
      <c r="LP3276" s="137"/>
      <c r="LQ3276" s="137"/>
      <c r="LR3276" s="137"/>
      <c r="LS3276" s="137"/>
      <c r="LT3276" s="137"/>
      <c r="LU3276" s="137"/>
      <c r="LV3276" s="137"/>
      <c r="LW3276" s="137"/>
      <c r="LX3276" s="137"/>
      <c r="LY3276" s="137"/>
      <c r="LZ3276" s="137"/>
      <c r="MA3276" s="137"/>
      <c r="MB3276" s="137"/>
      <c r="MC3276" s="137"/>
      <c r="MD3276" s="137"/>
      <c r="ME3276" s="137"/>
      <c r="MF3276" s="137"/>
      <c r="MG3276" s="137"/>
      <c r="MH3276" s="137"/>
      <c r="MI3276" s="137"/>
      <c r="MJ3276" s="137"/>
      <c r="MK3276" s="137"/>
      <c r="ML3276" s="137"/>
      <c r="MM3276" s="137"/>
      <c r="MN3276" s="137"/>
      <c r="MO3276" s="137"/>
      <c r="MP3276" s="137"/>
      <c r="MQ3276" s="137"/>
      <c r="MR3276" s="137"/>
      <c r="MS3276" s="137"/>
      <c r="MT3276" s="137"/>
      <c r="MU3276" s="137"/>
      <c r="MV3276" s="137"/>
      <c r="MW3276" s="137"/>
      <c r="MX3276" s="137"/>
      <c r="MY3276" s="137"/>
      <c r="MZ3276" s="137"/>
      <c r="NA3276" s="137"/>
      <c r="NB3276" s="137"/>
      <c r="NC3276" s="137"/>
      <c r="ND3276" s="137"/>
      <c r="NE3276" s="137"/>
      <c r="NF3276" s="137"/>
      <c r="NG3276" s="137"/>
      <c r="NH3276" s="137"/>
      <c r="NI3276" s="137"/>
      <c r="NJ3276" s="137"/>
      <c r="NK3276" s="137"/>
      <c r="NL3276" s="137"/>
      <c r="NM3276" s="137"/>
      <c r="NN3276" s="137"/>
      <c r="NO3276" s="137"/>
      <c r="NP3276" s="137"/>
      <c r="NQ3276" s="137"/>
      <c r="NR3276" s="137"/>
      <c r="NS3276" s="137"/>
      <c r="NT3276" s="137"/>
      <c r="NU3276" s="137"/>
      <c r="NV3276" s="137"/>
      <c r="NW3276" s="137"/>
      <c r="NX3276" s="137"/>
      <c r="NY3276" s="137"/>
      <c r="NZ3276" s="137"/>
      <c r="OA3276" s="137"/>
      <c r="OB3276" s="137"/>
      <c r="OC3276" s="137"/>
      <c r="OD3276" s="137"/>
      <c r="OE3276" s="137"/>
      <c r="OF3276" s="137"/>
      <c r="OG3276" s="137"/>
      <c r="OH3276" s="137"/>
      <c r="OI3276" s="137"/>
      <c r="OJ3276" s="137"/>
      <c r="OK3276" s="137"/>
      <c r="OL3276" s="137"/>
      <c r="OM3276" s="137"/>
      <c r="ON3276" s="137"/>
      <c r="OO3276" s="137"/>
      <c r="OP3276" s="137"/>
      <c r="OQ3276" s="137"/>
      <c r="OR3276" s="137"/>
      <c r="OS3276" s="137"/>
      <c r="OT3276" s="137"/>
      <c r="OU3276" s="137"/>
      <c r="OV3276" s="137"/>
      <c r="OW3276" s="137"/>
      <c r="OX3276" s="137"/>
      <c r="OY3276" s="137"/>
      <c r="OZ3276" s="137"/>
      <c r="PA3276" s="137"/>
      <c r="PB3276" s="137"/>
      <c r="PC3276" s="137"/>
      <c r="PD3276" s="137"/>
      <c r="PE3276" s="137"/>
      <c r="PF3276" s="137"/>
      <c r="PG3276" s="137"/>
      <c r="PH3276" s="137"/>
      <c r="PI3276" s="137"/>
      <c r="PJ3276" s="137"/>
      <c r="PK3276" s="137"/>
      <c r="PL3276" s="137"/>
      <c r="PM3276" s="137"/>
      <c r="PN3276" s="137"/>
      <c r="PO3276" s="137"/>
      <c r="PP3276" s="137"/>
      <c r="PQ3276" s="137"/>
      <c r="PR3276" s="137"/>
      <c r="PS3276" s="137"/>
      <c r="PT3276" s="137"/>
      <c r="PU3276" s="137"/>
      <c r="PV3276" s="137"/>
      <c r="PW3276" s="137"/>
      <c r="PX3276" s="137"/>
      <c r="PY3276" s="137"/>
      <c r="PZ3276" s="137"/>
      <c r="QA3276" s="137"/>
      <c r="QB3276" s="137"/>
      <c r="QC3276" s="137"/>
      <c r="QD3276" s="137"/>
      <c r="QE3276" s="137"/>
      <c r="QF3276" s="137"/>
      <c r="QG3276" s="137"/>
      <c r="QH3276" s="137"/>
      <c r="QI3276" s="137"/>
      <c r="QJ3276" s="137"/>
      <c r="QK3276" s="137"/>
      <c r="QL3276" s="137"/>
      <c r="QM3276" s="137"/>
      <c r="QN3276" s="137"/>
      <c r="QO3276" s="137"/>
      <c r="QP3276" s="137"/>
      <c r="QQ3276" s="137"/>
      <c r="QR3276" s="137"/>
      <c r="QS3276" s="137"/>
      <c r="QT3276" s="137"/>
      <c r="QU3276" s="137"/>
      <c r="QV3276" s="137"/>
      <c r="QW3276" s="137"/>
      <c r="QX3276" s="137"/>
      <c r="QY3276" s="137"/>
      <c r="QZ3276" s="137"/>
      <c r="RA3276" s="137"/>
      <c r="RB3276" s="137"/>
      <c r="RC3276" s="137"/>
      <c r="RD3276" s="137"/>
      <c r="RE3276" s="137"/>
      <c r="RF3276" s="137"/>
      <c r="RG3276" s="137"/>
      <c r="RH3276" s="137"/>
      <c r="RI3276" s="137"/>
      <c r="RJ3276" s="137"/>
      <c r="RK3276" s="137"/>
      <c r="RL3276" s="137"/>
      <c r="RM3276" s="137"/>
      <c r="RN3276" s="137"/>
      <c r="RO3276" s="137"/>
      <c r="RP3276" s="137"/>
      <c r="RQ3276" s="137"/>
      <c r="RR3276" s="137"/>
      <c r="RS3276" s="137"/>
      <c r="RT3276" s="137"/>
      <c r="RU3276" s="137"/>
      <c r="RV3276" s="137"/>
      <c r="RW3276" s="137"/>
      <c r="RX3276" s="137"/>
      <c r="RY3276" s="137"/>
      <c r="RZ3276" s="137"/>
      <c r="SA3276" s="137"/>
      <c r="SB3276" s="137"/>
      <c r="SC3276" s="137"/>
      <c r="SD3276" s="137"/>
      <c r="SE3276" s="137"/>
      <c r="SF3276" s="137"/>
      <c r="SG3276" s="137"/>
      <c r="SH3276" s="137"/>
      <c r="SI3276" s="137"/>
      <c r="SJ3276" s="137"/>
      <c r="SK3276" s="137"/>
      <c r="SL3276" s="137"/>
      <c r="SM3276" s="137"/>
      <c r="SN3276" s="137"/>
      <c r="SO3276" s="137"/>
      <c r="SP3276" s="137"/>
      <c r="SQ3276" s="137"/>
      <c r="SR3276" s="137"/>
      <c r="SS3276" s="137"/>
      <c r="ST3276" s="137"/>
      <c r="SU3276" s="137"/>
      <c r="SV3276" s="137"/>
      <c r="SW3276" s="137"/>
      <c r="SX3276" s="137"/>
      <c r="SY3276" s="137"/>
      <c r="SZ3276" s="137"/>
      <c r="TA3276" s="137"/>
      <c r="TB3276" s="137"/>
      <c r="TC3276" s="137"/>
      <c r="TD3276" s="137"/>
      <c r="TE3276" s="137"/>
      <c r="TF3276" s="137"/>
      <c r="TG3276" s="137"/>
      <c r="TH3276" s="137"/>
      <c r="TI3276" s="137"/>
      <c r="TJ3276" s="137"/>
      <c r="TK3276" s="137"/>
      <c r="TL3276" s="137"/>
      <c r="TM3276" s="137"/>
      <c r="TN3276" s="137"/>
      <c r="TO3276" s="137"/>
      <c r="TP3276" s="137"/>
      <c r="TQ3276" s="137"/>
      <c r="TR3276" s="137"/>
      <c r="TS3276" s="137"/>
      <c r="TT3276" s="137"/>
      <c r="TU3276" s="137"/>
      <c r="TV3276" s="137"/>
      <c r="TW3276" s="137"/>
      <c r="TX3276" s="137"/>
      <c r="TY3276" s="137"/>
      <c r="TZ3276" s="137"/>
      <c r="UA3276" s="137"/>
      <c r="UB3276" s="137"/>
      <c r="UC3276" s="137"/>
      <c r="UD3276" s="137"/>
      <c r="UE3276" s="137"/>
      <c r="UF3276" s="137"/>
      <c r="UG3276" s="137"/>
      <c r="UH3276" s="137"/>
      <c r="UI3276" s="137"/>
      <c r="UJ3276" s="137"/>
      <c r="UK3276" s="137"/>
      <c r="UL3276" s="137"/>
      <c r="UM3276" s="137"/>
      <c r="UN3276" s="137"/>
      <c r="UO3276" s="137"/>
      <c r="UP3276" s="137"/>
      <c r="UQ3276" s="137"/>
      <c r="UR3276" s="137"/>
      <c r="US3276" s="137"/>
      <c r="UT3276" s="137"/>
      <c r="UU3276" s="137"/>
      <c r="UV3276" s="137"/>
      <c r="UW3276" s="137"/>
      <c r="UX3276" s="137"/>
      <c r="UY3276" s="137"/>
      <c r="UZ3276" s="137"/>
      <c r="VA3276" s="137"/>
      <c r="VB3276" s="137"/>
      <c r="VC3276" s="137"/>
      <c r="VD3276" s="137"/>
      <c r="VE3276" s="137"/>
      <c r="VF3276" s="137"/>
      <c r="VG3276" s="137"/>
      <c r="VH3276" s="137"/>
      <c r="VI3276" s="137"/>
      <c r="VJ3276" s="137"/>
      <c r="VK3276" s="137"/>
      <c r="VL3276" s="137"/>
      <c r="VM3276" s="137"/>
      <c r="VN3276" s="137"/>
      <c r="VO3276" s="137"/>
      <c r="VP3276" s="137"/>
      <c r="VQ3276" s="137"/>
      <c r="VR3276" s="137"/>
      <c r="VS3276" s="137"/>
      <c r="VT3276" s="137"/>
      <c r="VU3276" s="137"/>
      <c r="VV3276" s="137"/>
      <c r="VW3276" s="137"/>
      <c r="VX3276" s="137"/>
      <c r="VY3276" s="137"/>
      <c r="VZ3276" s="137"/>
      <c r="WA3276" s="137"/>
      <c r="WB3276" s="137"/>
      <c r="WC3276" s="137"/>
      <c r="WD3276" s="137"/>
      <c r="WE3276" s="137"/>
      <c r="WF3276" s="137"/>
      <c r="WG3276" s="137"/>
      <c r="WH3276" s="137"/>
      <c r="WI3276" s="137"/>
      <c r="WJ3276" s="137"/>
      <c r="WK3276" s="137"/>
      <c r="WL3276" s="137"/>
      <c r="WM3276" s="137"/>
      <c r="WN3276" s="137"/>
      <c r="WO3276" s="137"/>
      <c r="WP3276" s="137"/>
      <c r="WQ3276" s="137"/>
      <c r="WR3276" s="137"/>
      <c r="WS3276" s="137"/>
      <c r="WT3276" s="137"/>
      <c r="WU3276" s="137"/>
      <c r="WV3276" s="137"/>
      <c r="WW3276" s="137"/>
      <c r="WX3276" s="137"/>
      <c r="WY3276" s="137"/>
      <c r="WZ3276" s="137"/>
      <c r="XA3276" s="137"/>
      <c r="XB3276" s="137"/>
      <c r="XC3276" s="137"/>
      <c r="XD3276" s="137"/>
      <c r="XE3276" s="137"/>
      <c r="XF3276" s="137"/>
      <c r="XG3276" s="137"/>
      <c r="XH3276" s="137"/>
      <c r="XI3276" s="137"/>
      <c r="XJ3276" s="137"/>
      <c r="XK3276" s="137"/>
      <c r="XL3276" s="137"/>
      <c r="XM3276" s="137"/>
      <c r="XN3276" s="137"/>
      <c r="XO3276" s="137"/>
      <c r="XP3276" s="137"/>
      <c r="XQ3276" s="137"/>
      <c r="XR3276" s="137"/>
      <c r="XS3276" s="137"/>
      <c r="XT3276" s="137"/>
      <c r="XU3276" s="137"/>
      <c r="XV3276" s="137"/>
      <c r="XW3276" s="137"/>
      <c r="XX3276" s="137"/>
      <c r="XY3276" s="137"/>
      <c r="XZ3276" s="137"/>
      <c r="YA3276" s="137"/>
      <c r="YB3276" s="137"/>
      <c r="YC3276" s="137"/>
      <c r="YD3276" s="137"/>
      <c r="YE3276" s="137"/>
      <c r="YF3276" s="137"/>
      <c r="YG3276" s="137"/>
      <c r="YH3276" s="137"/>
      <c r="YI3276" s="137"/>
      <c r="YJ3276" s="137"/>
      <c r="YK3276" s="137"/>
      <c r="YL3276" s="137"/>
      <c r="YM3276" s="137"/>
      <c r="YN3276" s="137"/>
      <c r="YO3276" s="137"/>
      <c r="YP3276" s="137"/>
      <c r="YQ3276" s="137"/>
      <c r="YR3276" s="137"/>
      <c r="YS3276" s="137"/>
      <c r="YT3276" s="137"/>
      <c r="YU3276" s="137"/>
      <c r="YV3276" s="137"/>
      <c r="YW3276" s="137"/>
      <c r="YX3276" s="137"/>
      <c r="YY3276" s="137"/>
      <c r="YZ3276" s="137"/>
      <c r="ZA3276" s="137"/>
      <c r="ZB3276" s="137"/>
      <c r="ZC3276" s="137"/>
      <c r="ZD3276" s="137"/>
      <c r="ZE3276" s="137"/>
      <c r="ZF3276" s="137"/>
      <c r="ZG3276" s="137"/>
      <c r="ZH3276" s="137"/>
      <c r="ZI3276" s="137"/>
      <c r="ZJ3276" s="137"/>
      <c r="ZK3276" s="137"/>
      <c r="ZL3276" s="137"/>
      <c r="ZM3276" s="137"/>
      <c r="ZN3276" s="137"/>
      <c r="ZO3276" s="137"/>
      <c r="ZP3276" s="137"/>
      <c r="ZQ3276" s="137"/>
      <c r="ZR3276" s="137"/>
      <c r="ZS3276" s="137"/>
      <c r="ZT3276" s="137"/>
      <c r="ZU3276" s="137"/>
      <c r="ZV3276" s="137"/>
      <c r="ZW3276" s="137"/>
      <c r="ZX3276" s="137"/>
      <c r="ZY3276" s="137"/>
      <c r="ZZ3276" s="137"/>
      <c r="AAA3276" s="137"/>
      <c r="AAB3276" s="137"/>
      <c r="AAC3276" s="137"/>
      <c r="AAD3276" s="137"/>
      <c r="AAE3276" s="137"/>
      <c r="AAF3276" s="137"/>
      <c r="AAG3276" s="137"/>
      <c r="AAH3276" s="137"/>
      <c r="AAI3276" s="137"/>
      <c r="AAJ3276" s="137"/>
      <c r="AAK3276" s="137"/>
      <c r="AAL3276" s="137"/>
      <c r="AAM3276" s="137"/>
      <c r="AAN3276" s="137"/>
      <c r="AAO3276" s="137"/>
      <c r="AAP3276" s="137"/>
      <c r="AAQ3276" s="137"/>
      <c r="AAR3276" s="137"/>
      <c r="AAS3276" s="137"/>
      <c r="AAT3276" s="137"/>
      <c r="AAU3276" s="137"/>
      <c r="AAV3276" s="137"/>
      <c r="AAW3276" s="137"/>
      <c r="AAX3276" s="137"/>
      <c r="AAY3276" s="137"/>
      <c r="AAZ3276" s="137"/>
      <c r="ABA3276" s="137"/>
      <c r="ABB3276" s="137"/>
      <c r="ABC3276" s="137"/>
      <c r="ABD3276" s="137"/>
      <c r="ABE3276" s="137"/>
      <c r="ABF3276" s="137"/>
      <c r="ABG3276" s="137"/>
      <c r="ABH3276" s="137"/>
      <c r="ABI3276" s="137"/>
      <c r="ABJ3276" s="137"/>
      <c r="ABK3276" s="137"/>
      <c r="ABL3276" s="137"/>
      <c r="ABM3276" s="137"/>
      <c r="ABN3276" s="137"/>
      <c r="ABO3276" s="137"/>
      <c r="ABP3276" s="137"/>
      <c r="ABQ3276" s="137"/>
      <c r="ABR3276" s="137"/>
      <c r="ABS3276" s="137"/>
      <c r="ABT3276" s="137"/>
      <c r="ABU3276" s="137"/>
      <c r="ABV3276" s="137"/>
      <c r="ABW3276" s="137"/>
      <c r="ABX3276" s="137"/>
      <c r="ABY3276" s="137"/>
      <c r="ABZ3276" s="137"/>
      <c r="ACA3276" s="137"/>
      <c r="ACB3276" s="137"/>
      <c r="ACC3276" s="137"/>
      <c r="ACD3276" s="137"/>
      <c r="ACE3276" s="137"/>
      <c r="ACF3276" s="137"/>
      <c r="ACG3276" s="137"/>
      <c r="ACH3276" s="137"/>
      <c r="ACI3276" s="137"/>
      <c r="ACJ3276" s="137"/>
      <c r="ACK3276" s="137"/>
      <c r="ACL3276" s="137"/>
      <c r="ACM3276" s="137"/>
      <c r="ACN3276" s="137"/>
      <c r="ACO3276" s="137"/>
      <c r="ACP3276" s="137"/>
      <c r="ACQ3276" s="137"/>
      <c r="ACR3276" s="137"/>
      <c r="ACS3276" s="137"/>
      <c r="ACT3276" s="137"/>
      <c r="ACU3276" s="137"/>
      <c r="ACV3276" s="137"/>
      <c r="ACW3276" s="137"/>
      <c r="ACX3276" s="137"/>
      <c r="ACY3276" s="137"/>
      <c r="ACZ3276" s="137"/>
      <c r="ADA3276" s="137"/>
      <c r="ADB3276" s="137"/>
      <c r="ADC3276" s="137"/>
      <c r="ADD3276" s="137"/>
      <c r="ADE3276" s="137"/>
      <c r="ADF3276" s="137"/>
      <c r="ADG3276" s="137"/>
      <c r="ADH3276" s="137"/>
      <c r="ADI3276" s="137"/>
      <c r="ADJ3276" s="137"/>
      <c r="ADK3276" s="137"/>
      <c r="ADL3276" s="137"/>
      <c r="ADM3276" s="137"/>
      <c r="ADN3276" s="137"/>
      <c r="ADO3276" s="137"/>
      <c r="ADP3276" s="137"/>
      <c r="ADQ3276" s="137"/>
      <c r="ADR3276" s="137"/>
      <c r="ADS3276" s="137"/>
      <c r="ADT3276" s="137"/>
      <c r="ADU3276" s="137"/>
      <c r="ADV3276" s="137"/>
      <c r="ADW3276" s="137"/>
      <c r="ADX3276" s="137"/>
      <c r="ADY3276" s="137"/>
      <c r="ADZ3276" s="137"/>
      <c r="AEA3276" s="137"/>
      <c r="AEB3276" s="137"/>
      <c r="AEC3276" s="137"/>
      <c r="AED3276" s="137"/>
      <c r="AEE3276" s="137"/>
      <c r="AEF3276" s="137"/>
      <c r="AEG3276" s="137"/>
      <c r="AEH3276" s="137"/>
      <c r="AEI3276" s="137"/>
      <c r="AEJ3276" s="137"/>
      <c r="AEK3276" s="137"/>
      <c r="AEL3276" s="137"/>
      <c r="AEM3276" s="137"/>
      <c r="AEN3276" s="137"/>
      <c r="AEO3276" s="137"/>
      <c r="AEP3276" s="137"/>
      <c r="AEQ3276" s="137"/>
      <c r="AER3276" s="137"/>
      <c r="AES3276" s="137"/>
      <c r="AET3276" s="137"/>
      <c r="AEU3276" s="137"/>
      <c r="AEV3276" s="137"/>
      <c r="AEW3276" s="137"/>
      <c r="AEX3276" s="137"/>
      <c r="AEY3276" s="137"/>
      <c r="AEZ3276" s="137"/>
      <c r="AFA3276" s="137"/>
      <c r="AFB3276" s="137"/>
      <c r="AFC3276" s="137"/>
      <c r="AFD3276" s="137"/>
      <c r="AFE3276" s="137"/>
      <c r="AFF3276" s="137"/>
      <c r="AFG3276" s="137"/>
      <c r="AFH3276" s="137"/>
      <c r="AFI3276" s="137"/>
      <c r="AFJ3276" s="137"/>
      <c r="AFK3276" s="137"/>
      <c r="AFL3276" s="137"/>
      <c r="AFM3276" s="137"/>
      <c r="AFN3276" s="137"/>
      <c r="AFO3276" s="137"/>
      <c r="AFP3276" s="137"/>
      <c r="AFQ3276" s="137"/>
      <c r="AFR3276" s="137"/>
      <c r="AFS3276" s="137"/>
      <c r="AFT3276" s="137"/>
      <c r="AFU3276" s="137"/>
      <c r="AFV3276" s="137"/>
      <c r="AFW3276" s="137"/>
      <c r="AFX3276" s="137"/>
      <c r="AFY3276" s="137"/>
      <c r="AFZ3276" s="137"/>
      <c r="AGA3276" s="137"/>
      <c r="AGB3276" s="137"/>
      <c r="AGC3276" s="137"/>
      <c r="AGD3276" s="137"/>
      <c r="AGE3276" s="137"/>
      <c r="AGF3276" s="137"/>
      <c r="AGG3276" s="137"/>
      <c r="AGH3276" s="137"/>
      <c r="AGI3276" s="137"/>
      <c r="AGJ3276" s="137"/>
      <c r="AGK3276" s="137"/>
      <c r="AGL3276" s="137"/>
      <c r="AGM3276" s="137"/>
      <c r="AGN3276" s="137"/>
      <c r="AGO3276" s="137"/>
      <c r="AGP3276" s="137"/>
      <c r="AGQ3276" s="137"/>
      <c r="AGR3276" s="137"/>
      <c r="AGS3276" s="137"/>
      <c r="AGT3276" s="137"/>
      <c r="AGU3276" s="137"/>
      <c r="AGV3276" s="137"/>
      <c r="AGW3276" s="137"/>
      <c r="AGX3276" s="137"/>
      <c r="AGY3276" s="137"/>
      <c r="AGZ3276" s="137"/>
      <c r="AHA3276" s="137"/>
      <c r="AHB3276" s="137"/>
      <c r="AHC3276" s="137"/>
      <c r="AHD3276" s="137"/>
      <c r="AHE3276" s="137"/>
      <c r="AHF3276" s="137"/>
      <c r="AHG3276" s="137"/>
      <c r="AHH3276" s="137"/>
      <c r="AHI3276" s="137"/>
      <c r="AHJ3276" s="137"/>
      <c r="AHK3276" s="137"/>
      <c r="AHL3276" s="137"/>
      <c r="AHM3276" s="137"/>
      <c r="AHN3276" s="137"/>
      <c r="AHO3276" s="137"/>
      <c r="AHP3276" s="137"/>
      <c r="AHQ3276" s="137"/>
      <c r="AHR3276" s="137"/>
      <c r="AHS3276" s="137"/>
      <c r="AHT3276" s="137"/>
      <c r="AHU3276" s="137"/>
      <c r="AHV3276" s="137"/>
      <c r="AHW3276" s="137"/>
      <c r="AHX3276" s="137"/>
      <c r="AHY3276" s="137"/>
      <c r="AHZ3276" s="137"/>
      <c r="AIA3276" s="137"/>
      <c r="AIB3276" s="137"/>
      <c r="AIC3276" s="137"/>
      <c r="AID3276" s="137"/>
      <c r="AIE3276" s="137"/>
      <c r="AIF3276" s="137"/>
      <c r="AIG3276" s="137"/>
      <c r="AIH3276" s="137"/>
      <c r="AII3276" s="137"/>
      <c r="AIJ3276" s="137"/>
      <c r="AIK3276" s="137"/>
      <c r="AIL3276" s="137"/>
      <c r="AIM3276" s="137"/>
      <c r="AIN3276" s="137"/>
      <c r="AIO3276" s="137"/>
      <c r="AIP3276" s="137"/>
      <c r="AIQ3276" s="137"/>
      <c r="AIR3276" s="137"/>
      <c r="AIS3276" s="137"/>
      <c r="AIT3276" s="137"/>
      <c r="AIU3276" s="137"/>
      <c r="AIV3276" s="137"/>
      <c r="AIW3276" s="137"/>
      <c r="AIX3276" s="137"/>
      <c r="AIY3276" s="137"/>
      <c r="AIZ3276" s="137"/>
      <c r="AJA3276" s="137"/>
      <c r="AJB3276" s="137"/>
      <c r="AJC3276" s="137"/>
      <c r="AJD3276" s="137"/>
      <c r="AJE3276" s="137"/>
      <c r="AJF3276" s="137"/>
      <c r="AJG3276" s="137"/>
      <c r="AJH3276" s="137"/>
      <c r="AJI3276" s="137"/>
      <c r="AJJ3276" s="137"/>
      <c r="AJK3276" s="137"/>
      <c r="AJL3276" s="137"/>
      <c r="AJM3276" s="137"/>
      <c r="AJN3276" s="137"/>
      <c r="AJO3276" s="137"/>
      <c r="AJP3276" s="137"/>
      <c r="AJQ3276" s="137"/>
      <c r="AJR3276" s="137"/>
      <c r="AJS3276" s="137"/>
      <c r="AJT3276" s="137"/>
      <c r="AJU3276" s="137"/>
      <c r="AJV3276" s="137"/>
      <c r="AJW3276" s="137"/>
      <c r="AJX3276" s="137"/>
      <c r="AJY3276" s="137"/>
      <c r="AJZ3276" s="137"/>
      <c r="AKA3276" s="137"/>
      <c r="AKB3276" s="137"/>
      <c r="AKC3276" s="137"/>
      <c r="AKD3276" s="137"/>
      <c r="AKE3276" s="137"/>
      <c r="AKF3276" s="137"/>
      <c r="AKG3276" s="137"/>
      <c r="AKH3276" s="137"/>
      <c r="AKI3276" s="137"/>
      <c r="AKJ3276" s="137"/>
      <c r="AKK3276" s="137"/>
      <c r="AKL3276" s="137"/>
      <c r="AKM3276" s="137"/>
      <c r="AKN3276" s="137"/>
      <c r="AKO3276" s="137"/>
      <c r="AKP3276" s="137"/>
      <c r="AKQ3276" s="137"/>
      <c r="AKR3276" s="137"/>
      <c r="AKS3276" s="137"/>
      <c r="AKT3276" s="137"/>
      <c r="AKU3276" s="137"/>
      <c r="AKV3276" s="137"/>
      <c r="AKW3276" s="137"/>
      <c r="AKX3276" s="137"/>
      <c r="AKY3276" s="137"/>
      <c r="AKZ3276" s="137"/>
      <c r="ALA3276" s="137"/>
      <c r="ALB3276" s="137"/>
      <c r="ALC3276" s="137"/>
      <c r="ALD3276" s="137"/>
      <c r="ALE3276" s="137"/>
      <c r="ALF3276" s="137"/>
      <c r="ALG3276" s="137"/>
      <c r="ALH3276" s="137"/>
      <c r="ALI3276" s="137"/>
      <c r="ALJ3276" s="137"/>
      <c r="ALK3276" s="137"/>
      <c r="ALL3276" s="137"/>
      <c r="ALM3276" s="137"/>
      <c r="ALN3276" s="137"/>
      <c r="ALO3276" s="137"/>
      <c r="ALP3276" s="137"/>
      <c r="ALQ3276" s="137"/>
      <c r="ALR3276" s="137"/>
      <c r="ALS3276" s="137"/>
      <c r="ALT3276" s="137"/>
      <c r="ALU3276" s="137"/>
      <c r="ALV3276" s="137"/>
      <c r="ALW3276" s="137"/>
      <c r="ALX3276" s="137"/>
      <c r="ALY3276" s="137"/>
      <c r="ALZ3276" s="137"/>
      <c r="AMA3276" s="137"/>
      <c r="AMB3276" s="137"/>
      <c r="AMC3276" s="137"/>
      <c r="AMD3276" s="137"/>
      <c r="AME3276" s="137"/>
      <c r="AMF3276" s="137"/>
      <c r="AMG3276" s="137"/>
      <c r="AMH3276" s="137"/>
      <c r="AMI3276" s="137"/>
      <c r="AMJ3276" s="137"/>
      <c r="AMK3276" s="137"/>
      <c r="AML3276" s="137"/>
      <c r="AMM3276" s="137"/>
      <c r="AMN3276" s="137"/>
      <c r="AMO3276" s="137"/>
      <c r="AMP3276" s="137"/>
      <c r="AMQ3276" s="137"/>
      <c r="AMR3276" s="137"/>
      <c r="AMS3276" s="137"/>
      <c r="AMT3276" s="137"/>
      <c r="AMU3276" s="137"/>
      <c r="AMV3276" s="137"/>
      <c r="AMW3276" s="137"/>
      <c r="AMX3276" s="137"/>
      <c r="AMY3276" s="137"/>
      <c r="AMZ3276" s="137"/>
      <c r="ANA3276" s="137"/>
      <c r="ANB3276" s="137"/>
      <c r="ANC3276" s="137"/>
      <c r="AND3276" s="137"/>
      <c r="ANE3276" s="137"/>
      <c r="ANF3276" s="137"/>
      <c r="ANG3276" s="137"/>
      <c r="ANH3276" s="137"/>
      <c r="ANI3276" s="137"/>
      <c r="ANJ3276" s="137"/>
      <c r="ANK3276" s="137"/>
      <c r="ANL3276" s="137"/>
      <c r="ANM3276" s="137"/>
      <c r="ANN3276" s="137"/>
      <c r="ANO3276" s="137"/>
      <c r="ANP3276" s="137"/>
      <c r="ANQ3276" s="137"/>
      <c r="ANR3276" s="137"/>
      <c r="ANS3276" s="137"/>
      <c r="ANT3276" s="137"/>
      <c r="ANU3276" s="137"/>
      <c r="ANV3276" s="137"/>
      <c r="ANW3276" s="137"/>
      <c r="ANX3276" s="137"/>
      <c r="ANY3276" s="137"/>
      <c r="ANZ3276" s="137"/>
      <c r="AOA3276" s="137"/>
      <c r="AOB3276" s="137"/>
      <c r="AOC3276" s="137"/>
      <c r="AOD3276" s="137"/>
      <c r="AOE3276" s="137"/>
      <c r="AOF3276" s="137"/>
      <c r="AOG3276" s="137"/>
      <c r="AOH3276" s="137"/>
      <c r="AOI3276" s="137"/>
      <c r="AOJ3276" s="137"/>
      <c r="AOK3276" s="137"/>
      <c r="AOL3276" s="137"/>
      <c r="AOM3276" s="137"/>
      <c r="AON3276" s="137"/>
      <c r="AOO3276" s="137"/>
      <c r="AOP3276" s="137"/>
      <c r="AOQ3276" s="137"/>
      <c r="AOR3276" s="137"/>
      <c r="AOS3276" s="137"/>
      <c r="AOT3276" s="137"/>
      <c r="AOU3276" s="137"/>
      <c r="AOV3276" s="137"/>
      <c r="AOW3276" s="137"/>
      <c r="AOX3276" s="137"/>
      <c r="AOY3276" s="137"/>
      <c r="AOZ3276" s="137"/>
      <c r="APA3276" s="137"/>
      <c r="APB3276" s="137"/>
      <c r="APC3276" s="137"/>
      <c r="APD3276" s="137"/>
      <c r="APE3276" s="137"/>
      <c r="APF3276" s="137"/>
      <c r="APG3276" s="137"/>
      <c r="APH3276" s="137"/>
      <c r="API3276" s="137"/>
      <c r="APJ3276" s="137"/>
      <c r="APK3276" s="137"/>
      <c r="APL3276" s="137"/>
      <c r="APM3276" s="137"/>
      <c r="APN3276" s="137"/>
      <c r="APO3276" s="137"/>
      <c r="APP3276" s="137"/>
      <c r="APQ3276" s="137"/>
      <c r="APR3276" s="137"/>
      <c r="APS3276" s="137"/>
      <c r="APT3276" s="137"/>
      <c r="APU3276" s="137"/>
      <c r="APV3276" s="137"/>
      <c r="APW3276" s="137"/>
      <c r="APX3276" s="137"/>
      <c r="APY3276" s="137"/>
      <c r="APZ3276" s="137"/>
      <c r="AQA3276" s="137"/>
      <c r="AQB3276" s="137"/>
      <c r="AQC3276" s="137"/>
      <c r="AQD3276" s="137"/>
      <c r="AQE3276" s="137"/>
      <c r="AQF3276" s="137"/>
      <c r="AQG3276" s="137"/>
      <c r="AQH3276" s="137"/>
      <c r="AQI3276" s="137"/>
      <c r="AQJ3276" s="137"/>
      <c r="AQK3276" s="137"/>
      <c r="AQL3276" s="137"/>
      <c r="AQM3276" s="137"/>
      <c r="AQN3276" s="137"/>
      <c r="AQO3276" s="137"/>
      <c r="AQP3276" s="137"/>
      <c r="AQQ3276" s="137"/>
      <c r="AQR3276" s="137"/>
      <c r="AQS3276" s="137"/>
      <c r="AQT3276" s="137"/>
      <c r="AQU3276" s="137"/>
      <c r="AQV3276" s="137"/>
      <c r="AQW3276" s="137"/>
      <c r="AQX3276" s="137"/>
      <c r="AQY3276" s="137"/>
      <c r="AQZ3276" s="137"/>
      <c r="ARA3276" s="137"/>
      <c r="ARB3276" s="137"/>
      <c r="ARC3276" s="137"/>
      <c r="ARD3276" s="137"/>
      <c r="ARE3276" s="137"/>
      <c r="ARF3276" s="137"/>
      <c r="ARG3276" s="137"/>
      <c r="ARH3276" s="137"/>
      <c r="ARI3276" s="137"/>
      <c r="ARJ3276" s="137"/>
      <c r="ARK3276" s="137"/>
      <c r="ARL3276" s="137"/>
      <c r="ARM3276" s="137"/>
      <c r="ARN3276" s="137"/>
      <c r="ARO3276" s="137"/>
      <c r="ARP3276" s="137"/>
      <c r="ARQ3276" s="137"/>
      <c r="ARR3276" s="137"/>
      <c r="ARS3276" s="137"/>
      <c r="ART3276" s="137"/>
      <c r="ARU3276" s="137"/>
      <c r="ARV3276" s="137"/>
      <c r="ARW3276" s="137"/>
      <c r="ARX3276" s="137"/>
      <c r="ARY3276" s="137"/>
      <c r="ARZ3276" s="137"/>
      <c r="ASA3276" s="137"/>
      <c r="ASB3276" s="137"/>
      <c r="ASC3276" s="137"/>
      <c r="ASD3276" s="137"/>
      <c r="ASE3276" s="137"/>
      <c r="ASF3276" s="137"/>
      <c r="ASG3276" s="137"/>
      <c r="ASH3276" s="137"/>
      <c r="ASI3276" s="137"/>
      <c r="ASJ3276" s="137"/>
      <c r="ASK3276" s="137"/>
      <c r="ASL3276" s="137"/>
      <c r="ASM3276" s="137"/>
      <c r="ASN3276" s="137"/>
      <c r="ASO3276" s="137"/>
      <c r="ASP3276" s="137"/>
      <c r="ASQ3276" s="137"/>
      <c r="ASR3276" s="137"/>
      <c r="ASS3276" s="137"/>
      <c r="AST3276" s="137"/>
      <c r="ASU3276" s="137"/>
      <c r="ASV3276" s="137"/>
      <c r="ASW3276" s="137"/>
      <c r="ASX3276" s="137"/>
      <c r="ASY3276" s="137"/>
      <c r="ASZ3276" s="137"/>
      <c r="ATA3276" s="137"/>
      <c r="ATB3276" s="137"/>
      <c r="ATC3276" s="137"/>
      <c r="ATD3276" s="137"/>
      <c r="ATE3276" s="137"/>
      <c r="ATF3276" s="137"/>
      <c r="ATG3276" s="137"/>
      <c r="ATH3276" s="137"/>
      <c r="ATI3276" s="137"/>
      <c r="ATJ3276" s="137"/>
      <c r="ATK3276" s="137"/>
      <c r="ATL3276" s="137"/>
      <c r="ATM3276" s="137"/>
      <c r="ATN3276" s="137"/>
      <c r="ATO3276" s="137"/>
      <c r="ATP3276" s="137"/>
      <c r="ATQ3276" s="137"/>
      <c r="ATR3276" s="137"/>
      <c r="ATS3276" s="137"/>
      <c r="ATT3276" s="137"/>
      <c r="ATU3276" s="137"/>
      <c r="ATV3276" s="137"/>
      <c r="ATW3276" s="137"/>
      <c r="ATX3276" s="137"/>
      <c r="ATY3276" s="137"/>
      <c r="ATZ3276" s="137"/>
      <c r="AUA3276" s="137"/>
      <c r="AUB3276" s="137"/>
      <c r="AUC3276" s="137"/>
      <c r="AUD3276" s="137"/>
      <c r="AUE3276" s="137"/>
      <c r="AUF3276" s="137"/>
      <c r="AUG3276" s="137"/>
      <c r="AUH3276" s="137"/>
      <c r="AUI3276" s="137"/>
      <c r="AUJ3276" s="137"/>
      <c r="AUK3276" s="137"/>
      <c r="AUL3276" s="137"/>
      <c r="AUM3276" s="137"/>
      <c r="AUN3276" s="137"/>
      <c r="AUO3276" s="137"/>
      <c r="AUP3276" s="137"/>
      <c r="AUQ3276" s="137"/>
      <c r="AUR3276" s="137"/>
      <c r="AUS3276" s="137"/>
      <c r="AUT3276" s="137"/>
      <c r="AUU3276" s="137"/>
      <c r="AUV3276" s="137"/>
      <c r="AUW3276" s="137"/>
      <c r="AUX3276" s="137"/>
      <c r="AUY3276" s="137"/>
      <c r="AUZ3276" s="137"/>
      <c r="AVA3276" s="137"/>
      <c r="AVB3276" s="137"/>
      <c r="AVC3276" s="137"/>
      <c r="AVD3276" s="137"/>
      <c r="AVE3276" s="137"/>
      <c r="AVF3276" s="137"/>
      <c r="AVG3276" s="137"/>
      <c r="AVH3276" s="137"/>
      <c r="AVI3276" s="137"/>
      <c r="AVJ3276" s="137"/>
      <c r="AVK3276" s="137"/>
      <c r="AVL3276" s="137"/>
      <c r="AVM3276" s="137"/>
      <c r="AVN3276" s="137"/>
      <c r="AVO3276" s="137"/>
      <c r="AVP3276" s="137"/>
      <c r="AVQ3276" s="137"/>
      <c r="AVR3276" s="137"/>
      <c r="AVS3276" s="137"/>
      <c r="AVT3276" s="137"/>
      <c r="AVU3276" s="137"/>
      <c r="AVV3276" s="137"/>
      <c r="AVW3276" s="137"/>
      <c r="AVX3276" s="137"/>
      <c r="AVY3276" s="137"/>
      <c r="AVZ3276" s="137"/>
      <c r="AWA3276" s="137"/>
      <c r="AWB3276" s="137"/>
      <c r="AWC3276" s="137"/>
      <c r="AWD3276" s="137"/>
      <c r="AWE3276" s="137"/>
      <c r="AWF3276" s="137"/>
      <c r="AWG3276" s="137"/>
      <c r="AWH3276" s="137"/>
      <c r="AWI3276" s="137"/>
      <c r="AWJ3276" s="137"/>
      <c r="AWK3276" s="137"/>
      <c r="AWL3276" s="137"/>
      <c r="AWM3276" s="137"/>
      <c r="AWN3276" s="137"/>
      <c r="AWO3276" s="137"/>
      <c r="AWP3276" s="137"/>
      <c r="AWQ3276" s="137"/>
      <c r="AWR3276" s="137"/>
      <c r="AWS3276" s="137"/>
      <c r="AWT3276" s="137"/>
      <c r="AWU3276" s="137"/>
      <c r="AWV3276" s="137"/>
      <c r="AWW3276" s="137"/>
      <c r="AWX3276" s="137"/>
      <c r="AWY3276" s="137"/>
      <c r="AWZ3276" s="137"/>
      <c r="AXA3276" s="137"/>
      <c r="AXB3276" s="137"/>
      <c r="AXC3276" s="137"/>
      <c r="AXD3276" s="137"/>
      <c r="AXE3276" s="137"/>
      <c r="AXF3276" s="137"/>
      <c r="AXG3276" s="137"/>
      <c r="AXH3276" s="137"/>
      <c r="AXI3276" s="137"/>
      <c r="AXJ3276" s="137"/>
      <c r="AXK3276" s="137"/>
      <c r="AXL3276" s="137"/>
      <c r="AXM3276" s="137"/>
      <c r="AXN3276" s="137"/>
      <c r="AXO3276" s="137"/>
      <c r="AXP3276" s="137"/>
      <c r="AXQ3276" s="137"/>
      <c r="AXR3276" s="137"/>
      <c r="AXS3276" s="137"/>
      <c r="AXT3276" s="137"/>
      <c r="AXU3276" s="137"/>
      <c r="AXV3276" s="137"/>
      <c r="AXW3276" s="137"/>
      <c r="AXX3276" s="137"/>
      <c r="AXY3276" s="137"/>
      <c r="AXZ3276" s="137"/>
      <c r="AYA3276" s="137"/>
      <c r="AYB3276" s="137"/>
      <c r="AYC3276" s="137"/>
      <c r="AYD3276" s="137"/>
      <c r="AYE3276" s="137"/>
      <c r="AYF3276" s="137"/>
      <c r="AYG3276" s="137"/>
      <c r="AYH3276" s="137"/>
      <c r="AYI3276" s="137"/>
      <c r="AYJ3276" s="137"/>
      <c r="AYK3276" s="137"/>
      <c r="AYL3276" s="137"/>
      <c r="AYM3276" s="137"/>
      <c r="AYN3276" s="137"/>
      <c r="AYO3276" s="137"/>
      <c r="AYP3276" s="137"/>
      <c r="AYQ3276" s="137"/>
      <c r="AYR3276" s="137"/>
      <c r="AYS3276" s="137"/>
      <c r="AYT3276" s="137"/>
      <c r="AYU3276" s="137"/>
      <c r="AYV3276" s="137"/>
      <c r="AYW3276" s="137"/>
      <c r="AYX3276" s="137"/>
      <c r="AYY3276" s="137"/>
      <c r="AYZ3276" s="137"/>
      <c r="AZA3276" s="137"/>
      <c r="AZB3276" s="137"/>
      <c r="AZC3276" s="137"/>
      <c r="AZD3276" s="137"/>
      <c r="AZE3276" s="137"/>
      <c r="AZF3276" s="137"/>
      <c r="AZG3276" s="137"/>
      <c r="AZH3276" s="137"/>
      <c r="AZI3276" s="137"/>
      <c r="AZJ3276" s="137"/>
      <c r="AZK3276" s="137"/>
      <c r="AZL3276" s="137"/>
      <c r="AZM3276" s="137"/>
      <c r="AZN3276" s="137"/>
      <c r="AZO3276" s="137"/>
      <c r="AZP3276" s="137"/>
      <c r="AZQ3276" s="137"/>
      <c r="AZR3276" s="137"/>
      <c r="AZS3276" s="137"/>
      <c r="AZT3276" s="137"/>
      <c r="AZU3276" s="137"/>
      <c r="AZV3276" s="137"/>
      <c r="AZW3276" s="137"/>
      <c r="AZX3276" s="137"/>
      <c r="AZY3276" s="137"/>
      <c r="AZZ3276" s="137"/>
      <c r="BAA3276" s="137"/>
      <c r="BAB3276" s="137"/>
      <c r="BAC3276" s="137"/>
      <c r="BAD3276" s="137"/>
      <c r="BAE3276" s="137"/>
      <c r="BAF3276" s="137"/>
      <c r="BAG3276" s="137"/>
      <c r="BAH3276" s="137"/>
      <c r="BAI3276" s="137"/>
      <c r="BAJ3276" s="137"/>
      <c r="BAK3276" s="137"/>
      <c r="BAL3276" s="137"/>
      <c r="BAM3276" s="137"/>
      <c r="BAN3276" s="137"/>
      <c r="BAO3276" s="137"/>
      <c r="BAP3276" s="137"/>
      <c r="BAQ3276" s="137"/>
      <c r="BAR3276" s="137"/>
      <c r="BAS3276" s="137"/>
      <c r="BAT3276" s="137"/>
      <c r="BAU3276" s="137"/>
      <c r="BAV3276" s="137"/>
      <c r="BAW3276" s="137"/>
      <c r="BAX3276" s="137"/>
      <c r="BAY3276" s="137"/>
      <c r="BAZ3276" s="137"/>
      <c r="BBA3276" s="137"/>
      <c r="BBB3276" s="137"/>
      <c r="BBC3276" s="137"/>
      <c r="BBD3276" s="137"/>
      <c r="BBE3276" s="137"/>
      <c r="BBF3276" s="137"/>
      <c r="BBG3276" s="137"/>
      <c r="BBH3276" s="137"/>
      <c r="BBI3276" s="137"/>
      <c r="BBJ3276" s="137"/>
      <c r="BBK3276" s="137"/>
      <c r="BBL3276" s="137"/>
      <c r="BBM3276" s="137"/>
      <c r="BBN3276" s="137"/>
      <c r="BBO3276" s="137"/>
      <c r="BBP3276" s="137"/>
      <c r="BBQ3276" s="137"/>
      <c r="BBR3276" s="137"/>
      <c r="BBS3276" s="137"/>
      <c r="BBT3276" s="137"/>
      <c r="BBU3276" s="137"/>
      <c r="BBV3276" s="137"/>
      <c r="BBW3276" s="137"/>
      <c r="BBX3276" s="137"/>
      <c r="BBY3276" s="137"/>
      <c r="BBZ3276" s="137"/>
      <c r="BCA3276" s="137"/>
      <c r="BCB3276" s="137"/>
      <c r="BCC3276" s="137"/>
      <c r="BCD3276" s="137"/>
      <c r="BCE3276" s="137"/>
      <c r="BCF3276" s="137"/>
      <c r="BCG3276" s="137"/>
      <c r="BCH3276" s="137"/>
      <c r="BCI3276" s="137"/>
      <c r="BCJ3276" s="137"/>
      <c r="BCK3276" s="137"/>
      <c r="BCL3276" s="137"/>
      <c r="BCM3276" s="137"/>
      <c r="BCN3276" s="137"/>
      <c r="BCO3276" s="137"/>
      <c r="BCP3276" s="137"/>
      <c r="BCQ3276" s="137"/>
      <c r="BCR3276" s="137"/>
      <c r="BCS3276" s="137"/>
      <c r="BCT3276" s="137"/>
      <c r="BCU3276" s="137"/>
      <c r="BCV3276" s="137"/>
      <c r="BCW3276" s="137"/>
      <c r="BCX3276" s="137"/>
      <c r="BCY3276" s="137"/>
      <c r="BCZ3276" s="137"/>
      <c r="BDA3276" s="137"/>
      <c r="BDB3276" s="137"/>
      <c r="BDC3276" s="137"/>
      <c r="BDD3276" s="137"/>
      <c r="BDE3276" s="137"/>
      <c r="BDF3276" s="137"/>
      <c r="BDG3276" s="137"/>
      <c r="BDH3276" s="137"/>
      <c r="BDI3276" s="137"/>
      <c r="BDJ3276" s="137"/>
      <c r="BDK3276" s="137"/>
      <c r="BDL3276" s="137"/>
      <c r="BDM3276" s="137"/>
      <c r="BDN3276" s="137"/>
      <c r="BDO3276" s="137"/>
      <c r="BDP3276" s="137"/>
      <c r="BDQ3276" s="137"/>
      <c r="BDR3276" s="137"/>
      <c r="BDS3276" s="137"/>
      <c r="BDT3276" s="137"/>
      <c r="BDU3276" s="137"/>
      <c r="BDV3276" s="137"/>
      <c r="BDW3276" s="137"/>
      <c r="BDX3276" s="137"/>
      <c r="BDY3276" s="137"/>
      <c r="BDZ3276" s="137"/>
      <c r="BEA3276" s="137"/>
      <c r="BEB3276" s="137"/>
      <c r="BEC3276" s="137"/>
      <c r="BED3276" s="137"/>
      <c r="BEE3276" s="137"/>
      <c r="BEF3276" s="137"/>
      <c r="BEG3276" s="137"/>
      <c r="BEH3276" s="137"/>
      <c r="BEI3276" s="137"/>
      <c r="BEJ3276" s="137"/>
      <c r="BEK3276" s="137"/>
      <c r="BEL3276" s="137"/>
      <c r="BEM3276" s="137"/>
      <c r="BEN3276" s="137"/>
      <c r="BEO3276" s="137"/>
      <c r="BEP3276" s="137"/>
      <c r="BEQ3276" s="137"/>
      <c r="BER3276" s="137"/>
      <c r="BES3276" s="137"/>
      <c r="BET3276" s="137"/>
      <c r="BEU3276" s="137"/>
      <c r="BEV3276" s="137"/>
      <c r="BEW3276" s="137"/>
      <c r="BEX3276" s="137"/>
      <c r="BEY3276" s="137"/>
      <c r="BEZ3276" s="137"/>
      <c r="BFA3276" s="137"/>
      <c r="BFB3276" s="137"/>
      <c r="BFC3276" s="137"/>
      <c r="BFD3276" s="137"/>
      <c r="BFE3276" s="137"/>
      <c r="BFF3276" s="137"/>
      <c r="BFG3276" s="137"/>
      <c r="BFH3276" s="137"/>
      <c r="BFI3276" s="137"/>
      <c r="BFJ3276" s="137"/>
      <c r="BFK3276" s="137"/>
      <c r="BFL3276" s="137"/>
      <c r="BFM3276" s="137"/>
      <c r="BFN3276" s="137"/>
      <c r="BFO3276" s="137"/>
      <c r="BFP3276" s="137"/>
      <c r="BFQ3276" s="137"/>
      <c r="BFR3276" s="137"/>
      <c r="BFS3276" s="137"/>
      <c r="BFT3276" s="137"/>
      <c r="BFU3276" s="137"/>
      <c r="BFV3276" s="137"/>
      <c r="BFW3276" s="137"/>
      <c r="BFX3276" s="137"/>
      <c r="BFY3276" s="137"/>
      <c r="BFZ3276" s="137"/>
      <c r="BGA3276" s="137"/>
      <c r="BGB3276" s="137"/>
      <c r="BGC3276" s="137"/>
      <c r="BGD3276" s="137"/>
      <c r="BGE3276" s="137"/>
      <c r="BGF3276" s="137"/>
      <c r="BGG3276" s="137"/>
      <c r="BGH3276" s="137"/>
      <c r="BGI3276" s="137"/>
      <c r="BGJ3276" s="137"/>
      <c r="BGK3276" s="137"/>
      <c r="BGL3276" s="137"/>
      <c r="BGM3276" s="137"/>
      <c r="BGN3276" s="137"/>
      <c r="BGO3276" s="137"/>
      <c r="BGP3276" s="137"/>
      <c r="BGQ3276" s="137"/>
      <c r="BGR3276" s="137"/>
      <c r="BGS3276" s="137"/>
      <c r="BGT3276" s="137"/>
      <c r="BGU3276" s="137"/>
      <c r="BGV3276" s="137"/>
      <c r="BGW3276" s="137"/>
      <c r="BGX3276" s="137"/>
      <c r="BGY3276" s="137"/>
      <c r="BGZ3276" s="137"/>
      <c r="BHA3276" s="137"/>
      <c r="BHB3276" s="137"/>
      <c r="BHC3276" s="137"/>
      <c r="BHD3276" s="137"/>
      <c r="BHE3276" s="137"/>
      <c r="BHF3276" s="137"/>
      <c r="BHG3276" s="137"/>
      <c r="BHH3276" s="137"/>
      <c r="BHI3276" s="137"/>
      <c r="BHJ3276" s="137"/>
      <c r="BHK3276" s="137"/>
      <c r="BHL3276" s="137"/>
      <c r="BHM3276" s="137"/>
      <c r="BHN3276" s="137"/>
      <c r="BHO3276" s="137"/>
      <c r="BHP3276" s="137"/>
      <c r="BHQ3276" s="137"/>
      <c r="BHR3276" s="137"/>
      <c r="BHS3276" s="137"/>
      <c r="BHT3276" s="137"/>
      <c r="BHU3276" s="137"/>
      <c r="BHV3276" s="137"/>
      <c r="BHW3276" s="137"/>
      <c r="BHX3276" s="137"/>
      <c r="BHY3276" s="137"/>
      <c r="BHZ3276" s="137"/>
      <c r="BIA3276" s="137"/>
      <c r="BIB3276" s="137"/>
      <c r="BIC3276" s="137"/>
      <c r="BID3276" s="137"/>
      <c r="BIE3276" s="137"/>
      <c r="BIF3276" s="137"/>
      <c r="BIG3276" s="137"/>
      <c r="BIH3276" s="137"/>
      <c r="BII3276" s="137"/>
      <c r="BIJ3276" s="137"/>
      <c r="BIK3276" s="137"/>
      <c r="BIL3276" s="137"/>
      <c r="BIM3276" s="137"/>
      <c r="BIN3276" s="137"/>
      <c r="BIO3276" s="137"/>
      <c r="BIP3276" s="137"/>
      <c r="BIQ3276" s="137"/>
      <c r="BIR3276" s="137"/>
      <c r="BIS3276" s="137"/>
      <c r="BIT3276" s="137"/>
      <c r="BIU3276" s="137"/>
      <c r="BIV3276" s="137"/>
      <c r="BIW3276" s="137"/>
      <c r="BIX3276" s="137"/>
      <c r="BIY3276" s="137"/>
      <c r="BIZ3276" s="137"/>
      <c r="BJA3276" s="137"/>
      <c r="BJB3276" s="137"/>
      <c r="BJC3276" s="137"/>
      <c r="BJD3276" s="137"/>
      <c r="BJE3276" s="137"/>
      <c r="BJF3276" s="137"/>
      <c r="BJG3276" s="137"/>
      <c r="BJH3276" s="137"/>
      <c r="BJI3276" s="137"/>
      <c r="BJJ3276" s="137"/>
      <c r="BJK3276" s="137"/>
      <c r="BJL3276" s="137"/>
      <c r="BJM3276" s="137"/>
      <c r="BJN3276" s="137"/>
      <c r="BJO3276" s="137"/>
      <c r="BJP3276" s="137"/>
      <c r="BJQ3276" s="137"/>
      <c r="BJR3276" s="137"/>
      <c r="BJS3276" s="137"/>
      <c r="BJT3276" s="137"/>
      <c r="BJU3276" s="137"/>
      <c r="BJV3276" s="137"/>
      <c r="BJW3276" s="137"/>
      <c r="BJX3276" s="137"/>
      <c r="BJY3276" s="137"/>
      <c r="BJZ3276" s="137"/>
      <c r="BKA3276" s="137"/>
      <c r="BKB3276" s="137"/>
      <c r="BKC3276" s="137"/>
      <c r="BKD3276" s="137"/>
      <c r="BKE3276" s="137"/>
      <c r="BKF3276" s="137"/>
      <c r="BKG3276" s="137"/>
      <c r="BKH3276" s="137"/>
      <c r="BKI3276" s="137"/>
      <c r="BKJ3276" s="137"/>
      <c r="BKK3276" s="137"/>
      <c r="BKL3276" s="137"/>
      <c r="BKM3276" s="137"/>
      <c r="BKN3276" s="137"/>
      <c r="BKO3276" s="137"/>
      <c r="BKP3276" s="137"/>
      <c r="BKQ3276" s="137"/>
      <c r="BKR3276" s="137"/>
      <c r="BKS3276" s="137"/>
      <c r="BKT3276" s="137"/>
      <c r="BKU3276" s="137"/>
      <c r="BKV3276" s="137"/>
      <c r="BKW3276" s="137"/>
      <c r="BKX3276" s="137"/>
      <c r="BKY3276" s="137"/>
      <c r="BKZ3276" s="137"/>
      <c r="BLA3276" s="137"/>
      <c r="BLB3276" s="137"/>
      <c r="BLC3276" s="137"/>
      <c r="BLD3276" s="137"/>
      <c r="BLE3276" s="137"/>
      <c r="BLF3276" s="137"/>
      <c r="BLG3276" s="137"/>
      <c r="BLH3276" s="137"/>
      <c r="BLI3276" s="137"/>
      <c r="BLJ3276" s="137"/>
      <c r="BLK3276" s="137"/>
      <c r="BLL3276" s="137"/>
      <c r="BLM3276" s="137"/>
      <c r="BLN3276" s="137"/>
      <c r="BLO3276" s="137"/>
      <c r="BLP3276" s="137"/>
      <c r="BLQ3276" s="137"/>
      <c r="BLR3276" s="137"/>
      <c r="BLS3276" s="137"/>
      <c r="BLT3276" s="137"/>
      <c r="BLU3276" s="137"/>
      <c r="BLV3276" s="137"/>
      <c r="BLW3276" s="137"/>
      <c r="BLX3276" s="137"/>
      <c r="BLY3276" s="137"/>
      <c r="BLZ3276" s="137"/>
      <c r="BMA3276" s="137"/>
      <c r="BMB3276" s="137"/>
      <c r="BMC3276" s="137"/>
      <c r="BMD3276" s="137"/>
      <c r="BME3276" s="137"/>
      <c r="BMF3276" s="137"/>
      <c r="BMG3276" s="137"/>
      <c r="BMH3276" s="137"/>
      <c r="BMI3276" s="137"/>
      <c r="BMJ3276" s="137"/>
      <c r="BMK3276" s="137"/>
      <c r="BML3276" s="137"/>
      <c r="BMM3276" s="137"/>
      <c r="BMN3276" s="137"/>
      <c r="BMO3276" s="137"/>
      <c r="BMP3276" s="137"/>
      <c r="BMQ3276" s="137"/>
      <c r="BMR3276" s="137"/>
      <c r="BMS3276" s="137"/>
      <c r="BMT3276" s="137"/>
      <c r="BMU3276" s="137"/>
      <c r="BMV3276" s="137"/>
      <c r="BMW3276" s="137"/>
      <c r="BMX3276" s="137"/>
      <c r="BMY3276" s="137"/>
      <c r="BMZ3276" s="137"/>
      <c r="BNA3276" s="137"/>
      <c r="BNB3276" s="137"/>
      <c r="BNC3276" s="137"/>
      <c r="BND3276" s="137"/>
      <c r="BNE3276" s="137"/>
      <c r="BNF3276" s="137"/>
      <c r="BNG3276" s="137"/>
      <c r="BNH3276" s="137"/>
      <c r="BNI3276" s="137"/>
      <c r="BNJ3276" s="137"/>
      <c r="BNK3276" s="137"/>
      <c r="BNL3276" s="137"/>
      <c r="BNM3276" s="137"/>
      <c r="BNN3276" s="137"/>
      <c r="BNO3276" s="137"/>
      <c r="BNP3276" s="137"/>
      <c r="BNQ3276" s="137"/>
      <c r="BNR3276" s="137"/>
      <c r="BNS3276" s="137"/>
      <c r="BNT3276" s="137"/>
      <c r="BNU3276" s="137"/>
      <c r="BNV3276" s="137"/>
      <c r="BNW3276" s="137"/>
      <c r="BNX3276" s="137"/>
      <c r="BNY3276" s="137"/>
      <c r="BNZ3276" s="137"/>
      <c r="BOA3276" s="137"/>
      <c r="BOB3276" s="137"/>
      <c r="BOC3276" s="137"/>
      <c r="BOD3276" s="137"/>
      <c r="BOE3276" s="137"/>
      <c r="BOF3276" s="137"/>
      <c r="BOG3276" s="137"/>
      <c r="BOH3276" s="137"/>
      <c r="BOI3276" s="137"/>
      <c r="BOJ3276" s="137"/>
      <c r="BOK3276" s="137"/>
      <c r="BOL3276" s="137"/>
      <c r="BOM3276" s="137"/>
      <c r="BON3276" s="137"/>
      <c r="BOO3276" s="137"/>
      <c r="BOP3276" s="137"/>
      <c r="BOQ3276" s="137"/>
      <c r="BOR3276" s="137"/>
      <c r="BOS3276" s="137"/>
      <c r="BOT3276" s="137"/>
      <c r="BOU3276" s="137"/>
      <c r="BOV3276" s="137"/>
      <c r="BOW3276" s="137"/>
      <c r="BOX3276" s="137"/>
      <c r="BOY3276" s="137"/>
      <c r="BOZ3276" s="137"/>
      <c r="BPA3276" s="137"/>
      <c r="BPB3276" s="137"/>
      <c r="BPC3276" s="137"/>
      <c r="BPD3276" s="137"/>
      <c r="BPE3276" s="137"/>
      <c r="BPF3276" s="137"/>
      <c r="BPG3276" s="137"/>
      <c r="BPH3276" s="137"/>
      <c r="BPI3276" s="137"/>
      <c r="BPJ3276" s="137"/>
      <c r="BPK3276" s="137"/>
      <c r="BPL3276" s="137"/>
      <c r="BPM3276" s="137"/>
      <c r="BPN3276" s="137"/>
      <c r="BPO3276" s="137"/>
      <c r="BPP3276" s="137"/>
      <c r="BPQ3276" s="137"/>
      <c r="BPR3276" s="137"/>
      <c r="BPS3276" s="137"/>
      <c r="BPT3276" s="137"/>
      <c r="BPU3276" s="137"/>
      <c r="BPV3276" s="137"/>
      <c r="BPW3276" s="137"/>
      <c r="BPX3276" s="137"/>
      <c r="BPY3276" s="137"/>
      <c r="BPZ3276" s="137"/>
      <c r="BQA3276" s="137"/>
      <c r="BQB3276" s="137"/>
      <c r="BQC3276" s="137"/>
      <c r="BQD3276" s="137"/>
      <c r="BQE3276" s="137"/>
      <c r="BQF3276" s="137"/>
      <c r="BQG3276" s="137"/>
      <c r="BQH3276" s="137"/>
      <c r="BQI3276" s="137"/>
      <c r="BQJ3276" s="137"/>
      <c r="BQK3276" s="137"/>
      <c r="BQL3276" s="137"/>
      <c r="BQM3276" s="137"/>
      <c r="BQN3276" s="137"/>
      <c r="BQO3276" s="137"/>
      <c r="BQP3276" s="137"/>
      <c r="BQQ3276" s="137"/>
      <c r="BQR3276" s="137"/>
      <c r="BQS3276" s="137"/>
      <c r="BQT3276" s="137"/>
      <c r="BQU3276" s="137"/>
      <c r="BQV3276" s="137"/>
      <c r="BQW3276" s="137"/>
      <c r="BQX3276" s="137"/>
      <c r="BQY3276" s="137"/>
      <c r="BQZ3276" s="137"/>
      <c r="BRA3276" s="137"/>
      <c r="BRB3276" s="137"/>
      <c r="BRC3276" s="137"/>
      <c r="BRD3276" s="137"/>
      <c r="BRE3276" s="137"/>
      <c r="BRF3276" s="137"/>
      <c r="BRG3276" s="137"/>
      <c r="BRH3276" s="137"/>
      <c r="BRI3276" s="137"/>
      <c r="BRJ3276" s="137"/>
      <c r="BRK3276" s="137"/>
      <c r="BRL3276" s="137"/>
      <c r="BRM3276" s="137"/>
      <c r="BRN3276" s="137"/>
      <c r="BRO3276" s="137"/>
      <c r="BRP3276" s="137"/>
      <c r="BRQ3276" s="137"/>
      <c r="BRR3276" s="137"/>
      <c r="BRS3276" s="137"/>
      <c r="BRT3276" s="137"/>
      <c r="BRU3276" s="137"/>
      <c r="BRV3276" s="137"/>
      <c r="BRW3276" s="137"/>
      <c r="BRX3276" s="137"/>
      <c r="BRY3276" s="137"/>
      <c r="BRZ3276" s="137"/>
      <c r="BSA3276" s="137"/>
      <c r="BSB3276" s="137"/>
      <c r="BSC3276" s="137"/>
      <c r="BSD3276" s="137"/>
      <c r="BSE3276" s="137"/>
      <c r="BSF3276" s="137"/>
      <c r="BSG3276" s="137"/>
      <c r="BSH3276" s="137"/>
      <c r="BSI3276" s="137"/>
      <c r="BSJ3276" s="137"/>
      <c r="BSK3276" s="137"/>
      <c r="BSL3276" s="137"/>
      <c r="BSM3276" s="137"/>
      <c r="BSN3276" s="137"/>
      <c r="BSO3276" s="137"/>
      <c r="BSP3276" s="137"/>
      <c r="BSQ3276" s="137"/>
      <c r="BSR3276" s="137"/>
      <c r="BSS3276" s="137"/>
      <c r="BST3276" s="137"/>
      <c r="BSU3276" s="137"/>
      <c r="BSV3276" s="137"/>
      <c r="BSW3276" s="137"/>
      <c r="BSX3276" s="137"/>
      <c r="BSY3276" s="137"/>
      <c r="BSZ3276" s="137"/>
      <c r="BTA3276" s="137"/>
      <c r="BTB3276" s="137"/>
      <c r="BTC3276" s="137"/>
      <c r="BTD3276" s="137"/>
      <c r="BTE3276" s="137"/>
      <c r="BTF3276" s="137"/>
      <c r="BTG3276" s="137"/>
      <c r="BTH3276" s="137"/>
      <c r="BTI3276" s="137"/>
      <c r="BTJ3276" s="137"/>
      <c r="BTK3276" s="137"/>
      <c r="BTL3276" s="137"/>
      <c r="BTM3276" s="137"/>
      <c r="BTN3276" s="137"/>
      <c r="BTO3276" s="137"/>
      <c r="BTP3276" s="137"/>
      <c r="BTQ3276" s="137"/>
      <c r="BTR3276" s="137"/>
      <c r="BTS3276" s="137"/>
      <c r="BTT3276" s="137"/>
      <c r="BTU3276" s="137"/>
      <c r="BTV3276" s="137"/>
      <c r="BTW3276" s="137"/>
      <c r="BTX3276" s="137"/>
      <c r="BTY3276" s="137"/>
      <c r="BTZ3276" s="137"/>
      <c r="BUA3276" s="137"/>
      <c r="BUB3276" s="137"/>
      <c r="BUC3276" s="137"/>
      <c r="BUD3276" s="137"/>
      <c r="BUE3276" s="137"/>
      <c r="BUF3276" s="137"/>
      <c r="BUG3276" s="137"/>
      <c r="BUH3276" s="137"/>
      <c r="BUI3276" s="137"/>
      <c r="BUJ3276" s="137"/>
      <c r="BUK3276" s="137"/>
      <c r="BUL3276" s="137"/>
      <c r="BUM3276" s="137"/>
      <c r="BUN3276" s="137"/>
      <c r="BUO3276" s="137"/>
      <c r="BUP3276" s="137"/>
      <c r="BUQ3276" s="137"/>
      <c r="BUR3276" s="137"/>
      <c r="BUS3276" s="137"/>
      <c r="BUT3276" s="137"/>
      <c r="BUU3276" s="137"/>
      <c r="BUV3276" s="137"/>
      <c r="BUW3276" s="137"/>
      <c r="BUX3276" s="137"/>
      <c r="BUY3276" s="137"/>
      <c r="BUZ3276" s="137"/>
      <c r="BVA3276" s="137"/>
      <c r="BVB3276" s="137"/>
      <c r="BVC3276" s="137"/>
      <c r="BVD3276" s="137"/>
      <c r="BVE3276" s="137"/>
      <c r="BVF3276" s="137"/>
      <c r="BVG3276" s="137"/>
      <c r="BVH3276" s="137"/>
      <c r="BVI3276" s="137"/>
      <c r="BVJ3276" s="137"/>
      <c r="BVK3276" s="137"/>
      <c r="BVL3276" s="137"/>
      <c r="BVM3276" s="137"/>
      <c r="BVN3276" s="137"/>
      <c r="BVO3276" s="137"/>
      <c r="BVP3276" s="137"/>
      <c r="BVQ3276" s="137"/>
      <c r="BVR3276" s="137"/>
      <c r="BVS3276" s="137"/>
      <c r="BVT3276" s="137"/>
      <c r="BVU3276" s="137"/>
      <c r="BVV3276" s="137"/>
      <c r="BVW3276" s="137"/>
      <c r="BVX3276" s="137"/>
      <c r="BVY3276" s="137"/>
      <c r="BVZ3276" s="137"/>
      <c r="BWA3276" s="137"/>
      <c r="BWB3276" s="137"/>
      <c r="BWC3276" s="137"/>
      <c r="BWD3276" s="137"/>
      <c r="BWE3276" s="137"/>
      <c r="BWF3276" s="137"/>
      <c r="BWG3276" s="137"/>
      <c r="BWH3276" s="137"/>
      <c r="BWI3276" s="137"/>
      <c r="BWJ3276" s="137"/>
      <c r="BWK3276" s="137"/>
      <c r="BWL3276" s="137"/>
      <c r="BWM3276" s="137"/>
      <c r="BWN3276" s="137"/>
      <c r="BWO3276" s="137"/>
      <c r="BWP3276" s="137"/>
      <c r="BWQ3276" s="137"/>
      <c r="BWR3276" s="137"/>
      <c r="BWS3276" s="137"/>
      <c r="BWT3276" s="137"/>
      <c r="BWU3276" s="137"/>
      <c r="BWV3276" s="137"/>
      <c r="BWW3276" s="137"/>
      <c r="BWX3276" s="137"/>
      <c r="BWY3276" s="137"/>
      <c r="BWZ3276" s="137"/>
      <c r="BXA3276" s="137"/>
      <c r="BXB3276" s="137"/>
      <c r="BXC3276" s="137"/>
      <c r="BXD3276" s="137"/>
      <c r="BXE3276" s="137"/>
      <c r="BXF3276" s="137"/>
      <c r="BXG3276" s="137"/>
      <c r="BXH3276" s="137"/>
      <c r="BXI3276" s="137"/>
      <c r="BXJ3276" s="137"/>
      <c r="BXK3276" s="137"/>
      <c r="BXL3276" s="137"/>
      <c r="BXM3276" s="137"/>
      <c r="BXN3276" s="137"/>
      <c r="BXO3276" s="137"/>
      <c r="BXP3276" s="137"/>
      <c r="BXQ3276" s="137"/>
      <c r="BXR3276" s="137"/>
      <c r="BXS3276" s="137"/>
      <c r="BXT3276" s="137"/>
      <c r="BXU3276" s="137"/>
      <c r="BXV3276" s="137"/>
      <c r="BXW3276" s="137"/>
      <c r="BXX3276" s="137"/>
      <c r="BXY3276" s="137"/>
      <c r="BXZ3276" s="137"/>
      <c r="BYA3276" s="137"/>
      <c r="BYB3276" s="137"/>
      <c r="BYC3276" s="137"/>
      <c r="BYD3276" s="137"/>
      <c r="BYE3276" s="137"/>
      <c r="BYF3276" s="137"/>
      <c r="BYG3276" s="137"/>
      <c r="BYH3276" s="137"/>
      <c r="BYI3276" s="137"/>
      <c r="BYJ3276" s="137"/>
      <c r="BYK3276" s="137"/>
      <c r="BYL3276" s="137"/>
      <c r="BYM3276" s="137"/>
      <c r="BYN3276" s="137"/>
      <c r="BYO3276" s="137"/>
      <c r="BYP3276" s="137"/>
      <c r="BYQ3276" s="137"/>
      <c r="BYR3276" s="137"/>
      <c r="BYS3276" s="137"/>
      <c r="BYT3276" s="137"/>
      <c r="BYU3276" s="137"/>
      <c r="BYV3276" s="137"/>
      <c r="BYW3276" s="137"/>
      <c r="BYX3276" s="137"/>
      <c r="BYY3276" s="137"/>
      <c r="BYZ3276" s="137"/>
      <c r="BZA3276" s="137"/>
      <c r="BZB3276" s="137"/>
      <c r="BZC3276" s="137"/>
      <c r="BZD3276" s="137"/>
      <c r="BZE3276" s="137"/>
      <c r="BZF3276" s="137"/>
      <c r="BZG3276" s="137"/>
      <c r="BZH3276" s="137"/>
      <c r="BZI3276" s="137"/>
      <c r="BZJ3276" s="137"/>
      <c r="BZK3276" s="137"/>
      <c r="BZL3276" s="137"/>
      <c r="BZM3276" s="137"/>
      <c r="BZN3276" s="137"/>
      <c r="BZO3276" s="137"/>
      <c r="BZP3276" s="137"/>
      <c r="BZQ3276" s="137"/>
      <c r="BZR3276" s="137"/>
      <c r="BZS3276" s="137"/>
      <c r="BZT3276" s="137"/>
      <c r="BZU3276" s="137"/>
      <c r="BZV3276" s="137"/>
      <c r="BZW3276" s="137"/>
      <c r="BZX3276" s="137"/>
      <c r="BZY3276" s="137"/>
      <c r="BZZ3276" s="137"/>
      <c r="CAA3276" s="137"/>
      <c r="CAB3276" s="137"/>
      <c r="CAC3276" s="137"/>
      <c r="CAD3276" s="137"/>
      <c r="CAE3276" s="137"/>
      <c r="CAF3276" s="137"/>
      <c r="CAG3276" s="137"/>
      <c r="CAH3276" s="137"/>
      <c r="CAI3276" s="137"/>
      <c r="CAJ3276" s="137"/>
      <c r="CAK3276" s="137"/>
      <c r="CAL3276" s="137"/>
      <c r="CAM3276" s="137"/>
      <c r="CAN3276" s="137"/>
      <c r="CAO3276" s="137"/>
      <c r="CAP3276" s="137"/>
      <c r="CAQ3276" s="137"/>
      <c r="CAR3276" s="137"/>
      <c r="CAS3276" s="137"/>
      <c r="CAT3276" s="137"/>
      <c r="CAU3276" s="137"/>
      <c r="CAV3276" s="137"/>
      <c r="CAW3276" s="137"/>
      <c r="CAX3276" s="137"/>
      <c r="CAY3276" s="137"/>
      <c r="CAZ3276" s="137"/>
      <c r="CBA3276" s="137"/>
      <c r="CBB3276" s="137"/>
      <c r="CBC3276" s="137"/>
      <c r="CBD3276" s="137"/>
      <c r="CBE3276" s="137"/>
      <c r="CBF3276" s="137"/>
      <c r="CBG3276" s="137"/>
      <c r="CBH3276" s="137"/>
      <c r="CBI3276" s="137"/>
      <c r="CBJ3276" s="137"/>
      <c r="CBK3276" s="137"/>
      <c r="CBL3276" s="137"/>
      <c r="CBM3276" s="137"/>
      <c r="CBN3276" s="137"/>
      <c r="CBO3276" s="137"/>
      <c r="CBP3276" s="137"/>
      <c r="CBQ3276" s="137"/>
      <c r="CBR3276" s="137"/>
      <c r="CBS3276" s="137"/>
      <c r="CBT3276" s="137"/>
      <c r="CBU3276" s="137"/>
      <c r="CBV3276" s="137"/>
      <c r="CBW3276" s="137"/>
      <c r="CBX3276" s="137"/>
      <c r="CBY3276" s="137"/>
      <c r="CBZ3276" s="137"/>
      <c r="CCA3276" s="137"/>
      <c r="CCB3276" s="137"/>
      <c r="CCC3276" s="137"/>
      <c r="CCD3276" s="137"/>
      <c r="CCE3276" s="137"/>
      <c r="CCF3276" s="137"/>
      <c r="CCG3276" s="137"/>
      <c r="CCH3276" s="137"/>
      <c r="CCI3276" s="137"/>
      <c r="CCJ3276" s="137"/>
      <c r="CCK3276" s="137"/>
      <c r="CCL3276" s="137"/>
      <c r="CCM3276" s="137"/>
      <c r="CCN3276" s="137"/>
      <c r="CCO3276" s="137"/>
      <c r="CCP3276" s="137"/>
      <c r="CCQ3276" s="137"/>
      <c r="CCR3276" s="137"/>
      <c r="CCS3276" s="137"/>
      <c r="CCT3276" s="137"/>
      <c r="CCU3276" s="137"/>
      <c r="CCV3276" s="137"/>
      <c r="CCW3276" s="137"/>
      <c r="CCX3276" s="137"/>
      <c r="CCY3276" s="137"/>
      <c r="CCZ3276" s="137"/>
      <c r="CDA3276" s="137"/>
      <c r="CDB3276" s="137"/>
      <c r="CDC3276" s="137"/>
      <c r="CDD3276" s="137"/>
      <c r="CDE3276" s="137"/>
      <c r="CDF3276" s="137"/>
      <c r="CDG3276" s="137"/>
      <c r="CDH3276" s="137"/>
      <c r="CDI3276" s="137"/>
      <c r="CDJ3276" s="137"/>
      <c r="CDK3276" s="137"/>
      <c r="CDL3276" s="137"/>
      <c r="CDM3276" s="137"/>
      <c r="CDN3276" s="137"/>
      <c r="CDO3276" s="137"/>
      <c r="CDP3276" s="137"/>
      <c r="CDQ3276" s="137"/>
      <c r="CDR3276" s="137"/>
      <c r="CDS3276" s="137"/>
      <c r="CDT3276" s="137"/>
      <c r="CDU3276" s="137"/>
      <c r="CDV3276" s="137"/>
      <c r="CDW3276" s="137"/>
      <c r="CDX3276" s="137"/>
      <c r="CDY3276" s="137"/>
      <c r="CDZ3276" s="137"/>
      <c r="CEA3276" s="137"/>
      <c r="CEB3276" s="137"/>
      <c r="CEC3276" s="137"/>
      <c r="CED3276" s="137"/>
      <c r="CEE3276" s="137"/>
      <c r="CEF3276" s="137"/>
      <c r="CEG3276" s="137"/>
      <c r="CEH3276" s="137"/>
      <c r="CEI3276" s="137"/>
      <c r="CEJ3276" s="137"/>
      <c r="CEK3276" s="137"/>
      <c r="CEL3276" s="137"/>
      <c r="CEM3276" s="137"/>
      <c r="CEN3276" s="137"/>
      <c r="CEO3276" s="137"/>
      <c r="CEP3276" s="137"/>
      <c r="CEQ3276" s="137"/>
      <c r="CER3276" s="137"/>
      <c r="CES3276" s="137"/>
      <c r="CET3276" s="137"/>
      <c r="CEU3276" s="137"/>
      <c r="CEV3276" s="137"/>
      <c r="CEW3276" s="137"/>
      <c r="CEX3276" s="137"/>
      <c r="CEY3276" s="137"/>
      <c r="CEZ3276" s="137"/>
      <c r="CFA3276" s="137"/>
      <c r="CFB3276" s="137"/>
      <c r="CFC3276" s="137"/>
      <c r="CFD3276" s="137"/>
      <c r="CFE3276" s="137"/>
      <c r="CFF3276" s="137"/>
      <c r="CFG3276" s="137"/>
      <c r="CFH3276" s="137"/>
      <c r="CFI3276" s="137"/>
      <c r="CFJ3276" s="137"/>
      <c r="CFK3276" s="137"/>
      <c r="CFL3276" s="137"/>
      <c r="CFM3276" s="137"/>
      <c r="CFN3276" s="137"/>
      <c r="CFO3276" s="137"/>
      <c r="CFP3276" s="137"/>
      <c r="CFQ3276" s="137"/>
      <c r="CFR3276" s="137"/>
      <c r="CFS3276" s="137"/>
      <c r="CFT3276" s="137"/>
      <c r="CFU3276" s="137"/>
      <c r="CFV3276" s="137"/>
      <c r="CFW3276" s="137"/>
      <c r="CFX3276" s="137"/>
      <c r="CFY3276" s="137"/>
      <c r="CFZ3276" s="137"/>
      <c r="CGA3276" s="137"/>
      <c r="CGB3276" s="137"/>
      <c r="CGC3276" s="137"/>
      <c r="CGD3276" s="137"/>
      <c r="CGE3276" s="137"/>
      <c r="CGF3276" s="137"/>
      <c r="CGG3276" s="137"/>
      <c r="CGH3276" s="137"/>
      <c r="CGI3276" s="137"/>
      <c r="CGJ3276" s="137"/>
      <c r="CGK3276" s="137"/>
      <c r="CGL3276" s="137"/>
      <c r="CGM3276" s="137"/>
      <c r="CGN3276" s="137"/>
      <c r="CGO3276" s="137"/>
      <c r="CGP3276" s="137"/>
      <c r="CGQ3276" s="137"/>
      <c r="CGR3276" s="137"/>
      <c r="CGS3276" s="137"/>
      <c r="CGT3276" s="137"/>
      <c r="CGU3276" s="137"/>
      <c r="CGV3276" s="137"/>
      <c r="CGW3276" s="137"/>
      <c r="CGX3276" s="137"/>
      <c r="CGY3276" s="137"/>
      <c r="CGZ3276" s="137"/>
      <c r="CHA3276" s="137"/>
      <c r="CHB3276" s="137"/>
      <c r="CHC3276" s="137"/>
      <c r="CHD3276" s="137"/>
      <c r="CHE3276" s="137"/>
      <c r="CHF3276" s="137"/>
      <c r="CHG3276" s="137"/>
      <c r="CHH3276" s="137"/>
      <c r="CHI3276" s="137"/>
      <c r="CHJ3276" s="137"/>
      <c r="CHK3276" s="137"/>
      <c r="CHL3276" s="137"/>
      <c r="CHM3276" s="137"/>
      <c r="CHN3276" s="137"/>
      <c r="CHO3276" s="137"/>
      <c r="CHP3276" s="137"/>
      <c r="CHQ3276" s="137"/>
      <c r="CHR3276" s="137"/>
      <c r="CHS3276" s="137"/>
      <c r="CHT3276" s="137"/>
      <c r="CHU3276" s="137"/>
      <c r="CHV3276" s="137"/>
      <c r="CHW3276" s="137"/>
      <c r="CHX3276" s="137"/>
      <c r="CHY3276" s="137"/>
      <c r="CHZ3276" s="137"/>
      <c r="CIA3276" s="137"/>
      <c r="CIB3276" s="137"/>
      <c r="CIC3276" s="137"/>
      <c r="CID3276" s="137"/>
      <c r="CIE3276" s="137"/>
      <c r="CIF3276" s="137"/>
      <c r="CIG3276" s="137"/>
      <c r="CIH3276" s="137"/>
      <c r="CII3276" s="137"/>
      <c r="CIJ3276" s="137"/>
      <c r="CIK3276" s="137"/>
      <c r="CIL3276" s="137"/>
      <c r="CIM3276" s="137"/>
      <c r="CIN3276" s="137"/>
      <c r="CIO3276" s="137"/>
      <c r="CIP3276" s="137"/>
      <c r="CIQ3276" s="137"/>
      <c r="CIR3276" s="137"/>
      <c r="CIS3276" s="137"/>
      <c r="CIT3276" s="137"/>
      <c r="CIU3276" s="137"/>
      <c r="CIV3276" s="137"/>
      <c r="CIW3276" s="137"/>
      <c r="CIX3276" s="137"/>
      <c r="CIY3276" s="137"/>
      <c r="CIZ3276" s="137"/>
      <c r="CJA3276" s="137"/>
      <c r="CJB3276" s="137"/>
      <c r="CJC3276" s="137"/>
      <c r="CJD3276" s="137"/>
      <c r="CJE3276" s="137"/>
      <c r="CJF3276" s="137"/>
      <c r="CJG3276" s="137"/>
      <c r="CJH3276" s="137"/>
      <c r="CJI3276" s="137"/>
      <c r="CJJ3276" s="137"/>
      <c r="CJK3276" s="137"/>
      <c r="CJL3276" s="137"/>
      <c r="CJM3276" s="137"/>
      <c r="CJN3276" s="137"/>
      <c r="CJO3276" s="137"/>
      <c r="CJP3276" s="137"/>
      <c r="CJQ3276" s="137"/>
      <c r="CJR3276" s="137"/>
      <c r="CJS3276" s="137"/>
      <c r="CJT3276" s="137"/>
      <c r="CJU3276" s="137"/>
      <c r="CJV3276" s="137"/>
      <c r="CJW3276" s="137"/>
      <c r="CJX3276" s="137"/>
      <c r="CJY3276" s="137"/>
      <c r="CJZ3276" s="137"/>
      <c r="CKA3276" s="137"/>
      <c r="CKB3276" s="137"/>
      <c r="CKC3276" s="137"/>
      <c r="CKD3276" s="137"/>
      <c r="CKE3276" s="137"/>
      <c r="CKF3276" s="137"/>
      <c r="CKG3276" s="137"/>
      <c r="CKH3276" s="137"/>
      <c r="CKI3276" s="137"/>
      <c r="CKJ3276" s="137"/>
      <c r="CKK3276" s="137"/>
      <c r="CKL3276" s="137"/>
      <c r="CKM3276" s="137"/>
      <c r="CKN3276" s="137"/>
      <c r="CKO3276" s="137"/>
      <c r="CKP3276" s="137"/>
      <c r="CKQ3276" s="137"/>
      <c r="CKR3276" s="137"/>
      <c r="CKS3276" s="137"/>
      <c r="CKT3276" s="137"/>
      <c r="CKU3276" s="137"/>
      <c r="CKV3276" s="137"/>
      <c r="CKW3276" s="137"/>
      <c r="CKX3276" s="137"/>
      <c r="CKY3276" s="137"/>
      <c r="CKZ3276" s="137"/>
      <c r="CLA3276" s="137"/>
      <c r="CLB3276" s="137"/>
      <c r="CLC3276" s="137"/>
      <c r="CLD3276" s="137"/>
      <c r="CLE3276" s="137"/>
      <c r="CLF3276" s="137"/>
      <c r="CLG3276" s="137"/>
      <c r="CLH3276" s="137"/>
      <c r="CLI3276" s="137"/>
      <c r="CLJ3276" s="137"/>
      <c r="CLK3276" s="137"/>
      <c r="CLL3276" s="137"/>
      <c r="CLM3276" s="137"/>
      <c r="CLN3276" s="137"/>
      <c r="CLO3276" s="137"/>
      <c r="CLP3276" s="137"/>
      <c r="CLQ3276" s="137"/>
      <c r="CLR3276" s="137"/>
      <c r="CLS3276" s="137"/>
      <c r="CLT3276" s="137"/>
      <c r="CLU3276" s="137"/>
      <c r="CLV3276" s="137"/>
      <c r="CLW3276" s="137"/>
      <c r="CLX3276" s="137"/>
      <c r="CLY3276" s="137"/>
      <c r="CLZ3276" s="137"/>
      <c r="CMA3276" s="137"/>
      <c r="CMB3276" s="137"/>
      <c r="CMC3276" s="137"/>
      <c r="CMD3276" s="137"/>
      <c r="CME3276" s="137"/>
      <c r="CMF3276" s="137"/>
      <c r="CMG3276" s="137"/>
      <c r="CMH3276" s="137"/>
      <c r="CMI3276" s="137"/>
      <c r="CMJ3276" s="137"/>
      <c r="CMK3276" s="137"/>
      <c r="CML3276" s="137"/>
      <c r="CMM3276" s="137"/>
      <c r="CMN3276" s="137"/>
      <c r="CMO3276" s="137"/>
      <c r="CMP3276" s="137"/>
      <c r="CMQ3276" s="137"/>
      <c r="CMR3276" s="137"/>
      <c r="CMS3276" s="137"/>
      <c r="CMT3276" s="137"/>
      <c r="CMU3276" s="137"/>
      <c r="CMV3276" s="137"/>
      <c r="CMW3276" s="137"/>
      <c r="CMX3276" s="137"/>
      <c r="CMY3276" s="137"/>
      <c r="CMZ3276" s="137"/>
      <c r="CNA3276" s="137"/>
      <c r="CNB3276" s="137"/>
      <c r="CNC3276" s="137"/>
      <c r="CND3276" s="137"/>
      <c r="CNE3276" s="137"/>
      <c r="CNF3276" s="137"/>
      <c r="CNG3276" s="137"/>
      <c r="CNH3276" s="137"/>
      <c r="CNI3276" s="137"/>
      <c r="CNJ3276" s="137"/>
      <c r="CNK3276" s="137"/>
      <c r="CNL3276" s="137"/>
      <c r="CNM3276" s="137"/>
      <c r="CNN3276" s="137"/>
      <c r="CNO3276" s="137"/>
      <c r="CNP3276" s="137"/>
      <c r="CNQ3276" s="137"/>
      <c r="CNR3276" s="137"/>
      <c r="CNS3276" s="137"/>
      <c r="CNT3276" s="137"/>
      <c r="CNU3276" s="137"/>
      <c r="CNV3276" s="137"/>
      <c r="CNW3276" s="137"/>
      <c r="CNX3276" s="137"/>
      <c r="CNY3276" s="137"/>
      <c r="CNZ3276" s="137"/>
      <c r="COA3276" s="137"/>
      <c r="COB3276" s="137"/>
      <c r="COC3276" s="137"/>
      <c r="COD3276" s="137"/>
      <c r="COE3276" s="137"/>
      <c r="COF3276" s="137"/>
      <c r="COG3276" s="137"/>
      <c r="COH3276" s="137"/>
      <c r="COI3276" s="137"/>
      <c r="COJ3276" s="137"/>
      <c r="COK3276" s="137"/>
      <c r="COL3276" s="137"/>
      <c r="COM3276" s="137"/>
      <c r="CON3276" s="137"/>
      <c r="COO3276" s="137"/>
      <c r="COP3276" s="137"/>
      <c r="COQ3276" s="137"/>
      <c r="COR3276" s="137"/>
      <c r="COS3276" s="137"/>
      <c r="COT3276" s="137"/>
      <c r="COU3276" s="137"/>
      <c r="COV3276" s="137"/>
      <c r="COW3276" s="137"/>
      <c r="COX3276" s="137"/>
      <c r="COY3276" s="137"/>
      <c r="COZ3276" s="137"/>
      <c r="CPA3276" s="137"/>
      <c r="CPB3276" s="137"/>
      <c r="CPC3276" s="137"/>
      <c r="CPD3276" s="137"/>
      <c r="CPE3276" s="137"/>
      <c r="CPF3276" s="137"/>
      <c r="CPG3276" s="137"/>
      <c r="CPH3276" s="137"/>
      <c r="CPI3276" s="137"/>
      <c r="CPJ3276" s="137"/>
      <c r="CPK3276" s="137"/>
      <c r="CPL3276" s="137"/>
      <c r="CPM3276" s="137"/>
      <c r="CPN3276" s="137"/>
      <c r="CPO3276" s="137"/>
      <c r="CPP3276" s="137"/>
      <c r="CPQ3276" s="137"/>
      <c r="CPR3276" s="137"/>
      <c r="CPS3276" s="137"/>
      <c r="CPT3276" s="137"/>
      <c r="CPU3276" s="137"/>
      <c r="CPV3276" s="137"/>
      <c r="CPW3276" s="137"/>
      <c r="CPX3276" s="137"/>
      <c r="CPY3276" s="137"/>
      <c r="CPZ3276" s="137"/>
      <c r="CQA3276" s="137"/>
      <c r="CQB3276" s="137"/>
      <c r="CQC3276" s="137"/>
      <c r="CQD3276" s="137"/>
      <c r="CQE3276" s="137"/>
      <c r="CQF3276" s="137"/>
      <c r="CQG3276" s="137"/>
      <c r="CQH3276" s="137"/>
      <c r="CQI3276" s="137"/>
      <c r="CQJ3276" s="137"/>
      <c r="CQK3276" s="137"/>
      <c r="CQL3276" s="137"/>
      <c r="CQM3276" s="137"/>
      <c r="CQN3276" s="137"/>
      <c r="CQO3276" s="137"/>
      <c r="CQP3276" s="137"/>
      <c r="CQQ3276" s="137"/>
      <c r="CQR3276" s="137"/>
      <c r="CQS3276" s="137"/>
      <c r="CQT3276" s="137"/>
      <c r="CQU3276" s="137"/>
      <c r="CQV3276" s="137"/>
      <c r="CQW3276" s="137"/>
      <c r="CQX3276" s="137"/>
      <c r="CQY3276" s="137"/>
      <c r="CQZ3276" s="137"/>
      <c r="CRA3276" s="137"/>
      <c r="CRB3276" s="137"/>
      <c r="CRC3276" s="137"/>
      <c r="CRD3276" s="137"/>
      <c r="CRE3276" s="137"/>
      <c r="CRF3276" s="137"/>
      <c r="CRG3276" s="137"/>
      <c r="CRH3276" s="137"/>
      <c r="CRI3276" s="137"/>
      <c r="CRJ3276" s="137"/>
      <c r="CRK3276" s="137"/>
      <c r="CRL3276" s="137"/>
      <c r="CRM3276" s="137"/>
      <c r="CRN3276" s="137"/>
      <c r="CRO3276" s="137"/>
      <c r="CRP3276" s="137"/>
      <c r="CRQ3276" s="137"/>
      <c r="CRR3276" s="137"/>
      <c r="CRS3276" s="137"/>
      <c r="CRT3276" s="137"/>
      <c r="CRU3276" s="137"/>
      <c r="CRV3276" s="137"/>
      <c r="CRW3276" s="137"/>
      <c r="CRX3276" s="137"/>
      <c r="CRY3276" s="137"/>
      <c r="CRZ3276" s="137"/>
      <c r="CSA3276" s="137"/>
      <c r="CSB3276" s="137"/>
      <c r="CSC3276" s="137"/>
      <c r="CSD3276" s="137"/>
      <c r="CSE3276" s="137"/>
      <c r="CSF3276" s="137"/>
      <c r="CSG3276" s="137"/>
      <c r="CSH3276" s="137"/>
      <c r="CSI3276" s="137"/>
      <c r="CSJ3276" s="137"/>
      <c r="CSK3276" s="137"/>
      <c r="CSL3276" s="137"/>
      <c r="CSM3276" s="137"/>
      <c r="CSN3276" s="137"/>
      <c r="CSO3276" s="137"/>
      <c r="CSP3276" s="137"/>
      <c r="CSQ3276" s="137"/>
      <c r="CSR3276" s="137"/>
      <c r="CSS3276" s="137"/>
      <c r="CST3276" s="137"/>
      <c r="CSU3276" s="137"/>
      <c r="CSV3276" s="137"/>
      <c r="CSW3276" s="137"/>
      <c r="CSX3276" s="137"/>
      <c r="CSY3276" s="137"/>
      <c r="CSZ3276" s="137"/>
      <c r="CTA3276" s="137"/>
      <c r="CTB3276" s="137"/>
      <c r="CTC3276" s="137"/>
      <c r="CTD3276" s="137"/>
      <c r="CTE3276" s="137"/>
      <c r="CTF3276" s="137"/>
      <c r="CTG3276" s="137"/>
      <c r="CTH3276" s="137"/>
      <c r="CTI3276" s="137"/>
      <c r="CTJ3276" s="137"/>
      <c r="CTK3276" s="137"/>
      <c r="CTL3276" s="137"/>
      <c r="CTM3276" s="137"/>
      <c r="CTN3276" s="137"/>
      <c r="CTO3276" s="137"/>
      <c r="CTP3276" s="137"/>
      <c r="CTQ3276" s="137"/>
      <c r="CTR3276" s="137"/>
      <c r="CTS3276" s="137"/>
      <c r="CTT3276" s="137"/>
      <c r="CTU3276" s="137"/>
      <c r="CTV3276" s="137"/>
      <c r="CTW3276" s="137"/>
      <c r="CTX3276" s="137"/>
      <c r="CTY3276" s="137"/>
      <c r="CTZ3276" s="137"/>
      <c r="CUA3276" s="137"/>
      <c r="CUB3276" s="137"/>
      <c r="CUC3276" s="137"/>
      <c r="CUD3276" s="137"/>
      <c r="CUE3276" s="137"/>
      <c r="CUF3276" s="137"/>
      <c r="CUG3276" s="137"/>
      <c r="CUH3276" s="137"/>
      <c r="CUI3276" s="137"/>
      <c r="CUJ3276" s="137"/>
      <c r="CUK3276" s="137"/>
      <c r="CUL3276" s="137"/>
      <c r="CUM3276" s="137"/>
      <c r="CUN3276" s="137"/>
      <c r="CUO3276" s="137"/>
      <c r="CUP3276" s="137"/>
      <c r="CUQ3276" s="137"/>
      <c r="CUR3276" s="137"/>
      <c r="CUS3276" s="137"/>
      <c r="CUT3276" s="137"/>
      <c r="CUU3276" s="137"/>
      <c r="CUV3276" s="137"/>
      <c r="CUW3276" s="137"/>
      <c r="CUX3276" s="137"/>
      <c r="CUY3276" s="137"/>
      <c r="CUZ3276" s="137"/>
      <c r="CVA3276" s="137"/>
      <c r="CVB3276" s="137"/>
      <c r="CVC3276" s="137"/>
      <c r="CVD3276" s="137"/>
      <c r="CVE3276" s="137"/>
      <c r="CVF3276" s="137"/>
      <c r="CVG3276" s="137"/>
      <c r="CVH3276" s="137"/>
      <c r="CVI3276" s="137"/>
      <c r="CVJ3276" s="137"/>
      <c r="CVK3276" s="137"/>
      <c r="CVL3276" s="137"/>
      <c r="CVM3276" s="137"/>
      <c r="CVN3276" s="137"/>
      <c r="CVO3276" s="137"/>
      <c r="CVP3276" s="137"/>
      <c r="CVQ3276" s="137"/>
      <c r="CVR3276" s="137"/>
      <c r="CVS3276" s="137"/>
      <c r="CVT3276" s="137"/>
      <c r="CVU3276" s="137"/>
      <c r="CVV3276" s="137"/>
      <c r="CVW3276" s="137"/>
      <c r="CVX3276" s="137"/>
      <c r="CVY3276" s="137"/>
      <c r="CVZ3276" s="137"/>
      <c r="CWA3276" s="137"/>
      <c r="CWB3276" s="137"/>
      <c r="CWC3276" s="137"/>
      <c r="CWD3276" s="137"/>
      <c r="CWE3276" s="137"/>
      <c r="CWF3276" s="137"/>
      <c r="CWG3276" s="137"/>
      <c r="CWH3276" s="137"/>
      <c r="CWI3276" s="137"/>
      <c r="CWJ3276" s="137"/>
      <c r="CWK3276" s="137"/>
      <c r="CWL3276" s="137"/>
      <c r="CWM3276" s="137"/>
      <c r="CWN3276" s="137"/>
      <c r="CWO3276" s="137"/>
      <c r="CWP3276" s="137"/>
      <c r="CWQ3276" s="137"/>
      <c r="CWR3276" s="137"/>
      <c r="CWS3276" s="137"/>
      <c r="CWT3276" s="137"/>
      <c r="CWU3276" s="137"/>
      <c r="CWV3276" s="137"/>
      <c r="CWW3276" s="137"/>
      <c r="CWX3276" s="137"/>
      <c r="CWY3276" s="137"/>
      <c r="CWZ3276" s="137"/>
      <c r="CXA3276" s="137"/>
      <c r="CXB3276" s="137"/>
      <c r="CXC3276" s="137"/>
      <c r="CXD3276" s="137"/>
      <c r="CXE3276" s="137"/>
      <c r="CXF3276" s="137"/>
      <c r="CXG3276" s="137"/>
      <c r="CXH3276" s="137"/>
      <c r="CXI3276" s="137"/>
      <c r="CXJ3276" s="137"/>
      <c r="CXK3276" s="137"/>
      <c r="CXL3276" s="137"/>
      <c r="CXM3276" s="137"/>
      <c r="CXN3276" s="137"/>
      <c r="CXO3276" s="137"/>
      <c r="CXP3276" s="137"/>
      <c r="CXQ3276" s="137"/>
      <c r="CXR3276" s="137"/>
      <c r="CXS3276" s="137"/>
      <c r="CXT3276" s="137"/>
      <c r="CXU3276" s="137"/>
      <c r="CXV3276" s="137"/>
      <c r="CXW3276" s="137"/>
      <c r="CXX3276" s="137"/>
      <c r="CXY3276" s="137"/>
      <c r="CXZ3276" s="137"/>
      <c r="CYA3276" s="137"/>
      <c r="CYB3276" s="137"/>
      <c r="CYC3276" s="137"/>
      <c r="CYD3276" s="137"/>
      <c r="CYE3276" s="137"/>
      <c r="CYF3276" s="137"/>
      <c r="CYG3276" s="137"/>
      <c r="CYH3276" s="137"/>
      <c r="CYI3276" s="137"/>
      <c r="CYJ3276" s="137"/>
      <c r="CYK3276" s="137"/>
      <c r="CYL3276" s="137"/>
      <c r="CYM3276" s="137"/>
      <c r="CYN3276" s="137"/>
      <c r="CYO3276" s="137"/>
      <c r="CYP3276" s="137"/>
      <c r="CYQ3276" s="137"/>
      <c r="CYR3276" s="137"/>
      <c r="CYS3276" s="137"/>
      <c r="CYT3276" s="137"/>
      <c r="CYU3276" s="137"/>
      <c r="CYV3276" s="137"/>
      <c r="CYW3276" s="137"/>
      <c r="CYX3276" s="137"/>
      <c r="CYY3276" s="137"/>
      <c r="CYZ3276" s="137"/>
      <c r="CZA3276" s="137"/>
      <c r="CZB3276" s="137"/>
      <c r="CZC3276" s="137"/>
      <c r="CZD3276" s="137"/>
      <c r="CZE3276" s="137"/>
      <c r="CZF3276" s="137"/>
      <c r="CZG3276" s="137"/>
      <c r="CZH3276" s="137"/>
      <c r="CZI3276" s="137"/>
      <c r="CZJ3276" s="137"/>
      <c r="CZK3276" s="137"/>
      <c r="CZL3276" s="137"/>
      <c r="CZM3276" s="137"/>
      <c r="CZN3276" s="137"/>
      <c r="CZO3276" s="137"/>
      <c r="CZP3276" s="137"/>
      <c r="CZQ3276" s="137"/>
      <c r="CZR3276" s="137"/>
      <c r="CZS3276" s="137"/>
      <c r="CZT3276" s="137"/>
      <c r="CZU3276" s="137"/>
      <c r="CZV3276" s="137"/>
      <c r="CZW3276" s="137"/>
      <c r="CZX3276" s="137"/>
      <c r="CZY3276" s="137"/>
      <c r="CZZ3276" s="137"/>
      <c r="DAA3276" s="137"/>
      <c r="DAB3276" s="137"/>
      <c r="DAC3276" s="137"/>
      <c r="DAD3276" s="137"/>
      <c r="DAE3276" s="137"/>
      <c r="DAF3276" s="137"/>
      <c r="DAG3276" s="137"/>
      <c r="DAH3276" s="137"/>
      <c r="DAI3276" s="137"/>
      <c r="DAJ3276" s="137"/>
      <c r="DAK3276" s="137"/>
      <c r="DAL3276" s="137"/>
      <c r="DAM3276" s="137"/>
      <c r="DAN3276" s="137"/>
      <c r="DAO3276" s="137"/>
      <c r="DAP3276" s="137"/>
      <c r="DAQ3276" s="137"/>
      <c r="DAR3276" s="137"/>
      <c r="DAS3276" s="137"/>
      <c r="DAT3276" s="137"/>
      <c r="DAU3276" s="137"/>
      <c r="DAV3276" s="137"/>
      <c r="DAW3276" s="137"/>
      <c r="DAX3276" s="137"/>
      <c r="DAY3276" s="137"/>
      <c r="DAZ3276" s="137"/>
      <c r="DBA3276" s="137"/>
      <c r="DBB3276" s="137"/>
      <c r="DBC3276" s="137"/>
      <c r="DBD3276" s="137"/>
      <c r="DBE3276" s="137"/>
      <c r="DBF3276" s="137"/>
      <c r="DBG3276" s="137"/>
      <c r="DBH3276" s="137"/>
      <c r="DBI3276" s="137"/>
      <c r="DBJ3276" s="137"/>
      <c r="DBK3276" s="137"/>
      <c r="DBL3276" s="137"/>
      <c r="DBM3276" s="137"/>
      <c r="DBN3276" s="137"/>
      <c r="DBO3276" s="137"/>
      <c r="DBP3276" s="137"/>
      <c r="DBQ3276" s="137"/>
      <c r="DBR3276" s="137"/>
      <c r="DBS3276" s="137"/>
      <c r="DBT3276" s="137"/>
      <c r="DBU3276" s="137"/>
      <c r="DBV3276" s="137"/>
      <c r="DBW3276" s="137"/>
      <c r="DBX3276" s="137"/>
      <c r="DBY3276" s="137"/>
      <c r="DBZ3276" s="137"/>
      <c r="DCA3276" s="137"/>
      <c r="DCB3276" s="137"/>
      <c r="DCC3276" s="137"/>
      <c r="DCD3276" s="137"/>
      <c r="DCE3276" s="137"/>
      <c r="DCF3276" s="137"/>
      <c r="DCG3276" s="137"/>
      <c r="DCH3276" s="137"/>
      <c r="DCI3276" s="137"/>
      <c r="DCJ3276" s="137"/>
      <c r="DCK3276" s="137"/>
      <c r="DCL3276" s="137"/>
      <c r="DCM3276" s="137"/>
      <c r="DCN3276" s="137"/>
      <c r="DCO3276" s="137"/>
      <c r="DCP3276" s="137"/>
      <c r="DCQ3276" s="137"/>
      <c r="DCR3276" s="137"/>
      <c r="DCS3276" s="137"/>
      <c r="DCT3276" s="137"/>
      <c r="DCU3276" s="137"/>
      <c r="DCV3276" s="137"/>
      <c r="DCW3276" s="137"/>
      <c r="DCX3276" s="137"/>
      <c r="DCY3276" s="137"/>
      <c r="DCZ3276" s="137"/>
      <c r="DDA3276" s="137"/>
      <c r="DDB3276" s="137"/>
      <c r="DDC3276" s="137"/>
      <c r="DDD3276" s="137"/>
      <c r="DDE3276" s="137"/>
      <c r="DDF3276" s="137"/>
      <c r="DDG3276" s="137"/>
      <c r="DDH3276" s="137"/>
      <c r="DDI3276" s="137"/>
      <c r="DDJ3276" s="137"/>
      <c r="DDK3276" s="137"/>
      <c r="DDL3276" s="137"/>
      <c r="DDM3276" s="137"/>
      <c r="DDN3276" s="137"/>
      <c r="DDO3276" s="137"/>
      <c r="DDP3276" s="137"/>
      <c r="DDQ3276" s="137"/>
      <c r="DDR3276" s="137"/>
      <c r="DDS3276" s="137"/>
      <c r="DDT3276" s="137"/>
      <c r="DDU3276" s="137"/>
      <c r="DDV3276" s="137"/>
      <c r="DDW3276" s="137"/>
      <c r="DDX3276" s="137"/>
      <c r="DDY3276" s="137"/>
      <c r="DDZ3276" s="137"/>
      <c r="DEA3276" s="137"/>
      <c r="DEB3276" s="137"/>
      <c r="DEC3276" s="137"/>
      <c r="DED3276" s="137"/>
      <c r="DEE3276" s="137"/>
      <c r="DEF3276" s="137"/>
      <c r="DEG3276" s="137"/>
      <c r="DEH3276" s="137"/>
      <c r="DEI3276" s="137"/>
      <c r="DEJ3276" s="137"/>
      <c r="DEK3276" s="137"/>
      <c r="DEL3276" s="137"/>
      <c r="DEM3276" s="137"/>
      <c r="DEN3276" s="137"/>
      <c r="DEO3276" s="137"/>
      <c r="DEP3276" s="137"/>
      <c r="DEQ3276" s="137"/>
      <c r="DER3276" s="137"/>
      <c r="DES3276" s="137"/>
      <c r="DET3276" s="137"/>
      <c r="DEU3276" s="137"/>
      <c r="DEV3276" s="137"/>
      <c r="DEW3276" s="137"/>
      <c r="DEX3276" s="137"/>
      <c r="DEY3276" s="137"/>
      <c r="DEZ3276" s="137"/>
      <c r="DFA3276" s="137"/>
      <c r="DFB3276" s="137"/>
      <c r="DFC3276" s="137"/>
      <c r="DFD3276" s="137"/>
      <c r="DFE3276" s="137"/>
      <c r="DFF3276" s="137"/>
      <c r="DFG3276" s="137"/>
      <c r="DFH3276" s="137"/>
      <c r="DFI3276" s="137"/>
      <c r="DFJ3276" s="137"/>
      <c r="DFK3276" s="137"/>
      <c r="DFL3276" s="137"/>
      <c r="DFM3276" s="137"/>
      <c r="DFN3276" s="137"/>
      <c r="DFO3276" s="137"/>
      <c r="DFP3276" s="137"/>
      <c r="DFQ3276" s="137"/>
      <c r="DFR3276" s="137"/>
      <c r="DFS3276" s="137"/>
      <c r="DFT3276" s="137"/>
      <c r="DFU3276" s="137"/>
      <c r="DFV3276" s="137"/>
      <c r="DFW3276" s="137"/>
      <c r="DFX3276" s="137"/>
      <c r="DFY3276" s="137"/>
      <c r="DFZ3276" s="137"/>
      <c r="DGA3276" s="137"/>
      <c r="DGB3276" s="137"/>
      <c r="DGC3276" s="137"/>
      <c r="DGD3276" s="137"/>
      <c r="DGE3276" s="137"/>
      <c r="DGF3276" s="137"/>
      <c r="DGG3276" s="137"/>
      <c r="DGH3276" s="137"/>
      <c r="DGI3276" s="137"/>
      <c r="DGJ3276" s="137"/>
      <c r="DGK3276" s="137"/>
      <c r="DGL3276" s="137"/>
      <c r="DGM3276" s="137"/>
      <c r="DGN3276" s="137"/>
      <c r="DGO3276" s="137"/>
      <c r="DGP3276" s="137"/>
      <c r="DGQ3276" s="137"/>
      <c r="DGR3276" s="137"/>
      <c r="DGS3276" s="137"/>
      <c r="DGT3276" s="137"/>
      <c r="DGU3276" s="137"/>
      <c r="DGV3276" s="137"/>
      <c r="DGW3276" s="137"/>
      <c r="DGX3276" s="137"/>
      <c r="DGY3276" s="137"/>
      <c r="DGZ3276" s="137"/>
      <c r="DHA3276" s="137"/>
      <c r="DHB3276" s="137"/>
      <c r="DHC3276" s="137"/>
      <c r="DHD3276" s="137"/>
      <c r="DHE3276" s="137"/>
      <c r="DHF3276" s="137"/>
      <c r="DHG3276" s="137"/>
      <c r="DHH3276" s="137"/>
      <c r="DHI3276" s="137"/>
      <c r="DHJ3276" s="137"/>
      <c r="DHK3276" s="137"/>
      <c r="DHL3276" s="137"/>
      <c r="DHM3276" s="137"/>
      <c r="DHN3276" s="137"/>
      <c r="DHO3276" s="137"/>
    </row>
    <row r="3277" spans="1:2927" s="148" customFormat="1" ht="25.5" customHeight="1" outlineLevel="1" x14ac:dyDescent="0.35">
      <c r="A3277" s="83" t="s">
        <v>4525</v>
      </c>
      <c r="B3277" s="84" t="s">
        <v>63</v>
      </c>
      <c r="C3277" s="85"/>
      <c r="D3277" s="86"/>
      <c r="E3277" s="101"/>
      <c r="F3277" s="101"/>
      <c r="G3277" s="101"/>
      <c r="H3277" s="101"/>
      <c r="I3277" s="101">
        <f t="shared" si="201"/>
        <v>0</v>
      </c>
      <c r="J3277" s="101"/>
      <c r="K3277" s="101"/>
      <c r="L3277" s="101"/>
      <c r="M3277" s="101"/>
      <c r="N3277" s="101">
        <f t="shared" si="200"/>
        <v>0</v>
      </c>
      <c r="O3277" s="88">
        <v>46062</v>
      </c>
      <c r="P3277" s="88">
        <v>46064</v>
      </c>
      <c r="Q3277" s="89">
        <v>0.03</v>
      </c>
      <c r="R3277" s="90" t="s">
        <v>33</v>
      </c>
      <c r="S3277" s="91"/>
      <c r="T3277" s="91"/>
      <c r="U3277" s="102"/>
      <c r="V3277" s="137"/>
      <c r="W3277" s="137"/>
      <c r="X3277" s="137"/>
      <c r="Y3277" s="137"/>
      <c r="Z3277" s="137"/>
      <c r="AA3277" s="137"/>
      <c r="AB3277" s="137"/>
      <c r="AC3277" s="137"/>
      <c r="AD3277" s="137"/>
      <c r="AE3277" s="137"/>
      <c r="AF3277" s="137"/>
      <c r="AG3277" s="137"/>
      <c r="AH3277" s="137"/>
      <c r="AI3277" s="137"/>
      <c r="AJ3277" s="137"/>
      <c r="AK3277" s="137"/>
      <c r="AL3277" s="137"/>
      <c r="AM3277" s="137"/>
      <c r="AN3277" s="137"/>
      <c r="AO3277" s="137"/>
      <c r="AP3277" s="137"/>
      <c r="AQ3277" s="137"/>
      <c r="AR3277" s="137"/>
      <c r="AS3277" s="137"/>
      <c r="AT3277" s="137"/>
      <c r="AU3277" s="137"/>
      <c r="AV3277" s="137"/>
      <c r="AW3277" s="137"/>
      <c r="AX3277" s="137"/>
      <c r="AY3277" s="137"/>
      <c r="AZ3277" s="137"/>
      <c r="BA3277" s="137"/>
      <c r="BB3277" s="137"/>
      <c r="BC3277" s="137"/>
      <c r="BD3277" s="137"/>
      <c r="BE3277" s="137"/>
      <c r="BF3277" s="137"/>
      <c r="BG3277" s="137"/>
      <c r="BH3277" s="137"/>
      <c r="BI3277" s="137"/>
      <c r="BJ3277" s="137"/>
      <c r="BK3277" s="137"/>
      <c r="BL3277" s="137"/>
      <c r="BM3277" s="137"/>
      <c r="BN3277" s="137"/>
      <c r="BO3277" s="137"/>
      <c r="BP3277" s="137"/>
      <c r="BQ3277" s="137"/>
      <c r="BR3277" s="137"/>
      <c r="BS3277" s="137"/>
      <c r="BT3277" s="137"/>
      <c r="BU3277" s="137"/>
      <c r="BV3277" s="137"/>
      <c r="BW3277" s="137"/>
      <c r="BX3277" s="137"/>
      <c r="BY3277" s="137"/>
      <c r="BZ3277" s="137"/>
      <c r="CA3277" s="137"/>
      <c r="CB3277" s="137"/>
      <c r="CC3277" s="137"/>
      <c r="CD3277" s="137"/>
      <c r="CE3277" s="137"/>
      <c r="CF3277" s="137"/>
      <c r="CG3277" s="137"/>
      <c r="CH3277" s="137"/>
      <c r="CI3277" s="137"/>
      <c r="CJ3277" s="137"/>
      <c r="CK3277" s="137"/>
      <c r="CL3277" s="137"/>
      <c r="CM3277" s="137"/>
      <c r="CN3277" s="137"/>
      <c r="CO3277" s="137"/>
      <c r="CP3277" s="137"/>
      <c r="CQ3277" s="137"/>
      <c r="CR3277" s="137"/>
      <c r="CS3277" s="137"/>
      <c r="CT3277" s="137"/>
      <c r="CU3277" s="137"/>
      <c r="CV3277" s="137"/>
      <c r="CW3277" s="137"/>
      <c r="CX3277" s="137"/>
      <c r="CY3277" s="137"/>
      <c r="CZ3277" s="137"/>
      <c r="DA3277" s="137"/>
      <c r="DB3277" s="137"/>
      <c r="DC3277" s="137"/>
      <c r="DD3277" s="137"/>
      <c r="DE3277" s="137"/>
      <c r="DF3277" s="137"/>
      <c r="DG3277" s="137"/>
      <c r="DH3277" s="137"/>
      <c r="DI3277" s="137"/>
      <c r="DJ3277" s="137"/>
      <c r="DK3277" s="137"/>
      <c r="DL3277" s="137"/>
      <c r="DM3277" s="137"/>
      <c r="DN3277" s="137"/>
      <c r="DO3277" s="137"/>
      <c r="DP3277" s="137"/>
      <c r="DQ3277" s="137"/>
      <c r="DR3277" s="137"/>
      <c r="DS3277" s="137"/>
      <c r="DT3277" s="137"/>
      <c r="DU3277" s="137"/>
      <c r="DV3277" s="137"/>
      <c r="DW3277" s="137"/>
      <c r="DX3277" s="137"/>
      <c r="DY3277" s="137"/>
      <c r="DZ3277" s="137"/>
      <c r="EA3277" s="137"/>
      <c r="EB3277" s="137"/>
      <c r="EC3277" s="137"/>
      <c r="ED3277" s="137"/>
      <c r="EE3277" s="137"/>
      <c r="EF3277" s="137"/>
      <c r="EG3277" s="137"/>
      <c r="EH3277" s="137"/>
      <c r="EI3277" s="137"/>
      <c r="EJ3277" s="137"/>
      <c r="EK3277" s="137"/>
      <c r="EL3277" s="137"/>
      <c r="EM3277" s="137"/>
      <c r="EN3277" s="137"/>
      <c r="EO3277" s="137"/>
      <c r="EP3277" s="137"/>
      <c r="EQ3277" s="137"/>
      <c r="ER3277" s="137"/>
      <c r="ES3277" s="137"/>
      <c r="ET3277" s="137"/>
      <c r="EU3277" s="137"/>
      <c r="EV3277" s="137"/>
      <c r="EW3277" s="137"/>
      <c r="EX3277" s="137"/>
      <c r="EY3277" s="137"/>
      <c r="EZ3277" s="137"/>
      <c r="FA3277" s="137"/>
      <c r="FB3277" s="137"/>
      <c r="FC3277" s="137"/>
      <c r="FD3277" s="137"/>
      <c r="FE3277" s="137"/>
      <c r="FF3277" s="137"/>
      <c r="FG3277" s="137"/>
      <c r="FH3277" s="137"/>
      <c r="FI3277" s="137"/>
      <c r="FJ3277" s="137"/>
      <c r="FK3277" s="137"/>
      <c r="FL3277" s="137"/>
      <c r="FM3277" s="137"/>
      <c r="FN3277" s="137"/>
      <c r="FO3277" s="137"/>
      <c r="FP3277" s="137"/>
      <c r="FQ3277" s="137"/>
      <c r="FR3277" s="137"/>
      <c r="FS3277" s="137"/>
      <c r="FT3277" s="137"/>
      <c r="FU3277" s="137"/>
      <c r="FV3277" s="137"/>
      <c r="FW3277" s="137"/>
      <c r="FX3277" s="137"/>
      <c r="FY3277" s="137"/>
      <c r="FZ3277" s="137"/>
      <c r="GA3277" s="137"/>
      <c r="GB3277" s="137"/>
      <c r="GC3277" s="137"/>
      <c r="GD3277" s="137"/>
      <c r="GE3277" s="137"/>
      <c r="GF3277" s="137"/>
      <c r="GG3277" s="137"/>
      <c r="GH3277" s="137"/>
      <c r="GI3277" s="137"/>
      <c r="GJ3277" s="137"/>
      <c r="GK3277" s="137"/>
      <c r="GL3277" s="137"/>
      <c r="GM3277" s="137"/>
      <c r="GN3277" s="137"/>
      <c r="GO3277" s="137"/>
      <c r="GP3277" s="137"/>
      <c r="GQ3277" s="137"/>
      <c r="GR3277" s="137"/>
      <c r="GS3277" s="137"/>
      <c r="GT3277" s="137"/>
      <c r="GU3277" s="137"/>
      <c r="GV3277" s="137"/>
      <c r="GW3277" s="137"/>
      <c r="GX3277" s="137"/>
      <c r="GY3277" s="137"/>
      <c r="GZ3277" s="137"/>
      <c r="HA3277" s="137"/>
      <c r="HB3277" s="137"/>
      <c r="HC3277" s="137"/>
      <c r="HD3277" s="137"/>
      <c r="HE3277" s="137"/>
      <c r="HF3277" s="137"/>
      <c r="HG3277" s="137"/>
      <c r="HH3277" s="137"/>
      <c r="HI3277" s="137"/>
      <c r="HJ3277" s="137"/>
      <c r="HK3277" s="137"/>
      <c r="HL3277" s="137"/>
      <c r="HM3277" s="137"/>
      <c r="HN3277" s="137"/>
      <c r="HO3277" s="137"/>
      <c r="HP3277" s="137"/>
      <c r="HQ3277" s="137"/>
      <c r="HR3277" s="137"/>
      <c r="HS3277" s="137"/>
      <c r="HT3277" s="137"/>
      <c r="HU3277" s="137"/>
      <c r="HV3277" s="137"/>
      <c r="HW3277" s="137"/>
      <c r="HX3277" s="137"/>
      <c r="HY3277" s="137"/>
      <c r="HZ3277" s="137"/>
      <c r="IA3277" s="137"/>
      <c r="IB3277" s="137"/>
      <c r="IC3277" s="137"/>
      <c r="ID3277" s="137"/>
      <c r="IE3277" s="137"/>
      <c r="IF3277" s="137"/>
      <c r="IG3277" s="137"/>
      <c r="IH3277" s="137"/>
      <c r="II3277" s="137"/>
      <c r="IJ3277" s="137"/>
      <c r="IK3277" s="137"/>
      <c r="IL3277" s="137"/>
      <c r="IM3277" s="137"/>
      <c r="IN3277" s="137"/>
      <c r="IO3277" s="137"/>
      <c r="IP3277" s="137"/>
      <c r="IQ3277" s="137"/>
      <c r="IR3277" s="137"/>
      <c r="IS3277" s="137"/>
      <c r="IT3277" s="137"/>
      <c r="IU3277" s="137"/>
      <c r="IV3277" s="137"/>
      <c r="IW3277" s="137"/>
      <c r="IX3277" s="137"/>
      <c r="IY3277" s="137"/>
      <c r="IZ3277" s="137"/>
      <c r="JA3277" s="137"/>
      <c r="JB3277" s="137"/>
      <c r="JC3277" s="137"/>
      <c r="JD3277" s="137"/>
      <c r="JE3277" s="137"/>
      <c r="JF3277" s="137"/>
      <c r="JG3277" s="137"/>
      <c r="JH3277" s="137"/>
      <c r="JI3277" s="137"/>
      <c r="JJ3277" s="137"/>
      <c r="JK3277" s="137"/>
      <c r="JL3277" s="137"/>
      <c r="JM3277" s="137"/>
      <c r="JN3277" s="137"/>
      <c r="JO3277" s="137"/>
      <c r="JP3277" s="137"/>
      <c r="JQ3277" s="137"/>
      <c r="JR3277" s="137"/>
      <c r="JS3277" s="137"/>
      <c r="JT3277" s="137"/>
      <c r="JU3277" s="137"/>
      <c r="JV3277" s="137"/>
      <c r="JW3277" s="137"/>
      <c r="JX3277" s="137"/>
      <c r="JY3277" s="137"/>
      <c r="JZ3277" s="137"/>
      <c r="KA3277" s="137"/>
      <c r="KB3277" s="137"/>
      <c r="KC3277" s="137"/>
      <c r="KD3277" s="137"/>
      <c r="KE3277" s="137"/>
      <c r="KF3277" s="137"/>
      <c r="KG3277" s="137"/>
      <c r="KH3277" s="137"/>
      <c r="KI3277" s="137"/>
      <c r="KJ3277" s="137"/>
      <c r="KK3277" s="137"/>
      <c r="KL3277" s="137"/>
      <c r="KM3277" s="137"/>
      <c r="KN3277" s="137"/>
      <c r="KO3277" s="137"/>
      <c r="KP3277" s="137"/>
      <c r="KQ3277" s="137"/>
      <c r="KR3277" s="137"/>
      <c r="KS3277" s="137"/>
      <c r="KT3277" s="137"/>
      <c r="KU3277" s="137"/>
      <c r="KV3277" s="137"/>
      <c r="KW3277" s="137"/>
      <c r="KX3277" s="137"/>
      <c r="KY3277" s="137"/>
      <c r="KZ3277" s="137"/>
      <c r="LA3277" s="137"/>
      <c r="LB3277" s="137"/>
      <c r="LC3277" s="137"/>
      <c r="LD3277" s="137"/>
      <c r="LE3277" s="137"/>
      <c r="LF3277" s="137"/>
      <c r="LG3277" s="137"/>
      <c r="LH3277" s="137"/>
      <c r="LI3277" s="137"/>
      <c r="LJ3277" s="137"/>
      <c r="LK3277" s="137"/>
      <c r="LL3277" s="137"/>
      <c r="LM3277" s="137"/>
      <c r="LN3277" s="137"/>
      <c r="LO3277" s="137"/>
      <c r="LP3277" s="137"/>
      <c r="LQ3277" s="137"/>
      <c r="LR3277" s="137"/>
      <c r="LS3277" s="137"/>
      <c r="LT3277" s="137"/>
      <c r="LU3277" s="137"/>
      <c r="LV3277" s="137"/>
      <c r="LW3277" s="137"/>
      <c r="LX3277" s="137"/>
      <c r="LY3277" s="137"/>
      <c r="LZ3277" s="137"/>
      <c r="MA3277" s="137"/>
      <c r="MB3277" s="137"/>
      <c r="MC3277" s="137"/>
      <c r="MD3277" s="137"/>
      <c r="ME3277" s="137"/>
      <c r="MF3277" s="137"/>
      <c r="MG3277" s="137"/>
      <c r="MH3277" s="137"/>
      <c r="MI3277" s="137"/>
      <c r="MJ3277" s="137"/>
      <c r="MK3277" s="137"/>
      <c r="ML3277" s="137"/>
      <c r="MM3277" s="137"/>
      <c r="MN3277" s="137"/>
      <c r="MO3277" s="137"/>
      <c r="MP3277" s="137"/>
      <c r="MQ3277" s="137"/>
      <c r="MR3277" s="137"/>
      <c r="MS3277" s="137"/>
      <c r="MT3277" s="137"/>
      <c r="MU3277" s="137"/>
      <c r="MV3277" s="137"/>
      <c r="MW3277" s="137"/>
      <c r="MX3277" s="137"/>
      <c r="MY3277" s="137"/>
      <c r="MZ3277" s="137"/>
      <c r="NA3277" s="137"/>
      <c r="NB3277" s="137"/>
      <c r="NC3277" s="137"/>
      <c r="ND3277" s="137"/>
      <c r="NE3277" s="137"/>
      <c r="NF3277" s="137"/>
      <c r="NG3277" s="137"/>
      <c r="NH3277" s="137"/>
      <c r="NI3277" s="137"/>
      <c r="NJ3277" s="137"/>
      <c r="NK3277" s="137"/>
      <c r="NL3277" s="137"/>
      <c r="NM3277" s="137"/>
      <c r="NN3277" s="137"/>
      <c r="NO3277" s="137"/>
      <c r="NP3277" s="137"/>
      <c r="NQ3277" s="137"/>
      <c r="NR3277" s="137"/>
      <c r="NS3277" s="137"/>
      <c r="NT3277" s="137"/>
      <c r="NU3277" s="137"/>
      <c r="NV3277" s="137"/>
      <c r="NW3277" s="137"/>
      <c r="NX3277" s="137"/>
      <c r="NY3277" s="137"/>
      <c r="NZ3277" s="137"/>
      <c r="OA3277" s="137"/>
      <c r="OB3277" s="137"/>
      <c r="OC3277" s="137"/>
      <c r="OD3277" s="137"/>
      <c r="OE3277" s="137"/>
      <c r="OF3277" s="137"/>
      <c r="OG3277" s="137"/>
      <c r="OH3277" s="137"/>
      <c r="OI3277" s="137"/>
      <c r="OJ3277" s="137"/>
      <c r="OK3277" s="137"/>
      <c r="OL3277" s="137"/>
      <c r="OM3277" s="137"/>
      <c r="ON3277" s="137"/>
      <c r="OO3277" s="137"/>
      <c r="OP3277" s="137"/>
      <c r="OQ3277" s="137"/>
      <c r="OR3277" s="137"/>
      <c r="OS3277" s="137"/>
      <c r="OT3277" s="137"/>
      <c r="OU3277" s="137"/>
      <c r="OV3277" s="137"/>
      <c r="OW3277" s="137"/>
      <c r="OX3277" s="137"/>
      <c r="OY3277" s="137"/>
      <c r="OZ3277" s="137"/>
      <c r="PA3277" s="137"/>
      <c r="PB3277" s="137"/>
      <c r="PC3277" s="137"/>
      <c r="PD3277" s="137"/>
      <c r="PE3277" s="137"/>
      <c r="PF3277" s="137"/>
      <c r="PG3277" s="137"/>
      <c r="PH3277" s="137"/>
      <c r="PI3277" s="137"/>
      <c r="PJ3277" s="137"/>
      <c r="PK3277" s="137"/>
      <c r="PL3277" s="137"/>
      <c r="PM3277" s="137"/>
      <c r="PN3277" s="137"/>
      <c r="PO3277" s="137"/>
      <c r="PP3277" s="137"/>
      <c r="PQ3277" s="137"/>
      <c r="PR3277" s="137"/>
      <c r="PS3277" s="137"/>
      <c r="PT3277" s="137"/>
      <c r="PU3277" s="137"/>
      <c r="PV3277" s="137"/>
      <c r="PW3277" s="137"/>
      <c r="PX3277" s="137"/>
      <c r="PY3277" s="137"/>
      <c r="PZ3277" s="137"/>
      <c r="QA3277" s="137"/>
      <c r="QB3277" s="137"/>
      <c r="QC3277" s="137"/>
      <c r="QD3277" s="137"/>
      <c r="QE3277" s="137"/>
      <c r="QF3277" s="137"/>
      <c r="QG3277" s="137"/>
      <c r="QH3277" s="137"/>
      <c r="QI3277" s="137"/>
      <c r="QJ3277" s="137"/>
      <c r="QK3277" s="137"/>
      <c r="QL3277" s="137"/>
      <c r="QM3277" s="137"/>
      <c r="QN3277" s="137"/>
      <c r="QO3277" s="137"/>
      <c r="QP3277" s="137"/>
      <c r="QQ3277" s="137"/>
      <c r="QR3277" s="137"/>
      <c r="QS3277" s="137"/>
      <c r="QT3277" s="137"/>
      <c r="QU3277" s="137"/>
      <c r="QV3277" s="137"/>
      <c r="QW3277" s="137"/>
      <c r="QX3277" s="137"/>
      <c r="QY3277" s="137"/>
      <c r="QZ3277" s="137"/>
      <c r="RA3277" s="137"/>
      <c r="RB3277" s="137"/>
      <c r="RC3277" s="137"/>
      <c r="RD3277" s="137"/>
      <c r="RE3277" s="137"/>
      <c r="RF3277" s="137"/>
      <c r="RG3277" s="137"/>
      <c r="RH3277" s="137"/>
      <c r="RI3277" s="137"/>
      <c r="RJ3277" s="137"/>
      <c r="RK3277" s="137"/>
      <c r="RL3277" s="137"/>
      <c r="RM3277" s="137"/>
      <c r="RN3277" s="137"/>
      <c r="RO3277" s="137"/>
      <c r="RP3277" s="137"/>
      <c r="RQ3277" s="137"/>
      <c r="RR3277" s="137"/>
      <c r="RS3277" s="137"/>
      <c r="RT3277" s="137"/>
      <c r="RU3277" s="137"/>
      <c r="RV3277" s="137"/>
      <c r="RW3277" s="137"/>
      <c r="RX3277" s="137"/>
      <c r="RY3277" s="137"/>
      <c r="RZ3277" s="137"/>
      <c r="SA3277" s="137"/>
      <c r="SB3277" s="137"/>
      <c r="SC3277" s="137"/>
      <c r="SD3277" s="137"/>
      <c r="SE3277" s="137"/>
      <c r="SF3277" s="137"/>
      <c r="SG3277" s="137"/>
      <c r="SH3277" s="137"/>
      <c r="SI3277" s="137"/>
      <c r="SJ3277" s="137"/>
      <c r="SK3277" s="137"/>
      <c r="SL3277" s="137"/>
      <c r="SM3277" s="137"/>
      <c r="SN3277" s="137"/>
      <c r="SO3277" s="137"/>
      <c r="SP3277" s="137"/>
      <c r="SQ3277" s="137"/>
      <c r="SR3277" s="137"/>
      <c r="SS3277" s="137"/>
      <c r="ST3277" s="137"/>
      <c r="SU3277" s="137"/>
      <c r="SV3277" s="137"/>
      <c r="SW3277" s="137"/>
      <c r="SX3277" s="137"/>
      <c r="SY3277" s="137"/>
      <c r="SZ3277" s="137"/>
      <c r="TA3277" s="137"/>
      <c r="TB3277" s="137"/>
      <c r="TC3277" s="137"/>
      <c r="TD3277" s="137"/>
      <c r="TE3277" s="137"/>
      <c r="TF3277" s="137"/>
      <c r="TG3277" s="137"/>
      <c r="TH3277" s="137"/>
      <c r="TI3277" s="137"/>
      <c r="TJ3277" s="137"/>
      <c r="TK3277" s="137"/>
      <c r="TL3277" s="137"/>
      <c r="TM3277" s="137"/>
      <c r="TN3277" s="137"/>
      <c r="TO3277" s="137"/>
      <c r="TP3277" s="137"/>
      <c r="TQ3277" s="137"/>
      <c r="TR3277" s="137"/>
      <c r="TS3277" s="137"/>
      <c r="TT3277" s="137"/>
      <c r="TU3277" s="137"/>
      <c r="TV3277" s="137"/>
      <c r="TW3277" s="137"/>
      <c r="TX3277" s="137"/>
      <c r="TY3277" s="137"/>
      <c r="TZ3277" s="137"/>
      <c r="UA3277" s="137"/>
      <c r="UB3277" s="137"/>
      <c r="UC3277" s="137"/>
      <c r="UD3277" s="137"/>
      <c r="UE3277" s="137"/>
      <c r="UF3277" s="137"/>
      <c r="UG3277" s="137"/>
      <c r="UH3277" s="137"/>
      <c r="UI3277" s="137"/>
      <c r="UJ3277" s="137"/>
      <c r="UK3277" s="137"/>
      <c r="UL3277" s="137"/>
      <c r="UM3277" s="137"/>
      <c r="UN3277" s="137"/>
      <c r="UO3277" s="137"/>
      <c r="UP3277" s="137"/>
      <c r="UQ3277" s="137"/>
      <c r="UR3277" s="137"/>
      <c r="US3277" s="137"/>
      <c r="UT3277" s="137"/>
      <c r="UU3277" s="137"/>
      <c r="UV3277" s="137"/>
      <c r="UW3277" s="137"/>
      <c r="UX3277" s="137"/>
      <c r="UY3277" s="137"/>
      <c r="UZ3277" s="137"/>
      <c r="VA3277" s="137"/>
      <c r="VB3277" s="137"/>
      <c r="VC3277" s="137"/>
      <c r="VD3277" s="137"/>
      <c r="VE3277" s="137"/>
      <c r="VF3277" s="137"/>
      <c r="VG3277" s="137"/>
      <c r="VH3277" s="137"/>
      <c r="VI3277" s="137"/>
      <c r="VJ3277" s="137"/>
      <c r="VK3277" s="137"/>
      <c r="VL3277" s="137"/>
      <c r="VM3277" s="137"/>
      <c r="VN3277" s="137"/>
      <c r="VO3277" s="137"/>
      <c r="VP3277" s="137"/>
      <c r="VQ3277" s="137"/>
      <c r="VR3277" s="137"/>
      <c r="VS3277" s="137"/>
      <c r="VT3277" s="137"/>
      <c r="VU3277" s="137"/>
      <c r="VV3277" s="137"/>
      <c r="VW3277" s="137"/>
      <c r="VX3277" s="137"/>
      <c r="VY3277" s="137"/>
      <c r="VZ3277" s="137"/>
      <c r="WA3277" s="137"/>
      <c r="WB3277" s="137"/>
      <c r="WC3277" s="137"/>
      <c r="WD3277" s="137"/>
      <c r="WE3277" s="137"/>
      <c r="WF3277" s="137"/>
      <c r="WG3277" s="137"/>
      <c r="WH3277" s="137"/>
      <c r="WI3277" s="137"/>
      <c r="WJ3277" s="137"/>
      <c r="WK3277" s="137"/>
      <c r="WL3277" s="137"/>
      <c r="WM3277" s="137"/>
      <c r="WN3277" s="137"/>
      <c r="WO3277" s="137"/>
      <c r="WP3277" s="137"/>
      <c r="WQ3277" s="137"/>
      <c r="WR3277" s="137"/>
      <c r="WS3277" s="137"/>
      <c r="WT3277" s="137"/>
      <c r="WU3277" s="137"/>
      <c r="WV3277" s="137"/>
      <c r="WW3277" s="137"/>
      <c r="WX3277" s="137"/>
      <c r="WY3277" s="137"/>
      <c r="WZ3277" s="137"/>
      <c r="XA3277" s="137"/>
      <c r="XB3277" s="137"/>
      <c r="XC3277" s="137"/>
      <c r="XD3277" s="137"/>
      <c r="XE3277" s="137"/>
      <c r="XF3277" s="137"/>
      <c r="XG3277" s="137"/>
      <c r="XH3277" s="137"/>
      <c r="XI3277" s="137"/>
      <c r="XJ3277" s="137"/>
      <c r="XK3277" s="137"/>
      <c r="XL3277" s="137"/>
      <c r="XM3277" s="137"/>
      <c r="XN3277" s="137"/>
      <c r="XO3277" s="137"/>
      <c r="XP3277" s="137"/>
      <c r="XQ3277" s="137"/>
      <c r="XR3277" s="137"/>
      <c r="XS3277" s="137"/>
      <c r="XT3277" s="137"/>
      <c r="XU3277" s="137"/>
      <c r="XV3277" s="137"/>
      <c r="XW3277" s="137"/>
      <c r="XX3277" s="137"/>
      <c r="XY3277" s="137"/>
      <c r="XZ3277" s="137"/>
      <c r="YA3277" s="137"/>
      <c r="YB3277" s="137"/>
      <c r="YC3277" s="137"/>
      <c r="YD3277" s="137"/>
      <c r="YE3277" s="137"/>
      <c r="YF3277" s="137"/>
      <c r="YG3277" s="137"/>
      <c r="YH3277" s="137"/>
      <c r="YI3277" s="137"/>
      <c r="YJ3277" s="137"/>
      <c r="YK3277" s="137"/>
      <c r="YL3277" s="137"/>
      <c r="YM3277" s="137"/>
      <c r="YN3277" s="137"/>
      <c r="YO3277" s="137"/>
      <c r="YP3277" s="137"/>
      <c r="YQ3277" s="137"/>
      <c r="YR3277" s="137"/>
      <c r="YS3277" s="137"/>
      <c r="YT3277" s="137"/>
      <c r="YU3277" s="137"/>
      <c r="YV3277" s="137"/>
      <c r="YW3277" s="137"/>
      <c r="YX3277" s="137"/>
      <c r="YY3277" s="137"/>
      <c r="YZ3277" s="137"/>
      <c r="ZA3277" s="137"/>
      <c r="ZB3277" s="137"/>
      <c r="ZC3277" s="137"/>
      <c r="ZD3277" s="137"/>
      <c r="ZE3277" s="137"/>
      <c r="ZF3277" s="137"/>
      <c r="ZG3277" s="137"/>
      <c r="ZH3277" s="137"/>
      <c r="ZI3277" s="137"/>
      <c r="ZJ3277" s="137"/>
      <c r="ZK3277" s="137"/>
      <c r="ZL3277" s="137"/>
      <c r="ZM3277" s="137"/>
      <c r="ZN3277" s="137"/>
      <c r="ZO3277" s="137"/>
      <c r="ZP3277" s="137"/>
      <c r="ZQ3277" s="137"/>
      <c r="ZR3277" s="137"/>
      <c r="ZS3277" s="137"/>
      <c r="ZT3277" s="137"/>
      <c r="ZU3277" s="137"/>
      <c r="ZV3277" s="137"/>
      <c r="ZW3277" s="137"/>
      <c r="ZX3277" s="137"/>
      <c r="ZY3277" s="137"/>
      <c r="ZZ3277" s="137"/>
      <c r="AAA3277" s="137"/>
      <c r="AAB3277" s="137"/>
      <c r="AAC3277" s="137"/>
      <c r="AAD3277" s="137"/>
      <c r="AAE3277" s="137"/>
      <c r="AAF3277" s="137"/>
      <c r="AAG3277" s="137"/>
      <c r="AAH3277" s="137"/>
      <c r="AAI3277" s="137"/>
      <c r="AAJ3277" s="137"/>
      <c r="AAK3277" s="137"/>
      <c r="AAL3277" s="137"/>
      <c r="AAM3277" s="137"/>
      <c r="AAN3277" s="137"/>
      <c r="AAO3277" s="137"/>
      <c r="AAP3277" s="137"/>
      <c r="AAQ3277" s="137"/>
      <c r="AAR3277" s="137"/>
      <c r="AAS3277" s="137"/>
      <c r="AAT3277" s="137"/>
      <c r="AAU3277" s="137"/>
      <c r="AAV3277" s="137"/>
      <c r="AAW3277" s="137"/>
      <c r="AAX3277" s="137"/>
      <c r="AAY3277" s="137"/>
      <c r="AAZ3277" s="137"/>
      <c r="ABA3277" s="137"/>
      <c r="ABB3277" s="137"/>
      <c r="ABC3277" s="137"/>
      <c r="ABD3277" s="137"/>
      <c r="ABE3277" s="137"/>
      <c r="ABF3277" s="137"/>
      <c r="ABG3277" s="137"/>
      <c r="ABH3277" s="137"/>
      <c r="ABI3277" s="137"/>
      <c r="ABJ3277" s="137"/>
      <c r="ABK3277" s="137"/>
      <c r="ABL3277" s="137"/>
      <c r="ABM3277" s="137"/>
      <c r="ABN3277" s="137"/>
      <c r="ABO3277" s="137"/>
      <c r="ABP3277" s="137"/>
      <c r="ABQ3277" s="137"/>
      <c r="ABR3277" s="137"/>
      <c r="ABS3277" s="137"/>
      <c r="ABT3277" s="137"/>
      <c r="ABU3277" s="137"/>
      <c r="ABV3277" s="137"/>
      <c r="ABW3277" s="137"/>
      <c r="ABX3277" s="137"/>
      <c r="ABY3277" s="137"/>
      <c r="ABZ3277" s="137"/>
      <c r="ACA3277" s="137"/>
      <c r="ACB3277" s="137"/>
      <c r="ACC3277" s="137"/>
      <c r="ACD3277" s="137"/>
      <c r="ACE3277" s="137"/>
      <c r="ACF3277" s="137"/>
      <c r="ACG3277" s="137"/>
      <c r="ACH3277" s="137"/>
      <c r="ACI3277" s="137"/>
      <c r="ACJ3277" s="137"/>
      <c r="ACK3277" s="137"/>
      <c r="ACL3277" s="137"/>
      <c r="ACM3277" s="137"/>
      <c r="ACN3277" s="137"/>
      <c r="ACO3277" s="137"/>
      <c r="ACP3277" s="137"/>
      <c r="ACQ3277" s="137"/>
      <c r="ACR3277" s="137"/>
      <c r="ACS3277" s="137"/>
      <c r="ACT3277" s="137"/>
      <c r="ACU3277" s="137"/>
      <c r="ACV3277" s="137"/>
      <c r="ACW3277" s="137"/>
      <c r="ACX3277" s="137"/>
      <c r="ACY3277" s="137"/>
      <c r="ACZ3277" s="137"/>
      <c r="ADA3277" s="137"/>
      <c r="ADB3277" s="137"/>
      <c r="ADC3277" s="137"/>
      <c r="ADD3277" s="137"/>
      <c r="ADE3277" s="137"/>
      <c r="ADF3277" s="137"/>
      <c r="ADG3277" s="137"/>
      <c r="ADH3277" s="137"/>
      <c r="ADI3277" s="137"/>
      <c r="ADJ3277" s="137"/>
      <c r="ADK3277" s="137"/>
      <c r="ADL3277" s="137"/>
      <c r="ADM3277" s="137"/>
      <c r="ADN3277" s="137"/>
      <c r="ADO3277" s="137"/>
      <c r="ADP3277" s="137"/>
      <c r="ADQ3277" s="137"/>
      <c r="ADR3277" s="137"/>
      <c r="ADS3277" s="137"/>
      <c r="ADT3277" s="137"/>
      <c r="ADU3277" s="137"/>
      <c r="ADV3277" s="137"/>
      <c r="ADW3277" s="137"/>
      <c r="ADX3277" s="137"/>
      <c r="ADY3277" s="137"/>
      <c r="ADZ3277" s="137"/>
      <c r="AEA3277" s="137"/>
      <c r="AEB3277" s="137"/>
      <c r="AEC3277" s="137"/>
      <c r="AED3277" s="137"/>
      <c r="AEE3277" s="137"/>
      <c r="AEF3277" s="137"/>
      <c r="AEG3277" s="137"/>
      <c r="AEH3277" s="137"/>
      <c r="AEI3277" s="137"/>
      <c r="AEJ3277" s="137"/>
      <c r="AEK3277" s="137"/>
      <c r="AEL3277" s="137"/>
      <c r="AEM3277" s="137"/>
      <c r="AEN3277" s="137"/>
      <c r="AEO3277" s="137"/>
      <c r="AEP3277" s="137"/>
      <c r="AEQ3277" s="137"/>
      <c r="AER3277" s="137"/>
      <c r="AES3277" s="137"/>
      <c r="AET3277" s="137"/>
      <c r="AEU3277" s="137"/>
      <c r="AEV3277" s="137"/>
      <c r="AEW3277" s="137"/>
      <c r="AEX3277" s="137"/>
      <c r="AEY3277" s="137"/>
      <c r="AEZ3277" s="137"/>
      <c r="AFA3277" s="137"/>
      <c r="AFB3277" s="137"/>
      <c r="AFC3277" s="137"/>
      <c r="AFD3277" s="137"/>
      <c r="AFE3277" s="137"/>
      <c r="AFF3277" s="137"/>
      <c r="AFG3277" s="137"/>
      <c r="AFH3277" s="137"/>
      <c r="AFI3277" s="137"/>
      <c r="AFJ3277" s="137"/>
      <c r="AFK3277" s="137"/>
      <c r="AFL3277" s="137"/>
      <c r="AFM3277" s="137"/>
      <c r="AFN3277" s="137"/>
      <c r="AFO3277" s="137"/>
      <c r="AFP3277" s="137"/>
      <c r="AFQ3277" s="137"/>
      <c r="AFR3277" s="137"/>
      <c r="AFS3277" s="137"/>
      <c r="AFT3277" s="137"/>
      <c r="AFU3277" s="137"/>
      <c r="AFV3277" s="137"/>
      <c r="AFW3277" s="137"/>
      <c r="AFX3277" s="137"/>
      <c r="AFY3277" s="137"/>
      <c r="AFZ3277" s="137"/>
      <c r="AGA3277" s="137"/>
      <c r="AGB3277" s="137"/>
      <c r="AGC3277" s="137"/>
      <c r="AGD3277" s="137"/>
      <c r="AGE3277" s="137"/>
      <c r="AGF3277" s="137"/>
      <c r="AGG3277" s="137"/>
      <c r="AGH3277" s="137"/>
      <c r="AGI3277" s="137"/>
      <c r="AGJ3277" s="137"/>
      <c r="AGK3277" s="137"/>
      <c r="AGL3277" s="137"/>
      <c r="AGM3277" s="137"/>
      <c r="AGN3277" s="137"/>
      <c r="AGO3277" s="137"/>
      <c r="AGP3277" s="137"/>
      <c r="AGQ3277" s="137"/>
      <c r="AGR3277" s="137"/>
      <c r="AGS3277" s="137"/>
      <c r="AGT3277" s="137"/>
      <c r="AGU3277" s="137"/>
      <c r="AGV3277" s="137"/>
      <c r="AGW3277" s="137"/>
      <c r="AGX3277" s="137"/>
      <c r="AGY3277" s="137"/>
      <c r="AGZ3277" s="137"/>
      <c r="AHA3277" s="137"/>
      <c r="AHB3277" s="137"/>
      <c r="AHC3277" s="137"/>
      <c r="AHD3277" s="137"/>
      <c r="AHE3277" s="137"/>
      <c r="AHF3277" s="137"/>
      <c r="AHG3277" s="137"/>
      <c r="AHH3277" s="137"/>
      <c r="AHI3277" s="137"/>
      <c r="AHJ3277" s="137"/>
      <c r="AHK3277" s="137"/>
      <c r="AHL3277" s="137"/>
      <c r="AHM3277" s="137"/>
      <c r="AHN3277" s="137"/>
      <c r="AHO3277" s="137"/>
      <c r="AHP3277" s="137"/>
      <c r="AHQ3277" s="137"/>
      <c r="AHR3277" s="137"/>
      <c r="AHS3277" s="137"/>
      <c r="AHT3277" s="137"/>
      <c r="AHU3277" s="137"/>
      <c r="AHV3277" s="137"/>
      <c r="AHW3277" s="137"/>
      <c r="AHX3277" s="137"/>
      <c r="AHY3277" s="137"/>
      <c r="AHZ3277" s="137"/>
      <c r="AIA3277" s="137"/>
      <c r="AIB3277" s="137"/>
      <c r="AIC3277" s="137"/>
      <c r="AID3277" s="137"/>
      <c r="AIE3277" s="137"/>
      <c r="AIF3277" s="137"/>
      <c r="AIG3277" s="137"/>
      <c r="AIH3277" s="137"/>
      <c r="AII3277" s="137"/>
      <c r="AIJ3277" s="137"/>
      <c r="AIK3277" s="137"/>
      <c r="AIL3277" s="137"/>
      <c r="AIM3277" s="137"/>
      <c r="AIN3277" s="137"/>
      <c r="AIO3277" s="137"/>
      <c r="AIP3277" s="137"/>
      <c r="AIQ3277" s="137"/>
      <c r="AIR3277" s="137"/>
      <c r="AIS3277" s="137"/>
      <c r="AIT3277" s="137"/>
      <c r="AIU3277" s="137"/>
      <c r="AIV3277" s="137"/>
      <c r="AIW3277" s="137"/>
      <c r="AIX3277" s="137"/>
      <c r="AIY3277" s="137"/>
      <c r="AIZ3277" s="137"/>
      <c r="AJA3277" s="137"/>
      <c r="AJB3277" s="137"/>
      <c r="AJC3277" s="137"/>
      <c r="AJD3277" s="137"/>
      <c r="AJE3277" s="137"/>
      <c r="AJF3277" s="137"/>
      <c r="AJG3277" s="137"/>
      <c r="AJH3277" s="137"/>
      <c r="AJI3277" s="137"/>
      <c r="AJJ3277" s="137"/>
      <c r="AJK3277" s="137"/>
      <c r="AJL3277" s="137"/>
      <c r="AJM3277" s="137"/>
      <c r="AJN3277" s="137"/>
      <c r="AJO3277" s="137"/>
      <c r="AJP3277" s="137"/>
      <c r="AJQ3277" s="137"/>
      <c r="AJR3277" s="137"/>
      <c r="AJS3277" s="137"/>
      <c r="AJT3277" s="137"/>
      <c r="AJU3277" s="137"/>
      <c r="AJV3277" s="137"/>
      <c r="AJW3277" s="137"/>
      <c r="AJX3277" s="137"/>
      <c r="AJY3277" s="137"/>
      <c r="AJZ3277" s="137"/>
      <c r="AKA3277" s="137"/>
      <c r="AKB3277" s="137"/>
      <c r="AKC3277" s="137"/>
      <c r="AKD3277" s="137"/>
      <c r="AKE3277" s="137"/>
      <c r="AKF3277" s="137"/>
      <c r="AKG3277" s="137"/>
      <c r="AKH3277" s="137"/>
      <c r="AKI3277" s="137"/>
      <c r="AKJ3277" s="137"/>
      <c r="AKK3277" s="137"/>
      <c r="AKL3277" s="137"/>
      <c r="AKM3277" s="137"/>
      <c r="AKN3277" s="137"/>
      <c r="AKO3277" s="137"/>
      <c r="AKP3277" s="137"/>
      <c r="AKQ3277" s="137"/>
      <c r="AKR3277" s="137"/>
      <c r="AKS3277" s="137"/>
      <c r="AKT3277" s="137"/>
      <c r="AKU3277" s="137"/>
      <c r="AKV3277" s="137"/>
      <c r="AKW3277" s="137"/>
      <c r="AKX3277" s="137"/>
      <c r="AKY3277" s="137"/>
      <c r="AKZ3277" s="137"/>
      <c r="ALA3277" s="137"/>
      <c r="ALB3277" s="137"/>
      <c r="ALC3277" s="137"/>
      <c r="ALD3277" s="137"/>
      <c r="ALE3277" s="137"/>
      <c r="ALF3277" s="137"/>
      <c r="ALG3277" s="137"/>
      <c r="ALH3277" s="137"/>
      <c r="ALI3277" s="137"/>
      <c r="ALJ3277" s="137"/>
      <c r="ALK3277" s="137"/>
      <c r="ALL3277" s="137"/>
      <c r="ALM3277" s="137"/>
      <c r="ALN3277" s="137"/>
      <c r="ALO3277" s="137"/>
      <c r="ALP3277" s="137"/>
      <c r="ALQ3277" s="137"/>
      <c r="ALR3277" s="137"/>
      <c r="ALS3277" s="137"/>
      <c r="ALT3277" s="137"/>
      <c r="ALU3277" s="137"/>
      <c r="ALV3277" s="137"/>
      <c r="ALW3277" s="137"/>
      <c r="ALX3277" s="137"/>
      <c r="ALY3277" s="137"/>
      <c r="ALZ3277" s="137"/>
      <c r="AMA3277" s="137"/>
      <c r="AMB3277" s="137"/>
      <c r="AMC3277" s="137"/>
      <c r="AMD3277" s="137"/>
      <c r="AME3277" s="137"/>
      <c r="AMF3277" s="137"/>
      <c r="AMG3277" s="137"/>
      <c r="AMH3277" s="137"/>
      <c r="AMI3277" s="137"/>
      <c r="AMJ3277" s="137"/>
      <c r="AMK3277" s="137"/>
      <c r="AML3277" s="137"/>
      <c r="AMM3277" s="137"/>
      <c r="AMN3277" s="137"/>
      <c r="AMO3277" s="137"/>
      <c r="AMP3277" s="137"/>
      <c r="AMQ3277" s="137"/>
      <c r="AMR3277" s="137"/>
      <c r="AMS3277" s="137"/>
      <c r="AMT3277" s="137"/>
      <c r="AMU3277" s="137"/>
      <c r="AMV3277" s="137"/>
      <c r="AMW3277" s="137"/>
      <c r="AMX3277" s="137"/>
      <c r="AMY3277" s="137"/>
      <c r="AMZ3277" s="137"/>
      <c r="ANA3277" s="137"/>
      <c r="ANB3277" s="137"/>
      <c r="ANC3277" s="137"/>
      <c r="AND3277" s="137"/>
      <c r="ANE3277" s="137"/>
      <c r="ANF3277" s="137"/>
      <c r="ANG3277" s="137"/>
      <c r="ANH3277" s="137"/>
      <c r="ANI3277" s="137"/>
      <c r="ANJ3277" s="137"/>
      <c r="ANK3277" s="137"/>
      <c r="ANL3277" s="137"/>
      <c r="ANM3277" s="137"/>
      <c r="ANN3277" s="137"/>
      <c r="ANO3277" s="137"/>
      <c r="ANP3277" s="137"/>
      <c r="ANQ3277" s="137"/>
      <c r="ANR3277" s="137"/>
      <c r="ANS3277" s="137"/>
      <c r="ANT3277" s="137"/>
      <c r="ANU3277" s="137"/>
      <c r="ANV3277" s="137"/>
      <c r="ANW3277" s="137"/>
      <c r="ANX3277" s="137"/>
      <c r="ANY3277" s="137"/>
      <c r="ANZ3277" s="137"/>
      <c r="AOA3277" s="137"/>
      <c r="AOB3277" s="137"/>
      <c r="AOC3277" s="137"/>
      <c r="AOD3277" s="137"/>
      <c r="AOE3277" s="137"/>
      <c r="AOF3277" s="137"/>
      <c r="AOG3277" s="137"/>
      <c r="AOH3277" s="137"/>
      <c r="AOI3277" s="137"/>
      <c r="AOJ3277" s="137"/>
      <c r="AOK3277" s="137"/>
      <c r="AOL3277" s="137"/>
      <c r="AOM3277" s="137"/>
      <c r="AON3277" s="137"/>
      <c r="AOO3277" s="137"/>
      <c r="AOP3277" s="137"/>
      <c r="AOQ3277" s="137"/>
      <c r="AOR3277" s="137"/>
      <c r="AOS3277" s="137"/>
      <c r="AOT3277" s="137"/>
      <c r="AOU3277" s="137"/>
      <c r="AOV3277" s="137"/>
      <c r="AOW3277" s="137"/>
      <c r="AOX3277" s="137"/>
      <c r="AOY3277" s="137"/>
      <c r="AOZ3277" s="137"/>
      <c r="APA3277" s="137"/>
      <c r="APB3277" s="137"/>
      <c r="APC3277" s="137"/>
      <c r="APD3277" s="137"/>
      <c r="APE3277" s="137"/>
      <c r="APF3277" s="137"/>
      <c r="APG3277" s="137"/>
      <c r="APH3277" s="137"/>
      <c r="API3277" s="137"/>
      <c r="APJ3277" s="137"/>
      <c r="APK3277" s="137"/>
      <c r="APL3277" s="137"/>
      <c r="APM3277" s="137"/>
      <c r="APN3277" s="137"/>
      <c r="APO3277" s="137"/>
      <c r="APP3277" s="137"/>
      <c r="APQ3277" s="137"/>
      <c r="APR3277" s="137"/>
      <c r="APS3277" s="137"/>
      <c r="APT3277" s="137"/>
      <c r="APU3277" s="137"/>
      <c r="APV3277" s="137"/>
      <c r="APW3277" s="137"/>
      <c r="APX3277" s="137"/>
      <c r="APY3277" s="137"/>
      <c r="APZ3277" s="137"/>
      <c r="AQA3277" s="137"/>
      <c r="AQB3277" s="137"/>
      <c r="AQC3277" s="137"/>
      <c r="AQD3277" s="137"/>
      <c r="AQE3277" s="137"/>
      <c r="AQF3277" s="137"/>
      <c r="AQG3277" s="137"/>
      <c r="AQH3277" s="137"/>
      <c r="AQI3277" s="137"/>
      <c r="AQJ3277" s="137"/>
      <c r="AQK3277" s="137"/>
      <c r="AQL3277" s="137"/>
      <c r="AQM3277" s="137"/>
      <c r="AQN3277" s="137"/>
      <c r="AQO3277" s="137"/>
      <c r="AQP3277" s="137"/>
      <c r="AQQ3277" s="137"/>
      <c r="AQR3277" s="137"/>
      <c r="AQS3277" s="137"/>
      <c r="AQT3277" s="137"/>
      <c r="AQU3277" s="137"/>
      <c r="AQV3277" s="137"/>
      <c r="AQW3277" s="137"/>
      <c r="AQX3277" s="137"/>
      <c r="AQY3277" s="137"/>
      <c r="AQZ3277" s="137"/>
      <c r="ARA3277" s="137"/>
      <c r="ARB3277" s="137"/>
      <c r="ARC3277" s="137"/>
      <c r="ARD3277" s="137"/>
      <c r="ARE3277" s="137"/>
      <c r="ARF3277" s="137"/>
      <c r="ARG3277" s="137"/>
      <c r="ARH3277" s="137"/>
      <c r="ARI3277" s="137"/>
      <c r="ARJ3277" s="137"/>
      <c r="ARK3277" s="137"/>
      <c r="ARL3277" s="137"/>
      <c r="ARM3277" s="137"/>
      <c r="ARN3277" s="137"/>
      <c r="ARO3277" s="137"/>
      <c r="ARP3277" s="137"/>
      <c r="ARQ3277" s="137"/>
      <c r="ARR3277" s="137"/>
      <c r="ARS3277" s="137"/>
      <c r="ART3277" s="137"/>
      <c r="ARU3277" s="137"/>
      <c r="ARV3277" s="137"/>
      <c r="ARW3277" s="137"/>
      <c r="ARX3277" s="137"/>
      <c r="ARY3277" s="137"/>
      <c r="ARZ3277" s="137"/>
      <c r="ASA3277" s="137"/>
      <c r="ASB3277" s="137"/>
      <c r="ASC3277" s="137"/>
      <c r="ASD3277" s="137"/>
      <c r="ASE3277" s="137"/>
      <c r="ASF3277" s="137"/>
      <c r="ASG3277" s="137"/>
      <c r="ASH3277" s="137"/>
      <c r="ASI3277" s="137"/>
      <c r="ASJ3277" s="137"/>
      <c r="ASK3277" s="137"/>
      <c r="ASL3277" s="137"/>
      <c r="ASM3277" s="137"/>
      <c r="ASN3277" s="137"/>
      <c r="ASO3277" s="137"/>
      <c r="ASP3277" s="137"/>
      <c r="ASQ3277" s="137"/>
      <c r="ASR3277" s="137"/>
      <c r="ASS3277" s="137"/>
      <c r="AST3277" s="137"/>
      <c r="ASU3277" s="137"/>
      <c r="ASV3277" s="137"/>
      <c r="ASW3277" s="137"/>
      <c r="ASX3277" s="137"/>
      <c r="ASY3277" s="137"/>
      <c r="ASZ3277" s="137"/>
      <c r="ATA3277" s="137"/>
      <c r="ATB3277" s="137"/>
      <c r="ATC3277" s="137"/>
      <c r="ATD3277" s="137"/>
      <c r="ATE3277" s="137"/>
      <c r="ATF3277" s="137"/>
      <c r="ATG3277" s="137"/>
      <c r="ATH3277" s="137"/>
      <c r="ATI3277" s="137"/>
      <c r="ATJ3277" s="137"/>
      <c r="ATK3277" s="137"/>
      <c r="ATL3277" s="137"/>
      <c r="ATM3277" s="137"/>
      <c r="ATN3277" s="137"/>
      <c r="ATO3277" s="137"/>
      <c r="ATP3277" s="137"/>
      <c r="ATQ3277" s="137"/>
      <c r="ATR3277" s="137"/>
      <c r="ATS3277" s="137"/>
      <c r="ATT3277" s="137"/>
      <c r="ATU3277" s="137"/>
      <c r="ATV3277" s="137"/>
      <c r="ATW3277" s="137"/>
      <c r="ATX3277" s="137"/>
      <c r="ATY3277" s="137"/>
      <c r="ATZ3277" s="137"/>
      <c r="AUA3277" s="137"/>
      <c r="AUB3277" s="137"/>
      <c r="AUC3277" s="137"/>
      <c r="AUD3277" s="137"/>
      <c r="AUE3277" s="137"/>
      <c r="AUF3277" s="137"/>
      <c r="AUG3277" s="137"/>
      <c r="AUH3277" s="137"/>
      <c r="AUI3277" s="137"/>
      <c r="AUJ3277" s="137"/>
      <c r="AUK3277" s="137"/>
      <c r="AUL3277" s="137"/>
      <c r="AUM3277" s="137"/>
      <c r="AUN3277" s="137"/>
      <c r="AUO3277" s="137"/>
      <c r="AUP3277" s="137"/>
      <c r="AUQ3277" s="137"/>
      <c r="AUR3277" s="137"/>
      <c r="AUS3277" s="137"/>
      <c r="AUT3277" s="137"/>
      <c r="AUU3277" s="137"/>
      <c r="AUV3277" s="137"/>
      <c r="AUW3277" s="137"/>
      <c r="AUX3277" s="137"/>
      <c r="AUY3277" s="137"/>
      <c r="AUZ3277" s="137"/>
      <c r="AVA3277" s="137"/>
      <c r="AVB3277" s="137"/>
      <c r="AVC3277" s="137"/>
      <c r="AVD3277" s="137"/>
      <c r="AVE3277" s="137"/>
      <c r="AVF3277" s="137"/>
      <c r="AVG3277" s="137"/>
      <c r="AVH3277" s="137"/>
      <c r="AVI3277" s="137"/>
      <c r="AVJ3277" s="137"/>
      <c r="AVK3277" s="137"/>
      <c r="AVL3277" s="137"/>
      <c r="AVM3277" s="137"/>
      <c r="AVN3277" s="137"/>
      <c r="AVO3277" s="137"/>
      <c r="AVP3277" s="137"/>
      <c r="AVQ3277" s="137"/>
      <c r="AVR3277" s="137"/>
      <c r="AVS3277" s="137"/>
      <c r="AVT3277" s="137"/>
      <c r="AVU3277" s="137"/>
      <c r="AVV3277" s="137"/>
      <c r="AVW3277" s="137"/>
      <c r="AVX3277" s="137"/>
      <c r="AVY3277" s="137"/>
      <c r="AVZ3277" s="137"/>
      <c r="AWA3277" s="137"/>
      <c r="AWB3277" s="137"/>
      <c r="AWC3277" s="137"/>
      <c r="AWD3277" s="137"/>
      <c r="AWE3277" s="137"/>
      <c r="AWF3277" s="137"/>
      <c r="AWG3277" s="137"/>
      <c r="AWH3277" s="137"/>
      <c r="AWI3277" s="137"/>
      <c r="AWJ3277" s="137"/>
      <c r="AWK3277" s="137"/>
      <c r="AWL3277" s="137"/>
      <c r="AWM3277" s="137"/>
      <c r="AWN3277" s="137"/>
      <c r="AWO3277" s="137"/>
      <c r="AWP3277" s="137"/>
      <c r="AWQ3277" s="137"/>
      <c r="AWR3277" s="137"/>
      <c r="AWS3277" s="137"/>
      <c r="AWT3277" s="137"/>
      <c r="AWU3277" s="137"/>
      <c r="AWV3277" s="137"/>
      <c r="AWW3277" s="137"/>
      <c r="AWX3277" s="137"/>
      <c r="AWY3277" s="137"/>
      <c r="AWZ3277" s="137"/>
      <c r="AXA3277" s="137"/>
      <c r="AXB3277" s="137"/>
      <c r="AXC3277" s="137"/>
      <c r="AXD3277" s="137"/>
      <c r="AXE3277" s="137"/>
      <c r="AXF3277" s="137"/>
      <c r="AXG3277" s="137"/>
      <c r="AXH3277" s="137"/>
      <c r="AXI3277" s="137"/>
      <c r="AXJ3277" s="137"/>
      <c r="AXK3277" s="137"/>
      <c r="AXL3277" s="137"/>
      <c r="AXM3277" s="137"/>
      <c r="AXN3277" s="137"/>
      <c r="AXO3277" s="137"/>
      <c r="AXP3277" s="137"/>
      <c r="AXQ3277" s="137"/>
      <c r="AXR3277" s="137"/>
      <c r="AXS3277" s="137"/>
      <c r="AXT3277" s="137"/>
      <c r="AXU3277" s="137"/>
      <c r="AXV3277" s="137"/>
      <c r="AXW3277" s="137"/>
      <c r="AXX3277" s="137"/>
      <c r="AXY3277" s="137"/>
      <c r="AXZ3277" s="137"/>
      <c r="AYA3277" s="137"/>
      <c r="AYB3277" s="137"/>
      <c r="AYC3277" s="137"/>
      <c r="AYD3277" s="137"/>
      <c r="AYE3277" s="137"/>
      <c r="AYF3277" s="137"/>
      <c r="AYG3277" s="137"/>
      <c r="AYH3277" s="137"/>
      <c r="AYI3277" s="137"/>
      <c r="AYJ3277" s="137"/>
      <c r="AYK3277" s="137"/>
      <c r="AYL3277" s="137"/>
      <c r="AYM3277" s="137"/>
      <c r="AYN3277" s="137"/>
      <c r="AYO3277" s="137"/>
      <c r="AYP3277" s="137"/>
      <c r="AYQ3277" s="137"/>
      <c r="AYR3277" s="137"/>
      <c r="AYS3277" s="137"/>
      <c r="AYT3277" s="137"/>
      <c r="AYU3277" s="137"/>
      <c r="AYV3277" s="137"/>
      <c r="AYW3277" s="137"/>
      <c r="AYX3277" s="137"/>
      <c r="AYY3277" s="137"/>
      <c r="AYZ3277" s="137"/>
      <c r="AZA3277" s="137"/>
      <c r="AZB3277" s="137"/>
      <c r="AZC3277" s="137"/>
      <c r="AZD3277" s="137"/>
      <c r="AZE3277" s="137"/>
      <c r="AZF3277" s="137"/>
      <c r="AZG3277" s="137"/>
      <c r="AZH3277" s="137"/>
      <c r="AZI3277" s="137"/>
      <c r="AZJ3277" s="137"/>
      <c r="AZK3277" s="137"/>
      <c r="AZL3277" s="137"/>
      <c r="AZM3277" s="137"/>
      <c r="AZN3277" s="137"/>
      <c r="AZO3277" s="137"/>
      <c r="AZP3277" s="137"/>
      <c r="AZQ3277" s="137"/>
      <c r="AZR3277" s="137"/>
      <c r="AZS3277" s="137"/>
      <c r="AZT3277" s="137"/>
      <c r="AZU3277" s="137"/>
      <c r="AZV3277" s="137"/>
      <c r="AZW3277" s="137"/>
      <c r="AZX3277" s="137"/>
      <c r="AZY3277" s="137"/>
      <c r="AZZ3277" s="137"/>
      <c r="BAA3277" s="137"/>
      <c r="BAB3277" s="137"/>
      <c r="BAC3277" s="137"/>
      <c r="BAD3277" s="137"/>
      <c r="BAE3277" s="137"/>
      <c r="BAF3277" s="137"/>
      <c r="BAG3277" s="137"/>
      <c r="BAH3277" s="137"/>
      <c r="BAI3277" s="137"/>
      <c r="BAJ3277" s="137"/>
      <c r="BAK3277" s="137"/>
      <c r="BAL3277" s="137"/>
      <c r="BAM3277" s="137"/>
      <c r="BAN3277" s="137"/>
      <c r="BAO3277" s="137"/>
      <c r="BAP3277" s="137"/>
      <c r="BAQ3277" s="137"/>
      <c r="BAR3277" s="137"/>
      <c r="BAS3277" s="137"/>
      <c r="BAT3277" s="137"/>
      <c r="BAU3277" s="137"/>
      <c r="BAV3277" s="137"/>
      <c r="BAW3277" s="137"/>
      <c r="BAX3277" s="137"/>
      <c r="BAY3277" s="137"/>
      <c r="BAZ3277" s="137"/>
      <c r="BBA3277" s="137"/>
      <c r="BBB3277" s="137"/>
      <c r="BBC3277" s="137"/>
      <c r="BBD3277" s="137"/>
      <c r="BBE3277" s="137"/>
      <c r="BBF3277" s="137"/>
      <c r="BBG3277" s="137"/>
      <c r="BBH3277" s="137"/>
      <c r="BBI3277" s="137"/>
      <c r="BBJ3277" s="137"/>
      <c r="BBK3277" s="137"/>
      <c r="BBL3277" s="137"/>
      <c r="BBM3277" s="137"/>
      <c r="BBN3277" s="137"/>
      <c r="BBO3277" s="137"/>
      <c r="BBP3277" s="137"/>
      <c r="BBQ3277" s="137"/>
      <c r="BBR3277" s="137"/>
      <c r="BBS3277" s="137"/>
      <c r="BBT3277" s="137"/>
      <c r="BBU3277" s="137"/>
      <c r="BBV3277" s="137"/>
      <c r="BBW3277" s="137"/>
      <c r="BBX3277" s="137"/>
      <c r="BBY3277" s="137"/>
      <c r="BBZ3277" s="137"/>
      <c r="BCA3277" s="137"/>
      <c r="BCB3277" s="137"/>
      <c r="BCC3277" s="137"/>
      <c r="BCD3277" s="137"/>
      <c r="BCE3277" s="137"/>
      <c r="BCF3277" s="137"/>
      <c r="BCG3277" s="137"/>
      <c r="BCH3277" s="137"/>
      <c r="BCI3277" s="137"/>
      <c r="BCJ3277" s="137"/>
      <c r="BCK3277" s="137"/>
      <c r="BCL3277" s="137"/>
      <c r="BCM3277" s="137"/>
      <c r="BCN3277" s="137"/>
      <c r="BCO3277" s="137"/>
      <c r="BCP3277" s="137"/>
      <c r="BCQ3277" s="137"/>
      <c r="BCR3277" s="137"/>
      <c r="BCS3277" s="137"/>
      <c r="BCT3277" s="137"/>
      <c r="BCU3277" s="137"/>
      <c r="BCV3277" s="137"/>
      <c r="BCW3277" s="137"/>
      <c r="BCX3277" s="137"/>
      <c r="BCY3277" s="137"/>
      <c r="BCZ3277" s="137"/>
      <c r="BDA3277" s="137"/>
      <c r="BDB3277" s="137"/>
      <c r="BDC3277" s="137"/>
      <c r="BDD3277" s="137"/>
      <c r="BDE3277" s="137"/>
      <c r="BDF3277" s="137"/>
      <c r="BDG3277" s="137"/>
      <c r="BDH3277" s="137"/>
      <c r="BDI3277" s="137"/>
      <c r="BDJ3277" s="137"/>
      <c r="BDK3277" s="137"/>
      <c r="BDL3277" s="137"/>
      <c r="BDM3277" s="137"/>
      <c r="BDN3277" s="137"/>
      <c r="BDO3277" s="137"/>
      <c r="BDP3277" s="137"/>
      <c r="BDQ3277" s="137"/>
      <c r="BDR3277" s="137"/>
      <c r="BDS3277" s="137"/>
      <c r="BDT3277" s="137"/>
      <c r="BDU3277" s="137"/>
      <c r="BDV3277" s="137"/>
      <c r="BDW3277" s="137"/>
      <c r="BDX3277" s="137"/>
      <c r="BDY3277" s="137"/>
      <c r="BDZ3277" s="137"/>
      <c r="BEA3277" s="137"/>
      <c r="BEB3277" s="137"/>
      <c r="BEC3277" s="137"/>
      <c r="BED3277" s="137"/>
      <c r="BEE3277" s="137"/>
      <c r="BEF3277" s="137"/>
      <c r="BEG3277" s="137"/>
      <c r="BEH3277" s="137"/>
      <c r="BEI3277" s="137"/>
      <c r="BEJ3277" s="137"/>
      <c r="BEK3277" s="137"/>
      <c r="BEL3277" s="137"/>
      <c r="BEM3277" s="137"/>
      <c r="BEN3277" s="137"/>
      <c r="BEO3277" s="137"/>
      <c r="BEP3277" s="137"/>
      <c r="BEQ3277" s="137"/>
      <c r="BER3277" s="137"/>
      <c r="BES3277" s="137"/>
      <c r="BET3277" s="137"/>
      <c r="BEU3277" s="137"/>
      <c r="BEV3277" s="137"/>
      <c r="BEW3277" s="137"/>
      <c r="BEX3277" s="137"/>
      <c r="BEY3277" s="137"/>
      <c r="BEZ3277" s="137"/>
      <c r="BFA3277" s="137"/>
      <c r="BFB3277" s="137"/>
      <c r="BFC3277" s="137"/>
      <c r="BFD3277" s="137"/>
      <c r="BFE3277" s="137"/>
      <c r="BFF3277" s="137"/>
      <c r="BFG3277" s="137"/>
      <c r="BFH3277" s="137"/>
      <c r="BFI3277" s="137"/>
      <c r="BFJ3277" s="137"/>
      <c r="BFK3277" s="137"/>
      <c r="BFL3277" s="137"/>
      <c r="BFM3277" s="137"/>
      <c r="BFN3277" s="137"/>
      <c r="BFO3277" s="137"/>
      <c r="BFP3277" s="137"/>
      <c r="BFQ3277" s="137"/>
      <c r="BFR3277" s="137"/>
      <c r="BFS3277" s="137"/>
      <c r="BFT3277" s="137"/>
      <c r="BFU3277" s="137"/>
      <c r="BFV3277" s="137"/>
      <c r="BFW3277" s="137"/>
      <c r="BFX3277" s="137"/>
      <c r="BFY3277" s="137"/>
      <c r="BFZ3277" s="137"/>
      <c r="BGA3277" s="137"/>
      <c r="BGB3277" s="137"/>
      <c r="BGC3277" s="137"/>
      <c r="BGD3277" s="137"/>
      <c r="BGE3277" s="137"/>
      <c r="BGF3277" s="137"/>
      <c r="BGG3277" s="137"/>
      <c r="BGH3277" s="137"/>
      <c r="BGI3277" s="137"/>
      <c r="BGJ3277" s="137"/>
      <c r="BGK3277" s="137"/>
      <c r="BGL3277" s="137"/>
      <c r="BGM3277" s="137"/>
      <c r="BGN3277" s="137"/>
      <c r="BGO3277" s="137"/>
      <c r="BGP3277" s="137"/>
      <c r="BGQ3277" s="137"/>
      <c r="BGR3277" s="137"/>
      <c r="BGS3277" s="137"/>
      <c r="BGT3277" s="137"/>
      <c r="BGU3277" s="137"/>
      <c r="BGV3277" s="137"/>
      <c r="BGW3277" s="137"/>
      <c r="BGX3277" s="137"/>
      <c r="BGY3277" s="137"/>
      <c r="BGZ3277" s="137"/>
      <c r="BHA3277" s="137"/>
      <c r="BHB3277" s="137"/>
      <c r="BHC3277" s="137"/>
      <c r="BHD3277" s="137"/>
      <c r="BHE3277" s="137"/>
      <c r="BHF3277" s="137"/>
      <c r="BHG3277" s="137"/>
      <c r="BHH3277" s="137"/>
      <c r="BHI3277" s="137"/>
      <c r="BHJ3277" s="137"/>
      <c r="BHK3277" s="137"/>
      <c r="BHL3277" s="137"/>
      <c r="BHM3277" s="137"/>
      <c r="BHN3277" s="137"/>
      <c r="BHO3277" s="137"/>
      <c r="BHP3277" s="137"/>
      <c r="BHQ3277" s="137"/>
      <c r="BHR3277" s="137"/>
      <c r="BHS3277" s="137"/>
      <c r="BHT3277" s="137"/>
      <c r="BHU3277" s="137"/>
      <c r="BHV3277" s="137"/>
      <c r="BHW3277" s="137"/>
      <c r="BHX3277" s="137"/>
      <c r="BHY3277" s="137"/>
      <c r="BHZ3277" s="137"/>
      <c r="BIA3277" s="137"/>
      <c r="BIB3277" s="137"/>
      <c r="BIC3277" s="137"/>
      <c r="BID3277" s="137"/>
      <c r="BIE3277" s="137"/>
      <c r="BIF3277" s="137"/>
      <c r="BIG3277" s="137"/>
      <c r="BIH3277" s="137"/>
      <c r="BII3277" s="137"/>
      <c r="BIJ3277" s="137"/>
      <c r="BIK3277" s="137"/>
      <c r="BIL3277" s="137"/>
      <c r="BIM3277" s="137"/>
      <c r="BIN3277" s="137"/>
      <c r="BIO3277" s="137"/>
      <c r="BIP3277" s="137"/>
      <c r="BIQ3277" s="137"/>
      <c r="BIR3277" s="137"/>
      <c r="BIS3277" s="137"/>
      <c r="BIT3277" s="137"/>
      <c r="BIU3277" s="137"/>
      <c r="BIV3277" s="137"/>
      <c r="BIW3277" s="137"/>
      <c r="BIX3277" s="137"/>
      <c r="BIY3277" s="137"/>
      <c r="BIZ3277" s="137"/>
      <c r="BJA3277" s="137"/>
      <c r="BJB3277" s="137"/>
      <c r="BJC3277" s="137"/>
      <c r="BJD3277" s="137"/>
      <c r="BJE3277" s="137"/>
      <c r="BJF3277" s="137"/>
      <c r="BJG3277" s="137"/>
      <c r="BJH3277" s="137"/>
      <c r="BJI3277" s="137"/>
      <c r="BJJ3277" s="137"/>
      <c r="BJK3277" s="137"/>
      <c r="BJL3277" s="137"/>
      <c r="BJM3277" s="137"/>
      <c r="BJN3277" s="137"/>
      <c r="BJO3277" s="137"/>
      <c r="BJP3277" s="137"/>
      <c r="BJQ3277" s="137"/>
      <c r="BJR3277" s="137"/>
      <c r="BJS3277" s="137"/>
      <c r="BJT3277" s="137"/>
      <c r="BJU3277" s="137"/>
      <c r="BJV3277" s="137"/>
      <c r="BJW3277" s="137"/>
      <c r="BJX3277" s="137"/>
      <c r="BJY3277" s="137"/>
      <c r="BJZ3277" s="137"/>
      <c r="BKA3277" s="137"/>
      <c r="BKB3277" s="137"/>
      <c r="BKC3277" s="137"/>
      <c r="BKD3277" s="137"/>
      <c r="BKE3277" s="137"/>
      <c r="BKF3277" s="137"/>
      <c r="BKG3277" s="137"/>
      <c r="BKH3277" s="137"/>
      <c r="BKI3277" s="137"/>
      <c r="BKJ3277" s="137"/>
      <c r="BKK3277" s="137"/>
      <c r="BKL3277" s="137"/>
      <c r="BKM3277" s="137"/>
      <c r="BKN3277" s="137"/>
      <c r="BKO3277" s="137"/>
      <c r="BKP3277" s="137"/>
      <c r="BKQ3277" s="137"/>
      <c r="BKR3277" s="137"/>
      <c r="BKS3277" s="137"/>
      <c r="BKT3277" s="137"/>
      <c r="BKU3277" s="137"/>
      <c r="BKV3277" s="137"/>
      <c r="BKW3277" s="137"/>
      <c r="BKX3277" s="137"/>
      <c r="BKY3277" s="137"/>
      <c r="BKZ3277" s="137"/>
      <c r="BLA3277" s="137"/>
      <c r="BLB3277" s="137"/>
      <c r="BLC3277" s="137"/>
      <c r="BLD3277" s="137"/>
      <c r="BLE3277" s="137"/>
      <c r="BLF3277" s="137"/>
      <c r="BLG3277" s="137"/>
      <c r="BLH3277" s="137"/>
      <c r="BLI3277" s="137"/>
      <c r="BLJ3277" s="137"/>
      <c r="BLK3277" s="137"/>
      <c r="BLL3277" s="137"/>
      <c r="BLM3277" s="137"/>
      <c r="BLN3277" s="137"/>
      <c r="BLO3277" s="137"/>
      <c r="BLP3277" s="137"/>
      <c r="BLQ3277" s="137"/>
      <c r="BLR3277" s="137"/>
      <c r="BLS3277" s="137"/>
      <c r="BLT3277" s="137"/>
      <c r="BLU3277" s="137"/>
      <c r="BLV3277" s="137"/>
      <c r="BLW3277" s="137"/>
      <c r="BLX3277" s="137"/>
      <c r="BLY3277" s="137"/>
      <c r="BLZ3277" s="137"/>
      <c r="BMA3277" s="137"/>
      <c r="BMB3277" s="137"/>
      <c r="BMC3277" s="137"/>
      <c r="BMD3277" s="137"/>
      <c r="BME3277" s="137"/>
      <c r="BMF3277" s="137"/>
      <c r="BMG3277" s="137"/>
      <c r="BMH3277" s="137"/>
      <c r="BMI3277" s="137"/>
      <c r="BMJ3277" s="137"/>
      <c r="BMK3277" s="137"/>
      <c r="BML3277" s="137"/>
      <c r="BMM3277" s="137"/>
      <c r="BMN3277" s="137"/>
      <c r="BMO3277" s="137"/>
      <c r="BMP3277" s="137"/>
      <c r="BMQ3277" s="137"/>
      <c r="BMR3277" s="137"/>
      <c r="BMS3277" s="137"/>
      <c r="BMT3277" s="137"/>
      <c r="BMU3277" s="137"/>
      <c r="BMV3277" s="137"/>
      <c r="BMW3277" s="137"/>
      <c r="BMX3277" s="137"/>
      <c r="BMY3277" s="137"/>
      <c r="BMZ3277" s="137"/>
      <c r="BNA3277" s="137"/>
      <c r="BNB3277" s="137"/>
      <c r="BNC3277" s="137"/>
      <c r="BND3277" s="137"/>
      <c r="BNE3277" s="137"/>
      <c r="BNF3277" s="137"/>
      <c r="BNG3277" s="137"/>
      <c r="BNH3277" s="137"/>
      <c r="BNI3277" s="137"/>
      <c r="BNJ3277" s="137"/>
      <c r="BNK3277" s="137"/>
      <c r="BNL3277" s="137"/>
      <c r="BNM3277" s="137"/>
      <c r="BNN3277" s="137"/>
      <c r="BNO3277" s="137"/>
      <c r="BNP3277" s="137"/>
      <c r="BNQ3277" s="137"/>
      <c r="BNR3277" s="137"/>
      <c r="BNS3277" s="137"/>
      <c r="BNT3277" s="137"/>
      <c r="BNU3277" s="137"/>
      <c r="BNV3277" s="137"/>
      <c r="BNW3277" s="137"/>
      <c r="BNX3277" s="137"/>
      <c r="BNY3277" s="137"/>
      <c r="BNZ3277" s="137"/>
      <c r="BOA3277" s="137"/>
      <c r="BOB3277" s="137"/>
      <c r="BOC3277" s="137"/>
      <c r="BOD3277" s="137"/>
      <c r="BOE3277" s="137"/>
      <c r="BOF3277" s="137"/>
      <c r="BOG3277" s="137"/>
      <c r="BOH3277" s="137"/>
      <c r="BOI3277" s="137"/>
      <c r="BOJ3277" s="137"/>
      <c r="BOK3277" s="137"/>
      <c r="BOL3277" s="137"/>
      <c r="BOM3277" s="137"/>
      <c r="BON3277" s="137"/>
      <c r="BOO3277" s="137"/>
      <c r="BOP3277" s="137"/>
      <c r="BOQ3277" s="137"/>
      <c r="BOR3277" s="137"/>
      <c r="BOS3277" s="137"/>
      <c r="BOT3277" s="137"/>
      <c r="BOU3277" s="137"/>
      <c r="BOV3277" s="137"/>
      <c r="BOW3277" s="137"/>
      <c r="BOX3277" s="137"/>
      <c r="BOY3277" s="137"/>
      <c r="BOZ3277" s="137"/>
      <c r="BPA3277" s="137"/>
      <c r="BPB3277" s="137"/>
      <c r="BPC3277" s="137"/>
      <c r="BPD3277" s="137"/>
      <c r="BPE3277" s="137"/>
      <c r="BPF3277" s="137"/>
      <c r="BPG3277" s="137"/>
      <c r="BPH3277" s="137"/>
      <c r="BPI3277" s="137"/>
      <c r="BPJ3277" s="137"/>
      <c r="BPK3277" s="137"/>
      <c r="BPL3277" s="137"/>
      <c r="BPM3277" s="137"/>
      <c r="BPN3277" s="137"/>
      <c r="BPO3277" s="137"/>
      <c r="BPP3277" s="137"/>
      <c r="BPQ3277" s="137"/>
      <c r="BPR3277" s="137"/>
      <c r="BPS3277" s="137"/>
      <c r="BPT3277" s="137"/>
      <c r="BPU3277" s="137"/>
      <c r="BPV3277" s="137"/>
      <c r="BPW3277" s="137"/>
      <c r="BPX3277" s="137"/>
      <c r="BPY3277" s="137"/>
      <c r="BPZ3277" s="137"/>
      <c r="BQA3277" s="137"/>
      <c r="BQB3277" s="137"/>
      <c r="BQC3277" s="137"/>
      <c r="BQD3277" s="137"/>
      <c r="BQE3277" s="137"/>
      <c r="BQF3277" s="137"/>
      <c r="BQG3277" s="137"/>
      <c r="BQH3277" s="137"/>
      <c r="BQI3277" s="137"/>
      <c r="BQJ3277" s="137"/>
      <c r="BQK3277" s="137"/>
      <c r="BQL3277" s="137"/>
      <c r="BQM3277" s="137"/>
      <c r="BQN3277" s="137"/>
      <c r="BQO3277" s="137"/>
      <c r="BQP3277" s="137"/>
      <c r="BQQ3277" s="137"/>
      <c r="BQR3277" s="137"/>
      <c r="BQS3277" s="137"/>
      <c r="BQT3277" s="137"/>
      <c r="BQU3277" s="137"/>
      <c r="BQV3277" s="137"/>
      <c r="BQW3277" s="137"/>
      <c r="BQX3277" s="137"/>
      <c r="BQY3277" s="137"/>
      <c r="BQZ3277" s="137"/>
      <c r="BRA3277" s="137"/>
      <c r="BRB3277" s="137"/>
      <c r="BRC3277" s="137"/>
      <c r="BRD3277" s="137"/>
      <c r="BRE3277" s="137"/>
      <c r="BRF3277" s="137"/>
      <c r="BRG3277" s="137"/>
      <c r="BRH3277" s="137"/>
      <c r="BRI3277" s="137"/>
      <c r="BRJ3277" s="137"/>
      <c r="BRK3277" s="137"/>
      <c r="BRL3277" s="137"/>
      <c r="BRM3277" s="137"/>
      <c r="BRN3277" s="137"/>
      <c r="BRO3277" s="137"/>
      <c r="BRP3277" s="137"/>
      <c r="BRQ3277" s="137"/>
      <c r="BRR3277" s="137"/>
      <c r="BRS3277" s="137"/>
      <c r="BRT3277" s="137"/>
      <c r="BRU3277" s="137"/>
      <c r="BRV3277" s="137"/>
      <c r="BRW3277" s="137"/>
      <c r="BRX3277" s="137"/>
      <c r="BRY3277" s="137"/>
      <c r="BRZ3277" s="137"/>
      <c r="BSA3277" s="137"/>
      <c r="BSB3277" s="137"/>
      <c r="BSC3277" s="137"/>
      <c r="BSD3277" s="137"/>
      <c r="BSE3277" s="137"/>
      <c r="BSF3277" s="137"/>
      <c r="BSG3277" s="137"/>
      <c r="BSH3277" s="137"/>
      <c r="BSI3277" s="137"/>
      <c r="BSJ3277" s="137"/>
      <c r="BSK3277" s="137"/>
      <c r="BSL3277" s="137"/>
      <c r="BSM3277" s="137"/>
      <c r="BSN3277" s="137"/>
      <c r="BSO3277" s="137"/>
      <c r="BSP3277" s="137"/>
      <c r="BSQ3277" s="137"/>
      <c r="BSR3277" s="137"/>
      <c r="BSS3277" s="137"/>
      <c r="BST3277" s="137"/>
      <c r="BSU3277" s="137"/>
      <c r="BSV3277" s="137"/>
      <c r="BSW3277" s="137"/>
      <c r="BSX3277" s="137"/>
      <c r="BSY3277" s="137"/>
      <c r="BSZ3277" s="137"/>
      <c r="BTA3277" s="137"/>
      <c r="BTB3277" s="137"/>
      <c r="BTC3277" s="137"/>
      <c r="BTD3277" s="137"/>
      <c r="BTE3277" s="137"/>
      <c r="BTF3277" s="137"/>
      <c r="BTG3277" s="137"/>
      <c r="BTH3277" s="137"/>
      <c r="BTI3277" s="137"/>
      <c r="BTJ3277" s="137"/>
      <c r="BTK3277" s="137"/>
      <c r="BTL3277" s="137"/>
      <c r="BTM3277" s="137"/>
      <c r="BTN3277" s="137"/>
      <c r="BTO3277" s="137"/>
      <c r="BTP3277" s="137"/>
      <c r="BTQ3277" s="137"/>
      <c r="BTR3277" s="137"/>
      <c r="BTS3277" s="137"/>
      <c r="BTT3277" s="137"/>
      <c r="BTU3277" s="137"/>
      <c r="BTV3277" s="137"/>
      <c r="BTW3277" s="137"/>
      <c r="BTX3277" s="137"/>
      <c r="BTY3277" s="137"/>
      <c r="BTZ3277" s="137"/>
      <c r="BUA3277" s="137"/>
      <c r="BUB3277" s="137"/>
      <c r="BUC3277" s="137"/>
      <c r="BUD3277" s="137"/>
      <c r="BUE3277" s="137"/>
      <c r="BUF3277" s="137"/>
      <c r="BUG3277" s="137"/>
      <c r="BUH3277" s="137"/>
      <c r="BUI3277" s="137"/>
      <c r="BUJ3277" s="137"/>
      <c r="BUK3277" s="137"/>
      <c r="BUL3277" s="137"/>
      <c r="BUM3277" s="137"/>
      <c r="BUN3277" s="137"/>
      <c r="BUO3277" s="137"/>
      <c r="BUP3277" s="137"/>
      <c r="BUQ3277" s="137"/>
      <c r="BUR3277" s="137"/>
      <c r="BUS3277" s="137"/>
      <c r="BUT3277" s="137"/>
      <c r="BUU3277" s="137"/>
      <c r="BUV3277" s="137"/>
      <c r="BUW3277" s="137"/>
      <c r="BUX3277" s="137"/>
      <c r="BUY3277" s="137"/>
      <c r="BUZ3277" s="137"/>
      <c r="BVA3277" s="137"/>
      <c r="BVB3277" s="137"/>
      <c r="BVC3277" s="137"/>
      <c r="BVD3277" s="137"/>
      <c r="BVE3277" s="137"/>
      <c r="BVF3277" s="137"/>
      <c r="BVG3277" s="137"/>
      <c r="BVH3277" s="137"/>
      <c r="BVI3277" s="137"/>
      <c r="BVJ3277" s="137"/>
      <c r="BVK3277" s="137"/>
      <c r="BVL3277" s="137"/>
      <c r="BVM3277" s="137"/>
      <c r="BVN3277" s="137"/>
      <c r="BVO3277" s="137"/>
      <c r="BVP3277" s="137"/>
      <c r="BVQ3277" s="137"/>
      <c r="BVR3277" s="137"/>
      <c r="BVS3277" s="137"/>
      <c r="BVT3277" s="137"/>
      <c r="BVU3277" s="137"/>
      <c r="BVV3277" s="137"/>
      <c r="BVW3277" s="137"/>
      <c r="BVX3277" s="137"/>
      <c r="BVY3277" s="137"/>
      <c r="BVZ3277" s="137"/>
      <c r="BWA3277" s="137"/>
      <c r="BWB3277" s="137"/>
      <c r="BWC3277" s="137"/>
      <c r="BWD3277" s="137"/>
      <c r="BWE3277" s="137"/>
      <c r="BWF3277" s="137"/>
      <c r="BWG3277" s="137"/>
      <c r="BWH3277" s="137"/>
      <c r="BWI3277" s="137"/>
      <c r="BWJ3277" s="137"/>
      <c r="BWK3277" s="137"/>
      <c r="BWL3277" s="137"/>
      <c r="BWM3277" s="137"/>
      <c r="BWN3277" s="137"/>
      <c r="BWO3277" s="137"/>
      <c r="BWP3277" s="137"/>
      <c r="BWQ3277" s="137"/>
      <c r="BWR3277" s="137"/>
      <c r="BWS3277" s="137"/>
      <c r="BWT3277" s="137"/>
      <c r="BWU3277" s="137"/>
      <c r="BWV3277" s="137"/>
      <c r="BWW3277" s="137"/>
      <c r="BWX3277" s="137"/>
      <c r="BWY3277" s="137"/>
      <c r="BWZ3277" s="137"/>
      <c r="BXA3277" s="137"/>
      <c r="BXB3277" s="137"/>
      <c r="BXC3277" s="137"/>
      <c r="BXD3277" s="137"/>
      <c r="BXE3277" s="137"/>
      <c r="BXF3277" s="137"/>
      <c r="BXG3277" s="137"/>
      <c r="BXH3277" s="137"/>
      <c r="BXI3277" s="137"/>
      <c r="BXJ3277" s="137"/>
      <c r="BXK3277" s="137"/>
      <c r="BXL3277" s="137"/>
      <c r="BXM3277" s="137"/>
      <c r="BXN3277" s="137"/>
      <c r="BXO3277" s="137"/>
      <c r="BXP3277" s="137"/>
      <c r="BXQ3277" s="137"/>
      <c r="BXR3277" s="137"/>
      <c r="BXS3277" s="137"/>
      <c r="BXT3277" s="137"/>
      <c r="BXU3277" s="137"/>
      <c r="BXV3277" s="137"/>
      <c r="BXW3277" s="137"/>
      <c r="BXX3277" s="137"/>
      <c r="BXY3277" s="137"/>
      <c r="BXZ3277" s="137"/>
      <c r="BYA3277" s="137"/>
      <c r="BYB3277" s="137"/>
      <c r="BYC3277" s="137"/>
      <c r="BYD3277" s="137"/>
      <c r="BYE3277" s="137"/>
      <c r="BYF3277" s="137"/>
      <c r="BYG3277" s="137"/>
      <c r="BYH3277" s="137"/>
      <c r="BYI3277" s="137"/>
      <c r="BYJ3277" s="137"/>
      <c r="BYK3277" s="137"/>
      <c r="BYL3277" s="137"/>
      <c r="BYM3277" s="137"/>
      <c r="BYN3277" s="137"/>
      <c r="BYO3277" s="137"/>
      <c r="BYP3277" s="137"/>
      <c r="BYQ3277" s="137"/>
      <c r="BYR3277" s="137"/>
      <c r="BYS3277" s="137"/>
      <c r="BYT3277" s="137"/>
      <c r="BYU3277" s="137"/>
      <c r="BYV3277" s="137"/>
      <c r="BYW3277" s="137"/>
      <c r="BYX3277" s="137"/>
      <c r="BYY3277" s="137"/>
      <c r="BYZ3277" s="137"/>
      <c r="BZA3277" s="137"/>
      <c r="BZB3277" s="137"/>
      <c r="BZC3277" s="137"/>
      <c r="BZD3277" s="137"/>
      <c r="BZE3277" s="137"/>
      <c r="BZF3277" s="137"/>
      <c r="BZG3277" s="137"/>
      <c r="BZH3277" s="137"/>
      <c r="BZI3277" s="137"/>
      <c r="BZJ3277" s="137"/>
      <c r="BZK3277" s="137"/>
      <c r="BZL3277" s="137"/>
      <c r="BZM3277" s="137"/>
      <c r="BZN3277" s="137"/>
      <c r="BZO3277" s="137"/>
      <c r="BZP3277" s="137"/>
      <c r="BZQ3277" s="137"/>
      <c r="BZR3277" s="137"/>
      <c r="BZS3277" s="137"/>
      <c r="BZT3277" s="137"/>
      <c r="BZU3277" s="137"/>
      <c r="BZV3277" s="137"/>
      <c r="BZW3277" s="137"/>
      <c r="BZX3277" s="137"/>
      <c r="BZY3277" s="137"/>
      <c r="BZZ3277" s="137"/>
      <c r="CAA3277" s="137"/>
      <c r="CAB3277" s="137"/>
      <c r="CAC3277" s="137"/>
      <c r="CAD3277" s="137"/>
      <c r="CAE3277" s="137"/>
      <c r="CAF3277" s="137"/>
      <c r="CAG3277" s="137"/>
      <c r="CAH3277" s="137"/>
      <c r="CAI3277" s="137"/>
      <c r="CAJ3277" s="137"/>
      <c r="CAK3277" s="137"/>
      <c r="CAL3277" s="137"/>
      <c r="CAM3277" s="137"/>
      <c r="CAN3277" s="137"/>
      <c r="CAO3277" s="137"/>
      <c r="CAP3277" s="137"/>
      <c r="CAQ3277" s="137"/>
      <c r="CAR3277" s="137"/>
      <c r="CAS3277" s="137"/>
      <c r="CAT3277" s="137"/>
      <c r="CAU3277" s="137"/>
      <c r="CAV3277" s="137"/>
      <c r="CAW3277" s="137"/>
      <c r="CAX3277" s="137"/>
      <c r="CAY3277" s="137"/>
      <c r="CAZ3277" s="137"/>
      <c r="CBA3277" s="137"/>
      <c r="CBB3277" s="137"/>
      <c r="CBC3277" s="137"/>
      <c r="CBD3277" s="137"/>
      <c r="CBE3277" s="137"/>
      <c r="CBF3277" s="137"/>
      <c r="CBG3277" s="137"/>
      <c r="CBH3277" s="137"/>
      <c r="CBI3277" s="137"/>
      <c r="CBJ3277" s="137"/>
      <c r="CBK3277" s="137"/>
      <c r="CBL3277" s="137"/>
      <c r="CBM3277" s="137"/>
      <c r="CBN3277" s="137"/>
      <c r="CBO3277" s="137"/>
      <c r="CBP3277" s="137"/>
      <c r="CBQ3277" s="137"/>
      <c r="CBR3277" s="137"/>
      <c r="CBS3277" s="137"/>
      <c r="CBT3277" s="137"/>
      <c r="CBU3277" s="137"/>
      <c r="CBV3277" s="137"/>
      <c r="CBW3277" s="137"/>
      <c r="CBX3277" s="137"/>
      <c r="CBY3277" s="137"/>
      <c r="CBZ3277" s="137"/>
      <c r="CCA3277" s="137"/>
      <c r="CCB3277" s="137"/>
      <c r="CCC3277" s="137"/>
      <c r="CCD3277" s="137"/>
      <c r="CCE3277" s="137"/>
      <c r="CCF3277" s="137"/>
      <c r="CCG3277" s="137"/>
      <c r="CCH3277" s="137"/>
      <c r="CCI3277" s="137"/>
      <c r="CCJ3277" s="137"/>
      <c r="CCK3277" s="137"/>
      <c r="CCL3277" s="137"/>
      <c r="CCM3277" s="137"/>
      <c r="CCN3277" s="137"/>
      <c r="CCO3277" s="137"/>
      <c r="CCP3277" s="137"/>
      <c r="CCQ3277" s="137"/>
      <c r="CCR3277" s="137"/>
      <c r="CCS3277" s="137"/>
      <c r="CCT3277" s="137"/>
      <c r="CCU3277" s="137"/>
      <c r="CCV3277" s="137"/>
      <c r="CCW3277" s="137"/>
      <c r="CCX3277" s="137"/>
      <c r="CCY3277" s="137"/>
      <c r="CCZ3277" s="137"/>
      <c r="CDA3277" s="137"/>
      <c r="CDB3277" s="137"/>
      <c r="CDC3277" s="137"/>
      <c r="CDD3277" s="137"/>
      <c r="CDE3277" s="137"/>
      <c r="CDF3277" s="137"/>
      <c r="CDG3277" s="137"/>
      <c r="CDH3277" s="137"/>
      <c r="CDI3277" s="137"/>
      <c r="CDJ3277" s="137"/>
      <c r="CDK3277" s="137"/>
      <c r="CDL3277" s="137"/>
      <c r="CDM3277" s="137"/>
      <c r="CDN3277" s="137"/>
      <c r="CDO3277" s="137"/>
      <c r="CDP3277" s="137"/>
      <c r="CDQ3277" s="137"/>
      <c r="CDR3277" s="137"/>
      <c r="CDS3277" s="137"/>
      <c r="CDT3277" s="137"/>
      <c r="CDU3277" s="137"/>
      <c r="CDV3277" s="137"/>
      <c r="CDW3277" s="137"/>
      <c r="CDX3277" s="137"/>
      <c r="CDY3277" s="137"/>
      <c r="CDZ3277" s="137"/>
      <c r="CEA3277" s="137"/>
      <c r="CEB3277" s="137"/>
      <c r="CEC3277" s="137"/>
      <c r="CED3277" s="137"/>
      <c r="CEE3277" s="137"/>
      <c r="CEF3277" s="137"/>
      <c r="CEG3277" s="137"/>
      <c r="CEH3277" s="137"/>
      <c r="CEI3277" s="137"/>
      <c r="CEJ3277" s="137"/>
      <c r="CEK3277" s="137"/>
      <c r="CEL3277" s="137"/>
      <c r="CEM3277" s="137"/>
      <c r="CEN3277" s="137"/>
      <c r="CEO3277" s="137"/>
      <c r="CEP3277" s="137"/>
      <c r="CEQ3277" s="137"/>
      <c r="CER3277" s="137"/>
      <c r="CES3277" s="137"/>
      <c r="CET3277" s="137"/>
      <c r="CEU3277" s="137"/>
      <c r="CEV3277" s="137"/>
      <c r="CEW3277" s="137"/>
      <c r="CEX3277" s="137"/>
      <c r="CEY3277" s="137"/>
      <c r="CEZ3277" s="137"/>
      <c r="CFA3277" s="137"/>
      <c r="CFB3277" s="137"/>
      <c r="CFC3277" s="137"/>
      <c r="CFD3277" s="137"/>
      <c r="CFE3277" s="137"/>
      <c r="CFF3277" s="137"/>
      <c r="CFG3277" s="137"/>
      <c r="CFH3277" s="137"/>
      <c r="CFI3277" s="137"/>
      <c r="CFJ3277" s="137"/>
      <c r="CFK3277" s="137"/>
      <c r="CFL3277" s="137"/>
      <c r="CFM3277" s="137"/>
      <c r="CFN3277" s="137"/>
      <c r="CFO3277" s="137"/>
      <c r="CFP3277" s="137"/>
      <c r="CFQ3277" s="137"/>
      <c r="CFR3277" s="137"/>
      <c r="CFS3277" s="137"/>
      <c r="CFT3277" s="137"/>
      <c r="CFU3277" s="137"/>
      <c r="CFV3277" s="137"/>
      <c r="CFW3277" s="137"/>
      <c r="CFX3277" s="137"/>
      <c r="CFY3277" s="137"/>
      <c r="CFZ3277" s="137"/>
      <c r="CGA3277" s="137"/>
      <c r="CGB3277" s="137"/>
      <c r="CGC3277" s="137"/>
      <c r="CGD3277" s="137"/>
      <c r="CGE3277" s="137"/>
      <c r="CGF3277" s="137"/>
      <c r="CGG3277" s="137"/>
      <c r="CGH3277" s="137"/>
      <c r="CGI3277" s="137"/>
      <c r="CGJ3277" s="137"/>
      <c r="CGK3277" s="137"/>
      <c r="CGL3277" s="137"/>
      <c r="CGM3277" s="137"/>
      <c r="CGN3277" s="137"/>
      <c r="CGO3277" s="137"/>
      <c r="CGP3277" s="137"/>
      <c r="CGQ3277" s="137"/>
      <c r="CGR3277" s="137"/>
      <c r="CGS3277" s="137"/>
      <c r="CGT3277" s="137"/>
      <c r="CGU3277" s="137"/>
      <c r="CGV3277" s="137"/>
      <c r="CGW3277" s="137"/>
      <c r="CGX3277" s="137"/>
      <c r="CGY3277" s="137"/>
      <c r="CGZ3277" s="137"/>
      <c r="CHA3277" s="137"/>
      <c r="CHB3277" s="137"/>
      <c r="CHC3277" s="137"/>
      <c r="CHD3277" s="137"/>
      <c r="CHE3277" s="137"/>
      <c r="CHF3277" s="137"/>
      <c r="CHG3277" s="137"/>
      <c r="CHH3277" s="137"/>
      <c r="CHI3277" s="137"/>
      <c r="CHJ3277" s="137"/>
      <c r="CHK3277" s="137"/>
      <c r="CHL3277" s="137"/>
      <c r="CHM3277" s="137"/>
      <c r="CHN3277" s="137"/>
      <c r="CHO3277" s="137"/>
      <c r="CHP3277" s="137"/>
      <c r="CHQ3277" s="137"/>
      <c r="CHR3277" s="137"/>
      <c r="CHS3277" s="137"/>
      <c r="CHT3277" s="137"/>
      <c r="CHU3277" s="137"/>
      <c r="CHV3277" s="137"/>
      <c r="CHW3277" s="137"/>
      <c r="CHX3277" s="137"/>
      <c r="CHY3277" s="137"/>
      <c r="CHZ3277" s="137"/>
      <c r="CIA3277" s="137"/>
      <c r="CIB3277" s="137"/>
      <c r="CIC3277" s="137"/>
      <c r="CID3277" s="137"/>
      <c r="CIE3277" s="137"/>
      <c r="CIF3277" s="137"/>
      <c r="CIG3277" s="137"/>
      <c r="CIH3277" s="137"/>
      <c r="CII3277" s="137"/>
      <c r="CIJ3277" s="137"/>
      <c r="CIK3277" s="137"/>
      <c r="CIL3277" s="137"/>
      <c r="CIM3277" s="137"/>
      <c r="CIN3277" s="137"/>
      <c r="CIO3277" s="137"/>
      <c r="CIP3277" s="137"/>
      <c r="CIQ3277" s="137"/>
      <c r="CIR3277" s="137"/>
      <c r="CIS3277" s="137"/>
      <c r="CIT3277" s="137"/>
      <c r="CIU3277" s="137"/>
      <c r="CIV3277" s="137"/>
      <c r="CIW3277" s="137"/>
      <c r="CIX3277" s="137"/>
      <c r="CIY3277" s="137"/>
      <c r="CIZ3277" s="137"/>
      <c r="CJA3277" s="137"/>
      <c r="CJB3277" s="137"/>
      <c r="CJC3277" s="137"/>
      <c r="CJD3277" s="137"/>
      <c r="CJE3277" s="137"/>
      <c r="CJF3277" s="137"/>
      <c r="CJG3277" s="137"/>
      <c r="CJH3277" s="137"/>
      <c r="CJI3277" s="137"/>
      <c r="CJJ3277" s="137"/>
      <c r="CJK3277" s="137"/>
      <c r="CJL3277" s="137"/>
      <c r="CJM3277" s="137"/>
      <c r="CJN3277" s="137"/>
      <c r="CJO3277" s="137"/>
      <c r="CJP3277" s="137"/>
      <c r="CJQ3277" s="137"/>
      <c r="CJR3277" s="137"/>
      <c r="CJS3277" s="137"/>
      <c r="CJT3277" s="137"/>
      <c r="CJU3277" s="137"/>
      <c r="CJV3277" s="137"/>
      <c r="CJW3277" s="137"/>
      <c r="CJX3277" s="137"/>
      <c r="CJY3277" s="137"/>
      <c r="CJZ3277" s="137"/>
      <c r="CKA3277" s="137"/>
      <c r="CKB3277" s="137"/>
      <c r="CKC3277" s="137"/>
      <c r="CKD3277" s="137"/>
      <c r="CKE3277" s="137"/>
      <c r="CKF3277" s="137"/>
      <c r="CKG3277" s="137"/>
      <c r="CKH3277" s="137"/>
      <c r="CKI3277" s="137"/>
      <c r="CKJ3277" s="137"/>
      <c r="CKK3277" s="137"/>
      <c r="CKL3277" s="137"/>
      <c r="CKM3277" s="137"/>
      <c r="CKN3277" s="137"/>
      <c r="CKO3277" s="137"/>
      <c r="CKP3277" s="137"/>
      <c r="CKQ3277" s="137"/>
      <c r="CKR3277" s="137"/>
      <c r="CKS3277" s="137"/>
      <c r="CKT3277" s="137"/>
      <c r="CKU3277" s="137"/>
      <c r="CKV3277" s="137"/>
      <c r="CKW3277" s="137"/>
      <c r="CKX3277" s="137"/>
      <c r="CKY3277" s="137"/>
      <c r="CKZ3277" s="137"/>
      <c r="CLA3277" s="137"/>
      <c r="CLB3277" s="137"/>
      <c r="CLC3277" s="137"/>
      <c r="CLD3277" s="137"/>
      <c r="CLE3277" s="137"/>
      <c r="CLF3277" s="137"/>
      <c r="CLG3277" s="137"/>
      <c r="CLH3277" s="137"/>
      <c r="CLI3277" s="137"/>
      <c r="CLJ3277" s="137"/>
      <c r="CLK3277" s="137"/>
      <c r="CLL3277" s="137"/>
      <c r="CLM3277" s="137"/>
      <c r="CLN3277" s="137"/>
      <c r="CLO3277" s="137"/>
      <c r="CLP3277" s="137"/>
      <c r="CLQ3277" s="137"/>
      <c r="CLR3277" s="137"/>
      <c r="CLS3277" s="137"/>
      <c r="CLT3277" s="137"/>
      <c r="CLU3277" s="137"/>
      <c r="CLV3277" s="137"/>
      <c r="CLW3277" s="137"/>
      <c r="CLX3277" s="137"/>
      <c r="CLY3277" s="137"/>
      <c r="CLZ3277" s="137"/>
      <c r="CMA3277" s="137"/>
      <c r="CMB3277" s="137"/>
      <c r="CMC3277" s="137"/>
      <c r="CMD3277" s="137"/>
      <c r="CME3277" s="137"/>
      <c r="CMF3277" s="137"/>
      <c r="CMG3277" s="137"/>
      <c r="CMH3277" s="137"/>
      <c r="CMI3277" s="137"/>
      <c r="CMJ3277" s="137"/>
      <c r="CMK3277" s="137"/>
      <c r="CML3277" s="137"/>
      <c r="CMM3277" s="137"/>
      <c r="CMN3277" s="137"/>
      <c r="CMO3277" s="137"/>
      <c r="CMP3277" s="137"/>
      <c r="CMQ3277" s="137"/>
      <c r="CMR3277" s="137"/>
      <c r="CMS3277" s="137"/>
      <c r="CMT3277" s="137"/>
      <c r="CMU3277" s="137"/>
      <c r="CMV3277" s="137"/>
      <c r="CMW3277" s="137"/>
      <c r="CMX3277" s="137"/>
      <c r="CMY3277" s="137"/>
      <c r="CMZ3277" s="137"/>
      <c r="CNA3277" s="137"/>
      <c r="CNB3277" s="137"/>
      <c r="CNC3277" s="137"/>
      <c r="CND3277" s="137"/>
      <c r="CNE3277" s="137"/>
      <c r="CNF3277" s="137"/>
      <c r="CNG3277" s="137"/>
      <c r="CNH3277" s="137"/>
      <c r="CNI3277" s="137"/>
      <c r="CNJ3277" s="137"/>
      <c r="CNK3277" s="137"/>
      <c r="CNL3277" s="137"/>
      <c r="CNM3277" s="137"/>
      <c r="CNN3277" s="137"/>
      <c r="CNO3277" s="137"/>
      <c r="CNP3277" s="137"/>
      <c r="CNQ3277" s="137"/>
      <c r="CNR3277" s="137"/>
      <c r="CNS3277" s="137"/>
      <c r="CNT3277" s="137"/>
      <c r="CNU3277" s="137"/>
      <c r="CNV3277" s="137"/>
      <c r="CNW3277" s="137"/>
      <c r="CNX3277" s="137"/>
      <c r="CNY3277" s="137"/>
      <c r="CNZ3277" s="137"/>
      <c r="COA3277" s="137"/>
      <c r="COB3277" s="137"/>
      <c r="COC3277" s="137"/>
      <c r="COD3277" s="137"/>
      <c r="COE3277" s="137"/>
      <c r="COF3277" s="137"/>
      <c r="COG3277" s="137"/>
      <c r="COH3277" s="137"/>
      <c r="COI3277" s="137"/>
      <c r="COJ3277" s="137"/>
      <c r="COK3277" s="137"/>
      <c r="COL3277" s="137"/>
      <c r="COM3277" s="137"/>
      <c r="CON3277" s="137"/>
      <c r="COO3277" s="137"/>
      <c r="COP3277" s="137"/>
      <c r="COQ3277" s="137"/>
      <c r="COR3277" s="137"/>
      <c r="COS3277" s="137"/>
      <c r="COT3277" s="137"/>
      <c r="COU3277" s="137"/>
      <c r="COV3277" s="137"/>
      <c r="COW3277" s="137"/>
      <c r="COX3277" s="137"/>
      <c r="COY3277" s="137"/>
      <c r="COZ3277" s="137"/>
      <c r="CPA3277" s="137"/>
      <c r="CPB3277" s="137"/>
      <c r="CPC3277" s="137"/>
      <c r="CPD3277" s="137"/>
      <c r="CPE3277" s="137"/>
      <c r="CPF3277" s="137"/>
      <c r="CPG3277" s="137"/>
      <c r="CPH3277" s="137"/>
      <c r="CPI3277" s="137"/>
      <c r="CPJ3277" s="137"/>
      <c r="CPK3277" s="137"/>
      <c r="CPL3277" s="137"/>
      <c r="CPM3277" s="137"/>
      <c r="CPN3277" s="137"/>
      <c r="CPO3277" s="137"/>
      <c r="CPP3277" s="137"/>
      <c r="CPQ3277" s="137"/>
      <c r="CPR3277" s="137"/>
      <c r="CPS3277" s="137"/>
      <c r="CPT3277" s="137"/>
      <c r="CPU3277" s="137"/>
      <c r="CPV3277" s="137"/>
      <c r="CPW3277" s="137"/>
      <c r="CPX3277" s="137"/>
      <c r="CPY3277" s="137"/>
      <c r="CPZ3277" s="137"/>
      <c r="CQA3277" s="137"/>
      <c r="CQB3277" s="137"/>
      <c r="CQC3277" s="137"/>
      <c r="CQD3277" s="137"/>
      <c r="CQE3277" s="137"/>
      <c r="CQF3277" s="137"/>
      <c r="CQG3277" s="137"/>
      <c r="CQH3277" s="137"/>
      <c r="CQI3277" s="137"/>
      <c r="CQJ3277" s="137"/>
      <c r="CQK3277" s="137"/>
      <c r="CQL3277" s="137"/>
      <c r="CQM3277" s="137"/>
      <c r="CQN3277" s="137"/>
      <c r="CQO3277" s="137"/>
      <c r="CQP3277" s="137"/>
      <c r="CQQ3277" s="137"/>
      <c r="CQR3277" s="137"/>
      <c r="CQS3277" s="137"/>
      <c r="CQT3277" s="137"/>
      <c r="CQU3277" s="137"/>
      <c r="CQV3277" s="137"/>
      <c r="CQW3277" s="137"/>
      <c r="CQX3277" s="137"/>
      <c r="CQY3277" s="137"/>
      <c r="CQZ3277" s="137"/>
      <c r="CRA3277" s="137"/>
      <c r="CRB3277" s="137"/>
      <c r="CRC3277" s="137"/>
      <c r="CRD3277" s="137"/>
      <c r="CRE3277" s="137"/>
      <c r="CRF3277" s="137"/>
      <c r="CRG3277" s="137"/>
      <c r="CRH3277" s="137"/>
      <c r="CRI3277" s="137"/>
      <c r="CRJ3277" s="137"/>
      <c r="CRK3277" s="137"/>
      <c r="CRL3277" s="137"/>
      <c r="CRM3277" s="137"/>
      <c r="CRN3277" s="137"/>
      <c r="CRO3277" s="137"/>
      <c r="CRP3277" s="137"/>
      <c r="CRQ3277" s="137"/>
      <c r="CRR3277" s="137"/>
      <c r="CRS3277" s="137"/>
      <c r="CRT3277" s="137"/>
      <c r="CRU3277" s="137"/>
      <c r="CRV3277" s="137"/>
      <c r="CRW3277" s="137"/>
      <c r="CRX3277" s="137"/>
      <c r="CRY3277" s="137"/>
      <c r="CRZ3277" s="137"/>
      <c r="CSA3277" s="137"/>
      <c r="CSB3277" s="137"/>
      <c r="CSC3277" s="137"/>
      <c r="CSD3277" s="137"/>
      <c r="CSE3277" s="137"/>
      <c r="CSF3277" s="137"/>
      <c r="CSG3277" s="137"/>
      <c r="CSH3277" s="137"/>
      <c r="CSI3277" s="137"/>
      <c r="CSJ3277" s="137"/>
      <c r="CSK3277" s="137"/>
      <c r="CSL3277" s="137"/>
      <c r="CSM3277" s="137"/>
      <c r="CSN3277" s="137"/>
      <c r="CSO3277" s="137"/>
      <c r="CSP3277" s="137"/>
      <c r="CSQ3277" s="137"/>
      <c r="CSR3277" s="137"/>
      <c r="CSS3277" s="137"/>
      <c r="CST3277" s="137"/>
      <c r="CSU3277" s="137"/>
      <c r="CSV3277" s="137"/>
      <c r="CSW3277" s="137"/>
      <c r="CSX3277" s="137"/>
      <c r="CSY3277" s="137"/>
      <c r="CSZ3277" s="137"/>
      <c r="CTA3277" s="137"/>
      <c r="CTB3277" s="137"/>
      <c r="CTC3277" s="137"/>
      <c r="CTD3277" s="137"/>
      <c r="CTE3277" s="137"/>
      <c r="CTF3277" s="137"/>
      <c r="CTG3277" s="137"/>
      <c r="CTH3277" s="137"/>
      <c r="CTI3277" s="137"/>
      <c r="CTJ3277" s="137"/>
      <c r="CTK3277" s="137"/>
      <c r="CTL3277" s="137"/>
      <c r="CTM3277" s="137"/>
      <c r="CTN3277" s="137"/>
      <c r="CTO3277" s="137"/>
      <c r="CTP3277" s="137"/>
      <c r="CTQ3277" s="137"/>
      <c r="CTR3277" s="137"/>
      <c r="CTS3277" s="137"/>
      <c r="CTT3277" s="137"/>
      <c r="CTU3277" s="137"/>
      <c r="CTV3277" s="137"/>
      <c r="CTW3277" s="137"/>
      <c r="CTX3277" s="137"/>
      <c r="CTY3277" s="137"/>
      <c r="CTZ3277" s="137"/>
      <c r="CUA3277" s="137"/>
      <c r="CUB3277" s="137"/>
      <c r="CUC3277" s="137"/>
      <c r="CUD3277" s="137"/>
      <c r="CUE3277" s="137"/>
      <c r="CUF3277" s="137"/>
      <c r="CUG3277" s="137"/>
      <c r="CUH3277" s="137"/>
      <c r="CUI3277" s="137"/>
      <c r="CUJ3277" s="137"/>
      <c r="CUK3277" s="137"/>
      <c r="CUL3277" s="137"/>
      <c r="CUM3277" s="137"/>
      <c r="CUN3277" s="137"/>
      <c r="CUO3277" s="137"/>
      <c r="CUP3277" s="137"/>
      <c r="CUQ3277" s="137"/>
      <c r="CUR3277" s="137"/>
      <c r="CUS3277" s="137"/>
      <c r="CUT3277" s="137"/>
      <c r="CUU3277" s="137"/>
      <c r="CUV3277" s="137"/>
      <c r="CUW3277" s="137"/>
      <c r="CUX3277" s="137"/>
      <c r="CUY3277" s="137"/>
      <c r="CUZ3277" s="137"/>
      <c r="CVA3277" s="137"/>
      <c r="CVB3277" s="137"/>
      <c r="CVC3277" s="137"/>
      <c r="CVD3277" s="137"/>
      <c r="CVE3277" s="137"/>
      <c r="CVF3277" s="137"/>
      <c r="CVG3277" s="137"/>
      <c r="CVH3277" s="137"/>
      <c r="CVI3277" s="137"/>
      <c r="CVJ3277" s="137"/>
      <c r="CVK3277" s="137"/>
      <c r="CVL3277" s="137"/>
      <c r="CVM3277" s="137"/>
      <c r="CVN3277" s="137"/>
      <c r="CVO3277" s="137"/>
      <c r="CVP3277" s="137"/>
      <c r="CVQ3277" s="137"/>
      <c r="CVR3277" s="137"/>
      <c r="CVS3277" s="137"/>
      <c r="CVT3277" s="137"/>
      <c r="CVU3277" s="137"/>
      <c r="CVV3277" s="137"/>
      <c r="CVW3277" s="137"/>
      <c r="CVX3277" s="137"/>
      <c r="CVY3277" s="137"/>
      <c r="CVZ3277" s="137"/>
      <c r="CWA3277" s="137"/>
      <c r="CWB3277" s="137"/>
      <c r="CWC3277" s="137"/>
      <c r="CWD3277" s="137"/>
      <c r="CWE3277" s="137"/>
      <c r="CWF3277" s="137"/>
      <c r="CWG3277" s="137"/>
      <c r="CWH3277" s="137"/>
      <c r="CWI3277" s="137"/>
      <c r="CWJ3277" s="137"/>
      <c r="CWK3277" s="137"/>
      <c r="CWL3277" s="137"/>
      <c r="CWM3277" s="137"/>
      <c r="CWN3277" s="137"/>
      <c r="CWO3277" s="137"/>
      <c r="CWP3277" s="137"/>
      <c r="CWQ3277" s="137"/>
      <c r="CWR3277" s="137"/>
      <c r="CWS3277" s="137"/>
      <c r="CWT3277" s="137"/>
      <c r="CWU3277" s="137"/>
      <c r="CWV3277" s="137"/>
      <c r="CWW3277" s="137"/>
      <c r="CWX3277" s="137"/>
      <c r="CWY3277" s="137"/>
      <c r="CWZ3277" s="137"/>
      <c r="CXA3277" s="137"/>
      <c r="CXB3277" s="137"/>
      <c r="CXC3277" s="137"/>
      <c r="CXD3277" s="137"/>
      <c r="CXE3277" s="137"/>
      <c r="CXF3277" s="137"/>
      <c r="CXG3277" s="137"/>
      <c r="CXH3277" s="137"/>
      <c r="CXI3277" s="137"/>
      <c r="CXJ3277" s="137"/>
      <c r="CXK3277" s="137"/>
      <c r="CXL3277" s="137"/>
      <c r="CXM3277" s="137"/>
      <c r="CXN3277" s="137"/>
      <c r="CXO3277" s="137"/>
      <c r="CXP3277" s="137"/>
      <c r="CXQ3277" s="137"/>
      <c r="CXR3277" s="137"/>
      <c r="CXS3277" s="137"/>
      <c r="CXT3277" s="137"/>
      <c r="CXU3277" s="137"/>
      <c r="CXV3277" s="137"/>
      <c r="CXW3277" s="137"/>
      <c r="CXX3277" s="137"/>
      <c r="CXY3277" s="137"/>
      <c r="CXZ3277" s="137"/>
      <c r="CYA3277" s="137"/>
      <c r="CYB3277" s="137"/>
      <c r="CYC3277" s="137"/>
      <c r="CYD3277" s="137"/>
      <c r="CYE3277" s="137"/>
      <c r="CYF3277" s="137"/>
      <c r="CYG3277" s="137"/>
      <c r="CYH3277" s="137"/>
      <c r="CYI3277" s="137"/>
      <c r="CYJ3277" s="137"/>
      <c r="CYK3277" s="137"/>
      <c r="CYL3277" s="137"/>
      <c r="CYM3277" s="137"/>
      <c r="CYN3277" s="137"/>
      <c r="CYO3277" s="137"/>
      <c r="CYP3277" s="137"/>
      <c r="CYQ3277" s="137"/>
      <c r="CYR3277" s="137"/>
      <c r="CYS3277" s="137"/>
      <c r="CYT3277" s="137"/>
      <c r="CYU3277" s="137"/>
      <c r="CYV3277" s="137"/>
      <c r="CYW3277" s="137"/>
      <c r="CYX3277" s="137"/>
      <c r="CYY3277" s="137"/>
      <c r="CYZ3277" s="137"/>
      <c r="CZA3277" s="137"/>
      <c r="CZB3277" s="137"/>
      <c r="CZC3277" s="137"/>
      <c r="CZD3277" s="137"/>
      <c r="CZE3277" s="137"/>
      <c r="CZF3277" s="137"/>
      <c r="CZG3277" s="137"/>
      <c r="CZH3277" s="137"/>
      <c r="CZI3277" s="137"/>
      <c r="CZJ3277" s="137"/>
      <c r="CZK3277" s="137"/>
      <c r="CZL3277" s="137"/>
      <c r="CZM3277" s="137"/>
      <c r="CZN3277" s="137"/>
      <c r="CZO3277" s="137"/>
      <c r="CZP3277" s="137"/>
      <c r="CZQ3277" s="137"/>
      <c r="CZR3277" s="137"/>
      <c r="CZS3277" s="137"/>
      <c r="CZT3277" s="137"/>
      <c r="CZU3277" s="137"/>
      <c r="CZV3277" s="137"/>
      <c r="CZW3277" s="137"/>
      <c r="CZX3277" s="137"/>
      <c r="CZY3277" s="137"/>
      <c r="CZZ3277" s="137"/>
      <c r="DAA3277" s="137"/>
      <c r="DAB3277" s="137"/>
      <c r="DAC3277" s="137"/>
      <c r="DAD3277" s="137"/>
      <c r="DAE3277" s="137"/>
      <c r="DAF3277" s="137"/>
      <c r="DAG3277" s="137"/>
      <c r="DAH3277" s="137"/>
      <c r="DAI3277" s="137"/>
      <c r="DAJ3277" s="137"/>
      <c r="DAK3277" s="137"/>
      <c r="DAL3277" s="137"/>
      <c r="DAM3277" s="137"/>
      <c r="DAN3277" s="137"/>
      <c r="DAO3277" s="137"/>
      <c r="DAP3277" s="137"/>
      <c r="DAQ3277" s="137"/>
      <c r="DAR3277" s="137"/>
      <c r="DAS3277" s="137"/>
      <c r="DAT3277" s="137"/>
      <c r="DAU3277" s="137"/>
      <c r="DAV3277" s="137"/>
      <c r="DAW3277" s="137"/>
      <c r="DAX3277" s="137"/>
      <c r="DAY3277" s="137"/>
      <c r="DAZ3277" s="137"/>
      <c r="DBA3277" s="137"/>
      <c r="DBB3277" s="137"/>
      <c r="DBC3277" s="137"/>
      <c r="DBD3277" s="137"/>
      <c r="DBE3277" s="137"/>
      <c r="DBF3277" s="137"/>
      <c r="DBG3277" s="137"/>
      <c r="DBH3277" s="137"/>
      <c r="DBI3277" s="137"/>
      <c r="DBJ3277" s="137"/>
      <c r="DBK3277" s="137"/>
      <c r="DBL3277" s="137"/>
      <c r="DBM3277" s="137"/>
      <c r="DBN3277" s="137"/>
      <c r="DBO3277" s="137"/>
      <c r="DBP3277" s="137"/>
      <c r="DBQ3277" s="137"/>
      <c r="DBR3277" s="137"/>
      <c r="DBS3277" s="137"/>
      <c r="DBT3277" s="137"/>
      <c r="DBU3277" s="137"/>
      <c r="DBV3277" s="137"/>
      <c r="DBW3277" s="137"/>
      <c r="DBX3277" s="137"/>
      <c r="DBY3277" s="137"/>
      <c r="DBZ3277" s="137"/>
      <c r="DCA3277" s="137"/>
      <c r="DCB3277" s="137"/>
      <c r="DCC3277" s="137"/>
      <c r="DCD3277" s="137"/>
      <c r="DCE3277" s="137"/>
      <c r="DCF3277" s="137"/>
      <c r="DCG3277" s="137"/>
      <c r="DCH3277" s="137"/>
      <c r="DCI3277" s="137"/>
      <c r="DCJ3277" s="137"/>
      <c r="DCK3277" s="137"/>
      <c r="DCL3277" s="137"/>
      <c r="DCM3277" s="137"/>
      <c r="DCN3277" s="137"/>
      <c r="DCO3277" s="137"/>
      <c r="DCP3277" s="137"/>
      <c r="DCQ3277" s="137"/>
      <c r="DCR3277" s="137"/>
      <c r="DCS3277" s="137"/>
      <c r="DCT3277" s="137"/>
      <c r="DCU3277" s="137"/>
      <c r="DCV3277" s="137"/>
      <c r="DCW3277" s="137"/>
      <c r="DCX3277" s="137"/>
      <c r="DCY3277" s="137"/>
      <c r="DCZ3277" s="137"/>
      <c r="DDA3277" s="137"/>
      <c r="DDB3277" s="137"/>
      <c r="DDC3277" s="137"/>
      <c r="DDD3277" s="137"/>
      <c r="DDE3277" s="137"/>
      <c r="DDF3277" s="137"/>
      <c r="DDG3277" s="137"/>
      <c r="DDH3277" s="137"/>
      <c r="DDI3277" s="137"/>
      <c r="DDJ3277" s="137"/>
      <c r="DDK3277" s="137"/>
      <c r="DDL3277" s="137"/>
      <c r="DDM3277" s="137"/>
      <c r="DDN3277" s="137"/>
      <c r="DDO3277" s="137"/>
      <c r="DDP3277" s="137"/>
      <c r="DDQ3277" s="137"/>
      <c r="DDR3277" s="137"/>
      <c r="DDS3277" s="137"/>
      <c r="DDT3277" s="137"/>
      <c r="DDU3277" s="137"/>
      <c r="DDV3277" s="137"/>
      <c r="DDW3277" s="137"/>
      <c r="DDX3277" s="137"/>
      <c r="DDY3277" s="137"/>
      <c r="DDZ3277" s="137"/>
      <c r="DEA3277" s="137"/>
      <c r="DEB3277" s="137"/>
      <c r="DEC3277" s="137"/>
      <c r="DED3277" s="137"/>
      <c r="DEE3277" s="137"/>
      <c r="DEF3277" s="137"/>
      <c r="DEG3277" s="137"/>
      <c r="DEH3277" s="137"/>
      <c r="DEI3277" s="137"/>
      <c r="DEJ3277" s="137"/>
      <c r="DEK3277" s="137"/>
      <c r="DEL3277" s="137"/>
      <c r="DEM3277" s="137"/>
      <c r="DEN3277" s="137"/>
      <c r="DEO3277" s="137"/>
      <c r="DEP3277" s="137"/>
      <c r="DEQ3277" s="137"/>
      <c r="DER3277" s="137"/>
      <c r="DES3277" s="137"/>
      <c r="DET3277" s="137"/>
      <c r="DEU3277" s="137"/>
      <c r="DEV3277" s="137"/>
      <c r="DEW3277" s="137"/>
      <c r="DEX3277" s="137"/>
      <c r="DEY3277" s="137"/>
      <c r="DEZ3277" s="137"/>
      <c r="DFA3277" s="137"/>
      <c r="DFB3277" s="137"/>
      <c r="DFC3277" s="137"/>
      <c r="DFD3277" s="137"/>
      <c r="DFE3277" s="137"/>
      <c r="DFF3277" s="137"/>
      <c r="DFG3277" s="137"/>
      <c r="DFH3277" s="137"/>
      <c r="DFI3277" s="137"/>
      <c r="DFJ3277" s="137"/>
      <c r="DFK3277" s="137"/>
      <c r="DFL3277" s="137"/>
      <c r="DFM3277" s="137"/>
      <c r="DFN3277" s="137"/>
      <c r="DFO3277" s="137"/>
      <c r="DFP3277" s="137"/>
      <c r="DFQ3277" s="137"/>
      <c r="DFR3277" s="137"/>
      <c r="DFS3277" s="137"/>
      <c r="DFT3277" s="137"/>
      <c r="DFU3277" s="137"/>
      <c r="DFV3277" s="137"/>
      <c r="DFW3277" s="137"/>
      <c r="DFX3277" s="137"/>
      <c r="DFY3277" s="137"/>
      <c r="DFZ3277" s="137"/>
      <c r="DGA3277" s="137"/>
      <c r="DGB3277" s="137"/>
      <c r="DGC3277" s="137"/>
      <c r="DGD3277" s="137"/>
      <c r="DGE3277" s="137"/>
      <c r="DGF3277" s="137"/>
      <c r="DGG3277" s="137"/>
      <c r="DGH3277" s="137"/>
      <c r="DGI3277" s="137"/>
      <c r="DGJ3277" s="137"/>
      <c r="DGK3277" s="137"/>
      <c r="DGL3277" s="137"/>
      <c r="DGM3277" s="137"/>
      <c r="DGN3277" s="137"/>
      <c r="DGO3277" s="137"/>
      <c r="DGP3277" s="137"/>
      <c r="DGQ3277" s="137"/>
      <c r="DGR3277" s="137"/>
      <c r="DGS3277" s="137"/>
      <c r="DGT3277" s="137"/>
      <c r="DGU3277" s="137"/>
      <c r="DGV3277" s="137"/>
      <c r="DGW3277" s="137"/>
      <c r="DGX3277" s="137"/>
      <c r="DGY3277" s="137"/>
      <c r="DGZ3277" s="137"/>
      <c r="DHA3277" s="137"/>
      <c r="DHB3277" s="137"/>
      <c r="DHC3277" s="137"/>
      <c r="DHD3277" s="137"/>
      <c r="DHE3277" s="137"/>
      <c r="DHF3277" s="137"/>
      <c r="DHG3277" s="137"/>
      <c r="DHH3277" s="137"/>
      <c r="DHI3277" s="137"/>
      <c r="DHJ3277" s="137"/>
      <c r="DHK3277" s="137"/>
      <c r="DHL3277" s="137"/>
      <c r="DHM3277" s="137"/>
      <c r="DHN3277" s="137"/>
      <c r="DHO3277" s="137"/>
    </row>
    <row r="3278" spans="1:2927" s="148" customFormat="1" ht="38.4" customHeight="1" outlineLevel="1" x14ac:dyDescent="0.35">
      <c r="A3278" s="83" t="s">
        <v>4526</v>
      </c>
      <c r="B3278" s="84" t="s">
        <v>507</v>
      </c>
      <c r="C3278" s="85"/>
      <c r="D3278" s="86"/>
      <c r="E3278" s="101"/>
      <c r="F3278" s="101"/>
      <c r="G3278" s="101"/>
      <c r="H3278" s="101"/>
      <c r="I3278" s="101">
        <f t="shared" si="201"/>
        <v>0</v>
      </c>
      <c r="J3278" s="101"/>
      <c r="K3278" s="101"/>
      <c r="L3278" s="101"/>
      <c r="M3278" s="101"/>
      <c r="N3278" s="101">
        <f t="shared" si="200"/>
        <v>0</v>
      </c>
      <c r="O3278" s="88">
        <v>46064</v>
      </c>
      <c r="P3278" s="88">
        <v>46071</v>
      </c>
      <c r="Q3278" s="89">
        <v>0.05</v>
      </c>
      <c r="R3278" s="90" t="s">
        <v>33</v>
      </c>
      <c r="S3278" s="91"/>
      <c r="T3278" s="91"/>
      <c r="U3278" s="102"/>
      <c r="V3278" s="137"/>
      <c r="W3278" s="137"/>
      <c r="X3278" s="137"/>
      <c r="Y3278" s="137"/>
      <c r="Z3278" s="137"/>
      <c r="AA3278" s="137"/>
      <c r="AB3278" s="137"/>
      <c r="AC3278" s="137"/>
      <c r="AD3278" s="137"/>
      <c r="AE3278" s="137"/>
      <c r="AF3278" s="137"/>
      <c r="AG3278" s="137"/>
      <c r="AH3278" s="137"/>
      <c r="AI3278" s="137"/>
      <c r="AJ3278" s="137"/>
      <c r="AK3278" s="137"/>
      <c r="AL3278" s="137"/>
      <c r="AM3278" s="137"/>
      <c r="AN3278" s="137"/>
      <c r="AO3278" s="137"/>
      <c r="AP3278" s="137"/>
      <c r="AQ3278" s="137"/>
      <c r="AR3278" s="137"/>
      <c r="AS3278" s="137"/>
      <c r="AT3278" s="137"/>
      <c r="AU3278" s="137"/>
      <c r="AV3278" s="137"/>
      <c r="AW3278" s="137"/>
      <c r="AX3278" s="137"/>
      <c r="AY3278" s="137"/>
      <c r="AZ3278" s="137"/>
      <c r="BA3278" s="137"/>
      <c r="BB3278" s="137"/>
      <c r="BC3278" s="137"/>
      <c r="BD3278" s="137"/>
      <c r="BE3278" s="137"/>
      <c r="BF3278" s="137"/>
      <c r="BG3278" s="137"/>
      <c r="BH3278" s="137"/>
      <c r="BI3278" s="137"/>
      <c r="BJ3278" s="137"/>
      <c r="BK3278" s="137"/>
      <c r="BL3278" s="137"/>
      <c r="BM3278" s="137"/>
      <c r="BN3278" s="137"/>
      <c r="BO3278" s="137"/>
      <c r="BP3278" s="137"/>
      <c r="BQ3278" s="137"/>
      <c r="BR3278" s="137"/>
      <c r="BS3278" s="137"/>
      <c r="BT3278" s="137"/>
      <c r="BU3278" s="137"/>
      <c r="BV3278" s="137"/>
      <c r="BW3278" s="137"/>
      <c r="BX3278" s="137"/>
      <c r="BY3278" s="137"/>
      <c r="BZ3278" s="137"/>
      <c r="CA3278" s="137"/>
      <c r="CB3278" s="137"/>
      <c r="CC3278" s="137"/>
      <c r="CD3278" s="137"/>
      <c r="CE3278" s="137"/>
      <c r="CF3278" s="137"/>
      <c r="CG3278" s="137"/>
      <c r="CH3278" s="137"/>
      <c r="CI3278" s="137"/>
      <c r="CJ3278" s="137"/>
      <c r="CK3278" s="137"/>
      <c r="CL3278" s="137"/>
      <c r="CM3278" s="137"/>
      <c r="CN3278" s="137"/>
      <c r="CO3278" s="137"/>
      <c r="CP3278" s="137"/>
      <c r="CQ3278" s="137"/>
      <c r="CR3278" s="137"/>
      <c r="CS3278" s="137"/>
      <c r="CT3278" s="137"/>
      <c r="CU3278" s="137"/>
      <c r="CV3278" s="137"/>
      <c r="CW3278" s="137"/>
      <c r="CX3278" s="137"/>
      <c r="CY3278" s="137"/>
      <c r="CZ3278" s="137"/>
      <c r="DA3278" s="137"/>
      <c r="DB3278" s="137"/>
      <c r="DC3278" s="137"/>
      <c r="DD3278" s="137"/>
      <c r="DE3278" s="137"/>
      <c r="DF3278" s="137"/>
      <c r="DG3278" s="137"/>
      <c r="DH3278" s="137"/>
      <c r="DI3278" s="137"/>
      <c r="DJ3278" s="137"/>
      <c r="DK3278" s="137"/>
      <c r="DL3278" s="137"/>
      <c r="DM3278" s="137"/>
      <c r="DN3278" s="137"/>
      <c r="DO3278" s="137"/>
      <c r="DP3278" s="137"/>
      <c r="DQ3278" s="137"/>
      <c r="DR3278" s="137"/>
      <c r="DS3278" s="137"/>
      <c r="DT3278" s="137"/>
      <c r="DU3278" s="137"/>
      <c r="DV3278" s="137"/>
      <c r="DW3278" s="137"/>
      <c r="DX3278" s="137"/>
      <c r="DY3278" s="137"/>
      <c r="DZ3278" s="137"/>
      <c r="EA3278" s="137"/>
      <c r="EB3278" s="137"/>
      <c r="EC3278" s="137"/>
      <c r="ED3278" s="137"/>
      <c r="EE3278" s="137"/>
      <c r="EF3278" s="137"/>
      <c r="EG3278" s="137"/>
      <c r="EH3278" s="137"/>
      <c r="EI3278" s="137"/>
      <c r="EJ3278" s="137"/>
      <c r="EK3278" s="137"/>
      <c r="EL3278" s="137"/>
      <c r="EM3278" s="137"/>
      <c r="EN3278" s="137"/>
      <c r="EO3278" s="137"/>
      <c r="EP3278" s="137"/>
      <c r="EQ3278" s="137"/>
      <c r="ER3278" s="137"/>
      <c r="ES3278" s="137"/>
      <c r="ET3278" s="137"/>
      <c r="EU3278" s="137"/>
      <c r="EV3278" s="137"/>
      <c r="EW3278" s="137"/>
      <c r="EX3278" s="137"/>
      <c r="EY3278" s="137"/>
      <c r="EZ3278" s="137"/>
      <c r="FA3278" s="137"/>
      <c r="FB3278" s="137"/>
      <c r="FC3278" s="137"/>
      <c r="FD3278" s="137"/>
      <c r="FE3278" s="137"/>
      <c r="FF3278" s="137"/>
      <c r="FG3278" s="137"/>
      <c r="FH3278" s="137"/>
      <c r="FI3278" s="137"/>
      <c r="FJ3278" s="137"/>
      <c r="FK3278" s="137"/>
      <c r="FL3278" s="137"/>
      <c r="FM3278" s="137"/>
      <c r="FN3278" s="137"/>
      <c r="FO3278" s="137"/>
      <c r="FP3278" s="137"/>
      <c r="FQ3278" s="137"/>
      <c r="FR3278" s="137"/>
      <c r="FS3278" s="137"/>
      <c r="FT3278" s="137"/>
      <c r="FU3278" s="137"/>
      <c r="FV3278" s="137"/>
      <c r="FW3278" s="137"/>
      <c r="FX3278" s="137"/>
      <c r="FY3278" s="137"/>
      <c r="FZ3278" s="137"/>
      <c r="GA3278" s="137"/>
      <c r="GB3278" s="137"/>
      <c r="GC3278" s="137"/>
      <c r="GD3278" s="137"/>
      <c r="GE3278" s="137"/>
      <c r="GF3278" s="137"/>
      <c r="GG3278" s="137"/>
      <c r="GH3278" s="137"/>
      <c r="GI3278" s="137"/>
      <c r="GJ3278" s="137"/>
      <c r="GK3278" s="137"/>
      <c r="GL3278" s="137"/>
      <c r="GM3278" s="137"/>
      <c r="GN3278" s="137"/>
      <c r="GO3278" s="137"/>
      <c r="GP3278" s="137"/>
      <c r="GQ3278" s="137"/>
      <c r="GR3278" s="137"/>
      <c r="GS3278" s="137"/>
      <c r="GT3278" s="137"/>
      <c r="GU3278" s="137"/>
      <c r="GV3278" s="137"/>
      <c r="GW3278" s="137"/>
      <c r="GX3278" s="137"/>
      <c r="GY3278" s="137"/>
      <c r="GZ3278" s="137"/>
      <c r="HA3278" s="137"/>
      <c r="HB3278" s="137"/>
      <c r="HC3278" s="137"/>
      <c r="HD3278" s="137"/>
      <c r="HE3278" s="137"/>
      <c r="HF3278" s="137"/>
      <c r="HG3278" s="137"/>
      <c r="HH3278" s="137"/>
      <c r="HI3278" s="137"/>
      <c r="HJ3278" s="137"/>
      <c r="HK3278" s="137"/>
      <c r="HL3278" s="137"/>
      <c r="HM3278" s="137"/>
      <c r="HN3278" s="137"/>
      <c r="HO3278" s="137"/>
      <c r="HP3278" s="137"/>
      <c r="HQ3278" s="137"/>
      <c r="HR3278" s="137"/>
      <c r="HS3278" s="137"/>
      <c r="HT3278" s="137"/>
      <c r="HU3278" s="137"/>
      <c r="HV3278" s="137"/>
      <c r="HW3278" s="137"/>
      <c r="HX3278" s="137"/>
      <c r="HY3278" s="137"/>
      <c r="HZ3278" s="137"/>
      <c r="IA3278" s="137"/>
      <c r="IB3278" s="137"/>
      <c r="IC3278" s="137"/>
      <c r="ID3278" s="137"/>
      <c r="IE3278" s="137"/>
      <c r="IF3278" s="137"/>
      <c r="IG3278" s="137"/>
      <c r="IH3278" s="137"/>
      <c r="II3278" s="137"/>
      <c r="IJ3278" s="137"/>
      <c r="IK3278" s="137"/>
      <c r="IL3278" s="137"/>
      <c r="IM3278" s="137"/>
      <c r="IN3278" s="137"/>
      <c r="IO3278" s="137"/>
      <c r="IP3278" s="137"/>
      <c r="IQ3278" s="137"/>
      <c r="IR3278" s="137"/>
      <c r="IS3278" s="137"/>
      <c r="IT3278" s="137"/>
      <c r="IU3278" s="137"/>
      <c r="IV3278" s="137"/>
      <c r="IW3278" s="137"/>
      <c r="IX3278" s="137"/>
      <c r="IY3278" s="137"/>
      <c r="IZ3278" s="137"/>
      <c r="JA3278" s="137"/>
      <c r="JB3278" s="137"/>
      <c r="JC3278" s="137"/>
      <c r="JD3278" s="137"/>
      <c r="JE3278" s="137"/>
      <c r="JF3278" s="137"/>
      <c r="JG3278" s="137"/>
      <c r="JH3278" s="137"/>
      <c r="JI3278" s="137"/>
      <c r="JJ3278" s="137"/>
      <c r="JK3278" s="137"/>
      <c r="JL3278" s="137"/>
      <c r="JM3278" s="137"/>
      <c r="JN3278" s="137"/>
      <c r="JO3278" s="137"/>
      <c r="JP3278" s="137"/>
      <c r="JQ3278" s="137"/>
      <c r="JR3278" s="137"/>
      <c r="JS3278" s="137"/>
      <c r="JT3278" s="137"/>
      <c r="JU3278" s="137"/>
      <c r="JV3278" s="137"/>
      <c r="JW3278" s="137"/>
      <c r="JX3278" s="137"/>
      <c r="JY3278" s="137"/>
      <c r="JZ3278" s="137"/>
      <c r="KA3278" s="137"/>
      <c r="KB3278" s="137"/>
      <c r="KC3278" s="137"/>
      <c r="KD3278" s="137"/>
      <c r="KE3278" s="137"/>
      <c r="KF3278" s="137"/>
      <c r="KG3278" s="137"/>
      <c r="KH3278" s="137"/>
      <c r="KI3278" s="137"/>
      <c r="KJ3278" s="137"/>
      <c r="KK3278" s="137"/>
      <c r="KL3278" s="137"/>
      <c r="KM3278" s="137"/>
      <c r="KN3278" s="137"/>
      <c r="KO3278" s="137"/>
      <c r="KP3278" s="137"/>
      <c r="KQ3278" s="137"/>
      <c r="KR3278" s="137"/>
      <c r="KS3278" s="137"/>
      <c r="KT3278" s="137"/>
      <c r="KU3278" s="137"/>
      <c r="KV3278" s="137"/>
      <c r="KW3278" s="137"/>
      <c r="KX3278" s="137"/>
      <c r="KY3278" s="137"/>
      <c r="KZ3278" s="137"/>
      <c r="LA3278" s="137"/>
      <c r="LB3278" s="137"/>
      <c r="LC3278" s="137"/>
      <c r="LD3278" s="137"/>
      <c r="LE3278" s="137"/>
      <c r="LF3278" s="137"/>
      <c r="LG3278" s="137"/>
      <c r="LH3278" s="137"/>
      <c r="LI3278" s="137"/>
      <c r="LJ3278" s="137"/>
      <c r="LK3278" s="137"/>
      <c r="LL3278" s="137"/>
      <c r="LM3278" s="137"/>
      <c r="LN3278" s="137"/>
      <c r="LO3278" s="137"/>
      <c r="LP3278" s="137"/>
      <c r="LQ3278" s="137"/>
      <c r="LR3278" s="137"/>
      <c r="LS3278" s="137"/>
      <c r="LT3278" s="137"/>
      <c r="LU3278" s="137"/>
      <c r="LV3278" s="137"/>
      <c r="LW3278" s="137"/>
      <c r="LX3278" s="137"/>
      <c r="LY3278" s="137"/>
      <c r="LZ3278" s="137"/>
      <c r="MA3278" s="137"/>
      <c r="MB3278" s="137"/>
      <c r="MC3278" s="137"/>
      <c r="MD3278" s="137"/>
      <c r="ME3278" s="137"/>
      <c r="MF3278" s="137"/>
      <c r="MG3278" s="137"/>
      <c r="MH3278" s="137"/>
      <c r="MI3278" s="137"/>
      <c r="MJ3278" s="137"/>
      <c r="MK3278" s="137"/>
      <c r="ML3278" s="137"/>
      <c r="MM3278" s="137"/>
      <c r="MN3278" s="137"/>
      <c r="MO3278" s="137"/>
      <c r="MP3278" s="137"/>
      <c r="MQ3278" s="137"/>
      <c r="MR3278" s="137"/>
      <c r="MS3278" s="137"/>
      <c r="MT3278" s="137"/>
      <c r="MU3278" s="137"/>
      <c r="MV3278" s="137"/>
      <c r="MW3278" s="137"/>
      <c r="MX3278" s="137"/>
      <c r="MY3278" s="137"/>
      <c r="MZ3278" s="137"/>
      <c r="NA3278" s="137"/>
      <c r="NB3278" s="137"/>
      <c r="NC3278" s="137"/>
      <c r="ND3278" s="137"/>
      <c r="NE3278" s="137"/>
      <c r="NF3278" s="137"/>
      <c r="NG3278" s="137"/>
      <c r="NH3278" s="137"/>
      <c r="NI3278" s="137"/>
      <c r="NJ3278" s="137"/>
      <c r="NK3278" s="137"/>
      <c r="NL3278" s="137"/>
      <c r="NM3278" s="137"/>
      <c r="NN3278" s="137"/>
      <c r="NO3278" s="137"/>
      <c r="NP3278" s="137"/>
      <c r="NQ3278" s="137"/>
      <c r="NR3278" s="137"/>
      <c r="NS3278" s="137"/>
      <c r="NT3278" s="137"/>
      <c r="NU3278" s="137"/>
      <c r="NV3278" s="137"/>
      <c r="NW3278" s="137"/>
      <c r="NX3278" s="137"/>
      <c r="NY3278" s="137"/>
      <c r="NZ3278" s="137"/>
      <c r="OA3278" s="137"/>
      <c r="OB3278" s="137"/>
      <c r="OC3278" s="137"/>
      <c r="OD3278" s="137"/>
      <c r="OE3278" s="137"/>
      <c r="OF3278" s="137"/>
      <c r="OG3278" s="137"/>
      <c r="OH3278" s="137"/>
      <c r="OI3278" s="137"/>
      <c r="OJ3278" s="137"/>
      <c r="OK3278" s="137"/>
      <c r="OL3278" s="137"/>
      <c r="OM3278" s="137"/>
      <c r="ON3278" s="137"/>
      <c r="OO3278" s="137"/>
      <c r="OP3278" s="137"/>
      <c r="OQ3278" s="137"/>
      <c r="OR3278" s="137"/>
      <c r="OS3278" s="137"/>
      <c r="OT3278" s="137"/>
      <c r="OU3278" s="137"/>
      <c r="OV3278" s="137"/>
      <c r="OW3278" s="137"/>
      <c r="OX3278" s="137"/>
      <c r="OY3278" s="137"/>
      <c r="OZ3278" s="137"/>
      <c r="PA3278" s="137"/>
      <c r="PB3278" s="137"/>
      <c r="PC3278" s="137"/>
      <c r="PD3278" s="137"/>
      <c r="PE3278" s="137"/>
      <c r="PF3278" s="137"/>
      <c r="PG3278" s="137"/>
      <c r="PH3278" s="137"/>
      <c r="PI3278" s="137"/>
      <c r="PJ3278" s="137"/>
      <c r="PK3278" s="137"/>
      <c r="PL3278" s="137"/>
      <c r="PM3278" s="137"/>
      <c r="PN3278" s="137"/>
      <c r="PO3278" s="137"/>
      <c r="PP3278" s="137"/>
      <c r="PQ3278" s="137"/>
      <c r="PR3278" s="137"/>
      <c r="PS3278" s="137"/>
      <c r="PT3278" s="137"/>
      <c r="PU3278" s="137"/>
      <c r="PV3278" s="137"/>
      <c r="PW3278" s="137"/>
      <c r="PX3278" s="137"/>
      <c r="PY3278" s="137"/>
      <c r="PZ3278" s="137"/>
      <c r="QA3278" s="137"/>
      <c r="QB3278" s="137"/>
      <c r="QC3278" s="137"/>
      <c r="QD3278" s="137"/>
      <c r="QE3278" s="137"/>
      <c r="QF3278" s="137"/>
      <c r="QG3278" s="137"/>
      <c r="QH3278" s="137"/>
      <c r="QI3278" s="137"/>
      <c r="QJ3278" s="137"/>
      <c r="QK3278" s="137"/>
      <c r="QL3278" s="137"/>
      <c r="QM3278" s="137"/>
      <c r="QN3278" s="137"/>
      <c r="QO3278" s="137"/>
      <c r="QP3278" s="137"/>
      <c r="QQ3278" s="137"/>
      <c r="QR3278" s="137"/>
      <c r="QS3278" s="137"/>
      <c r="QT3278" s="137"/>
      <c r="QU3278" s="137"/>
      <c r="QV3278" s="137"/>
      <c r="QW3278" s="137"/>
      <c r="QX3278" s="137"/>
      <c r="QY3278" s="137"/>
      <c r="QZ3278" s="137"/>
      <c r="RA3278" s="137"/>
      <c r="RB3278" s="137"/>
      <c r="RC3278" s="137"/>
      <c r="RD3278" s="137"/>
      <c r="RE3278" s="137"/>
      <c r="RF3278" s="137"/>
      <c r="RG3278" s="137"/>
      <c r="RH3278" s="137"/>
      <c r="RI3278" s="137"/>
      <c r="RJ3278" s="137"/>
      <c r="RK3278" s="137"/>
      <c r="RL3278" s="137"/>
      <c r="RM3278" s="137"/>
      <c r="RN3278" s="137"/>
      <c r="RO3278" s="137"/>
      <c r="RP3278" s="137"/>
      <c r="RQ3278" s="137"/>
      <c r="RR3278" s="137"/>
      <c r="RS3278" s="137"/>
      <c r="RT3278" s="137"/>
      <c r="RU3278" s="137"/>
      <c r="RV3278" s="137"/>
      <c r="RW3278" s="137"/>
      <c r="RX3278" s="137"/>
      <c r="RY3278" s="137"/>
      <c r="RZ3278" s="137"/>
      <c r="SA3278" s="137"/>
      <c r="SB3278" s="137"/>
      <c r="SC3278" s="137"/>
      <c r="SD3278" s="137"/>
      <c r="SE3278" s="137"/>
      <c r="SF3278" s="137"/>
      <c r="SG3278" s="137"/>
      <c r="SH3278" s="137"/>
      <c r="SI3278" s="137"/>
      <c r="SJ3278" s="137"/>
      <c r="SK3278" s="137"/>
      <c r="SL3278" s="137"/>
      <c r="SM3278" s="137"/>
      <c r="SN3278" s="137"/>
      <c r="SO3278" s="137"/>
      <c r="SP3278" s="137"/>
      <c r="SQ3278" s="137"/>
      <c r="SR3278" s="137"/>
      <c r="SS3278" s="137"/>
      <c r="ST3278" s="137"/>
      <c r="SU3278" s="137"/>
      <c r="SV3278" s="137"/>
      <c r="SW3278" s="137"/>
      <c r="SX3278" s="137"/>
      <c r="SY3278" s="137"/>
      <c r="SZ3278" s="137"/>
      <c r="TA3278" s="137"/>
      <c r="TB3278" s="137"/>
      <c r="TC3278" s="137"/>
      <c r="TD3278" s="137"/>
      <c r="TE3278" s="137"/>
      <c r="TF3278" s="137"/>
      <c r="TG3278" s="137"/>
      <c r="TH3278" s="137"/>
      <c r="TI3278" s="137"/>
      <c r="TJ3278" s="137"/>
      <c r="TK3278" s="137"/>
      <c r="TL3278" s="137"/>
      <c r="TM3278" s="137"/>
      <c r="TN3278" s="137"/>
      <c r="TO3278" s="137"/>
      <c r="TP3278" s="137"/>
      <c r="TQ3278" s="137"/>
      <c r="TR3278" s="137"/>
      <c r="TS3278" s="137"/>
      <c r="TT3278" s="137"/>
      <c r="TU3278" s="137"/>
      <c r="TV3278" s="137"/>
      <c r="TW3278" s="137"/>
      <c r="TX3278" s="137"/>
      <c r="TY3278" s="137"/>
      <c r="TZ3278" s="137"/>
      <c r="UA3278" s="137"/>
      <c r="UB3278" s="137"/>
      <c r="UC3278" s="137"/>
      <c r="UD3278" s="137"/>
      <c r="UE3278" s="137"/>
      <c r="UF3278" s="137"/>
      <c r="UG3278" s="137"/>
      <c r="UH3278" s="137"/>
      <c r="UI3278" s="137"/>
      <c r="UJ3278" s="137"/>
      <c r="UK3278" s="137"/>
      <c r="UL3278" s="137"/>
      <c r="UM3278" s="137"/>
      <c r="UN3278" s="137"/>
      <c r="UO3278" s="137"/>
      <c r="UP3278" s="137"/>
      <c r="UQ3278" s="137"/>
      <c r="UR3278" s="137"/>
      <c r="US3278" s="137"/>
      <c r="UT3278" s="137"/>
      <c r="UU3278" s="137"/>
      <c r="UV3278" s="137"/>
      <c r="UW3278" s="137"/>
      <c r="UX3278" s="137"/>
      <c r="UY3278" s="137"/>
      <c r="UZ3278" s="137"/>
      <c r="VA3278" s="137"/>
      <c r="VB3278" s="137"/>
      <c r="VC3278" s="137"/>
      <c r="VD3278" s="137"/>
      <c r="VE3278" s="137"/>
      <c r="VF3278" s="137"/>
      <c r="VG3278" s="137"/>
      <c r="VH3278" s="137"/>
      <c r="VI3278" s="137"/>
      <c r="VJ3278" s="137"/>
      <c r="VK3278" s="137"/>
      <c r="VL3278" s="137"/>
      <c r="VM3278" s="137"/>
      <c r="VN3278" s="137"/>
      <c r="VO3278" s="137"/>
      <c r="VP3278" s="137"/>
      <c r="VQ3278" s="137"/>
      <c r="VR3278" s="137"/>
      <c r="VS3278" s="137"/>
      <c r="VT3278" s="137"/>
      <c r="VU3278" s="137"/>
      <c r="VV3278" s="137"/>
      <c r="VW3278" s="137"/>
      <c r="VX3278" s="137"/>
      <c r="VY3278" s="137"/>
      <c r="VZ3278" s="137"/>
      <c r="WA3278" s="137"/>
      <c r="WB3278" s="137"/>
      <c r="WC3278" s="137"/>
      <c r="WD3278" s="137"/>
      <c r="WE3278" s="137"/>
      <c r="WF3278" s="137"/>
      <c r="WG3278" s="137"/>
      <c r="WH3278" s="137"/>
      <c r="WI3278" s="137"/>
      <c r="WJ3278" s="137"/>
      <c r="WK3278" s="137"/>
      <c r="WL3278" s="137"/>
      <c r="WM3278" s="137"/>
      <c r="WN3278" s="137"/>
      <c r="WO3278" s="137"/>
      <c r="WP3278" s="137"/>
      <c r="WQ3278" s="137"/>
      <c r="WR3278" s="137"/>
      <c r="WS3278" s="137"/>
      <c r="WT3278" s="137"/>
      <c r="WU3278" s="137"/>
      <c r="WV3278" s="137"/>
      <c r="WW3278" s="137"/>
      <c r="WX3278" s="137"/>
      <c r="WY3278" s="137"/>
      <c r="WZ3278" s="137"/>
      <c r="XA3278" s="137"/>
      <c r="XB3278" s="137"/>
      <c r="XC3278" s="137"/>
      <c r="XD3278" s="137"/>
      <c r="XE3278" s="137"/>
      <c r="XF3278" s="137"/>
      <c r="XG3278" s="137"/>
      <c r="XH3278" s="137"/>
      <c r="XI3278" s="137"/>
      <c r="XJ3278" s="137"/>
      <c r="XK3278" s="137"/>
      <c r="XL3278" s="137"/>
      <c r="XM3278" s="137"/>
      <c r="XN3278" s="137"/>
      <c r="XO3278" s="137"/>
      <c r="XP3278" s="137"/>
      <c r="XQ3278" s="137"/>
      <c r="XR3278" s="137"/>
      <c r="XS3278" s="137"/>
      <c r="XT3278" s="137"/>
      <c r="XU3278" s="137"/>
      <c r="XV3278" s="137"/>
      <c r="XW3278" s="137"/>
      <c r="XX3278" s="137"/>
      <c r="XY3278" s="137"/>
      <c r="XZ3278" s="137"/>
      <c r="YA3278" s="137"/>
      <c r="YB3278" s="137"/>
      <c r="YC3278" s="137"/>
      <c r="YD3278" s="137"/>
      <c r="YE3278" s="137"/>
      <c r="YF3278" s="137"/>
      <c r="YG3278" s="137"/>
      <c r="YH3278" s="137"/>
      <c r="YI3278" s="137"/>
      <c r="YJ3278" s="137"/>
      <c r="YK3278" s="137"/>
      <c r="YL3278" s="137"/>
      <c r="YM3278" s="137"/>
      <c r="YN3278" s="137"/>
      <c r="YO3278" s="137"/>
      <c r="YP3278" s="137"/>
      <c r="YQ3278" s="137"/>
      <c r="YR3278" s="137"/>
      <c r="YS3278" s="137"/>
      <c r="YT3278" s="137"/>
      <c r="YU3278" s="137"/>
      <c r="YV3278" s="137"/>
      <c r="YW3278" s="137"/>
      <c r="YX3278" s="137"/>
      <c r="YY3278" s="137"/>
      <c r="YZ3278" s="137"/>
      <c r="ZA3278" s="137"/>
      <c r="ZB3278" s="137"/>
      <c r="ZC3278" s="137"/>
      <c r="ZD3278" s="137"/>
      <c r="ZE3278" s="137"/>
      <c r="ZF3278" s="137"/>
      <c r="ZG3278" s="137"/>
      <c r="ZH3278" s="137"/>
      <c r="ZI3278" s="137"/>
      <c r="ZJ3278" s="137"/>
      <c r="ZK3278" s="137"/>
      <c r="ZL3278" s="137"/>
      <c r="ZM3278" s="137"/>
      <c r="ZN3278" s="137"/>
      <c r="ZO3278" s="137"/>
      <c r="ZP3278" s="137"/>
      <c r="ZQ3278" s="137"/>
      <c r="ZR3278" s="137"/>
      <c r="ZS3278" s="137"/>
      <c r="ZT3278" s="137"/>
      <c r="ZU3278" s="137"/>
      <c r="ZV3278" s="137"/>
      <c r="ZW3278" s="137"/>
      <c r="ZX3278" s="137"/>
      <c r="ZY3278" s="137"/>
      <c r="ZZ3278" s="137"/>
      <c r="AAA3278" s="137"/>
      <c r="AAB3278" s="137"/>
      <c r="AAC3278" s="137"/>
      <c r="AAD3278" s="137"/>
      <c r="AAE3278" s="137"/>
      <c r="AAF3278" s="137"/>
      <c r="AAG3278" s="137"/>
      <c r="AAH3278" s="137"/>
      <c r="AAI3278" s="137"/>
      <c r="AAJ3278" s="137"/>
      <c r="AAK3278" s="137"/>
      <c r="AAL3278" s="137"/>
      <c r="AAM3278" s="137"/>
      <c r="AAN3278" s="137"/>
      <c r="AAO3278" s="137"/>
      <c r="AAP3278" s="137"/>
      <c r="AAQ3278" s="137"/>
      <c r="AAR3278" s="137"/>
      <c r="AAS3278" s="137"/>
      <c r="AAT3278" s="137"/>
      <c r="AAU3278" s="137"/>
      <c r="AAV3278" s="137"/>
      <c r="AAW3278" s="137"/>
      <c r="AAX3278" s="137"/>
      <c r="AAY3278" s="137"/>
      <c r="AAZ3278" s="137"/>
      <c r="ABA3278" s="137"/>
      <c r="ABB3278" s="137"/>
      <c r="ABC3278" s="137"/>
      <c r="ABD3278" s="137"/>
      <c r="ABE3278" s="137"/>
      <c r="ABF3278" s="137"/>
      <c r="ABG3278" s="137"/>
      <c r="ABH3278" s="137"/>
      <c r="ABI3278" s="137"/>
      <c r="ABJ3278" s="137"/>
      <c r="ABK3278" s="137"/>
      <c r="ABL3278" s="137"/>
      <c r="ABM3278" s="137"/>
      <c r="ABN3278" s="137"/>
      <c r="ABO3278" s="137"/>
      <c r="ABP3278" s="137"/>
      <c r="ABQ3278" s="137"/>
      <c r="ABR3278" s="137"/>
      <c r="ABS3278" s="137"/>
      <c r="ABT3278" s="137"/>
      <c r="ABU3278" s="137"/>
      <c r="ABV3278" s="137"/>
      <c r="ABW3278" s="137"/>
      <c r="ABX3278" s="137"/>
      <c r="ABY3278" s="137"/>
      <c r="ABZ3278" s="137"/>
      <c r="ACA3278" s="137"/>
      <c r="ACB3278" s="137"/>
      <c r="ACC3278" s="137"/>
      <c r="ACD3278" s="137"/>
      <c r="ACE3278" s="137"/>
      <c r="ACF3278" s="137"/>
      <c r="ACG3278" s="137"/>
      <c r="ACH3278" s="137"/>
      <c r="ACI3278" s="137"/>
      <c r="ACJ3278" s="137"/>
      <c r="ACK3278" s="137"/>
      <c r="ACL3278" s="137"/>
      <c r="ACM3278" s="137"/>
      <c r="ACN3278" s="137"/>
      <c r="ACO3278" s="137"/>
      <c r="ACP3278" s="137"/>
      <c r="ACQ3278" s="137"/>
      <c r="ACR3278" s="137"/>
      <c r="ACS3278" s="137"/>
      <c r="ACT3278" s="137"/>
      <c r="ACU3278" s="137"/>
      <c r="ACV3278" s="137"/>
      <c r="ACW3278" s="137"/>
      <c r="ACX3278" s="137"/>
      <c r="ACY3278" s="137"/>
      <c r="ACZ3278" s="137"/>
      <c r="ADA3278" s="137"/>
      <c r="ADB3278" s="137"/>
      <c r="ADC3278" s="137"/>
      <c r="ADD3278" s="137"/>
      <c r="ADE3278" s="137"/>
      <c r="ADF3278" s="137"/>
      <c r="ADG3278" s="137"/>
      <c r="ADH3278" s="137"/>
      <c r="ADI3278" s="137"/>
      <c r="ADJ3278" s="137"/>
      <c r="ADK3278" s="137"/>
      <c r="ADL3278" s="137"/>
      <c r="ADM3278" s="137"/>
      <c r="ADN3278" s="137"/>
      <c r="ADO3278" s="137"/>
      <c r="ADP3278" s="137"/>
      <c r="ADQ3278" s="137"/>
      <c r="ADR3278" s="137"/>
      <c r="ADS3278" s="137"/>
      <c r="ADT3278" s="137"/>
      <c r="ADU3278" s="137"/>
      <c r="ADV3278" s="137"/>
      <c r="ADW3278" s="137"/>
      <c r="ADX3278" s="137"/>
      <c r="ADY3278" s="137"/>
      <c r="ADZ3278" s="137"/>
      <c r="AEA3278" s="137"/>
      <c r="AEB3278" s="137"/>
      <c r="AEC3278" s="137"/>
      <c r="AED3278" s="137"/>
      <c r="AEE3278" s="137"/>
      <c r="AEF3278" s="137"/>
      <c r="AEG3278" s="137"/>
      <c r="AEH3278" s="137"/>
      <c r="AEI3278" s="137"/>
      <c r="AEJ3278" s="137"/>
      <c r="AEK3278" s="137"/>
      <c r="AEL3278" s="137"/>
      <c r="AEM3278" s="137"/>
      <c r="AEN3278" s="137"/>
      <c r="AEO3278" s="137"/>
      <c r="AEP3278" s="137"/>
      <c r="AEQ3278" s="137"/>
      <c r="AER3278" s="137"/>
      <c r="AES3278" s="137"/>
      <c r="AET3278" s="137"/>
      <c r="AEU3278" s="137"/>
      <c r="AEV3278" s="137"/>
      <c r="AEW3278" s="137"/>
      <c r="AEX3278" s="137"/>
      <c r="AEY3278" s="137"/>
      <c r="AEZ3278" s="137"/>
      <c r="AFA3278" s="137"/>
      <c r="AFB3278" s="137"/>
      <c r="AFC3278" s="137"/>
      <c r="AFD3278" s="137"/>
      <c r="AFE3278" s="137"/>
      <c r="AFF3278" s="137"/>
      <c r="AFG3278" s="137"/>
      <c r="AFH3278" s="137"/>
      <c r="AFI3278" s="137"/>
      <c r="AFJ3278" s="137"/>
      <c r="AFK3278" s="137"/>
      <c r="AFL3278" s="137"/>
      <c r="AFM3278" s="137"/>
      <c r="AFN3278" s="137"/>
      <c r="AFO3278" s="137"/>
      <c r="AFP3278" s="137"/>
      <c r="AFQ3278" s="137"/>
      <c r="AFR3278" s="137"/>
      <c r="AFS3278" s="137"/>
      <c r="AFT3278" s="137"/>
      <c r="AFU3278" s="137"/>
      <c r="AFV3278" s="137"/>
      <c r="AFW3278" s="137"/>
      <c r="AFX3278" s="137"/>
      <c r="AFY3278" s="137"/>
      <c r="AFZ3278" s="137"/>
      <c r="AGA3278" s="137"/>
      <c r="AGB3278" s="137"/>
      <c r="AGC3278" s="137"/>
      <c r="AGD3278" s="137"/>
      <c r="AGE3278" s="137"/>
      <c r="AGF3278" s="137"/>
      <c r="AGG3278" s="137"/>
      <c r="AGH3278" s="137"/>
      <c r="AGI3278" s="137"/>
      <c r="AGJ3278" s="137"/>
      <c r="AGK3278" s="137"/>
      <c r="AGL3278" s="137"/>
      <c r="AGM3278" s="137"/>
      <c r="AGN3278" s="137"/>
      <c r="AGO3278" s="137"/>
      <c r="AGP3278" s="137"/>
      <c r="AGQ3278" s="137"/>
      <c r="AGR3278" s="137"/>
      <c r="AGS3278" s="137"/>
      <c r="AGT3278" s="137"/>
      <c r="AGU3278" s="137"/>
      <c r="AGV3278" s="137"/>
      <c r="AGW3278" s="137"/>
      <c r="AGX3278" s="137"/>
      <c r="AGY3278" s="137"/>
      <c r="AGZ3278" s="137"/>
      <c r="AHA3278" s="137"/>
      <c r="AHB3278" s="137"/>
      <c r="AHC3278" s="137"/>
      <c r="AHD3278" s="137"/>
      <c r="AHE3278" s="137"/>
      <c r="AHF3278" s="137"/>
      <c r="AHG3278" s="137"/>
      <c r="AHH3278" s="137"/>
      <c r="AHI3278" s="137"/>
      <c r="AHJ3278" s="137"/>
      <c r="AHK3278" s="137"/>
      <c r="AHL3278" s="137"/>
      <c r="AHM3278" s="137"/>
      <c r="AHN3278" s="137"/>
      <c r="AHO3278" s="137"/>
      <c r="AHP3278" s="137"/>
      <c r="AHQ3278" s="137"/>
      <c r="AHR3278" s="137"/>
      <c r="AHS3278" s="137"/>
      <c r="AHT3278" s="137"/>
      <c r="AHU3278" s="137"/>
      <c r="AHV3278" s="137"/>
      <c r="AHW3278" s="137"/>
      <c r="AHX3278" s="137"/>
      <c r="AHY3278" s="137"/>
      <c r="AHZ3278" s="137"/>
      <c r="AIA3278" s="137"/>
      <c r="AIB3278" s="137"/>
      <c r="AIC3278" s="137"/>
      <c r="AID3278" s="137"/>
      <c r="AIE3278" s="137"/>
      <c r="AIF3278" s="137"/>
      <c r="AIG3278" s="137"/>
      <c r="AIH3278" s="137"/>
      <c r="AII3278" s="137"/>
      <c r="AIJ3278" s="137"/>
      <c r="AIK3278" s="137"/>
      <c r="AIL3278" s="137"/>
      <c r="AIM3278" s="137"/>
      <c r="AIN3278" s="137"/>
      <c r="AIO3278" s="137"/>
      <c r="AIP3278" s="137"/>
      <c r="AIQ3278" s="137"/>
      <c r="AIR3278" s="137"/>
      <c r="AIS3278" s="137"/>
      <c r="AIT3278" s="137"/>
      <c r="AIU3278" s="137"/>
      <c r="AIV3278" s="137"/>
      <c r="AIW3278" s="137"/>
      <c r="AIX3278" s="137"/>
      <c r="AIY3278" s="137"/>
      <c r="AIZ3278" s="137"/>
      <c r="AJA3278" s="137"/>
      <c r="AJB3278" s="137"/>
      <c r="AJC3278" s="137"/>
      <c r="AJD3278" s="137"/>
      <c r="AJE3278" s="137"/>
      <c r="AJF3278" s="137"/>
      <c r="AJG3278" s="137"/>
      <c r="AJH3278" s="137"/>
      <c r="AJI3278" s="137"/>
      <c r="AJJ3278" s="137"/>
      <c r="AJK3278" s="137"/>
      <c r="AJL3278" s="137"/>
      <c r="AJM3278" s="137"/>
      <c r="AJN3278" s="137"/>
      <c r="AJO3278" s="137"/>
      <c r="AJP3278" s="137"/>
      <c r="AJQ3278" s="137"/>
      <c r="AJR3278" s="137"/>
      <c r="AJS3278" s="137"/>
      <c r="AJT3278" s="137"/>
      <c r="AJU3278" s="137"/>
      <c r="AJV3278" s="137"/>
      <c r="AJW3278" s="137"/>
      <c r="AJX3278" s="137"/>
      <c r="AJY3278" s="137"/>
      <c r="AJZ3278" s="137"/>
      <c r="AKA3278" s="137"/>
      <c r="AKB3278" s="137"/>
      <c r="AKC3278" s="137"/>
      <c r="AKD3278" s="137"/>
      <c r="AKE3278" s="137"/>
      <c r="AKF3278" s="137"/>
      <c r="AKG3278" s="137"/>
      <c r="AKH3278" s="137"/>
      <c r="AKI3278" s="137"/>
      <c r="AKJ3278" s="137"/>
      <c r="AKK3278" s="137"/>
      <c r="AKL3278" s="137"/>
      <c r="AKM3278" s="137"/>
      <c r="AKN3278" s="137"/>
      <c r="AKO3278" s="137"/>
      <c r="AKP3278" s="137"/>
      <c r="AKQ3278" s="137"/>
      <c r="AKR3278" s="137"/>
      <c r="AKS3278" s="137"/>
      <c r="AKT3278" s="137"/>
      <c r="AKU3278" s="137"/>
      <c r="AKV3278" s="137"/>
      <c r="AKW3278" s="137"/>
      <c r="AKX3278" s="137"/>
      <c r="AKY3278" s="137"/>
      <c r="AKZ3278" s="137"/>
      <c r="ALA3278" s="137"/>
      <c r="ALB3278" s="137"/>
      <c r="ALC3278" s="137"/>
      <c r="ALD3278" s="137"/>
      <c r="ALE3278" s="137"/>
      <c r="ALF3278" s="137"/>
      <c r="ALG3278" s="137"/>
      <c r="ALH3278" s="137"/>
      <c r="ALI3278" s="137"/>
      <c r="ALJ3278" s="137"/>
      <c r="ALK3278" s="137"/>
      <c r="ALL3278" s="137"/>
      <c r="ALM3278" s="137"/>
      <c r="ALN3278" s="137"/>
      <c r="ALO3278" s="137"/>
      <c r="ALP3278" s="137"/>
      <c r="ALQ3278" s="137"/>
      <c r="ALR3278" s="137"/>
      <c r="ALS3278" s="137"/>
      <c r="ALT3278" s="137"/>
      <c r="ALU3278" s="137"/>
      <c r="ALV3278" s="137"/>
      <c r="ALW3278" s="137"/>
      <c r="ALX3278" s="137"/>
      <c r="ALY3278" s="137"/>
      <c r="ALZ3278" s="137"/>
      <c r="AMA3278" s="137"/>
      <c r="AMB3278" s="137"/>
      <c r="AMC3278" s="137"/>
      <c r="AMD3278" s="137"/>
      <c r="AME3278" s="137"/>
      <c r="AMF3278" s="137"/>
      <c r="AMG3278" s="137"/>
      <c r="AMH3278" s="137"/>
      <c r="AMI3278" s="137"/>
      <c r="AMJ3278" s="137"/>
      <c r="AMK3278" s="137"/>
      <c r="AML3278" s="137"/>
      <c r="AMM3278" s="137"/>
      <c r="AMN3278" s="137"/>
      <c r="AMO3278" s="137"/>
      <c r="AMP3278" s="137"/>
      <c r="AMQ3278" s="137"/>
      <c r="AMR3278" s="137"/>
      <c r="AMS3278" s="137"/>
      <c r="AMT3278" s="137"/>
      <c r="AMU3278" s="137"/>
      <c r="AMV3278" s="137"/>
      <c r="AMW3278" s="137"/>
      <c r="AMX3278" s="137"/>
      <c r="AMY3278" s="137"/>
      <c r="AMZ3278" s="137"/>
      <c r="ANA3278" s="137"/>
      <c r="ANB3278" s="137"/>
      <c r="ANC3278" s="137"/>
      <c r="AND3278" s="137"/>
      <c r="ANE3278" s="137"/>
      <c r="ANF3278" s="137"/>
      <c r="ANG3278" s="137"/>
      <c r="ANH3278" s="137"/>
      <c r="ANI3278" s="137"/>
      <c r="ANJ3278" s="137"/>
      <c r="ANK3278" s="137"/>
      <c r="ANL3278" s="137"/>
      <c r="ANM3278" s="137"/>
      <c r="ANN3278" s="137"/>
      <c r="ANO3278" s="137"/>
      <c r="ANP3278" s="137"/>
      <c r="ANQ3278" s="137"/>
      <c r="ANR3278" s="137"/>
      <c r="ANS3278" s="137"/>
      <c r="ANT3278" s="137"/>
      <c r="ANU3278" s="137"/>
      <c r="ANV3278" s="137"/>
      <c r="ANW3278" s="137"/>
      <c r="ANX3278" s="137"/>
      <c r="ANY3278" s="137"/>
      <c r="ANZ3278" s="137"/>
      <c r="AOA3278" s="137"/>
      <c r="AOB3278" s="137"/>
      <c r="AOC3278" s="137"/>
      <c r="AOD3278" s="137"/>
      <c r="AOE3278" s="137"/>
      <c r="AOF3278" s="137"/>
      <c r="AOG3278" s="137"/>
      <c r="AOH3278" s="137"/>
      <c r="AOI3278" s="137"/>
      <c r="AOJ3278" s="137"/>
      <c r="AOK3278" s="137"/>
      <c r="AOL3278" s="137"/>
      <c r="AOM3278" s="137"/>
      <c r="AON3278" s="137"/>
      <c r="AOO3278" s="137"/>
      <c r="AOP3278" s="137"/>
      <c r="AOQ3278" s="137"/>
      <c r="AOR3278" s="137"/>
      <c r="AOS3278" s="137"/>
      <c r="AOT3278" s="137"/>
      <c r="AOU3278" s="137"/>
      <c r="AOV3278" s="137"/>
      <c r="AOW3278" s="137"/>
      <c r="AOX3278" s="137"/>
      <c r="AOY3278" s="137"/>
      <c r="AOZ3278" s="137"/>
      <c r="APA3278" s="137"/>
      <c r="APB3278" s="137"/>
      <c r="APC3278" s="137"/>
      <c r="APD3278" s="137"/>
      <c r="APE3278" s="137"/>
      <c r="APF3278" s="137"/>
      <c r="APG3278" s="137"/>
      <c r="APH3278" s="137"/>
      <c r="API3278" s="137"/>
      <c r="APJ3278" s="137"/>
      <c r="APK3278" s="137"/>
      <c r="APL3278" s="137"/>
      <c r="APM3278" s="137"/>
      <c r="APN3278" s="137"/>
      <c r="APO3278" s="137"/>
      <c r="APP3278" s="137"/>
      <c r="APQ3278" s="137"/>
      <c r="APR3278" s="137"/>
      <c r="APS3278" s="137"/>
      <c r="APT3278" s="137"/>
      <c r="APU3278" s="137"/>
      <c r="APV3278" s="137"/>
      <c r="APW3278" s="137"/>
      <c r="APX3278" s="137"/>
      <c r="APY3278" s="137"/>
      <c r="APZ3278" s="137"/>
      <c r="AQA3278" s="137"/>
      <c r="AQB3278" s="137"/>
      <c r="AQC3278" s="137"/>
      <c r="AQD3278" s="137"/>
      <c r="AQE3278" s="137"/>
      <c r="AQF3278" s="137"/>
      <c r="AQG3278" s="137"/>
      <c r="AQH3278" s="137"/>
      <c r="AQI3278" s="137"/>
      <c r="AQJ3278" s="137"/>
      <c r="AQK3278" s="137"/>
      <c r="AQL3278" s="137"/>
      <c r="AQM3278" s="137"/>
      <c r="AQN3278" s="137"/>
      <c r="AQO3278" s="137"/>
      <c r="AQP3278" s="137"/>
      <c r="AQQ3278" s="137"/>
      <c r="AQR3278" s="137"/>
      <c r="AQS3278" s="137"/>
      <c r="AQT3278" s="137"/>
      <c r="AQU3278" s="137"/>
      <c r="AQV3278" s="137"/>
      <c r="AQW3278" s="137"/>
      <c r="AQX3278" s="137"/>
      <c r="AQY3278" s="137"/>
      <c r="AQZ3278" s="137"/>
      <c r="ARA3278" s="137"/>
      <c r="ARB3278" s="137"/>
      <c r="ARC3278" s="137"/>
      <c r="ARD3278" s="137"/>
      <c r="ARE3278" s="137"/>
      <c r="ARF3278" s="137"/>
      <c r="ARG3278" s="137"/>
      <c r="ARH3278" s="137"/>
      <c r="ARI3278" s="137"/>
      <c r="ARJ3278" s="137"/>
      <c r="ARK3278" s="137"/>
      <c r="ARL3278" s="137"/>
      <c r="ARM3278" s="137"/>
      <c r="ARN3278" s="137"/>
      <c r="ARO3278" s="137"/>
      <c r="ARP3278" s="137"/>
      <c r="ARQ3278" s="137"/>
      <c r="ARR3278" s="137"/>
      <c r="ARS3278" s="137"/>
      <c r="ART3278" s="137"/>
      <c r="ARU3278" s="137"/>
      <c r="ARV3278" s="137"/>
      <c r="ARW3278" s="137"/>
      <c r="ARX3278" s="137"/>
      <c r="ARY3278" s="137"/>
      <c r="ARZ3278" s="137"/>
      <c r="ASA3278" s="137"/>
      <c r="ASB3278" s="137"/>
      <c r="ASC3278" s="137"/>
      <c r="ASD3278" s="137"/>
      <c r="ASE3278" s="137"/>
      <c r="ASF3278" s="137"/>
      <c r="ASG3278" s="137"/>
      <c r="ASH3278" s="137"/>
      <c r="ASI3278" s="137"/>
      <c r="ASJ3278" s="137"/>
      <c r="ASK3278" s="137"/>
      <c r="ASL3278" s="137"/>
      <c r="ASM3278" s="137"/>
      <c r="ASN3278" s="137"/>
      <c r="ASO3278" s="137"/>
      <c r="ASP3278" s="137"/>
      <c r="ASQ3278" s="137"/>
      <c r="ASR3278" s="137"/>
      <c r="ASS3278" s="137"/>
      <c r="AST3278" s="137"/>
      <c r="ASU3278" s="137"/>
      <c r="ASV3278" s="137"/>
      <c r="ASW3278" s="137"/>
      <c r="ASX3278" s="137"/>
      <c r="ASY3278" s="137"/>
      <c r="ASZ3278" s="137"/>
      <c r="ATA3278" s="137"/>
      <c r="ATB3278" s="137"/>
      <c r="ATC3278" s="137"/>
      <c r="ATD3278" s="137"/>
      <c r="ATE3278" s="137"/>
      <c r="ATF3278" s="137"/>
      <c r="ATG3278" s="137"/>
      <c r="ATH3278" s="137"/>
      <c r="ATI3278" s="137"/>
      <c r="ATJ3278" s="137"/>
      <c r="ATK3278" s="137"/>
      <c r="ATL3278" s="137"/>
      <c r="ATM3278" s="137"/>
      <c r="ATN3278" s="137"/>
      <c r="ATO3278" s="137"/>
      <c r="ATP3278" s="137"/>
      <c r="ATQ3278" s="137"/>
      <c r="ATR3278" s="137"/>
      <c r="ATS3278" s="137"/>
      <c r="ATT3278" s="137"/>
      <c r="ATU3278" s="137"/>
      <c r="ATV3278" s="137"/>
      <c r="ATW3278" s="137"/>
      <c r="ATX3278" s="137"/>
      <c r="ATY3278" s="137"/>
      <c r="ATZ3278" s="137"/>
      <c r="AUA3278" s="137"/>
      <c r="AUB3278" s="137"/>
      <c r="AUC3278" s="137"/>
      <c r="AUD3278" s="137"/>
      <c r="AUE3278" s="137"/>
      <c r="AUF3278" s="137"/>
      <c r="AUG3278" s="137"/>
      <c r="AUH3278" s="137"/>
      <c r="AUI3278" s="137"/>
      <c r="AUJ3278" s="137"/>
      <c r="AUK3278" s="137"/>
      <c r="AUL3278" s="137"/>
      <c r="AUM3278" s="137"/>
      <c r="AUN3278" s="137"/>
      <c r="AUO3278" s="137"/>
      <c r="AUP3278" s="137"/>
      <c r="AUQ3278" s="137"/>
      <c r="AUR3278" s="137"/>
      <c r="AUS3278" s="137"/>
      <c r="AUT3278" s="137"/>
      <c r="AUU3278" s="137"/>
      <c r="AUV3278" s="137"/>
      <c r="AUW3278" s="137"/>
      <c r="AUX3278" s="137"/>
      <c r="AUY3278" s="137"/>
      <c r="AUZ3278" s="137"/>
      <c r="AVA3278" s="137"/>
      <c r="AVB3278" s="137"/>
      <c r="AVC3278" s="137"/>
      <c r="AVD3278" s="137"/>
      <c r="AVE3278" s="137"/>
      <c r="AVF3278" s="137"/>
      <c r="AVG3278" s="137"/>
      <c r="AVH3278" s="137"/>
      <c r="AVI3278" s="137"/>
      <c r="AVJ3278" s="137"/>
      <c r="AVK3278" s="137"/>
      <c r="AVL3278" s="137"/>
      <c r="AVM3278" s="137"/>
      <c r="AVN3278" s="137"/>
      <c r="AVO3278" s="137"/>
      <c r="AVP3278" s="137"/>
      <c r="AVQ3278" s="137"/>
      <c r="AVR3278" s="137"/>
      <c r="AVS3278" s="137"/>
      <c r="AVT3278" s="137"/>
      <c r="AVU3278" s="137"/>
      <c r="AVV3278" s="137"/>
      <c r="AVW3278" s="137"/>
      <c r="AVX3278" s="137"/>
      <c r="AVY3278" s="137"/>
      <c r="AVZ3278" s="137"/>
      <c r="AWA3278" s="137"/>
      <c r="AWB3278" s="137"/>
      <c r="AWC3278" s="137"/>
      <c r="AWD3278" s="137"/>
      <c r="AWE3278" s="137"/>
      <c r="AWF3278" s="137"/>
      <c r="AWG3278" s="137"/>
      <c r="AWH3278" s="137"/>
      <c r="AWI3278" s="137"/>
      <c r="AWJ3278" s="137"/>
      <c r="AWK3278" s="137"/>
      <c r="AWL3278" s="137"/>
      <c r="AWM3278" s="137"/>
      <c r="AWN3278" s="137"/>
      <c r="AWO3278" s="137"/>
      <c r="AWP3278" s="137"/>
      <c r="AWQ3278" s="137"/>
      <c r="AWR3278" s="137"/>
      <c r="AWS3278" s="137"/>
      <c r="AWT3278" s="137"/>
      <c r="AWU3278" s="137"/>
      <c r="AWV3278" s="137"/>
      <c r="AWW3278" s="137"/>
      <c r="AWX3278" s="137"/>
      <c r="AWY3278" s="137"/>
      <c r="AWZ3278" s="137"/>
      <c r="AXA3278" s="137"/>
      <c r="AXB3278" s="137"/>
      <c r="AXC3278" s="137"/>
      <c r="AXD3278" s="137"/>
      <c r="AXE3278" s="137"/>
      <c r="AXF3278" s="137"/>
      <c r="AXG3278" s="137"/>
      <c r="AXH3278" s="137"/>
      <c r="AXI3278" s="137"/>
      <c r="AXJ3278" s="137"/>
      <c r="AXK3278" s="137"/>
      <c r="AXL3278" s="137"/>
      <c r="AXM3278" s="137"/>
      <c r="AXN3278" s="137"/>
      <c r="AXO3278" s="137"/>
      <c r="AXP3278" s="137"/>
      <c r="AXQ3278" s="137"/>
      <c r="AXR3278" s="137"/>
      <c r="AXS3278" s="137"/>
      <c r="AXT3278" s="137"/>
      <c r="AXU3278" s="137"/>
      <c r="AXV3278" s="137"/>
      <c r="AXW3278" s="137"/>
      <c r="AXX3278" s="137"/>
      <c r="AXY3278" s="137"/>
      <c r="AXZ3278" s="137"/>
      <c r="AYA3278" s="137"/>
      <c r="AYB3278" s="137"/>
      <c r="AYC3278" s="137"/>
      <c r="AYD3278" s="137"/>
      <c r="AYE3278" s="137"/>
      <c r="AYF3278" s="137"/>
      <c r="AYG3278" s="137"/>
      <c r="AYH3278" s="137"/>
      <c r="AYI3278" s="137"/>
      <c r="AYJ3278" s="137"/>
      <c r="AYK3278" s="137"/>
      <c r="AYL3278" s="137"/>
      <c r="AYM3278" s="137"/>
      <c r="AYN3278" s="137"/>
      <c r="AYO3278" s="137"/>
      <c r="AYP3278" s="137"/>
      <c r="AYQ3278" s="137"/>
      <c r="AYR3278" s="137"/>
      <c r="AYS3278" s="137"/>
      <c r="AYT3278" s="137"/>
      <c r="AYU3278" s="137"/>
      <c r="AYV3278" s="137"/>
      <c r="AYW3278" s="137"/>
      <c r="AYX3278" s="137"/>
      <c r="AYY3278" s="137"/>
      <c r="AYZ3278" s="137"/>
      <c r="AZA3278" s="137"/>
      <c r="AZB3278" s="137"/>
      <c r="AZC3278" s="137"/>
      <c r="AZD3278" s="137"/>
      <c r="AZE3278" s="137"/>
      <c r="AZF3278" s="137"/>
      <c r="AZG3278" s="137"/>
      <c r="AZH3278" s="137"/>
      <c r="AZI3278" s="137"/>
      <c r="AZJ3278" s="137"/>
      <c r="AZK3278" s="137"/>
      <c r="AZL3278" s="137"/>
      <c r="AZM3278" s="137"/>
      <c r="AZN3278" s="137"/>
      <c r="AZO3278" s="137"/>
      <c r="AZP3278" s="137"/>
      <c r="AZQ3278" s="137"/>
      <c r="AZR3278" s="137"/>
      <c r="AZS3278" s="137"/>
      <c r="AZT3278" s="137"/>
      <c r="AZU3278" s="137"/>
      <c r="AZV3278" s="137"/>
      <c r="AZW3278" s="137"/>
      <c r="AZX3278" s="137"/>
      <c r="AZY3278" s="137"/>
      <c r="AZZ3278" s="137"/>
      <c r="BAA3278" s="137"/>
      <c r="BAB3278" s="137"/>
      <c r="BAC3278" s="137"/>
      <c r="BAD3278" s="137"/>
      <c r="BAE3278" s="137"/>
      <c r="BAF3278" s="137"/>
      <c r="BAG3278" s="137"/>
      <c r="BAH3278" s="137"/>
      <c r="BAI3278" s="137"/>
      <c r="BAJ3278" s="137"/>
      <c r="BAK3278" s="137"/>
      <c r="BAL3278" s="137"/>
      <c r="BAM3278" s="137"/>
      <c r="BAN3278" s="137"/>
      <c r="BAO3278" s="137"/>
      <c r="BAP3278" s="137"/>
      <c r="BAQ3278" s="137"/>
      <c r="BAR3278" s="137"/>
      <c r="BAS3278" s="137"/>
      <c r="BAT3278" s="137"/>
      <c r="BAU3278" s="137"/>
      <c r="BAV3278" s="137"/>
      <c r="BAW3278" s="137"/>
      <c r="BAX3278" s="137"/>
      <c r="BAY3278" s="137"/>
      <c r="BAZ3278" s="137"/>
      <c r="BBA3278" s="137"/>
      <c r="BBB3278" s="137"/>
      <c r="BBC3278" s="137"/>
      <c r="BBD3278" s="137"/>
      <c r="BBE3278" s="137"/>
      <c r="BBF3278" s="137"/>
      <c r="BBG3278" s="137"/>
      <c r="BBH3278" s="137"/>
      <c r="BBI3278" s="137"/>
      <c r="BBJ3278" s="137"/>
      <c r="BBK3278" s="137"/>
      <c r="BBL3278" s="137"/>
      <c r="BBM3278" s="137"/>
      <c r="BBN3278" s="137"/>
      <c r="BBO3278" s="137"/>
      <c r="BBP3278" s="137"/>
      <c r="BBQ3278" s="137"/>
      <c r="BBR3278" s="137"/>
      <c r="BBS3278" s="137"/>
      <c r="BBT3278" s="137"/>
      <c r="BBU3278" s="137"/>
      <c r="BBV3278" s="137"/>
      <c r="BBW3278" s="137"/>
      <c r="BBX3278" s="137"/>
      <c r="BBY3278" s="137"/>
      <c r="BBZ3278" s="137"/>
      <c r="BCA3278" s="137"/>
      <c r="BCB3278" s="137"/>
      <c r="BCC3278" s="137"/>
      <c r="BCD3278" s="137"/>
      <c r="BCE3278" s="137"/>
      <c r="BCF3278" s="137"/>
      <c r="BCG3278" s="137"/>
      <c r="BCH3278" s="137"/>
      <c r="BCI3278" s="137"/>
      <c r="BCJ3278" s="137"/>
      <c r="BCK3278" s="137"/>
      <c r="BCL3278" s="137"/>
      <c r="BCM3278" s="137"/>
      <c r="BCN3278" s="137"/>
      <c r="BCO3278" s="137"/>
      <c r="BCP3278" s="137"/>
      <c r="BCQ3278" s="137"/>
      <c r="BCR3278" s="137"/>
      <c r="BCS3278" s="137"/>
      <c r="BCT3278" s="137"/>
      <c r="BCU3278" s="137"/>
      <c r="BCV3278" s="137"/>
      <c r="BCW3278" s="137"/>
      <c r="BCX3278" s="137"/>
      <c r="BCY3278" s="137"/>
      <c r="BCZ3278" s="137"/>
      <c r="BDA3278" s="137"/>
      <c r="BDB3278" s="137"/>
      <c r="BDC3278" s="137"/>
      <c r="BDD3278" s="137"/>
      <c r="BDE3278" s="137"/>
      <c r="BDF3278" s="137"/>
      <c r="BDG3278" s="137"/>
      <c r="BDH3278" s="137"/>
      <c r="BDI3278" s="137"/>
      <c r="BDJ3278" s="137"/>
      <c r="BDK3278" s="137"/>
      <c r="BDL3278" s="137"/>
      <c r="BDM3278" s="137"/>
      <c r="BDN3278" s="137"/>
      <c r="BDO3278" s="137"/>
      <c r="BDP3278" s="137"/>
      <c r="BDQ3278" s="137"/>
      <c r="BDR3278" s="137"/>
      <c r="BDS3278" s="137"/>
      <c r="BDT3278" s="137"/>
      <c r="BDU3278" s="137"/>
      <c r="BDV3278" s="137"/>
      <c r="BDW3278" s="137"/>
      <c r="BDX3278" s="137"/>
      <c r="BDY3278" s="137"/>
      <c r="BDZ3278" s="137"/>
      <c r="BEA3278" s="137"/>
      <c r="BEB3278" s="137"/>
      <c r="BEC3278" s="137"/>
      <c r="BED3278" s="137"/>
      <c r="BEE3278" s="137"/>
      <c r="BEF3278" s="137"/>
      <c r="BEG3278" s="137"/>
      <c r="BEH3278" s="137"/>
      <c r="BEI3278" s="137"/>
      <c r="BEJ3278" s="137"/>
      <c r="BEK3278" s="137"/>
      <c r="BEL3278" s="137"/>
      <c r="BEM3278" s="137"/>
      <c r="BEN3278" s="137"/>
      <c r="BEO3278" s="137"/>
      <c r="BEP3278" s="137"/>
      <c r="BEQ3278" s="137"/>
      <c r="BER3278" s="137"/>
      <c r="BES3278" s="137"/>
      <c r="BET3278" s="137"/>
      <c r="BEU3278" s="137"/>
      <c r="BEV3278" s="137"/>
      <c r="BEW3278" s="137"/>
      <c r="BEX3278" s="137"/>
      <c r="BEY3278" s="137"/>
      <c r="BEZ3278" s="137"/>
      <c r="BFA3278" s="137"/>
      <c r="BFB3278" s="137"/>
      <c r="BFC3278" s="137"/>
      <c r="BFD3278" s="137"/>
      <c r="BFE3278" s="137"/>
      <c r="BFF3278" s="137"/>
      <c r="BFG3278" s="137"/>
      <c r="BFH3278" s="137"/>
      <c r="BFI3278" s="137"/>
      <c r="BFJ3278" s="137"/>
      <c r="BFK3278" s="137"/>
      <c r="BFL3278" s="137"/>
      <c r="BFM3278" s="137"/>
      <c r="BFN3278" s="137"/>
      <c r="BFO3278" s="137"/>
      <c r="BFP3278" s="137"/>
      <c r="BFQ3278" s="137"/>
      <c r="BFR3278" s="137"/>
      <c r="BFS3278" s="137"/>
      <c r="BFT3278" s="137"/>
      <c r="BFU3278" s="137"/>
      <c r="BFV3278" s="137"/>
      <c r="BFW3278" s="137"/>
      <c r="BFX3278" s="137"/>
      <c r="BFY3278" s="137"/>
      <c r="BFZ3278" s="137"/>
      <c r="BGA3278" s="137"/>
      <c r="BGB3278" s="137"/>
      <c r="BGC3278" s="137"/>
      <c r="BGD3278" s="137"/>
      <c r="BGE3278" s="137"/>
      <c r="BGF3278" s="137"/>
      <c r="BGG3278" s="137"/>
      <c r="BGH3278" s="137"/>
      <c r="BGI3278" s="137"/>
      <c r="BGJ3278" s="137"/>
      <c r="BGK3278" s="137"/>
      <c r="BGL3278" s="137"/>
      <c r="BGM3278" s="137"/>
      <c r="BGN3278" s="137"/>
      <c r="BGO3278" s="137"/>
      <c r="BGP3278" s="137"/>
      <c r="BGQ3278" s="137"/>
      <c r="BGR3278" s="137"/>
      <c r="BGS3278" s="137"/>
      <c r="BGT3278" s="137"/>
      <c r="BGU3278" s="137"/>
      <c r="BGV3278" s="137"/>
      <c r="BGW3278" s="137"/>
      <c r="BGX3278" s="137"/>
      <c r="BGY3278" s="137"/>
      <c r="BGZ3278" s="137"/>
      <c r="BHA3278" s="137"/>
      <c r="BHB3278" s="137"/>
      <c r="BHC3278" s="137"/>
      <c r="BHD3278" s="137"/>
      <c r="BHE3278" s="137"/>
      <c r="BHF3278" s="137"/>
      <c r="BHG3278" s="137"/>
      <c r="BHH3278" s="137"/>
      <c r="BHI3278" s="137"/>
      <c r="BHJ3278" s="137"/>
      <c r="BHK3278" s="137"/>
      <c r="BHL3278" s="137"/>
      <c r="BHM3278" s="137"/>
      <c r="BHN3278" s="137"/>
      <c r="BHO3278" s="137"/>
      <c r="BHP3278" s="137"/>
      <c r="BHQ3278" s="137"/>
      <c r="BHR3278" s="137"/>
      <c r="BHS3278" s="137"/>
      <c r="BHT3278" s="137"/>
      <c r="BHU3278" s="137"/>
      <c r="BHV3278" s="137"/>
      <c r="BHW3278" s="137"/>
      <c r="BHX3278" s="137"/>
      <c r="BHY3278" s="137"/>
      <c r="BHZ3278" s="137"/>
      <c r="BIA3278" s="137"/>
      <c r="BIB3278" s="137"/>
      <c r="BIC3278" s="137"/>
      <c r="BID3278" s="137"/>
      <c r="BIE3278" s="137"/>
      <c r="BIF3278" s="137"/>
      <c r="BIG3278" s="137"/>
      <c r="BIH3278" s="137"/>
      <c r="BII3278" s="137"/>
      <c r="BIJ3278" s="137"/>
      <c r="BIK3278" s="137"/>
      <c r="BIL3278" s="137"/>
      <c r="BIM3278" s="137"/>
      <c r="BIN3278" s="137"/>
      <c r="BIO3278" s="137"/>
      <c r="BIP3278" s="137"/>
      <c r="BIQ3278" s="137"/>
      <c r="BIR3278" s="137"/>
      <c r="BIS3278" s="137"/>
      <c r="BIT3278" s="137"/>
      <c r="BIU3278" s="137"/>
      <c r="BIV3278" s="137"/>
      <c r="BIW3278" s="137"/>
      <c r="BIX3278" s="137"/>
      <c r="BIY3278" s="137"/>
      <c r="BIZ3278" s="137"/>
      <c r="BJA3278" s="137"/>
      <c r="BJB3278" s="137"/>
      <c r="BJC3278" s="137"/>
      <c r="BJD3278" s="137"/>
      <c r="BJE3278" s="137"/>
      <c r="BJF3278" s="137"/>
      <c r="BJG3278" s="137"/>
      <c r="BJH3278" s="137"/>
      <c r="BJI3278" s="137"/>
      <c r="BJJ3278" s="137"/>
      <c r="BJK3278" s="137"/>
      <c r="BJL3278" s="137"/>
      <c r="BJM3278" s="137"/>
      <c r="BJN3278" s="137"/>
      <c r="BJO3278" s="137"/>
      <c r="BJP3278" s="137"/>
      <c r="BJQ3278" s="137"/>
      <c r="BJR3278" s="137"/>
      <c r="BJS3278" s="137"/>
      <c r="BJT3278" s="137"/>
      <c r="BJU3278" s="137"/>
      <c r="BJV3278" s="137"/>
      <c r="BJW3278" s="137"/>
      <c r="BJX3278" s="137"/>
      <c r="BJY3278" s="137"/>
      <c r="BJZ3278" s="137"/>
      <c r="BKA3278" s="137"/>
      <c r="BKB3278" s="137"/>
      <c r="BKC3278" s="137"/>
      <c r="BKD3278" s="137"/>
      <c r="BKE3278" s="137"/>
      <c r="BKF3278" s="137"/>
      <c r="BKG3278" s="137"/>
      <c r="BKH3278" s="137"/>
      <c r="BKI3278" s="137"/>
      <c r="BKJ3278" s="137"/>
      <c r="BKK3278" s="137"/>
      <c r="BKL3278" s="137"/>
      <c r="BKM3278" s="137"/>
      <c r="BKN3278" s="137"/>
      <c r="BKO3278" s="137"/>
      <c r="BKP3278" s="137"/>
      <c r="BKQ3278" s="137"/>
      <c r="BKR3278" s="137"/>
      <c r="BKS3278" s="137"/>
      <c r="BKT3278" s="137"/>
      <c r="BKU3278" s="137"/>
      <c r="BKV3278" s="137"/>
      <c r="BKW3278" s="137"/>
      <c r="BKX3278" s="137"/>
      <c r="BKY3278" s="137"/>
      <c r="BKZ3278" s="137"/>
      <c r="BLA3278" s="137"/>
      <c r="BLB3278" s="137"/>
      <c r="BLC3278" s="137"/>
      <c r="BLD3278" s="137"/>
      <c r="BLE3278" s="137"/>
      <c r="BLF3278" s="137"/>
      <c r="BLG3278" s="137"/>
      <c r="BLH3278" s="137"/>
      <c r="BLI3278" s="137"/>
      <c r="BLJ3278" s="137"/>
      <c r="BLK3278" s="137"/>
      <c r="BLL3278" s="137"/>
      <c r="BLM3278" s="137"/>
      <c r="BLN3278" s="137"/>
      <c r="BLO3278" s="137"/>
      <c r="BLP3278" s="137"/>
      <c r="BLQ3278" s="137"/>
      <c r="BLR3278" s="137"/>
      <c r="BLS3278" s="137"/>
      <c r="BLT3278" s="137"/>
      <c r="BLU3278" s="137"/>
      <c r="BLV3278" s="137"/>
      <c r="BLW3278" s="137"/>
      <c r="BLX3278" s="137"/>
      <c r="BLY3278" s="137"/>
      <c r="BLZ3278" s="137"/>
      <c r="BMA3278" s="137"/>
      <c r="BMB3278" s="137"/>
      <c r="BMC3278" s="137"/>
      <c r="BMD3278" s="137"/>
      <c r="BME3278" s="137"/>
      <c r="BMF3278" s="137"/>
      <c r="BMG3278" s="137"/>
      <c r="BMH3278" s="137"/>
      <c r="BMI3278" s="137"/>
      <c r="BMJ3278" s="137"/>
      <c r="BMK3278" s="137"/>
      <c r="BML3278" s="137"/>
      <c r="BMM3278" s="137"/>
      <c r="BMN3278" s="137"/>
      <c r="BMO3278" s="137"/>
      <c r="BMP3278" s="137"/>
      <c r="BMQ3278" s="137"/>
      <c r="BMR3278" s="137"/>
      <c r="BMS3278" s="137"/>
      <c r="BMT3278" s="137"/>
      <c r="BMU3278" s="137"/>
      <c r="BMV3278" s="137"/>
      <c r="BMW3278" s="137"/>
      <c r="BMX3278" s="137"/>
      <c r="BMY3278" s="137"/>
      <c r="BMZ3278" s="137"/>
      <c r="BNA3278" s="137"/>
      <c r="BNB3278" s="137"/>
      <c r="BNC3278" s="137"/>
      <c r="BND3278" s="137"/>
      <c r="BNE3278" s="137"/>
      <c r="BNF3278" s="137"/>
      <c r="BNG3278" s="137"/>
      <c r="BNH3278" s="137"/>
      <c r="BNI3278" s="137"/>
      <c r="BNJ3278" s="137"/>
      <c r="BNK3278" s="137"/>
      <c r="BNL3278" s="137"/>
      <c r="BNM3278" s="137"/>
      <c r="BNN3278" s="137"/>
      <c r="BNO3278" s="137"/>
      <c r="BNP3278" s="137"/>
      <c r="BNQ3278" s="137"/>
      <c r="BNR3278" s="137"/>
      <c r="BNS3278" s="137"/>
      <c r="BNT3278" s="137"/>
      <c r="BNU3278" s="137"/>
      <c r="BNV3278" s="137"/>
      <c r="BNW3278" s="137"/>
      <c r="BNX3278" s="137"/>
      <c r="BNY3278" s="137"/>
      <c r="BNZ3278" s="137"/>
      <c r="BOA3278" s="137"/>
      <c r="BOB3278" s="137"/>
      <c r="BOC3278" s="137"/>
      <c r="BOD3278" s="137"/>
      <c r="BOE3278" s="137"/>
      <c r="BOF3278" s="137"/>
      <c r="BOG3278" s="137"/>
      <c r="BOH3278" s="137"/>
      <c r="BOI3278" s="137"/>
      <c r="BOJ3278" s="137"/>
      <c r="BOK3278" s="137"/>
      <c r="BOL3278" s="137"/>
      <c r="BOM3278" s="137"/>
      <c r="BON3278" s="137"/>
      <c r="BOO3278" s="137"/>
      <c r="BOP3278" s="137"/>
      <c r="BOQ3278" s="137"/>
      <c r="BOR3278" s="137"/>
      <c r="BOS3278" s="137"/>
      <c r="BOT3278" s="137"/>
      <c r="BOU3278" s="137"/>
      <c r="BOV3278" s="137"/>
      <c r="BOW3278" s="137"/>
      <c r="BOX3278" s="137"/>
      <c r="BOY3278" s="137"/>
      <c r="BOZ3278" s="137"/>
      <c r="BPA3278" s="137"/>
      <c r="BPB3278" s="137"/>
      <c r="BPC3278" s="137"/>
      <c r="BPD3278" s="137"/>
      <c r="BPE3278" s="137"/>
      <c r="BPF3278" s="137"/>
      <c r="BPG3278" s="137"/>
      <c r="BPH3278" s="137"/>
      <c r="BPI3278" s="137"/>
      <c r="BPJ3278" s="137"/>
      <c r="BPK3278" s="137"/>
      <c r="BPL3278" s="137"/>
      <c r="BPM3278" s="137"/>
      <c r="BPN3278" s="137"/>
      <c r="BPO3278" s="137"/>
      <c r="BPP3278" s="137"/>
      <c r="BPQ3278" s="137"/>
      <c r="BPR3278" s="137"/>
      <c r="BPS3278" s="137"/>
      <c r="BPT3278" s="137"/>
      <c r="BPU3278" s="137"/>
      <c r="BPV3278" s="137"/>
      <c r="BPW3278" s="137"/>
      <c r="BPX3278" s="137"/>
      <c r="BPY3278" s="137"/>
      <c r="BPZ3278" s="137"/>
      <c r="BQA3278" s="137"/>
      <c r="BQB3278" s="137"/>
      <c r="BQC3278" s="137"/>
      <c r="BQD3278" s="137"/>
      <c r="BQE3278" s="137"/>
      <c r="BQF3278" s="137"/>
      <c r="BQG3278" s="137"/>
      <c r="BQH3278" s="137"/>
      <c r="BQI3278" s="137"/>
      <c r="BQJ3278" s="137"/>
      <c r="BQK3278" s="137"/>
      <c r="BQL3278" s="137"/>
      <c r="BQM3278" s="137"/>
      <c r="BQN3278" s="137"/>
      <c r="BQO3278" s="137"/>
      <c r="BQP3278" s="137"/>
      <c r="BQQ3278" s="137"/>
      <c r="BQR3278" s="137"/>
      <c r="BQS3278" s="137"/>
      <c r="BQT3278" s="137"/>
      <c r="BQU3278" s="137"/>
      <c r="BQV3278" s="137"/>
      <c r="BQW3278" s="137"/>
      <c r="BQX3278" s="137"/>
      <c r="BQY3278" s="137"/>
      <c r="BQZ3278" s="137"/>
      <c r="BRA3278" s="137"/>
      <c r="BRB3278" s="137"/>
      <c r="BRC3278" s="137"/>
      <c r="BRD3278" s="137"/>
      <c r="BRE3278" s="137"/>
      <c r="BRF3278" s="137"/>
      <c r="BRG3278" s="137"/>
      <c r="BRH3278" s="137"/>
      <c r="BRI3278" s="137"/>
      <c r="BRJ3278" s="137"/>
      <c r="BRK3278" s="137"/>
      <c r="BRL3278" s="137"/>
      <c r="BRM3278" s="137"/>
      <c r="BRN3278" s="137"/>
      <c r="BRO3278" s="137"/>
      <c r="BRP3278" s="137"/>
      <c r="BRQ3278" s="137"/>
      <c r="BRR3278" s="137"/>
      <c r="BRS3278" s="137"/>
      <c r="BRT3278" s="137"/>
      <c r="BRU3278" s="137"/>
      <c r="BRV3278" s="137"/>
      <c r="BRW3278" s="137"/>
      <c r="BRX3278" s="137"/>
      <c r="BRY3278" s="137"/>
      <c r="BRZ3278" s="137"/>
      <c r="BSA3278" s="137"/>
      <c r="BSB3278" s="137"/>
      <c r="BSC3278" s="137"/>
      <c r="BSD3278" s="137"/>
      <c r="BSE3278" s="137"/>
      <c r="BSF3278" s="137"/>
      <c r="BSG3278" s="137"/>
      <c r="BSH3278" s="137"/>
      <c r="BSI3278" s="137"/>
      <c r="BSJ3278" s="137"/>
      <c r="BSK3278" s="137"/>
      <c r="BSL3278" s="137"/>
      <c r="BSM3278" s="137"/>
      <c r="BSN3278" s="137"/>
      <c r="BSO3278" s="137"/>
      <c r="BSP3278" s="137"/>
      <c r="BSQ3278" s="137"/>
      <c r="BSR3278" s="137"/>
      <c r="BSS3278" s="137"/>
      <c r="BST3278" s="137"/>
      <c r="BSU3278" s="137"/>
      <c r="BSV3278" s="137"/>
      <c r="BSW3278" s="137"/>
      <c r="BSX3278" s="137"/>
      <c r="BSY3278" s="137"/>
      <c r="BSZ3278" s="137"/>
      <c r="BTA3278" s="137"/>
      <c r="BTB3278" s="137"/>
      <c r="BTC3278" s="137"/>
      <c r="BTD3278" s="137"/>
      <c r="BTE3278" s="137"/>
      <c r="BTF3278" s="137"/>
      <c r="BTG3278" s="137"/>
      <c r="BTH3278" s="137"/>
      <c r="BTI3278" s="137"/>
      <c r="BTJ3278" s="137"/>
      <c r="BTK3278" s="137"/>
      <c r="BTL3278" s="137"/>
      <c r="BTM3278" s="137"/>
      <c r="BTN3278" s="137"/>
      <c r="BTO3278" s="137"/>
      <c r="BTP3278" s="137"/>
      <c r="BTQ3278" s="137"/>
      <c r="BTR3278" s="137"/>
      <c r="BTS3278" s="137"/>
      <c r="BTT3278" s="137"/>
      <c r="BTU3278" s="137"/>
      <c r="BTV3278" s="137"/>
      <c r="BTW3278" s="137"/>
      <c r="BTX3278" s="137"/>
      <c r="BTY3278" s="137"/>
      <c r="BTZ3278" s="137"/>
      <c r="BUA3278" s="137"/>
      <c r="BUB3278" s="137"/>
      <c r="BUC3278" s="137"/>
      <c r="BUD3278" s="137"/>
      <c r="BUE3278" s="137"/>
      <c r="BUF3278" s="137"/>
      <c r="BUG3278" s="137"/>
      <c r="BUH3278" s="137"/>
      <c r="BUI3278" s="137"/>
      <c r="BUJ3278" s="137"/>
      <c r="BUK3278" s="137"/>
      <c r="BUL3278" s="137"/>
      <c r="BUM3278" s="137"/>
      <c r="BUN3278" s="137"/>
      <c r="BUO3278" s="137"/>
      <c r="BUP3278" s="137"/>
      <c r="BUQ3278" s="137"/>
      <c r="BUR3278" s="137"/>
      <c r="BUS3278" s="137"/>
      <c r="BUT3278" s="137"/>
      <c r="BUU3278" s="137"/>
      <c r="BUV3278" s="137"/>
      <c r="BUW3278" s="137"/>
      <c r="BUX3278" s="137"/>
      <c r="BUY3278" s="137"/>
      <c r="BUZ3278" s="137"/>
      <c r="BVA3278" s="137"/>
      <c r="BVB3278" s="137"/>
      <c r="BVC3278" s="137"/>
      <c r="BVD3278" s="137"/>
      <c r="BVE3278" s="137"/>
      <c r="BVF3278" s="137"/>
      <c r="BVG3278" s="137"/>
      <c r="BVH3278" s="137"/>
      <c r="BVI3278" s="137"/>
      <c r="BVJ3278" s="137"/>
      <c r="BVK3278" s="137"/>
      <c r="BVL3278" s="137"/>
      <c r="BVM3278" s="137"/>
      <c r="BVN3278" s="137"/>
      <c r="BVO3278" s="137"/>
      <c r="BVP3278" s="137"/>
      <c r="BVQ3278" s="137"/>
      <c r="BVR3278" s="137"/>
      <c r="BVS3278" s="137"/>
      <c r="BVT3278" s="137"/>
      <c r="BVU3278" s="137"/>
      <c r="BVV3278" s="137"/>
      <c r="BVW3278" s="137"/>
      <c r="BVX3278" s="137"/>
      <c r="BVY3278" s="137"/>
      <c r="BVZ3278" s="137"/>
      <c r="BWA3278" s="137"/>
      <c r="BWB3278" s="137"/>
      <c r="BWC3278" s="137"/>
      <c r="BWD3278" s="137"/>
      <c r="BWE3278" s="137"/>
      <c r="BWF3278" s="137"/>
      <c r="BWG3278" s="137"/>
      <c r="BWH3278" s="137"/>
      <c r="BWI3278" s="137"/>
      <c r="BWJ3278" s="137"/>
      <c r="BWK3278" s="137"/>
      <c r="BWL3278" s="137"/>
      <c r="BWM3278" s="137"/>
      <c r="BWN3278" s="137"/>
      <c r="BWO3278" s="137"/>
      <c r="BWP3278" s="137"/>
      <c r="BWQ3278" s="137"/>
      <c r="BWR3278" s="137"/>
      <c r="BWS3278" s="137"/>
      <c r="BWT3278" s="137"/>
      <c r="BWU3278" s="137"/>
      <c r="BWV3278" s="137"/>
      <c r="BWW3278" s="137"/>
      <c r="BWX3278" s="137"/>
      <c r="BWY3278" s="137"/>
      <c r="BWZ3278" s="137"/>
      <c r="BXA3278" s="137"/>
      <c r="BXB3278" s="137"/>
      <c r="BXC3278" s="137"/>
      <c r="BXD3278" s="137"/>
      <c r="BXE3278" s="137"/>
      <c r="BXF3278" s="137"/>
      <c r="BXG3278" s="137"/>
      <c r="BXH3278" s="137"/>
      <c r="BXI3278" s="137"/>
      <c r="BXJ3278" s="137"/>
      <c r="BXK3278" s="137"/>
      <c r="BXL3278" s="137"/>
      <c r="BXM3278" s="137"/>
      <c r="BXN3278" s="137"/>
      <c r="BXO3278" s="137"/>
      <c r="BXP3278" s="137"/>
      <c r="BXQ3278" s="137"/>
      <c r="BXR3278" s="137"/>
      <c r="BXS3278" s="137"/>
      <c r="BXT3278" s="137"/>
      <c r="BXU3278" s="137"/>
      <c r="BXV3278" s="137"/>
      <c r="BXW3278" s="137"/>
      <c r="BXX3278" s="137"/>
      <c r="BXY3278" s="137"/>
      <c r="BXZ3278" s="137"/>
      <c r="BYA3278" s="137"/>
      <c r="BYB3278" s="137"/>
      <c r="BYC3278" s="137"/>
      <c r="BYD3278" s="137"/>
      <c r="BYE3278" s="137"/>
      <c r="BYF3278" s="137"/>
      <c r="BYG3278" s="137"/>
      <c r="BYH3278" s="137"/>
      <c r="BYI3278" s="137"/>
      <c r="BYJ3278" s="137"/>
      <c r="BYK3278" s="137"/>
      <c r="BYL3278" s="137"/>
      <c r="BYM3278" s="137"/>
      <c r="BYN3278" s="137"/>
      <c r="BYO3278" s="137"/>
      <c r="BYP3278" s="137"/>
      <c r="BYQ3278" s="137"/>
      <c r="BYR3278" s="137"/>
      <c r="BYS3278" s="137"/>
      <c r="BYT3278" s="137"/>
      <c r="BYU3278" s="137"/>
      <c r="BYV3278" s="137"/>
      <c r="BYW3278" s="137"/>
      <c r="BYX3278" s="137"/>
      <c r="BYY3278" s="137"/>
      <c r="BYZ3278" s="137"/>
      <c r="BZA3278" s="137"/>
      <c r="BZB3278" s="137"/>
      <c r="BZC3278" s="137"/>
      <c r="BZD3278" s="137"/>
      <c r="BZE3278" s="137"/>
      <c r="BZF3278" s="137"/>
      <c r="BZG3278" s="137"/>
      <c r="BZH3278" s="137"/>
      <c r="BZI3278" s="137"/>
      <c r="BZJ3278" s="137"/>
      <c r="BZK3278" s="137"/>
      <c r="BZL3278" s="137"/>
      <c r="BZM3278" s="137"/>
      <c r="BZN3278" s="137"/>
      <c r="BZO3278" s="137"/>
      <c r="BZP3278" s="137"/>
      <c r="BZQ3278" s="137"/>
      <c r="BZR3278" s="137"/>
      <c r="BZS3278" s="137"/>
      <c r="BZT3278" s="137"/>
      <c r="BZU3278" s="137"/>
      <c r="BZV3278" s="137"/>
      <c r="BZW3278" s="137"/>
      <c r="BZX3278" s="137"/>
      <c r="BZY3278" s="137"/>
      <c r="BZZ3278" s="137"/>
      <c r="CAA3278" s="137"/>
      <c r="CAB3278" s="137"/>
      <c r="CAC3278" s="137"/>
      <c r="CAD3278" s="137"/>
      <c r="CAE3278" s="137"/>
      <c r="CAF3278" s="137"/>
      <c r="CAG3278" s="137"/>
      <c r="CAH3278" s="137"/>
      <c r="CAI3278" s="137"/>
      <c r="CAJ3278" s="137"/>
      <c r="CAK3278" s="137"/>
      <c r="CAL3278" s="137"/>
      <c r="CAM3278" s="137"/>
      <c r="CAN3278" s="137"/>
      <c r="CAO3278" s="137"/>
      <c r="CAP3278" s="137"/>
      <c r="CAQ3278" s="137"/>
      <c r="CAR3278" s="137"/>
      <c r="CAS3278" s="137"/>
      <c r="CAT3278" s="137"/>
      <c r="CAU3278" s="137"/>
      <c r="CAV3278" s="137"/>
      <c r="CAW3278" s="137"/>
      <c r="CAX3278" s="137"/>
      <c r="CAY3278" s="137"/>
      <c r="CAZ3278" s="137"/>
      <c r="CBA3278" s="137"/>
      <c r="CBB3278" s="137"/>
      <c r="CBC3278" s="137"/>
      <c r="CBD3278" s="137"/>
      <c r="CBE3278" s="137"/>
      <c r="CBF3278" s="137"/>
      <c r="CBG3278" s="137"/>
      <c r="CBH3278" s="137"/>
      <c r="CBI3278" s="137"/>
      <c r="CBJ3278" s="137"/>
      <c r="CBK3278" s="137"/>
      <c r="CBL3278" s="137"/>
      <c r="CBM3278" s="137"/>
      <c r="CBN3278" s="137"/>
      <c r="CBO3278" s="137"/>
      <c r="CBP3278" s="137"/>
      <c r="CBQ3278" s="137"/>
      <c r="CBR3278" s="137"/>
      <c r="CBS3278" s="137"/>
      <c r="CBT3278" s="137"/>
      <c r="CBU3278" s="137"/>
      <c r="CBV3278" s="137"/>
      <c r="CBW3278" s="137"/>
      <c r="CBX3278" s="137"/>
      <c r="CBY3278" s="137"/>
      <c r="CBZ3278" s="137"/>
      <c r="CCA3278" s="137"/>
      <c r="CCB3278" s="137"/>
      <c r="CCC3278" s="137"/>
      <c r="CCD3278" s="137"/>
      <c r="CCE3278" s="137"/>
      <c r="CCF3278" s="137"/>
      <c r="CCG3278" s="137"/>
      <c r="CCH3278" s="137"/>
      <c r="CCI3278" s="137"/>
      <c r="CCJ3278" s="137"/>
      <c r="CCK3278" s="137"/>
      <c r="CCL3278" s="137"/>
      <c r="CCM3278" s="137"/>
      <c r="CCN3278" s="137"/>
      <c r="CCO3278" s="137"/>
      <c r="CCP3278" s="137"/>
      <c r="CCQ3278" s="137"/>
      <c r="CCR3278" s="137"/>
      <c r="CCS3278" s="137"/>
      <c r="CCT3278" s="137"/>
      <c r="CCU3278" s="137"/>
      <c r="CCV3278" s="137"/>
      <c r="CCW3278" s="137"/>
      <c r="CCX3278" s="137"/>
      <c r="CCY3278" s="137"/>
      <c r="CCZ3278" s="137"/>
      <c r="CDA3278" s="137"/>
      <c r="CDB3278" s="137"/>
      <c r="CDC3278" s="137"/>
      <c r="CDD3278" s="137"/>
      <c r="CDE3278" s="137"/>
      <c r="CDF3278" s="137"/>
      <c r="CDG3278" s="137"/>
      <c r="CDH3278" s="137"/>
      <c r="CDI3278" s="137"/>
      <c r="CDJ3278" s="137"/>
      <c r="CDK3278" s="137"/>
      <c r="CDL3278" s="137"/>
      <c r="CDM3278" s="137"/>
      <c r="CDN3278" s="137"/>
      <c r="CDO3278" s="137"/>
      <c r="CDP3278" s="137"/>
      <c r="CDQ3278" s="137"/>
      <c r="CDR3278" s="137"/>
      <c r="CDS3278" s="137"/>
      <c r="CDT3278" s="137"/>
      <c r="CDU3278" s="137"/>
      <c r="CDV3278" s="137"/>
      <c r="CDW3278" s="137"/>
      <c r="CDX3278" s="137"/>
      <c r="CDY3278" s="137"/>
      <c r="CDZ3278" s="137"/>
      <c r="CEA3278" s="137"/>
      <c r="CEB3278" s="137"/>
      <c r="CEC3278" s="137"/>
      <c r="CED3278" s="137"/>
      <c r="CEE3278" s="137"/>
      <c r="CEF3278" s="137"/>
      <c r="CEG3278" s="137"/>
      <c r="CEH3278" s="137"/>
      <c r="CEI3278" s="137"/>
      <c r="CEJ3278" s="137"/>
      <c r="CEK3278" s="137"/>
      <c r="CEL3278" s="137"/>
      <c r="CEM3278" s="137"/>
      <c r="CEN3278" s="137"/>
      <c r="CEO3278" s="137"/>
      <c r="CEP3278" s="137"/>
      <c r="CEQ3278" s="137"/>
      <c r="CER3278" s="137"/>
      <c r="CES3278" s="137"/>
      <c r="CET3278" s="137"/>
      <c r="CEU3278" s="137"/>
      <c r="CEV3278" s="137"/>
      <c r="CEW3278" s="137"/>
      <c r="CEX3278" s="137"/>
      <c r="CEY3278" s="137"/>
      <c r="CEZ3278" s="137"/>
      <c r="CFA3278" s="137"/>
      <c r="CFB3278" s="137"/>
      <c r="CFC3278" s="137"/>
      <c r="CFD3278" s="137"/>
      <c r="CFE3278" s="137"/>
      <c r="CFF3278" s="137"/>
      <c r="CFG3278" s="137"/>
      <c r="CFH3278" s="137"/>
      <c r="CFI3278" s="137"/>
      <c r="CFJ3278" s="137"/>
      <c r="CFK3278" s="137"/>
      <c r="CFL3278" s="137"/>
      <c r="CFM3278" s="137"/>
      <c r="CFN3278" s="137"/>
      <c r="CFO3278" s="137"/>
      <c r="CFP3278" s="137"/>
      <c r="CFQ3278" s="137"/>
      <c r="CFR3278" s="137"/>
      <c r="CFS3278" s="137"/>
      <c r="CFT3278" s="137"/>
      <c r="CFU3278" s="137"/>
      <c r="CFV3278" s="137"/>
      <c r="CFW3278" s="137"/>
      <c r="CFX3278" s="137"/>
      <c r="CFY3278" s="137"/>
      <c r="CFZ3278" s="137"/>
      <c r="CGA3278" s="137"/>
      <c r="CGB3278" s="137"/>
      <c r="CGC3278" s="137"/>
      <c r="CGD3278" s="137"/>
      <c r="CGE3278" s="137"/>
      <c r="CGF3278" s="137"/>
      <c r="CGG3278" s="137"/>
      <c r="CGH3278" s="137"/>
      <c r="CGI3278" s="137"/>
      <c r="CGJ3278" s="137"/>
      <c r="CGK3278" s="137"/>
      <c r="CGL3278" s="137"/>
      <c r="CGM3278" s="137"/>
      <c r="CGN3278" s="137"/>
      <c r="CGO3278" s="137"/>
      <c r="CGP3278" s="137"/>
      <c r="CGQ3278" s="137"/>
      <c r="CGR3278" s="137"/>
      <c r="CGS3278" s="137"/>
      <c r="CGT3278" s="137"/>
      <c r="CGU3278" s="137"/>
      <c r="CGV3278" s="137"/>
      <c r="CGW3278" s="137"/>
      <c r="CGX3278" s="137"/>
      <c r="CGY3278" s="137"/>
      <c r="CGZ3278" s="137"/>
      <c r="CHA3278" s="137"/>
      <c r="CHB3278" s="137"/>
      <c r="CHC3278" s="137"/>
      <c r="CHD3278" s="137"/>
      <c r="CHE3278" s="137"/>
      <c r="CHF3278" s="137"/>
      <c r="CHG3278" s="137"/>
      <c r="CHH3278" s="137"/>
      <c r="CHI3278" s="137"/>
      <c r="CHJ3278" s="137"/>
      <c r="CHK3278" s="137"/>
      <c r="CHL3278" s="137"/>
      <c r="CHM3278" s="137"/>
      <c r="CHN3278" s="137"/>
      <c r="CHO3278" s="137"/>
      <c r="CHP3278" s="137"/>
      <c r="CHQ3278" s="137"/>
      <c r="CHR3278" s="137"/>
      <c r="CHS3278" s="137"/>
      <c r="CHT3278" s="137"/>
      <c r="CHU3278" s="137"/>
      <c r="CHV3278" s="137"/>
      <c r="CHW3278" s="137"/>
      <c r="CHX3278" s="137"/>
      <c r="CHY3278" s="137"/>
      <c r="CHZ3278" s="137"/>
      <c r="CIA3278" s="137"/>
      <c r="CIB3278" s="137"/>
      <c r="CIC3278" s="137"/>
      <c r="CID3278" s="137"/>
      <c r="CIE3278" s="137"/>
      <c r="CIF3278" s="137"/>
      <c r="CIG3278" s="137"/>
      <c r="CIH3278" s="137"/>
      <c r="CII3278" s="137"/>
      <c r="CIJ3278" s="137"/>
      <c r="CIK3278" s="137"/>
      <c r="CIL3278" s="137"/>
      <c r="CIM3278" s="137"/>
      <c r="CIN3278" s="137"/>
      <c r="CIO3278" s="137"/>
      <c r="CIP3278" s="137"/>
      <c r="CIQ3278" s="137"/>
      <c r="CIR3278" s="137"/>
      <c r="CIS3278" s="137"/>
      <c r="CIT3278" s="137"/>
      <c r="CIU3278" s="137"/>
      <c r="CIV3278" s="137"/>
      <c r="CIW3278" s="137"/>
      <c r="CIX3278" s="137"/>
      <c r="CIY3278" s="137"/>
      <c r="CIZ3278" s="137"/>
      <c r="CJA3278" s="137"/>
      <c r="CJB3278" s="137"/>
      <c r="CJC3278" s="137"/>
      <c r="CJD3278" s="137"/>
      <c r="CJE3278" s="137"/>
      <c r="CJF3278" s="137"/>
      <c r="CJG3278" s="137"/>
      <c r="CJH3278" s="137"/>
      <c r="CJI3278" s="137"/>
      <c r="CJJ3278" s="137"/>
      <c r="CJK3278" s="137"/>
      <c r="CJL3278" s="137"/>
      <c r="CJM3278" s="137"/>
      <c r="CJN3278" s="137"/>
      <c r="CJO3278" s="137"/>
      <c r="CJP3278" s="137"/>
      <c r="CJQ3278" s="137"/>
      <c r="CJR3278" s="137"/>
      <c r="CJS3278" s="137"/>
      <c r="CJT3278" s="137"/>
      <c r="CJU3278" s="137"/>
      <c r="CJV3278" s="137"/>
      <c r="CJW3278" s="137"/>
      <c r="CJX3278" s="137"/>
      <c r="CJY3278" s="137"/>
      <c r="CJZ3278" s="137"/>
      <c r="CKA3278" s="137"/>
      <c r="CKB3278" s="137"/>
      <c r="CKC3278" s="137"/>
      <c r="CKD3278" s="137"/>
      <c r="CKE3278" s="137"/>
      <c r="CKF3278" s="137"/>
      <c r="CKG3278" s="137"/>
      <c r="CKH3278" s="137"/>
      <c r="CKI3278" s="137"/>
      <c r="CKJ3278" s="137"/>
      <c r="CKK3278" s="137"/>
      <c r="CKL3278" s="137"/>
      <c r="CKM3278" s="137"/>
      <c r="CKN3278" s="137"/>
      <c r="CKO3278" s="137"/>
      <c r="CKP3278" s="137"/>
      <c r="CKQ3278" s="137"/>
      <c r="CKR3278" s="137"/>
      <c r="CKS3278" s="137"/>
      <c r="CKT3278" s="137"/>
      <c r="CKU3278" s="137"/>
      <c r="CKV3278" s="137"/>
      <c r="CKW3278" s="137"/>
      <c r="CKX3278" s="137"/>
      <c r="CKY3278" s="137"/>
      <c r="CKZ3278" s="137"/>
      <c r="CLA3278" s="137"/>
      <c r="CLB3278" s="137"/>
      <c r="CLC3278" s="137"/>
      <c r="CLD3278" s="137"/>
      <c r="CLE3278" s="137"/>
      <c r="CLF3278" s="137"/>
      <c r="CLG3278" s="137"/>
      <c r="CLH3278" s="137"/>
      <c r="CLI3278" s="137"/>
      <c r="CLJ3278" s="137"/>
      <c r="CLK3278" s="137"/>
      <c r="CLL3278" s="137"/>
      <c r="CLM3278" s="137"/>
      <c r="CLN3278" s="137"/>
      <c r="CLO3278" s="137"/>
      <c r="CLP3278" s="137"/>
      <c r="CLQ3278" s="137"/>
      <c r="CLR3278" s="137"/>
      <c r="CLS3278" s="137"/>
      <c r="CLT3278" s="137"/>
      <c r="CLU3278" s="137"/>
      <c r="CLV3278" s="137"/>
      <c r="CLW3278" s="137"/>
      <c r="CLX3278" s="137"/>
      <c r="CLY3278" s="137"/>
      <c r="CLZ3278" s="137"/>
      <c r="CMA3278" s="137"/>
      <c r="CMB3278" s="137"/>
      <c r="CMC3278" s="137"/>
      <c r="CMD3278" s="137"/>
      <c r="CME3278" s="137"/>
      <c r="CMF3278" s="137"/>
      <c r="CMG3278" s="137"/>
      <c r="CMH3278" s="137"/>
      <c r="CMI3278" s="137"/>
      <c r="CMJ3278" s="137"/>
      <c r="CMK3278" s="137"/>
      <c r="CML3278" s="137"/>
      <c r="CMM3278" s="137"/>
      <c r="CMN3278" s="137"/>
      <c r="CMO3278" s="137"/>
      <c r="CMP3278" s="137"/>
      <c r="CMQ3278" s="137"/>
      <c r="CMR3278" s="137"/>
      <c r="CMS3278" s="137"/>
      <c r="CMT3278" s="137"/>
      <c r="CMU3278" s="137"/>
      <c r="CMV3278" s="137"/>
      <c r="CMW3278" s="137"/>
      <c r="CMX3278" s="137"/>
      <c r="CMY3278" s="137"/>
      <c r="CMZ3278" s="137"/>
      <c r="CNA3278" s="137"/>
      <c r="CNB3278" s="137"/>
      <c r="CNC3278" s="137"/>
      <c r="CND3278" s="137"/>
      <c r="CNE3278" s="137"/>
      <c r="CNF3278" s="137"/>
      <c r="CNG3278" s="137"/>
      <c r="CNH3278" s="137"/>
      <c r="CNI3278" s="137"/>
      <c r="CNJ3278" s="137"/>
      <c r="CNK3278" s="137"/>
      <c r="CNL3278" s="137"/>
      <c r="CNM3278" s="137"/>
      <c r="CNN3278" s="137"/>
      <c r="CNO3278" s="137"/>
      <c r="CNP3278" s="137"/>
      <c r="CNQ3278" s="137"/>
      <c r="CNR3278" s="137"/>
      <c r="CNS3278" s="137"/>
      <c r="CNT3278" s="137"/>
      <c r="CNU3278" s="137"/>
      <c r="CNV3278" s="137"/>
      <c r="CNW3278" s="137"/>
      <c r="CNX3278" s="137"/>
      <c r="CNY3278" s="137"/>
      <c r="CNZ3278" s="137"/>
      <c r="COA3278" s="137"/>
      <c r="COB3278" s="137"/>
      <c r="COC3278" s="137"/>
      <c r="COD3278" s="137"/>
      <c r="COE3278" s="137"/>
      <c r="COF3278" s="137"/>
      <c r="COG3278" s="137"/>
      <c r="COH3278" s="137"/>
      <c r="COI3278" s="137"/>
      <c r="COJ3278" s="137"/>
      <c r="COK3278" s="137"/>
      <c r="COL3278" s="137"/>
      <c r="COM3278" s="137"/>
      <c r="CON3278" s="137"/>
      <c r="COO3278" s="137"/>
      <c r="COP3278" s="137"/>
      <c r="COQ3278" s="137"/>
      <c r="COR3278" s="137"/>
      <c r="COS3278" s="137"/>
      <c r="COT3278" s="137"/>
      <c r="COU3278" s="137"/>
      <c r="COV3278" s="137"/>
      <c r="COW3278" s="137"/>
      <c r="COX3278" s="137"/>
      <c r="COY3278" s="137"/>
      <c r="COZ3278" s="137"/>
      <c r="CPA3278" s="137"/>
      <c r="CPB3278" s="137"/>
      <c r="CPC3278" s="137"/>
      <c r="CPD3278" s="137"/>
      <c r="CPE3278" s="137"/>
      <c r="CPF3278" s="137"/>
      <c r="CPG3278" s="137"/>
      <c r="CPH3278" s="137"/>
      <c r="CPI3278" s="137"/>
      <c r="CPJ3278" s="137"/>
      <c r="CPK3278" s="137"/>
      <c r="CPL3278" s="137"/>
      <c r="CPM3278" s="137"/>
      <c r="CPN3278" s="137"/>
      <c r="CPO3278" s="137"/>
      <c r="CPP3278" s="137"/>
      <c r="CPQ3278" s="137"/>
      <c r="CPR3278" s="137"/>
      <c r="CPS3278" s="137"/>
      <c r="CPT3278" s="137"/>
      <c r="CPU3278" s="137"/>
      <c r="CPV3278" s="137"/>
      <c r="CPW3278" s="137"/>
      <c r="CPX3278" s="137"/>
      <c r="CPY3278" s="137"/>
      <c r="CPZ3278" s="137"/>
      <c r="CQA3278" s="137"/>
      <c r="CQB3278" s="137"/>
      <c r="CQC3278" s="137"/>
      <c r="CQD3278" s="137"/>
      <c r="CQE3278" s="137"/>
      <c r="CQF3278" s="137"/>
      <c r="CQG3278" s="137"/>
      <c r="CQH3278" s="137"/>
      <c r="CQI3278" s="137"/>
      <c r="CQJ3278" s="137"/>
      <c r="CQK3278" s="137"/>
      <c r="CQL3278" s="137"/>
      <c r="CQM3278" s="137"/>
      <c r="CQN3278" s="137"/>
      <c r="CQO3278" s="137"/>
      <c r="CQP3278" s="137"/>
      <c r="CQQ3278" s="137"/>
      <c r="CQR3278" s="137"/>
      <c r="CQS3278" s="137"/>
      <c r="CQT3278" s="137"/>
      <c r="CQU3278" s="137"/>
      <c r="CQV3278" s="137"/>
      <c r="CQW3278" s="137"/>
      <c r="CQX3278" s="137"/>
      <c r="CQY3278" s="137"/>
      <c r="CQZ3278" s="137"/>
      <c r="CRA3278" s="137"/>
      <c r="CRB3278" s="137"/>
      <c r="CRC3278" s="137"/>
      <c r="CRD3278" s="137"/>
      <c r="CRE3278" s="137"/>
      <c r="CRF3278" s="137"/>
      <c r="CRG3278" s="137"/>
      <c r="CRH3278" s="137"/>
      <c r="CRI3278" s="137"/>
      <c r="CRJ3278" s="137"/>
      <c r="CRK3278" s="137"/>
      <c r="CRL3278" s="137"/>
      <c r="CRM3278" s="137"/>
      <c r="CRN3278" s="137"/>
      <c r="CRO3278" s="137"/>
      <c r="CRP3278" s="137"/>
      <c r="CRQ3278" s="137"/>
      <c r="CRR3278" s="137"/>
      <c r="CRS3278" s="137"/>
      <c r="CRT3278" s="137"/>
      <c r="CRU3278" s="137"/>
      <c r="CRV3278" s="137"/>
      <c r="CRW3278" s="137"/>
      <c r="CRX3278" s="137"/>
      <c r="CRY3278" s="137"/>
      <c r="CRZ3278" s="137"/>
      <c r="CSA3278" s="137"/>
      <c r="CSB3278" s="137"/>
      <c r="CSC3278" s="137"/>
      <c r="CSD3278" s="137"/>
      <c r="CSE3278" s="137"/>
      <c r="CSF3278" s="137"/>
      <c r="CSG3278" s="137"/>
      <c r="CSH3278" s="137"/>
      <c r="CSI3278" s="137"/>
      <c r="CSJ3278" s="137"/>
      <c r="CSK3278" s="137"/>
      <c r="CSL3278" s="137"/>
      <c r="CSM3278" s="137"/>
      <c r="CSN3278" s="137"/>
      <c r="CSO3278" s="137"/>
      <c r="CSP3278" s="137"/>
      <c r="CSQ3278" s="137"/>
      <c r="CSR3278" s="137"/>
      <c r="CSS3278" s="137"/>
      <c r="CST3278" s="137"/>
      <c r="CSU3278" s="137"/>
      <c r="CSV3278" s="137"/>
      <c r="CSW3278" s="137"/>
      <c r="CSX3278" s="137"/>
      <c r="CSY3278" s="137"/>
      <c r="CSZ3278" s="137"/>
      <c r="CTA3278" s="137"/>
      <c r="CTB3278" s="137"/>
      <c r="CTC3278" s="137"/>
      <c r="CTD3278" s="137"/>
      <c r="CTE3278" s="137"/>
      <c r="CTF3278" s="137"/>
      <c r="CTG3278" s="137"/>
      <c r="CTH3278" s="137"/>
      <c r="CTI3278" s="137"/>
      <c r="CTJ3278" s="137"/>
      <c r="CTK3278" s="137"/>
      <c r="CTL3278" s="137"/>
      <c r="CTM3278" s="137"/>
      <c r="CTN3278" s="137"/>
      <c r="CTO3278" s="137"/>
      <c r="CTP3278" s="137"/>
      <c r="CTQ3278" s="137"/>
      <c r="CTR3278" s="137"/>
      <c r="CTS3278" s="137"/>
      <c r="CTT3278" s="137"/>
      <c r="CTU3278" s="137"/>
      <c r="CTV3278" s="137"/>
      <c r="CTW3278" s="137"/>
      <c r="CTX3278" s="137"/>
      <c r="CTY3278" s="137"/>
      <c r="CTZ3278" s="137"/>
      <c r="CUA3278" s="137"/>
      <c r="CUB3278" s="137"/>
      <c r="CUC3278" s="137"/>
      <c r="CUD3278" s="137"/>
      <c r="CUE3278" s="137"/>
      <c r="CUF3278" s="137"/>
      <c r="CUG3278" s="137"/>
      <c r="CUH3278" s="137"/>
      <c r="CUI3278" s="137"/>
      <c r="CUJ3278" s="137"/>
      <c r="CUK3278" s="137"/>
      <c r="CUL3278" s="137"/>
      <c r="CUM3278" s="137"/>
      <c r="CUN3278" s="137"/>
      <c r="CUO3278" s="137"/>
      <c r="CUP3278" s="137"/>
      <c r="CUQ3278" s="137"/>
      <c r="CUR3278" s="137"/>
      <c r="CUS3278" s="137"/>
      <c r="CUT3278" s="137"/>
      <c r="CUU3278" s="137"/>
      <c r="CUV3278" s="137"/>
      <c r="CUW3278" s="137"/>
      <c r="CUX3278" s="137"/>
      <c r="CUY3278" s="137"/>
      <c r="CUZ3278" s="137"/>
      <c r="CVA3278" s="137"/>
      <c r="CVB3278" s="137"/>
      <c r="CVC3278" s="137"/>
      <c r="CVD3278" s="137"/>
      <c r="CVE3278" s="137"/>
      <c r="CVF3278" s="137"/>
      <c r="CVG3278" s="137"/>
      <c r="CVH3278" s="137"/>
      <c r="CVI3278" s="137"/>
      <c r="CVJ3278" s="137"/>
      <c r="CVK3278" s="137"/>
      <c r="CVL3278" s="137"/>
      <c r="CVM3278" s="137"/>
      <c r="CVN3278" s="137"/>
      <c r="CVO3278" s="137"/>
      <c r="CVP3278" s="137"/>
      <c r="CVQ3278" s="137"/>
      <c r="CVR3278" s="137"/>
      <c r="CVS3278" s="137"/>
      <c r="CVT3278" s="137"/>
      <c r="CVU3278" s="137"/>
      <c r="CVV3278" s="137"/>
      <c r="CVW3278" s="137"/>
      <c r="CVX3278" s="137"/>
      <c r="CVY3278" s="137"/>
      <c r="CVZ3278" s="137"/>
      <c r="CWA3278" s="137"/>
      <c r="CWB3278" s="137"/>
      <c r="CWC3278" s="137"/>
      <c r="CWD3278" s="137"/>
      <c r="CWE3278" s="137"/>
      <c r="CWF3278" s="137"/>
      <c r="CWG3278" s="137"/>
      <c r="CWH3278" s="137"/>
      <c r="CWI3278" s="137"/>
      <c r="CWJ3278" s="137"/>
      <c r="CWK3278" s="137"/>
      <c r="CWL3278" s="137"/>
      <c r="CWM3278" s="137"/>
      <c r="CWN3278" s="137"/>
      <c r="CWO3278" s="137"/>
      <c r="CWP3278" s="137"/>
      <c r="CWQ3278" s="137"/>
      <c r="CWR3278" s="137"/>
      <c r="CWS3278" s="137"/>
      <c r="CWT3278" s="137"/>
      <c r="CWU3278" s="137"/>
      <c r="CWV3278" s="137"/>
      <c r="CWW3278" s="137"/>
      <c r="CWX3278" s="137"/>
      <c r="CWY3278" s="137"/>
      <c r="CWZ3278" s="137"/>
      <c r="CXA3278" s="137"/>
      <c r="CXB3278" s="137"/>
      <c r="CXC3278" s="137"/>
      <c r="CXD3278" s="137"/>
      <c r="CXE3278" s="137"/>
      <c r="CXF3278" s="137"/>
      <c r="CXG3278" s="137"/>
      <c r="CXH3278" s="137"/>
      <c r="CXI3278" s="137"/>
      <c r="CXJ3278" s="137"/>
      <c r="CXK3278" s="137"/>
      <c r="CXL3278" s="137"/>
      <c r="CXM3278" s="137"/>
      <c r="CXN3278" s="137"/>
      <c r="CXO3278" s="137"/>
      <c r="CXP3278" s="137"/>
      <c r="CXQ3278" s="137"/>
      <c r="CXR3278" s="137"/>
      <c r="CXS3278" s="137"/>
      <c r="CXT3278" s="137"/>
      <c r="CXU3278" s="137"/>
      <c r="CXV3278" s="137"/>
      <c r="CXW3278" s="137"/>
      <c r="CXX3278" s="137"/>
      <c r="CXY3278" s="137"/>
      <c r="CXZ3278" s="137"/>
      <c r="CYA3278" s="137"/>
      <c r="CYB3278" s="137"/>
      <c r="CYC3278" s="137"/>
      <c r="CYD3278" s="137"/>
      <c r="CYE3278" s="137"/>
      <c r="CYF3278" s="137"/>
      <c r="CYG3278" s="137"/>
      <c r="CYH3278" s="137"/>
      <c r="CYI3278" s="137"/>
      <c r="CYJ3278" s="137"/>
      <c r="CYK3278" s="137"/>
      <c r="CYL3278" s="137"/>
      <c r="CYM3278" s="137"/>
      <c r="CYN3278" s="137"/>
      <c r="CYO3278" s="137"/>
      <c r="CYP3278" s="137"/>
      <c r="CYQ3278" s="137"/>
      <c r="CYR3278" s="137"/>
      <c r="CYS3278" s="137"/>
      <c r="CYT3278" s="137"/>
      <c r="CYU3278" s="137"/>
      <c r="CYV3278" s="137"/>
      <c r="CYW3278" s="137"/>
      <c r="CYX3278" s="137"/>
      <c r="CYY3278" s="137"/>
      <c r="CYZ3278" s="137"/>
      <c r="CZA3278" s="137"/>
      <c r="CZB3278" s="137"/>
      <c r="CZC3278" s="137"/>
      <c r="CZD3278" s="137"/>
      <c r="CZE3278" s="137"/>
      <c r="CZF3278" s="137"/>
      <c r="CZG3278" s="137"/>
      <c r="CZH3278" s="137"/>
      <c r="CZI3278" s="137"/>
      <c r="CZJ3278" s="137"/>
      <c r="CZK3278" s="137"/>
      <c r="CZL3278" s="137"/>
      <c r="CZM3278" s="137"/>
      <c r="CZN3278" s="137"/>
      <c r="CZO3278" s="137"/>
      <c r="CZP3278" s="137"/>
      <c r="CZQ3278" s="137"/>
      <c r="CZR3278" s="137"/>
      <c r="CZS3278" s="137"/>
      <c r="CZT3278" s="137"/>
      <c r="CZU3278" s="137"/>
      <c r="CZV3278" s="137"/>
      <c r="CZW3278" s="137"/>
      <c r="CZX3278" s="137"/>
      <c r="CZY3278" s="137"/>
      <c r="CZZ3278" s="137"/>
      <c r="DAA3278" s="137"/>
      <c r="DAB3278" s="137"/>
      <c r="DAC3278" s="137"/>
      <c r="DAD3278" s="137"/>
      <c r="DAE3278" s="137"/>
      <c r="DAF3278" s="137"/>
      <c r="DAG3278" s="137"/>
      <c r="DAH3278" s="137"/>
      <c r="DAI3278" s="137"/>
      <c r="DAJ3278" s="137"/>
      <c r="DAK3278" s="137"/>
      <c r="DAL3278" s="137"/>
      <c r="DAM3278" s="137"/>
      <c r="DAN3278" s="137"/>
      <c r="DAO3278" s="137"/>
      <c r="DAP3278" s="137"/>
      <c r="DAQ3278" s="137"/>
      <c r="DAR3278" s="137"/>
      <c r="DAS3278" s="137"/>
      <c r="DAT3278" s="137"/>
      <c r="DAU3278" s="137"/>
      <c r="DAV3278" s="137"/>
      <c r="DAW3278" s="137"/>
      <c r="DAX3278" s="137"/>
      <c r="DAY3278" s="137"/>
      <c r="DAZ3278" s="137"/>
      <c r="DBA3278" s="137"/>
      <c r="DBB3278" s="137"/>
      <c r="DBC3278" s="137"/>
      <c r="DBD3278" s="137"/>
      <c r="DBE3278" s="137"/>
      <c r="DBF3278" s="137"/>
      <c r="DBG3278" s="137"/>
      <c r="DBH3278" s="137"/>
      <c r="DBI3278" s="137"/>
      <c r="DBJ3278" s="137"/>
      <c r="DBK3278" s="137"/>
      <c r="DBL3278" s="137"/>
      <c r="DBM3278" s="137"/>
      <c r="DBN3278" s="137"/>
      <c r="DBO3278" s="137"/>
      <c r="DBP3278" s="137"/>
      <c r="DBQ3278" s="137"/>
      <c r="DBR3278" s="137"/>
      <c r="DBS3278" s="137"/>
      <c r="DBT3278" s="137"/>
      <c r="DBU3278" s="137"/>
      <c r="DBV3278" s="137"/>
      <c r="DBW3278" s="137"/>
      <c r="DBX3278" s="137"/>
      <c r="DBY3278" s="137"/>
      <c r="DBZ3278" s="137"/>
      <c r="DCA3278" s="137"/>
      <c r="DCB3278" s="137"/>
      <c r="DCC3278" s="137"/>
      <c r="DCD3278" s="137"/>
      <c r="DCE3278" s="137"/>
      <c r="DCF3278" s="137"/>
      <c r="DCG3278" s="137"/>
      <c r="DCH3278" s="137"/>
      <c r="DCI3278" s="137"/>
      <c r="DCJ3278" s="137"/>
      <c r="DCK3278" s="137"/>
      <c r="DCL3278" s="137"/>
      <c r="DCM3278" s="137"/>
      <c r="DCN3278" s="137"/>
      <c r="DCO3278" s="137"/>
      <c r="DCP3278" s="137"/>
      <c r="DCQ3278" s="137"/>
      <c r="DCR3278" s="137"/>
      <c r="DCS3278" s="137"/>
      <c r="DCT3278" s="137"/>
      <c r="DCU3278" s="137"/>
      <c r="DCV3278" s="137"/>
      <c r="DCW3278" s="137"/>
      <c r="DCX3278" s="137"/>
      <c r="DCY3278" s="137"/>
      <c r="DCZ3278" s="137"/>
      <c r="DDA3278" s="137"/>
      <c r="DDB3278" s="137"/>
      <c r="DDC3278" s="137"/>
      <c r="DDD3278" s="137"/>
      <c r="DDE3278" s="137"/>
      <c r="DDF3278" s="137"/>
      <c r="DDG3278" s="137"/>
      <c r="DDH3278" s="137"/>
      <c r="DDI3278" s="137"/>
      <c r="DDJ3278" s="137"/>
      <c r="DDK3278" s="137"/>
      <c r="DDL3278" s="137"/>
      <c r="DDM3278" s="137"/>
      <c r="DDN3278" s="137"/>
      <c r="DDO3278" s="137"/>
      <c r="DDP3278" s="137"/>
      <c r="DDQ3278" s="137"/>
      <c r="DDR3278" s="137"/>
      <c r="DDS3278" s="137"/>
      <c r="DDT3278" s="137"/>
      <c r="DDU3278" s="137"/>
      <c r="DDV3278" s="137"/>
      <c r="DDW3278" s="137"/>
      <c r="DDX3278" s="137"/>
      <c r="DDY3278" s="137"/>
      <c r="DDZ3278" s="137"/>
      <c r="DEA3278" s="137"/>
      <c r="DEB3278" s="137"/>
      <c r="DEC3278" s="137"/>
      <c r="DED3278" s="137"/>
      <c r="DEE3278" s="137"/>
      <c r="DEF3278" s="137"/>
      <c r="DEG3278" s="137"/>
      <c r="DEH3278" s="137"/>
      <c r="DEI3278" s="137"/>
      <c r="DEJ3278" s="137"/>
      <c r="DEK3278" s="137"/>
      <c r="DEL3278" s="137"/>
      <c r="DEM3278" s="137"/>
      <c r="DEN3278" s="137"/>
      <c r="DEO3278" s="137"/>
      <c r="DEP3278" s="137"/>
      <c r="DEQ3278" s="137"/>
      <c r="DER3278" s="137"/>
      <c r="DES3278" s="137"/>
      <c r="DET3278" s="137"/>
      <c r="DEU3278" s="137"/>
      <c r="DEV3278" s="137"/>
      <c r="DEW3278" s="137"/>
      <c r="DEX3278" s="137"/>
      <c r="DEY3278" s="137"/>
      <c r="DEZ3278" s="137"/>
      <c r="DFA3278" s="137"/>
      <c r="DFB3278" s="137"/>
      <c r="DFC3278" s="137"/>
      <c r="DFD3278" s="137"/>
      <c r="DFE3278" s="137"/>
      <c r="DFF3278" s="137"/>
      <c r="DFG3278" s="137"/>
      <c r="DFH3278" s="137"/>
      <c r="DFI3278" s="137"/>
      <c r="DFJ3278" s="137"/>
      <c r="DFK3278" s="137"/>
      <c r="DFL3278" s="137"/>
      <c r="DFM3278" s="137"/>
      <c r="DFN3278" s="137"/>
      <c r="DFO3278" s="137"/>
      <c r="DFP3278" s="137"/>
      <c r="DFQ3278" s="137"/>
      <c r="DFR3278" s="137"/>
      <c r="DFS3278" s="137"/>
      <c r="DFT3278" s="137"/>
      <c r="DFU3278" s="137"/>
      <c r="DFV3278" s="137"/>
      <c r="DFW3278" s="137"/>
      <c r="DFX3278" s="137"/>
      <c r="DFY3278" s="137"/>
      <c r="DFZ3278" s="137"/>
      <c r="DGA3278" s="137"/>
      <c r="DGB3278" s="137"/>
      <c r="DGC3278" s="137"/>
      <c r="DGD3278" s="137"/>
      <c r="DGE3278" s="137"/>
      <c r="DGF3278" s="137"/>
      <c r="DGG3278" s="137"/>
      <c r="DGH3278" s="137"/>
      <c r="DGI3278" s="137"/>
      <c r="DGJ3278" s="137"/>
      <c r="DGK3278" s="137"/>
      <c r="DGL3278" s="137"/>
      <c r="DGM3278" s="137"/>
      <c r="DGN3278" s="137"/>
      <c r="DGO3278" s="137"/>
      <c r="DGP3278" s="137"/>
      <c r="DGQ3278" s="137"/>
      <c r="DGR3278" s="137"/>
      <c r="DGS3278" s="137"/>
      <c r="DGT3278" s="137"/>
      <c r="DGU3278" s="137"/>
      <c r="DGV3278" s="137"/>
      <c r="DGW3278" s="137"/>
      <c r="DGX3278" s="137"/>
      <c r="DGY3278" s="137"/>
      <c r="DGZ3278" s="137"/>
      <c r="DHA3278" s="137"/>
      <c r="DHB3278" s="137"/>
      <c r="DHC3278" s="137"/>
      <c r="DHD3278" s="137"/>
      <c r="DHE3278" s="137"/>
      <c r="DHF3278" s="137"/>
      <c r="DHG3278" s="137"/>
      <c r="DHH3278" s="137"/>
      <c r="DHI3278" s="137"/>
      <c r="DHJ3278" s="137"/>
      <c r="DHK3278" s="137"/>
      <c r="DHL3278" s="137"/>
      <c r="DHM3278" s="137"/>
      <c r="DHN3278" s="137"/>
      <c r="DHO3278" s="137"/>
    </row>
    <row r="3279" spans="1:2927" ht="26.15" customHeight="1" outlineLevel="1" x14ac:dyDescent="0.35">
      <c r="A3279" s="83" t="s">
        <v>4527</v>
      </c>
      <c r="B3279" s="84" t="s">
        <v>71</v>
      </c>
      <c r="C3279" s="85"/>
      <c r="D3279" s="86"/>
      <c r="E3279" s="101"/>
      <c r="F3279" s="101"/>
      <c r="G3279" s="101"/>
      <c r="H3279" s="101"/>
      <c r="I3279" s="101">
        <f t="shared" si="201"/>
        <v>0</v>
      </c>
      <c r="J3279" s="101"/>
      <c r="K3279" s="101"/>
      <c r="L3279" s="101"/>
      <c r="M3279" s="101"/>
      <c r="N3279" s="101">
        <f t="shared" si="200"/>
        <v>0</v>
      </c>
      <c r="O3279" s="88">
        <v>46071</v>
      </c>
      <c r="P3279" s="88">
        <v>46073</v>
      </c>
      <c r="Q3279" s="89">
        <v>0.03</v>
      </c>
      <c r="R3279" s="90" t="s">
        <v>33</v>
      </c>
      <c r="S3279" s="91"/>
      <c r="T3279" s="91"/>
      <c r="U3279" s="102"/>
    </row>
    <row r="3280" spans="1:2927" s="148" customFormat="1" ht="26.15" customHeight="1" outlineLevel="1" x14ac:dyDescent="0.35">
      <c r="A3280" s="83" t="s">
        <v>4528</v>
      </c>
      <c r="B3280" s="84" t="s">
        <v>73</v>
      </c>
      <c r="C3280" s="85"/>
      <c r="D3280" s="86"/>
      <c r="E3280" s="101"/>
      <c r="F3280" s="101"/>
      <c r="G3280" s="101"/>
      <c r="H3280" s="101"/>
      <c r="I3280" s="101">
        <f t="shared" si="201"/>
        <v>0</v>
      </c>
      <c r="J3280" s="101"/>
      <c r="K3280" s="101"/>
      <c r="L3280" s="101"/>
      <c r="M3280" s="101"/>
      <c r="N3280" s="101">
        <f t="shared" si="200"/>
        <v>0</v>
      </c>
      <c r="O3280" s="88">
        <v>46073</v>
      </c>
      <c r="P3280" s="88">
        <v>46099</v>
      </c>
      <c r="Q3280" s="89">
        <v>0.06</v>
      </c>
      <c r="R3280" s="90" t="s">
        <v>33</v>
      </c>
      <c r="S3280" s="91"/>
      <c r="T3280" s="91"/>
      <c r="U3280" s="102"/>
      <c r="V3280" s="137"/>
      <c r="W3280" s="137"/>
      <c r="X3280" s="137"/>
      <c r="Y3280" s="137"/>
      <c r="Z3280" s="137"/>
      <c r="AA3280" s="137"/>
      <c r="AB3280" s="137"/>
      <c r="AC3280" s="137"/>
      <c r="AD3280" s="137"/>
      <c r="AE3280" s="137"/>
      <c r="AF3280" s="137"/>
      <c r="AG3280" s="137"/>
      <c r="AH3280" s="137"/>
      <c r="AI3280" s="137"/>
      <c r="AJ3280" s="137"/>
      <c r="AK3280" s="137"/>
      <c r="AL3280" s="137"/>
      <c r="AM3280" s="137"/>
      <c r="AN3280" s="137"/>
      <c r="AO3280" s="137"/>
      <c r="AP3280" s="137"/>
      <c r="AQ3280" s="137"/>
      <c r="AR3280" s="137"/>
      <c r="AS3280" s="137"/>
      <c r="AT3280" s="137"/>
      <c r="AU3280" s="137"/>
      <c r="AV3280" s="137"/>
      <c r="AW3280" s="137"/>
      <c r="AX3280" s="137"/>
      <c r="AY3280" s="137"/>
      <c r="AZ3280" s="137"/>
      <c r="BA3280" s="137"/>
      <c r="BB3280" s="137"/>
      <c r="BC3280" s="137"/>
      <c r="BD3280" s="137"/>
      <c r="BE3280" s="137"/>
      <c r="BF3280" s="137"/>
      <c r="BG3280" s="137"/>
      <c r="BH3280" s="137"/>
      <c r="BI3280" s="137"/>
      <c r="BJ3280" s="137"/>
      <c r="BK3280" s="137"/>
      <c r="BL3280" s="137"/>
      <c r="BM3280" s="137"/>
      <c r="BN3280" s="137"/>
      <c r="BO3280" s="137"/>
      <c r="BP3280" s="137"/>
      <c r="BQ3280" s="137"/>
      <c r="BR3280" s="137"/>
      <c r="BS3280" s="137"/>
      <c r="BT3280" s="137"/>
      <c r="BU3280" s="137"/>
      <c r="BV3280" s="137"/>
      <c r="BW3280" s="137"/>
      <c r="BX3280" s="137"/>
      <c r="BY3280" s="137"/>
      <c r="BZ3280" s="137"/>
      <c r="CA3280" s="137"/>
      <c r="CB3280" s="137"/>
      <c r="CC3280" s="137"/>
      <c r="CD3280" s="137"/>
      <c r="CE3280" s="137"/>
      <c r="CF3280" s="137"/>
      <c r="CG3280" s="137"/>
      <c r="CH3280" s="137"/>
      <c r="CI3280" s="137"/>
      <c r="CJ3280" s="137"/>
      <c r="CK3280" s="137"/>
      <c r="CL3280" s="137"/>
      <c r="CM3280" s="137"/>
      <c r="CN3280" s="137"/>
      <c r="CO3280" s="137"/>
      <c r="CP3280" s="137"/>
      <c r="CQ3280" s="137"/>
      <c r="CR3280" s="137"/>
      <c r="CS3280" s="137"/>
      <c r="CT3280" s="137"/>
      <c r="CU3280" s="137"/>
      <c r="CV3280" s="137"/>
      <c r="CW3280" s="137"/>
      <c r="CX3280" s="137"/>
      <c r="CY3280" s="137"/>
      <c r="CZ3280" s="137"/>
      <c r="DA3280" s="137"/>
      <c r="DB3280" s="137"/>
      <c r="DC3280" s="137"/>
      <c r="DD3280" s="137"/>
      <c r="DE3280" s="137"/>
      <c r="DF3280" s="137"/>
      <c r="DG3280" s="137"/>
      <c r="DH3280" s="137"/>
      <c r="DI3280" s="137"/>
      <c r="DJ3280" s="137"/>
      <c r="DK3280" s="137"/>
      <c r="DL3280" s="137"/>
      <c r="DM3280" s="137"/>
      <c r="DN3280" s="137"/>
      <c r="DO3280" s="137"/>
      <c r="DP3280" s="137"/>
      <c r="DQ3280" s="137"/>
      <c r="DR3280" s="137"/>
      <c r="DS3280" s="137"/>
      <c r="DT3280" s="137"/>
      <c r="DU3280" s="137"/>
      <c r="DV3280" s="137"/>
      <c r="DW3280" s="137"/>
      <c r="DX3280" s="137"/>
      <c r="DY3280" s="137"/>
      <c r="DZ3280" s="137"/>
      <c r="EA3280" s="137"/>
      <c r="EB3280" s="137"/>
      <c r="EC3280" s="137"/>
      <c r="ED3280" s="137"/>
      <c r="EE3280" s="137"/>
      <c r="EF3280" s="137"/>
      <c r="EG3280" s="137"/>
      <c r="EH3280" s="137"/>
      <c r="EI3280" s="137"/>
      <c r="EJ3280" s="137"/>
      <c r="EK3280" s="137"/>
      <c r="EL3280" s="137"/>
      <c r="EM3280" s="137"/>
      <c r="EN3280" s="137"/>
      <c r="EO3280" s="137"/>
      <c r="EP3280" s="137"/>
      <c r="EQ3280" s="137"/>
      <c r="ER3280" s="137"/>
      <c r="ES3280" s="137"/>
      <c r="ET3280" s="137"/>
      <c r="EU3280" s="137"/>
      <c r="EV3280" s="137"/>
      <c r="EW3280" s="137"/>
      <c r="EX3280" s="137"/>
      <c r="EY3280" s="137"/>
      <c r="EZ3280" s="137"/>
      <c r="FA3280" s="137"/>
      <c r="FB3280" s="137"/>
      <c r="FC3280" s="137"/>
      <c r="FD3280" s="137"/>
      <c r="FE3280" s="137"/>
      <c r="FF3280" s="137"/>
      <c r="FG3280" s="137"/>
      <c r="FH3280" s="137"/>
      <c r="FI3280" s="137"/>
      <c r="FJ3280" s="137"/>
      <c r="FK3280" s="137"/>
      <c r="FL3280" s="137"/>
      <c r="FM3280" s="137"/>
      <c r="FN3280" s="137"/>
      <c r="FO3280" s="137"/>
      <c r="FP3280" s="137"/>
      <c r="FQ3280" s="137"/>
      <c r="FR3280" s="137"/>
      <c r="FS3280" s="137"/>
      <c r="FT3280" s="137"/>
      <c r="FU3280" s="137"/>
      <c r="FV3280" s="137"/>
      <c r="FW3280" s="137"/>
      <c r="FX3280" s="137"/>
      <c r="FY3280" s="137"/>
      <c r="FZ3280" s="137"/>
      <c r="GA3280" s="137"/>
      <c r="GB3280" s="137"/>
      <c r="GC3280" s="137"/>
      <c r="GD3280" s="137"/>
      <c r="GE3280" s="137"/>
      <c r="GF3280" s="137"/>
      <c r="GG3280" s="137"/>
      <c r="GH3280" s="137"/>
      <c r="GI3280" s="137"/>
      <c r="GJ3280" s="137"/>
      <c r="GK3280" s="137"/>
      <c r="GL3280" s="137"/>
      <c r="GM3280" s="137"/>
      <c r="GN3280" s="137"/>
      <c r="GO3280" s="137"/>
      <c r="GP3280" s="137"/>
      <c r="GQ3280" s="137"/>
      <c r="GR3280" s="137"/>
      <c r="GS3280" s="137"/>
      <c r="GT3280" s="137"/>
      <c r="GU3280" s="137"/>
      <c r="GV3280" s="137"/>
      <c r="GW3280" s="137"/>
      <c r="GX3280" s="137"/>
      <c r="GY3280" s="137"/>
      <c r="GZ3280" s="137"/>
      <c r="HA3280" s="137"/>
      <c r="HB3280" s="137"/>
      <c r="HC3280" s="137"/>
      <c r="HD3280" s="137"/>
      <c r="HE3280" s="137"/>
      <c r="HF3280" s="137"/>
      <c r="HG3280" s="137"/>
      <c r="HH3280" s="137"/>
      <c r="HI3280" s="137"/>
      <c r="HJ3280" s="137"/>
      <c r="HK3280" s="137"/>
      <c r="HL3280" s="137"/>
      <c r="HM3280" s="137"/>
      <c r="HN3280" s="137"/>
      <c r="HO3280" s="137"/>
      <c r="HP3280" s="137"/>
      <c r="HQ3280" s="137"/>
      <c r="HR3280" s="137"/>
      <c r="HS3280" s="137"/>
      <c r="HT3280" s="137"/>
      <c r="HU3280" s="137"/>
      <c r="HV3280" s="137"/>
      <c r="HW3280" s="137"/>
      <c r="HX3280" s="137"/>
      <c r="HY3280" s="137"/>
      <c r="HZ3280" s="137"/>
      <c r="IA3280" s="137"/>
      <c r="IB3280" s="137"/>
      <c r="IC3280" s="137"/>
      <c r="ID3280" s="137"/>
      <c r="IE3280" s="137"/>
      <c r="IF3280" s="137"/>
      <c r="IG3280" s="137"/>
      <c r="IH3280" s="137"/>
      <c r="II3280" s="137"/>
      <c r="IJ3280" s="137"/>
      <c r="IK3280" s="137"/>
      <c r="IL3280" s="137"/>
      <c r="IM3280" s="137"/>
      <c r="IN3280" s="137"/>
      <c r="IO3280" s="137"/>
      <c r="IP3280" s="137"/>
      <c r="IQ3280" s="137"/>
      <c r="IR3280" s="137"/>
      <c r="IS3280" s="137"/>
      <c r="IT3280" s="137"/>
      <c r="IU3280" s="137"/>
      <c r="IV3280" s="137"/>
      <c r="IW3280" s="137"/>
      <c r="IX3280" s="137"/>
      <c r="IY3280" s="137"/>
      <c r="IZ3280" s="137"/>
      <c r="JA3280" s="137"/>
      <c r="JB3280" s="137"/>
      <c r="JC3280" s="137"/>
      <c r="JD3280" s="137"/>
      <c r="JE3280" s="137"/>
      <c r="JF3280" s="137"/>
      <c r="JG3280" s="137"/>
      <c r="JH3280" s="137"/>
      <c r="JI3280" s="137"/>
      <c r="JJ3280" s="137"/>
      <c r="JK3280" s="137"/>
      <c r="JL3280" s="137"/>
      <c r="JM3280" s="137"/>
      <c r="JN3280" s="137"/>
      <c r="JO3280" s="137"/>
      <c r="JP3280" s="137"/>
      <c r="JQ3280" s="137"/>
      <c r="JR3280" s="137"/>
      <c r="JS3280" s="137"/>
      <c r="JT3280" s="137"/>
      <c r="JU3280" s="137"/>
      <c r="JV3280" s="137"/>
      <c r="JW3280" s="137"/>
      <c r="JX3280" s="137"/>
      <c r="JY3280" s="137"/>
      <c r="JZ3280" s="137"/>
      <c r="KA3280" s="137"/>
      <c r="KB3280" s="137"/>
      <c r="KC3280" s="137"/>
      <c r="KD3280" s="137"/>
      <c r="KE3280" s="137"/>
      <c r="KF3280" s="137"/>
      <c r="KG3280" s="137"/>
      <c r="KH3280" s="137"/>
      <c r="KI3280" s="137"/>
      <c r="KJ3280" s="137"/>
      <c r="KK3280" s="137"/>
      <c r="KL3280" s="137"/>
      <c r="KM3280" s="137"/>
      <c r="KN3280" s="137"/>
      <c r="KO3280" s="137"/>
      <c r="KP3280" s="137"/>
      <c r="KQ3280" s="137"/>
      <c r="KR3280" s="137"/>
      <c r="KS3280" s="137"/>
      <c r="KT3280" s="137"/>
      <c r="KU3280" s="137"/>
      <c r="KV3280" s="137"/>
      <c r="KW3280" s="137"/>
      <c r="KX3280" s="137"/>
      <c r="KY3280" s="137"/>
      <c r="KZ3280" s="137"/>
      <c r="LA3280" s="137"/>
      <c r="LB3280" s="137"/>
      <c r="LC3280" s="137"/>
      <c r="LD3280" s="137"/>
      <c r="LE3280" s="137"/>
      <c r="LF3280" s="137"/>
      <c r="LG3280" s="137"/>
      <c r="LH3280" s="137"/>
      <c r="LI3280" s="137"/>
      <c r="LJ3280" s="137"/>
      <c r="LK3280" s="137"/>
      <c r="LL3280" s="137"/>
      <c r="LM3280" s="137"/>
      <c r="LN3280" s="137"/>
      <c r="LO3280" s="137"/>
      <c r="LP3280" s="137"/>
      <c r="LQ3280" s="137"/>
      <c r="LR3280" s="137"/>
      <c r="LS3280" s="137"/>
      <c r="LT3280" s="137"/>
      <c r="LU3280" s="137"/>
      <c r="LV3280" s="137"/>
      <c r="LW3280" s="137"/>
      <c r="LX3280" s="137"/>
      <c r="LY3280" s="137"/>
      <c r="LZ3280" s="137"/>
      <c r="MA3280" s="137"/>
      <c r="MB3280" s="137"/>
      <c r="MC3280" s="137"/>
      <c r="MD3280" s="137"/>
      <c r="ME3280" s="137"/>
      <c r="MF3280" s="137"/>
      <c r="MG3280" s="137"/>
      <c r="MH3280" s="137"/>
      <c r="MI3280" s="137"/>
      <c r="MJ3280" s="137"/>
      <c r="MK3280" s="137"/>
      <c r="ML3280" s="137"/>
      <c r="MM3280" s="137"/>
      <c r="MN3280" s="137"/>
      <c r="MO3280" s="137"/>
      <c r="MP3280" s="137"/>
      <c r="MQ3280" s="137"/>
      <c r="MR3280" s="137"/>
      <c r="MS3280" s="137"/>
      <c r="MT3280" s="137"/>
      <c r="MU3280" s="137"/>
      <c r="MV3280" s="137"/>
      <c r="MW3280" s="137"/>
      <c r="MX3280" s="137"/>
      <c r="MY3280" s="137"/>
      <c r="MZ3280" s="137"/>
      <c r="NA3280" s="137"/>
      <c r="NB3280" s="137"/>
      <c r="NC3280" s="137"/>
      <c r="ND3280" s="137"/>
      <c r="NE3280" s="137"/>
      <c r="NF3280" s="137"/>
      <c r="NG3280" s="137"/>
      <c r="NH3280" s="137"/>
      <c r="NI3280" s="137"/>
      <c r="NJ3280" s="137"/>
      <c r="NK3280" s="137"/>
      <c r="NL3280" s="137"/>
      <c r="NM3280" s="137"/>
      <c r="NN3280" s="137"/>
      <c r="NO3280" s="137"/>
      <c r="NP3280" s="137"/>
      <c r="NQ3280" s="137"/>
      <c r="NR3280" s="137"/>
      <c r="NS3280" s="137"/>
      <c r="NT3280" s="137"/>
      <c r="NU3280" s="137"/>
      <c r="NV3280" s="137"/>
      <c r="NW3280" s="137"/>
      <c r="NX3280" s="137"/>
      <c r="NY3280" s="137"/>
      <c r="NZ3280" s="137"/>
      <c r="OA3280" s="137"/>
      <c r="OB3280" s="137"/>
      <c r="OC3280" s="137"/>
      <c r="OD3280" s="137"/>
      <c r="OE3280" s="137"/>
      <c r="OF3280" s="137"/>
      <c r="OG3280" s="137"/>
      <c r="OH3280" s="137"/>
      <c r="OI3280" s="137"/>
      <c r="OJ3280" s="137"/>
      <c r="OK3280" s="137"/>
      <c r="OL3280" s="137"/>
      <c r="OM3280" s="137"/>
      <c r="ON3280" s="137"/>
      <c r="OO3280" s="137"/>
      <c r="OP3280" s="137"/>
      <c r="OQ3280" s="137"/>
      <c r="OR3280" s="137"/>
      <c r="OS3280" s="137"/>
      <c r="OT3280" s="137"/>
      <c r="OU3280" s="137"/>
      <c r="OV3280" s="137"/>
      <c r="OW3280" s="137"/>
      <c r="OX3280" s="137"/>
      <c r="OY3280" s="137"/>
      <c r="OZ3280" s="137"/>
      <c r="PA3280" s="137"/>
      <c r="PB3280" s="137"/>
      <c r="PC3280" s="137"/>
      <c r="PD3280" s="137"/>
      <c r="PE3280" s="137"/>
      <c r="PF3280" s="137"/>
      <c r="PG3280" s="137"/>
      <c r="PH3280" s="137"/>
      <c r="PI3280" s="137"/>
      <c r="PJ3280" s="137"/>
      <c r="PK3280" s="137"/>
      <c r="PL3280" s="137"/>
      <c r="PM3280" s="137"/>
      <c r="PN3280" s="137"/>
      <c r="PO3280" s="137"/>
      <c r="PP3280" s="137"/>
      <c r="PQ3280" s="137"/>
      <c r="PR3280" s="137"/>
      <c r="PS3280" s="137"/>
      <c r="PT3280" s="137"/>
      <c r="PU3280" s="137"/>
      <c r="PV3280" s="137"/>
      <c r="PW3280" s="137"/>
      <c r="PX3280" s="137"/>
      <c r="PY3280" s="137"/>
      <c r="PZ3280" s="137"/>
      <c r="QA3280" s="137"/>
      <c r="QB3280" s="137"/>
      <c r="QC3280" s="137"/>
      <c r="QD3280" s="137"/>
      <c r="QE3280" s="137"/>
      <c r="QF3280" s="137"/>
      <c r="QG3280" s="137"/>
      <c r="QH3280" s="137"/>
      <c r="QI3280" s="137"/>
      <c r="QJ3280" s="137"/>
      <c r="QK3280" s="137"/>
      <c r="QL3280" s="137"/>
      <c r="QM3280" s="137"/>
      <c r="QN3280" s="137"/>
      <c r="QO3280" s="137"/>
      <c r="QP3280" s="137"/>
      <c r="QQ3280" s="137"/>
      <c r="QR3280" s="137"/>
      <c r="QS3280" s="137"/>
      <c r="QT3280" s="137"/>
      <c r="QU3280" s="137"/>
      <c r="QV3280" s="137"/>
      <c r="QW3280" s="137"/>
      <c r="QX3280" s="137"/>
      <c r="QY3280" s="137"/>
      <c r="QZ3280" s="137"/>
      <c r="RA3280" s="137"/>
      <c r="RB3280" s="137"/>
      <c r="RC3280" s="137"/>
      <c r="RD3280" s="137"/>
      <c r="RE3280" s="137"/>
      <c r="RF3280" s="137"/>
      <c r="RG3280" s="137"/>
      <c r="RH3280" s="137"/>
      <c r="RI3280" s="137"/>
      <c r="RJ3280" s="137"/>
      <c r="RK3280" s="137"/>
      <c r="RL3280" s="137"/>
      <c r="RM3280" s="137"/>
      <c r="RN3280" s="137"/>
      <c r="RO3280" s="137"/>
      <c r="RP3280" s="137"/>
      <c r="RQ3280" s="137"/>
      <c r="RR3280" s="137"/>
      <c r="RS3280" s="137"/>
      <c r="RT3280" s="137"/>
      <c r="RU3280" s="137"/>
      <c r="RV3280" s="137"/>
      <c r="RW3280" s="137"/>
      <c r="RX3280" s="137"/>
      <c r="RY3280" s="137"/>
      <c r="RZ3280" s="137"/>
      <c r="SA3280" s="137"/>
      <c r="SB3280" s="137"/>
      <c r="SC3280" s="137"/>
      <c r="SD3280" s="137"/>
      <c r="SE3280" s="137"/>
      <c r="SF3280" s="137"/>
      <c r="SG3280" s="137"/>
      <c r="SH3280" s="137"/>
      <c r="SI3280" s="137"/>
      <c r="SJ3280" s="137"/>
      <c r="SK3280" s="137"/>
      <c r="SL3280" s="137"/>
      <c r="SM3280" s="137"/>
      <c r="SN3280" s="137"/>
      <c r="SO3280" s="137"/>
      <c r="SP3280" s="137"/>
      <c r="SQ3280" s="137"/>
      <c r="SR3280" s="137"/>
      <c r="SS3280" s="137"/>
      <c r="ST3280" s="137"/>
      <c r="SU3280" s="137"/>
      <c r="SV3280" s="137"/>
      <c r="SW3280" s="137"/>
      <c r="SX3280" s="137"/>
      <c r="SY3280" s="137"/>
      <c r="SZ3280" s="137"/>
      <c r="TA3280" s="137"/>
      <c r="TB3280" s="137"/>
      <c r="TC3280" s="137"/>
      <c r="TD3280" s="137"/>
      <c r="TE3280" s="137"/>
      <c r="TF3280" s="137"/>
      <c r="TG3280" s="137"/>
      <c r="TH3280" s="137"/>
      <c r="TI3280" s="137"/>
      <c r="TJ3280" s="137"/>
      <c r="TK3280" s="137"/>
      <c r="TL3280" s="137"/>
      <c r="TM3280" s="137"/>
      <c r="TN3280" s="137"/>
      <c r="TO3280" s="137"/>
      <c r="TP3280" s="137"/>
      <c r="TQ3280" s="137"/>
      <c r="TR3280" s="137"/>
      <c r="TS3280" s="137"/>
      <c r="TT3280" s="137"/>
      <c r="TU3280" s="137"/>
      <c r="TV3280" s="137"/>
      <c r="TW3280" s="137"/>
      <c r="TX3280" s="137"/>
      <c r="TY3280" s="137"/>
      <c r="TZ3280" s="137"/>
      <c r="UA3280" s="137"/>
      <c r="UB3280" s="137"/>
      <c r="UC3280" s="137"/>
      <c r="UD3280" s="137"/>
      <c r="UE3280" s="137"/>
      <c r="UF3280" s="137"/>
      <c r="UG3280" s="137"/>
      <c r="UH3280" s="137"/>
      <c r="UI3280" s="137"/>
      <c r="UJ3280" s="137"/>
      <c r="UK3280" s="137"/>
      <c r="UL3280" s="137"/>
      <c r="UM3280" s="137"/>
      <c r="UN3280" s="137"/>
      <c r="UO3280" s="137"/>
      <c r="UP3280" s="137"/>
      <c r="UQ3280" s="137"/>
      <c r="UR3280" s="137"/>
      <c r="US3280" s="137"/>
      <c r="UT3280" s="137"/>
      <c r="UU3280" s="137"/>
      <c r="UV3280" s="137"/>
      <c r="UW3280" s="137"/>
      <c r="UX3280" s="137"/>
      <c r="UY3280" s="137"/>
      <c r="UZ3280" s="137"/>
      <c r="VA3280" s="137"/>
      <c r="VB3280" s="137"/>
      <c r="VC3280" s="137"/>
      <c r="VD3280" s="137"/>
      <c r="VE3280" s="137"/>
      <c r="VF3280" s="137"/>
      <c r="VG3280" s="137"/>
      <c r="VH3280" s="137"/>
      <c r="VI3280" s="137"/>
      <c r="VJ3280" s="137"/>
      <c r="VK3280" s="137"/>
      <c r="VL3280" s="137"/>
      <c r="VM3280" s="137"/>
      <c r="VN3280" s="137"/>
      <c r="VO3280" s="137"/>
      <c r="VP3280" s="137"/>
      <c r="VQ3280" s="137"/>
      <c r="VR3280" s="137"/>
      <c r="VS3280" s="137"/>
      <c r="VT3280" s="137"/>
      <c r="VU3280" s="137"/>
      <c r="VV3280" s="137"/>
      <c r="VW3280" s="137"/>
      <c r="VX3280" s="137"/>
      <c r="VY3280" s="137"/>
      <c r="VZ3280" s="137"/>
      <c r="WA3280" s="137"/>
      <c r="WB3280" s="137"/>
      <c r="WC3280" s="137"/>
      <c r="WD3280" s="137"/>
      <c r="WE3280" s="137"/>
      <c r="WF3280" s="137"/>
      <c r="WG3280" s="137"/>
      <c r="WH3280" s="137"/>
      <c r="WI3280" s="137"/>
      <c r="WJ3280" s="137"/>
      <c r="WK3280" s="137"/>
      <c r="WL3280" s="137"/>
      <c r="WM3280" s="137"/>
      <c r="WN3280" s="137"/>
      <c r="WO3280" s="137"/>
      <c r="WP3280" s="137"/>
      <c r="WQ3280" s="137"/>
      <c r="WR3280" s="137"/>
      <c r="WS3280" s="137"/>
      <c r="WT3280" s="137"/>
      <c r="WU3280" s="137"/>
      <c r="WV3280" s="137"/>
      <c r="WW3280" s="137"/>
      <c r="WX3280" s="137"/>
      <c r="WY3280" s="137"/>
      <c r="WZ3280" s="137"/>
      <c r="XA3280" s="137"/>
      <c r="XB3280" s="137"/>
      <c r="XC3280" s="137"/>
      <c r="XD3280" s="137"/>
      <c r="XE3280" s="137"/>
      <c r="XF3280" s="137"/>
      <c r="XG3280" s="137"/>
      <c r="XH3280" s="137"/>
      <c r="XI3280" s="137"/>
      <c r="XJ3280" s="137"/>
      <c r="XK3280" s="137"/>
      <c r="XL3280" s="137"/>
      <c r="XM3280" s="137"/>
      <c r="XN3280" s="137"/>
      <c r="XO3280" s="137"/>
      <c r="XP3280" s="137"/>
      <c r="XQ3280" s="137"/>
      <c r="XR3280" s="137"/>
      <c r="XS3280" s="137"/>
      <c r="XT3280" s="137"/>
      <c r="XU3280" s="137"/>
      <c r="XV3280" s="137"/>
      <c r="XW3280" s="137"/>
      <c r="XX3280" s="137"/>
      <c r="XY3280" s="137"/>
      <c r="XZ3280" s="137"/>
      <c r="YA3280" s="137"/>
      <c r="YB3280" s="137"/>
      <c r="YC3280" s="137"/>
      <c r="YD3280" s="137"/>
      <c r="YE3280" s="137"/>
      <c r="YF3280" s="137"/>
      <c r="YG3280" s="137"/>
      <c r="YH3280" s="137"/>
      <c r="YI3280" s="137"/>
      <c r="YJ3280" s="137"/>
      <c r="YK3280" s="137"/>
      <c r="YL3280" s="137"/>
      <c r="YM3280" s="137"/>
      <c r="YN3280" s="137"/>
      <c r="YO3280" s="137"/>
      <c r="YP3280" s="137"/>
      <c r="YQ3280" s="137"/>
      <c r="YR3280" s="137"/>
      <c r="YS3280" s="137"/>
      <c r="YT3280" s="137"/>
      <c r="YU3280" s="137"/>
      <c r="YV3280" s="137"/>
      <c r="YW3280" s="137"/>
      <c r="YX3280" s="137"/>
      <c r="YY3280" s="137"/>
      <c r="YZ3280" s="137"/>
      <c r="ZA3280" s="137"/>
      <c r="ZB3280" s="137"/>
      <c r="ZC3280" s="137"/>
      <c r="ZD3280" s="137"/>
      <c r="ZE3280" s="137"/>
      <c r="ZF3280" s="137"/>
      <c r="ZG3280" s="137"/>
      <c r="ZH3280" s="137"/>
      <c r="ZI3280" s="137"/>
      <c r="ZJ3280" s="137"/>
      <c r="ZK3280" s="137"/>
      <c r="ZL3280" s="137"/>
      <c r="ZM3280" s="137"/>
      <c r="ZN3280" s="137"/>
      <c r="ZO3280" s="137"/>
      <c r="ZP3280" s="137"/>
      <c r="ZQ3280" s="137"/>
      <c r="ZR3280" s="137"/>
      <c r="ZS3280" s="137"/>
      <c r="ZT3280" s="137"/>
      <c r="ZU3280" s="137"/>
      <c r="ZV3280" s="137"/>
      <c r="ZW3280" s="137"/>
      <c r="ZX3280" s="137"/>
      <c r="ZY3280" s="137"/>
      <c r="ZZ3280" s="137"/>
      <c r="AAA3280" s="137"/>
      <c r="AAB3280" s="137"/>
      <c r="AAC3280" s="137"/>
      <c r="AAD3280" s="137"/>
      <c r="AAE3280" s="137"/>
      <c r="AAF3280" s="137"/>
      <c r="AAG3280" s="137"/>
      <c r="AAH3280" s="137"/>
      <c r="AAI3280" s="137"/>
      <c r="AAJ3280" s="137"/>
      <c r="AAK3280" s="137"/>
      <c r="AAL3280" s="137"/>
      <c r="AAM3280" s="137"/>
      <c r="AAN3280" s="137"/>
      <c r="AAO3280" s="137"/>
      <c r="AAP3280" s="137"/>
      <c r="AAQ3280" s="137"/>
      <c r="AAR3280" s="137"/>
      <c r="AAS3280" s="137"/>
      <c r="AAT3280" s="137"/>
      <c r="AAU3280" s="137"/>
      <c r="AAV3280" s="137"/>
      <c r="AAW3280" s="137"/>
      <c r="AAX3280" s="137"/>
      <c r="AAY3280" s="137"/>
      <c r="AAZ3280" s="137"/>
      <c r="ABA3280" s="137"/>
      <c r="ABB3280" s="137"/>
      <c r="ABC3280" s="137"/>
      <c r="ABD3280" s="137"/>
      <c r="ABE3280" s="137"/>
      <c r="ABF3280" s="137"/>
      <c r="ABG3280" s="137"/>
      <c r="ABH3280" s="137"/>
      <c r="ABI3280" s="137"/>
      <c r="ABJ3280" s="137"/>
      <c r="ABK3280" s="137"/>
      <c r="ABL3280" s="137"/>
      <c r="ABM3280" s="137"/>
      <c r="ABN3280" s="137"/>
      <c r="ABO3280" s="137"/>
      <c r="ABP3280" s="137"/>
      <c r="ABQ3280" s="137"/>
      <c r="ABR3280" s="137"/>
      <c r="ABS3280" s="137"/>
      <c r="ABT3280" s="137"/>
      <c r="ABU3280" s="137"/>
      <c r="ABV3280" s="137"/>
      <c r="ABW3280" s="137"/>
      <c r="ABX3280" s="137"/>
      <c r="ABY3280" s="137"/>
      <c r="ABZ3280" s="137"/>
      <c r="ACA3280" s="137"/>
      <c r="ACB3280" s="137"/>
      <c r="ACC3280" s="137"/>
      <c r="ACD3280" s="137"/>
      <c r="ACE3280" s="137"/>
      <c r="ACF3280" s="137"/>
      <c r="ACG3280" s="137"/>
      <c r="ACH3280" s="137"/>
      <c r="ACI3280" s="137"/>
      <c r="ACJ3280" s="137"/>
      <c r="ACK3280" s="137"/>
      <c r="ACL3280" s="137"/>
      <c r="ACM3280" s="137"/>
      <c r="ACN3280" s="137"/>
      <c r="ACO3280" s="137"/>
      <c r="ACP3280" s="137"/>
      <c r="ACQ3280" s="137"/>
      <c r="ACR3280" s="137"/>
      <c r="ACS3280" s="137"/>
      <c r="ACT3280" s="137"/>
      <c r="ACU3280" s="137"/>
      <c r="ACV3280" s="137"/>
      <c r="ACW3280" s="137"/>
      <c r="ACX3280" s="137"/>
      <c r="ACY3280" s="137"/>
      <c r="ACZ3280" s="137"/>
      <c r="ADA3280" s="137"/>
      <c r="ADB3280" s="137"/>
      <c r="ADC3280" s="137"/>
      <c r="ADD3280" s="137"/>
      <c r="ADE3280" s="137"/>
      <c r="ADF3280" s="137"/>
      <c r="ADG3280" s="137"/>
      <c r="ADH3280" s="137"/>
      <c r="ADI3280" s="137"/>
      <c r="ADJ3280" s="137"/>
      <c r="ADK3280" s="137"/>
      <c r="ADL3280" s="137"/>
      <c r="ADM3280" s="137"/>
      <c r="ADN3280" s="137"/>
      <c r="ADO3280" s="137"/>
      <c r="ADP3280" s="137"/>
      <c r="ADQ3280" s="137"/>
      <c r="ADR3280" s="137"/>
      <c r="ADS3280" s="137"/>
      <c r="ADT3280" s="137"/>
      <c r="ADU3280" s="137"/>
      <c r="ADV3280" s="137"/>
      <c r="ADW3280" s="137"/>
      <c r="ADX3280" s="137"/>
      <c r="ADY3280" s="137"/>
      <c r="ADZ3280" s="137"/>
      <c r="AEA3280" s="137"/>
      <c r="AEB3280" s="137"/>
      <c r="AEC3280" s="137"/>
      <c r="AED3280" s="137"/>
      <c r="AEE3280" s="137"/>
      <c r="AEF3280" s="137"/>
      <c r="AEG3280" s="137"/>
      <c r="AEH3280" s="137"/>
      <c r="AEI3280" s="137"/>
      <c r="AEJ3280" s="137"/>
      <c r="AEK3280" s="137"/>
      <c r="AEL3280" s="137"/>
      <c r="AEM3280" s="137"/>
      <c r="AEN3280" s="137"/>
      <c r="AEO3280" s="137"/>
      <c r="AEP3280" s="137"/>
      <c r="AEQ3280" s="137"/>
      <c r="AER3280" s="137"/>
      <c r="AES3280" s="137"/>
      <c r="AET3280" s="137"/>
      <c r="AEU3280" s="137"/>
      <c r="AEV3280" s="137"/>
      <c r="AEW3280" s="137"/>
      <c r="AEX3280" s="137"/>
      <c r="AEY3280" s="137"/>
      <c r="AEZ3280" s="137"/>
      <c r="AFA3280" s="137"/>
      <c r="AFB3280" s="137"/>
      <c r="AFC3280" s="137"/>
      <c r="AFD3280" s="137"/>
      <c r="AFE3280" s="137"/>
      <c r="AFF3280" s="137"/>
      <c r="AFG3280" s="137"/>
      <c r="AFH3280" s="137"/>
      <c r="AFI3280" s="137"/>
      <c r="AFJ3280" s="137"/>
      <c r="AFK3280" s="137"/>
      <c r="AFL3280" s="137"/>
      <c r="AFM3280" s="137"/>
      <c r="AFN3280" s="137"/>
      <c r="AFO3280" s="137"/>
      <c r="AFP3280" s="137"/>
      <c r="AFQ3280" s="137"/>
      <c r="AFR3280" s="137"/>
      <c r="AFS3280" s="137"/>
      <c r="AFT3280" s="137"/>
      <c r="AFU3280" s="137"/>
      <c r="AFV3280" s="137"/>
      <c r="AFW3280" s="137"/>
      <c r="AFX3280" s="137"/>
      <c r="AFY3280" s="137"/>
      <c r="AFZ3280" s="137"/>
      <c r="AGA3280" s="137"/>
      <c r="AGB3280" s="137"/>
      <c r="AGC3280" s="137"/>
      <c r="AGD3280" s="137"/>
      <c r="AGE3280" s="137"/>
      <c r="AGF3280" s="137"/>
      <c r="AGG3280" s="137"/>
      <c r="AGH3280" s="137"/>
      <c r="AGI3280" s="137"/>
      <c r="AGJ3280" s="137"/>
      <c r="AGK3280" s="137"/>
      <c r="AGL3280" s="137"/>
      <c r="AGM3280" s="137"/>
      <c r="AGN3280" s="137"/>
      <c r="AGO3280" s="137"/>
      <c r="AGP3280" s="137"/>
      <c r="AGQ3280" s="137"/>
      <c r="AGR3280" s="137"/>
      <c r="AGS3280" s="137"/>
      <c r="AGT3280" s="137"/>
      <c r="AGU3280" s="137"/>
      <c r="AGV3280" s="137"/>
      <c r="AGW3280" s="137"/>
      <c r="AGX3280" s="137"/>
      <c r="AGY3280" s="137"/>
      <c r="AGZ3280" s="137"/>
      <c r="AHA3280" s="137"/>
      <c r="AHB3280" s="137"/>
      <c r="AHC3280" s="137"/>
      <c r="AHD3280" s="137"/>
      <c r="AHE3280" s="137"/>
      <c r="AHF3280" s="137"/>
      <c r="AHG3280" s="137"/>
      <c r="AHH3280" s="137"/>
      <c r="AHI3280" s="137"/>
      <c r="AHJ3280" s="137"/>
      <c r="AHK3280" s="137"/>
      <c r="AHL3280" s="137"/>
      <c r="AHM3280" s="137"/>
      <c r="AHN3280" s="137"/>
      <c r="AHO3280" s="137"/>
      <c r="AHP3280" s="137"/>
      <c r="AHQ3280" s="137"/>
      <c r="AHR3280" s="137"/>
      <c r="AHS3280" s="137"/>
      <c r="AHT3280" s="137"/>
      <c r="AHU3280" s="137"/>
      <c r="AHV3280" s="137"/>
      <c r="AHW3280" s="137"/>
      <c r="AHX3280" s="137"/>
      <c r="AHY3280" s="137"/>
      <c r="AHZ3280" s="137"/>
      <c r="AIA3280" s="137"/>
      <c r="AIB3280" s="137"/>
      <c r="AIC3280" s="137"/>
      <c r="AID3280" s="137"/>
      <c r="AIE3280" s="137"/>
      <c r="AIF3280" s="137"/>
      <c r="AIG3280" s="137"/>
      <c r="AIH3280" s="137"/>
      <c r="AII3280" s="137"/>
      <c r="AIJ3280" s="137"/>
      <c r="AIK3280" s="137"/>
      <c r="AIL3280" s="137"/>
      <c r="AIM3280" s="137"/>
      <c r="AIN3280" s="137"/>
      <c r="AIO3280" s="137"/>
      <c r="AIP3280" s="137"/>
      <c r="AIQ3280" s="137"/>
      <c r="AIR3280" s="137"/>
      <c r="AIS3280" s="137"/>
      <c r="AIT3280" s="137"/>
      <c r="AIU3280" s="137"/>
      <c r="AIV3280" s="137"/>
      <c r="AIW3280" s="137"/>
      <c r="AIX3280" s="137"/>
      <c r="AIY3280" s="137"/>
      <c r="AIZ3280" s="137"/>
      <c r="AJA3280" s="137"/>
      <c r="AJB3280" s="137"/>
      <c r="AJC3280" s="137"/>
      <c r="AJD3280" s="137"/>
      <c r="AJE3280" s="137"/>
      <c r="AJF3280" s="137"/>
      <c r="AJG3280" s="137"/>
      <c r="AJH3280" s="137"/>
      <c r="AJI3280" s="137"/>
      <c r="AJJ3280" s="137"/>
      <c r="AJK3280" s="137"/>
      <c r="AJL3280" s="137"/>
      <c r="AJM3280" s="137"/>
      <c r="AJN3280" s="137"/>
      <c r="AJO3280" s="137"/>
      <c r="AJP3280" s="137"/>
      <c r="AJQ3280" s="137"/>
      <c r="AJR3280" s="137"/>
      <c r="AJS3280" s="137"/>
      <c r="AJT3280" s="137"/>
      <c r="AJU3280" s="137"/>
      <c r="AJV3280" s="137"/>
      <c r="AJW3280" s="137"/>
      <c r="AJX3280" s="137"/>
      <c r="AJY3280" s="137"/>
      <c r="AJZ3280" s="137"/>
      <c r="AKA3280" s="137"/>
      <c r="AKB3280" s="137"/>
      <c r="AKC3280" s="137"/>
      <c r="AKD3280" s="137"/>
      <c r="AKE3280" s="137"/>
      <c r="AKF3280" s="137"/>
      <c r="AKG3280" s="137"/>
      <c r="AKH3280" s="137"/>
      <c r="AKI3280" s="137"/>
      <c r="AKJ3280" s="137"/>
      <c r="AKK3280" s="137"/>
      <c r="AKL3280" s="137"/>
      <c r="AKM3280" s="137"/>
      <c r="AKN3280" s="137"/>
      <c r="AKO3280" s="137"/>
      <c r="AKP3280" s="137"/>
      <c r="AKQ3280" s="137"/>
      <c r="AKR3280" s="137"/>
      <c r="AKS3280" s="137"/>
      <c r="AKT3280" s="137"/>
      <c r="AKU3280" s="137"/>
      <c r="AKV3280" s="137"/>
      <c r="AKW3280" s="137"/>
      <c r="AKX3280" s="137"/>
      <c r="AKY3280" s="137"/>
      <c r="AKZ3280" s="137"/>
      <c r="ALA3280" s="137"/>
      <c r="ALB3280" s="137"/>
      <c r="ALC3280" s="137"/>
      <c r="ALD3280" s="137"/>
      <c r="ALE3280" s="137"/>
      <c r="ALF3280" s="137"/>
      <c r="ALG3280" s="137"/>
      <c r="ALH3280" s="137"/>
      <c r="ALI3280" s="137"/>
      <c r="ALJ3280" s="137"/>
      <c r="ALK3280" s="137"/>
      <c r="ALL3280" s="137"/>
      <c r="ALM3280" s="137"/>
      <c r="ALN3280" s="137"/>
      <c r="ALO3280" s="137"/>
      <c r="ALP3280" s="137"/>
      <c r="ALQ3280" s="137"/>
      <c r="ALR3280" s="137"/>
      <c r="ALS3280" s="137"/>
      <c r="ALT3280" s="137"/>
      <c r="ALU3280" s="137"/>
      <c r="ALV3280" s="137"/>
      <c r="ALW3280" s="137"/>
      <c r="ALX3280" s="137"/>
      <c r="ALY3280" s="137"/>
      <c r="ALZ3280" s="137"/>
      <c r="AMA3280" s="137"/>
      <c r="AMB3280" s="137"/>
      <c r="AMC3280" s="137"/>
      <c r="AMD3280" s="137"/>
      <c r="AME3280" s="137"/>
      <c r="AMF3280" s="137"/>
      <c r="AMG3280" s="137"/>
      <c r="AMH3280" s="137"/>
      <c r="AMI3280" s="137"/>
      <c r="AMJ3280" s="137"/>
      <c r="AMK3280" s="137"/>
      <c r="AML3280" s="137"/>
      <c r="AMM3280" s="137"/>
      <c r="AMN3280" s="137"/>
      <c r="AMO3280" s="137"/>
      <c r="AMP3280" s="137"/>
      <c r="AMQ3280" s="137"/>
      <c r="AMR3280" s="137"/>
      <c r="AMS3280" s="137"/>
      <c r="AMT3280" s="137"/>
      <c r="AMU3280" s="137"/>
      <c r="AMV3280" s="137"/>
      <c r="AMW3280" s="137"/>
      <c r="AMX3280" s="137"/>
      <c r="AMY3280" s="137"/>
      <c r="AMZ3280" s="137"/>
      <c r="ANA3280" s="137"/>
      <c r="ANB3280" s="137"/>
      <c r="ANC3280" s="137"/>
      <c r="AND3280" s="137"/>
      <c r="ANE3280" s="137"/>
      <c r="ANF3280" s="137"/>
      <c r="ANG3280" s="137"/>
      <c r="ANH3280" s="137"/>
      <c r="ANI3280" s="137"/>
      <c r="ANJ3280" s="137"/>
      <c r="ANK3280" s="137"/>
      <c r="ANL3280" s="137"/>
      <c r="ANM3280" s="137"/>
      <c r="ANN3280" s="137"/>
      <c r="ANO3280" s="137"/>
      <c r="ANP3280" s="137"/>
      <c r="ANQ3280" s="137"/>
      <c r="ANR3280" s="137"/>
      <c r="ANS3280" s="137"/>
      <c r="ANT3280" s="137"/>
      <c r="ANU3280" s="137"/>
      <c r="ANV3280" s="137"/>
      <c r="ANW3280" s="137"/>
      <c r="ANX3280" s="137"/>
      <c r="ANY3280" s="137"/>
      <c r="ANZ3280" s="137"/>
      <c r="AOA3280" s="137"/>
      <c r="AOB3280" s="137"/>
      <c r="AOC3280" s="137"/>
      <c r="AOD3280" s="137"/>
      <c r="AOE3280" s="137"/>
      <c r="AOF3280" s="137"/>
      <c r="AOG3280" s="137"/>
      <c r="AOH3280" s="137"/>
      <c r="AOI3280" s="137"/>
      <c r="AOJ3280" s="137"/>
      <c r="AOK3280" s="137"/>
      <c r="AOL3280" s="137"/>
      <c r="AOM3280" s="137"/>
      <c r="AON3280" s="137"/>
      <c r="AOO3280" s="137"/>
      <c r="AOP3280" s="137"/>
      <c r="AOQ3280" s="137"/>
      <c r="AOR3280" s="137"/>
      <c r="AOS3280" s="137"/>
      <c r="AOT3280" s="137"/>
      <c r="AOU3280" s="137"/>
      <c r="AOV3280" s="137"/>
      <c r="AOW3280" s="137"/>
      <c r="AOX3280" s="137"/>
      <c r="AOY3280" s="137"/>
      <c r="AOZ3280" s="137"/>
      <c r="APA3280" s="137"/>
      <c r="APB3280" s="137"/>
      <c r="APC3280" s="137"/>
      <c r="APD3280" s="137"/>
      <c r="APE3280" s="137"/>
      <c r="APF3280" s="137"/>
      <c r="APG3280" s="137"/>
      <c r="APH3280" s="137"/>
      <c r="API3280" s="137"/>
      <c r="APJ3280" s="137"/>
      <c r="APK3280" s="137"/>
      <c r="APL3280" s="137"/>
      <c r="APM3280" s="137"/>
      <c r="APN3280" s="137"/>
      <c r="APO3280" s="137"/>
      <c r="APP3280" s="137"/>
      <c r="APQ3280" s="137"/>
      <c r="APR3280" s="137"/>
      <c r="APS3280" s="137"/>
      <c r="APT3280" s="137"/>
      <c r="APU3280" s="137"/>
      <c r="APV3280" s="137"/>
      <c r="APW3280" s="137"/>
      <c r="APX3280" s="137"/>
      <c r="APY3280" s="137"/>
      <c r="APZ3280" s="137"/>
      <c r="AQA3280" s="137"/>
      <c r="AQB3280" s="137"/>
      <c r="AQC3280" s="137"/>
      <c r="AQD3280" s="137"/>
      <c r="AQE3280" s="137"/>
      <c r="AQF3280" s="137"/>
      <c r="AQG3280" s="137"/>
      <c r="AQH3280" s="137"/>
      <c r="AQI3280" s="137"/>
      <c r="AQJ3280" s="137"/>
      <c r="AQK3280" s="137"/>
      <c r="AQL3280" s="137"/>
      <c r="AQM3280" s="137"/>
      <c r="AQN3280" s="137"/>
      <c r="AQO3280" s="137"/>
      <c r="AQP3280" s="137"/>
      <c r="AQQ3280" s="137"/>
      <c r="AQR3280" s="137"/>
      <c r="AQS3280" s="137"/>
      <c r="AQT3280" s="137"/>
      <c r="AQU3280" s="137"/>
      <c r="AQV3280" s="137"/>
      <c r="AQW3280" s="137"/>
      <c r="AQX3280" s="137"/>
      <c r="AQY3280" s="137"/>
      <c r="AQZ3280" s="137"/>
      <c r="ARA3280" s="137"/>
      <c r="ARB3280" s="137"/>
      <c r="ARC3280" s="137"/>
      <c r="ARD3280" s="137"/>
      <c r="ARE3280" s="137"/>
      <c r="ARF3280" s="137"/>
      <c r="ARG3280" s="137"/>
      <c r="ARH3280" s="137"/>
      <c r="ARI3280" s="137"/>
      <c r="ARJ3280" s="137"/>
      <c r="ARK3280" s="137"/>
      <c r="ARL3280" s="137"/>
      <c r="ARM3280" s="137"/>
      <c r="ARN3280" s="137"/>
      <c r="ARO3280" s="137"/>
      <c r="ARP3280" s="137"/>
      <c r="ARQ3280" s="137"/>
      <c r="ARR3280" s="137"/>
      <c r="ARS3280" s="137"/>
      <c r="ART3280" s="137"/>
      <c r="ARU3280" s="137"/>
      <c r="ARV3280" s="137"/>
      <c r="ARW3280" s="137"/>
      <c r="ARX3280" s="137"/>
      <c r="ARY3280" s="137"/>
      <c r="ARZ3280" s="137"/>
      <c r="ASA3280" s="137"/>
      <c r="ASB3280" s="137"/>
      <c r="ASC3280" s="137"/>
      <c r="ASD3280" s="137"/>
      <c r="ASE3280" s="137"/>
      <c r="ASF3280" s="137"/>
      <c r="ASG3280" s="137"/>
      <c r="ASH3280" s="137"/>
      <c r="ASI3280" s="137"/>
      <c r="ASJ3280" s="137"/>
      <c r="ASK3280" s="137"/>
      <c r="ASL3280" s="137"/>
      <c r="ASM3280" s="137"/>
      <c r="ASN3280" s="137"/>
      <c r="ASO3280" s="137"/>
      <c r="ASP3280" s="137"/>
      <c r="ASQ3280" s="137"/>
      <c r="ASR3280" s="137"/>
      <c r="ASS3280" s="137"/>
      <c r="AST3280" s="137"/>
      <c r="ASU3280" s="137"/>
      <c r="ASV3280" s="137"/>
      <c r="ASW3280" s="137"/>
      <c r="ASX3280" s="137"/>
      <c r="ASY3280" s="137"/>
      <c r="ASZ3280" s="137"/>
      <c r="ATA3280" s="137"/>
      <c r="ATB3280" s="137"/>
      <c r="ATC3280" s="137"/>
      <c r="ATD3280" s="137"/>
      <c r="ATE3280" s="137"/>
      <c r="ATF3280" s="137"/>
      <c r="ATG3280" s="137"/>
      <c r="ATH3280" s="137"/>
      <c r="ATI3280" s="137"/>
      <c r="ATJ3280" s="137"/>
      <c r="ATK3280" s="137"/>
      <c r="ATL3280" s="137"/>
      <c r="ATM3280" s="137"/>
      <c r="ATN3280" s="137"/>
      <c r="ATO3280" s="137"/>
      <c r="ATP3280" s="137"/>
      <c r="ATQ3280" s="137"/>
      <c r="ATR3280" s="137"/>
      <c r="ATS3280" s="137"/>
      <c r="ATT3280" s="137"/>
      <c r="ATU3280" s="137"/>
      <c r="ATV3280" s="137"/>
      <c r="ATW3280" s="137"/>
      <c r="ATX3280" s="137"/>
      <c r="ATY3280" s="137"/>
      <c r="ATZ3280" s="137"/>
      <c r="AUA3280" s="137"/>
      <c r="AUB3280" s="137"/>
      <c r="AUC3280" s="137"/>
      <c r="AUD3280" s="137"/>
      <c r="AUE3280" s="137"/>
      <c r="AUF3280" s="137"/>
      <c r="AUG3280" s="137"/>
      <c r="AUH3280" s="137"/>
      <c r="AUI3280" s="137"/>
      <c r="AUJ3280" s="137"/>
      <c r="AUK3280" s="137"/>
      <c r="AUL3280" s="137"/>
      <c r="AUM3280" s="137"/>
      <c r="AUN3280" s="137"/>
      <c r="AUO3280" s="137"/>
      <c r="AUP3280" s="137"/>
      <c r="AUQ3280" s="137"/>
      <c r="AUR3280" s="137"/>
      <c r="AUS3280" s="137"/>
      <c r="AUT3280" s="137"/>
      <c r="AUU3280" s="137"/>
      <c r="AUV3280" s="137"/>
      <c r="AUW3280" s="137"/>
      <c r="AUX3280" s="137"/>
      <c r="AUY3280" s="137"/>
      <c r="AUZ3280" s="137"/>
      <c r="AVA3280" s="137"/>
      <c r="AVB3280" s="137"/>
      <c r="AVC3280" s="137"/>
      <c r="AVD3280" s="137"/>
      <c r="AVE3280" s="137"/>
      <c r="AVF3280" s="137"/>
      <c r="AVG3280" s="137"/>
      <c r="AVH3280" s="137"/>
      <c r="AVI3280" s="137"/>
      <c r="AVJ3280" s="137"/>
      <c r="AVK3280" s="137"/>
      <c r="AVL3280" s="137"/>
      <c r="AVM3280" s="137"/>
      <c r="AVN3280" s="137"/>
      <c r="AVO3280" s="137"/>
      <c r="AVP3280" s="137"/>
      <c r="AVQ3280" s="137"/>
      <c r="AVR3280" s="137"/>
      <c r="AVS3280" s="137"/>
      <c r="AVT3280" s="137"/>
      <c r="AVU3280" s="137"/>
      <c r="AVV3280" s="137"/>
      <c r="AVW3280" s="137"/>
      <c r="AVX3280" s="137"/>
      <c r="AVY3280" s="137"/>
      <c r="AVZ3280" s="137"/>
      <c r="AWA3280" s="137"/>
      <c r="AWB3280" s="137"/>
      <c r="AWC3280" s="137"/>
      <c r="AWD3280" s="137"/>
      <c r="AWE3280" s="137"/>
      <c r="AWF3280" s="137"/>
      <c r="AWG3280" s="137"/>
      <c r="AWH3280" s="137"/>
      <c r="AWI3280" s="137"/>
      <c r="AWJ3280" s="137"/>
      <c r="AWK3280" s="137"/>
      <c r="AWL3280" s="137"/>
      <c r="AWM3280" s="137"/>
      <c r="AWN3280" s="137"/>
      <c r="AWO3280" s="137"/>
      <c r="AWP3280" s="137"/>
      <c r="AWQ3280" s="137"/>
      <c r="AWR3280" s="137"/>
      <c r="AWS3280" s="137"/>
      <c r="AWT3280" s="137"/>
      <c r="AWU3280" s="137"/>
      <c r="AWV3280" s="137"/>
      <c r="AWW3280" s="137"/>
      <c r="AWX3280" s="137"/>
      <c r="AWY3280" s="137"/>
      <c r="AWZ3280" s="137"/>
      <c r="AXA3280" s="137"/>
      <c r="AXB3280" s="137"/>
      <c r="AXC3280" s="137"/>
      <c r="AXD3280" s="137"/>
      <c r="AXE3280" s="137"/>
      <c r="AXF3280" s="137"/>
      <c r="AXG3280" s="137"/>
      <c r="AXH3280" s="137"/>
      <c r="AXI3280" s="137"/>
      <c r="AXJ3280" s="137"/>
      <c r="AXK3280" s="137"/>
      <c r="AXL3280" s="137"/>
      <c r="AXM3280" s="137"/>
      <c r="AXN3280" s="137"/>
      <c r="AXO3280" s="137"/>
      <c r="AXP3280" s="137"/>
      <c r="AXQ3280" s="137"/>
      <c r="AXR3280" s="137"/>
      <c r="AXS3280" s="137"/>
      <c r="AXT3280" s="137"/>
      <c r="AXU3280" s="137"/>
      <c r="AXV3280" s="137"/>
      <c r="AXW3280" s="137"/>
      <c r="AXX3280" s="137"/>
      <c r="AXY3280" s="137"/>
      <c r="AXZ3280" s="137"/>
      <c r="AYA3280" s="137"/>
      <c r="AYB3280" s="137"/>
      <c r="AYC3280" s="137"/>
      <c r="AYD3280" s="137"/>
      <c r="AYE3280" s="137"/>
      <c r="AYF3280" s="137"/>
      <c r="AYG3280" s="137"/>
      <c r="AYH3280" s="137"/>
      <c r="AYI3280" s="137"/>
      <c r="AYJ3280" s="137"/>
      <c r="AYK3280" s="137"/>
      <c r="AYL3280" s="137"/>
      <c r="AYM3280" s="137"/>
      <c r="AYN3280" s="137"/>
      <c r="AYO3280" s="137"/>
      <c r="AYP3280" s="137"/>
      <c r="AYQ3280" s="137"/>
      <c r="AYR3280" s="137"/>
      <c r="AYS3280" s="137"/>
      <c r="AYT3280" s="137"/>
      <c r="AYU3280" s="137"/>
      <c r="AYV3280" s="137"/>
      <c r="AYW3280" s="137"/>
      <c r="AYX3280" s="137"/>
      <c r="AYY3280" s="137"/>
      <c r="AYZ3280" s="137"/>
      <c r="AZA3280" s="137"/>
      <c r="AZB3280" s="137"/>
      <c r="AZC3280" s="137"/>
      <c r="AZD3280" s="137"/>
      <c r="AZE3280" s="137"/>
      <c r="AZF3280" s="137"/>
      <c r="AZG3280" s="137"/>
      <c r="AZH3280" s="137"/>
      <c r="AZI3280" s="137"/>
      <c r="AZJ3280" s="137"/>
      <c r="AZK3280" s="137"/>
      <c r="AZL3280" s="137"/>
      <c r="AZM3280" s="137"/>
      <c r="AZN3280" s="137"/>
      <c r="AZO3280" s="137"/>
      <c r="AZP3280" s="137"/>
      <c r="AZQ3280" s="137"/>
      <c r="AZR3280" s="137"/>
      <c r="AZS3280" s="137"/>
      <c r="AZT3280" s="137"/>
      <c r="AZU3280" s="137"/>
      <c r="AZV3280" s="137"/>
      <c r="AZW3280" s="137"/>
      <c r="AZX3280" s="137"/>
      <c r="AZY3280" s="137"/>
      <c r="AZZ3280" s="137"/>
      <c r="BAA3280" s="137"/>
      <c r="BAB3280" s="137"/>
      <c r="BAC3280" s="137"/>
      <c r="BAD3280" s="137"/>
      <c r="BAE3280" s="137"/>
      <c r="BAF3280" s="137"/>
      <c r="BAG3280" s="137"/>
      <c r="BAH3280" s="137"/>
      <c r="BAI3280" s="137"/>
      <c r="BAJ3280" s="137"/>
      <c r="BAK3280" s="137"/>
      <c r="BAL3280" s="137"/>
      <c r="BAM3280" s="137"/>
      <c r="BAN3280" s="137"/>
      <c r="BAO3280" s="137"/>
      <c r="BAP3280" s="137"/>
      <c r="BAQ3280" s="137"/>
      <c r="BAR3280" s="137"/>
      <c r="BAS3280" s="137"/>
      <c r="BAT3280" s="137"/>
      <c r="BAU3280" s="137"/>
      <c r="BAV3280" s="137"/>
      <c r="BAW3280" s="137"/>
      <c r="BAX3280" s="137"/>
      <c r="BAY3280" s="137"/>
      <c r="BAZ3280" s="137"/>
      <c r="BBA3280" s="137"/>
      <c r="BBB3280" s="137"/>
      <c r="BBC3280" s="137"/>
      <c r="BBD3280" s="137"/>
      <c r="BBE3280" s="137"/>
      <c r="BBF3280" s="137"/>
      <c r="BBG3280" s="137"/>
      <c r="BBH3280" s="137"/>
      <c r="BBI3280" s="137"/>
      <c r="BBJ3280" s="137"/>
      <c r="BBK3280" s="137"/>
      <c r="BBL3280" s="137"/>
      <c r="BBM3280" s="137"/>
      <c r="BBN3280" s="137"/>
      <c r="BBO3280" s="137"/>
      <c r="BBP3280" s="137"/>
      <c r="BBQ3280" s="137"/>
      <c r="BBR3280" s="137"/>
      <c r="BBS3280" s="137"/>
      <c r="BBT3280" s="137"/>
      <c r="BBU3280" s="137"/>
      <c r="BBV3280" s="137"/>
      <c r="BBW3280" s="137"/>
      <c r="BBX3280" s="137"/>
      <c r="BBY3280" s="137"/>
      <c r="BBZ3280" s="137"/>
      <c r="BCA3280" s="137"/>
      <c r="BCB3280" s="137"/>
      <c r="BCC3280" s="137"/>
      <c r="BCD3280" s="137"/>
      <c r="BCE3280" s="137"/>
      <c r="BCF3280" s="137"/>
      <c r="BCG3280" s="137"/>
      <c r="BCH3280" s="137"/>
      <c r="BCI3280" s="137"/>
      <c r="BCJ3280" s="137"/>
      <c r="BCK3280" s="137"/>
      <c r="BCL3280" s="137"/>
      <c r="BCM3280" s="137"/>
      <c r="BCN3280" s="137"/>
      <c r="BCO3280" s="137"/>
      <c r="BCP3280" s="137"/>
      <c r="BCQ3280" s="137"/>
      <c r="BCR3280" s="137"/>
      <c r="BCS3280" s="137"/>
      <c r="BCT3280" s="137"/>
      <c r="BCU3280" s="137"/>
      <c r="BCV3280" s="137"/>
      <c r="BCW3280" s="137"/>
      <c r="BCX3280" s="137"/>
      <c r="BCY3280" s="137"/>
      <c r="BCZ3280" s="137"/>
      <c r="BDA3280" s="137"/>
      <c r="BDB3280" s="137"/>
      <c r="BDC3280" s="137"/>
      <c r="BDD3280" s="137"/>
      <c r="BDE3280" s="137"/>
      <c r="BDF3280" s="137"/>
      <c r="BDG3280" s="137"/>
      <c r="BDH3280" s="137"/>
      <c r="BDI3280" s="137"/>
      <c r="BDJ3280" s="137"/>
      <c r="BDK3280" s="137"/>
      <c r="BDL3280" s="137"/>
      <c r="BDM3280" s="137"/>
      <c r="BDN3280" s="137"/>
      <c r="BDO3280" s="137"/>
      <c r="BDP3280" s="137"/>
      <c r="BDQ3280" s="137"/>
      <c r="BDR3280" s="137"/>
      <c r="BDS3280" s="137"/>
      <c r="BDT3280" s="137"/>
      <c r="BDU3280" s="137"/>
      <c r="BDV3280" s="137"/>
      <c r="BDW3280" s="137"/>
      <c r="BDX3280" s="137"/>
      <c r="BDY3280" s="137"/>
      <c r="BDZ3280" s="137"/>
      <c r="BEA3280" s="137"/>
      <c r="BEB3280" s="137"/>
      <c r="BEC3280" s="137"/>
      <c r="BED3280" s="137"/>
      <c r="BEE3280" s="137"/>
      <c r="BEF3280" s="137"/>
      <c r="BEG3280" s="137"/>
      <c r="BEH3280" s="137"/>
      <c r="BEI3280" s="137"/>
      <c r="BEJ3280" s="137"/>
      <c r="BEK3280" s="137"/>
      <c r="BEL3280" s="137"/>
      <c r="BEM3280" s="137"/>
      <c r="BEN3280" s="137"/>
      <c r="BEO3280" s="137"/>
      <c r="BEP3280" s="137"/>
      <c r="BEQ3280" s="137"/>
      <c r="BER3280" s="137"/>
      <c r="BES3280" s="137"/>
      <c r="BET3280" s="137"/>
      <c r="BEU3280" s="137"/>
      <c r="BEV3280" s="137"/>
      <c r="BEW3280" s="137"/>
      <c r="BEX3280" s="137"/>
      <c r="BEY3280" s="137"/>
      <c r="BEZ3280" s="137"/>
      <c r="BFA3280" s="137"/>
      <c r="BFB3280" s="137"/>
      <c r="BFC3280" s="137"/>
      <c r="BFD3280" s="137"/>
      <c r="BFE3280" s="137"/>
      <c r="BFF3280" s="137"/>
      <c r="BFG3280" s="137"/>
      <c r="BFH3280" s="137"/>
      <c r="BFI3280" s="137"/>
      <c r="BFJ3280" s="137"/>
      <c r="BFK3280" s="137"/>
      <c r="BFL3280" s="137"/>
      <c r="BFM3280" s="137"/>
      <c r="BFN3280" s="137"/>
      <c r="BFO3280" s="137"/>
      <c r="BFP3280" s="137"/>
      <c r="BFQ3280" s="137"/>
      <c r="BFR3280" s="137"/>
      <c r="BFS3280" s="137"/>
      <c r="BFT3280" s="137"/>
      <c r="BFU3280" s="137"/>
      <c r="BFV3280" s="137"/>
      <c r="BFW3280" s="137"/>
      <c r="BFX3280" s="137"/>
      <c r="BFY3280" s="137"/>
      <c r="BFZ3280" s="137"/>
      <c r="BGA3280" s="137"/>
      <c r="BGB3280" s="137"/>
      <c r="BGC3280" s="137"/>
      <c r="BGD3280" s="137"/>
      <c r="BGE3280" s="137"/>
      <c r="BGF3280" s="137"/>
      <c r="BGG3280" s="137"/>
      <c r="BGH3280" s="137"/>
      <c r="BGI3280" s="137"/>
      <c r="BGJ3280" s="137"/>
      <c r="BGK3280" s="137"/>
      <c r="BGL3280" s="137"/>
      <c r="BGM3280" s="137"/>
      <c r="BGN3280" s="137"/>
      <c r="BGO3280" s="137"/>
      <c r="BGP3280" s="137"/>
      <c r="BGQ3280" s="137"/>
      <c r="BGR3280" s="137"/>
      <c r="BGS3280" s="137"/>
      <c r="BGT3280" s="137"/>
      <c r="BGU3280" s="137"/>
      <c r="BGV3280" s="137"/>
      <c r="BGW3280" s="137"/>
      <c r="BGX3280" s="137"/>
      <c r="BGY3280" s="137"/>
      <c r="BGZ3280" s="137"/>
      <c r="BHA3280" s="137"/>
      <c r="BHB3280" s="137"/>
      <c r="BHC3280" s="137"/>
      <c r="BHD3280" s="137"/>
      <c r="BHE3280" s="137"/>
      <c r="BHF3280" s="137"/>
      <c r="BHG3280" s="137"/>
      <c r="BHH3280" s="137"/>
      <c r="BHI3280" s="137"/>
      <c r="BHJ3280" s="137"/>
      <c r="BHK3280" s="137"/>
      <c r="BHL3280" s="137"/>
      <c r="BHM3280" s="137"/>
      <c r="BHN3280" s="137"/>
      <c r="BHO3280" s="137"/>
      <c r="BHP3280" s="137"/>
      <c r="BHQ3280" s="137"/>
      <c r="BHR3280" s="137"/>
      <c r="BHS3280" s="137"/>
      <c r="BHT3280" s="137"/>
      <c r="BHU3280" s="137"/>
      <c r="BHV3280" s="137"/>
      <c r="BHW3280" s="137"/>
      <c r="BHX3280" s="137"/>
      <c r="BHY3280" s="137"/>
      <c r="BHZ3280" s="137"/>
      <c r="BIA3280" s="137"/>
      <c r="BIB3280" s="137"/>
      <c r="BIC3280" s="137"/>
      <c r="BID3280" s="137"/>
      <c r="BIE3280" s="137"/>
      <c r="BIF3280" s="137"/>
      <c r="BIG3280" s="137"/>
      <c r="BIH3280" s="137"/>
      <c r="BII3280" s="137"/>
      <c r="BIJ3280" s="137"/>
      <c r="BIK3280" s="137"/>
      <c r="BIL3280" s="137"/>
      <c r="BIM3280" s="137"/>
      <c r="BIN3280" s="137"/>
      <c r="BIO3280" s="137"/>
      <c r="BIP3280" s="137"/>
      <c r="BIQ3280" s="137"/>
      <c r="BIR3280" s="137"/>
      <c r="BIS3280" s="137"/>
      <c r="BIT3280" s="137"/>
      <c r="BIU3280" s="137"/>
      <c r="BIV3280" s="137"/>
      <c r="BIW3280" s="137"/>
      <c r="BIX3280" s="137"/>
      <c r="BIY3280" s="137"/>
      <c r="BIZ3280" s="137"/>
      <c r="BJA3280" s="137"/>
      <c r="BJB3280" s="137"/>
      <c r="BJC3280" s="137"/>
      <c r="BJD3280" s="137"/>
      <c r="BJE3280" s="137"/>
      <c r="BJF3280" s="137"/>
      <c r="BJG3280" s="137"/>
      <c r="BJH3280" s="137"/>
      <c r="BJI3280" s="137"/>
      <c r="BJJ3280" s="137"/>
      <c r="BJK3280" s="137"/>
      <c r="BJL3280" s="137"/>
      <c r="BJM3280" s="137"/>
      <c r="BJN3280" s="137"/>
      <c r="BJO3280" s="137"/>
      <c r="BJP3280" s="137"/>
      <c r="BJQ3280" s="137"/>
      <c r="BJR3280" s="137"/>
      <c r="BJS3280" s="137"/>
      <c r="BJT3280" s="137"/>
      <c r="BJU3280" s="137"/>
      <c r="BJV3280" s="137"/>
      <c r="BJW3280" s="137"/>
      <c r="BJX3280" s="137"/>
      <c r="BJY3280" s="137"/>
      <c r="BJZ3280" s="137"/>
      <c r="BKA3280" s="137"/>
      <c r="BKB3280" s="137"/>
      <c r="BKC3280" s="137"/>
      <c r="BKD3280" s="137"/>
      <c r="BKE3280" s="137"/>
      <c r="BKF3280" s="137"/>
      <c r="BKG3280" s="137"/>
      <c r="BKH3280" s="137"/>
      <c r="BKI3280" s="137"/>
      <c r="BKJ3280" s="137"/>
      <c r="BKK3280" s="137"/>
      <c r="BKL3280" s="137"/>
      <c r="BKM3280" s="137"/>
      <c r="BKN3280" s="137"/>
      <c r="BKO3280" s="137"/>
      <c r="BKP3280" s="137"/>
      <c r="BKQ3280" s="137"/>
      <c r="BKR3280" s="137"/>
      <c r="BKS3280" s="137"/>
      <c r="BKT3280" s="137"/>
      <c r="BKU3280" s="137"/>
      <c r="BKV3280" s="137"/>
      <c r="BKW3280" s="137"/>
      <c r="BKX3280" s="137"/>
      <c r="BKY3280" s="137"/>
      <c r="BKZ3280" s="137"/>
      <c r="BLA3280" s="137"/>
      <c r="BLB3280" s="137"/>
      <c r="BLC3280" s="137"/>
      <c r="BLD3280" s="137"/>
      <c r="BLE3280" s="137"/>
      <c r="BLF3280" s="137"/>
      <c r="BLG3280" s="137"/>
      <c r="BLH3280" s="137"/>
      <c r="BLI3280" s="137"/>
      <c r="BLJ3280" s="137"/>
      <c r="BLK3280" s="137"/>
      <c r="BLL3280" s="137"/>
      <c r="BLM3280" s="137"/>
      <c r="BLN3280" s="137"/>
      <c r="BLO3280" s="137"/>
      <c r="BLP3280" s="137"/>
      <c r="BLQ3280" s="137"/>
      <c r="BLR3280" s="137"/>
      <c r="BLS3280" s="137"/>
      <c r="BLT3280" s="137"/>
      <c r="BLU3280" s="137"/>
      <c r="BLV3280" s="137"/>
      <c r="BLW3280" s="137"/>
      <c r="BLX3280" s="137"/>
      <c r="BLY3280" s="137"/>
      <c r="BLZ3280" s="137"/>
      <c r="BMA3280" s="137"/>
      <c r="BMB3280" s="137"/>
      <c r="BMC3280" s="137"/>
      <c r="BMD3280" s="137"/>
      <c r="BME3280" s="137"/>
      <c r="BMF3280" s="137"/>
      <c r="BMG3280" s="137"/>
      <c r="BMH3280" s="137"/>
      <c r="BMI3280" s="137"/>
      <c r="BMJ3280" s="137"/>
      <c r="BMK3280" s="137"/>
      <c r="BML3280" s="137"/>
      <c r="BMM3280" s="137"/>
      <c r="BMN3280" s="137"/>
      <c r="BMO3280" s="137"/>
      <c r="BMP3280" s="137"/>
      <c r="BMQ3280" s="137"/>
      <c r="BMR3280" s="137"/>
      <c r="BMS3280" s="137"/>
      <c r="BMT3280" s="137"/>
      <c r="BMU3280" s="137"/>
      <c r="BMV3280" s="137"/>
      <c r="BMW3280" s="137"/>
      <c r="BMX3280" s="137"/>
      <c r="BMY3280" s="137"/>
      <c r="BMZ3280" s="137"/>
      <c r="BNA3280" s="137"/>
      <c r="BNB3280" s="137"/>
      <c r="BNC3280" s="137"/>
      <c r="BND3280" s="137"/>
      <c r="BNE3280" s="137"/>
      <c r="BNF3280" s="137"/>
      <c r="BNG3280" s="137"/>
      <c r="BNH3280" s="137"/>
      <c r="BNI3280" s="137"/>
      <c r="BNJ3280" s="137"/>
      <c r="BNK3280" s="137"/>
      <c r="BNL3280" s="137"/>
      <c r="BNM3280" s="137"/>
      <c r="BNN3280" s="137"/>
      <c r="BNO3280" s="137"/>
      <c r="BNP3280" s="137"/>
      <c r="BNQ3280" s="137"/>
      <c r="BNR3280" s="137"/>
      <c r="BNS3280" s="137"/>
      <c r="BNT3280" s="137"/>
      <c r="BNU3280" s="137"/>
      <c r="BNV3280" s="137"/>
      <c r="BNW3280" s="137"/>
      <c r="BNX3280" s="137"/>
      <c r="BNY3280" s="137"/>
      <c r="BNZ3280" s="137"/>
      <c r="BOA3280" s="137"/>
      <c r="BOB3280" s="137"/>
      <c r="BOC3280" s="137"/>
      <c r="BOD3280" s="137"/>
      <c r="BOE3280" s="137"/>
      <c r="BOF3280" s="137"/>
      <c r="BOG3280" s="137"/>
      <c r="BOH3280" s="137"/>
      <c r="BOI3280" s="137"/>
      <c r="BOJ3280" s="137"/>
      <c r="BOK3280" s="137"/>
      <c r="BOL3280" s="137"/>
      <c r="BOM3280" s="137"/>
      <c r="BON3280" s="137"/>
      <c r="BOO3280" s="137"/>
      <c r="BOP3280" s="137"/>
      <c r="BOQ3280" s="137"/>
      <c r="BOR3280" s="137"/>
      <c r="BOS3280" s="137"/>
      <c r="BOT3280" s="137"/>
      <c r="BOU3280" s="137"/>
      <c r="BOV3280" s="137"/>
      <c r="BOW3280" s="137"/>
      <c r="BOX3280" s="137"/>
      <c r="BOY3280" s="137"/>
      <c r="BOZ3280" s="137"/>
      <c r="BPA3280" s="137"/>
      <c r="BPB3280" s="137"/>
      <c r="BPC3280" s="137"/>
      <c r="BPD3280" s="137"/>
      <c r="BPE3280" s="137"/>
      <c r="BPF3280" s="137"/>
      <c r="BPG3280" s="137"/>
      <c r="BPH3280" s="137"/>
      <c r="BPI3280" s="137"/>
      <c r="BPJ3280" s="137"/>
      <c r="BPK3280" s="137"/>
      <c r="BPL3280" s="137"/>
      <c r="BPM3280" s="137"/>
      <c r="BPN3280" s="137"/>
      <c r="BPO3280" s="137"/>
      <c r="BPP3280" s="137"/>
      <c r="BPQ3280" s="137"/>
      <c r="BPR3280" s="137"/>
      <c r="BPS3280" s="137"/>
      <c r="BPT3280" s="137"/>
      <c r="BPU3280" s="137"/>
      <c r="BPV3280" s="137"/>
      <c r="BPW3280" s="137"/>
      <c r="BPX3280" s="137"/>
      <c r="BPY3280" s="137"/>
      <c r="BPZ3280" s="137"/>
      <c r="BQA3280" s="137"/>
      <c r="BQB3280" s="137"/>
      <c r="BQC3280" s="137"/>
      <c r="BQD3280" s="137"/>
      <c r="BQE3280" s="137"/>
      <c r="BQF3280" s="137"/>
      <c r="BQG3280" s="137"/>
      <c r="BQH3280" s="137"/>
      <c r="BQI3280" s="137"/>
      <c r="BQJ3280" s="137"/>
      <c r="BQK3280" s="137"/>
      <c r="BQL3280" s="137"/>
      <c r="BQM3280" s="137"/>
      <c r="BQN3280" s="137"/>
      <c r="BQO3280" s="137"/>
      <c r="BQP3280" s="137"/>
      <c r="BQQ3280" s="137"/>
      <c r="BQR3280" s="137"/>
      <c r="BQS3280" s="137"/>
      <c r="BQT3280" s="137"/>
      <c r="BQU3280" s="137"/>
      <c r="BQV3280" s="137"/>
      <c r="BQW3280" s="137"/>
      <c r="BQX3280" s="137"/>
      <c r="BQY3280" s="137"/>
      <c r="BQZ3280" s="137"/>
      <c r="BRA3280" s="137"/>
      <c r="BRB3280" s="137"/>
      <c r="BRC3280" s="137"/>
      <c r="BRD3280" s="137"/>
      <c r="BRE3280" s="137"/>
      <c r="BRF3280" s="137"/>
      <c r="BRG3280" s="137"/>
      <c r="BRH3280" s="137"/>
      <c r="BRI3280" s="137"/>
      <c r="BRJ3280" s="137"/>
      <c r="BRK3280" s="137"/>
      <c r="BRL3280" s="137"/>
      <c r="BRM3280" s="137"/>
      <c r="BRN3280" s="137"/>
      <c r="BRO3280" s="137"/>
      <c r="BRP3280" s="137"/>
      <c r="BRQ3280" s="137"/>
      <c r="BRR3280" s="137"/>
      <c r="BRS3280" s="137"/>
      <c r="BRT3280" s="137"/>
      <c r="BRU3280" s="137"/>
      <c r="BRV3280" s="137"/>
      <c r="BRW3280" s="137"/>
      <c r="BRX3280" s="137"/>
      <c r="BRY3280" s="137"/>
      <c r="BRZ3280" s="137"/>
      <c r="BSA3280" s="137"/>
      <c r="BSB3280" s="137"/>
      <c r="BSC3280" s="137"/>
      <c r="BSD3280" s="137"/>
      <c r="BSE3280" s="137"/>
      <c r="BSF3280" s="137"/>
      <c r="BSG3280" s="137"/>
      <c r="BSH3280" s="137"/>
      <c r="BSI3280" s="137"/>
      <c r="BSJ3280" s="137"/>
      <c r="BSK3280" s="137"/>
      <c r="BSL3280" s="137"/>
      <c r="BSM3280" s="137"/>
      <c r="BSN3280" s="137"/>
      <c r="BSO3280" s="137"/>
      <c r="BSP3280" s="137"/>
      <c r="BSQ3280" s="137"/>
      <c r="BSR3280" s="137"/>
      <c r="BSS3280" s="137"/>
      <c r="BST3280" s="137"/>
      <c r="BSU3280" s="137"/>
      <c r="BSV3280" s="137"/>
      <c r="BSW3280" s="137"/>
      <c r="BSX3280" s="137"/>
      <c r="BSY3280" s="137"/>
      <c r="BSZ3280" s="137"/>
      <c r="BTA3280" s="137"/>
      <c r="BTB3280" s="137"/>
      <c r="BTC3280" s="137"/>
      <c r="BTD3280" s="137"/>
      <c r="BTE3280" s="137"/>
      <c r="BTF3280" s="137"/>
      <c r="BTG3280" s="137"/>
      <c r="BTH3280" s="137"/>
      <c r="BTI3280" s="137"/>
      <c r="BTJ3280" s="137"/>
      <c r="BTK3280" s="137"/>
      <c r="BTL3280" s="137"/>
      <c r="BTM3280" s="137"/>
      <c r="BTN3280" s="137"/>
      <c r="BTO3280" s="137"/>
      <c r="BTP3280" s="137"/>
      <c r="BTQ3280" s="137"/>
      <c r="BTR3280" s="137"/>
      <c r="BTS3280" s="137"/>
      <c r="BTT3280" s="137"/>
      <c r="BTU3280" s="137"/>
      <c r="BTV3280" s="137"/>
      <c r="BTW3280" s="137"/>
      <c r="BTX3280" s="137"/>
      <c r="BTY3280" s="137"/>
      <c r="BTZ3280" s="137"/>
      <c r="BUA3280" s="137"/>
      <c r="BUB3280" s="137"/>
      <c r="BUC3280" s="137"/>
      <c r="BUD3280" s="137"/>
      <c r="BUE3280" s="137"/>
      <c r="BUF3280" s="137"/>
      <c r="BUG3280" s="137"/>
      <c r="BUH3280" s="137"/>
      <c r="BUI3280" s="137"/>
      <c r="BUJ3280" s="137"/>
      <c r="BUK3280" s="137"/>
      <c r="BUL3280" s="137"/>
      <c r="BUM3280" s="137"/>
      <c r="BUN3280" s="137"/>
      <c r="BUO3280" s="137"/>
      <c r="BUP3280" s="137"/>
      <c r="BUQ3280" s="137"/>
      <c r="BUR3280" s="137"/>
      <c r="BUS3280" s="137"/>
      <c r="BUT3280" s="137"/>
      <c r="BUU3280" s="137"/>
      <c r="BUV3280" s="137"/>
      <c r="BUW3280" s="137"/>
      <c r="BUX3280" s="137"/>
      <c r="BUY3280" s="137"/>
      <c r="BUZ3280" s="137"/>
      <c r="BVA3280" s="137"/>
      <c r="BVB3280" s="137"/>
      <c r="BVC3280" s="137"/>
      <c r="BVD3280" s="137"/>
      <c r="BVE3280" s="137"/>
      <c r="BVF3280" s="137"/>
      <c r="BVG3280" s="137"/>
      <c r="BVH3280" s="137"/>
      <c r="BVI3280" s="137"/>
      <c r="BVJ3280" s="137"/>
      <c r="BVK3280" s="137"/>
      <c r="BVL3280" s="137"/>
      <c r="BVM3280" s="137"/>
      <c r="BVN3280" s="137"/>
      <c r="BVO3280" s="137"/>
      <c r="BVP3280" s="137"/>
      <c r="BVQ3280" s="137"/>
      <c r="BVR3280" s="137"/>
      <c r="BVS3280" s="137"/>
      <c r="BVT3280" s="137"/>
      <c r="BVU3280" s="137"/>
      <c r="BVV3280" s="137"/>
      <c r="BVW3280" s="137"/>
      <c r="BVX3280" s="137"/>
      <c r="BVY3280" s="137"/>
      <c r="BVZ3280" s="137"/>
      <c r="BWA3280" s="137"/>
      <c r="BWB3280" s="137"/>
      <c r="BWC3280" s="137"/>
      <c r="BWD3280" s="137"/>
      <c r="BWE3280" s="137"/>
      <c r="BWF3280" s="137"/>
      <c r="BWG3280" s="137"/>
      <c r="BWH3280" s="137"/>
      <c r="BWI3280" s="137"/>
      <c r="BWJ3280" s="137"/>
      <c r="BWK3280" s="137"/>
      <c r="BWL3280" s="137"/>
      <c r="BWM3280" s="137"/>
      <c r="BWN3280" s="137"/>
      <c r="BWO3280" s="137"/>
      <c r="BWP3280" s="137"/>
      <c r="BWQ3280" s="137"/>
      <c r="BWR3280" s="137"/>
      <c r="BWS3280" s="137"/>
      <c r="BWT3280" s="137"/>
      <c r="BWU3280" s="137"/>
      <c r="BWV3280" s="137"/>
      <c r="BWW3280" s="137"/>
      <c r="BWX3280" s="137"/>
      <c r="BWY3280" s="137"/>
      <c r="BWZ3280" s="137"/>
      <c r="BXA3280" s="137"/>
      <c r="BXB3280" s="137"/>
      <c r="BXC3280" s="137"/>
      <c r="BXD3280" s="137"/>
      <c r="BXE3280" s="137"/>
      <c r="BXF3280" s="137"/>
      <c r="BXG3280" s="137"/>
      <c r="BXH3280" s="137"/>
      <c r="BXI3280" s="137"/>
      <c r="BXJ3280" s="137"/>
      <c r="BXK3280" s="137"/>
      <c r="BXL3280" s="137"/>
      <c r="BXM3280" s="137"/>
      <c r="BXN3280" s="137"/>
      <c r="BXO3280" s="137"/>
      <c r="BXP3280" s="137"/>
      <c r="BXQ3280" s="137"/>
      <c r="BXR3280" s="137"/>
      <c r="BXS3280" s="137"/>
      <c r="BXT3280" s="137"/>
      <c r="BXU3280" s="137"/>
      <c r="BXV3280" s="137"/>
      <c r="BXW3280" s="137"/>
      <c r="BXX3280" s="137"/>
      <c r="BXY3280" s="137"/>
      <c r="BXZ3280" s="137"/>
      <c r="BYA3280" s="137"/>
      <c r="BYB3280" s="137"/>
      <c r="BYC3280" s="137"/>
      <c r="BYD3280" s="137"/>
      <c r="BYE3280" s="137"/>
      <c r="BYF3280" s="137"/>
      <c r="BYG3280" s="137"/>
      <c r="BYH3280" s="137"/>
      <c r="BYI3280" s="137"/>
      <c r="BYJ3280" s="137"/>
      <c r="BYK3280" s="137"/>
      <c r="BYL3280" s="137"/>
      <c r="BYM3280" s="137"/>
      <c r="BYN3280" s="137"/>
      <c r="BYO3280" s="137"/>
      <c r="BYP3280" s="137"/>
      <c r="BYQ3280" s="137"/>
      <c r="BYR3280" s="137"/>
      <c r="BYS3280" s="137"/>
      <c r="BYT3280" s="137"/>
      <c r="BYU3280" s="137"/>
      <c r="BYV3280" s="137"/>
      <c r="BYW3280" s="137"/>
      <c r="BYX3280" s="137"/>
      <c r="BYY3280" s="137"/>
      <c r="BYZ3280" s="137"/>
      <c r="BZA3280" s="137"/>
      <c r="BZB3280" s="137"/>
      <c r="BZC3280" s="137"/>
      <c r="BZD3280" s="137"/>
      <c r="BZE3280" s="137"/>
      <c r="BZF3280" s="137"/>
      <c r="BZG3280" s="137"/>
      <c r="BZH3280" s="137"/>
      <c r="BZI3280" s="137"/>
      <c r="BZJ3280" s="137"/>
      <c r="BZK3280" s="137"/>
      <c r="BZL3280" s="137"/>
      <c r="BZM3280" s="137"/>
      <c r="BZN3280" s="137"/>
      <c r="BZO3280" s="137"/>
      <c r="BZP3280" s="137"/>
      <c r="BZQ3280" s="137"/>
      <c r="BZR3280" s="137"/>
      <c r="BZS3280" s="137"/>
      <c r="BZT3280" s="137"/>
      <c r="BZU3280" s="137"/>
      <c r="BZV3280" s="137"/>
      <c r="BZW3280" s="137"/>
      <c r="BZX3280" s="137"/>
      <c r="BZY3280" s="137"/>
      <c r="BZZ3280" s="137"/>
      <c r="CAA3280" s="137"/>
      <c r="CAB3280" s="137"/>
      <c r="CAC3280" s="137"/>
      <c r="CAD3280" s="137"/>
      <c r="CAE3280" s="137"/>
      <c r="CAF3280" s="137"/>
      <c r="CAG3280" s="137"/>
      <c r="CAH3280" s="137"/>
      <c r="CAI3280" s="137"/>
      <c r="CAJ3280" s="137"/>
      <c r="CAK3280" s="137"/>
      <c r="CAL3280" s="137"/>
      <c r="CAM3280" s="137"/>
      <c r="CAN3280" s="137"/>
      <c r="CAO3280" s="137"/>
      <c r="CAP3280" s="137"/>
      <c r="CAQ3280" s="137"/>
      <c r="CAR3280" s="137"/>
      <c r="CAS3280" s="137"/>
      <c r="CAT3280" s="137"/>
      <c r="CAU3280" s="137"/>
      <c r="CAV3280" s="137"/>
      <c r="CAW3280" s="137"/>
      <c r="CAX3280" s="137"/>
      <c r="CAY3280" s="137"/>
      <c r="CAZ3280" s="137"/>
      <c r="CBA3280" s="137"/>
      <c r="CBB3280" s="137"/>
      <c r="CBC3280" s="137"/>
      <c r="CBD3280" s="137"/>
      <c r="CBE3280" s="137"/>
      <c r="CBF3280" s="137"/>
      <c r="CBG3280" s="137"/>
      <c r="CBH3280" s="137"/>
      <c r="CBI3280" s="137"/>
      <c r="CBJ3280" s="137"/>
      <c r="CBK3280" s="137"/>
      <c r="CBL3280" s="137"/>
      <c r="CBM3280" s="137"/>
      <c r="CBN3280" s="137"/>
      <c r="CBO3280" s="137"/>
      <c r="CBP3280" s="137"/>
      <c r="CBQ3280" s="137"/>
      <c r="CBR3280" s="137"/>
      <c r="CBS3280" s="137"/>
      <c r="CBT3280" s="137"/>
      <c r="CBU3280" s="137"/>
      <c r="CBV3280" s="137"/>
      <c r="CBW3280" s="137"/>
      <c r="CBX3280" s="137"/>
      <c r="CBY3280" s="137"/>
      <c r="CBZ3280" s="137"/>
      <c r="CCA3280" s="137"/>
      <c r="CCB3280" s="137"/>
      <c r="CCC3280" s="137"/>
      <c r="CCD3280" s="137"/>
      <c r="CCE3280" s="137"/>
      <c r="CCF3280" s="137"/>
      <c r="CCG3280" s="137"/>
      <c r="CCH3280" s="137"/>
      <c r="CCI3280" s="137"/>
      <c r="CCJ3280" s="137"/>
      <c r="CCK3280" s="137"/>
      <c r="CCL3280" s="137"/>
      <c r="CCM3280" s="137"/>
      <c r="CCN3280" s="137"/>
      <c r="CCO3280" s="137"/>
      <c r="CCP3280" s="137"/>
      <c r="CCQ3280" s="137"/>
      <c r="CCR3280" s="137"/>
      <c r="CCS3280" s="137"/>
      <c r="CCT3280" s="137"/>
      <c r="CCU3280" s="137"/>
      <c r="CCV3280" s="137"/>
      <c r="CCW3280" s="137"/>
      <c r="CCX3280" s="137"/>
      <c r="CCY3280" s="137"/>
      <c r="CCZ3280" s="137"/>
      <c r="CDA3280" s="137"/>
      <c r="CDB3280" s="137"/>
      <c r="CDC3280" s="137"/>
      <c r="CDD3280" s="137"/>
      <c r="CDE3280" s="137"/>
      <c r="CDF3280" s="137"/>
      <c r="CDG3280" s="137"/>
      <c r="CDH3280" s="137"/>
      <c r="CDI3280" s="137"/>
      <c r="CDJ3280" s="137"/>
      <c r="CDK3280" s="137"/>
      <c r="CDL3280" s="137"/>
      <c r="CDM3280" s="137"/>
      <c r="CDN3280" s="137"/>
      <c r="CDO3280" s="137"/>
      <c r="CDP3280" s="137"/>
      <c r="CDQ3280" s="137"/>
      <c r="CDR3280" s="137"/>
      <c r="CDS3280" s="137"/>
      <c r="CDT3280" s="137"/>
      <c r="CDU3280" s="137"/>
      <c r="CDV3280" s="137"/>
      <c r="CDW3280" s="137"/>
      <c r="CDX3280" s="137"/>
      <c r="CDY3280" s="137"/>
      <c r="CDZ3280" s="137"/>
      <c r="CEA3280" s="137"/>
      <c r="CEB3280" s="137"/>
      <c r="CEC3280" s="137"/>
      <c r="CED3280" s="137"/>
      <c r="CEE3280" s="137"/>
      <c r="CEF3280" s="137"/>
      <c r="CEG3280" s="137"/>
      <c r="CEH3280" s="137"/>
      <c r="CEI3280" s="137"/>
      <c r="CEJ3280" s="137"/>
      <c r="CEK3280" s="137"/>
      <c r="CEL3280" s="137"/>
      <c r="CEM3280" s="137"/>
      <c r="CEN3280" s="137"/>
      <c r="CEO3280" s="137"/>
      <c r="CEP3280" s="137"/>
      <c r="CEQ3280" s="137"/>
      <c r="CER3280" s="137"/>
      <c r="CES3280" s="137"/>
      <c r="CET3280" s="137"/>
      <c r="CEU3280" s="137"/>
      <c r="CEV3280" s="137"/>
      <c r="CEW3280" s="137"/>
      <c r="CEX3280" s="137"/>
      <c r="CEY3280" s="137"/>
      <c r="CEZ3280" s="137"/>
      <c r="CFA3280" s="137"/>
      <c r="CFB3280" s="137"/>
      <c r="CFC3280" s="137"/>
      <c r="CFD3280" s="137"/>
      <c r="CFE3280" s="137"/>
      <c r="CFF3280" s="137"/>
      <c r="CFG3280" s="137"/>
      <c r="CFH3280" s="137"/>
      <c r="CFI3280" s="137"/>
      <c r="CFJ3280" s="137"/>
      <c r="CFK3280" s="137"/>
      <c r="CFL3280" s="137"/>
      <c r="CFM3280" s="137"/>
      <c r="CFN3280" s="137"/>
      <c r="CFO3280" s="137"/>
      <c r="CFP3280" s="137"/>
      <c r="CFQ3280" s="137"/>
      <c r="CFR3280" s="137"/>
      <c r="CFS3280" s="137"/>
      <c r="CFT3280" s="137"/>
      <c r="CFU3280" s="137"/>
      <c r="CFV3280" s="137"/>
      <c r="CFW3280" s="137"/>
      <c r="CFX3280" s="137"/>
      <c r="CFY3280" s="137"/>
      <c r="CFZ3280" s="137"/>
      <c r="CGA3280" s="137"/>
      <c r="CGB3280" s="137"/>
      <c r="CGC3280" s="137"/>
      <c r="CGD3280" s="137"/>
      <c r="CGE3280" s="137"/>
      <c r="CGF3280" s="137"/>
      <c r="CGG3280" s="137"/>
      <c r="CGH3280" s="137"/>
      <c r="CGI3280" s="137"/>
      <c r="CGJ3280" s="137"/>
      <c r="CGK3280" s="137"/>
      <c r="CGL3280" s="137"/>
      <c r="CGM3280" s="137"/>
      <c r="CGN3280" s="137"/>
      <c r="CGO3280" s="137"/>
      <c r="CGP3280" s="137"/>
      <c r="CGQ3280" s="137"/>
      <c r="CGR3280" s="137"/>
      <c r="CGS3280" s="137"/>
      <c r="CGT3280" s="137"/>
      <c r="CGU3280" s="137"/>
      <c r="CGV3280" s="137"/>
      <c r="CGW3280" s="137"/>
      <c r="CGX3280" s="137"/>
      <c r="CGY3280" s="137"/>
      <c r="CGZ3280" s="137"/>
      <c r="CHA3280" s="137"/>
      <c r="CHB3280" s="137"/>
      <c r="CHC3280" s="137"/>
      <c r="CHD3280" s="137"/>
      <c r="CHE3280" s="137"/>
      <c r="CHF3280" s="137"/>
      <c r="CHG3280" s="137"/>
      <c r="CHH3280" s="137"/>
      <c r="CHI3280" s="137"/>
      <c r="CHJ3280" s="137"/>
      <c r="CHK3280" s="137"/>
      <c r="CHL3280" s="137"/>
      <c r="CHM3280" s="137"/>
      <c r="CHN3280" s="137"/>
      <c r="CHO3280" s="137"/>
      <c r="CHP3280" s="137"/>
      <c r="CHQ3280" s="137"/>
      <c r="CHR3280" s="137"/>
      <c r="CHS3280" s="137"/>
      <c r="CHT3280" s="137"/>
      <c r="CHU3280" s="137"/>
      <c r="CHV3280" s="137"/>
      <c r="CHW3280" s="137"/>
      <c r="CHX3280" s="137"/>
      <c r="CHY3280" s="137"/>
      <c r="CHZ3280" s="137"/>
      <c r="CIA3280" s="137"/>
      <c r="CIB3280" s="137"/>
      <c r="CIC3280" s="137"/>
      <c r="CID3280" s="137"/>
      <c r="CIE3280" s="137"/>
      <c r="CIF3280" s="137"/>
      <c r="CIG3280" s="137"/>
      <c r="CIH3280" s="137"/>
      <c r="CII3280" s="137"/>
      <c r="CIJ3280" s="137"/>
      <c r="CIK3280" s="137"/>
      <c r="CIL3280" s="137"/>
      <c r="CIM3280" s="137"/>
      <c r="CIN3280" s="137"/>
      <c r="CIO3280" s="137"/>
      <c r="CIP3280" s="137"/>
      <c r="CIQ3280" s="137"/>
      <c r="CIR3280" s="137"/>
      <c r="CIS3280" s="137"/>
      <c r="CIT3280" s="137"/>
      <c r="CIU3280" s="137"/>
      <c r="CIV3280" s="137"/>
      <c r="CIW3280" s="137"/>
      <c r="CIX3280" s="137"/>
      <c r="CIY3280" s="137"/>
      <c r="CIZ3280" s="137"/>
      <c r="CJA3280" s="137"/>
      <c r="CJB3280" s="137"/>
      <c r="CJC3280" s="137"/>
      <c r="CJD3280" s="137"/>
      <c r="CJE3280" s="137"/>
      <c r="CJF3280" s="137"/>
      <c r="CJG3280" s="137"/>
      <c r="CJH3280" s="137"/>
      <c r="CJI3280" s="137"/>
      <c r="CJJ3280" s="137"/>
      <c r="CJK3280" s="137"/>
      <c r="CJL3280" s="137"/>
      <c r="CJM3280" s="137"/>
      <c r="CJN3280" s="137"/>
      <c r="CJO3280" s="137"/>
      <c r="CJP3280" s="137"/>
      <c r="CJQ3280" s="137"/>
      <c r="CJR3280" s="137"/>
      <c r="CJS3280" s="137"/>
      <c r="CJT3280" s="137"/>
      <c r="CJU3280" s="137"/>
      <c r="CJV3280" s="137"/>
      <c r="CJW3280" s="137"/>
      <c r="CJX3280" s="137"/>
      <c r="CJY3280" s="137"/>
      <c r="CJZ3280" s="137"/>
      <c r="CKA3280" s="137"/>
      <c r="CKB3280" s="137"/>
      <c r="CKC3280" s="137"/>
      <c r="CKD3280" s="137"/>
      <c r="CKE3280" s="137"/>
      <c r="CKF3280" s="137"/>
      <c r="CKG3280" s="137"/>
      <c r="CKH3280" s="137"/>
      <c r="CKI3280" s="137"/>
      <c r="CKJ3280" s="137"/>
      <c r="CKK3280" s="137"/>
      <c r="CKL3280" s="137"/>
      <c r="CKM3280" s="137"/>
      <c r="CKN3280" s="137"/>
      <c r="CKO3280" s="137"/>
      <c r="CKP3280" s="137"/>
      <c r="CKQ3280" s="137"/>
      <c r="CKR3280" s="137"/>
      <c r="CKS3280" s="137"/>
      <c r="CKT3280" s="137"/>
      <c r="CKU3280" s="137"/>
      <c r="CKV3280" s="137"/>
      <c r="CKW3280" s="137"/>
      <c r="CKX3280" s="137"/>
      <c r="CKY3280" s="137"/>
      <c r="CKZ3280" s="137"/>
      <c r="CLA3280" s="137"/>
      <c r="CLB3280" s="137"/>
      <c r="CLC3280" s="137"/>
      <c r="CLD3280" s="137"/>
      <c r="CLE3280" s="137"/>
      <c r="CLF3280" s="137"/>
      <c r="CLG3280" s="137"/>
      <c r="CLH3280" s="137"/>
      <c r="CLI3280" s="137"/>
      <c r="CLJ3280" s="137"/>
      <c r="CLK3280" s="137"/>
      <c r="CLL3280" s="137"/>
      <c r="CLM3280" s="137"/>
      <c r="CLN3280" s="137"/>
      <c r="CLO3280" s="137"/>
      <c r="CLP3280" s="137"/>
      <c r="CLQ3280" s="137"/>
      <c r="CLR3280" s="137"/>
      <c r="CLS3280" s="137"/>
      <c r="CLT3280" s="137"/>
      <c r="CLU3280" s="137"/>
      <c r="CLV3280" s="137"/>
      <c r="CLW3280" s="137"/>
      <c r="CLX3280" s="137"/>
      <c r="CLY3280" s="137"/>
      <c r="CLZ3280" s="137"/>
      <c r="CMA3280" s="137"/>
      <c r="CMB3280" s="137"/>
      <c r="CMC3280" s="137"/>
      <c r="CMD3280" s="137"/>
      <c r="CME3280" s="137"/>
      <c r="CMF3280" s="137"/>
      <c r="CMG3280" s="137"/>
      <c r="CMH3280" s="137"/>
      <c r="CMI3280" s="137"/>
      <c r="CMJ3280" s="137"/>
      <c r="CMK3280" s="137"/>
      <c r="CML3280" s="137"/>
      <c r="CMM3280" s="137"/>
      <c r="CMN3280" s="137"/>
      <c r="CMO3280" s="137"/>
      <c r="CMP3280" s="137"/>
      <c r="CMQ3280" s="137"/>
      <c r="CMR3280" s="137"/>
      <c r="CMS3280" s="137"/>
      <c r="CMT3280" s="137"/>
      <c r="CMU3280" s="137"/>
      <c r="CMV3280" s="137"/>
      <c r="CMW3280" s="137"/>
      <c r="CMX3280" s="137"/>
      <c r="CMY3280" s="137"/>
      <c r="CMZ3280" s="137"/>
      <c r="CNA3280" s="137"/>
      <c r="CNB3280" s="137"/>
      <c r="CNC3280" s="137"/>
      <c r="CND3280" s="137"/>
      <c r="CNE3280" s="137"/>
      <c r="CNF3280" s="137"/>
      <c r="CNG3280" s="137"/>
      <c r="CNH3280" s="137"/>
      <c r="CNI3280" s="137"/>
      <c r="CNJ3280" s="137"/>
      <c r="CNK3280" s="137"/>
      <c r="CNL3280" s="137"/>
      <c r="CNM3280" s="137"/>
      <c r="CNN3280" s="137"/>
      <c r="CNO3280" s="137"/>
      <c r="CNP3280" s="137"/>
      <c r="CNQ3280" s="137"/>
      <c r="CNR3280" s="137"/>
      <c r="CNS3280" s="137"/>
      <c r="CNT3280" s="137"/>
      <c r="CNU3280" s="137"/>
      <c r="CNV3280" s="137"/>
      <c r="CNW3280" s="137"/>
      <c r="CNX3280" s="137"/>
      <c r="CNY3280" s="137"/>
      <c r="CNZ3280" s="137"/>
      <c r="COA3280" s="137"/>
      <c r="COB3280" s="137"/>
      <c r="COC3280" s="137"/>
      <c r="COD3280" s="137"/>
      <c r="COE3280" s="137"/>
      <c r="COF3280" s="137"/>
      <c r="COG3280" s="137"/>
      <c r="COH3280" s="137"/>
      <c r="COI3280" s="137"/>
      <c r="COJ3280" s="137"/>
      <c r="COK3280" s="137"/>
      <c r="COL3280" s="137"/>
      <c r="COM3280" s="137"/>
      <c r="CON3280" s="137"/>
      <c r="COO3280" s="137"/>
      <c r="COP3280" s="137"/>
      <c r="COQ3280" s="137"/>
      <c r="COR3280" s="137"/>
      <c r="COS3280" s="137"/>
      <c r="COT3280" s="137"/>
      <c r="COU3280" s="137"/>
      <c r="COV3280" s="137"/>
      <c r="COW3280" s="137"/>
      <c r="COX3280" s="137"/>
      <c r="COY3280" s="137"/>
      <c r="COZ3280" s="137"/>
      <c r="CPA3280" s="137"/>
      <c r="CPB3280" s="137"/>
      <c r="CPC3280" s="137"/>
      <c r="CPD3280" s="137"/>
      <c r="CPE3280" s="137"/>
      <c r="CPF3280" s="137"/>
      <c r="CPG3280" s="137"/>
      <c r="CPH3280" s="137"/>
      <c r="CPI3280" s="137"/>
      <c r="CPJ3280" s="137"/>
      <c r="CPK3280" s="137"/>
      <c r="CPL3280" s="137"/>
      <c r="CPM3280" s="137"/>
      <c r="CPN3280" s="137"/>
      <c r="CPO3280" s="137"/>
      <c r="CPP3280" s="137"/>
      <c r="CPQ3280" s="137"/>
      <c r="CPR3280" s="137"/>
      <c r="CPS3280" s="137"/>
      <c r="CPT3280" s="137"/>
      <c r="CPU3280" s="137"/>
      <c r="CPV3280" s="137"/>
      <c r="CPW3280" s="137"/>
      <c r="CPX3280" s="137"/>
      <c r="CPY3280" s="137"/>
      <c r="CPZ3280" s="137"/>
      <c r="CQA3280" s="137"/>
      <c r="CQB3280" s="137"/>
      <c r="CQC3280" s="137"/>
      <c r="CQD3280" s="137"/>
      <c r="CQE3280" s="137"/>
      <c r="CQF3280" s="137"/>
      <c r="CQG3280" s="137"/>
      <c r="CQH3280" s="137"/>
      <c r="CQI3280" s="137"/>
      <c r="CQJ3280" s="137"/>
      <c r="CQK3280" s="137"/>
      <c r="CQL3280" s="137"/>
      <c r="CQM3280" s="137"/>
      <c r="CQN3280" s="137"/>
      <c r="CQO3280" s="137"/>
      <c r="CQP3280" s="137"/>
      <c r="CQQ3280" s="137"/>
      <c r="CQR3280" s="137"/>
      <c r="CQS3280" s="137"/>
      <c r="CQT3280" s="137"/>
      <c r="CQU3280" s="137"/>
      <c r="CQV3280" s="137"/>
      <c r="CQW3280" s="137"/>
      <c r="CQX3280" s="137"/>
      <c r="CQY3280" s="137"/>
      <c r="CQZ3280" s="137"/>
      <c r="CRA3280" s="137"/>
      <c r="CRB3280" s="137"/>
      <c r="CRC3280" s="137"/>
      <c r="CRD3280" s="137"/>
      <c r="CRE3280" s="137"/>
      <c r="CRF3280" s="137"/>
      <c r="CRG3280" s="137"/>
      <c r="CRH3280" s="137"/>
      <c r="CRI3280" s="137"/>
      <c r="CRJ3280" s="137"/>
      <c r="CRK3280" s="137"/>
      <c r="CRL3280" s="137"/>
      <c r="CRM3280" s="137"/>
      <c r="CRN3280" s="137"/>
      <c r="CRO3280" s="137"/>
      <c r="CRP3280" s="137"/>
      <c r="CRQ3280" s="137"/>
      <c r="CRR3280" s="137"/>
      <c r="CRS3280" s="137"/>
      <c r="CRT3280" s="137"/>
      <c r="CRU3280" s="137"/>
      <c r="CRV3280" s="137"/>
      <c r="CRW3280" s="137"/>
      <c r="CRX3280" s="137"/>
      <c r="CRY3280" s="137"/>
      <c r="CRZ3280" s="137"/>
      <c r="CSA3280" s="137"/>
      <c r="CSB3280" s="137"/>
      <c r="CSC3280" s="137"/>
      <c r="CSD3280" s="137"/>
      <c r="CSE3280" s="137"/>
      <c r="CSF3280" s="137"/>
      <c r="CSG3280" s="137"/>
      <c r="CSH3280" s="137"/>
      <c r="CSI3280" s="137"/>
      <c r="CSJ3280" s="137"/>
      <c r="CSK3280" s="137"/>
      <c r="CSL3280" s="137"/>
      <c r="CSM3280" s="137"/>
      <c r="CSN3280" s="137"/>
      <c r="CSO3280" s="137"/>
      <c r="CSP3280" s="137"/>
      <c r="CSQ3280" s="137"/>
      <c r="CSR3280" s="137"/>
      <c r="CSS3280" s="137"/>
      <c r="CST3280" s="137"/>
      <c r="CSU3280" s="137"/>
      <c r="CSV3280" s="137"/>
      <c r="CSW3280" s="137"/>
      <c r="CSX3280" s="137"/>
      <c r="CSY3280" s="137"/>
      <c r="CSZ3280" s="137"/>
      <c r="CTA3280" s="137"/>
      <c r="CTB3280" s="137"/>
      <c r="CTC3280" s="137"/>
      <c r="CTD3280" s="137"/>
      <c r="CTE3280" s="137"/>
      <c r="CTF3280" s="137"/>
      <c r="CTG3280" s="137"/>
      <c r="CTH3280" s="137"/>
      <c r="CTI3280" s="137"/>
      <c r="CTJ3280" s="137"/>
      <c r="CTK3280" s="137"/>
      <c r="CTL3280" s="137"/>
      <c r="CTM3280" s="137"/>
      <c r="CTN3280" s="137"/>
      <c r="CTO3280" s="137"/>
      <c r="CTP3280" s="137"/>
      <c r="CTQ3280" s="137"/>
      <c r="CTR3280" s="137"/>
      <c r="CTS3280" s="137"/>
      <c r="CTT3280" s="137"/>
      <c r="CTU3280" s="137"/>
      <c r="CTV3280" s="137"/>
      <c r="CTW3280" s="137"/>
      <c r="CTX3280" s="137"/>
      <c r="CTY3280" s="137"/>
      <c r="CTZ3280" s="137"/>
      <c r="CUA3280" s="137"/>
      <c r="CUB3280" s="137"/>
      <c r="CUC3280" s="137"/>
      <c r="CUD3280" s="137"/>
      <c r="CUE3280" s="137"/>
      <c r="CUF3280" s="137"/>
      <c r="CUG3280" s="137"/>
      <c r="CUH3280" s="137"/>
      <c r="CUI3280" s="137"/>
      <c r="CUJ3280" s="137"/>
      <c r="CUK3280" s="137"/>
      <c r="CUL3280" s="137"/>
      <c r="CUM3280" s="137"/>
      <c r="CUN3280" s="137"/>
      <c r="CUO3280" s="137"/>
      <c r="CUP3280" s="137"/>
      <c r="CUQ3280" s="137"/>
      <c r="CUR3280" s="137"/>
      <c r="CUS3280" s="137"/>
      <c r="CUT3280" s="137"/>
      <c r="CUU3280" s="137"/>
      <c r="CUV3280" s="137"/>
      <c r="CUW3280" s="137"/>
      <c r="CUX3280" s="137"/>
      <c r="CUY3280" s="137"/>
      <c r="CUZ3280" s="137"/>
      <c r="CVA3280" s="137"/>
      <c r="CVB3280" s="137"/>
      <c r="CVC3280" s="137"/>
      <c r="CVD3280" s="137"/>
      <c r="CVE3280" s="137"/>
      <c r="CVF3280" s="137"/>
      <c r="CVG3280" s="137"/>
      <c r="CVH3280" s="137"/>
      <c r="CVI3280" s="137"/>
      <c r="CVJ3280" s="137"/>
      <c r="CVK3280" s="137"/>
      <c r="CVL3280" s="137"/>
      <c r="CVM3280" s="137"/>
      <c r="CVN3280" s="137"/>
      <c r="CVO3280" s="137"/>
      <c r="CVP3280" s="137"/>
      <c r="CVQ3280" s="137"/>
      <c r="CVR3280" s="137"/>
      <c r="CVS3280" s="137"/>
      <c r="CVT3280" s="137"/>
      <c r="CVU3280" s="137"/>
      <c r="CVV3280" s="137"/>
      <c r="CVW3280" s="137"/>
      <c r="CVX3280" s="137"/>
      <c r="CVY3280" s="137"/>
      <c r="CVZ3280" s="137"/>
      <c r="CWA3280" s="137"/>
      <c r="CWB3280" s="137"/>
      <c r="CWC3280" s="137"/>
      <c r="CWD3280" s="137"/>
      <c r="CWE3280" s="137"/>
      <c r="CWF3280" s="137"/>
      <c r="CWG3280" s="137"/>
      <c r="CWH3280" s="137"/>
      <c r="CWI3280" s="137"/>
      <c r="CWJ3280" s="137"/>
      <c r="CWK3280" s="137"/>
      <c r="CWL3280" s="137"/>
      <c r="CWM3280" s="137"/>
      <c r="CWN3280" s="137"/>
      <c r="CWO3280" s="137"/>
      <c r="CWP3280" s="137"/>
      <c r="CWQ3280" s="137"/>
      <c r="CWR3280" s="137"/>
      <c r="CWS3280" s="137"/>
      <c r="CWT3280" s="137"/>
      <c r="CWU3280" s="137"/>
      <c r="CWV3280" s="137"/>
      <c r="CWW3280" s="137"/>
      <c r="CWX3280" s="137"/>
      <c r="CWY3280" s="137"/>
      <c r="CWZ3280" s="137"/>
      <c r="CXA3280" s="137"/>
      <c r="CXB3280" s="137"/>
      <c r="CXC3280" s="137"/>
      <c r="CXD3280" s="137"/>
      <c r="CXE3280" s="137"/>
      <c r="CXF3280" s="137"/>
      <c r="CXG3280" s="137"/>
      <c r="CXH3280" s="137"/>
      <c r="CXI3280" s="137"/>
      <c r="CXJ3280" s="137"/>
      <c r="CXK3280" s="137"/>
      <c r="CXL3280" s="137"/>
      <c r="CXM3280" s="137"/>
      <c r="CXN3280" s="137"/>
      <c r="CXO3280" s="137"/>
      <c r="CXP3280" s="137"/>
      <c r="CXQ3280" s="137"/>
      <c r="CXR3280" s="137"/>
      <c r="CXS3280" s="137"/>
      <c r="CXT3280" s="137"/>
      <c r="CXU3280" s="137"/>
      <c r="CXV3280" s="137"/>
      <c r="CXW3280" s="137"/>
      <c r="CXX3280" s="137"/>
      <c r="CXY3280" s="137"/>
      <c r="CXZ3280" s="137"/>
      <c r="CYA3280" s="137"/>
      <c r="CYB3280" s="137"/>
      <c r="CYC3280" s="137"/>
      <c r="CYD3280" s="137"/>
      <c r="CYE3280" s="137"/>
      <c r="CYF3280" s="137"/>
      <c r="CYG3280" s="137"/>
      <c r="CYH3280" s="137"/>
      <c r="CYI3280" s="137"/>
      <c r="CYJ3280" s="137"/>
      <c r="CYK3280" s="137"/>
      <c r="CYL3280" s="137"/>
      <c r="CYM3280" s="137"/>
      <c r="CYN3280" s="137"/>
      <c r="CYO3280" s="137"/>
      <c r="CYP3280" s="137"/>
      <c r="CYQ3280" s="137"/>
      <c r="CYR3280" s="137"/>
      <c r="CYS3280" s="137"/>
      <c r="CYT3280" s="137"/>
      <c r="CYU3280" s="137"/>
      <c r="CYV3280" s="137"/>
      <c r="CYW3280" s="137"/>
      <c r="CYX3280" s="137"/>
      <c r="CYY3280" s="137"/>
      <c r="CYZ3280" s="137"/>
      <c r="CZA3280" s="137"/>
      <c r="CZB3280" s="137"/>
      <c r="CZC3280" s="137"/>
      <c r="CZD3280" s="137"/>
      <c r="CZE3280" s="137"/>
      <c r="CZF3280" s="137"/>
      <c r="CZG3280" s="137"/>
      <c r="CZH3280" s="137"/>
      <c r="CZI3280" s="137"/>
      <c r="CZJ3280" s="137"/>
      <c r="CZK3280" s="137"/>
      <c r="CZL3280" s="137"/>
      <c r="CZM3280" s="137"/>
      <c r="CZN3280" s="137"/>
      <c r="CZO3280" s="137"/>
      <c r="CZP3280" s="137"/>
      <c r="CZQ3280" s="137"/>
      <c r="CZR3280" s="137"/>
      <c r="CZS3280" s="137"/>
      <c r="CZT3280" s="137"/>
      <c r="CZU3280" s="137"/>
      <c r="CZV3280" s="137"/>
      <c r="CZW3280" s="137"/>
      <c r="CZX3280" s="137"/>
      <c r="CZY3280" s="137"/>
      <c r="CZZ3280" s="137"/>
      <c r="DAA3280" s="137"/>
      <c r="DAB3280" s="137"/>
      <c r="DAC3280" s="137"/>
      <c r="DAD3280" s="137"/>
      <c r="DAE3280" s="137"/>
      <c r="DAF3280" s="137"/>
      <c r="DAG3280" s="137"/>
      <c r="DAH3280" s="137"/>
      <c r="DAI3280" s="137"/>
      <c r="DAJ3280" s="137"/>
      <c r="DAK3280" s="137"/>
      <c r="DAL3280" s="137"/>
      <c r="DAM3280" s="137"/>
      <c r="DAN3280" s="137"/>
      <c r="DAO3280" s="137"/>
      <c r="DAP3280" s="137"/>
      <c r="DAQ3280" s="137"/>
      <c r="DAR3280" s="137"/>
      <c r="DAS3280" s="137"/>
      <c r="DAT3280" s="137"/>
      <c r="DAU3280" s="137"/>
      <c r="DAV3280" s="137"/>
      <c r="DAW3280" s="137"/>
      <c r="DAX3280" s="137"/>
      <c r="DAY3280" s="137"/>
      <c r="DAZ3280" s="137"/>
      <c r="DBA3280" s="137"/>
      <c r="DBB3280" s="137"/>
      <c r="DBC3280" s="137"/>
      <c r="DBD3280" s="137"/>
      <c r="DBE3280" s="137"/>
      <c r="DBF3280" s="137"/>
      <c r="DBG3280" s="137"/>
      <c r="DBH3280" s="137"/>
      <c r="DBI3280" s="137"/>
      <c r="DBJ3280" s="137"/>
      <c r="DBK3280" s="137"/>
      <c r="DBL3280" s="137"/>
      <c r="DBM3280" s="137"/>
      <c r="DBN3280" s="137"/>
      <c r="DBO3280" s="137"/>
      <c r="DBP3280" s="137"/>
      <c r="DBQ3280" s="137"/>
      <c r="DBR3280" s="137"/>
      <c r="DBS3280" s="137"/>
      <c r="DBT3280" s="137"/>
      <c r="DBU3280" s="137"/>
      <c r="DBV3280" s="137"/>
      <c r="DBW3280" s="137"/>
      <c r="DBX3280" s="137"/>
      <c r="DBY3280" s="137"/>
      <c r="DBZ3280" s="137"/>
      <c r="DCA3280" s="137"/>
      <c r="DCB3280" s="137"/>
      <c r="DCC3280" s="137"/>
      <c r="DCD3280" s="137"/>
      <c r="DCE3280" s="137"/>
      <c r="DCF3280" s="137"/>
      <c r="DCG3280" s="137"/>
      <c r="DCH3280" s="137"/>
      <c r="DCI3280" s="137"/>
      <c r="DCJ3280" s="137"/>
      <c r="DCK3280" s="137"/>
      <c r="DCL3280" s="137"/>
      <c r="DCM3280" s="137"/>
      <c r="DCN3280" s="137"/>
      <c r="DCO3280" s="137"/>
      <c r="DCP3280" s="137"/>
      <c r="DCQ3280" s="137"/>
      <c r="DCR3280" s="137"/>
      <c r="DCS3280" s="137"/>
      <c r="DCT3280" s="137"/>
      <c r="DCU3280" s="137"/>
      <c r="DCV3280" s="137"/>
      <c r="DCW3280" s="137"/>
      <c r="DCX3280" s="137"/>
      <c r="DCY3280" s="137"/>
      <c r="DCZ3280" s="137"/>
      <c r="DDA3280" s="137"/>
      <c r="DDB3280" s="137"/>
      <c r="DDC3280" s="137"/>
      <c r="DDD3280" s="137"/>
      <c r="DDE3280" s="137"/>
      <c r="DDF3280" s="137"/>
      <c r="DDG3280" s="137"/>
      <c r="DDH3280" s="137"/>
      <c r="DDI3280" s="137"/>
      <c r="DDJ3280" s="137"/>
      <c r="DDK3280" s="137"/>
      <c r="DDL3280" s="137"/>
      <c r="DDM3280" s="137"/>
      <c r="DDN3280" s="137"/>
      <c r="DDO3280" s="137"/>
      <c r="DDP3280" s="137"/>
      <c r="DDQ3280" s="137"/>
      <c r="DDR3280" s="137"/>
      <c r="DDS3280" s="137"/>
      <c r="DDT3280" s="137"/>
      <c r="DDU3280" s="137"/>
      <c r="DDV3280" s="137"/>
      <c r="DDW3280" s="137"/>
      <c r="DDX3280" s="137"/>
      <c r="DDY3280" s="137"/>
      <c r="DDZ3280" s="137"/>
      <c r="DEA3280" s="137"/>
      <c r="DEB3280" s="137"/>
      <c r="DEC3280" s="137"/>
      <c r="DED3280" s="137"/>
      <c r="DEE3280" s="137"/>
      <c r="DEF3280" s="137"/>
      <c r="DEG3280" s="137"/>
      <c r="DEH3280" s="137"/>
      <c r="DEI3280" s="137"/>
      <c r="DEJ3280" s="137"/>
      <c r="DEK3280" s="137"/>
      <c r="DEL3280" s="137"/>
      <c r="DEM3280" s="137"/>
      <c r="DEN3280" s="137"/>
      <c r="DEO3280" s="137"/>
      <c r="DEP3280" s="137"/>
      <c r="DEQ3280" s="137"/>
      <c r="DER3280" s="137"/>
      <c r="DES3280" s="137"/>
      <c r="DET3280" s="137"/>
      <c r="DEU3280" s="137"/>
      <c r="DEV3280" s="137"/>
      <c r="DEW3280" s="137"/>
      <c r="DEX3280" s="137"/>
      <c r="DEY3280" s="137"/>
      <c r="DEZ3280" s="137"/>
      <c r="DFA3280" s="137"/>
      <c r="DFB3280" s="137"/>
      <c r="DFC3280" s="137"/>
      <c r="DFD3280" s="137"/>
      <c r="DFE3280" s="137"/>
      <c r="DFF3280" s="137"/>
      <c r="DFG3280" s="137"/>
      <c r="DFH3280" s="137"/>
      <c r="DFI3280" s="137"/>
      <c r="DFJ3280" s="137"/>
      <c r="DFK3280" s="137"/>
      <c r="DFL3280" s="137"/>
      <c r="DFM3280" s="137"/>
      <c r="DFN3280" s="137"/>
      <c r="DFO3280" s="137"/>
      <c r="DFP3280" s="137"/>
      <c r="DFQ3280" s="137"/>
      <c r="DFR3280" s="137"/>
      <c r="DFS3280" s="137"/>
      <c r="DFT3280" s="137"/>
      <c r="DFU3280" s="137"/>
      <c r="DFV3280" s="137"/>
      <c r="DFW3280" s="137"/>
      <c r="DFX3280" s="137"/>
      <c r="DFY3280" s="137"/>
      <c r="DFZ3280" s="137"/>
      <c r="DGA3280" s="137"/>
      <c r="DGB3280" s="137"/>
      <c r="DGC3280" s="137"/>
      <c r="DGD3280" s="137"/>
      <c r="DGE3280" s="137"/>
      <c r="DGF3280" s="137"/>
      <c r="DGG3280" s="137"/>
      <c r="DGH3280" s="137"/>
      <c r="DGI3280" s="137"/>
      <c r="DGJ3280" s="137"/>
      <c r="DGK3280" s="137"/>
      <c r="DGL3280" s="137"/>
      <c r="DGM3280" s="137"/>
      <c r="DGN3280" s="137"/>
      <c r="DGO3280" s="137"/>
      <c r="DGP3280" s="137"/>
      <c r="DGQ3280" s="137"/>
      <c r="DGR3280" s="137"/>
      <c r="DGS3280" s="137"/>
      <c r="DGT3280" s="137"/>
      <c r="DGU3280" s="137"/>
      <c r="DGV3280" s="137"/>
      <c r="DGW3280" s="137"/>
      <c r="DGX3280" s="137"/>
      <c r="DGY3280" s="137"/>
      <c r="DGZ3280" s="137"/>
      <c r="DHA3280" s="137"/>
      <c r="DHB3280" s="137"/>
      <c r="DHC3280" s="137"/>
      <c r="DHD3280" s="137"/>
      <c r="DHE3280" s="137"/>
      <c r="DHF3280" s="137"/>
      <c r="DHG3280" s="137"/>
      <c r="DHH3280" s="137"/>
      <c r="DHI3280" s="137"/>
      <c r="DHJ3280" s="137"/>
      <c r="DHK3280" s="137"/>
      <c r="DHL3280" s="137"/>
      <c r="DHM3280" s="137"/>
      <c r="DHN3280" s="137"/>
      <c r="DHO3280" s="137"/>
    </row>
    <row r="3281" spans="1:2927" s="148" customFormat="1" ht="26.15" customHeight="1" outlineLevel="1" x14ac:dyDescent="0.35">
      <c r="A3281" s="83" t="s">
        <v>4529</v>
      </c>
      <c r="B3281" s="84" t="s">
        <v>76</v>
      </c>
      <c r="C3281" s="85"/>
      <c r="D3281" s="86"/>
      <c r="E3281" s="101"/>
      <c r="F3281" s="101"/>
      <c r="G3281" s="101"/>
      <c r="H3281" s="101"/>
      <c r="I3281" s="101">
        <f t="shared" si="201"/>
        <v>0</v>
      </c>
      <c r="J3281" s="101"/>
      <c r="K3281" s="101"/>
      <c r="L3281" s="101"/>
      <c r="M3281" s="101"/>
      <c r="N3281" s="101">
        <f t="shared" si="200"/>
        <v>0</v>
      </c>
      <c r="O3281" s="88">
        <v>46099</v>
      </c>
      <c r="P3281" s="88">
        <v>46106</v>
      </c>
      <c r="Q3281" s="89">
        <v>0.03</v>
      </c>
      <c r="R3281" s="90" t="s">
        <v>33</v>
      </c>
      <c r="S3281" s="91"/>
      <c r="T3281" s="91"/>
      <c r="U3281" s="102"/>
      <c r="V3281" s="137"/>
      <c r="W3281" s="137"/>
      <c r="X3281" s="137"/>
      <c r="Y3281" s="137"/>
      <c r="Z3281" s="137"/>
      <c r="AA3281" s="137"/>
      <c r="AB3281" s="137"/>
      <c r="AC3281" s="137"/>
      <c r="AD3281" s="137"/>
      <c r="AE3281" s="137"/>
      <c r="AF3281" s="137"/>
      <c r="AG3281" s="137"/>
      <c r="AH3281" s="137"/>
      <c r="AI3281" s="137"/>
      <c r="AJ3281" s="137"/>
      <c r="AK3281" s="137"/>
      <c r="AL3281" s="137"/>
      <c r="AM3281" s="137"/>
      <c r="AN3281" s="137"/>
      <c r="AO3281" s="137"/>
      <c r="AP3281" s="137"/>
      <c r="AQ3281" s="137"/>
      <c r="AR3281" s="137"/>
      <c r="AS3281" s="137"/>
      <c r="AT3281" s="137"/>
      <c r="AU3281" s="137"/>
      <c r="AV3281" s="137"/>
      <c r="AW3281" s="137"/>
      <c r="AX3281" s="137"/>
      <c r="AY3281" s="137"/>
      <c r="AZ3281" s="137"/>
      <c r="BA3281" s="137"/>
      <c r="BB3281" s="137"/>
      <c r="BC3281" s="137"/>
      <c r="BD3281" s="137"/>
      <c r="BE3281" s="137"/>
      <c r="BF3281" s="137"/>
      <c r="BG3281" s="137"/>
      <c r="BH3281" s="137"/>
      <c r="BI3281" s="137"/>
      <c r="BJ3281" s="137"/>
      <c r="BK3281" s="137"/>
      <c r="BL3281" s="137"/>
      <c r="BM3281" s="137"/>
      <c r="BN3281" s="137"/>
      <c r="BO3281" s="137"/>
      <c r="BP3281" s="137"/>
      <c r="BQ3281" s="137"/>
      <c r="BR3281" s="137"/>
      <c r="BS3281" s="137"/>
      <c r="BT3281" s="137"/>
      <c r="BU3281" s="137"/>
      <c r="BV3281" s="137"/>
      <c r="BW3281" s="137"/>
      <c r="BX3281" s="137"/>
      <c r="BY3281" s="137"/>
      <c r="BZ3281" s="137"/>
      <c r="CA3281" s="137"/>
      <c r="CB3281" s="137"/>
      <c r="CC3281" s="137"/>
      <c r="CD3281" s="137"/>
      <c r="CE3281" s="137"/>
      <c r="CF3281" s="137"/>
      <c r="CG3281" s="137"/>
      <c r="CH3281" s="137"/>
      <c r="CI3281" s="137"/>
      <c r="CJ3281" s="137"/>
      <c r="CK3281" s="137"/>
      <c r="CL3281" s="137"/>
      <c r="CM3281" s="137"/>
      <c r="CN3281" s="137"/>
      <c r="CO3281" s="137"/>
      <c r="CP3281" s="137"/>
      <c r="CQ3281" s="137"/>
      <c r="CR3281" s="137"/>
      <c r="CS3281" s="137"/>
      <c r="CT3281" s="137"/>
      <c r="CU3281" s="137"/>
      <c r="CV3281" s="137"/>
      <c r="CW3281" s="137"/>
      <c r="CX3281" s="137"/>
      <c r="CY3281" s="137"/>
      <c r="CZ3281" s="137"/>
      <c r="DA3281" s="137"/>
      <c r="DB3281" s="137"/>
      <c r="DC3281" s="137"/>
      <c r="DD3281" s="137"/>
      <c r="DE3281" s="137"/>
      <c r="DF3281" s="137"/>
      <c r="DG3281" s="137"/>
      <c r="DH3281" s="137"/>
      <c r="DI3281" s="137"/>
      <c r="DJ3281" s="137"/>
      <c r="DK3281" s="137"/>
      <c r="DL3281" s="137"/>
      <c r="DM3281" s="137"/>
      <c r="DN3281" s="137"/>
      <c r="DO3281" s="137"/>
      <c r="DP3281" s="137"/>
      <c r="DQ3281" s="137"/>
      <c r="DR3281" s="137"/>
      <c r="DS3281" s="137"/>
      <c r="DT3281" s="137"/>
      <c r="DU3281" s="137"/>
      <c r="DV3281" s="137"/>
      <c r="DW3281" s="137"/>
      <c r="DX3281" s="137"/>
      <c r="DY3281" s="137"/>
      <c r="DZ3281" s="137"/>
      <c r="EA3281" s="137"/>
      <c r="EB3281" s="137"/>
      <c r="EC3281" s="137"/>
      <c r="ED3281" s="137"/>
      <c r="EE3281" s="137"/>
      <c r="EF3281" s="137"/>
      <c r="EG3281" s="137"/>
      <c r="EH3281" s="137"/>
      <c r="EI3281" s="137"/>
      <c r="EJ3281" s="137"/>
      <c r="EK3281" s="137"/>
      <c r="EL3281" s="137"/>
      <c r="EM3281" s="137"/>
      <c r="EN3281" s="137"/>
      <c r="EO3281" s="137"/>
      <c r="EP3281" s="137"/>
      <c r="EQ3281" s="137"/>
      <c r="ER3281" s="137"/>
      <c r="ES3281" s="137"/>
      <c r="ET3281" s="137"/>
      <c r="EU3281" s="137"/>
      <c r="EV3281" s="137"/>
      <c r="EW3281" s="137"/>
      <c r="EX3281" s="137"/>
      <c r="EY3281" s="137"/>
      <c r="EZ3281" s="137"/>
      <c r="FA3281" s="137"/>
      <c r="FB3281" s="137"/>
      <c r="FC3281" s="137"/>
      <c r="FD3281" s="137"/>
      <c r="FE3281" s="137"/>
      <c r="FF3281" s="137"/>
      <c r="FG3281" s="137"/>
      <c r="FH3281" s="137"/>
      <c r="FI3281" s="137"/>
      <c r="FJ3281" s="137"/>
      <c r="FK3281" s="137"/>
      <c r="FL3281" s="137"/>
      <c r="FM3281" s="137"/>
      <c r="FN3281" s="137"/>
      <c r="FO3281" s="137"/>
      <c r="FP3281" s="137"/>
      <c r="FQ3281" s="137"/>
      <c r="FR3281" s="137"/>
      <c r="FS3281" s="137"/>
      <c r="FT3281" s="137"/>
      <c r="FU3281" s="137"/>
      <c r="FV3281" s="137"/>
      <c r="FW3281" s="137"/>
      <c r="FX3281" s="137"/>
      <c r="FY3281" s="137"/>
      <c r="FZ3281" s="137"/>
      <c r="GA3281" s="137"/>
      <c r="GB3281" s="137"/>
      <c r="GC3281" s="137"/>
      <c r="GD3281" s="137"/>
      <c r="GE3281" s="137"/>
      <c r="GF3281" s="137"/>
      <c r="GG3281" s="137"/>
      <c r="GH3281" s="137"/>
      <c r="GI3281" s="137"/>
      <c r="GJ3281" s="137"/>
      <c r="GK3281" s="137"/>
      <c r="GL3281" s="137"/>
      <c r="GM3281" s="137"/>
      <c r="GN3281" s="137"/>
      <c r="GO3281" s="137"/>
      <c r="GP3281" s="137"/>
      <c r="GQ3281" s="137"/>
      <c r="GR3281" s="137"/>
      <c r="GS3281" s="137"/>
      <c r="GT3281" s="137"/>
      <c r="GU3281" s="137"/>
      <c r="GV3281" s="137"/>
      <c r="GW3281" s="137"/>
      <c r="GX3281" s="137"/>
      <c r="GY3281" s="137"/>
      <c r="GZ3281" s="137"/>
      <c r="HA3281" s="137"/>
      <c r="HB3281" s="137"/>
      <c r="HC3281" s="137"/>
      <c r="HD3281" s="137"/>
      <c r="HE3281" s="137"/>
      <c r="HF3281" s="137"/>
      <c r="HG3281" s="137"/>
      <c r="HH3281" s="137"/>
      <c r="HI3281" s="137"/>
      <c r="HJ3281" s="137"/>
      <c r="HK3281" s="137"/>
      <c r="HL3281" s="137"/>
      <c r="HM3281" s="137"/>
      <c r="HN3281" s="137"/>
      <c r="HO3281" s="137"/>
      <c r="HP3281" s="137"/>
      <c r="HQ3281" s="137"/>
      <c r="HR3281" s="137"/>
      <c r="HS3281" s="137"/>
      <c r="HT3281" s="137"/>
      <c r="HU3281" s="137"/>
      <c r="HV3281" s="137"/>
      <c r="HW3281" s="137"/>
      <c r="HX3281" s="137"/>
      <c r="HY3281" s="137"/>
      <c r="HZ3281" s="137"/>
      <c r="IA3281" s="137"/>
      <c r="IB3281" s="137"/>
      <c r="IC3281" s="137"/>
      <c r="ID3281" s="137"/>
      <c r="IE3281" s="137"/>
      <c r="IF3281" s="137"/>
      <c r="IG3281" s="137"/>
      <c r="IH3281" s="137"/>
      <c r="II3281" s="137"/>
      <c r="IJ3281" s="137"/>
      <c r="IK3281" s="137"/>
      <c r="IL3281" s="137"/>
      <c r="IM3281" s="137"/>
      <c r="IN3281" s="137"/>
      <c r="IO3281" s="137"/>
      <c r="IP3281" s="137"/>
      <c r="IQ3281" s="137"/>
      <c r="IR3281" s="137"/>
      <c r="IS3281" s="137"/>
      <c r="IT3281" s="137"/>
      <c r="IU3281" s="137"/>
      <c r="IV3281" s="137"/>
      <c r="IW3281" s="137"/>
      <c r="IX3281" s="137"/>
      <c r="IY3281" s="137"/>
      <c r="IZ3281" s="137"/>
      <c r="JA3281" s="137"/>
      <c r="JB3281" s="137"/>
      <c r="JC3281" s="137"/>
      <c r="JD3281" s="137"/>
      <c r="JE3281" s="137"/>
      <c r="JF3281" s="137"/>
      <c r="JG3281" s="137"/>
      <c r="JH3281" s="137"/>
      <c r="JI3281" s="137"/>
      <c r="JJ3281" s="137"/>
      <c r="JK3281" s="137"/>
      <c r="JL3281" s="137"/>
      <c r="JM3281" s="137"/>
      <c r="JN3281" s="137"/>
      <c r="JO3281" s="137"/>
      <c r="JP3281" s="137"/>
      <c r="JQ3281" s="137"/>
      <c r="JR3281" s="137"/>
      <c r="JS3281" s="137"/>
      <c r="JT3281" s="137"/>
      <c r="JU3281" s="137"/>
      <c r="JV3281" s="137"/>
      <c r="JW3281" s="137"/>
      <c r="JX3281" s="137"/>
      <c r="JY3281" s="137"/>
      <c r="JZ3281" s="137"/>
      <c r="KA3281" s="137"/>
      <c r="KB3281" s="137"/>
      <c r="KC3281" s="137"/>
      <c r="KD3281" s="137"/>
      <c r="KE3281" s="137"/>
      <c r="KF3281" s="137"/>
      <c r="KG3281" s="137"/>
      <c r="KH3281" s="137"/>
      <c r="KI3281" s="137"/>
      <c r="KJ3281" s="137"/>
      <c r="KK3281" s="137"/>
      <c r="KL3281" s="137"/>
      <c r="KM3281" s="137"/>
      <c r="KN3281" s="137"/>
      <c r="KO3281" s="137"/>
      <c r="KP3281" s="137"/>
      <c r="KQ3281" s="137"/>
      <c r="KR3281" s="137"/>
      <c r="KS3281" s="137"/>
      <c r="KT3281" s="137"/>
      <c r="KU3281" s="137"/>
      <c r="KV3281" s="137"/>
      <c r="KW3281" s="137"/>
      <c r="KX3281" s="137"/>
      <c r="KY3281" s="137"/>
      <c r="KZ3281" s="137"/>
      <c r="LA3281" s="137"/>
      <c r="LB3281" s="137"/>
      <c r="LC3281" s="137"/>
      <c r="LD3281" s="137"/>
      <c r="LE3281" s="137"/>
      <c r="LF3281" s="137"/>
      <c r="LG3281" s="137"/>
      <c r="LH3281" s="137"/>
      <c r="LI3281" s="137"/>
      <c r="LJ3281" s="137"/>
      <c r="LK3281" s="137"/>
      <c r="LL3281" s="137"/>
      <c r="LM3281" s="137"/>
      <c r="LN3281" s="137"/>
      <c r="LO3281" s="137"/>
      <c r="LP3281" s="137"/>
      <c r="LQ3281" s="137"/>
      <c r="LR3281" s="137"/>
      <c r="LS3281" s="137"/>
      <c r="LT3281" s="137"/>
      <c r="LU3281" s="137"/>
      <c r="LV3281" s="137"/>
      <c r="LW3281" s="137"/>
      <c r="LX3281" s="137"/>
      <c r="LY3281" s="137"/>
      <c r="LZ3281" s="137"/>
      <c r="MA3281" s="137"/>
      <c r="MB3281" s="137"/>
      <c r="MC3281" s="137"/>
      <c r="MD3281" s="137"/>
      <c r="ME3281" s="137"/>
      <c r="MF3281" s="137"/>
      <c r="MG3281" s="137"/>
      <c r="MH3281" s="137"/>
      <c r="MI3281" s="137"/>
      <c r="MJ3281" s="137"/>
      <c r="MK3281" s="137"/>
      <c r="ML3281" s="137"/>
      <c r="MM3281" s="137"/>
      <c r="MN3281" s="137"/>
      <c r="MO3281" s="137"/>
      <c r="MP3281" s="137"/>
      <c r="MQ3281" s="137"/>
      <c r="MR3281" s="137"/>
      <c r="MS3281" s="137"/>
      <c r="MT3281" s="137"/>
      <c r="MU3281" s="137"/>
      <c r="MV3281" s="137"/>
      <c r="MW3281" s="137"/>
      <c r="MX3281" s="137"/>
      <c r="MY3281" s="137"/>
      <c r="MZ3281" s="137"/>
      <c r="NA3281" s="137"/>
      <c r="NB3281" s="137"/>
      <c r="NC3281" s="137"/>
      <c r="ND3281" s="137"/>
      <c r="NE3281" s="137"/>
      <c r="NF3281" s="137"/>
      <c r="NG3281" s="137"/>
      <c r="NH3281" s="137"/>
      <c r="NI3281" s="137"/>
      <c r="NJ3281" s="137"/>
      <c r="NK3281" s="137"/>
      <c r="NL3281" s="137"/>
      <c r="NM3281" s="137"/>
      <c r="NN3281" s="137"/>
      <c r="NO3281" s="137"/>
      <c r="NP3281" s="137"/>
      <c r="NQ3281" s="137"/>
      <c r="NR3281" s="137"/>
      <c r="NS3281" s="137"/>
      <c r="NT3281" s="137"/>
      <c r="NU3281" s="137"/>
      <c r="NV3281" s="137"/>
      <c r="NW3281" s="137"/>
      <c r="NX3281" s="137"/>
      <c r="NY3281" s="137"/>
      <c r="NZ3281" s="137"/>
      <c r="OA3281" s="137"/>
      <c r="OB3281" s="137"/>
      <c r="OC3281" s="137"/>
      <c r="OD3281" s="137"/>
      <c r="OE3281" s="137"/>
      <c r="OF3281" s="137"/>
      <c r="OG3281" s="137"/>
      <c r="OH3281" s="137"/>
      <c r="OI3281" s="137"/>
      <c r="OJ3281" s="137"/>
      <c r="OK3281" s="137"/>
      <c r="OL3281" s="137"/>
      <c r="OM3281" s="137"/>
      <c r="ON3281" s="137"/>
      <c r="OO3281" s="137"/>
      <c r="OP3281" s="137"/>
      <c r="OQ3281" s="137"/>
      <c r="OR3281" s="137"/>
      <c r="OS3281" s="137"/>
      <c r="OT3281" s="137"/>
      <c r="OU3281" s="137"/>
      <c r="OV3281" s="137"/>
      <c r="OW3281" s="137"/>
      <c r="OX3281" s="137"/>
      <c r="OY3281" s="137"/>
      <c r="OZ3281" s="137"/>
      <c r="PA3281" s="137"/>
      <c r="PB3281" s="137"/>
      <c r="PC3281" s="137"/>
      <c r="PD3281" s="137"/>
      <c r="PE3281" s="137"/>
      <c r="PF3281" s="137"/>
      <c r="PG3281" s="137"/>
      <c r="PH3281" s="137"/>
      <c r="PI3281" s="137"/>
      <c r="PJ3281" s="137"/>
      <c r="PK3281" s="137"/>
      <c r="PL3281" s="137"/>
      <c r="PM3281" s="137"/>
      <c r="PN3281" s="137"/>
      <c r="PO3281" s="137"/>
      <c r="PP3281" s="137"/>
      <c r="PQ3281" s="137"/>
      <c r="PR3281" s="137"/>
      <c r="PS3281" s="137"/>
      <c r="PT3281" s="137"/>
      <c r="PU3281" s="137"/>
      <c r="PV3281" s="137"/>
      <c r="PW3281" s="137"/>
      <c r="PX3281" s="137"/>
      <c r="PY3281" s="137"/>
      <c r="PZ3281" s="137"/>
      <c r="QA3281" s="137"/>
      <c r="QB3281" s="137"/>
      <c r="QC3281" s="137"/>
      <c r="QD3281" s="137"/>
      <c r="QE3281" s="137"/>
      <c r="QF3281" s="137"/>
      <c r="QG3281" s="137"/>
      <c r="QH3281" s="137"/>
      <c r="QI3281" s="137"/>
      <c r="QJ3281" s="137"/>
      <c r="QK3281" s="137"/>
      <c r="QL3281" s="137"/>
      <c r="QM3281" s="137"/>
      <c r="QN3281" s="137"/>
      <c r="QO3281" s="137"/>
      <c r="QP3281" s="137"/>
      <c r="QQ3281" s="137"/>
      <c r="QR3281" s="137"/>
      <c r="QS3281" s="137"/>
      <c r="QT3281" s="137"/>
      <c r="QU3281" s="137"/>
      <c r="QV3281" s="137"/>
      <c r="QW3281" s="137"/>
      <c r="QX3281" s="137"/>
      <c r="QY3281" s="137"/>
      <c r="QZ3281" s="137"/>
      <c r="RA3281" s="137"/>
      <c r="RB3281" s="137"/>
      <c r="RC3281" s="137"/>
      <c r="RD3281" s="137"/>
      <c r="RE3281" s="137"/>
      <c r="RF3281" s="137"/>
      <c r="RG3281" s="137"/>
      <c r="RH3281" s="137"/>
      <c r="RI3281" s="137"/>
      <c r="RJ3281" s="137"/>
      <c r="RK3281" s="137"/>
      <c r="RL3281" s="137"/>
      <c r="RM3281" s="137"/>
      <c r="RN3281" s="137"/>
      <c r="RO3281" s="137"/>
      <c r="RP3281" s="137"/>
      <c r="RQ3281" s="137"/>
      <c r="RR3281" s="137"/>
      <c r="RS3281" s="137"/>
      <c r="RT3281" s="137"/>
      <c r="RU3281" s="137"/>
      <c r="RV3281" s="137"/>
      <c r="RW3281" s="137"/>
      <c r="RX3281" s="137"/>
      <c r="RY3281" s="137"/>
      <c r="RZ3281" s="137"/>
      <c r="SA3281" s="137"/>
      <c r="SB3281" s="137"/>
      <c r="SC3281" s="137"/>
      <c r="SD3281" s="137"/>
      <c r="SE3281" s="137"/>
      <c r="SF3281" s="137"/>
      <c r="SG3281" s="137"/>
      <c r="SH3281" s="137"/>
      <c r="SI3281" s="137"/>
      <c r="SJ3281" s="137"/>
      <c r="SK3281" s="137"/>
      <c r="SL3281" s="137"/>
      <c r="SM3281" s="137"/>
      <c r="SN3281" s="137"/>
      <c r="SO3281" s="137"/>
      <c r="SP3281" s="137"/>
      <c r="SQ3281" s="137"/>
      <c r="SR3281" s="137"/>
      <c r="SS3281" s="137"/>
      <c r="ST3281" s="137"/>
      <c r="SU3281" s="137"/>
      <c r="SV3281" s="137"/>
      <c r="SW3281" s="137"/>
      <c r="SX3281" s="137"/>
      <c r="SY3281" s="137"/>
      <c r="SZ3281" s="137"/>
      <c r="TA3281" s="137"/>
      <c r="TB3281" s="137"/>
      <c r="TC3281" s="137"/>
      <c r="TD3281" s="137"/>
      <c r="TE3281" s="137"/>
      <c r="TF3281" s="137"/>
      <c r="TG3281" s="137"/>
      <c r="TH3281" s="137"/>
      <c r="TI3281" s="137"/>
      <c r="TJ3281" s="137"/>
      <c r="TK3281" s="137"/>
      <c r="TL3281" s="137"/>
      <c r="TM3281" s="137"/>
      <c r="TN3281" s="137"/>
      <c r="TO3281" s="137"/>
      <c r="TP3281" s="137"/>
      <c r="TQ3281" s="137"/>
      <c r="TR3281" s="137"/>
      <c r="TS3281" s="137"/>
      <c r="TT3281" s="137"/>
      <c r="TU3281" s="137"/>
      <c r="TV3281" s="137"/>
      <c r="TW3281" s="137"/>
      <c r="TX3281" s="137"/>
      <c r="TY3281" s="137"/>
      <c r="TZ3281" s="137"/>
      <c r="UA3281" s="137"/>
      <c r="UB3281" s="137"/>
      <c r="UC3281" s="137"/>
      <c r="UD3281" s="137"/>
      <c r="UE3281" s="137"/>
      <c r="UF3281" s="137"/>
      <c r="UG3281" s="137"/>
      <c r="UH3281" s="137"/>
      <c r="UI3281" s="137"/>
      <c r="UJ3281" s="137"/>
      <c r="UK3281" s="137"/>
      <c r="UL3281" s="137"/>
      <c r="UM3281" s="137"/>
      <c r="UN3281" s="137"/>
      <c r="UO3281" s="137"/>
      <c r="UP3281" s="137"/>
      <c r="UQ3281" s="137"/>
      <c r="UR3281" s="137"/>
      <c r="US3281" s="137"/>
      <c r="UT3281" s="137"/>
      <c r="UU3281" s="137"/>
      <c r="UV3281" s="137"/>
      <c r="UW3281" s="137"/>
      <c r="UX3281" s="137"/>
      <c r="UY3281" s="137"/>
      <c r="UZ3281" s="137"/>
      <c r="VA3281" s="137"/>
      <c r="VB3281" s="137"/>
      <c r="VC3281" s="137"/>
      <c r="VD3281" s="137"/>
      <c r="VE3281" s="137"/>
      <c r="VF3281" s="137"/>
      <c r="VG3281" s="137"/>
      <c r="VH3281" s="137"/>
      <c r="VI3281" s="137"/>
      <c r="VJ3281" s="137"/>
      <c r="VK3281" s="137"/>
      <c r="VL3281" s="137"/>
      <c r="VM3281" s="137"/>
      <c r="VN3281" s="137"/>
      <c r="VO3281" s="137"/>
      <c r="VP3281" s="137"/>
      <c r="VQ3281" s="137"/>
      <c r="VR3281" s="137"/>
      <c r="VS3281" s="137"/>
      <c r="VT3281" s="137"/>
      <c r="VU3281" s="137"/>
      <c r="VV3281" s="137"/>
      <c r="VW3281" s="137"/>
      <c r="VX3281" s="137"/>
      <c r="VY3281" s="137"/>
      <c r="VZ3281" s="137"/>
      <c r="WA3281" s="137"/>
      <c r="WB3281" s="137"/>
      <c r="WC3281" s="137"/>
      <c r="WD3281" s="137"/>
      <c r="WE3281" s="137"/>
      <c r="WF3281" s="137"/>
      <c r="WG3281" s="137"/>
      <c r="WH3281" s="137"/>
      <c r="WI3281" s="137"/>
      <c r="WJ3281" s="137"/>
      <c r="WK3281" s="137"/>
      <c r="WL3281" s="137"/>
      <c r="WM3281" s="137"/>
      <c r="WN3281" s="137"/>
      <c r="WO3281" s="137"/>
      <c r="WP3281" s="137"/>
      <c r="WQ3281" s="137"/>
      <c r="WR3281" s="137"/>
      <c r="WS3281" s="137"/>
      <c r="WT3281" s="137"/>
      <c r="WU3281" s="137"/>
      <c r="WV3281" s="137"/>
      <c r="WW3281" s="137"/>
      <c r="WX3281" s="137"/>
      <c r="WY3281" s="137"/>
      <c r="WZ3281" s="137"/>
      <c r="XA3281" s="137"/>
      <c r="XB3281" s="137"/>
      <c r="XC3281" s="137"/>
      <c r="XD3281" s="137"/>
      <c r="XE3281" s="137"/>
      <c r="XF3281" s="137"/>
      <c r="XG3281" s="137"/>
      <c r="XH3281" s="137"/>
      <c r="XI3281" s="137"/>
      <c r="XJ3281" s="137"/>
      <c r="XK3281" s="137"/>
      <c r="XL3281" s="137"/>
      <c r="XM3281" s="137"/>
      <c r="XN3281" s="137"/>
      <c r="XO3281" s="137"/>
      <c r="XP3281" s="137"/>
      <c r="XQ3281" s="137"/>
      <c r="XR3281" s="137"/>
      <c r="XS3281" s="137"/>
      <c r="XT3281" s="137"/>
      <c r="XU3281" s="137"/>
      <c r="XV3281" s="137"/>
      <c r="XW3281" s="137"/>
      <c r="XX3281" s="137"/>
      <c r="XY3281" s="137"/>
      <c r="XZ3281" s="137"/>
      <c r="YA3281" s="137"/>
      <c r="YB3281" s="137"/>
      <c r="YC3281" s="137"/>
      <c r="YD3281" s="137"/>
      <c r="YE3281" s="137"/>
      <c r="YF3281" s="137"/>
      <c r="YG3281" s="137"/>
      <c r="YH3281" s="137"/>
      <c r="YI3281" s="137"/>
      <c r="YJ3281" s="137"/>
      <c r="YK3281" s="137"/>
      <c r="YL3281" s="137"/>
      <c r="YM3281" s="137"/>
      <c r="YN3281" s="137"/>
      <c r="YO3281" s="137"/>
      <c r="YP3281" s="137"/>
      <c r="YQ3281" s="137"/>
      <c r="YR3281" s="137"/>
      <c r="YS3281" s="137"/>
      <c r="YT3281" s="137"/>
      <c r="YU3281" s="137"/>
      <c r="YV3281" s="137"/>
      <c r="YW3281" s="137"/>
      <c r="YX3281" s="137"/>
      <c r="YY3281" s="137"/>
      <c r="YZ3281" s="137"/>
      <c r="ZA3281" s="137"/>
      <c r="ZB3281" s="137"/>
      <c r="ZC3281" s="137"/>
      <c r="ZD3281" s="137"/>
      <c r="ZE3281" s="137"/>
      <c r="ZF3281" s="137"/>
      <c r="ZG3281" s="137"/>
      <c r="ZH3281" s="137"/>
      <c r="ZI3281" s="137"/>
      <c r="ZJ3281" s="137"/>
      <c r="ZK3281" s="137"/>
      <c r="ZL3281" s="137"/>
      <c r="ZM3281" s="137"/>
      <c r="ZN3281" s="137"/>
      <c r="ZO3281" s="137"/>
      <c r="ZP3281" s="137"/>
      <c r="ZQ3281" s="137"/>
      <c r="ZR3281" s="137"/>
      <c r="ZS3281" s="137"/>
      <c r="ZT3281" s="137"/>
      <c r="ZU3281" s="137"/>
      <c r="ZV3281" s="137"/>
      <c r="ZW3281" s="137"/>
      <c r="ZX3281" s="137"/>
      <c r="ZY3281" s="137"/>
      <c r="ZZ3281" s="137"/>
      <c r="AAA3281" s="137"/>
      <c r="AAB3281" s="137"/>
      <c r="AAC3281" s="137"/>
      <c r="AAD3281" s="137"/>
      <c r="AAE3281" s="137"/>
      <c r="AAF3281" s="137"/>
      <c r="AAG3281" s="137"/>
      <c r="AAH3281" s="137"/>
      <c r="AAI3281" s="137"/>
      <c r="AAJ3281" s="137"/>
      <c r="AAK3281" s="137"/>
      <c r="AAL3281" s="137"/>
      <c r="AAM3281" s="137"/>
      <c r="AAN3281" s="137"/>
      <c r="AAO3281" s="137"/>
      <c r="AAP3281" s="137"/>
      <c r="AAQ3281" s="137"/>
      <c r="AAR3281" s="137"/>
      <c r="AAS3281" s="137"/>
      <c r="AAT3281" s="137"/>
      <c r="AAU3281" s="137"/>
      <c r="AAV3281" s="137"/>
      <c r="AAW3281" s="137"/>
      <c r="AAX3281" s="137"/>
      <c r="AAY3281" s="137"/>
      <c r="AAZ3281" s="137"/>
      <c r="ABA3281" s="137"/>
      <c r="ABB3281" s="137"/>
      <c r="ABC3281" s="137"/>
      <c r="ABD3281" s="137"/>
      <c r="ABE3281" s="137"/>
      <c r="ABF3281" s="137"/>
      <c r="ABG3281" s="137"/>
      <c r="ABH3281" s="137"/>
      <c r="ABI3281" s="137"/>
      <c r="ABJ3281" s="137"/>
      <c r="ABK3281" s="137"/>
      <c r="ABL3281" s="137"/>
      <c r="ABM3281" s="137"/>
      <c r="ABN3281" s="137"/>
      <c r="ABO3281" s="137"/>
      <c r="ABP3281" s="137"/>
      <c r="ABQ3281" s="137"/>
      <c r="ABR3281" s="137"/>
      <c r="ABS3281" s="137"/>
      <c r="ABT3281" s="137"/>
      <c r="ABU3281" s="137"/>
      <c r="ABV3281" s="137"/>
      <c r="ABW3281" s="137"/>
      <c r="ABX3281" s="137"/>
      <c r="ABY3281" s="137"/>
      <c r="ABZ3281" s="137"/>
      <c r="ACA3281" s="137"/>
      <c r="ACB3281" s="137"/>
      <c r="ACC3281" s="137"/>
      <c r="ACD3281" s="137"/>
      <c r="ACE3281" s="137"/>
      <c r="ACF3281" s="137"/>
      <c r="ACG3281" s="137"/>
      <c r="ACH3281" s="137"/>
      <c r="ACI3281" s="137"/>
      <c r="ACJ3281" s="137"/>
      <c r="ACK3281" s="137"/>
      <c r="ACL3281" s="137"/>
      <c r="ACM3281" s="137"/>
      <c r="ACN3281" s="137"/>
      <c r="ACO3281" s="137"/>
      <c r="ACP3281" s="137"/>
      <c r="ACQ3281" s="137"/>
      <c r="ACR3281" s="137"/>
      <c r="ACS3281" s="137"/>
      <c r="ACT3281" s="137"/>
      <c r="ACU3281" s="137"/>
      <c r="ACV3281" s="137"/>
      <c r="ACW3281" s="137"/>
      <c r="ACX3281" s="137"/>
      <c r="ACY3281" s="137"/>
      <c r="ACZ3281" s="137"/>
      <c r="ADA3281" s="137"/>
      <c r="ADB3281" s="137"/>
      <c r="ADC3281" s="137"/>
      <c r="ADD3281" s="137"/>
      <c r="ADE3281" s="137"/>
      <c r="ADF3281" s="137"/>
      <c r="ADG3281" s="137"/>
      <c r="ADH3281" s="137"/>
      <c r="ADI3281" s="137"/>
      <c r="ADJ3281" s="137"/>
      <c r="ADK3281" s="137"/>
      <c r="ADL3281" s="137"/>
      <c r="ADM3281" s="137"/>
      <c r="ADN3281" s="137"/>
      <c r="ADO3281" s="137"/>
      <c r="ADP3281" s="137"/>
      <c r="ADQ3281" s="137"/>
      <c r="ADR3281" s="137"/>
      <c r="ADS3281" s="137"/>
      <c r="ADT3281" s="137"/>
      <c r="ADU3281" s="137"/>
      <c r="ADV3281" s="137"/>
      <c r="ADW3281" s="137"/>
      <c r="ADX3281" s="137"/>
      <c r="ADY3281" s="137"/>
      <c r="ADZ3281" s="137"/>
      <c r="AEA3281" s="137"/>
      <c r="AEB3281" s="137"/>
      <c r="AEC3281" s="137"/>
      <c r="AED3281" s="137"/>
      <c r="AEE3281" s="137"/>
      <c r="AEF3281" s="137"/>
      <c r="AEG3281" s="137"/>
      <c r="AEH3281" s="137"/>
      <c r="AEI3281" s="137"/>
      <c r="AEJ3281" s="137"/>
      <c r="AEK3281" s="137"/>
      <c r="AEL3281" s="137"/>
      <c r="AEM3281" s="137"/>
      <c r="AEN3281" s="137"/>
      <c r="AEO3281" s="137"/>
      <c r="AEP3281" s="137"/>
      <c r="AEQ3281" s="137"/>
      <c r="AER3281" s="137"/>
      <c r="AES3281" s="137"/>
      <c r="AET3281" s="137"/>
      <c r="AEU3281" s="137"/>
      <c r="AEV3281" s="137"/>
      <c r="AEW3281" s="137"/>
      <c r="AEX3281" s="137"/>
      <c r="AEY3281" s="137"/>
      <c r="AEZ3281" s="137"/>
      <c r="AFA3281" s="137"/>
      <c r="AFB3281" s="137"/>
      <c r="AFC3281" s="137"/>
      <c r="AFD3281" s="137"/>
      <c r="AFE3281" s="137"/>
      <c r="AFF3281" s="137"/>
      <c r="AFG3281" s="137"/>
      <c r="AFH3281" s="137"/>
      <c r="AFI3281" s="137"/>
      <c r="AFJ3281" s="137"/>
      <c r="AFK3281" s="137"/>
      <c r="AFL3281" s="137"/>
      <c r="AFM3281" s="137"/>
      <c r="AFN3281" s="137"/>
      <c r="AFO3281" s="137"/>
      <c r="AFP3281" s="137"/>
      <c r="AFQ3281" s="137"/>
      <c r="AFR3281" s="137"/>
      <c r="AFS3281" s="137"/>
      <c r="AFT3281" s="137"/>
      <c r="AFU3281" s="137"/>
      <c r="AFV3281" s="137"/>
      <c r="AFW3281" s="137"/>
      <c r="AFX3281" s="137"/>
      <c r="AFY3281" s="137"/>
      <c r="AFZ3281" s="137"/>
      <c r="AGA3281" s="137"/>
      <c r="AGB3281" s="137"/>
      <c r="AGC3281" s="137"/>
      <c r="AGD3281" s="137"/>
      <c r="AGE3281" s="137"/>
      <c r="AGF3281" s="137"/>
      <c r="AGG3281" s="137"/>
      <c r="AGH3281" s="137"/>
      <c r="AGI3281" s="137"/>
      <c r="AGJ3281" s="137"/>
      <c r="AGK3281" s="137"/>
      <c r="AGL3281" s="137"/>
      <c r="AGM3281" s="137"/>
      <c r="AGN3281" s="137"/>
      <c r="AGO3281" s="137"/>
      <c r="AGP3281" s="137"/>
      <c r="AGQ3281" s="137"/>
      <c r="AGR3281" s="137"/>
      <c r="AGS3281" s="137"/>
      <c r="AGT3281" s="137"/>
      <c r="AGU3281" s="137"/>
      <c r="AGV3281" s="137"/>
      <c r="AGW3281" s="137"/>
      <c r="AGX3281" s="137"/>
      <c r="AGY3281" s="137"/>
      <c r="AGZ3281" s="137"/>
      <c r="AHA3281" s="137"/>
      <c r="AHB3281" s="137"/>
      <c r="AHC3281" s="137"/>
      <c r="AHD3281" s="137"/>
      <c r="AHE3281" s="137"/>
      <c r="AHF3281" s="137"/>
      <c r="AHG3281" s="137"/>
      <c r="AHH3281" s="137"/>
      <c r="AHI3281" s="137"/>
      <c r="AHJ3281" s="137"/>
      <c r="AHK3281" s="137"/>
      <c r="AHL3281" s="137"/>
      <c r="AHM3281" s="137"/>
      <c r="AHN3281" s="137"/>
      <c r="AHO3281" s="137"/>
      <c r="AHP3281" s="137"/>
      <c r="AHQ3281" s="137"/>
      <c r="AHR3281" s="137"/>
      <c r="AHS3281" s="137"/>
      <c r="AHT3281" s="137"/>
      <c r="AHU3281" s="137"/>
      <c r="AHV3281" s="137"/>
      <c r="AHW3281" s="137"/>
      <c r="AHX3281" s="137"/>
      <c r="AHY3281" s="137"/>
      <c r="AHZ3281" s="137"/>
      <c r="AIA3281" s="137"/>
      <c r="AIB3281" s="137"/>
      <c r="AIC3281" s="137"/>
      <c r="AID3281" s="137"/>
      <c r="AIE3281" s="137"/>
      <c r="AIF3281" s="137"/>
      <c r="AIG3281" s="137"/>
      <c r="AIH3281" s="137"/>
      <c r="AII3281" s="137"/>
      <c r="AIJ3281" s="137"/>
      <c r="AIK3281" s="137"/>
      <c r="AIL3281" s="137"/>
      <c r="AIM3281" s="137"/>
      <c r="AIN3281" s="137"/>
      <c r="AIO3281" s="137"/>
      <c r="AIP3281" s="137"/>
      <c r="AIQ3281" s="137"/>
      <c r="AIR3281" s="137"/>
      <c r="AIS3281" s="137"/>
      <c r="AIT3281" s="137"/>
      <c r="AIU3281" s="137"/>
      <c r="AIV3281" s="137"/>
      <c r="AIW3281" s="137"/>
      <c r="AIX3281" s="137"/>
      <c r="AIY3281" s="137"/>
      <c r="AIZ3281" s="137"/>
      <c r="AJA3281" s="137"/>
      <c r="AJB3281" s="137"/>
      <c r="AJC3281" s="137"/>
      <c r="AJD3281" s="137"/>
      <c r="AJE3281" s="137"/>
      <c r="AJF3281" s="137"/>
      <c r="AJG3281" s="137"/>
      <c r="AJH3281" s="137"/>
      <c r="AJI3281" s="137"/>
      <c r="AJJ3281" s="137"/>
      <c r="AJK3281" s="137"/>
      <c r="AJL3281" s="137"/>
      <c r="AJM3281" s="137"/>
      <c r="AJN3281" s="137"/>
      <c r="AJO3281" s="137"/>
      <c r="AJP3281" s="137"/>
      <c r="AJQ3281" s="137"/>
      <c r="AJR3281" s="137"/>
      <c r="AJS3281" s="137"/>
      <c r="AJT3281" s="137"/>
      <c r="AJU3281" s="137"/>
      <c r="AJV3281" s="137"/>
      <c r="AJW3281" s="137"/>
      <c r="AJX3281" s="137"/>
      <c r="AJY3281" s="137"/>
      <c r="AJZ3281" s="137"/>
      <c r="AKA3281" s="137"/>
      <c r="AKB3281" s="137"/>
      <c r="AKC3281" s="137"/>
      <c r="AKD3281" s="137"/>
      <c r="AKE3281" s="137"/>
      <c r="AKF3281" s="137"/>
      <c r="AKG3281" s="137"/>
      <c r="AKH3281" s="137"/>
      <c r="AKI3281" s="137"/>
      <c r="AKJ3281" s="137"/>
      <c r="AKK3281" s="137"/>
      <c r="AKL3281" s="137"/>
      <c r="AKM3281" s="137"/>
      <c r="AKN3281" s="137"/>
      <c r="AKO3281" s="137"/>
      <c r="AKP3281" s="137"/>
      <c r="AKQ3281" s="137"/>
      <c r="AKR3281" s="137"/>
      <c r="AKS3281" s="137"/>
      <c r="AKT3281" s="137"/>
      <c r="AKU3281" s="137"/>
      <c r="AKV3281" s="137"/>
      <c r="AKW3281" s="137"/>
      <c r="AKX3281" s="137"/>
      <c r="AKY3281" s="137"/>
      <c r="AKZ3281" s="137"/>
      <c r="ALA3281" s="137"/>
      <c r="ALB3281" s="137"/>
      <c r="ALC3281" s="137"/>
      <c r="ALD3281" s="137"/>
      <c r="ALE3281" s="137"/>
      <c r="ALF3281" s="137"/>
      <c r="ALG3281" s="137"/>
      <c r="ALH3281" s="137"/>
      <c r="ALI3281" s="137"/>
      <c r="ALJ3281" s="137"/>
      <c r="ALK3281" s="137"/>
      <c r="ALL3281" s="137"/>
      <c r="ALM3281" s="137"/>
      <c r="ALN3281" s="137"/>
      <c r="ALO3281" s="137"/>
      <c r="ALP3281" s="137"/>
      <c r="ALQ3281" s="137"/>
      <c r="ALR3281" s="137"/>
      <c r="ALS3281" s="137"/>
      <c r="ALT3281" s="137"/>
      <c r="ALU3281" s="137"/>
      <c r="ALV3281" s="137"/>
      <c r="ALW3281" s="137"/>
      <c r="ALX3281" s="137"/>
      <c r="ALY3281" s="137"/>
      <c r="ALZ3281" s="137"/>
      <c r="AMA3281" s="137"/>
      <c r="AMB3281" s="137"/>
      <c r="AMC3281" s="137"/>
      <c r="AMD3281" s="137"/>
      <c r="AME3281" s="137"/>
      <c r="AMF3281" s="137"/>
      <c r="AMG3281" s="137"/>
      <c r="AMH3281" s="137"/>
      <c r="AMI3281" s="137"/>
      <c r="AMJ3281" s="137"/>
      <c r="AMK3281" s="137"/>
      <c r="AML3281" s="137"/>
      <c r="AMM3281" s="137"/>
      <c r="AMN3281" s="137"/>
      <c r="AMO3281" s="137"/>
      <c r="AMP3281" s="137"/>
      <c r="AMQ3281" s="137"/>
      <c r="AMR3281" s="137"/>
      <c r="AMS3281" s="137"/>
      <c r="AMT3281" s="137"/>
      <c r="AMU3281" s="137"/>
      <c r="AMV3281" s="137"/>
      <c r="AMW3281" s="137"/>
      <c r="AMX3281" s="137"/>
      <c r="AMY3281" s="137"/>
      <c r="AMZ3281" s="137"/>
      <c r="ANA3281" s="137"/>
      <c r="ANB3281" s="137"/>
      <c r="ANC3281" s="137"/>
      <c r="AND3281" s="137"/>
      <c r="ANE3281" s="137"/>
      <c r="ANF3281" s="137"/>
      <c r="ANG3281" s="137"/>
      <c r="ANH3281" s="137"/>
      <c r="ANI3281" s="137"/>
      <c r="ANJ3281" s="137"/>
      <c r="ANK3281" s="137"/>
      <c r="ANL3281" s="137"/>
      <c r="ANM3281" s="137"/>
      <c r="ANN3281" s="137"/>
      <c r="ANO3281" s="137"/>
      <c r="ANP3281" s="137"/>
      <c r="ANQ3281" s="137"/>
      <c r="ANR3281" s="137"/>
      <c r="ANS3281" s="137"/>
      <c r="ANT3281" s="137"/>
      <c r="ANU3281" s="137"/>
      <c r="ANV3281" s="137"/>
      <c r="ANW3281" s="137"/>
      <c r="ANX3281" s="137"/>
      <c r="ANY3281" s="137"/>
      <c r="ANZ3281" s="137"/>
      <c r="AOA3281" s="137"/>
      <c r="AOB3281" s="137"/>
      <c r="AOC3281" s="137"/>
      <c r="AOD3281" s="137"/>
      <c r="AOE3281" s="137"/>
      <c r="AOF3281" s="137"/>
      <c r="AOG3281" s="137"/>
      <c r="AOH3281" s="137"/>
      <c r="AOI3281" s="137"/>
      <c r="AOJ3281" s="137"/>
      <c r="AOK3281" s="137"/>
      <c r="AOL3281" s="137"/>
      <c r="AOM3281" s="137"/>
      <c r="AON3281" s="137"/>
      <c r="AOO3281" s="137"/>
      <c r="AOP3281" s="137"/>
      <c r="AOQ3281" s="137"/>
      <c r="AOR3281" s="137"/>
      <c r="AOS3281" s="137"/>
      <c r="AOT3281" s="137"/>
      <c r="AOU3281" s="137"/>
      <c r="AOV3281" s="137"/>
      <c r="AOW3281" s="137"/>
      <c r="AOX3281" s="137"/>
      <c r="AOY3281" s="137"/>
      <c r="AOZ3281" s="137"/>
      <c r="APA3281" s="137"/>
      <c r="APB3281" s="137"/>
      <c r="APC3281" s="137"/>
      <c r="APD3281" s="137"/>
      <c r="APE3281" s="137"/>
      <c r="APF3281" s="137"/>
      <c r="APG3281" s="137"/>
      <c r="APH3281" s="137"/>
      <c r="API3281" s="137"/>
      <c r="APJ3281" s="137"/>
      <c r="APK3281" s="137"/>
      <c r="APL3281" s="137"/>
      <c r="APM3281" s="137"/>
      <c r="APN3281" s="137"/>
      <c r="APO3281" s="137"/>
      <c r="APP3281" s="137"/>
      <c r="APQ3281" s="137"/>
      <c r="APR3281" s="137"/>
      <c r="APS3281" s="137"/>
      <c r="APT3281" s="137"/>
      <c r="APU3281" s="137"/>
      <c r="APV3281" s="137"/>
      <c r="APW3281" s="137"/>
      <c r="APX3281" s="137"/>
      <c r="APY3281" s="137"/>
      <c r="APZ3281" s="137"/>
      <c r="AQA3281" s="137"/>
      <c r="AQB3281" s="137"/>
      <c r="AQC3281" s="137"/>
      <c r="AQD3281" s="137"/>
      <c r="AQE3281" s="137"/>
      <c r="AQF3281" s="137"/>
      <c r="AQG3281" s="137"/>
      <c r="AQH3281" s="137"/>
      <c r="AQI3281" s="137"/>
      <c r="AQJ3281" s="137"/>
      <c r="AQK3281" s="137"/>
      <c r="AQL3281" s="137"/>
      <c r="AQM3281" s="137"/>
      <c r="AQN3281" s="137"/>
      <c r="AQO3281" s="137"/>
      <c r="AQP3281" s="137"/>
      <c r="AQQ3281" s="137"/>
      <c r="AQR3281" s="137"/>
      <c r="AQS3281" s="137"/>
      <c r="AQT3281" s="137"/>
      <c r="AQU3281" s="137"/>
      <c r="AQV3281" s="137"/>
      <c r="AQW3281" s="137"/>
      <c r="AQX3281" s="137"/>
      <c r="AQY3281" s="137"/>
      <c r="AQZ3281" s="137"/>
      <c r="ARA3281" s="137"/>
      <c r="ARB3281" s="137"/>
      <c r="ARC3281" s="137"/>
      <c r="ARD3281" s="137"/>
      <c r="ARE3281" s="137"/>
      <c r="ARF3281" s="137"/>
      <c r="ARG3281" s="137"/>
      <c r="ARH3281" s="137"/>
      <c r="ARI3281" s="137"/>
      <c r="ARJ3281" s="137"/>
      <c r="ARK3281" s="137"/>
      <c r="ARL3281" s="137"/>
      <c r="ARM3281" s="137"/>
      <c r="ARN3281" s="137"/>
      <c r="ARO3281" s="137"/>
      <c r="ARP3281" s="137"/>
      <c r="ARQ3281" s="137"/>
      <c r="ARR3281" s="137"/>
      <c r="ARS3281" s="137"/>
      <c r="ART3281" s="137"/>
      <c r="ARU3281" s="137"/>
      <c r="ARV3281" s="137"/>
      <c r="ARW3281" s="137"/>
      <c r="ARX3281" s="137"/>
      <c r="ARY3281" s="137"/>
      <c r="ARZ3281" s="137"/>
      <c r="ASA3281" s="137"/>
      <c r="ASB3281" s="137"/>
      <c r="ASC3281" s="137"/>
      <c r="ASD3281" s="137"/>
      <c r="ASE3281" s="137"/>
      <c r="ASF3281" s="137"/>
      <c r="ASG3281" s="137"/>
      <c r="ASH3281" s="137"/>
      <c r="ASI3281" s="137"/>
      <c r="ASJ3281" s="137"/>
      <c r="ASK3281" s="137"/>
      <c r="ASL3281" s="137"/>
      <c r="ASM3281" s="137"/>
      <c r="ASN3281" s="137"/>
      <c r="ASO3281" s="137"/>
      <c r="ASP3281" s="137"/>
      <c r="ASQ3281" s="137"/>
      <c r="ASR3281" s="137"/>
      <c r="ASS3281" s="137"/>
      <c r="AST3281" s="137"/>
      <c r="ASU3281" s="137"/>
      <c r="ASV3281" s="137"/>
      <c r="ASW3281" s="137"/>
      <c r="ASX3281" s="137"/>
      <c r="ASY3281" s="137"/>
      <c r="ASZ3281" s="137"/>
      <c r="ATA3281" s="137"/>
      <c r="ATB3281" s="137"/>
      <c r="ATC3281" s="137"/>
      <c r="ATD3281" s="137"/>
      <c r="ATE3281" s="137"/>
      <c r="ATF3281" s="137"/>
      <c r="ATG3281" s="137"/>
      <c r="ATH3281" s="137"/>
      <c r="ATI3281" s="137"/>
      <c r="ATJ3281" s="137"/>
      <c r="ATK3281" s="137"/>
      <c r="ATL3281" s="137"/>
      <c r="ATM3281" s="137"/>
      <c r="ATN3281" s="137"/>
      <c r="ATO3281" s="137"/>
      <c r="ATP3281" s="137"/>
      <c r="ATQ3281" s="137"/>
      <c r="ATR3281" s="137"/>
      <c r="ATS3281" s="137"/>
      <c r="ATT3281" s="137"/>
      <c r="ATU3281" s="137"/>
      <c r="ATV3281" s="137"/>
      <c r="ATW3281" s="137"/>
      <c r="ATX3281" s="137"/>
      <c r="ATY3281" s="137"/>
      <c r="ATZ3281" s="137"/>
      <c r="AUA3281" s="137"/>
      <c r="AUB3281" s="137"/>
      <c r="AUC3281" s="137"/>
      <c r="AUD3281" s="137"/>
      <c r="AUE3281" s="137"/>
      <c r="AUF3281" s="137"/>
      <c r="AUG3281" s="137"/>
      <c r="AUH3281" s="137"/>
      <c r="AUI3281" s="137"/>
      <c r="AUJ3281" s="137"/>
      <c r="AUK3281" s="137"/>
      <c r="AUL3281" s="137"/>
      <c r="AUM3281" s="137"/>
      <c r="AUN3281" s="137"/>
      <c r="AUO3281" s="137"/>
      <c r="AUP3281" s="137"/>
      <c r="AUQ3281" s="137"/>
      <c r="AUR3281" s="137"/>
      <c r="AUS3281" s="137"/>
      <c r="AUT3281" s="137"/>
      <c r="AUU3281" s="137"/>
      <c r="AUV3281" s="137"/>
      <c r="AUW3281" s="137"/>
      <c r="AUX3281" s="137"/>
      <c r="AUY3281" s="137"/>
      <c r="AUZ3281" s="137"/>
      <c r="AVA3281" s="137"/>
      <c r="AVB3281" s="137"/>
      <c r="AVC3281" s="137"/>
      <c r="AVD3281" s="137"/>
      <c r="AVE3281" s="137"/>
      <c r="AVF3281" s="137"/>
      <c r="AVG3281" s="137"/>
      <c r="AVH3281" s="137"/>
      <c r="AVI3281" s="137"/>
      <c r="AVJ3281" s="137"/>
      <c r="AVK3281" s="137"/>
      <c r="AVL3281" s="137"/>
      <c r="AVM3281" s="137"/>
      <c r="AVN3281" s="137"/>
      <c r="AVO3281" s="137"/>
      <c r="AVP3281" s="137"/>
      <c r="AVQ3281" s="137"/>
      <c r="AVR3281" s="137"/>
      <c r="AVS3281" s="137"/>
      <c r="AVT3281" s="137"/>
      <c r="AVU3281" s="137"/>
      <c r="AVV3281" s="137"/>
      <c r="AVW3281" s="137"/>
      <c r="AVX3281" s="137"/>
      <c r="AVY3281" s="137"/>
      <c r="AVZ3281" s="137"/>
      <c r="AWA3281" s="137"/>
      <c r="AWB3281" s="137"/>
      <c r="AWC3281" s="137"/>
      <c r="AWD3281" s="137"/>
      <c r="AWE3281" s="137"/>
      <c r="AWF3281" s="137"/>
      <c r="AWG3281" s="137"/>
      <c r="AWH3281" s="137"/>
      <c r="AWI3281" s="137"/>
      <c r="AWJ3281" s="137"/>
      <c r="AWK3281" s="137"/>
      <c r="AWL3281" s="137"/>
      <c r="AWM3281" s="137"/>
      <c r="AWN3281" s="137"/>
      <c r="AWO3281" s="137"/>
      <c r="AWP3281" s="137"/>
      <c r="AWQ3281" s="137"/>
      <c r="AWR3281" s="137"/>
      <c r="AWS3281" s="137"/>
      <c r="AWT3281" s="137"/>
      <c r="AWU3281" s="137"/>
      <c r="AWV3281" s="137"/>
      <c r="AWW3281" s="137"/>
      <c r="AWX3281" s="137"/>
      <c r="AWY3281" s="137"/>
      <c r="AWZ3281" s="137"/>
      <c r="AXA3281" s="137"/>
      <c r="AXB3281" s="137"/>
      <c r="AXC3281" s="137"/>
      <c r="AXD3281" s="137"/>
      <c r="AXE3281" s="137"/>
      <c r="AXF3281" s="137"/>
      <c r="AXG3281" s="137"/>
      <c r="AXH3281" s="137"/>
      <c r="AXI3281" s="137"/>
      <c r="AXJ3281" s="137"/>
      <c r="AXK3281" s="137"/>
      <c r="AXL3281" s="137"/>
      <c r="AXM3281" s="137"/>
      <c r="AXN3281" s="137"/>
      <c r="AXO3281" s="137"/>
      <c r="AXP3281" s="137"/>
      <c r="AXQ3281" s="137"/>
      <c r="AXR3281" s="137"/>
      <c r="AXS3281" s="137"/>
      <c r="AXT3281" s="137"/>
      <c r="AXU3281" s="137"/>
      <c r="AXV3281" s="137"/>
      <c r="AXW3281" s="137"/>
      <c r="AXX3281" s="137"/>
      <c r="AXY3281" s="137"/>
      <c r="AXZ3281" s="137"/>
      <c r="AYA3281" s="137"/>
      <c r="AYB3281" s="137"/>
      <c r="AYC3281" s="137"/>
      <c r="AYD3281" s="137"/>
      <c r="AYE3281" s="137"/>
      <c r="AYF3281" s="137"/>
      <c r="AYG3281" s="137"/>
      <c r="AYH3281" s="137"/>
      <c r="AYI3281" s="137"/>
      <c r="AYJ3281" s="137"/>
      <c r="AYK3281" s="137"/>
      <c r="AYL3281" s="137"/>
      <c r="AYM3281" s="137"/>
      <c r="AYN3281" s="137"/>
      <c r="AYO3281" s="137"/>
      <c r="AYP3281" s="137"/>
      <c r="AYQ3281" s="137"/>
      <c r="AYR3281" s="137"/>
      <c r="AYS3281" s="137"/>
      <c r="AYT3281" s="137"/>
      <c r="AYU3281" s="137"/>
      <c r="AYV3281" s="137"/>
      <c r="AYW3281" s="137"/>
      <c r="AYX3281" s="137"/>
      <c r="AYY3281" s="137"/>
      <c r="AYZ3281" s="137"/>
      <c r="AZA3281" s="137"/>
      <c r="AZB3281" s="137"/>
      <c r="AZC3281" s="137"/>
      <c r="AZD3281" s="137"/>
      <c r="AZE3281" s="137"/>
      <c r="AZF3281" s="137"/>
      <c r="AZG3281" s="137"/>
      <c r="AZH3281" s="137"/>
      <c r="AZI3281" s="137"/>
      <c r="AZJ3281" s="137"/>
      <c r="AZK3281" s="137"/>
      <c r="AZL3281" s="137"/>
      <c r="AZM3281" s="137"/>
      <c r="AZN3281" s="137"/>
      <c r="AZO3281" s="137"/>
      <c r="AZP3281" s="137"/>
      <c r="AZQ3281" s="137"/>
      <c r="AZR3281" s="137"/>
      <c r="AZS3281" s="137"/>
      <c r="AZT3281" s="137"/>
      <c r="AZU3281" s="137"/>
      <c r="AZV3281" s="137"/>
      <c r="AZW3281" s="137"/>
      <c r="AZX3281" s="137"/>
      <c r="AZY3281" s="137"/>
      <c r="AZZ3281" s="137"/>
      <c r="BAA3281" s="137"/>
      <c r="BAB3281" s="137"/>
      <c r="BAC3281" s="137"/>
      <c r="BAD3281" s="137"/>
      <c r="BAE3281" s="137"/>
      <c r="BAF3281" s="137"/>
      <c r="BAG3281" s="137"/>
      <c r="BAH3281" s="137"/>
      <c r="BAI3281" s="137"/>
      <c r="BAJ3281" s="137"/>
      <c r="BAK3281" s="137"/>
      <c r="BAL3281" s="137"/>
      <c r="BAM3281" s="137"/>
      <c r="BAN3281" s="137"/>
      <c r="BAO3281" s="137"/>
      <c r="BAP3281" s="137"/>
      <c r="BAQ3281" s="137"/>
      <c r="BAR3281" s="137"/>
      <c r="BAS3281" s="137"/>
      <c r="BAT3281" s="137"/>
      <c r="BAU3281" s="137"/>
      <c r="BAV3281" s="137"/>
      <c r="BAW3281" s="137"/>
      <c r="BAX3281" s="137"/>
      <c r="BAY3281" s="137"/>
      <c r="BAZ3281" s="137"/>
      <c r="BBA3281" s="137"/>
      <c r="BBB3281" s="137"/>
      <c r="BBC3281" s="137"/>
      <c r="BBD3281" s="137"/>
      <c r="BBE3281" s="137"/>
      <c r="BBF3281" s="137"/>
      <c r="BBG3281" s="137"/>
      <c r="BBH3281" s="137"/>
      <c r="BBI3281" s="137"/>
      <c r="BBJ3281" s="137"/>
      <c r="BBK3281" s="137"/>
      <c r="BBL3281" s="137"/>
      <c r="BBM3281" s="137"/>
      <c r="BBN3281" s="137"/>
      <c r="BBO3281" s="137"/>
      <c r="BBP3281" s="137"/>
      <c r="BBQ3281" s="137"/>
      <c r="BBR3281" s="137"/>
      <c r="BBS3281" s="137"/>
      <c r="BBT3281" s="137"/>
      <c r="BBU3281" s="137"/>
      <c r="BBV3281" s="137"/>
      <c r="BBW3281" s="137"/>
      <c r="BBX3281" s="137"/>
      <c r="BBY3281" s="137"/>
      <c r="BBZ3281" s="137"/>
      <c r="BCA3281" s="137"/>
      <c r="BCB3281" s="137"/>
      <c r="BCC3281" s="137"/>
      <c r="BCD3281" s="137"/>
      <c r="BCE3281" s="137"/>
      <c r="BCF3281" s="137"/>
      <c r="BCG3281" s="137"/>
      <c r="BCH3281" s="137"/>
      <c r="BCI3281" s="137"/>
      <c r="BCJ3281" s="137"/>
      <c r="BCK3281" s="137"/>
      <c r="BCL3281" s="137"/>
      <c r="BCM3281" s="137"/>
      <c r="BCN3281" s="137"/>
      <c r="BCO3281" s="137"/>
      <c r="BCP3281" s="137"/>
      <c r="BCQ3281" s="137"/>
      <c r="BCR3281" s="137"/>
      <c r="BCS3281" s="137"/>
      <c r="BCT3281" s="137"/>
      <c r="BCU3281" s="137"/>
      <c r="BCV3281" s="137"/>
      <c r="BCW3281" s="137"/>
      <c r="BCX3281" s="137"/>
      <c r="BCY3281" s="137"/>
      <c r="BCZ3281" s="137"/>
      <c r="BDA3281" s="137"/>
      <c r="BDB3281" s="137"/>
      <c r="BDC3281" s="137"/>
      <c r="BDD3281" s="137"/>
      <c r="BDE3281" s="137"/>
      <c r="BDF3281" s="137"/>
      <c r="BDG3281" s="137"/>
      <c r="BDH3281" s="137"/>
      <c r="BDI3281" s="137"/>
      <c r="BDJ3281" s="137"/>
      <c r="BDK3281" s="137"/>
      <c r="BDL3281" s="137"/>
      <c r="BDM3281" s="137"/>
      <c r="BDN3281" s="137"/>
      <c r="BDO3281" s="137"/>
      <c r="BDP3281" s="137"/>
      <c r="BDQ3281" s="137"/>
      <c r="BDR3281" s="137"/>
      <c r="BDS3281" s="137"/>
      <c r="BDT3281" s="137"/>
      <c r="BDU3281" s="137"/>
      <c r="BDV3281" s="137"/>
      <c r="BDW3281" s="137"/>
      <c r="BDX3281" s="137"/>
      <c r="BDY3281" s="137"/>
      <c r="BDZ3281" s="137"/>
      <c r="BEA3281" s="137"/>
      <c r="BEB3281" s="137"/>
      <c r="BEC3281" s="137"/>
      <c r="BED3281" s="137"/>
      <c r="BEE3281" s="137"/>
      <c r="BEF3281" s="137"/>
      <c r="BEG3281" s="137"/>
      <c r="BEH3281" s="137"/>
      <c r="BEI3281" s="137"/>
      <c r="BEJ3281" s="137"/>
      <c r="BEK3281" s="137"/>
      <c r="BEL3281" s="137"/>
      <c r="BEM3281" s="137"/>
      <c r="BEN3281" s="137"/>
      <c r="BEO3281" s="137"/>
      <c r="BEP3281" s="137"/>
      <c r="BEQ3281" s="137"/>
      <c r="BER3281" s="137"/>
      <c r="BES3281" s="137"/>
      <c r="BET3281" s="137"/>
      <c r="BEU3281" s="137"/>
      <c r="BEV3281" s="137"/>
      <c r="BEW3281" s="137"/>
      <c r="BEX3281" s="137"/>
      <c r="BEY3281" s="137"/>
      <c r="BEZ3281" s="137"/>
      <c r="BFA3281" s="137"/>
      <c r="BFB3281" s="137"/>
      <c r="BFC3281" s="137"/>
      <c r="BFD3281" s="137"/>
      <c r="BFE3281" s="137"/>
      <c r="BFF3281" s="137"/>
      <c r="BFG3281" s="137"/>
      <c r="BFH3281" s="137"/>
      <c r="BFI3281" s="137"/>
      <c r="BFJ3281" s="137"/>
      <c r="BFK3281" s="137"/>
      <c r="BFL3281" s="137"/>
      <c r="BFM3281" s="137"/>
      <c r="BFN3281" s="137"/>
      <c r="BFO3281" s="137"/>
      <c r="BFP3281" s="137"/>
      <c r="BFQ3281" s="137"/>
      <c r="BFR3281" s="137"/>
      <c r="BFS3281" s="137"/>
      <c r="BFT3281" s="137"/>
      <c r="BFU3281" s="137"/>
      <c r="BFV3281" s="137"/>
      <c r="BFW3281" s="137"/>
      <c r="BFX3281" s="137"/>
      <c r="BFY3281" s="137"/>
      <c r="BFZ3281" s="137"/>
      <c r="BGA3281" s="137"/>
      <c r="BGB3281" s="137"/>
      <c r="BGC3281" s="137"/>
      <c r="BGD3281" s="137"/>
      <c r="BGE3281" s="137"/>
      <c r="BGF3281" s="137"/>
      <c r="BGG3281" s="137"/>
      <c r="BGH3281" s="137"/>
      <c r="BGI3281" s="137"/>
      <c r="BGJ3281" s="137"/>
      <c r="BGK3281" s="137"/>
      <c r="BGL3281" s="137"/>
      <c r="BGM3281" s="137"/>
      <c r="BGN3281" s="137"/>
      <c r="BGO3281" s="137"/>
      <c r="BGP3281" s="137"/>
      <c r="BGQ3281" s="137"/>
      <c r="BGR3281" s="137"/>
      <c r="BGS3281" s="137"/>
      <c r="BGT3281" s="137"/>
      <c r="BGU3281" s="137"/>
      <c r="BGV3281" s="137"/>
      <c r="BGW3281" s="137"/>
      <c r="BGX3281" s="137"/>
      <c r="BGY3281" s="137"/>
      <c r="BGZ3281" s="137"/>
      <c r="BHA3281" s="137"/>
      <c r="BHB3281" s="137"/>
      <c r="BHC3281" s="137"/>
      <c r="BHD3281" s="137"/>
      <c r="BHE3281" s="137"/>
      <c r="BHF3281" s="137"/>
      <c r="BHG3281" s="137"/>
      <c r="BHH3281" s="137"/>
      <c r="BHI3281" s="137"/>
      <c r="BHJ3281" s="137"/>
      <c r="BHK3281" s="137"/>
      <c r="BHL3281" s="137"/>
      <c r="BHM3281" s="137"/>
      <c r="BHN3281" s="137"/>
      <c r="BHO3281" s="137"/>
      <c r="BHP3281" s="137"/>
      <c r="BHQ3281" s="137"/>
      <c r="BHR3281" s="137"/>
      <c r="BHS3281" s="137"/>
      <c r="BHT3281" s="137"/>
      <c r="BHU3281" s="137"/>
      <c r="BHV3281" s="137"/>
      <c r="BHW3281" s="137"/>
      <c r="BHX3281" s="137"/>
      <c r="BHY3281" s="137"/>
      <c r="BHZ3281" s="137"/>
      <c r="BIA3281" s="137"/>
      <c r="BIB3281" s="137"/>
      <c r="BIC3281" s="137"/>
      <c r="BID3281" s="137"/>
      <c r="BIE3281" s="137"/>
      <c r="BIF3281" s="137"/>
      <c r="BIG3281" s="137"/>
      <c r="BIH3281" s="137"/>
      <c r="BII3281" s="137"/>
      <c r="BIJ3281" s="137"/>
      <c r="BIK3281" s="137"/>
      <c r="BIL3281" s="137"/>
      <c r="BIM3281" s="137"/>
      <c r="BIN3281" s="137"/>
      <c r="BIO3281" s="137"/>
      <c r="BIP3281" s="137"/>
      <c r="BIQ3281" s="137"/>
      <c r="BIR3281" s="137"/>
      <c r="BIS3281" s="137"/>
      <c r="BIT3281" s="137"/>
      <c r="BIU3281" s="137"/>
      <c r="BIV3281" s="137"/>
      <c r="BIW3281" s="137"/>
      <c r="BIX3281" s="137"/>
      <c r="BIY3281" s="137"/>
      <c r="BIZ3281" s="137"/>
      <c r="BJA3281" s="137"/>
      <c r="BJB3281" s="137"/>
      <c r="BJC3281" s="137"/>
      <c r="BJD3281" s="137"/>
      <c r="BJE3281" s="137"/>
      <c r="BJF3281" s="137"/>
      <c r="BJG3281" s="137"/>
      <c r="BJH3281" s="137"/>
      <c r="BJI3281" s="137"/>
      <c r="BJJ3281" s="137"/>
      <c r="BJK3281" s="137"/>
      <c r="BJL3281" s="137"/>
      <c r="BJM3281" s="137"/>
      <c r="BJN3281" s="137"/>
      <c r="BJO3281" s="137"/>
      <c r="BJP3281" s="137"/>
      <c r="BJQ3281" s="137"/>
      <c r="BJR3281" s="137"/>
      <c r="BJS3281" s="137"/>
      <c r="BJT3281" s="137"/>
      <c r="BJU3281" s="137"/>
      <c r="BJV3281" s="137"/>
      <c r="BJW3281" s="137"/>
      <c r="BJX3281" s="137"/>
      <c r="BJY3281" s="137"/>
      <c r="BJZ3281" s="137"/>
      <c r="BKA3281" s="137"/>
      <c r="BKB3281" s="137"/>
      <c r="BKC3281" s="137"/>
      <c r="BKD3281" s="137"/>
      <c r="BKE3281" s="137"/>
      <c r="BKF3281" s="137"/>
      <c r="BKG3281" s="137"/>
      <c r="BKH3281" s="137"/>
      <c r="BKI3281" s="137"/>
      <c r="BKJ3281" s="137"/>
      <c r="BKK3281" s="137"/>
      <c r="BKL3281" s="137"/>
      <c r="BKM3281" s="137"/>
      <c r="BKN3281" s="137"/>
      <c r="BKO3281" s="137"/>
      <c r="BKP3281" s="137"/>
      <c r="BKQ3281" s="137"/>
      <c r="BKR3281" s="137"/>
      <c r="BKS3281" s="137"/>
      <c r="BKT3281" s="137"/>
      <c r="BKU3281" s="137"/>
      <c r="BKV3281" s="137"/>
      <c r="BKW3281" s="137"/>
      <c r="BKX3281" s="137"/>
      <c r="BKY3281" s="137"/>
      <c r="BKZ3281" s="137"/>
      <c r="BLA3281" s="137"/>
      <c r="BLB3281" s="137"/>
      <c r="BLC3281" s="137"/>
      <c r="BLD3281" s="137"/>
      <c r="BLE3281" s="137"/>
      <c r="BLF3281" s="137"/>
      <c r="BLG3281" s="137"/>
      <c r="BLH3281" s="137"/>
      <c r="BLI3281" s="137"/>
      <c r="BLJ3281" s="137"/>
      <c r="BLK3281" s="137"/>
      <c r="BLL3281" s="137"/>
      <c r="BLM3281" s="137"/>
      <c r="BLN3281" s="137"/>
      <c r="BLO3281" s="137"/>
      <c r="BLP3281" s="137"/>
      <c r="BLQ3281" s="137"/>
      <c r="BLR3281" s="137"/>
      <c r="BLS3281" s="137"/>
      <c r="BLT3281" s="137"/>
      <c r="BLU3281" s="137"/>
      <c r="BLV3281" s="137"/>
      <c r="BLW3281" s="137"/>
      <c r="BLX3281" s="137"/>
      <c r="BLY3281" s="137"/>
      <c r="BLZ3281" s="137"/>
      <c r="BMA3281" s="137"/>
      <c r="BMB3281" s="137"/>
      <c r="BMC3281" s="137"/>
      <c r="BMD3281" s="137"/>
      <c r="BME3281" s="137"/>
      <c r="BMF3281" s="137"/>
      <c r="BMG3281" s="137"/>
      <c r="BMH3281" s="137"/>
      <c r="BMI3281" s="137"/>
      <c r="BMJ3281" s="137"/>
      <c r="BMK3281" s="137"/>
      <c r="BML3281" s="137"/>
      <c r="BMM3281" s="137"/>
      <c r="BMN3281" s="137"/>
      <c r="BMO3281" s="137"/>
      <c r="BMP3281" s="137"/>
      <c r="BMQ3281" s="137"/>
      <c r="BMR3281" s="137"/>
      <c r="BMS3281" s="137"/>
      <c r="BMT3281" s="137"/>
      <c r="BMU3281" s="137"/>
      <c r="BMV3281" s="137"/>
      <c r="BMW3281" s="137"/>
      <c r="BMX3281" s="137"/>
      <c r="BMY3281" s="137"/>
      <c r="BMZ3281" s="137"/>
      <c r="BNA3281" s="137"/>
      <c r="BNB3281" s="137"/>
      <c r="BNC3281" s="137"/>
      <c r="BND3281" s="137"/>
      <c r="BNE3281" s="137"/>
      <c r="BNF3281" s="137"/>
      <c r="BNG3281" s="137"/>
      <c r="BNH3281" s="137"/>
      <c r="BNI3281" s="137"/>
      <c r="BNJ3281" s="137"/>
      <c r="BNK3281" s="137"/>
      <c r="BNL3281" s="137"/>
      <c r="BNM3281" s="137"/>
      <c r="BNN3281" s="137"/>
      <c r="BNO3281" s="137"/>
      <c r="BNP3281" s="137"/>
      <c r="BNQ3281" s="137"/>
      <c r="BNR3281" s="137"/>
      <c r="BNS3281" s="137"/>
      <c r="BNT3281" s="137"/>
      <c r="BNU3281" s="137"/>
      <c r="BNV3281" s="137"/>
      <c r="BNW3281" s="137"/>
      <c r="BNX3281" s="137"/>
      <c r="BNY3281" s="137"/>
      <c r="BNZ3281" s="137"/>
      <c r="BOA3281" s="137"/>
      <c r="BOB3281" s="137"/>
      <c r="BOC3281" s="137"/>
      <c r="BOD3281" s="137"/>
      <c r="BOE3281" s="137"/>
      <c r="BOF3281" s="137"/>
      <c r="BOG3281" s="137"/>
      <c r="BOH3281" s="137"/>
      <c r="BOI3281" s="137"/>
      <c r="BOJ3281" s="137"/>
      <c r="BOK3281" s="137"/>
      <c r="BOL3281" s="137"/>
      <c r="BOM3281" s="137"/>
      <c r="BON3281" s="137"/>
      <c r="BOO3281" s="137"/>
      <c r="BOP3281" s="137"/>
      <c r="BOQ3281" s="137"/>
      <c r="BOR3281" s="137"/>
      <c r="BOS3281" s="137"/>
      <c r="BOT3281" s="137"/>
      <c r="BOU3281" s="137"/>
      <c r="BOV3281" s="137"/>
      <c r="BOW3281" s="137"/>
      <c r="BOX3281" s="137"/>
      <c r="BOY3281" s="137"/>
      <c r="BOZ3281" s="137"/>
      <c r="BPA3281" s="137"/>
      <c r="BPB3281" s="137"/>
      <c r="BPC3281" s="137"/>
      <c r="BPD3281" s="137"/>
      <c r="BPE3281" s="137"/>
      <c r="BPF3281" s="137"/>
      <c r="BPG3281" s="137"/>
      <c r="BPH3281" s="137"/>
      <c r="BPI3281" s="137"/>
      <c r="BPJ3281" s="137"/>
      <c r="BPK3281" s="137"/>
      <c r="BPL3281" s="137"/>
      <c r="BPM3281" s="137"/>
      <c r="BPN3281" s="137"/>
      <c r="BPO3281" s="137"/>
      <c r="BPP3281" s="137"/>
      <c r="BPQ3281" s="137"/>
      <c r="BPR3281" s="137"/>
      <c r="BPS3281" s="137"/>
      <c r="BPT3281" s="137"/>
      <c r="BPU3281" s="137"/>
      <c r="BPV3281" s="137"/>
      <c r="BPW3281" s="137"/>
      <c r="BPX3281" s="137"/>
      <c r="BPY3281" s="137"/>
      <c r="BPZ3281" s="137"/>
      <c r="BQA3281" s="137"/>
      <c r="BQB3281" s="137"/>
      <c r="BQC3281" s="137"/>
      <c r="BQD3281" s="137"/>
      <c r="BQE3281" s="137"/>
      <c r="BQF3281" s="137"/>
      <c r="BQG3281" s="137"/>
      <c r="BQH3281" s="137"/>
      <c r="BQI3281" s="137"/>
      <c r="BQJ3281" s="137"/>
      <c r="BQK3281" s="137"/>
      <c r="BQL3281" s="137"/>
      <c r="BQM3281" s="137"/>
      <c r="BQN3281" s="137"/>
      <c r="BQO3281" s="137"/>
      <c r="BQP3281" s="137"/>
      <c r="BQQ3281" s="137"/>
      <c r="BQR3281" s="137"/>
      <c r="BQS3281" s="137"/>
      <c r="BQT3281" s="137"/>
      <c r="BQU3281" s="137"/>
      <c r="BQV3281" s="137"/>
      <c r="BQW3281" s="137"/>
      <c r="BQX3281" s="137"/>
      <c r="BQY3281" s="137"/>
      <c r="BQZ3281" s="137"/>
      <c r="BRA3281" s="137"/>
      <c r="BRB3281" s="137"/>
      <c r="BRC3281" s="137"/>
      <c r="BRD3281" s="137"/>
      <c r="BRE3281" s="137"/>
      <c r="BRF3281" s="137"/>
      <c r="BRG3281" s="137"/>
      <c r="BRH3281" s="137"/>
      <c r="BRI3281" s="137"/>
      <c r="BRJ3281" s="137"/>
      <c r="BRK3281" s="137"/>
      <c r="BRL3281" s="137"/>
      <c r="BRM3281" s="137"/>
      <c r="BRN3281" s="137"/>
      <c r="BRO3281" s="137"/>
      <c r="BRP3281" s="137"/>
      <c r="BRQ3281" s="137"/>
      <c r="BRR3281" s="137"/>
      <c r="BRS3281" s="137"/>
      <c r="BRT3281" s="137"/>
      <c r="BRU3281" s="137"/>
      <c r="BRV3281" s="137"/>
      <c r="BRW3281" s="137"/>
      <c r="BRX3281" s="137"/>
      <c r="BRY3281" s="137"/>
      <c r="BRZ3281" s="137"/>
      <c r="BSA3281" s="137"/>
      <c r="BSB3281" s="137"/>
      <c r="BSC3281" s="137"/>
      <c r="BSD3281" s="137"/>
      <c r="BSE3281" s="137"/>
      <c r="BSF3281" s="137"/>
      <c r="BSG3281" s="137"/>
      <c r="BSH3281" s="137"/>
      <c r="BSI3281" s="137"/>
      <c r="BSJ3281" s="137"/>
      <c r="BSK3281" s="137"/>
      <c r="BSL3281" s="137"/>
      <c r="BSM3281" s="137"/>
      <c r="BSN3281" s="137"/>
      <c r="BSO3281" s="137"/>
      <c r="BSP3281" s="137"/>
      <c r="BSQ3281" s="137"/>
      <c r="BSR3281" s="137"/>
      <c r="BSS3281" s="137"/>
      <c r="BST3281" s="137"/>
      <c r="BSU3281" s="137"/>
      <c r="BSV3281" s="137"/>
      <c r="BSW3281" s="137"/>
      <c r="BSX3281" s="137"/>
      <c r="BSY3281" s="137"/>
      <c r="BSZ3281" s="137"/>
      <c r="BTA3281" s="137"/>
      <c r="BTB3281" s="137"/>
      <c r="BTC3281" s="137"/>
      <c r="BTD3281" s="137"/>
      <c r="BTE3281" s="137"/>
      <c r="BTF3281" s="137"/>
      <c r="BTG3281" s="137"/>
      <c r="BTH3281" s="137"/>
      <c r="BTI3281" s="137"/>
      <c r="BTJ3281" s="137"/>
      <c r="BTK3281" s="137"/>
      <c r="BTL3281" s="137"/>
      <c r="BTM3281" s="137"/>
      <c r="BTN3281" s="137"/>
      <c r="BTO3281" s="137"/>
      <c r="BTP3281" s="137"/>
      <c r="BTQ3281" s="137"/>
      <c r="BTR3281" s="137"/>
      <c r="BTS3281" s="137"/>
      <c r="BTT3281" s="137"/>
      <c r="BTU3281" s="137"/>
      <c r="BTV3281" s="137"/>
      <c r="BTW3281" s="137"/>
      <c r="BTX3281" s="137"/>
      <c r="BTY3281" s="137"/>
      <c r="BTZ3281" s="137"/>
      <c r="BUA3281" s="137"/>
      <c r="BUB3281" s="137"/>
      <c r="BUC3281" s="137"/>
      <c r="BUD3281" s="137"/>
      <c r="BUE3281" s="137"/>
      <c r="BUF3281" s="137"/>
      <c r="BUG3281" s="137"/>
      <c r="BUH3281" s="137"/>
      <c r="BUI3281" s="137"/>
      <c r="BUJ3281" s="137"/>
      <c r="BUK3281" s="137"/>
      <c r="BUL3281" s="137"/>
      <c r="BUM3281" s="137"/>
      <c r="BUN3281" s="137"/>
      <c r="BUO3281" s="137"/>
      <c r="BUP3281" s="137"/>
      <c r="BUQ3281" s="137"/>
      <c r="BUR3281" s="137"/>
      <c r="BUS3281" s="137"/>
      <c r="BUT3281" s="137"/>
      <c r="BUU3281" s="137"/>
      <c r="BUV3281" s="137"/>
      <c r="BUW3281" s="137"/>
      <c r="BUX3281" s="137"/>
      <c r="BUY3281" s="137"/>
      <c r="BUZ3281" s="137"/>
      <c r="BVA3281" s="137"/>
      <c r="BVB3281" s="137"/>
      <c r="BVC3281" s="137"/>
      <c r="BVD3281" s="137"/>
      <c r="BVE3281" s="137"/>
      <c r="BVF3281" s="137"/>
      <c r="BVG3281" s="137"/>
      <c r="BVH3281" s="137"/>
      <c r="BVI3281" s="137"/>
      <c r="BVJ3281" s="137"/>
      <c r="BVK3281" s="137"/>
      <c r="BVL3281" s="137"/>
      <c r="BVM3281" s="137"/>
      <c r="BVN3281" s="137"/>
      <c r="BVO3281" s="137"/>
      <c r="BVP3281" s="137"/>
      <c r="BVQ3281" s="137"/>
      <c r="BVR3281" s="137"/>
      <c r="BVS3281" s="137"/>
      <c r="BVT3281" s="137"/>
      <c r="BVU3281" s="137"/>
      <c r="BVV3281" s="137"/>
      <c r="BVW3281" s="137"/>
      <c r="BVX3281" s="137"/>
      <c r="BVY3281" s="137"/>
      <c r="BVZ3281" s="137"/>
      <c r="BWA3281" s="137"/>
      <c r="BWB3281" s="137"/>
      <c r="BWC3281" s="137"/>
      <c r="BWD3281" s="137"/>
      <c r="BWE3281" s="137"/>
      <c r="BWF3281" s="137"/>
      <c r="BWG3281" s="137"/>
      <c r="BWH3281" s="137"/>
      <c r="BWI3281" s="137"/>
      <c r="BWJ3281" s="137"/>
      <c r="BWK3281" s="137"/>
      <c r="BWL3281" s="137"/>
      <c r="BWM3281" s="137"/>
      <c r="BWN3281" s="137"/>
      <c r="BWO3281" s="137"/>
      <c r="BWP3281" s="137"/>
      <c r="BWQ3281" s="137"/>
      <c r="BWR3281" s="137"/>
      <c r="BWS3281" s="137"/>
      <c r="BWT3281" s="137"/>
      <c r="BWU3281" s="137"/>
      <c r="BWV3281" s="137"/>
      <c r="BWW3281" s="137"/>
      <c r="BWX3281" s="137"/>
      <c r="BWY3281" s="137"/>
      <c r="BWZ3281" s="137"/>
      <c r="BXA3281" s="137"/>
      <c r="BXB3281" s="137"/>
      <c r="BXC3281" s="137"/>
      <c r="BXD3281" s="137"/>
      <c r="BXE3281" s="137"/>
      <c r="BXF3281" s="137"/>
      <c r="BXG3281" s="137"/>
      <c r="BXH3281" s="137"/>
      <c r="BXI3281" s="137"/>
      <c r="BXJ3281" s="137"/>
      <c r="BXK3281" s="137"/>
      <c r="BXL3281" s="137"/>
      <c r="BXM3281" s="137"/>
      <c r="BXN3281" s="137"/>
      <c r="BXO3281" s="137"/>
      <c r="BXP3281" s="137"/>
      <c r="BXQ3281" s="137"/>
      <c r="BXR3281" s="137"/>
      <c r="BXS3281" s="137"/>
      <c r="BXT3281" s="137"/>
      <c r="BXU3281" s="137"/>
      <c r="BXV3281" s="137"/>
      <c r="BXW3281" s="137"/>
      <c r="BXX3281" s="137"/>
      <c r="BXY3281" s="137"/>
      <c r="BXZ3281" s="137"/>
      <c r="BYA3281" s="137"/>
      <c r="BYB3281" s="137"/>
      <c r="BYC3281" s="137"/>
      <c r="BYD3281" s="137"/>
      <c r="BYE3281" s="137"/>
      <c r="BYF3281" s="137"/>
      <c r="BYG3281" s="137"/>
      <c r="BYH3281" s="137"/>
      <c r="BYI3281" s="137"/>
      <c r="BYJ3281" s="137"/>
      <c r="BYK3281" s="137"/>
      <c r="BYL3281" s="137"/>
      <c r="BYM3281" s="137"/>
      <c r="BYN3281" s="137"/>
      <c r="BYO3281" s="137"/>
      <c r="BYP3281" s="137"/>
      <c r="BYQ3281" s="137"/>
      <c r="BYR3281" s="137"/>
      <c r="BYS3281" s="137"/>
      <c r="BYT3281" s="137"/>
      <c r="BYU3281" s="137"/>
      <c r="BYV3281" s="137"/>
      <c r="BYW3281" s="137"/>
      <c r="BYX3281" s="137"/>
      <c r="BYY3281" s="137"/>
      <c r="BYZ3281" s="137"/>
      <c r="BZA3281" s="137"/>
      <c r="BZB3281" s="137"/>
      <c r="BZC3281" s="137"/>
      <c r="BZD3281" s="137"/>
      <c r="BZE3281" s="137"/>
      <c r="BZF3281" s="137"/>
      <c r="BZG3281" s="137"/>
      <c r="BZH3281" s="137"/>
      <c r="BZI3281" s="137"/>
      <c r="BZJ3281" s="137"/>
      <c r="BZK3281" s="137"/>
      <c r="BZL3281" s="137"/>
      <c r="BZM3281" s="137"/>
      <c r="BZN3281" s="137"/>
      <c r="BZO3281" s="137"/>
      <c r="BZP3281" s="137"/>
      <c r="BZQ3281" s="137"/>
      <c r="BZR3281" s="137"/>
      <c r="BZS3281" s="137"/>
      <c r="BZT3281" s="137"/>
      <c r="BZU3281" s="137"/>
      <c r="BZV3281" s="137"/>
      <c r="BZW3281" s="137"/>
      <c r="BZX3281" s="137"/>
      <c r="BZY3281" s="137"/>
      <c r="BZZ3281" s="137"/>
      <c r="CAA3281" s="137"/>
      <c r="CAB3281" s="137"/>
      <c r="CAC3281" s="137"/>
      <c r="CAD3281" s="137"/>
      <c r="CAE3281" s="137"/>
      <c r="CAF3281" s="137"/>
      <c r="CAG3281" s="137"/>
      <c r="CAH3281" s="137"/>
      <c r="CAI3281" s="137"/>
      <c r="CAJ3281" s="137"/>
      <c r="CAK3281" s="137"/>
      <c r="CAL3281" s="137"/>
      <c r="CAM3281" s="137"/>
      <c r="CAN3281" s="137"/>
      <c r="CAO3281" s="137"/>
      <c r="CAP3281" s="137"/>
      <c r="CAQ3281" s="137"/>
      <c r="CAR3281" s="137"/>
      <c r="CAS3281" s="137"/>
      <c r="CAT3281" s="137"/>
      <c r="CAU3281" s="137"/>
      <c r="CAV3281" s="137"/>
      <c r="CAW3281" s="137"/>
      <c r="CAX3281" s="137"/>
      <c r="CAY3281" s="137"/>
      <c r="CAZ3281" s="137"/>
      <c r="CBA3281" s="137"/>
      <c r="CBB3281" s="137"/>
      <c r="CBC3281" s="137"/>
      <c r="CBD3281" s="137"/>
      <c r="CBE3281" s="137"/>
      <c r="CBF3281" s="137"/>
      <c r="CBG3281" s="137"/>
      <c r="CBH3281" s="137"/>
      <c r="CBI3281" s="137"/>
      <c r="CBJ3281" s="137"/>
      <c r="CBK3281" s="137"/>
      <c r="CBL3281" s="137"/>
      <c r="CBM3281" s="137"/>
      <c r="CBN3281" s="137"/>
      <c r="CBO3281" s="137"/>
      <c r="CBP3281" s="137"/>
      <c r="CBQ3281" s="137"/>
      <c r="CBR3281" s="137"/>
      <c r="CBS3281" s="137"/>
      <c r="CBT3281" s="137"/>
      <c r="CBU3281" s="137"/>
      <c r="CBV3281" s="137"/>
      <c r="CBW3281" s="137"/>
      <c r="CBX3281" s="137"/>
      <c r="CBY3281" s="137"/>
      <c r="CBZ3281" s="137"/>
      <c r="CCA3281" s="137"/>
      <c r="CCB3281" s="137"/>
      <c r="CCC3281" s="137"/>
      <c r="CCD3281" s="137"/>
      <c r="CCE3281" s="137"/>
      <c r="CCF3281" s="137"/>
      <c r="CCG3281" s="137"/>
      <c r="CCH3281" s="137"/>
      <c r="CCI3281" s="137"/>
      <c r="CCJ3281" s="137"/>
      <c r="CCK3281" s="137"/>
      <c r="CCL3281" s="137"/>
      <c r="CCM3281" s="137"/>
      <c r="CCN3281" s="137"/>
      <c r="CCO3281" s="137"/>
      <c r="CCP3281" s="137"/>
      <c r="CCQ3281" s="137"/>
      <c r="CCR3281" s="137"/>
      <c r="CCS3281" s="137"/>
      <c r="CCT3281" s="137"/>
      <c r="CCU3281" s="137"/>
      <c r="CCV3281" s="137"/>
      <c r="CCW3281" s="137"/>
      <c r="CCX3281" s="137"/>
      <c r="CCY3281" s="137"/>
      <c r="CCZ3281" s="137"/>
      <c r="CDA3281" s="137"/>
      <c r="CDB3281" s="137"/>
      <c r="CDC3281" s="137"/>
      <c r="CDD3281" s="137"/>
      <c r="CDE3281" s="137"/>
      <c r="CDF3281" s="137"/>
      <c r="CDG3281" s="137"/>
      <c r="CDH3281" s="137"/>
      <c r="CDI3281" s="137"/>
      <c r="CDJ3281" s="137"/>
      <c r="CDK3281" s="137"/>
      <c r="CDL3281" s="137"/>
      <c r="CDM3281" s="137"/>
      <c r="CDN3281" s="137"/>
      <c r="CDO3281" s="137"/>
      <c r="CDP3281" s="137"/>
      <c r="CDQ3281" s="137"/>
      <c r="CDR3281" s="137"/>
      <c r="CDS3281" s="137"/>
      <c r="CDT3281" s="137"/>
      <c r="CDU3281" s="137"/>
      <c r="CDV3281" s="137"/>
      <c r="CDW3281" s="137"/>
      <c r="CDX3281" s="137"/>
      <c r="CDY3281" s="137"/>
      <c r="CDZ3281" s="137"/>
      <c r="CEA3281" s="137"/>
      <c r="CEB3281" s="137"/>
      <c r="CEC3281" s="137"/>
      <c r="CED3281" s="137"/>
      <c r="CEE3281" s="137"/>
      <c r="CEF3281" s="137"/>
      <c r="CEG3281" s="137"/>
      <c r="CEH3281" s="137"/>
      <c r="CEI3281" s="137"/>
      <c r="CEJ3281" s="137"/>
      <c r="CEK3281" s="137"/>
      <c r="CEL3281" s="137"/>
      <c r="CEM3281" s="137"/>
      <c r="CEN3281" s="137"/>
      <c r="CEO3281" s="137"/>
      <c r="CEP3281" s="137"/>
      <c r="CEQ3281" s="137"/>
      <c r="CER3281" s="137"/>
      <c r="CES3281" s="137"/>
      <c r="CET3281" s="137"/>
      <c r="CEU3281" s="137"/>
      <c r="CEV3281" s="137"/>
      <c r="CEW3281" s="137"/>
      <c r="CEX3281" s="137"/>
      <c r="CEY3281" s="137"/>
      <c r="CEZ3281" s="137"/>
      <c r="CFA3281" s="137"/>
      <c r="CFB3281" s="137"/>
      <c r="CFC3281" s="137"/>
      <c r="CFD3281" s="137"/>
      <c r="CFE3281" s="137"/>
      <c r="CFF3281" s="137"/>
      <c r="CFG3281" s="137"/>
      <c r="CFH3281" s="137"/>
      <c r="CFI3281" s="137"/>
      <c r="CFJ3281" s="137"/>
      <c r="CFK3281" s="137"/>
      <c r="CFL3281" s="137"/>
      <c r="CFM3281" s="137"/>
      <c r="CFN3281" s="137"/>
      <c r="CFO3281" s="137"/>
      <c r="CFP3281" s="137"/>
      <c r="CFQ3281" s="137"/>
      <c r="CFR3281" s="137"/>
      <c r="CFS3281" s="137"/>
      <c r="CFT3281" s="137"/>
      <c r="CFU3281" s="137"/>
      <c r="CFV3281" s="137"/>
      <c r="CFW3281" s="137"/>
      <c r="CFX3281" s="137"/>
      <c r="CFY3281" s="137"/>
      <c r="CFZ3281" s="137"/>
      <c r="CGA3281" s="137"/>
      <c r="CGB3281" s="137"/>
      <c r="CGC3281" s="137"/>
      <c r="CGD3281" s="137"/>
      <c r="CGE3281" s="137"/>
      <c r="CGF3281" s="137"/>
      <c r="CGG3281" s="137"/>
      <c r="CGH3281" s="137"/>
      <c r="CGI3281" s="137"/>
      <c r="CGJ3281" s="137"/>
      <c r="CGK3281" s="137"/>
      <c r="CGL3281" s="137"/>
      <c r="CGM3281" s="137"/>
      <c r="CGN3281" s="137"/>
      <c r="CGO3281" s="137"/>
      <c r="CGP3281" s="137"/>
      <c r="CGQ3281" s="137"/>
      <c r="CGR3281" s="137"/>
      <c r="CGS3281" s="137"/>
      <c r="CGT3281" s="137"/>
      <c r="CGU3281" s="137"/>
      <c r="CGV3281" s="137"/>
      <c r="CGW3281" s="137"/>
      <c r="CGX3281" s="137"/>
      <c r="CGY3281" s="137"/>
      <c r="CGZ3281" s="137"/>
      <c r="CHA3281" s="137"/>
      <c r="CHB3281" s="137"/>
      <c r="CHC3281" s="137"/>
      <c r="CHD3281" s="137"/>
      <c r="CHE3281" s="137"/>
      <c r="CHF3281" s="137"/>
      <c r="CHG3281" s="137"/>
      <c r="CHH3281" s="137"/>
      <c r="CHI3281" s="137"/>
      <c r="CHJ3281" s="137"/>
      <c r="CHK3281" s="137"/>
      <c r="CHL3281" s="137"/>
      <c r="CHM3281" s="137"/>
      <c r="CHN3281" s="137"/>
      <c r="CHO3281" s="137"/>
      <c r="CHP3281" s="137"/>
      <c r="CHQ3281" s="137"/>
      <c r="CHR3281" s="137"/>
      <c r="CHS3281" s="137"/>
      <c r="CHT3281" s="137"/>
      <c r="CHU3281" s="137"/>
      <c r="CHV3281" s="137"/>
      <c r="CHW3281" s="137"/>
      <c r="CHX3281" s="137"/>
      <c r="CHY3281" s="137"/>
      <c r="CHZ3281" s="137"/>
      <c r="CIA3281" s="137"/>
      <c r="CIB3281" s="137"/>
      <c r="CIC3281" s="137"/>
      <c r="CID3281" s="137"/>
      <c r="CIE3281" s="137"/>
      <c r="CIF3281" s="137"/>
      <c r="CIG3281" s="137"/>
      <c r="CIH3281" s="137"/>
      <c r="CII3281" s="137"/>
      <c r="CIJ3281" s="137"/>
      <c r="CIK3281" s="137"/>
      <c r="CIL3281" s="137"/>
      <c r="CIM3281" s="137"/>
      <c r="CIN3281" s="137"/>
      <c r="CIO3281" s="137"/>
      <c r="CIP3281" s="137"/>
      <c r="CIQ3281" s="137"/>
      <c r="CIR3281" s="137"/>
      <c r="CIS3281" s="137"/>
      <c r="CIT3281" s="137"/>
      <c r="CIU3281" s="137"/>
      <c r="CIV3281" s="137"/>
      <c r="CIW3281" s="137"/>
      <c r="CIX3281" s="137"/>
      <c r="CIY3281" s="137"/>
      <c r="CIZ3281" s="137"/>
      <c r="CJA3281" s="137"/>
      <c r="CJB3281" s="137"/>
      <c r="CJC3281" s="137"/>
      <c r="CJD3281" s="137"/>
      <c r="CJE3281" s="137"/>
      <c r="CJF3281" s="137"/>
      <c r="CJG3281" s="137"/>
      <c r="CJH3281" s="137"/>
      <c r="CJI3281" s="137"/>
      <c r="CJJ3281" s="137"/>
      <c r="CJK3281" s="137"/>
      <c r="CJL3281" s="137"/>
      <c r="CJM3281" s="137"/>
      <c r="CJN3281" s="137"/>
      <c r="CJO3281" s="137"/>
      <c r="CJP3281" s="137"/>
      <c r="CJQ3281" s="137"/>
      <c r="CJR3281" s="137"/>
      <c r="CJS3281" s="137"/>
      <c r="CJT3281" s="137"/>
      <c r="CJU3281" s="137"/>
      <c r="CJV3281" s="137"/>
      <c r="CJW3281" s="137"/>
      <c r="CJX3281" s="137"/>
      <c r="CJY3281" s="137"/>
      <c r="CJZ3281" s="137"/>
      <c r="CKA3281" s="137"/>
      <c r="CKB3281" s="137"/>
      <c r="CKC3281" s="137"/>
      <c r="CKD3281" s="137"/>
      <c r="CKE3281" s="137"/>
      <c r="CKF3281" s="137"/>
      <c r="CKG3281" s="137"/>
      <c r="CKH3281" s="137"/>
      <c r="CKI3281" s="137"/>
      <c r="CKJ3281" s="137"/>
      <c r="CKK3281" s="137"/>
      <c r="CKL3281" s="137"/>
      <c r="CKM3281" s="137"/>
      <c r="CKN3281" s="137"/>
      <c r="CKO3281" s="137"/>
      <c r="CKP3281" s="137"/>
      <c r="CKQ3281" s="137"/>
      <c r="CKR3281" s="137"/>
      <c r="CKS3281" s="137"/>
      <c r="CKT3281" s="137"/>
      <c r="CKU3281" s="137"/>
      <c r="CKV3281" s="137"/>
      <c r="CKW3281" s="137"/>
      <c r="CKX3281" s="137"/>
      <c r="CKY3281" s="137"/>
      <c r="CKZ3281" s="137"/>
      <c r="CLA3281" s="137"/>
      <c r="CLB3281" s="137"/>
      <c r="CLC3281" s="137"/>
      <c r="CLD3281" s="137"/>
      <c r="CLE3281" s="137"/>
      <c r="CLF3281" s="137"/>
      <c r="CLG3281" s="137"/>
      <c r="CLH3281" s="137"/>
      <c r="CLI3281" s="137"/>
      <c r="CLJ3281" s="137"/>
      <c r="CLK3281" s="137"/>
      <c r="CLL3281" s="137"/>
      <c r="CLM3281" s="137"/>
      <c r="CLN3281" s="137"/>
      <c r="CLO3281" s="137"/>
      <c r="CLP3281" s="137"/>
      <c r="CLQ3281" s="137"/>
      <c r="CLR3281" s="137"/>
      <c r="CLS3281" s="137"/>
      <c r="CLT3281" s="137"/>
      <c r="CLU3281" s="137"/>
      <c r="CLV3281" s="137"/>
      <c r="CLW3281" s="137"/>
      <c r="CLX3281" s="137"/>
      <c r="CLY3281" s="137"/>
      <c r="CLZ3281" s="137"/>
      <c r="CMA3281" s="137"/>
      <c r="CMB3281" s="137"/>
      <c r="CMC3281" s="137"/>
      <c r="CMD3281" s="137"/>
      <c r="CME3281" s="137"/>
      <c r="CMF3281" s="137"/>
      <c r="CMG3281" s="137"/>
      <c r="CMH3281" s="137"/>
      <c r="CMI3281" s="137"/>
      <c r="CMJ3281" s="137"/>
      <c r="CMK3281" s="137"/>
      <c r="CML3281" s="137"/>
      <c r="CMM3281" s="137"/>
      <c r="CMN3281" s="137"/>
      <c r="CMO3281" s="137"/>
      <c r="CMP3281" s="137"/>
      <c r="CMQ3281" s="137"/>
      <c r="CMR3281" s="137"/>
      <c r="CMS3281" s="137"/>
      <c r="CMT3281" s="137"/>
      <c r="CMU3281" s="137"/>
      <c r="CMV3281" s="137"/>
      <c r="CMW3281" s="137"/>
      <c r="CMX3281" s="137"/>
      <c r="CMY3281" s="137"/>
      <c r="CMZ3281" s="137"/>
      <c r="CNA3281" s="137"/>
      <c r="CNB3281" s="137"/>
      <c r="CNC3281" s="137"/>
      <c r="CND3281" s="137"/>
      <c r="CNE3281" s="137"/>
      <c r="CNF3281" s="137"/>
      <c r="CNG3281" s="137"/>
      <c r="CNH3281" s="137"/>
      <c r="CNI3281" s="137"/>
      <c r="CNJ3281" s="137"/>
      <c r="CNK3281" s="137"/>
      <c r="CNL3281" s="137"/>
      <c r="CNM3281" s="137"/>
      <c r="CNN3281" s="137"/>
      <c r="CNO3281" s="137"/>
      <c r="CNP3281" s="137"/>
      <c r="CNQ3281" s="137"/>
      <c r="CNR3281" s="137"/>
      <c r="CNS3281" s="137"/>
      <c r="CNT3281" s="137"/>
      <c r="CNU3281" s="137"/>
      <c r="CNV3281" s="137"/>
      <c r="CNW3281" s="137"/>
      <c r="CNX3281" s="137"/>
      <c r="CNY3281" s="137"/>
      <c r="CNZ3281" s="137"/>
      <c r="COA3281" s="137"/>
      <c r="COB3281" s="137"/>
      <c r="COC3281" s="137"/>
      <c r="COD3281" s="137"/>
      <c r="COE3281" s="137"/>
      <c r="COF3281" s="137"/>
      <c r="COG3281" s="137"/>
      <c r="COH3281" s="137"/>
      <c r="COI3281" s="137"/>
      <c r="COJ3281" s="137"/>
      <c r="COK3281" s="137"/>
      <c r="COL3281" s="137"/>
      <c r="COM3281" s="137"/>
      <c r="CON3281" s="137"/>
      <c r="COO3281" s="137"/>
      <c r="COP3281" s="137"/>
      <c r="COQ3281" s="137"/>
      <c r="COR3281" s="137"/>
      <c r="COS3281" s="137"/>
      <c r="COT3281" s="137"/>
      <c r="COU3281" s="137"/>
      <c r="COV3281" s="137"/>
      <c r="COW3281" s="137"/>
      <c r="COX3281" s="137"/>
      <c r="COY3281" s="137"/>
      <c r="COZ3281" s="137"/>
      <c r="CPA3281" s="137"/>
      <c r="CPB3281" s="137"/>
      <c r="CPC3281" s="137"/>
      <c r="CPD3281" s="137"/>
      <c r="CPE3281" s="137"/>
      <c r="CPF3281" s="137"/>
      <c r="CPG3281" s="137"/>
      <c r="CPH3281" s="137"/>
      <c r="CPI3281" s="137"/>
      <c r="CPJ3281" s="137"/>
      <c r="CPK3281" s="137"/>
      <c r="CPL3281" s="137"/>
      <c r="CPM3281" s="137"/>
      <c r="CPN3281" s="137"/>
      <c r="CPO3281" s="137"/>
      <c r="CPP3281" s="137"/>
      <c r="CPQ3281" s="137"/>
      <c r="CPR3281" s="137"/>
      <c r="CPS3281" s="137"/>
      <c r="CPT3281" s="137"/>
      <c r="CPU3281" s="137"/>
      <c r="CPV3281" s="137"/>
      <c r="CPW3281" s="137"/>
      <c r="CPX3281" s="137"/>
      <c r="CPY3281" s="137"/>
      <c r="CPZ3281" s="137"/>
      <c r="CQA3281" s="137"/>
      <c r="CQB3281" s="137"/>
      <c r="CQC3281" s="137"/>
      <c r="CQD3281" s="137"/>
      <c r="CQE3281" s="137"/>
      <c r="CQF3281" s="137"/>
      <c r="CQG3281" s="137"/>
      <c r="CQH3281" s="137"/>
      <c r="CQI3281" s="137"/>
      <c r="CQJ3281" s="137"/>
      <c r="CQK3281" s="137"/>
      <c r="CQL3281" s="137"/>
      <c r="CQM3281" s="137"/>
      <c r="CQN3281" s="137"/>
      <c r="CQO3281" s="137"/>
      <c r="CQP3281" s="137"/>
      <c r="CQQ3281" s="137"/>
      <c r="CQR3281" s="137"/>
      <c r="CQS3281" s="137"/>
      <c r="CQT3281" s="137"/>
      <c r="CQU3281" s="137"/>
      <c r="CQV3281" s="137"/>
      <c r="CQW3281" s="137"/>
      <c r="CQX3281" s="137"/>
      <c r="CQY3281" s="137"/>
      <c r="CQZ3281" s="137"/>
      <c r="CRA3281" s="137"/>
      <c r="CRB3281" s="137"/>
      <c r="CRC3281" s="137"/>
      <c r="CRD3281" s="137"/>
      <c r="CRE3281" s="137"/>
      <c r="CRF3281" s="137"/>
      <c r="CRG3281" s="137"/>
      <c r="CRH3281" s="137"/>
      <c r="CRI3281" s="137"/>
      <c r="CRJ3281" s="137"/>
      <c r="CRK3281" s="137"/>
      <c r="CRL3281" s="137"/>
      <c r="CRM3281" s="137"/>
      <c r="CRN3281" s="137"/>
      <c r="CRO3281" s="137"/>
      <c r="CRP3281" s="137"/>
      <c r="CRQ3281" s="137"/>
      <c r="CRR3281" s="137"/>
      <c r="CRS3281" s="137"/>
      <c r="CRT3281" s="137"/>
      <c r="CRU3281" s="137"/>
      <c r="CRV3281" s="137"/>
      <c r="CRW3281" s="137"/>
      <c r="CRX3281" s="137"/>
      <c r="CRY3281" s="137"/>
      <c r="CRZ3281" s="137"/>
      <c r="CSA3281" s="137"/>
      <c r="CSB3281" s="137"/>
      <c r="CSC3281" s="137"/>
      <c r="CSD3281" s="137"/>
      <c r="CSE3281" s="137"/>
      <c r="CSF3281" s="137"/>
      <c r="CSG3281" s="137"/>
      <c r="CSH3281" s="137"/>
      <c r="CSI3281" s="137"/>
      <c r="CSJ3281" s="137"/>
      <c r="CSK3281" s="137"/>
      <c r="CSL3281" s="137"/>
      <c r="CSM3281" s="137"/>
      <c r="CSN3281" s="137"/>
      <c r="CSO3281" s="137"/>
      <c r="CSP3281" s="137"/>
      <c r="CSQ3281" s="137"/>
      <c r="CSR3281" s="137"/>
      <c r="CSS3281" s="137"/>
      <c r="CST3281" s="137"/>
      <c r="CSU3281" s="137"/>
      <c r="CSV3281" s="137"/>
      <c r="CSW3281" s="137"/>
      <c r="CSX3281" s="137"/>
      <c r="CSY3281" s="137"/>
      <c r="CSZ3281" s="137"/>
      <c r="CTA3281" s="137"/>
      <c r="CTB3281" s="137"/>
      <c r="CTC3281" s="137"/>
      <c r="CTD3281" s="137"/>
      <c r="CTE3281" s="137"/>
      <c r="CTF3281" s="137"/>
      <c r="CTG3281" s="137"/>
      <c r="CTH3281" s="137"/>
      <c r="CTI3281" s="137"/>
      <c r="CTJ3281" s="137"/>
      <c r="CTK3281" s="137"/>
      <c r="CTL3281" s="137"/>
      <c r="CTM3281" s="137"/>
      <c r="CTN3281" s="137"/>
      <c r="CTO3281" s="137"/>
      <c r="CTP3281" s="137"/>
      <c r="CTQ3281" s="137"/>
      <c r="CTR3281" s="137"/>
      <c r="CTS3281" s="137"/>
      <c r="CTT3281" s="137"/>
      <c r="CTU3281" s="137"/>
      <c r="CTV3281" s="137"/>
      <c r="CTW3281" s="137"/>
      <c r="CTX3281" s="137"/>
      <c r="CTY3281" s="137"/>
      <c r="CTZ3281" s="137"/>
      <c r="CUA3281" s="137"/>
      <c r="CUB3281" s="137"/>
      <c r="CUC3281" s="137"/>
      <c r="CUD3281" s="137"/>
      <c r="CUE3281" s="137"/>
      <c r="CUF3281" s="137"/>
      <c r="CUG3281" s="137"/>
      <c r="CUH3281" s="137"/>
      <c r="CUI3281" s="137"/>
      <c r="CUJ3281" s="137"/>
      <c r="CUK3281" s="137"/>
      <c r="CUL3281" s="137"/>
      <c r="CUM3281" s="137"/>
      <c r="CUN3281" s="137"/>
      <c r="CUO3281" s="137"/>
      <c r="CUP3281" s="137"/>
      <c r="CUQ3281" s="137"/>
      <c r="CUR3281" s="137"/>
      <c r="CUS3281" s="137"/>
      <c r="CUT3281" s="137"/>
      <c r="CUU3281" s="137"/>
      <c r="CUV3281" s="137"/>
      <c r="CUW3281" s="137"/>
      <c r="CUX3281" s="137"/>
      <c r="CUY3281" s="137"/>
      <c r="CUZ3281" s="137"/>
      <c r="CVA3281" s="137"/>
      <c r="CVB3281" s="137"/>
      <c r="CVC3281" s="137"/>
      <c r="CVD3281" s="137"/>
      <c r="CVE3281" s="137"/>
      <c r="CVF3281" s="137"/>
      <c r="CVG3281" s="137"/>
      <c r="CVH3281" s="137"/>
      <c r="CVI3281" s="137"/>
      <c r="CVJ3281" s="137"/>
      <c r="CVK3281" s="137"/>
      <c r="CVL3281" s="137"/>
      <c r="CVM3281" s="137"/>
      <c r="CVN3281" s="137"/>
      <c r="CVO3281" s="137"/>
      <c r="CVP3281" s="137"/>
      <c r="CVQ3281" s="137"/>
      <c r="CVR3281" s="137"/>
      <c r="CVS3281" s="137"/>
      <c r="CVT3281" s="137"/>
      <c r="CVU3281" s="137"/>
      <c r="CVV3281" s="137"/>
      <c r="CVW3281" s="137"/>
      <c r="CVX3281" s="137"/>
      <c r="CVY3281" s="137"/>
      <c r="CVZ3281" s="137"/>
      <c r="CWA3281" s="137"/>
      <c r="CWB3281" s="137"/>
      <c r="CWC3281" s="137"/>
      <c r="CWD3281" s="137"/>
      <c r="CWE3281" s="137"/>
      <c r="CWF3281" s="137"/>
      <c r="CWG3281" s="137"/>
      <c r="CWH3281" s="137"/>
      <c r="CWI3281" s="137"/>
      <c r="CWJ3281" s="137"/>
      <c r="CWK3281" s="137"/>
      <c r="CWL3281" s="137"/>
      <c r="CWM3281" s="137"/>
      <c r="CWN3281" s="137"/>
      <c r="CWO3281" s="137"/>
      <c r="CWP3281" s="137"/>
      <c r="CWQ3281" s="137"/>
      <c r="CWR3281" s="137"/>
      <c r="CWS3281" s="137"/>
      <c r="CWT3281" s="137"/>
      <c r="CWU3281" s="137"/>
      <c r="CWV3281" s="137"/>
      <c r="CWW3281" s="137"/>
      <c r="CWX3281" s="137"/>
      <c r="CWY3281" s="137"/>
      <c r="CWZ3281" s="137"/>
      <c r="CXA3281" s="137"/>
      <c r="CXB3281" s="137"/>
      <c r="CXC3281" s="137"/>
      <c r="CXD3281" s="137"/>
      <c r="CXE3281" s="137"/>
      <c r="CXF3281" s="137"/>
      <c r="CXG3281" s="137"/>
      <c r="CXH3281" s="137"/>
      <c r="CXI3281" s="137"/>
      <c r="CXJ3281" s="137"/>
      <c r="CXK3281" s="137"/>
      <c r="CXL3281" s="137"/>
      <c r="CXM3281" s="137"/>
      <c r="CXN3281" s="137"/>
      <c r="CXO3281" s="137"/>
      <c r="CXP3281" s="137"/>
      <c r="CXQ3281" s="137"/>
      <c r="CXR3281" s="137"/>
      <c r="CXS3281" s="137"/>
      <c r="CXT3281" s="137"/>
      <c r="CXU3281" s="137"/>
      <c r="CXV3281" s="137"/>
      <c r="CXW3281" s="137"/>
      <c r="CXX3281" s="137"/>
      <c r="CXY3281" s="137"/>
      <c r="CXZ3281" s="137"/>
      <c r="CYA3281" s="137"/>
      <c r="CYB3281" s="137"/>
      <c r="CYC3281" s="137"/>
      <c r="CYD3281" s="137"/>
      <c r="CYE3281" s="137"/>
      <c r="CYF3281" s="137"/>
      <c r="CYG3281" s="137"/>
      <c r="CYH3281" s="137"/>
      <c r="CYI3281" s="137"/>
      <c r="CYJ3281" s="137"/>
      <c r="CYK3281" s="137"/>
      <c r="CYL3281" s="137"/>
      <c r="CYM3281" s="137"/>
      <c r="CYN3281" s="137"/>
      <c r="CYO3281" s="137"/>
      <c r="CYP3281" s="137"/>
      <c r="CYQ3281" s="137"/>
      <c r="CYR3281" s="137"/>
      <c r="CYS3281" s="137"/>
      <c r="CYT3281" s="137"/>
      <c r="CYU3281" s="137"/>
      <c r="CYV3281" s="137"/>
      <c r="CYW3281" s="137"/>
      <c r="CYX3281" s="137"/>
      <c r="CYY3281" s="137"/>
      <c r="CYZ3281" s="137"/>
      <c r="CZA3281" s="137"/>
      <c r="CZB3281" s="137"/>
      <c r="CZC3281" s="137"/>
      <c r="CZD3281" s="137"/>
      <c r="CZE3281" s="137"/>
      <c r="CZF3281" s="137"/>
      <c r="CZG3281" s="137"/>
      <c r="CZH3281" s="137"/>
      <c r="CZI3281" s="137"/>
      <c r="CZJ3281" s="137"/>
      <c r="CZK3281" s="137"/>
      <c r="CZL3281" s="137"/>
      <c r="CZM3281" s="137"/>
      <c r="CZN3281" s="137"/>
      <c r="CZO3281" s="137"/>
      <c r="CZP3281" s="137"/>
      <c r="CZQ3281" s="137"/>
      <c r="CZR3281" s="137"/>
      <c r="CZS3281" s="137"/>
      <c r="CZT3281" s="137"/>
      <c r="CZU3281" s="137"/>
      <c r="CZV3281" s="137"/>
      <c r="CZW3281" s="137"/>
      <c r="CZX3281" s="137"/>
      <c r="CZY3281" s="137"/>
      <c r="CZZ3281" s="137"/>
      <c r="DAA3281" s="137"/>
      <c r="DAB3281" s="137"/>
      <c r="DAC3281" s="137"/>
      <c r="DAD3281" s="137"/>
      <c r="DAE3281" s="137"/>
      <c r="DAF3281" s="137"/>
      <c r="DAG3281" s="137"/>
      <c r="DAH3281" s="137"/>
      <c r="DAI3281" s="137"/>
      <c r="DAJ3281" s="137"/>
      <c r="DAK3281" s="137"/>
      <c r="DAL3281" s="137"/>
      <c r="DAM3281" s="137"/>
      <c r="DAN3281" s="137"/>
      <c r="DAO3281" s="137"/>
      <c r="DAP3281" s="137"/>
      <c r="DAQ3281" s="137"/>
      <c r="DAR3281" s="137"/>
      <c r="DAS3281" s="137"/>
      <c r="DAT3281" s="137"/>
      <c r="DAU3281" s="137"/>
      <c r="DAV3281" s="137"/>
      <c r="DAW3281" s="137"/>
      <c r="DAX3281" s="137"/>
      <c r="DAY3281" s="137"/>
      <c r="DAZ3281" s="137"/>
      <c r="DBA3281" s="137"/>
      <c r="DBB3281" s="137"/>
      <c r="DBC3281" s="137"/>
      <c r="DBD3281" s="137"/>
      <c r="DBE3281" s="137"/>
      <c r="DBF3281" s="137"/>
      <c r="DBG3281" s="137"/>
      <c r="DBH3281" s="137"/>
      <c r="DBI3281" s="137"/>
      <c r="DBJ3281" s="137"/>
      <c r="DBK3281" s="137"/>
      <c r="DBL3281" s="137"/>
      <c r="DBM3281" s="137"/>
      <c r="DBN3281" s="137"/>
      <c r="DBO3281" s="137"/>
      <c r="DBP3281" s="137"/>
      <c r="DBQ3281" s="137"/>
      <c r="DBR3281" s="137"/>
      <c r="DBS3281" s="137"/>
      <c r="DBT3281" s="137"/>
      <c r="DBU3281" s="137"/>
      <c r="DBV3281" s="137"/>
      <c r="DBW3281" s="137"/>
      <c r="DBX3281" s="137"/>
      <c r="DBY3281" s="137"/>
      <c r="DBZ3281" s="137"/>
      <c r="DCA3281" s="137"/>
      <c r="DCB3281" s="137"/>
      <c r="DCC3281" s="137"/>
      <c r="DCD3281" s="137"/>
      <c r="DCE3281" s="137"/>
      <c r="DCF3281" s="137"/>
      <c r="DCG3281" s="137"/>
      <c r="DCH3281" s="137"/>
      <c r="DCI3281" s="137"/>
      <c r="DCJ3281" s="137"/>
      <c r="DCK3281" s="137"/>
      <c r="DCL3281" s="137"/>
      <c r="DCM3281" s="137"/>
      <c r="DCN3281" s="137"/>
      <c r="DCO3281" s="137"/>
      <c r="DCP3281" s="137"/>
      <c r="DCQ3281" s="137"/>
      <c r="DCR3281" s="137"/>
      <c r="DCS3281" s="137"/>
      <c r="DCT3281" s="137"/>
      <c r="DCU3281" s="137"/>
      <c r="DCV3281" s="137"/>
      <c r="DCW3281" s="137"/>
      <c r="DCX3281" s="137"/>
      <c r="DCY3281" s="137"/>
      <c r="DCZ3281" s="137"/>
      <c r="DDA3281" s="137"/>
      <c r="DDB3281" s="137"/>
      <c r="DDC3281" s="137"/>
      <c r="DDD3281" s="137"/>
      <c r="DDE3281" s="137"/>
      <c r="DDF3281" s="137"/>
      <c r="DDG3281" s="137"/>
      <c r="DDH3281" s="137"/>
      <c r="DDI3281" s="137"/>
      <c r="DDJ3281" s="137"/>
      <c r="DDK3281" s="137"/>
      <c r="DDL3281" s="137"/>
      <c r="DDM3281" s="137"/>
      <c r="DDN3281" s="137"/>
      <c r="DDO3281" s="137"/>
      <c r="DDP3281" s="137"/>
      <c r="DDQ3281" s="137"/>
      <c r="DDR3281" s="137"/>
      <c r="DDS3281" s="137"/>
      <c r="DDT3281" s="137"/>
      <c r="DDU3281" s="137"/>
      <c r="DDV3281" s="137"/>
      <c r="DDW3281" s="137"/>
      <c r="DDX3281" s="137"/>
      <c r="DDY3281" s="137"/>
      <c r="DDZ3281" s="137"/>
      <c r="DEA3281" s="137"/>
      <c r="DEB3281" s="137"/>
      <c r="DEC3281" s="137"/>
      <c r="DED3281" s="137"/>
      <c r="DEE3281" s="137"/>
      <c r="DEF3281" s="137"/>
      <c r="DEG3281" s="137"/>
      <c r="DEH3281" s="137"/>
      <c r="DEI3281" s="137"/>
      <c r="DEJ3281" s="137"/>
      <c r="DEK3281" s="137"/>
      <c r="DEL3281" s="137"/>
      <c r="DEM3281" s="137"/>
      <c r="DEN3281" s="137"/>
      <c r="DEO3281" s="137"/>
      <c r="DEP3281" s="137"/>
      <c r="DEQ3281" s="137"/>
      <c r="DER3281" s="137"/>
      <c r="DES3281" s="137"/>
      <c r="DET3281" s="137"/>
      <c r="DEU3281" s="137"/>
      <c r="DEV3281" s="137"/>
      <c r="DEW3281" s="137"/>
      <c r="DEX3281" s="137"/>
      <c r="DEY3281" s="137"/>
      <c r="DEZ3281" s="137"/>
      <c r="DFA3281" s="137"/>
      <c r="DFB3281" s="137"/>
      <c r="DFC3281" s="137"/>
      <c r="DFD3281" s="137"/>
      <c r="DFE3281" s="137"/>
      <c r="DFF3281" s="137"/>
      <c r="DFG3281" s="137"/>
      <c r="DFH3281" s="137"/>
      <c r="DFI3281" s="137"/>
      <c r="DFJ3281" s="137"/>
      <c r="DFK3281" s="137"/>
      <c r="DFL3281" s="137"/>
      <c r="DFM3281" s="137"/>
      <c r="DFN3281" s="137"/>
      <c r="DFO3281" s="137"/>
      <c r="DFP3281" s="137"/>
      <c r="DFQ3281" s="137"/>
      <c r="DFR3281" s="137"/>
      <c r="DFS3281" s="137"/>
      <c r="DFT3281" s="137"/>
      <c r="DFU3281" s="137"/>
      <c r="DFV3281" s="137"/>
      <c r="DFW3281" s="137"/>
      <c r="DFX3281" s="137"/>
      <c r="DFY3281" s="137"/>
      <c r="DFZ3281" s="137"/>
      <c r="DGA3281" s="137"/>
      <c r="DGB3281" s="137"/>
      <c r="DGC3281" s="137"/>
      <c r="DGD3281" s="137"/>
      <c r="DGE3281" s="137"/>
      <c r="DGF3281" s="137"/>
      <c r="DGG3281" s="137"/>
      <c r="DGH3281" s="137"/>
      <c r="DGI3281" s="137"/>
      <c r="DGJ3281" s="137"/>
      <c r="DGK3281" s="137"/>
      <c r="DGL3281" s="137"/>
      <c r="DGM3281" s="137"/>
      <c r="DGN3281" s="137"/>
      <c r="DGO3281" s="137"/>
      <c r="DGP3281" s="137"/>
      <c r="DGQ3281" s="137"/>
      <c r="DGR3281" s="137"/>
      <c r="DGS3281" s="137"/>
      <c r="DGT3281" s="137"/>
      <c r="DGU3281" s="137"/>
      <c r="DGV3281" s="137"/>
      <c r="DGW3281" s="137"/>
      <c r="DGX3281" s="137"/>
      <c r="DGY3281" s="137"/>
      <c r="DGZ3281" s="137"/>
      <c r="DHA3281" s="137"/>
      <c r="DHB3281" s="137"/>
      <c r="DHC3281" s="137"/>
      <c r="DHD3281" s="137"/>
      <c r="DHE3281" s="137"/>
      <c r="DHF3281" s="137"/>
      <c r="DHG3281" s="137"/>
      <c r="DHH3281" s="137"/>
      <c r="DHI3281" s="137"/>
      <c r="DHJ3281" s="137"/>
      <c r="DHK3281" s="137"/>
      <c r="DHL3281" s="137"/>
      <c r="DHM3281" s="137"/>
      <c r="DHN3281" s="137"/>
      <c r="DHO3281" s="137"/>
    </row>
    <row r="3282" spans="1:2927" s="148" customFormat="1" ht="26.15" customHeight="1" outlineLevel="1" x14ac:dyDescent="0.35">
      <c r="A3282" s="83" t="s">
        <v>4530</v>
      </c>
      <c r="B3282" s="84" t="s">
        <v>454</v>
      </c>
      <c r="C3282" s="85"/>
      <c r="D3282" s="86"/>
      <c r="E3282" s="101"/>
      <c r="F3282" s="101"/>
      <c r="G3282" s="101"/>
      <c r="H3282" s="101"/>
      <c r="I3282" s="101">
        <f t="shared" si="201"/>
        <v>0</v>
      </c>
      <c r="J3282" s="101"/>
      <c r="K3282" s="101"/>
      <c r="L3282" s="101"/>
      <c r="M3282" s="101"/>
      <c r="N3282" s="101">
        <f t="shared" si="200"/>
        <v>0</v>
      </c>
      <c r="O3282" s="88">
        <v>46113</v>
      </c>
      <c r="P3282" s="88">
        <v>46188</v>
      </c>
      <c r="Q3282" s="89">
        <v>0.5</v>
      </c>
      <c r="R3282" s="90" t="s">
        <v>33</v>
      </c>
      <c r="S3282" s="91"/>
      <c r="T3282" s="91"/>
      <c r="U3282" s="102"/>
      <c r="V3282" s="137"/>
      <c r="W3282" s="137"/>
      <c r="X3282" s="137"/>
      <c r="Y3282" s="137"/>
      <c r="Z3282" s="137"/>
      <c r="AA3282" s="137"/>
      <c r="AB3282" s="137"/>
      <c r="AC3282" s="137"/>
      <c r="AD3282" s="137"/>
      <c r="AE3282" s="137"/>
      <c r="AF3282" s="137"/>
      <c r="AG3282" s="137"/>
      <c r="AH3282" s="137"/>
      <c r="AI3282" s="137"/>
      <c r="AJ3282" s="137"/>
      <c r="AK3282" s="137"/>
      <c r="AL3282" s="137"/>
      <c r="AM3282" s="137"/>
      <c r="AN3282" s="137"/>
      <c r="AO3282" s="137"/>
      <c r="AP3282" s="137"/>
      <c r="AQ3282" s="137"/>
      <c r="AR3282" s="137"/>
      <c r="AS3282" s="137"/>
      <c r="AT3282" s="137"/>
      <c r="AU3282" s="137"/>
      <c r="AV3282" s="137"/>
      <c r="AW3282" s="137"/>
      <c r="AX3282" s="137"/>
      <c r="AY3282" s="137"/>
      <c r="AZ3282" s="137"/>
      <c r="BA3282" s="137"/>
      <c r="BB3282" s="137"/>
      <c r="BC3282" s="137"/>
      <c r="BD3282" s="137"/>
      <c r="BE3282" s="137"/>
      <c r="BF3282" s="137"/>
      <c r="BG3282" s="137"/>
      <c r="BH3282" s="137"/>
      <c r="BI3282" s="137"/>
      <c r="BJ3282" s="137"/>
      <c r="BK3282" s="137"/>
      <c r="BL3282" s="137"/>
      <c r="BM3282" s="137"/>
      <c r="BN3282" s="137"/>
      <c r="BO3282" s="137"/>
      <c r="BP3282" s="137"/>
      <c r="BQ3282" s="137"/>
      <c r="BR3282" s="137"/>
      <c r="BS3282" s="137"/>
      <c r="BT3282" s="137"/>
      <c r="BU3282" s="137"/>
      <c r="BV3282" s="137"/>
      <c r="BW3282" s="137"/>
      <c r="BX3282" s="137"/>
      <c r="BY3282" s="137"/>
      <c r="BZ3282" s="137"/>
      <c r="CA3282" s="137"/>
      <c r="CB3282" s="137"/>
      <c r="CC3282" s="137"/>
      <c r="CD3282" s="137"/>
      <c r="CE3282" s="137"/>
      <c r="CF3282" s="137"/>
      <c r="CG3282" s="137"/>
      <c r="CH3282" s="137"/>
      <c r="CI3282" s="137"/>
      <c r="CJ3282" s="137"/>
      <c r="CK3282" s="137"/>
      <c r="CL3282" s="137"/>
      <c r="CM3282" s="137"/>
      <c r="CN3282" s="137"/>
      <c r="CO3282" s="137"/>
      <c r="CP3282" s="137"/>
      <c r="CQ3282" s="137"/>
      <c r="CR3282" s="137"/>
      <c r="CS3282" s="137"/>
      <c r="CT3282" s="137"/>
      <c r="CU3282" s="137"/>
      <c r="CV3282" s="137"/>
      <c r="CW3282" s="137"/>
      <c r="CX3282" s="137"/>
      <c r="CY3282" s="137"/>
      <c r="CZ3282" s="137"/>
      <c r="DA3282" s="137"/>
      <c r="DB3282" s="137"/>
      <c r="DC3282" s="137"/>
      <c r="DD3282" s="137"/>
      <c r="DE3282" s="137"/>
      <c r="DF3282" s="137"/>
      <c r="DG3282" s="137"/>
      <c r="DH3282" s="137"/>
      <c r="DI3282" s="137"/>
      <c r="DJ3282" s="137"/>
      <c r="DK3282" s="137"/>
      <c r="DL3282" s="137"/>
      <c r="DM3282" s="137"/>
      <c r="DN3282" s="137"/>
      <c r="DO3282" s="137"/>
      <c r="DP3282" s="137"/>
      <c r="DQ3282" s="137"/>
      <c r="DR3282" s="137"/>
      <c r="DS3282" s="137"/>
      <c r="DT3282" s="137"/>
      <c r="DU3282" s="137"/>
      <c r="DV3282" s="137"/>
      <c r="DW3282" s="137"/>
      <c r="DX3282" s="137"/>
      <c r="DY3282" s="137"/>
      <c r="DZ3282" s="137"/>
      <c r="EA3282" s="137"/>
      <c r="EB3282" s="137"/>
      <c r="EC3282" s="137"/>
      <c r="ED3282" s="137"/>
      <c r="EE3282" s="137"/>
      <c r="EF3282" s="137"/>
      <c r="EG3282" s="137"/>
      <c r="EH3282" s="137"/>
      <c r="EI3282" s="137"/>
      <c r="EJ3282" s="137"/>
      <c r="EK3282" s="137"/>
      <c r="EL3282" s="137"/>
      <c r="EM3282" s="137"/>
      <c r="EN3282" s="137"/>
      <c r="EO3282" s="137"/>
      <c r="EP3282" s="137"/>
      <c r="EQ3282" s="137"/>
      <c r="ER3282" s="137"/>
      <c r="ES3282" s="137"/>
      <c r="ET3282" s="137"/>
      <c r="EU3282" s="137"/>
      <c r="EV3282" s="137"/>
      <c r="EW3282" s="137"/>
      <c r="EX3282" s="137"/>
      <c r="EY3282" s="137"/>
      <c r="EZ3282" s="137"/>
      <c r="FA3282" s="137"/>
      <c r="FB3282" s="137"/>
      <c r="FC3282" s="137"/>
      <c r="FD3282" s="137"/>
      <c r="FE3282" s="137"/>
      <c r="FF3282" s="137"/>
      <c r="FG3282" s="137"/>
      <c r="FH3282" s="137"/>
      <c r="FI3282" s="137"/>
      <c r="FJ3282" s="137"/>
      <c r="FK3282" s="137"/>
      <c r="FL3282" s="137"/>
      <c r="FM3282" s="137"/>
      <c r="FN3282" s="137"/>
      <c r="FO3282" s="137"/>
      <c r="FP3282" s="137"/>
      <c r="FQ3282" s="137"/>
      <c r="FR3282" s="137"/>
      <c r="FS3282" s="137"/>
      <c r="FT3282" s="137"/>
      <c r="FU3282" s="137"/>
      <c r="FV3282" s="137"/>
      <c r="FW3282" s="137"/>
      <c r="FX3282" s="137"/>
      <c r="FY3282" s="137"/>
      <c r="FZ3282" s="137"/>
      <c r="GA3282" s="137"/>
      <c r="GB3282" s="137"/>
      <c r="GC3282" s="137"/>
      <c r="GD3282" s="137"/>
      <c r="GE3282" s="137"/>
      <c r="GF3282" s="137"/>
      <c r="GG3282" s="137"/>
      <c r="GH3282" s="137"/>
      <c r="GI3282" s="137"/>
      <c r="GJ3282" s="137"/>
      <c r="GK3282" s="137"/>
      <c r="GL3282" s="137"/>
      <c r="GM3282" s="137"/>
      <c r="GN3282" s="137"/>
      <c r="GO3282" s="137"/>
      <c r="GP3282" s="137"/>
      <c r="GQ3282" s="137"/>
      <c r="GR3282" s="137"/>
      <c r="GS3282" s="137"/>
      <c r="GT3282" s="137"/>
      <c r="GU3282" s="137"/>
      <c r="GV3282" s="137"/>
      <c r="GW3282" s="137"/>
      <c r="GX3282" s="137"/>
      <c r="GY3282" s="137"/>
      <c r="GZ3282" s="137"/>
      <c r="HA3282" s="137"/>
      <c r="HB3282" s="137"/>
      <c r="HC3282" s="137"/>
      <c r="HD3282" s="137"/>
      <c r="HE3282" s="137"/>
      <c r="HF3282" s="137"/>
      <c r="HG3282" s="137"/>
      <c r="HH3282" s="137"/>
      <c r="HI3282" s="137"/>
      <c r="HJ3282" s="137"/>
      <c r="HK3282" s="137"/>
      <c r="HL3282" s="137"/>
      <c r="HM3282" s="137"/>
      <c r="HN3282" s="137"/>
      <c r="HO3282" s="137"/>
      <c r="HP3282" s="137"/>
      <c r="HQ3282" s="137"/>
      <c r="HR3282" s="137"/>
      <c r="HS3282" s="137"/>
      <c r="HT3282" s="137"/>
      <c r="HU3282" s="137"/>
      <c r="HV3282" s="137"/>
      <c r="HW3282" s="137"/>
      <c r="HX3282" s="137"/>
      <c r="HY3282" s="137"/>
      <c r="HZ3282" s="137"/>
      <c r="IA3282" s="137"/>
      <c r="IB3282" s="137"/>
      <c r="IC3282" s="137"/>
      <c r="ID3282" s="137"/>
      <c r="IE3282" s="137"/>
      <c r="IF3282" s="137"/>
      <c r="IG3282" s="137"/>
      <c r="IH3282" s="137"/>
      <c r="II3282" s="137"/>
      <c r="IJ3282" s="137"/>
      <c r="IK3282" s="137"/>
      <c r="IL3282" s="137"/>
      <c r="IM3282" s="137"/>
      <c r="IN3282" s="137"/>
      <c r="IO3282" s="137"/>
      <c r="IP3282" s="137"/>
      <c r="IQ3282" s="137"/>
      <c r="IR3282" s="137"/>
      <c r="IS3282" s="137"/>
      <c r="IT3282" s="137"/>
      <c r="IU3282" s="137"/>
      <c r="IV3282" s="137"/>
      <c r="IW3282" s="137"/>
      <c r="IX3282" s="137"/>
      <c r="IY3282" s="137"/>
      <c r="IZ3282" s="137"/>
      <c r="JA3282" s="137"/>
      <c r="JB3282" s="137"/>
      <c r="JC3282" s="137"/>
      <c r="JD3282" s="137"/>
      <c r="JE3282" s="137"/>
      <c r="JF3282" s="137"/>
      <c r="JG3282" s="137"/>
      <c r="JH3282" s="137"/>
      <c r="JI3282" s="137"/>
      <c r="JJ3282" s="137"/>
      <c r="JK3282" s="137"/>
      <c r="JL3282" s="137"/>
      <c r="JM3282" s="137"/>
      <c r="JN3282" s="137"/>
      <c r="JO3282" s="137"/>
      <c r="JP3282" s="137"/>
      <c r="JQ3282" s="137"/>
      <c r="JR3282" s="137"/>
      <c r="JS3282" s="137"/>
      <c r="JT3282" s="137"/>
      <c r="JU3282" s="137"/>
      <c r="JV3282" s="137"/>
      <c r="JW3282" s="137"/>
      <c r="JX3282" s="137"/>
      <c r="JY3282" s="137"/>
      <c r="JZ3282" s="137"/>
      <c r="KA3282" s="137"/>
      <c r="KB3282" s="137"/>
      <c r="KC3282" s="137"/>
      <c r="KD3282" s="137"/>
      <c r="KE3282" s="137"/>
      <c r="KF3282" s="137"/>
      <c r="KG3282" s="137"/>
      <c r="KH3282" s="137"/>
      <c r="KI3282" s="137"/>
      <c r="KJ3282" s="137"/>
      <c r="KK3282" s="137"/>
      <c r="KL3282" s="137"/>
      <c r="KM3282" s="137"/>
      <c r="KN3282" s="137"/>
      <c r="KO3282" s="137"/>
      <c r="KP3282" s="137"/>
      <c r="KQ3282" s="137"/>
      <c r="KR3282" s="137"/>
      <c r="KS3282" s="137"/>
      <c r="KT3282" s="137"/>
      <c r="KU3282" s="137"/>
      <c r="KV3282" s="137"/>
      <c r="KW3282" s="137"/>
      <c r="KX3282" s="137"/>
      <c r="KY3282" s="137"/>
      <c r="KZ3282" s="137"/>
      <c r="LA3282" s="137"/>
      <c r="LB3282" s="137"/>
      <c r="LC3282" s="137"/>
      <c r="LD3282" s="137"/>
      <c r="LE3282" s="137"/>
      <c r="LF3282" s="137"/>
      <c r="LG3282" s="137"/>
      <c r="LH3282" s="137"/>
      <c r="LI3282" s="137"/>
      <c r="LJ3282" s="137"/>
      <c r="LK3282" s="137"/>
      <c r="LL3282" s="137"/>
      <c r="LM3282" s="137"/>
      <c r="LN3282" s="137"/>
      <c r="LO3282" s="137"/>
      <c r="LP3282" s="137"/>
      <c r="LQ3282" s="137"/>
      <c r="LR3282" s="137"/>
      <c r="LS3282" s="137"/>
      <c r="LT3282" s="137"/>
      <c r="LU3282" s="137"/>
      <c r="LV3282" s="137"/>
      <c r="LW3282" s="137"/>
      <c r="LX3282" s="137"/>
      <c r="LY3282" s="137"/>
      <c r="LZ3282" s="137"/>
      <c r="MA3282" s="137"/>
      <c r="MB3282" s="137"/>
      <c r="MC3282" s="137"/>
      <c r="MD3282" s="137"/>
      <c r="ME3282" s="137"/>
      <c r="MF3282" s="137"/>
      <c r="MG3282" s="137"/>
      <c r="MH3282" s="137"/>
      <c r="MI3282" s="137"/>
      <c r="MJ3282" s="137"/>
      <c r="MK3282" s="137"/>
      <c r="ML3282" s="137"/>
      <c r="MM3282" s="137"/>
      <c r="MN3282" s="137"/>
      <c r="MO3282" s="137"/>
      <c r="MP3282" s="137"/>
      <c r="MQ3282" s="137"/>
      <c r="MR3282" s="137"/>
      <c r="MS3282" s="137"/>
      <c r="MT3282" s="137"/>
      <c r="MU3282" s="137"/>
      <c r="MV3282" s="137"/>
      <c r="MW3282" s="137"/>
      <c r="MX3282" s="137"/>
      <c r="MY3282" s="137"/>
      <c r="MZ3282" s="137"/>
      <c r="NA3282" s="137"/>
      <c r="NB3282" s="137"/>
      <c r="NC3282" s="137"/>
      <c r="ND3282" s="137"/>
      <c r="NE3282" s="137"/>
      <c r="NF3282" s="137"/>
      <c r="NG3282" s="137"/>
      <c r="NH3282" s="137"/>
      <c r="NI3282" s="137"/>
      <c r="NJ3282" s="137"/>
      <c r="NK3282" s="137"/>
      <c r="NL3282" s="137"/>
      <c r="NM3282" s="137"/>
      <c r="NN3282" s="137"/>
      <c r="NO3282" s="137"/>
      <c r="NP3282" s="137"/>
      <c r="NQ3282" s="137"/>
      <c r="NR3282" s="137"/>
      <c r="NS3282" s="137"/>
      <c r="NT3282" s="137"/>
      <c r="NU3282" s="137"/>
      <c r="NV3282" s="137"/>
      <c r="NW3282" s="137"/>
      <c r="NX3282" s="137"/>
      <c r="NY3282" s="137"/>
      <c r="NZ3282" s="137"/>
      <c r="OA3282" s="137"/>
      <c r="OB3282" s="137"/>
      <c r="OC3282" s="137"/>
      <c r="OD3282" s="137"/>
      <c r="OE3282" s="137"/>
      <c r="OF3282" s="137"/>
      <c r="OG3282" s="137"/>
      <c r="OH3282" s="137"/>
      <c r="OI3282" s="137"/>
      <c r="OJ3282" s="137"/>
      <c r="OK3282" s="137"/>
      <c r="OL3282" s="137"/>
      <c r="OM3282" s="137"/>
      <c r="ON3282" s="137"/>
      <c r="OO3282" s="137"/>
      <c r="OP3282" s="137"/>
      <c r="OQ3282" s="137"/>
      <c r="OR3282" s="137"/>
      <c r="OS3282" s="137"/>
      <c r="OT3282" s="137"/>
      <c r="OU3282" s="137"/>
      <c r="OV3282" s="137"/>
      <c r="OW3282" s="137"/>
      <c r="OX3282" s="137"/>
      <c r="OY3282" s="137"/>
      <c r="OZ3282" s="137"/>
      <c r="PA3282" s="137"/>
      <c r="PB3282" s="137"/>
      <c r="PC3282" s="137"/>
      <c r="PD3282" s="137"/>
      <c r="PE3282" s="137"/>
      <c r="PF3282" s="137"/>
      <c r="PG3282" s="137"/>
      <c r="PH3282" s="137"/>
      <c r="PI3282" s="137"/>
      <c r="PJ3282" s="137"/>
      <c r="PK3282" s="137"/>
      <c r="PL3282" s="137"/>
      <c r="PM3282" s="137"/>
      <c r="PN3282" s="137"/>
      <c r="PO3282" s="137"/>
      <c r="PP3282" s="137"/>
      <c r="PQ3282" s="137"/>
      <c r="PR3282" s="137"/>
      <c r="PS3282" s="137"/>
      <c r="PT3282" s="137"/>
      <c r="PU3282" s="137"/>
      <c r="PV3282" s="137"/>
      <c r="PW3282" s="137"/>
      <c r="PX3282" s="137"/>
      <c r="PY3282" s="137"/>
      <c r="PZ3282" s="137"/>
      <c r="QA3282" s="137"/>
      <c r="QB3282" s="137"/>
      <c r="QC3282" s="137"/>
      <c r="QD3282" s="137"/>
      <c r="QE3282" s="137"/>
      <c r="QF3282" s="137"/>
      <c r="QG3282" s="137"/>
      <c r="QH3282" s="137"/>
      <c r="QI3282" s="137"/>
      <c r="QJ3282" s="137"/>
      <c r="QK3282" s="137"/>
      <c r="QL3282" s="137"/>
      <c r="QM3282" s="137"/>
      <c r="QN3282" s="137"/>
      <c r="QO3282" s="137"/>
      <c r="QP3282" s="137"/>
      <c r="QQ3282" s="137"/>
      <c r="QR3282" s="137"/>
      <c r="QS3282" s="137"/>
      <c r="QT3282" s="137"/>
      <c r="QU3282" s="137"/>
      <c r="QV3282" s="137"/>
      <c r="QW3282" s="137"/>
      <c r="QX3282" s="137"/>
      <c r="QY3282" s="137"/>
      <c r="QZ3282" s="137"/>
      <c r="RA3282" s="137"/>
      <c r="RB3282" s="137"/>
      <c r="RC3282" s="137"/>
      <c r="RD3282" s="137"/>
      <c r="RE3282" s="137"/>
      <c r="RF3282" s="137"/>
      <c r="RG3282" s="137"/>
      <c r="RH3282" s="137"/>
      <c r="RI3282" s="137"/>
      <c r="RJ3282" s="137"/>
      <c r="RK3282" s="137"/>
      <c r="RL3282" s="137"/>
      <c r="RM3282" s="137"/>
      <c r="RN3282" s="137"/>
      <c r="RO3282" s="137"/>
      <c r="RP3282" s="137"/>
      <c r="RQ3282" s="137"/>
      <c r="RR3282" s="137"/>
      <c r="RS3282" s="137"/>
      <c r="RT3282" s="137"/>
      <c r="RU3282" s="137"/>
      <c r="RV3282" s="137"/>
      <c r="RW3282" s="137"/>
      <c r="RX3282" s="137"/>
      <c r="RY3282" s="137"/>
      <c r="RZ3282" s="137"/>
      <c r="SA3282" s="137"/>
      <c r="SB3282" s="137"/>
      <c r="SC3282" s="137"/>
      <c r="SD3282" s="137"/>
      <c r="SE3282" s="137"/>
      <c r="SF3282" s="137"/>
      <c r="SG3282" s="137"/>
      <c r="SH3282" s="137"/>
      <c r="SI3282" s="137"/>
      <c r="SJ3282" s="137"/>
      <c r="SK3282" s="137"/>
      <c r="SL3282" s="137"/>
      <c r="SM3282" s="137"/>
      <c r="SN3282" s="137"/>
      <c r="SO3282" s="137"/>
      <c r="SP3282" s="137"/>
      <c r="SQ3282" s="137"/>
      <c r="SR3282" s="137"/>
      <c r="SS3282" s="137"/>
      <c r="ST3282" s="137"/>
      <c r="SU3282" s="137"/>
      <c r="SV3282" s="137"/>
      <c r="SW3282" s="137"/>
      <c r="SX3282" s="137"/>
      <c r="SY3282" s="137"/>
      <c r="SZ3282" s="137"/>
      <c r="TA3282" s="137"/>
      <c r="TB3282" s="137"/>
      <c r="TC3282" s="137"/>
      <c r="TD3282" s="137"/>
      <c r="TE3282" s="137"/>
      <c r="TF3282" s="137"/>
      <c r="TG3282" s="137"/>
      <c r="TH3282" s="137"/>
      <c r="TI3282" s="137"/>
      <c r="TJ3282" s="137"/>
      <c r="TK3282" s="137"/>
      <c r="TL3282" s="137"/>
      <c r="TM3282" s="137"/>
      <c r="TN3282" s="137"/>
      <c r="TO3282" s="137"/>
      <c r="TP3282" s="137"/>
      <c r="TQ3282" s="137"/>
      <c r="TR3282" s="137"/>
      <c r="TS3282" s="137"/>
      <c r="TT3282" s="137"/>
      <c r="TU3282" s="137"/>
      <c r="TV3282" s="137"/>
      <c r="TW3282" s="137"/>
      <c r="TX3282" s="137"/>
      <c r="TY3282" s="137"/>
      <c r="TZ3282" s="137"/>
      <c r="UA3282" s="137"/>
      <c r="UB3282" s="137"/>
      <c r="UC3282" s="137"/>
      <c r="UD3282" s="137"/>
      <c r="UE3282" s="137"/>
      <c r="UF3282" s="137"/>
      <c r="UG3282" s="137"/>
      <c r="UH3282" s="137"/>
      <c r="UI3282" s="137"/>
      <c r="UJ3282" s="137"/>
      <c r="UK3282" s="137"/>
      <c r="UL3282" s="137"/>
      <c r="UM3282" s="137"/>
      <c r="UN3282" s="137"/>
      <c r="UO3282" s="137"/>
      <c r="UP3282" s="137"/>
      <c r="UQ3282" s="137"/>
      <c r="UR3282" s="137"/>
      <c r="US3282" s="137"/>
      <c r="UT3282" s="137"/>
      <c r="UU3282" s="137"/>
      <c r="UV3282" s="137"/>
      <c r="UW3282" s="137"/>
      <c r="UX3282" s="137"/>
      <c r="UY3282" s="137"/>
      <c r="UZ3282" s="137"/>
      <c r="VA3282" s="137"/>
      <c r="VB3282" s="137"/>
      <c r="VC3282" s="137"/>
      <c r="VD3282" s="137"/>
      <c r="VE3282" s="137"/>
      <c r="VF3282" s="137"/>
      <c r="VG3282" s="137"/>
      <c r="VH3282" s="137"/>
      <c r="VI3282" s="137"/>
      <c r="VJ3282" s="137"/>
      <c r="VK3282" s="137"/>
      <c r="VL3282" s="137"/>
      <c r="VM3282" s="137"/>
      <c r="VN3282" s="137"/>
      <c r="VO3282" s="137"/>
      <c r="VP3282" s="137"/>
      <c r="VQ3282" s="137"/>
      <c r="VR3282" s="137"/>
      <c r="VS3282" s="137"/>
      <c r="VT3282" s="137"/>
      <c r="VU3282" s="137"/>
      <c r="VV3282" s="137"/>
      <c r="VW3282" s="137"/>
      <c r="VX3282" s="137"/>
      <c r="VY3282" s="137"/>
      <c r="VZ3282" s="137"/>
      <c r="WA3282" s="137"/>
      <c r="WB3282" s="137"/>
      <c r="WC3282" s="137"/>
      <c r="WD3282" s="137"/>
      <c r="WE3282" s="137"/>
      <c r="WF3282" s="137"/>
      <c r="WG3282" s="137"/>
      <c r="WH3282" s="137"/>
      <c r="WI3282" s="137"/>
      <c r="WJ3282" s="137"/>
      <c r="WK3282" s="137"/>
      <c r="WL3282" s="137"/>
      <c r="WM3282" s="137"/>
      <c r="WN3282" s="137"/>
      <c r="WO3282" s="137"/>
      <c r="WP3282" s="137"/>
      <c r="WQ3282" s="137"/>
      <c r="WR3282" s="137"/>
      <c r="WS3282" s="137"/>
      <c r="WT3282" s="137"/>
      <c r="WU3282" s="137"/>
      <c r="WV3282" s="137"/>
      <c r="WW3282" s="137"/>
      <c r="WX3282" s="137"/>
      <c r="WY3282" s="137"/>
      <c r="WZ3282" s="137"/>
      <c r="XA3282" s="137"/>
      <c r="XB3282" s="137"/>
      <c r="XC3282" s="137"/>
      <c r="XD3282" s="137"/>
      <c r="XE3282" s="137"/>
      <c r="XF3282" s="137"/>
      <c r="XG3282" s="137"/>
      <c r="XH3282" s="137"/>
      <c r="XI3282" s="137"/>
      <c r="XJ3282" s="137"/>
      <c r="XK3282" s="137"/>
      <c r="XL3282" s="137"/>
      <c r="XM3282" s="137"/>
      <c r="XN3282" s="137"/>
      <c r="XO3282" s="137"/>
      <c r="XP3282" s="137"/>
      <c r="XQ3282" s="137"/>
      <c r="XR3282" s="137"/>
      <c r="XS3282" s="137"/>
      <c r="XT3282" s="137"/>
      <c r="XU3282" s="137"/>
      <c r="XV3282" s="137"/>
      <c r="XW3282" s="137"/>
      <c r="XX3282" s="137"/>
      <c r="XY3282" s="137"/>
      <c r="XZ3282" s="137"/>
      <c r="YA3282" s="137"/>
      <c r="YB3282" s="137"/>
      <c r="YC3282" s="137"/>
      <c r="YD3282" s="137"/>
      <c r="YE3282" s="137"/>
      <c r="YF3282" s="137"/>
      <c r="YG3282" s="137"/>
      <c r="YH3282" s="137"/>
      <c r="YI3282" s="137"/>
      <c r="YJ3282" s="137"/>
      <c r="YK3282" s="137"/>
      <c r="YL3282" s="137"/>
      <c r="YM3282" s="137"/>
      <c r="YN3282" s="137"/>
      <c r="YO3282" s="137"/>
      <c r="YP3282" s="137"/>
      <c r="YQ3282" s="137"/>
      <c r="YR3282" s="137"/>
      <c r="YS3282" s="137"/>
      <c r="YT3282" s="137"/>
      <c r="YU3282" s="137"/>
      <c r="YV3282" s="137"/>
      <c r="YW3282" s="137"/>
      <c r="YX3282" s="137"/>
      <c r="YY3282" s="137"/>
      <c r="YZ3282" s="137"/>
      <c r="ZA3282" s="137"/>
      <c r="ZB3282" s="137"/>
      <c r="ZC3282" s="137"/>
      <c r="ZD3282" s="137"/>
      <c r="ZE3282" s="137"/>
      <c r="ZF3282" s="137"/>
      <c r="ZG3282" s="137"/>
      <c r="ZH3282" s="137"/>
      <c r="ZI3282" s="137"/>
      <c r="ZJ3282" s="137"/>
      <c r="ZK3282" s="137"/>
      <c r="ZL3282" s="137"/>
      <c r="ZM3282" s="137"/>
      <c r="ZN3282" s="137"/>
      <c r="ZO3282" s="137"/>
      <c r="ZP3282" s="137"/>
      <c r="ZQ3282" s="137"/>
      <c r="ZR3282" s="137"/>
      <c r="ZS3282" s="137"/>
      <c r="ZT3282" s="137"/>
      <c r="ZU3282" s="137"/>
      <c r="ZV3282" s="137"/>
      <c r="ZW3282" s="137"/>
      <c r="ZX3282" s="137"/>
      <c r="ZY3282" s="137"/>
      <c r="ZZ3282" s="137"/>
      <c r="AAA3282" s="137"/>
      <c r="AAB3282" s="137"/>
      <c r="AAC3282" s="137"/>
      <c r="AAD3282" s="137"/>
      <c r="AAE3282" s="137"/>
      <c r="AAF3282" s="137"/>
      <c r="AAG3282" s="137"/>
      <c r="AAH3282" s="137"/>
      <c r="AAI3282" s="137"/>
      <c r="AAJ3282" s="137"/>
      <c r="AAK3282" s="137"/>
      <c r="AAL3282" s="137"/>
      <c r="AAM3282" s="137"/>
      <c r="AAN3282" s="137"/>
      <c r="AAO3282" s="137"/>
      <c r="AAP3282" s="137"/>
      <c r="AAQ3282" s="137"/>
      <c r="AAR3282" s="137"/>
      <c r="AAS3282" s="137"/>
      <c r="AAT3282" s="137"/>
      <c r="AAU3282" s="137"/>
      <c r="AAV3282" s="137"/>
      <c r="AAW3282" s="137"/>
      <c r="AAX3282" s="137"/>
      <c r="AAY3282" s="137"/>
      <c r="AAZ3282" s="137"/>
      <c r="ABA3282" s="137"/>
      <c r="ABB3282" s="137"/>
      <c r="ABC3282" s="137"/>
      <c r="ABD3282" s="137"/>
      <c r="ABE3282" s="137"/>
      <c r="ABF3282" s="137"/>
      <c r="ABG3282" s="137"/>
      <c r="ABH3282" s="137"/>
      <c r="ABI3282" s="137"/>
      <c r="ABJ3282" s="137"/>
      <c r="ABK3282" s="137"/>
      <c r="ABL3282" s="137"/>
      <c r="ABM3282" s="137"/>
      <c r="ABN3282" s="137"/>
      <c r="ABO3282" s="137"/>
      <c r="ABP3282" s="137"/>
      <c r="ABQ3282" s="137"/>
      <c r="ABR3282" s="137"/>
      <c r="ABS3282" s="137"/>
      <c r="ABT3282" s="137"/>
      <c r="ABU3282" s="137"/>
      <c r="ABV3282" s="137"/>
      <c r="ABW3282" s="137"/>
      <c r="ABX3282" s="137"/>
      <c r="ABY3282" s="137"/>
      <c r="ABZ3282" s="137"/>
      <c r="ACA3282" s="137"/>
      <c r="ACB3282" s="137"/>
      <c r="ACC3282" s="137"/>
      <c r="ACD3282" s="137"/>
      <c r="ACE3282" s="137"/>
      <c r="ACF3282" s="137"/>
      <c r="ACG3282" s="137"/>
      <c r="ACH3282" s="137"/>
      <c r="ACI3282" s="137"/>
      <c r="ACJ3282" s="137"/>
      <c r="ACK3282" s="137"/>
      <c r="ACL3282" s="137"/>
      <c r="ACM3282" s="137"/>
      <c r="ACN3282" s="137"/>
      <c r="ACO3282" s="137"/>
      <c r="ACP3282" s="137"/>
      <c r="ACQ3282" s="137"/>
      <c r="ACR3282" s="137"/>
      <c r="ACS3282" s="137"/>
      <c r="ACT3282" s="137"/>
      <c r="ACU3282" s="137"/>
      <c r="ACV3282" s="137"/>
      <c r="ACW3282" s="137"/>
      <c r="ACX3282" s="137"/>
      <c r="ACY3282" s="137"/>
      <c r="ACZ3282" s="137"/>
      <c r="ADA3282" s="137"/>
      <c r="ADB3282" s="137"/>
      <c r="ADC3282" s="137"/>
      <c r="ADD3282" s="137"/>
      <c r="ADE3282" s="137"/>
      <c r="ADF3282" s="137"/>
      <c r="ADG3282" s="137"/>
      <c r="ADH3282" s="137"/>
      <c r="ADI3282" s="137"/>
      <c r="ADJ3282" s="137"/>
      <c r="ADK3282" s="137"/>
      <c r="ADL3282" s="137"/>
      <c r="ADM3282" s="137"/>
      <c r="ADN3282" s="137"/>
      <c r="ADO3282" s="137"/>
      <c r="ADP3282" s="137"/>
      <c r="ADQ3282" s="137"/>
      <c r="ADR3282" s="137"/>
      <c r="ADS3282" s="137"/>
      <c r="ADT3282" s="137"/>
      <c r="ADU3282" s="137"/>
      <c r="ADV3282" s="137"/>
      <c r="ADW3282" s="137"/>
      <c r="ADX3282" s="137"/>
      <c r="ADY3282" s="137"/>
      <c r="ADZ3282" s="137"/>
      <c r="AEA3282" s="137"/>
      <c r="AEB3282" s="137"/>
      <c r="AEC3282" s="137"/>
      <c r="AED3282" s="137"/>
      <c r="AEE3282" s="137"/>
      <c r="AEF3282" s="137"/>
      <c r="AEG3282" s="137"/>
      <c r="AEH3282" s="137"/>
      <c r="AEI3282" s="137"/>
      <c r="AEJ3282" s="137"/>
      <c r="AEK3282" s="137"/>
      <c r="AEL3282" s="137"/>
      <c r="AEM3282" s="137"/>
      <c r="AEN3282" s="137"/>
      <c r="AEO3282" s="137"/>
      <c r="AEP3282" s="137"/>
      <c r="AEQ3282" s="137"/>
      <c r="AER3282" s="137"/>
      <c r="AES3282" s="137"/>
      <c r="AET3282" s="137"/>
      <c r="AEU3282" s="137"/>
      <c r="AEV3282" s="137"/>
      <c r="AEW3282" s="137"/>
      <c r="AEX3282" s="137"/>
      <c r="AEY3282" s="137"/>
      <c r="AEZ3282" s="137"/>
      <c r="AFA3282" s="137"/>
      <c r="AFB3282" s="137"/>
      <c r="AFC3282" s="137"/>
      <c r="AFD3282" s="137"/>
      <c r="AFE3282" s="137"/>
      <c r="AFF3282" s="137"/>
      <c r="AFG3282" s="137"/>
      <c r="AFH3282" s="137"/>
      <c r="AFI3282" s="137"/>
      <c r="AFJ3282" s="137"/>
      <c r="AFK3282" s="137"/>
      <c r="AFL3282" s="137"/>
      <c r="AFM3282" s="137"/>
      <c r="AFN3282" s="137"/>
      <c r="AFO3282" s="137"/>
      <c r="AFP3282" s="137"/>
      <c r="AFQ3282" s="137"/>
      <c r="AFR3282" s="137"/>
      <c r="AFS3282" s="137"/>
      <c r="AFT3282" s="137"/>
      <c r="AFU3282" s="137"/>
      <c r="AFV3282" s="137"/>
      <c r="AFW3282" s="137"/>
      <c r="AFX3282" s="137"/>
      <c r="AFY3282" s="137"/>
      <c r="AFZ3282" s="137"/>
      <c r="AGA3282" s="137"/>
      <c r="AGB3282" s="137"/>
      <c r="AGC3282" s="137"/>
      <c r="AGD3282" s="137"/>
      <c r="AGE3282" s="137"/>
      <c r="AGF3282" s="137"/>
      <c r="AGG3282" s="137"/>
      <c r="AGH3282" s="137"/>
      <c r="AGI3282" s="137"/>
      <c r="AGJ3282" s="137"/>
      <c r="AGK3282" s="137"/>
      <c r="AGL3282" s="137"/>
      <c r="AGM3282" s="137"/>
      <c r="AGN3282" s="137"/>
      <c r="AGO3282" s="137"/>
      <c r="AGP3282" s="137"/>
      <c r="AGQ3282" s="137"/>
      <c r="AGR3282" s="137"/>
      <c r="AGS3282" s="137"/>
      <c r="AGT3282" s="137"/>
      <c r="AGU3282" s="137"/>
      <c r="AGV3282" s="137"/>
      <c r="AGW3282" s="137"/>
      <c r="AGX3282" s="137"/>
      <c r="AGY3282" s="137"/>
      <c r="AGZ3282" s="137"/>
      <c r="AHA3282" s="137"/>
      <c r="AHB3282" s="137"/>
      <c r="AHC3282" s="137"/>
      <c r="AHD3282" s="137"/>
      <c r="AHE3282" s="137"/>
      <c r="AHF3282" s="137"/>
      <c r="AHG3282" s="137"/>
      <c r="AHH3282" s="137"/>
      <c r="AHI3282" s="137"/>
      <c r="AHJ3282" s="137"/>
      <c r="AHK3282" s="137"/>
      <c r="AHL3282" s="137"/>
      <c r="AHM3282" s="137"/>
      <c r="AHN3282" s="137"/>
      <c r="AHO3282" s="137"/>
      <c r="AHP3282" s="137"/>
      <c r="AHQ3282" s="137"/>
      <c r="AHR3282" s="137"/>
      <c r="AHS3282" s="137"/>
      <c r="AHT3282" s="137"/>
      <c r="AHU3282" s="137"/>
      <c r="AHV3282" s="137"/>
      <c r="AHW3282" s="137"/>
      <c r="AHX3282" s="137"/>
      <c r="AHY3282" s="137"/>
      <c r="AHZ3282" s="137"/>
      <c r="AIA3282" s="137"/>
      <c r="AIB3282" s="137"/>
      <c r="AIC3282" s="137"/>
      <c r="AID3282" s="137"/>
      <c r="AIE3282" s="137"/>
      <c r="AIF3282" s="137"/>
      <c r="AIG3282" s="137"/>
      <c r="AIH3282" s="137"/>
      <c r="AII3282" s="137"/>
      <c r="AIJ3282" s="137"/>
      <c r="AIK3282" s="137"/>
      <c r="AIL3282" s="137"/>
      <c r="AIM3282" s="137"/>
      <c r="AIN3282" s="137"/>
      <c r="AIO3282" s="137"/>
      <c r="AIP3282" s="137"/>
      <c r="AIQ3282" s="137"/>
      <c r="AIR3282" s="137"/>
      <c r="AIS3282" s="137"/>
      <c r="AIT3282" s="137"/>
      <c r="AIU3282" s="137"/>
      <c r="AIV3282" s="137"/>
      <c r="AIW3282" s="137"/>
      <c r="AIX3282" s="137"/>
      <c r="AIY3282" s="137"/>
      <c r="AIZ3282" s="137"/>
      <c r="AJA3282" s="137"/>
      <c r="AJB3282" s="137"/>
      <c r="AJC3282" s="137"/>
      <c r="AJD3282" s="137"/>
      <c r="AJE3282" s="137"/>
      <c r="AJF3282" s="137"/>
      <c r="AJG3282" s="137"/>
      <c r="AJH3282" s="137"/>
      <c r="AJI3282" s="137"/>
      <c r="AJJ3282" s="137"/>
      <c r="AJK3282" s="137"/>
      <c r="AJL3282" s="137"/>
      <c r="AJM3282" s="137"/>
      <c r="AJN3282" s="137"/>
      <c r="AJO3282" s="137"/>
      <c r="AJP3282" s="137"/>
      <c r="AJQ3282" s="137"/>
      <c r="AJR3282" s="137"/>
      <c r="AJS3282" s="137"/>
      <c r="AJT3282" s="137"/>
      <c r="AJU3282" s="137"/>
      <c r="AJV3282" s="137"/>
      <c r="AJW3282" s="137"/>
      <c r="AJX3282" s="137"/>
      <c r="AJY3282" s="137"/>
      <c r="AJZ3282" s="137"/>
      <c r="AKA3282" s="137"/>
      <c r="AKB3282" s="137"/>
      <c r="AKC3282" s="137"/>
      <c r="AKD3282" s="137"/>
      <c r="AKE3282" s="137"/>
      <c r="AKF3282" s="137"/>
      <c r="AKG3282" s="137"/>
      <c r="AKH3282" s="137"/>
      <c r="AKI3282" s="137"/>
      <c r="AKJ3282" s="137"/>
      <c r="AKK3282" s="137"/>
      <c r="AKL3282" s="137"/>
      <c r="AKM3282" s="137"/>
      <c r="AKN3282" s="137"/>
      <c r="AKO3282" s="137"/>
      <c r="AKP3282" s="137"/>
      <c r="AKQ3282" s="137"/>
      <c r="AKR3282" s="137"/>
      <c r="AKS3282" s="137"/>
      <c r="AKT3282" s="137"/>
      <c r="AKU3282" s="137"/>
      <c r="AKV3282" s="137"/>
      <c r="AKW3282" s="137"/>
      <c r="AKX3282" s="137"/>
      <c r="AKY3282" s="137"/>
      <c r="AKZ3282" s="137"/>
      <c r="ALA3282" s="137"/>
      <c r="ALB3282" s="137"/>
      <c r="ALC3282" s="137"/>
      <c r="ALD3282" s="137"/>
      <c r="ALE3282" s="137"/>
      <c r="ALF3282" s="137"/>
      <c r="ALG3282" s="137"/>
      <c r="ALH3282" s="137"/>
      <c r="ALI3282" s="137"/>
      <c r="ALJ3282" s="137"/>
      <c r="ALK3282" s="137"/>
      <c r="ALL3282" s="137"/>
      <c r="ALM3282" s="137"/>
      <c r="ALN3282" s="137"/>
      <c r="ALO3282" s="137"/>
      <c r="ALP3282" s="137"/>
      <c r="ALQ3282" s="137"/>
      <c r="ALR3282" s="137"/>
      <c r="ALS3282" s="137"/>
      <c r="ALT3282" s="137"/>
      <c r="ALU3282" s="137"/>
      <c r="ALV3282" s="137"/>
      <c r="ALW3282" s="137"/>
      <c r="ALX3282" s="137"/>
      <c r="ALY3282" s="137"/>
      <c r="ALZ3282" s="137"/>
      <c r="AMA3282" s="137"/>
      <c r="AMB3282" s="137"/>
      <c r="AMC3282" s="137"/>
      <c r="AMD3282" s="137"/>
      <c r="AME3282" s="137"/>
      <c r="AMF3282" s="137"/>
      <c r="AMG3282" s="137"/>
      <c r="AMH3282" s="137"/>
      <c r="AMI3282" s="137"/>
      <c r="AMJ3282" s="137"/>
      <c r="AMK3282" s="137"/>
      <c r="AML3282" s="137"/>
      <c r="AMM3282" s="137"/>
      <c r="AMN3282" s="137"/>
      <c r="AMO3282" s="137"/>
      <c r="AMP3282" s="137"/>
      <c r="AMQ3282" s="137"/>
      <c r="AMR3282" s="137"/>
      <c r="AMS3282" s="137"/>
      <c r="AMT3282" s="137"/>
      <c r="AMU3282" s="137"/>
      <c r="AMV3282" s="137"/>
      <c r="AMW3282" s="137"/>
      <c r="AMX3282" s="137"/>
      <c r="AMY3282" s="137"/>
      <c r="AMZ3282" s="137"/>
      <c r="ANA3282" s="137"/>
      <c r="ANB3282" s="137"/>
      <c r="ANC3282" s="137"/>
      <c r="AND3282" s="137"/>
      <c r="ANE3282" s="137"/>
      <c r="ANF3282" s="137"/>
      <c r="ANG3282" s="137"/>
      <c r="ANH3282" s="137"/>
      <c r="ANI3282" s="137"/>
      <c r="ANJ3282" s="137"/>
      <c r="ANK3282" s="137"/>
      <c r="ANL3282" s="137"/>
      <c r="ANM3282" s="137"/>
      <c r="ANN3282" s="137"/>
      <c r="ANO3282" s="137"/>
      <c r="ANP3282" s="137"/>
      <c r="ANQ3282" s="137"/>
      <c r="ANR3282" s="137"/>
      <c r="ANS3282" s="137"/>
      <c r="ANT3282" s="137"/>
      <c r="ANU3282" s="137"/>
      <c r="ANV3282" s="137"/>
      <c r="ANW3282" s="137"/>
      <c r="ANX3282" s="137"/>
      <c r="ANY3282" s="137"/>
      <c r="ANZ3282" s="137"/>
      <c r="AOA3282" s="137"/>
      <c r="AOB3282" s="137"/>
      <c r="AOC3282" s="137"/>
      <c r="AOD3282" s="137"/>
      <c r="AOE3282" s="137"/>
      <c r="AOF3282" s="137"/>
      <c r="AOG3282" s="137"/>
      <c r="AOH3282" s="137"/>
      <c r="AOI3282" s="137"/>
      <c r="AOJ3282" s="137"/>
      <c r="AOK3282" s="137"/>
      <c r="AOL3282" s="137"/>
      <c r="AOM3282" s="137"/>
      <c r="AON3282" s="137"/>
      <c r="AOO3282" s="137"/>
      <c r="AOP3282" s="137"/>
      <c r="AOQ3282" s="137"/>
      <c r="AOR3282" s="137"/>
      <c r="AOS3282" s="137"/>
      <c r="AOT3282" s="137"/>
      <c r="AOU3282" s="137"/>
      <c r="AOV3282" s="137"/>
      <c r="AOW3282" s="137"/>
      <c r="AOX3282" s="137"/>
      <c r="AOY3282" s="137"/>
      <c r="AOZ3282" s="137"/>
      <c r="APA3282" s="137"/>
      <c r="APB3282" s="137"/>
      <c r="APC3282" s="137"/>
      <c r="APD3282" s="137"/>
      <c r="APE3282" s="137"/>
      <c r="APF3282" s="137"/>
      <c r="APG3282" s="137"/>
      <c r="APH3282" s="137"/>
      <c r="API3282" s="137"/>
      <c r="APJ3282" s="137"/>
      <c r="APK3282" s="137"/>
      <c r="APL3282" s="137"/>
      <c r="APM3282" s="137"/>
      <c r="APN3282" s="137"/>
      <c r="APO3282" s="137"/>
      <c r="APP3282" s="137"/>
      <c r="APQ3282" s="137"/>
      <c r="APR3282" s="137"/>
      <c r="APS3282" s="137"/>
      <c r="APT3282" s="137"/>
      <c r="APU3282" s="137"/>
      <c r="APV3282" s="137"/>
      <c r="APW3282" s="137"/>
      <c r="APX3282" s="137"/>
      <c r="APY3282" s="137"/>
      <c r="APZ3282" s="137"/>
      <c r="AQA3282" s="137"/>
      <c r="AQB3282" s="137"/>
      <c r="AQC3282" s="137"/>
      <c r="AQD3282" s="137"/>
      <c r="AQE3282" s="137"/>
      <c r="AQF3282" s="137"/>
      <c r="AQG3282" s="137"/>
      <c r="AQH3282" s="137"/>
      <c r="AQI3282" s="137"/>
      <c r="AQJ3282" s="137"/>
      <c r="AQK3282" s="137"/>
      <c r="AQL3282" s="137"/>
      <c r="AQM3282" s="137"/>
      <c r="AQN3282" s="137"/>
      <c r="AQO3282" s="137"/>
      <c r="AQP3282" s="137"/>
      <c r="AQQ3282" s="137"/>
      <c r="AQR3282" s="137"/>
      <c r="AQS3282" s="137"/>
      <c r="AQT3282" s="137"/>
      <c r="AQU3282" s="137"/>
      <c r="AQV3282" s="137"/>
      <c r="AQW3282" s="137"/>
      <c r="AQX3282" s="137"/>
      <c r="AQY3282" s="137"/>
      <c r="AQZ3282" s="137"/>
      <c r="ARA3282" s="137"/>
      <c r="ARB3282" s="137"/>
      <c r="ARC3282" s="137"/>
      <c r="ARD3282" s="137"/>
      <c r="ARE3282" s="137"/>
      <c r="ARF3282" s="137"/>
      <c r="ARG3282" s="137"/>
      <c r="ARH3282" s="137"/>
      <c r="ARI3282" s="137"/>
      <c r="ARJ3282" s="137"/>
      <c r="ARK3282" s="137"/>
      <c r="ARL3282" s="137"/>
      <c r="ARM3282" s="137"/>
      <c r="ARN3282" s="137"/>
      <c r="ARO3282" s="137"/>
      <c r="ARP3282" s="137"/>
      <c r="ARQ3282" s="137"/>
      <c r="ARR3282" s="137"/>
      <c r="ARS3282" s="137"/>
      <c r="ART3282" s="137"/>
      <c r="ARU3282" s="137"/>
      <c r="ARV3282" s="137"/>
      <c r="ARW3282" s="137"/>
      <c r="ARX3282" s="137"/>
      <c r="ARY3282" s="137"/>
      <c r="ARZ3282" s="137"/>
      <c r="ASA3282" s="137"/>
      <c r="ASB3282" s="137"/>
      <c r="ASC3282" s="137"/>
      <c r="ASD3282" s="137"/>
      <c r="ASE3282" s="137"/>
      <c r="ASF3282" s="137"/>
      <c r="ASG3282" s="137"/>
      <c r="ASH3282" s="137"/>
      <c r="ASI3282" s="137"/>
      <c r="ASJ3282" s="137"/>
      <c r="ASK3282" s="137"/>
      <c r="ASL3282" s="137"/>
      <c r="ASM3282" s="137"/>
      <c r="ASN3282" s="137"/>
      <c r="ASO3282" s="137"/>
      <c r="ASP3282" s="137"/>
      <c r="ASQ3282" s="137"/>
      <c r="ASR3282" s="137"/>
      <c r="ASS3282" s="137"/>
      <c r="AST3282" s="137"/>
      <c r="ASU3282" s="137"/>
      <c r="ASV3282" s="137"/>
      <c r="ASW3282" s="137"/>
      <c r="ASX3282" s="137"/>
      <c r="ASY3282" s="137"/>
      <c r="ASZ3282" s="137"/>
      <c r="ATA3282" s="137"/>
      <c r="ATB3282" s="137"/>
      <c r="ATC3282" s="137"/>
      <c r="ATD3282" s="137"/>
      <c r="ATE3282" s="137"/>
      <c r="ATF3282" s="137"/>
      <c r="ATG3282" s="137"/>
      <c r="ATH3282" s="137"/>
      <c r="ATI3282" s="137"/>
      <c r="ATJ3282" s="137"/>
      <c r="ATK3282" s="137"/>
      <c r="ATL3282" s="137"/>
      <c r="ATM3282" s="137"/>
      <c r="ATN3282" s="137"/>
      <c r="ATO3282" s="137"/>
      <c r="ATP3282" s="137"/>
      <c r="ATQ3282" s="137"/>
      <c r="ATR3282" s="137"/>
      <c r="ATS3282" s="137"/>
      <c r="ATT3282" s="137"/>
      <c r="ATU3282" s="137"/>
      <c r="ATV3282" s="137"/>
      <c r="ATW3282" s="137"/>
      <c r="ATX3282" s="137"/>
      <c r="ATY3282" s="137"/>
      <c r="ATZ3282" s="137"/>
      <c r="AUA3282" s="137"/>
      <c r="AUB3282" s="137"/>
      <c r="AUC3282" s="137"/>
      <c r="AUD3282" s="137"/>
      <c r="AUE3282" s="137"/>
      <c r="AUF3282" s="137"/>
      <c r="AUG3282" s="137"/>
      <c r="AUH3282" s="137"/>
      <c r="AUI3282" s="137"/>
      <c r="AUJ3282" s="137"/>
      <c r="AUK3282" s="137"/>
      <c r="AUL3282" s="137"/>
      <c r="AUM3282" s="137"/>
      <c r="AUN3282" s="137"/>
      <c r="AUO3282" s="137"/>
      <c r="AUP3282" s="137"/>
      <c r="AUQ3282" s="137"/>
      <c r="AUR3282" s="137"/>
      <c r="AUS3282" s="137"/>
      <c r="AUT3282" s="137"/>
      <c r="AUU3282" s="137"/>
      <c r="AUV3282" s="137"/>
      <c r="AUW3282" s="137"/>
      <c r="AUX3282" s="137"/>
      <c r="AUY3282" s="137"/>
      <c r="AUZ3282" s="137"/>
      <c r="AVA3282" s="137"/>
      <c r="AVB3282" s="137"/>
      <c r="AVC3282" s="137"/>
      <c r="AVD3282" s="137"/>
      <c r="AVE3282" s="137"/>
      <c r="AVF3282" s="137"/>
      <c r="AVG3282" s="137"/>
      <c r="AVH3282" s="137"/>
      <c r="AVI3282" s="137"/>
      <c r="AVJ3282" s="137"/>
      <c r="AVK3282" s="137"/>
      <c r="AVL3282" s="137"/>
      <c r="AVM3282" s="137"/>
      <c r="AVN3282" s="137"/>
      <c r="AVO3282" s="137"/>
      <c r="AVP3282" s="137"/>
      <c r="AVQ3282" s="137"/>
      <c r="AVR3282" s="137"/>
      <c r="AVS3282" s="137"/>
      <c r="AVT3282" s="137"/>
      <c r="AVU3282" s="137"/>
      <c r="AVV3282" s="137"/>
      <c r="AVW3282" s="137"/>
      <c r="AVX3282" s="137"/>
      <c r="AVY3282" s="137"/>
      <c r="AVZ3282" s="137"/>
      <c r="AWA3282" s="137"/>
      <c r="AWB3282" s="137"/>
      <c r="AWC3282" s="137"/>
      <c r="AWD3282" s="137"/>
      <c r="AWE3282" s="137"/>
      <c r="AWF3282" s="137"/>
      <c r="AWG3282" s="137"/>
      <c r="AWH3282" s="137"/>
      <c r="AWI3282" s="137"/>
      <c r="AWJ3282" s="137"/>
      <c r="AWK3282" s="137"/>
      <c r="AWL3282" s="137"/>
      <c r="AWM3282" s="137"/>
      <c r="AWN3282" s="137"/>
      <c r="AWO3282" s="137"/>
      <c r="AWP3282" s="137"/>
      <c r="AWQ3282" s="137"/>
      <c r="AWR3282" s="137"/>
      <c r="AWS3282" s="137"/>
      <c r="AWT3282" s="137"/>
      <c r="AWU3282" s="137"/>
      <c r="AWV3282" s="137"/>
      <c r="AWW3282" s="137"/>
      <c r="AWX3282" s="137"/>
      <c r="AWY3282" s="137"/>
      <c r="AWZ3282" s="137"/>
      <c r="AXA3282" s="137"/>
      <c r="AXB3282" s="137"/>
      <c r="AXC3282" s="137"/>
      <c r="AXD3282" s="137"/>
      <c r="AXE3282" s="137"/>
      <c r="AXF3282" s="137"/>
      <c r="AXG3282" s="137"/>
      <c r="AXH3282" s="137"/>
      <c r="AXI3282" s="137"/>
      <c r="AXJ3282" s="137"/>
      <c r="AXK3282" s="137"/>
      <c r="AXL3282" s="137"/>
      <c r="AXM3282" s="137"/>
      <c r="AXN3282" s="137"/>
      <c r="AXO3282" s="137"/>
      <c r="AXP3282" s="137"/>
      <c r="AXQ3282" s="137"/>
      <c r="AXR3282" s="137"/>
      <c r="AXS3282" s="137"/>
      <c r="AXT3282" s="137"/>
      <c r="AXU3282" s="137"/>
      <c r="AXV3282" s="137"/>
      <c r="AXW3282" s="137"/>
      <c r="AXX3282" s="137"/>
      <c r="AXY3282" s="137"/>
      <c r="AXZ3282" s="137"/>
      <c r="AYA3282" s="137"/>
      <c r="AYB3282" s="137"/>
      <c r="AYC3282" s="137"/>
      <c r="AYD3282" s="137"/>
      <c r="AYE3282" s="137"/>
      <c r="AYF3282" s="137"/>
      <c r="AYG3282" s="137"/>
      <c r="AYH3282" s="137"/>
      <c r="AYI3282" s="137"/>
      <c r="AYJ3282" s="137"/>
      <c r="AYK3282" s="137"/>
      <c r="AYL3282" s="137"/>
      <c r="AYM3282" s="137"/>
      <c r="AYN3282" s="137"/>
      <c r="AYO3282" s="137"/>
      <c r="AYP3282" s="137"/>
      <c r="AYQ3282" s="137"/>
      <c r="AYR3282" s="137"/>
      <c r="AYS3282" s="137"/>
      <c r="AYT3282" s="137"/>
      <c r="AYU3282" s="137"/>
      <c r="AYV3282" s="137"/>
      <c r="AYW3282" s="137"/>
      <c r="AYX3282" s="137"/>
      <c r="AYY3282" s="137"/>
      <c r="AYZ3282" s="137"/>
      <c r="AZA3282" s="137"/>
      <c r="AZB3282" s="137"/>
      <c r="AZC3282" s="137"/>
      <c r="AZD3282" s="137"/>
      <c r="AZE3282" s="137"/>
      <c r="AZF3282" s="137"/>
      <c r="AZG3282" s="137"/>
      <c r="AZH3282" s="137"/>
      <c r="AZI3282" s="137"/>
      <c r="AZJ3282" s="137"/>
      <c r="AZK3282" s="137"/>
      <c r="AZL3282" s="137"/>
      <c r="AZM3282" s="137"/>
      <c r="AZN3282" s="137"/>
      <c r="AZO3282" s="137"/>
      <c r="AZP3282" s="137"/>
      <c r="AZQ3282" s="137"/>
      <c r="AZR3282" s="137"/>
      <c r="AZS3282" s="137"/>
      <c r="AZT3282" s="137"/>
      <c r="AZU3282" s="137"/>
      <c r="AZV3282" s="137"/>
      <c r="AZW3282" s="137"/>
      <c r="AZX3282" s="137"/>
      <c r="AZY3282" s="137"/>
      <c r="AZZ3282" s="137"/>
      <c r="BAA3282" s="137"/>
      <c r="BAB3282" s="137"/>
      <c r="BAC3282" s="137"/>
      <c r="BAD3282" s="137"/>
      <c r="BAE3282" s="137"/>
      <c r="BAF3282" s="137"/>
      <c r="BAG3282" s="137"/>
      <c r="BAH3282" s="137"/>
      <c r="BAI3282" s="137"/>
      <c r="BAJ3282" s="137"/>
      <c r="BAK3282" s="137"/>
      <c r="BAL3282" s="137"/>
      <c r="BAM3282" s="137"/>
      <c r="BAN3282" s="137"/>
      <c r="BAO3282" s="137"/>
      <c r="BAP3282" s="137"/>
      <c r="BAQ3282" s="137"/>
      <c r="BAR3282" s="137"/>
      <c r="BAS3282" s="137"/>
      <c r="BAT3282" s="137"/>
      <c r="BAU3282" s="137"/>
      <c r="BAV3282" s="137"/>
      <c r="BAW3282" s="137"/>
      <c r="BAX3282" s="137"/>
      <c r="BAY3282" s="137"/>
      <c r="BAZ3282" s="137"/>
      <c r="BBA3282" s="137"/>
      <c r="BBB3282" s="137"/>
      <c r="BBC3282" s="137"/>
      <c r="BBD3282" s="137"/>
      <c r="BBE3282" s="137"/>
      <c r="BBF3282" s="137"/>
      <c r="BBG3282" s="137"/>
      <c r="BBH3282" s="137"/>
      <c r="BBI3282" s="137"/>
      <c r="BBJ3282" s="137"/>
      <c r="BBK3282" s="137"/>
      <c r="BBL3282" s="137"/>
      <c r="BBM3282" s="137"/>
      <c r="BBN3282" s="137"/>
      <c r="BBO3282" s="137"/>
      <c r="BBP3282" s="137"/>
      <c r="BBQ3282" s="137"/>
      <c r="BBR3282" s="137"/>
      <c r="BBS3282" s="137"/>
      <c r="BBT3282" s="137"/>
      <c r="BBU3282" s="137"/>
      <c r="BBV3282" s="137"/>
      <c r="BBW3282" s="137"/>
      <c r="BBX3282" s="137"/>
      <c r="BBY3282" s="137"/>
      <c r="BBZ3282" s="137"/>
      <c r="BCA3282" s="137"/>
      <c r="BCB3282" s="137"/>
      <c r="BCC3282" s="137"/>
      <c r="BCD3282" s="137"/>
      <c r="BCE3282" s="137"/>
      <c r="BCF3282" s="137"/>
      <c r="BCG3282" s="137"/>
      <c r="BCH3282" s="137"/>
      <c r="BCI3282" s="137"/>
      <c r="BCJ3282" s="137"/>
      <c r="BCK3282" s="137"/>
      <c r="BCL3282" s="137"/>
      <c r="BCM3282" s="137"/>
      <c r="BCN3282" s="137"/>
      <c r="BCO3282" s="137"/>
      <c r="BCP3282" s="137"/>
      <c r="BCQ3282" s="137"/>
      <c r="BCR3282" s="137"/>
      <c r="BCS3282" s="137"/>
      <c r="BCT3282" s="137"/>
      <c r="BCU3282" s="137"/>
      <c r="BCV3282" s="137"/>
      <c r="BCW3282" s="137"/>
      <c r="BCX3282" s="137"/>
      <c r="BCY3282" s="137"/>
      <c r="BCZ3282" s="137"/>
      <c r="BDA3282" s="137"/>
      <c r="BDB3282" s="137"/>
      <c r="BDC3282" s="137"/>
      <c r="BDD3282" s="137"/>
      <c r="BDE3282" s="137"/>
      <c r="BDF3282" s="137"/>
      <c r="BDG3282" s="137"/>
      <c r="BDH3282" s="137"/>
      <c r="BDI3282" s="137"/>
      <c r="BDJ3282" s="137"/>
      <c r="BDK3282" s="137"/>
      <c r="BDL3282" s="137"/>
      <c r="BDM3282" s="137"/>
      <c r="BDN3282" s="137"/>
      <c r="BDO3282" s="137"/>
      <c r="BDP3282" s="137"/>
      <c r="BDQ3282" s="137"/>
      <c r="BDR3282" s="137"/>
      <c r="BDS3282" s="137"/>
      <c r="BDT3282" s="137"/>
      <c r="BDU3282" s="137"/>
      <c r="BDV3282" s="137"/>
      <c r="BDW3282" s="137"/>
      <c r="BDX3282" s="137"/>
      <c r="BDY3282" s="137"/>
      <c r="BDZ3282" s="137"/>
      <c r="BEA3282" s="137"/>
      <c r="BEB3282" s="137"/>
      <c r="BEC3282" s="137"/>
      <c r="BED3282" s="137"/>
      <c r="BEE3282" s="137"/>
      <c r="BEF3282" s="137"/>
      <c r="BEG3282" s="137"/>
      <c r="BEH3282" s="137"/>
      <c r="BEI3282" s="137"/>
      <c r="BEJ3282" s="137"/>
      <c r="BEK3282" s="137"/>
      <c r="BEL3282" s="137"/>
      <c r="BEM3282" s="137"/>
      <c r="BEN3282" s="137"/>
      <c r="BEO3282" s="137"/>
      <c r="BEP3282" s="137"/>
      <c r="BEQ3282" s="137"/>
      <c r="BER3282" s="137"/>
      <c r="BES3282" s="137"/>
      <c r="BET3282" s="137"/>
      <c r="BEU3282" s="137"/>
      <c r="BEV3282" s="137"/>
      <c r="BEW3282" s="137"/>
      <c r="BEX3282" s="137"/>
      <c r="BEY3282" s="137"/>
      <c r="BEZ3282" s="137"/>
      <c r="BFA3282" s="137"/>
      <c r="BFB3282" s="137"/>
      <c r="BFC3282" s="137"/>
      <c r="BFD3282" s="137"/>
      <c r="BFE3282" s="137"/>
      <c r="BFF3282" s="137"/>
      <c r="BFG3282" s="137"/>
      <c r="BFH3282" s="137"/>
      <c r="BFI3282" s="137"/>
      <c r="BFJ3282" s="137"/>
      <c r="BFK3282" s="137"/>
      <c r="BFL3282" s="137"/>
      <c r="BFM3282" s="137"/>
      <c r="BFN3282" s="137"/>
      <c r="BFO3282" s="137"/>
      <c r="BFP3282" s="137"/>
      <c r="BFQ3282" s="137"/>
      <c r="BFR3282" s="137"/>
      <c r="BFS3282" s="137"/>
      <c r="BFT3282" s="137"/>
      <c r="BFU3282" s="137"/>
      <c r="BFV3282" s="137"/>
      <c r="BFW3282" s="137"/>
      <c r="BFX3282" s="137"/>
      <c r="BFY3282" s="137"/>
      <c r="BFZ3282" s="137"/>
      <c r="BGA3282" s="137"/>
      <c r="BGB3282" s="137"/>
      <c r="BGC3282" s="137"/>
      <c r="BGD3282" s="137"/>
      <c r="BGE3282" s="137"/>
      <c r="BGF3282" s="137"/>
      <c r="BGG3282" s="137"/>
      <c r="BGH3282" s="137"/>
      <c r="BGI3282" s="137"/>
      <c r="BGJ3282" s="137"/>
      <c r="BGK3282" s="137"/>
      <c r="BGL3282" s="137"/>
      <c r="BGM3282" s="137"/>
      <c r="BGN3282" s="137"/>
      <c r="BGO3282" s="137"/>
      <c r="BGP3282" s="137"/>
      <c r="BGQ3282" s="137"/>
      <c r="BGR3282" s="137"/>
      <c r="BGS3282" s="137"/>
      <c r="BGT3282" s="137"/>
      <c r="BGU3282" s="137"/>
      <c r="BGV3282" s="137"/>
      <c r="BGW3282" s="137"/>
      <c r="BGX3282" s="137"/>
      <c r="BGY3282" s="137"/>
      <c r="BGZ3282" s="137"/>
      <c r="BHA3282" s="137"/>
      <c r="BHB3282" s="137"/>
      <c r="BHC3282" s="137"/>
      <c r="BHD3282" s="137"/>
      <c r="BHE3282" s="137"/>
      <c r="BHF3282" s="137"/>
      <c r="BHG3282" s="137"/>
      <c r="BHH3282" s="137"/>
      <c r="BHI3282" s="137"/>
      <c r="BHJ3282" s="137"/>
      <c r="BHK3282" s="137"/>
      <c r="BHL3282" s="137"/>
      <c r="BHM3282" s="137"/>
      <c r="BHN3282" s="137"/>
      <c r="BHO3282" s="137"/>
      <c r="BHP3282" s="137"/>
      <c r="BHQ3282" s="137"/>
      <c r="BHR3282" s="137"/>
      <c r="BHS3282" s="137"/>
      <c r="BHT3282" s="137"/>
      <c r="BHU3282" s="137"/>
      <c r="BHV3282" s="137"/>
      <c r="BHW3282" s="137"/>
      <c r="BHX3282" s="137"/>
      <c r="BHY3282" s="137"/>
      <c r="BHZ3282" s="137"/>
      <c r="BIA3282" s="137"/>
      <c r="BIB3282" s="137"/>
      <c r="BIC3282" s="137"/>
      <c r="BID3282" s="137"/>
      <c r="BIE3282" s="137"/>
      <c r="BIF3282" s="137"/>
      <c r="BIG3282" s="137"/>
      <c r="BIH3282" s="137"/>
      <c r="BII3282" s="137"/>
      <c r="BIJ3282" s="137"/>
      <c r="BIK3282" s="137"/>
      <c r="BIL3282" s="137"/>
      <c r="BIM3282" s="137"/>
      <c r="BIN3282" s="137"/>
      <c r="BIO3282" s="137"/>
      <c r="BIP3282" s="137"/>
      <c r="BIQ3282" s="137"/>
      <c r="BIR3282" s="137"/>
      <c r="BIS3282" s="137"/>
      <c r="BIT3282" s="137"/>
      <c r="BIU3282" s="137"/>
      <c r="BIV3282" s="137"/>
      <c r="BIW3282" s="137"/>
      <c r="BIX3282" s="137"/>
      <c r="BIY3282" s="137"/>
      <c r="BIZ3282" s="137"/>
      <c r="BJA3282" s="137"/>
      <c r="BJB3282" s="137"/>
      <c r="BJC3282" s="137"/>
      <c r="BJD3282" s="137"/>
      <c r="BJE3282" s="137"/>
      <c r="BJF3282" s="137"/>
      <c r="BJG3282" s="137"/>
      <c r="BJH3282" s="137"/>
      <c r="BJI3282" s="137"/>
      <c r="BJJ3282" s="137"/>
      <c r="BJK3282" s="137"/>
      <c r="BJL3282" s="137"/>
      <c r="BJM3282" s="137"/>
      <c r="BJN3282" s="137"/>
      <c r="BJO3282" s="137"/>
      <c r="BJP3282" s="137"/>
      <c r="BJQ3282" s="137"/>
      <c r="BJR3282" s="137"/>
      <c r="BJS3282" s="137"/>
      <c r="BJT3282" s="137"/>
      <c r="BJU3282" s="137"/>
      <c r="BJV3282" s="137"/>
      <c r="BJW3282" s="137"/>
      <c r="BJX3282" s="137"/>
      <c r="BJY3282" s="137"/>
      <c r="BJZ3282" s="137"/>
      <c r="BKA3282" s="137"/>
      <c r="BKB3282" s="137"/>
      <c r="BKC3282" s="137"/>
      <c r="BKD3282" s="137"/>
      <c r="BKE3282" s="137"/>
      <c r="BKF3282" s="137"/>
      <c r="BKG3282" s="137"/>
      <c r="BKH3282" s="137"/>
      <c r="BKI3282" s="137"/>
      <c r="BKJ3282" s="137"/>
      <c r="BKK3282" s="137"/>
      <c r="BKL3282" s="137"/>
      <c r="BKM3282" s="137"/>
      <c r="BKN3282" s="137"/>
      <c r="BKO3282" s="137"/>
      <c r="BKP3282" s="137"/>
      <c r="BKQ3282" s="137"/>
      <c r="BKR3282" s="137"/>
      <c r="BKS3282" s="137"/>
      <c r="BKT3282" s="137"/>
      <c r="BKU3282" s="137"/>
      <c r="BKV3282" s="137"/>
      <c r="BKW3282" s="137"/>
      <c r="BKX3282" s="137"/>
      <c r="BKY3282" s="137"/>
      <c r="BKZ3282" s="137"/>
      <c r="BLA3282" s="137"/>
      <c r="BLB3282" s="137"/>
      <c r="BLC3282" s="137"/>
      <c r="BLD3282" s="137"/>
      <c r="BLE3282" s="137"/>
      <c r="BLF3282" s="137"/>
      <c r="BLG3282" s="137"/>
      <c r="BLH3282" s="137"/>
      <c r="BLI3282" s="137"/>
      <c r="BLJ3282" s="137"/>
      <c r="BLK3282" s="137"/>
      <c r="BLL3282" s="137"/>
      <c r="BLM3282" s="137"/>
      <c r="BLN3282" s="137"/>
      <c r="BLO3282" s="137"/>
      <c r="BLP3282" s="137"/>
      <c r="BLQ3282" s="137"/>
      <c r="BLR3282" s="137"/>
      <c r="BLS3282" s="137"/>
      <c r="BLT3282" s="137"/>
      <c r="BLU3282" s="137"/>
      <c r="BLV3282" s="137"/>
      <c r="BLW3282" s="137"/>
      <c r="BLX3282" s="137"/>
      <c r="BLY3282" s="137"/>
      <c r="BLZ3282" s="137"/>
      <c r="BMA3282" s="137"/>
      <c r="BMB3282" s="137"/>
      <c r="BMC3282" s="137"/>
      <c r="BMD3282" s="137"/>
      <c r="BME3282" s="137"/>
      <c r="BMF3282" s="137"/>
      <c r="BMG3282" s="137"/>
      <c r="BMH3282" s="137"/>
      <c r="BMI3282" s="137"/>
      <c r="BMJ3282" s="137"/>
      <c r="BMK3282" s="137"/>
      <c r="BML3282" s="137"/>
      <c r="BMM3282" s="137"/>
      <c r="BMN3282" s="137"/>
      <c r="BMO3282" s="137"/>
      <c r="BMP3282" s="137"/>
      <c r="BMQ3282" s="137"/>
      <c r="BMR3282" s="137"/>
      <c r="BMS3282" s="137"/>
      <c r="BMT3282" s="137"/>
      <c r="BMU3282" s="137"/>
      <c r="BMV3282" s="137"/>
      <c r="BMW3282" s="137"/>
      <c r="BMX3282" s="137"/>
      <c r="BMY3282" s="137"/>
      <c r="BMZ3282" s="137"/>
      <c r="BNA3282" s="137"/>
      <c r="BNB3282" s="137"/>
      <c r="BNC3282" s="137"/>
      <c r="BND3282" s="137"/>
      <c r="BNE3282" s="137"/>
      <c r="BNF3282" s="137"/>
      <c r="BNG3282" s="137"/>
      <c r="BNH3282" s="137"/>
      <c r="BNI3282" s="137"/>
      <c r="BNJ3282" s="137"/>
      <c r="BNK3282" s="137"/>
      <c r="BNL3282" s="137"/>
      <c r="BNM3282" s="137"/>
      <c r="BNN3282" s="137"/>
      <c r="BNO3282" s="137"/>
      <c r="BNP3282" s="137"/>
      <c r="BNQ3282" s="137"/>
      <c r="BNR3282" s="137"/>
      <c r="BNS3282" s="137"/>
      <c r="BNT3282" s="137"/>
      <c r="BNU3282" s="137"/>
      <c r="BNV3282" s="137"/>
      <c r="BNW3282" s="137"/>
      <c r="BNX3282" s="137"/>
      <c r="BNY3282" s="137"/>
      <c r="BNZ3282" s="137"/>
      <c r="BOA3282" s="137"/>
      <c r="BOB3282" s="137"/>
      <c r="BOC3282" s="137"/>
      <c r="BOD3282" s="137"/>
      <c r="BOE3282" s="137"/>
      <c r="BOF3282" s="137"/>
      <c r="BOG3282" s="137"/>
      <c r="BOH3282" s="137"/>
      <c r="BOI3282" s="137"/>
      <c r="BOJ3282" s="137"/>
      <c r="BOK3282" s="137"/>
      <c r="BOL3282" s="137"/>
      <c r="BOM3282" s="137"/>
      <c r="BON3282" s="137"/>
      <c r="BOO3282" s="137"/>
      <c r="BOP3282" s="137"/>
      <c r="BOQ3282" s="137"/>
      <c r="BOR3282" s="137"/>
      <c r="BOS3282" s="137"/>
      <c r="BOT3282" s="137"/>
      <c r="BOU3282" s="137"/>
      <c r="BOV3282" s="137"/>
      <c r="BOW3282" s="137"/>
      <c r="BOX3282" s="137"/>
      <c r="BOY3282" s="137"/>
      <c r="BOZ3282" s="137"/>
      <c r="BPA3282" s="137"/>
      <c r="BPB3282" s="137"/>
      <c r="BPC3282" s="137"/>
      <c r="BPD3282" s="137"/>
      <c r="BPE3282" s="137"/>
      <c r="BPF3282" s="137"/>
      <c r="BPG3282" s="137"/>
      <c r="BPH3282" s="137"/>
      <c r="BPI3282" s="137"/>
      <c r="BPJ3282" s="137"/>
      <c r="BPK3282" s="137"/>
      <c r="BPL3282" s="137"/>
      <c r="BPM3282" s="137"/>
      <c r="BPN3282" s="137"/>
      <c r="BPO3282" s="137"/>
      <c r="BPP3282" s="137"/>
      <c r="BPQ3282" s="137"/>
      <c r="BPR3282" s="137"/>
      <c r="BPS3282" s="137"/>
      <c r="BPT3282" s="137"/>
      <c r="BPU3282" s="137"/>
      <c r="BPV3282" s="137"/>
      <c r="BPW3282" s="137"/>
      <c r="BPX3282" s="137"/>
      <c r="BPY3282" s="137"/>
      <c r="BPZ3282" s="137"/>
      <c r="BQA3282" s="137"/>
      <c r="BQB3282" s="137"/>
      <c r="BQC3282" s="137"/>
      <c r="BQD3282" s="137"/>
      <c r="BQE3282" s="137"/>
      <c r="BQF3282" s="137"/>
      <c r="BQG3282" s="137"/>
      <c r="BQH3282" s="137"/>
      <c r="BQI3282" s="137"/>
      <c r="BQJ3282" s="137"/>
      <c r="BQK3282" s="137"/>
      <c r="BQL3282" s="137"/>
      <c r="BQM3282" s="137"/>
      <c r="BQN3282" s="137"/>
      <c r="BQO3282" s="137"/>
      <c r="BQP3282" s="137"/>
      <c r="BQQ3282" s="137"/>
      <c r="BQR3282" s="137"/>
      <c r="BQS3282" s="137"/>
      <c r="BQT3282" s="137"/>
      <c r="BQU3282" s="137"/>
      <c r="BQV3282" s="137"/>
      <c r="BQW3282" s="137"/>
      <c r="BQX3282" s="137"/>
      <c r="BQY3282" s="137"/>
      <c r="BQZ3282" s="137"/>
      <c r="BRA3282" s="137"/>
      <c r="BRB3282" s="137"/>
      <c r="BRC3282" s="137"/>
      <c r="BRD3282" s="137"/>
      <c r="BRE3282" s="137"/>
      <c r="BRF3282" s="137"/>
      <c r="BRG3282" s="137"/>
      <c r="BRH3282" s="137"/>
      <c r="BRI3282" s="137"/>
      <c r="BRJ3282" s="137"/>
      <c r="BRK3282" s="137"/>
      <c r="BRL3282" s="137"/>
      <c r="BRM3282" s="137"/>
      <c r="BRN3282" s="137"/>
      <c r="BRO3282" s="137"/>
      <c r="BRP3282" s="137"/>
      <c r="BRQ3282" s="137"/>
      <c r="BRR3282" s="137"/>
      <c r="BRS3282" s="137"/>
      <c r="BRT3282" s="137"/>
      <c r="BRU3282" s="137"/>
      <c r="BRV3282" s="137"/>
      <c r="BRW3282" s="137"/>
      <c r="BRX3282" s="137"/>
      <c r="BRY3282" s="137"/>
      <c r="BRZ3282" s="137"/>
      <c r="BSA3282" s="137"/>
      <c r="BSB3282" s="137"/>
      <c r="BSC3282" s="137"/>
      <c r="BSD3282" s="137"/>
      <c r="BSE3282" s="137"/>
      <c r="BSF3282" s="137"/>
      <c r="BSG3282" s="137"/>
      <c r="BSH3282" s="137"/>
      <c r="BSI3282" s="137"/>
      <c r="BSJ3282" s="137"/>
      <c r="BSK3282" s="137"/>
      <c r="BSL3282" s="137"/>
      <c r="BSM3282" s="137"/>
      <c r="BSN3282" s="137"/>
      <c r="BSO3282" s="137"/>
      <c r="BSP3282" s="137"/>
      <c r="BSQ3282" s="137"/>
      <c r="BSR3282" s="137"/>
      <c r="BSS3282" s="137"/>
      <c r="BST3282" s="137"/>
      <c r="BSU3282" s="137"/>
      <c r="BSV3282" s="137"/>
      <c r="BSW3282" s="137"/>
      <c r="BSX3282" s="137"/>
      <c r="BSY3282" s="137"/>
      <c r="BSZ3282" s="137"/>
      <c r="BTA3282" s="137"/>
      <c r="BTB3282" s="137"/>
      <c r="BTC3282" s="137"/>
      <c r="BTD3282" s="137"/>
      <c r="BTE3282" s="137"/>
      <c r="BTF3282" s="137"/>
      <c r="BTG3282" s="137"/>
      <c r="BTH3282" s="137"/>
      <c r="BTI3282" s="137"/>
      <c r="BTJ3282" s="137"/>
      <c r="BTK3282" s="137"/>
      <c r="BTL3282" s="137"/>
      <c r="BTM3282" s="137"/>
      <c r="BTN3282" s="137"/>
      <c r="BTO3282" s="137"/>
      <c r="BTP3282" s="137"/>
      <c r="BTQ3282" s="137"/>
      <c r="BTR3282" s="137"/>
      <c r="BTS3282" s="137"/>
      <c r="BTT3282" s="137"/>
      <c r="BTU3282" s="137"/>
      <c r="BTV3282" s="137"/>
      <c r="BTW3282" s="137"/>
      <c r="BTX3282" s="137"/>
      <c r="BTY3282" s="137"/>
      <c r="BTZ3282" s="137"/>
      <c r="BUA3282" s="137"/>
      <c r="BUB3282" s="137"/>
      <c r="BUC3282" s="137"/>
      <c r="BUD3282" s="137"/>
      <c r="BUE3282" s="137"/>
      <c r="BUF3282" s="137"/>
      <c r="BUG3282" s="137"/>
      <c r="BUH3282" s="137"/>
      <c r="BUI3282" s="137"/>
      <c r="BUJ3282" s="137"/>
      <c r="BUK3282" s="137"/>
      <c r="BUL3282" s="137"/>
      <c r="BUM3282" s="137"/>
      <c r="BUN3282" s="137"/>
      <c r="BUO3282" s="137"/>
      <c r="BUP3282" s="137"/>
      <c r="BUQ3282" s="137"/>
      <c r="BUR3282" s="137"/>
      <c r="BUS3282" s="137"/>
      <c r="BUT3282" s="137"/>
      <c r="BUU3282" s="137"/>
      <c r="BUV3282" s="137"/>
      <c r="BUW3282" s="137"/>
      <c r="BUX3282" s="137"/>
      <c r="BUY3282" s="137"/>
      <c r="BUZ3282" s="137"/>
      <c r="BVA3282" s="137"/>
      <c r="BVB3282" s="137"/>
      <c r="BVC3282" s="137"/>
      <c r="BVD3282" s="137"/>
      <c r="BVE3282" s="137"/>
      <c r="BVF3282" s="137"/>
      <c r="BVG3282" s="137"/>
      <c r="BVH3282" s="137"/>
      <c r="BVI3282" s="137"/>
      <c r="BVJ3282" s="137"/>
      <c r="BVK3282" s="137"/>
      <c r="BVL3282" s="137"/>
      <c r="BVM3282" s="137"/>
      <c r="BVN3282" s="137"/>
      <c r="BVO3282" s="137"/>
      <c r="BVP3282" s="137"/>
      <c r="BVQ3282" s="137"/>
      <c r="BVR3282" s="137"/>
      <c r="BVS3282" s="137"/>
      <c r="BVT3282" s="137"/>
      <c r="BVU3282" s="137"/>
      <c r="BVV3282" s="137"/>
      <c r="BVW3282" s="137"/>
      <c r="BVX3282" s="137"/>
      <c r="BVY3282" s="137"/>
      <c r="BVZ3282" s="137"/>
      <c r="BWA3282" s="137"/>
      <c r="BWB3282" s="137"/>
      <c r="BWC3282" s="137"/>
      <c r="BWD3282" s="137"/>
      <c r="BWE3282" s="137"/>
      <c r="BWF3282" s="137"/>
      <c r="BWG3282" s="137"/>
      <c r="BWH3282" s="137"/>
      <c r="BWI3282" s="137"/>
      <c r="BWJ3282" s="137"/>
      <c r="BWK3282" s="137"/>
      <c r="BWL3282" s="137"/>
      <c r="BWM3282" s="137"/>
      <c r="BWN3282" s="137"/>
      <c r="BWO3282" s="137"/>
      <c r="BWP3282" s="137"/>
      <c r="BWQ3282" s="137"/>
      <c r="BWR3282" s="137"/>
      <c r="BWS3282" s="137"/>
      <c r="BWT3282" s="137"/>
      <c r="BWU3282" s="137"/>
      <c r="BWV3282" s="137"/>
      <c r="BWW3282" s="137"/>
      <c r="BWX3282" s="137"/>
      <c r="BWY3282" s="137"/>
      <c r="BWZ3282" s="137"/>
      <c r="BXA3282" s="137"/>
      <c r="BXB3282" s="137"/>
      <c r="BXC3282" s="137"/>
      <c r="BXD3282" s="137"/>
      <c r="BXE3282" s="137"/>
      <c r="BXF3282" s="137"/>
      <c r="BXG3282" s="137"/>
      <c r="BXH3282" s="137"/>
      <c r="BXI3282" s="137"/>
      <c r="BXJ3282" s="137"/>
      <c r="BXK3282" s="137"/>
      <c r="BXL3282" s="137"/>
      <c r="BXM3282" s="137"/>
      <c r="BXN3282" s="137"/>
      <c r="BXO3282" s="137"/>
      <c r="BXP3282" s="137"/>
      <c r="BXQ3282" s="137"/>
      <c r="BXR3282" s="137"/>
      <c r="BXS3282" s="137"/>
      <c r="BXT3282" s="137"/>
      <c r="BXU3282" s="137"/>
      <c r="BXV3282" s="137"/>
      <c r="BXW3282" s="137"/>
      <c r="BXX3282" s="137"/>
      <c r="BXY3282" s="137"/>
      <c r="BXZ3282" s="137"/>
      <c r="BYA3282" s="137"/>
      <c r="BYB3282" s="137"/>
      <c r="BYC3282" s="137"/>
      <c r="BYD3282" s="137"/>
      <c r="BYE3282" s="137"/>
      <c r="BYF3282" s="137"/>
      <c r="BYG3282" s="137"/>
      <c r="BYH3282" s="137"/>
      <c r="BYI3282" s="137"/>
      <c r="BYJ3282" s="137"/>
      <c r="BYK3282" s="137"/>
      <c r="BYL3282" s="137"/>
      <c r="BYM3282" s="137"/>
      <c r="BYN3282" s="137"/>
      <c r="BYO3282" s="137"/>
      <c r="BYP3282" s="137"/>
      <c r="BYQ3282" s="137"/>
      <c r="BYR3282" s="137"/>
      <c r="BYS3282" s="137"/>
      <c r="BYT3282" s="137"/>
      <c r="BYU3282" s="137"/>
      <c r="BYV3282" s="137"/>
      <c r="BYW3282" s="137"/>
      <c r="BYX3282" s="137"/>
      <c r="BYY3282" s="137"/>
      <c r="BYZ3282" s="137"/>
      <c r="BZA3282" s="137"/>
      <c r="BZB3282" s="137"/>
      <c r="BZC3282" s="137"/>
      <c r="BZD3282" s="137"/>
      <c r="BZE3282" s="137"/>
      <c r="BZF3282" s="137"/>
      <c r="BZG3282" s="137"/>
      <c r="BZH3282" s="137"/>
      <c r="BZI3282" s="137"/>
      <c r="BZJ3282" s="137"/>
      <c r="BZK3282" s="137"/>
      <c r="BZL3282" s="137"/>
      <c r="BZM3282" s="137"/>
      <c r="BZN3282" s="137"/>
      <c r="BZO3282" s="137"/>
      <c r="BZP3282" s="137"/>
      <c r="BZQ3282" s="137"/>
      <c r="BZR3282" s="137"/>
      <c r="BZS3282" s="137"/>
      <c r="BZT3282" s="137"/>
      <c r="BZU3282" s="137"/>
      <c r="BZV3282" s="137"/>
      <c r="BZW3282" s="137"/>
      <c r="BZX3282" s="137"/>
      <c r="BZY3282" s="137"/>
      <c r="BZZ3282" s="137"/>
      <c r="CAA3282" s="137"/>
      <c r="CAB3282" s="137"/>
      <c r="CAC3282" s="137"/>
      <c r="CAD3282" s="137"/>
      <c r="CAE3282" s="137"/>
      <c r="CAF3282" s="137"/>
      <c r="CAG3282" s="137"/>
      <c r="CAH3282" s="137"/>
      <c r="CAI3282" s="137"/>
      <c r="CAJ3282" s="137"/>
      <c r="CAK3282" s="137"/>
      <c r="CAL3282" s="137"/>
      <c r="CAM3282" s="137"/>
      <c r="CAN3282" s="137"/>
      <c r="CAO3282" s="137"/>
      <c r="CAP3282" s="137"/>
      <c r="CAQ3282" s="137"/>
      <c r="CAR3282" s="137"/>
      <c r="CAS3282" s="137"/>
      <c r="CAT3282" s="137"/>
      <c r="CAU3282" s="137"/>
      <c r="CAV3282" s="137"/>
      <c r="CAW3282" s="137"/>
      <c r="CAX3282" s="137"/>
      <c r="CAY3282" s="137"/>
      <c r="CAZ3282" s="137"/>
      <c r="CBA3282" s="137"/>
      <c r="CBB3282" s="137"/>
      <c r="CBC3282" s="137"/>
      <c r="CBD3282" s="137"/>
      <c r="CBE3282" s="137"/>
      <c r="CBF3282" s="137"/>
      <c r="CBG3282" s="137"/>
      <c r="CBH3282" s="137"/>
      <c r="CBI3282" s="137"/>
      <c r="CBJ3282" s="137"/>
      <c r="CBK3282" s="137"/>
      <c r="CBL3282" s="137"/>
      <c r="CBM3282" s="137"/>
      <c r="CBN3282" s="137"/>
      <c r="CBO3282" s="137"/>
      <c r="CBP3282" s="137"/>
      <c r="CBQ3282" s="137"/>
      <c r="CBR3282" s="137"/>
      <c r="CBS3282" s="137"/>
      <c r="CBT3282" s="137"/>
      <c r="CBU3282" s="137"/>
      <c r="CBV3282" s="137"/>
      <c r="CBW3282" s="137"/>
      <c r="CBX3282" s="137"/>
      <c r="CBY3282" s="137"/>
      <c r="CBZ3282" s="137"/>
      <c r="CCA3282" s="137"/>
      <c r="CCB3282" s="137"/>
      <c r="CCC3282" s="137"/>
      <c r="CCD3282" s="137"/>
      <c r="CCE3282" s="137"/>
      <c r="CCF3282" s="137"/>
      <c r="CCG3282" s="137"/>
      <c r="CCH3282" s="137"/>
      <c r="CCI3282" s="137"/>
      <c r="CCJ3282" s="137"/>
      <c r="CCK3282" s="137"/>
      <c r="CCL3282" s="137"/>
      <c r="CCM3282" s="137"/>
      <c r="CCN3282" s="137"/>
      <c r="CCO3282" s="137"/>
      <c r="CCP3282" s="137"/>
      <c r="CCQ3282" s="137"/>
      <c r="CCR3282" s="137"/>
      <c r="CCS3282" s="137"/>
      <c r="CCT3282" s="137"/>
      <c r="CCU3282" s="137"/>
      <c r="CCV3282" s="137"/>
      <c r="CCW3282" s="137"/>
      <c r="CCX3282" s="137"/>
      <c r="CCY3282" s="137"/>
      <c r="CCZ3282" s="137"/>
      <c r="CDA3282" s="137"/>
      <c r="CDB3282" s="137"/>
      <c r="CDC3282" s="137"/>
      <c r="CDD3282" s="137"/>
      <c r="CDE3282" s="137"/>
      <c r="CDF3282" s="137"/>
      <c r="CDG3282" s="137"/>
      <c r="CDH3282" s="137"/>
      <c r="CDI3282" s="137"/>
      <c r="CDJ3282" s="137"/>
      <c r="CDK3282" s="137"/>
      <c r="CDL3282" s="137"/>
      <c r="CDM3282" s="137"/>
      <c r="CDN3282" s="137"/>
      <c r="CDO3282" s="137"/>
      <c r="CDP3282" s="137"/>
      <c r="CDQ3282" s="137"/>
      <c r="CDR3282" s="137"/>
      <c r="CDS3282" s="137"/>
      <c r="CDT3282" s="137"/>
      <c r="CDU3282" s="137"/>
      <c r="CDV3282" s="137"/>
      <c r="CDW3282" s="137"/>
      <c r="CDX3282" s="137"/>
      <c r="CDY3282" s="137"/>
      <c r="CDZ3282" s="137"/>
      <c r="CEA3282" s="137"/>
      <c r="CEB3282" s="137"/>
      <c r="CEC3282" s="137"/>
      <c r="CED3282" s="137"/>
      <c r="CEE3282" s="137"/>
      <c r="CEF3282" s="137"/>
      <c r="CEG3282" s="137"/>
      <c r="CEH3282" s="137"/>
      <c r="CEI3282" s="137"/>
      <c r="CEJ3282" s="137"/>
      <c r="CEK3282" s="137"/>
      <c r="CEL3282" s="137"/>
      <c r="CEM3282" s="137"/>
      <c r="CEN3282" s="137"/>
      <c r="CEO3282" s="137"/>
      <c r="CEP3282" s="137"/>
      <c r="CEQ3282" s="137"/>
      <c r="CER3282" s="137"/>
      <c r="CES3282" s="137"/>
      <c r="CET3282" s="137"/>
      <c r="CEU3282" s="137"/>
      <c r="CEV3282" s="137"/>
      <c r="CEW3282" s="137"/>
      <c r="CEX3282" s="137"/>
      <c r="CEY3282" s="137"/>
      <c r="CEZ3282" s="137"/>
      <c r="CFA3282" s="137"/>
      <c r="CFB3282" s="137"/>
      <c r="CFC3282" s="137"/>
      <c r="CFD3282" s="137"/>
      <c r="CFE3282" s="137"/>
      <c r="CFF3282" s="137"/>
      <c r="CFG3282" s="137"/>
      <c r="CFH3282" s="137"/>
      <c r="CFI3282" s="137"/>
      <c r="CFJ3282" s="137"/>
      <c r="CFK3282" s="137"/>
      <c r="CFL3282" s="137"/>
      <c r="CFM3282" s="137"/>
      <c r="CFN3282" s="137"/>
      <c r="CFO3282" s="137"/>
      <c r="CFP3282" s="137"/>
      <c r="CFQ3282" s="137"/>
      <c r="CFR3282" s="137"/>
      <c r="CFS3282" s="137"/>
      <c r="CFT3282" s="137"/>
      <c r="CFU3282" s="137"/>
      <c r="CFV3282" s="137"/>
      <c r="CFW3282" s="137"/>
      <c r="CFX3282" s="137"/>
      <c r="CFY3282" s="137"/>
      <c r="CFZ3282" s="137"/>
      <c r="CGA3282" s="137"/>
      <c r="CGB3282" s="137"/>
      <c r="CGC3282" s="137"/>
      <c r="CGD3282" s="137"/>
      <c r="CGE3282" s="137"/>
      <c r="CGF3282" s="137"/>
      <c r="CGG3282" s="137"/>
      <c r="CGH3282" s="137"/>
      <c r="CGI3282" s="137"/>
      <c r="CGJ3282" s="137"/>
      <c r="CGK3282" s="137"/>
      <c r="CGL3282" s="137"/>
      <c r="CGM3282" s="137"/>
      <c r="CGN3282" s="137"/>
      <c r="CGO3282" s="137"/>
      <c r="CGP3282" s="137"/>
      <c r="CGQ3282" s="137"/>
      <c r="CGR3282" s="137"/>
      <c r="CGS3282" s="137"/>
      <c r="CGT3282" s="137"/>
      <c r="CGU3282" s="137"/>
      <c r="CGV3282" s="137"/>
      <c r="CGW3282" s="137"/>
      <c r="CGX3282" s="137"/>
      <c r="CGY3282" s="137"/>
      <c r="CGZ3282" s="137"/>
      <c r="CHA3282" s="137"/>
      <c r="CHB3282" s="137"/>
      <c r="CHC3282" s="137"/>
      <c r="CHD3282" s="137"/>
      <c r="CHE3282" s="137"/>
      <c r="CHF3282" s="137"/>
      <c r="CHG3282" s="137"/>
      <c r="CHH3282" s="137"/>
      <c r="CHI3282" s="137"/>
      <c r="CHJ3282" s="137"/>
      <c r="CHK3282" s="137"/>
      <c r="CHL3282" s="137"/>
      <c r="CHM3282" s="137"/>
      <c r="CHN3282" s="137"/>
      <c r="CHO3282" s="137"/>
      <c r="CHP3282" s="137"/>
      <c r="CHQ3282" s="137"/>
      <c r="CHR3282" s="137"/>
      <c r="CHS3282" s="137"/>
      <c r="CHT3282" s="137"/>
      <c r="CHU3282" s="137"/>
      <c r="CHV3282" s="137"/>
      <c r="CHW3282" s="137"/>
      <c r="CHX3282" s="137"/>
      <c r="CHY3282" s="137"/>
      <c r="CHZ3282" s="137"/>
      <c r="CIA3282" s="137"/>
      <c r="CIB3282" s="137"/>
      <c r="CIC3282" s="137"/>
      <c r="CID3282" s="137"/>
      <c r="CIE3282" s="137"/>
      <c r="CIF3282" s="137"/>
      <c r="CIG3282" s="137"/>
      <c r="CIH3282" s="137"/>
      <c r="CII3282" s="137"/>
      <c r="CIJ3282" s="137"/>
      <c r="CIK3282" s="137"/>
      <c r="CIL3282" s="137"/>
      <c r="CIM3282" s="137"/>
      <c r="CIN3282" s="137"/>
      <c r="CIO3282" s="137"/>
      <c r="CIP3282" s="137"/>
      <c r="CIQ3282" s="137"/>
      <c r="CIR3282" s="137"/>
      <c r="CIS3282" s="137"/>
      <c r="CIT3282" s="137"/>
      <c r="CIU3282" s="137"/>
      <c r="CIV3282" s="137"/>
      <c r="CIW3282" s="137"/>
      <c r="CIX3282" s="137"/>
      <c r="CIY3282" s="137"/>
      <c r="CIZ3282" s="137"/>
      <c r="CJA3282" s="137"/>
      <c r="CJB3282" s="137"/>
      <c r="CJC3282" s="137"/>
      <c r="CJD3282" s="137"/>
      <c r="CJE3282" s="137"/>
      <c r="CJF3282" s="137"/>
      <c r="CJG3282" s="137"/>
      <c r="CJH3282" s="137"/>
      <c r="CJI3282" s="137"/>
      <c r="CJJ3282" s="137"/>
      <c r="CJK3282" s="137"/>
      <c r="CJL3282" s="137"/>
      <c r="CJM3282" s="137"/>
      <c r="CJN3282" s="137"/>
      <c r="CJO3282" s="137"/>
      <c r="CJP3282" s="137"/>
      <c r="CJQ3282" s="137"/>
      <c r="CJR3282" s="137"/>
      <c r="CJS3282" s="137"/>
      <c r="CJT3282" s="137"/>
      <c r="CJU3282" s="137"/>
      <c r="CJV3282" s="137"/>
      <c r="CJW3282" s="137"/>
      <c r="CJX3282" s="137"/>
      <c r="CJY3282" s="137"/>
      <c r="CJZ3282" s="137"/>
      <c r="CKA3282" s="137"/>
      <c r="CKB3282" s="137"/>
      <c r="CKC3282" s="137"/>
      <c r="CKD3282" s="137"/>
      <c r="CKE3282" s="137"/>
      <c r="CKF3282" s="137"/>
      <c r="CKG3282" s="137"/>
      <c r="CKH3282" s="137"/>
      <c r="CKI3282" s="137"/>
      <c r="CKJ3282" s="137"/>
      <c r="CKK3282" s="137"/>
      <c r="CKL3282" s="137"/>
      <c r="CKM3282" s="137"/>
      <c r="CKN3282" s="137"/>
      <c r="CKO3282" s="137"/>
      <c r="CKP3282" s="137"/>
      <c r="CKQ3282" s="137"/>
      <c r="CKR3282" s="137"/>
      <c r="CKS3282" s="137"/>
      <c r="CKT3282" s="137"/>
      <c r="CKU3282" s="137"/>
      <c r="CKV3282" s="137"/>
      <c r="CKW3282" s="137"/>
      <c r="CKX3282" s="137"/>
      <c r="CKY3282" s="137"/>
      <c r="CKZ3282" s="137"/>
      <c r="CLA3282" s="137"/>
      <c r="CLB3282" s="137"/>
      <c r="CLC3282" s="137"/>
      <c r="CLD3282" s="137"/>
      <c r="CLE3282" s="137"/>
      <c r="CLF3282" s="137"/>
      <c r="CLG3282" s="137"/>
      <c r="CLH3282" s="137"/>
      <c r="CLI3282" s="137"/>
      <c r="CLJ3282" s="137"/>
      <c r="CLK3282" s="137"/>
      <c r="CLL3282" s="137"/>
      <c r="CLM3282" s="137"/>
      <c r="CLN3282" s="137"/>
      <c r="CLO3282" s="137"/>
      <c r="CLP3282" s="137"/>
      <c r="CLQ3282" s="137"/>
      <c r="CLR3282" s="137"/>
      <c r="CLS3282" s="137"/>
      <c r="CLT3282" s="137"/>
      <c r="CLU3282" s="137"/>
      <c r="CLV3282" s="137"/>
      <c r="CLW3282" s="137"/>
      <c r="CLX3282" s="137"/>
      <c r="CLY3282" s="137"/>
      <c r="CLZ3282" s="137"/>
      <c r="CMA3282" s="137"/>
      <c r="CMB3282" s="137"/>
      <c r="CMC3282" s="137"/>
      <c r="CMD3282" s="137"/>
      <c r="CME3282" s="137"/>
      <c r="CMF3282" s="137"/>
      <c r="CMG3282" s="137"/>
      <c r="CMH3282" s="137"/>
      <c r="CMI3282" s="137"/>
      <c r="CMJ3282" s="137"/>
      <c r="CMK3282" s="137"/>
      <c r="CML3282" s="137"/>
      <c r="CMM3282" s="137"/>
      <c r="CMN3282" s="137"/>
      <c r="CMO3282" s="137"/>
      <c r="CMP3282" s="137"/>
      <c r="CMQ3282" s="137"/>
      <c r="CMR3282" s="137"/>
      <c r="CMS3282" s="137"/>
      <c r="CMT3282" s="137"/>
      <c r="CMU3282" s="137"/>
      <c r="CMV3282" s="137"/>
      <c r="CMW3282" s="137"/>
      <c r="CMX3282" s="137"/>
      <c r="CMY3282" s="137"/>
      <c r="CMZ3282" s="137"/>
      <c r="CNA3282" s="137"/>
      <c r="CNB3282" s="137"/>
      <c r="CNC3282" s="137"/>
      <c r="CND3282" s="137"/>
      <c r="CNE3282" s="137"/>
      <c r="CNF3282" s="137"/>
      <c r="CNG3282" s="137"/>
      <c r="CNH3282" s="137"/>
      <c r="CNI3282" s="137"/>
      <c r="CNJ3282" s="137"/>
      <c r="CNK3282" s="137"/>
      <c r="CNL3282" s="137"/>
      <c r="CNM3282" s="137"/>
      <c r="CNN3282" s="137"/>
      <c r="CNO3282" s="137"/>
      <c r="CNP3282" s="137"/>
      <c r="CNQ3282" s="137"/>
      <c r="CNR3282" s="137"/>
      <c r="CNS3282" s="137"/>
      <c r="CNT3282" s="137"/>
      <c r="CNU3282" s="137"/>
      <c r="CNV3282" s="137"/>
      <c r="CNW3282" s="137"/>
      <c r="CNX3282" s="137"/>
      <c r="CNY3282" s="137"/>
      <c r="CNZ3282" s="137"/>
      <c r="COA3282" s="137"/>
      <c r="COB3282" s="137"/>
      <c r="COC3282" s="137"/>
      <c r="COD3282" s="137"/>
      <c r="COE3282" s="137"/>
      <c r="COF3282" s="137"/>
      <c r="COG3282" s="137"/>
      <c r="COH3282" s="137"/>
      <c r="COI3282" s="137"/>
      <c r="COJ3282" s="137"/>
      <c r="COK3282" s="137"/>
      <c r="COL3282" s="137"/>
      <c r="COM3282" s="137"/>
      <c r="CON3282" s="137"/>
      <c r="COO3282" s="137"/>
      <c r="COP3282" s="137"/>
      <c r="COQ3282" s="137"/>
      <c r="COR3282" s="137"/>
      <c r="COS3282" s="137"/>
      <c r="COT3282" s="137"/>
      <c r="COU3282" s="137"/>
      <c r="COV3282" s="137"/>
      <c r="COW3282" s="137"/>
      <c r="COX3282" s="137"/>
      <c r="COY3282" s="137"/>
      <c r="COZ3282" s="137"/>
      <c r="CPA3282" s="137"/>
      <c r="CPB3282" s="137"/>
      <c r="CPC3282" s="137"/>
      <c r="CPD3282" s="137"/>
      <c r="CPE3282" s="137"/>
      <c r="CPF3282" s="137"/>
      <c r="CPG3282" s="137"/>
      <c r="CPH3282" s="137"/>
      <c r="CPI3282" s="137"/>
      <c r="CPJ3282" s="137"/>
      <c r="CPK3282" s="137"/>
      <c r="CPL3282" s="137"/>
      <c r="CPM3282" s="137"/>
      <c r="CPN3282" s="137"/>
      <c r="CPO3282" s="137"/>
      <c r="CPP3282" s="137"/>
      <c r="CPQ3282" s="137"/>
      <c r="CPR3282" s="137"/>
      <c r="CPS3282" s="137"/>
      <c r="CPT3282" s="137"/>
      <c r="CPU3282" s="137"/>
      <c r="CPV3282" s="137"/>
      <c r="CPW3282" s="137"/>
      <c r="CPX3282" s="137"/>
      <c r="CPY3282" s="137"/>
      <c r="CPZ3282" s="137"/>
      <c r="CQA3282" s="137"/>
      <c r="CQB3282" s="137"/>
      <c r="CQC3282" s="137"/>
      <c r="CQD3282" s="137"/>
      <c r="CQE3282" s="137"/>
      <c r="CQF3282" s="137"/>
      <c r="CQG3282" s="137"/>
      <c r="CQH3282" s="137"/>
      <c r="CQI3282" s="137"/>
      <c r="CQJ3282" s="137"/>
      <c r="CQK3282" s="137"/>
      <c r="CQL3282" s="137"/>
      <c r="CQM3282" s="137"/>
      <c r="CQN3282" s="137"/>
      <c r="CQO3282" s="137"/>
      <c r="CQP3282" s="137"/>
      <c r="CQQ3282" s="137"/>
      <c r="CQR3282" s="137"/>
      <c r="CQS3282" s="137"/>
      <c r="CQT3282" s="137"/>
      <c r="CQU3282" s="137"/>
      <c r="CQV3282" s="137"/>
      <c r="CQW3282" s="137"/>
      <c r="CQX3282" s="137"/>
      <c r="CQY3282" s="137"/>
      <c r="CQZ3282" s="137"/>
      <c r="CRA3282" s="137"/>
      <c r="CRB3282" s="137"/>
      <c r="CRC3282" s="137"/>
      <c r="CRD3282" s="137"/>
      <c r="CRE3282" s="137"/>
      <c r="CRF3282" s="137"/>
      <c r="CRG3282" s="137"/>
      <c r="CRH3282" s="137"/>
      <c r="CRI3282" s="137"/>
      <c r="CRJ3282" s="137"/>
      <c r="CRK3282" s="137"/>
      <c r="CRL3282" s="137"/>
      <c r="CRM3282" s="137"/>
      <c r="CRN3282" s="137"/>
      <c r="CRO3282" s="137"/>
      <c r="CRP3282" s="137"/>
      <c r="CRQ3282" s="137"/>
      <c r="CRR3282" s="137"/>
      <c r="CRS3282" s="137"/>
      <c r="CRT3282" s="137"/>
      <c r="CRU3282" s="137"/>
      <c r="CRV3282" s="137"/>
      <c r="CRW3282" s="137"/>
      <c r="CRX3282" s="137"/>
      <c r="CRY3282" s="137"/>
      <c r="CRZ3282" s="137"/>
      <c r="CSA3282" s="137"/>
      <c r="CSB3282" s="137"/>
      <c r="CSC3282" s="137"/>
      <c r="CSD3282" s="137"/>
      <c r="CSE3282" s="137"/>
      <c r="CSF3282" s="137"/>
      <c r="CSG3282" s="137"/>
      <c r="CSH3282" s="137"/>
      <c r="CSI3282" s="137"/>
      <c r="CSJ3282" s="137"/>
      <c r="CSK3282" s="137"/>
      <c r="CSL3282" s="137"/>
      <c r="CSM3282" s="137"/>
      <c r="CSN3282" s="137"/>
      <c r="CSO3282" s="137"/>
      <c r="CSP3282" s="137"/>
      <c r="CSQ3282" s="137"/>
      <c r="CSR3282" s="137"/>
      <c r="CSS3282" s="137"/>
      <c r="CST3282" s="137"/>
      <c r="CSU3282" s="137"/>
      <c r="CSV3282" s="137"/>
      <c r="CSW3282" s="137"/>
      <c r="CSX3282" s="137"/>
      <c r="CSY3282" s="137"/>
      <c r="CSZ3282" s="137"/>
      <c r="CTA3282" s="137"/>
      <c r="CTB3282" s="137"/>
      <c r="CTC3282" s="137"/>
      <c r="CTD3282" s="137"/>
      <c r="CTE3282" s="137"/>
      <c r="CTF3282" s="137"/>
      <c r="CTG3282" s="137"/>
      <c r="CTH3282" s="137"/>
      <c r="CTI3282" s="137"/>
      <c r="CTJ3282" s="137"/>
      <c r="CTK3282" s="137"/>
      <c r="CTL3282" s="137"/>
      <c r="CTM3282" s="137"/>
      <c r="CTN3282" s="137"/>
      <c r="CTO3282" s="137"/>
      <c r="CTP3282" s="137"/>
      <c r="CTQ3282" s="137"/>
      <c r="CTR3282" s="137"/>
      <c r="CTS3282" s="137"/>
      <c r="CTT3282" s="137"/>
      <c r="CTU3282" s="137"/>
      <c r="CTV3282" s="137"/>
      <c r="CTW3282" s="137"/>
      <c r="CTX3282" s="137"/>
      <c r="CTY3282" s="137"/>
      <c r="CTZ3282" s="137"/>
      <c r="CUA3282" s="137"/>
      <c r="CUB3282" s="137"/>
      <c r="CUC3282" s="137"/>
      <c r="CUD3282" s="137"/>
      <c r="CUE3282" s="137"/>
      <c r="CUF3282" s="137"/>
      <c r="CUG3282" s="137"/>
      <c r="CUH3282" s="137"/>
      <c r="CUI3282" s="137"/>
      <c r="CUJ3282" s="137"/>
      <c r="CUK3282" s="137"/>
      <c r="CUL3282" s="137"/>
      <c r="CUM3282" s="137"/>
      <c r="CUN3282" s="137"/>
      <c r="CUO3282" s="137"/>
      <c r="CUP3282" s="137"/>
      <c r="CUQ3282" s="137"/>
      <c r="CUR3282" s="137"/>
      <c r="CUS3282" s="137"/>
      <c r="CUT3282" s="137"/>
      <c r="CUU3282" s="137"/>
      <c r="CUV3282" s="137"/>
      <c r="CUW3282" s="137"/>
      <c r="CUX3282" s="137"/>
      <c r="CUY3282" s="137"/>
      <c r="CUZ3282" s="137"/>
      <c r="CVA3282" s="137"/>
      <c r="CVB3282" s="137"/>
      <c r="CVC3282" s="137"/>
      <c r="CVD3282" s="137"/>
      <c r="CVE3282" s="137"/>
      <c r="CVF3282" s="137"/>
      <c r="CVG3282" s="137"/>
      <c r="CVH3282" s="137"/>
      <c r="CVI3282" s="137"/>
      <c r="CVJ3282" s="137"/>
      <c r="CVK3282" s="137"/>
      <c r="CVL3282" s="137"/>
      <c r="CVM3282" s="137"/>
      <c r="CVN3282" s="137"/>
      <c r="CVO3282" s="137"/>
      <c r="CVP3282" s="137"/>
      <c r="CVQ3282" s="137"/>
      <c r="CVR3282" s="137"/>
      <c r="CVS3282" s="137"/>
      <c r="CVT3282" s="137"/>
      <c r="CVU3282" s="137"/>
      <c r="CVV3282" s="137"/>
      <c r="CVW3282" s="137"/>
      <c r="CVX3282" s="137"/>
      <c r="CVY3282" s="137"/>
      <c r="CVZ3282" s="137"/>
      <c r="CWA3282" s="137"/>
      <c r="CWB3282" s="137"/>
      <c r="CWC3282" s="137"/>
      <c r="CWD3282" s="137"/>
      <c r="CWE3282" s="137"/>
      <c r="CWF3282" s="137"/>
      <c r="CWG3282" s="137"/>
      <c r="CWH3282" s="137"/>
      <c r="CWI3282" s="137"/>
      <c r="CWJ3282" s="137"/>
      <c r="CWK3282" s="137"/>
      <c r="CWL3282" s="137"/>
      <c r="CWM3282" s="137"/>
      <c r="CWN3282" s="137"/>
      <c r="CWO3282" s="137"/>
      <c r="CWP3282" s="137"/>
      <c r="CWQ3282" s="137"/>
      <c r="CWR3282" s="137"/>
      <c r="CWS3282" s="137"/>
      <c r="CWT3282" s="137"/>
      <c r="CWU3282" s="137"/>
      <c r="CWV3282" s="137"/>
      <c r="CWW3282" s="137"/>
      <c r="CWX3282" s="137"/>
      <c r="CWY3282" s="137"/>
      <c r="CWZ3282" s="137"/>
      <c r="CXA3282" s="137"/>
      <c r="CXB3282" s="137"/>
      <c r="CXC3282" s="137"/>
      <c r="CXD3282" s="137"/>
      <c r="CXE3282" s="137"/>
      <c r="CXF3282" s="137"/>
      <c r="CXG3282" s="137"/>
      <c r="CXH3282" s="137"/>
      <c r="CXI3282" s="137"/>
      <c r="CXJ3282" s="137"/>
      <c r="CXK3282" s="137"/>
      <c r="CXL3282" s="137"/>
      <c r="CXM3282" s="137"/>
      <c r="CXN3282" s="137"/>
      <c r="CXO3282" s="137"/>
      <c r="CXP3282" s="137"/>
      <c r="CXQ3282" s="137"/>
      <c r="CXR3282" s="137"/>
      <c r="CXS3282" s="137"/>
      <c r="CXT3282" s="137"/>
      <c r="CXU3282" s="137"/>
      <c r="CXV3282" s="137"/>
      <c r="CXW3282" s="137"/>
      <c r="CXX3282" s="137"/>
      <c r="CXY3282" s="137"/>
      <c r="CXZ3282" s="137"/>
      <c r="CYA3282" s="137"/>
      <c r="CYB3282" s="137"/>
      <c r="CYC3282" s="137"/>
      <c r="CYD3282" s="137"/>
      <c r="CYE3282" s="137"/>
      <c r="CYF3282" s="137"/>
      <c r="CYG3282" s="137"/>
      <c r="CYH3282" s="137"/>
      <c r="CYI3282" s="137"/>
      <c r="CYJ3282" s="137"/>
      <c r="CYK3282" s="137"/>
      <c r="CYL3282" s="137"/>
      <c r="CYM3282" s="137"/>
      <c r="CYN3282" s="137"/>
      <c r="CYO3282" s="137"/>
      <c r="CYP3282" s="137"/>
      <c r="CYQ3282" s="137"/>
      <c r="CYR3282" s="137"/>
      <c r="CYS3282" s="137"/>
      <c r="CYT3282" s="137"/>
      <c r="CYU3282" s="137"/>
      <c r="CYV3282" s="137"/>
      <c r="CYW3282" s="137"/>
      <c r="CYX3282" s="137"/>
      <c r="CYY3282" s="137"/>
      <c r="CYZ3282" s="137"/>
      <c r="CZA3282" s="137"/>
      <c r="CZB3282" s="137"/>
      <c r="CZC3282" s="137"/>
      <c r="CZD3282" s="137"/>
      <c r="CZE3282" s="137"/>
      <c r="CZF3282" s="137"/>
      <c r="CZG3282" s="137"/>
      <c r="CZH3282" s="137"/>
      <c r="CZI3282" s="137"/>
      <c r="CZJ3282" s="137"/>
      <c r="CZK3282" s="137"/>
      <c r="CZL3282" s="137"/>
      <c r="CZM3282" s="137"/>
      <c r="CZN3282" s="137"/>
      <c r="CZO3282" s="137"/>
      <c r="CZP3282" s="137"/>
      <c r="CZQ3282" s="137"/>
      <c r="CZR3282" s="137"/>
      <c r="CZS3282" s="137"/>
      <c r="CZT3282" s="137"/>
      <c r="CZU3282" s="137"/>
      <c r="CZV3282" s="137"/>
      <c r="CZW3282" s="137"/>
      <c r="CZX3282" s="137"/>
      <c r="CZY3282" s="137"/>
      <c r="CZZ3282" s="137"/>
      <c r="DAA3282" s="137"/>
      <c r="DAB3282" s="137"/>
      <c r="DAC3282" s="137"/>
      <c r="DAD3282" s="137"/>
      <c r="DAE3282" s="137"/>
      <c r="DAF3282" s="137"/>
      <c r="DAG3282" s="137"/>
      <c r="DAH3282" s="137"/>
      <c r="DAI3282" s="137"/>
      <c r="DAJ3282" s="137"/>
      <c r="DAK3282" s="137"/>
      <c r="DAL3282" s="137"/>
      <c r="DAM3282" s="137"/>
      <c r="DAN3282" s="137"/>
      <c r="DAO3282" s="137"/>
      <c r="DAP3282" s="137"/>
      <c r="DAQ3282" s="137"/>
      <c r="DAR3282" s="137"/>
      <c r="DAS3282" s="137"/>
      <c r="DAT3282" s="137"/>
      <c r="DAU3282" s="137"/>
      <c r="DAV3282" s="137"/>
      <c r="DAW3282" s="137"/>
      <c r="DAX3282" s="137"/>
      <c r="DAY3282" s="137"/>
      <c r="DAZ3282" s="137"/>
      <c r="DBA3282" s="137"/>
      <c r="DBB3282" s="137"/>
      <c r="DBC3282" s="137"/>
      <c r="DBD3282" s="137"/>
      <c r="DBE3282" s="137"/>
      <c r="DBF3282" s="137"/>
      <c r="DBG3282" s="137"/>
      <c r="DBH3282" s="137"/>
      <c r="DBI3282" s="137"/>
      <c r="DBJ3282" s="137"/>
      <c r="DBK3282" s="137"/>
      <c r="DBL3282" s="137"/>
      <c r="DBM3282" s="137"/>
      <c r="DBN3282" s="137"/>
      <c r="DBO3282" s="137"/>
      <c r="DBP3282" s="137"/>
      <c r="DBQ3282" s="137"/>
      <c r="DBR3282" s="137"/>
      <c r="DBS3282" s="137"/>
      <c r="DBT3282" s="137"/>
      <c r="DBU3282" s="137"/>
      <c r="DBV3282" s="137"/>
      <c r="DBW3282" s="137"/>
      <c r="DBX3282" s="137"/>
      <c r="DBY3282" s="137"/>
      <c r="DBZ3282" s="137"/>
      <c r="DCA3282" s="137"/>
      <c r="DCB3282" s="137"/>
      <c r="DCC3282" s="137"/>
      <c r="DCD3282" s="137"/>
      <c r="DCE3282" s="137"/>
      <c r="DCF3282" s="137"/>
      <c r="DCG3282" s="137"/>
      <c r="DCH3282" s="137"/>
      <c r="DCI3282" s="137"/>
      <c r="DCJ3282" s="137"/>
      <c r="DCK3282" s="137"/>
      <c r="DCL3282" s="137"/>
      <c r="DCM3282" s="137"/>
      <c r="DCN3282" s="137"/>
      <c r="DCO3282" s="137"/>
      <c r="DCP3282" s="137"/>
      <c r="DCQ3282" s="137"/>
      <c r="DCR3282" s="137"/>
      <c r="DCS3282" s="137"/>
      <c r="DCT3282" s="137"/>
      <c r="DCU3282" s="137"/>
      <c r="DCV3282" s="137"/>
      <c r="DCW3282" s="137"/>
      <c r="DCX3282" s="137"/>
      <c r="DCY3282" s="137"/>
      <c r="DCZ3282" s="137"/>
      <c r="DDA3282" s="137"/>
      <c r="DDB3282" s="137"/>
      <c r="DDC3282" s="137"/>
      <c r="DDD3282" s="137"/>
      <c r="DDE3282" s="137"/>
      <c r="DDF3282" s="137"/>
      <c r="DDG3282" s="137"/>
      <c r="DDH3282" s="137"/>
      <c r="DDI3282" s="137"/>
      <c r="DDJ3282" s="137"/>
      <c r="DDK3282" s="137"/>
      <c r="DDL3282" s="137"/>
      <c r="DDM3282" s="137"/>
      <c r="DDN3282" s="137"/>
      <c r="DDO3282" s="137"/>
      <c r="DDP3282" s="137"/>
      <c r="DDQ3282" s="137"/>
      <c r="DDR3282" s="137"/>
      <c r="DDS3282" s="137"/>
      <c r="DDT3282" s="137"/>
      <c r="DDU3282" s="137"/>
      <c r="DDV3282" s="137"/>
      <c r="DDW3282" s="137"/>
      <c r="DDX3282" s="137"/>
      <c r="DDY3282" s="137"/>
      <c r="DDZ3282" s="137"/>
      <c r="DEA3282" s="137"/>
      <c r="DEB3282" s="137"/>
      <c r="DEC3282" s="137"/>
      <c r="DED3282" s="137"/>
      <c r="DEE3282" s="137"/>
      <c r="DEF3282" s="137"/>
      <c r="DEG3282" s="137"/>
      <c r="DEH3282" s="137"/>
      <c r="DEI3282" s="137"/>
      <c r="DEJ3282" s="137"/>
      <c r="DEK3282" s="137"/>
      <c r="DEL3282" s="137"/>
      <c r="DEM3282" s="137"/>
      <c r="DEN3282" s="137"/>
      <c r="DEO3282" s="137"/>
      <c r="DEP3282" s="137"/>
      <c r="DEQ3282" s="137"/>
      <c r="DER3282" s="137"/>
      <c r="DES3282" s="137"/>
      <c r="DET3282" s="137"/>
      <c r="DEU3282" s="137"/>
      <c r="DEV3282" s="137"/>
      <c r="DEW3282" s="137"/>
      <c r="DEX3282" s="137"/>
      <c r="DEY3282" s="137"/>
      <c r="DEZ3282" s="137"/>
      <c r="DFA3282" s="137"/>
      <c r="DFB3282" s="137"/>
      <c r="DFC3282" s="137"/>
      <c r="DFD3282" s="137"/>
      <c r="DFE3282" s="137"/>
      <c r="DFF3282" s="137"/>
      <c r="DFG3282" s="137"/>
      <c r="DFH3282" s="137"/>
      <c r="DFI3282" s="137"/>
      <c r="DFJ3282" s="137"/>
      <c r="DFK3282" s="137"/>
      <c r="DFL3282" s="137"/>
      <c r="DFM3282" s="137"/>
      <c r="DFN3282" s="137"/>
      <c r="DFO3282" s="137"/>
      <c r="DFP3282" s="137"/>
      <c r="DFQ3282" s="137"/>
      <c r="DFR3282" s="137"/>
      <c r="DFS3282" s="137"/>
      <c r="DFT3282" s="137"/>
      <c r="DFU3282" s="137"/>
      <c r="DFV3282" s="137"/>
      <c r="DFW3282" s="137"/>
      <c r="DFX3282" s="137"/>
      <c r="DFY3282" s="137"/>
      <c r="DFZ3282" s="137"/>
      <c r="DGA3282" s="137"/>
      <c r="DGB3282" s="137"/>
      <c r="DGC3282" s="137"/>
      <c r="DGD3282" s="137"/>
      <c r="DGE3282" s="137"/>
      <c r="DGF3282" s="137"/>
      <c r="DGG3282" s="137"/>
      <c r="DGH3282" s="137"/>
      <c r="DGI3282" s="137"/>
      <c r="DGJ3282" s="137"/>
      <c r="DGK3282" s="137"/>
      <c r="DGL3282" s="137"/>
      <c r="DGM3282" s="137"/>
      <c r="DGN3282" s="137"/>
      <c r="DGO3282" s="137"/>
      <c r="DGP3282" s="137"/>
      <c r="DGQ3282" s="137"/>
      <c r="DGR3282" s="137"/>
      <c r="DGS3282" s="137"/>
      <c r="DGT3282" s="137"/>
      <c r="DGU3282" s="137"/>
      <c r="DGV3282" s="137"/>
      <c r="DGW3282" s="137"/>
      <c r="DGX3282" s="137"/>
      <c r="DGY3282" s="137"/>
      <c r="DGZ3282" s="137"/>
      <c r="DHA3282" s="137"/>
      <c r="DHB3282" s="137"/>
      <c r="DHC3282" s="137"/>
      <c r="DHD3282" s="137"/>
      <c r="DHE3282" s="137"/>
      <c r="DHF3282" s="137"/>
      <c r="DHG3282" s="137"/>
      <c r="DHH3282" s="137"/>
      <c r="DHI3282" s="137"/>
      <c r="DHJ3282" s="137"/>
      <c r="DHK3282" s="137"/>
      <c r="DHL3282" s="137"/>
      <c r="DHM3282" s="137"/>
      <c r="DHN3282" s="137"/>
      <c r="DHO3282" s="137"/>
    </row>
    <row r="3283" spans="1:2927" s="148" customFormat="1" ht="26.15" customHeight="1" outlineLevel="1" x14ac:dyDescent="0.35">
      <c r="A3283" s="83" t="s">
        <v>4531</v>
      </c>
      <c r="B3283" s="84" t="s">
        <v>456</v>
      </c>
      <c r="C3283" s="85"/>
      <c r="D3283" s="86"/>
      <c r="E3283" s="101"/>
      <c r="F3283" s="101"/>
      <c r="G3283" s="101"/>
      <c r="H3283" s="101"/>
      <c r="I3283" s="101">
        <f t="shared" si="201"/>
        <v>0</v>
      </c>
      <c r="J3283" s="101"/>
      <c r="K3283" s="101"/>
      <c r="L3283" s="101"/>
      <c r="M3283" s="101"/>
      <c r="N3283" s="101">
        <f t="shared" si="200"/>
        <v>0</v>
      </c>
      <c r="O3283" s="88">
        <v>46188</v>
      </c>
      <c r="P3283" s="88">
        <v>46189</v>
      </c>
      <c r="Q3283" s="89">
        <v>7.0000000000000007E-2</v>
      </c>
      <c r="R3283" s="90" t="s">
        <v>33</v>
      </c>
      <c r="S3283" s="91"/>
      <c r="T3283" s="91"/>
      <c r="U3283" s="102"/>
      <c r="V3283" s="137"/>
      <c r="W3283" s="137"/>
      <c r="X3283" s="137"/>
      <c r="Y3283" s="137"/>
      <c r="Z3283" s="137"/>
      <c r="AA3283" s="137"/>
      <c r="AB3283" s="137"/>
      <c r="AC3283" s="137"/>
      <c r="AD3283" s="137"/>
      <c r="AE3283" s="137"/>
      <c r="AF3283" s="137"/>
      <c r="AG3283" s="137"/>
      <c r="AH3283" s="137"/>
      <c r="AI3283" s="137"/>
      <c r="AJ3283" s="137"/>
      <c r="AK3283" s="137"/>
      <c r="AL3283" s="137"/>
      <c r="AM3283" s="137"/>
      <c r="AN3283" s="137"/>
      <c r="AO3283" s="137"/>
      <c r="AP3283" s="137"/>
      <c r="AQ3283" s="137"/>
      <c r="AR3283" s="137"/>
      <c r="AS3283" s="137"/>
      <c r="AT3283" s="137"/>
      <c r="AU3283" s="137"/>
      <c r="AV3283" s="137"/>
      <c r="AW3283" s="137"/>
      <c r="AX3283" s="137"/>
      <c r="AY3283" s="137"/>
      <c r="AZ3283" s="137"/>
      <c r="BA3283" s="137"/>
      <c r="BB3283" s="137"/>
      <c r="BC3283" s="137"/>
      <c r="BD3283" s="137"/>
      <c r="BE3283" s="137"/>
      <c r="BF3283" s="137"/>
      <c r="BG3283" s="137"/>
      <c r="BH3283" s="137"/>
      <c r="BI3283" s="137"/>
      <c r="BJ3283" s="137"/>
      <c r="BK3283" s="137"/>
      <c r="BL3283" s="137"/>
      <c r="BM3283" s="137"/>
      <c r="BN3283" s="137"/>
      <c r="BO3283" s="137"/>
      <c r="BP3283" s="137"/>
      <c r="BQ3283" s="137"/>
      <c r="BR3283" s="137"/>
      <c r="BS3283" s="137"/>
      <c r="BT3283" s="137"/>
      <c r="BU3283" s="137"/>
      <c r="BV3283" s="137"/>
      <c r="BW3283" s="137"/>
      <c r="BX3283" s="137"/>
      <c r="BY3283" s="137"/>
      <c r="BZ3283" s="137"/>
      <c r="CA3283" s="137"/>
      <c r="CB3283" s="137"/>
      <c r="CC3283" s="137"/>
      <c r="CD3283" s="137"/>
      <c r="CE3283" s="137"/>
      <c r="CF3283" s="137"/>
      <c r="CG3283" s="137"/>
      <c r="CH3283" s="137"/>
      <c r="CI3283" s="137"/>
      <c r="CJ3283" s="137"/>
      <c r="CK3283" s="137"/>
      <c r="CL3283" s="137"/>
      <c r="CM3283" s="137"/>
      <c r="CN3283" s="137"/>
      <c r="CO3283" s="137"/>
      <c r="CP3283" s="137"/>
      <c r="CQ3283" s="137"/>
      <c r="CR3283" s="137"/>
      <c r="CS3283" s="137"/>
      <c r="CT3283" s="137"/>
      <c r="CU3283" s="137"/>
      <c r="CV3283" s="137"/>
      <c r="CW3283" s="137"/>
      <c r="CX3283" s="137"/>
      <c r="CY3283" s="137"/>
      <c r="CZ3283" s="137"/>
      <c r="DA3283" s="137"/>
      <c r="DB3283" s="137"/>
      <c r="DC3283" s="137"/>
      <c r="DD3283" s="137"/>
      <c r="DE3283" s="137"/>
      <c r="DF3283" s="137"/>
      <c r="DG3283" s="137"/>
      <c r="DH3283" s="137"/>
      <c r="DI3283" s="137"/>
      <c r="DJ3283" s="137"/>
      <c r="DK3283" s="137"/>
      <c r="DL3283" s="137"/>
      <c r="DM3283" s="137"/>
      <c r="DN3283" s="137"/>
      <c r="DO3283" s="137"/>
      <c r="DP3283" s="137"/>
      <c r="DQ3283" s="137"/>
      <c r="DR3283" s="137"/>
      <c r="DS3283" s="137"/>
      <c r="DT3283" s="137"/>
      <c r="DU3283" s="137"/>
      <c r="DV3283" s="137"/>
      <c r="DW3283" s="137"/>
      <c r="DX3283" s="137"/>
      <c r="DY3283" s="137"/>
      <c r="DZ3283" s="137"/>
      <c r="EA3283" s="137"/>
      <c r="EB3283" s="137"/>
      <c r="EC3283" s="137"/>
      <c r="ED3283" s="137"/>
      <c r="EE3283" s="137"/>
      <c r="EF3283" s="137"/>
      <c r="EG3283" s="137"/>
      <c r="EH3283" s="137"/>
      <c r="EI3283" s="137"/>
      <c r="EJ3283" s="137"/>
      <c r="EK3283" s="137"/>
      <c r="EL3283" s="137"/>
      <c r="EM3283" s="137"/>
      <c r="EN3283" s="137"/>
      <c r="EO3283" s="137"/>
      <c r="EP3283" s="137"/>
      <c r="EQ3283" s="137"/>
      <c r="ER3283" s="137"/>
      <c r="ES3283" s="137"/>
      <c r="ET3283" s="137"/>
      <c r="EU3283" s="137"/>
      <c r="EV3283" s="137"/>
      <c r="EW3283" s="137"/>
      <c r="EX3283" s="137"/>
      <c r="EY3283" s="137"/>
      <c r="EZ3283" s="137"/>
      <c r="FA3283" s="137"/>
      <c r="FB3283" s="137"/>
      <c r="FC3283" s="137"/>
      <c r="FD3283" s="137"/>
      <c r="FE3283" s="137"/>
      <c r="FF3283" s="137"/>
      <c r="FG3283" s="137"/>
      <c r="FH3283" s="137"/>
      <c r="FI3283" s="137"/>
      <c r="FJ3283" s="137"/>
      <c r="FK3283" s="137"/>
      <c r="FL3283" s="137"/>
      <c r="FM3283" s="137"/>
      <c r="FN3283" s="137"/>
      <c r="FO3283" s="137"/>
      <c r="FP3283" s="137"/>
      <c r="FQ3283" s="137"/>
      <c r="FR3283" s="137"/>
      <c r="FS3283" s="137"/>
      <c r="FT3283" s="137"/>
      <c r="FU3283" s="137"/>
      <c r="FV3283" s="137"/>
      <c r="FW3283" s="137"/>
      <c r="FX3283" s="137"/>
      <c r="FY3283" s="137"/>
      <c r="FZ3283" s="137"/>
      <c r="GA3283" s="137"/>
      <c r="GB3283" s="137"/>
      <c r="GC3283" s="137"/>
      <c r="GD3283" s="137"/>
      <c r="GE3283" s="137"/>
      <c r="GF3283" s="137"/>
      <c r="GG3283" s="137"/>
      <c r="GH3283" s="137"/>
      <c r="GI3283" s="137"/>
      <c r="GJ3283" s="137"/>
      <c r="GK3283" s="137"/>
      <c r="GL3283" s="137"/>
      <c r="GM3283" s="137"/>
      <c r="GN3283" s="137"/>
      <c r="GO3283" s="137"/>
      <c r="GP3283" s="137"/>
      <c r="GQ3283" s="137"/>
      <c r="GR3283" s="137"/>
      <c r="GS3283" s="137"/>
      <c r="GT3283" s="137"/>
      <c r="GU3283" s="137"/>
      <c r="GV3283" s="137"/>
      <c r="GW3283" s="137"/>
      <c r="GX3283" s="137"/>
      <c r="GY3283" s="137"/>
      <c r="GZ3283" s="137"/>
      <c r="HA3283" s="137"/>
      <c r="HB3283" s="137"/>
      <c r="HC3283" s="137"/>
      <c r="HD3283" s="137"/>
      <c r="HE3283" s="137"/>
      <c r="HF3283" s="137"/>
      <c r="HG3283" s="137"/>
      <c r="HH3283" s="137"/>
      <c r="HI3283" s="137"/>
      <c r="HJ3283" s="137"/>
      <c r="HK3283" s="137"/>
      <c r="HL3283" s="137"/>
      <c r="HM3283" s="137"/>
      <c r="HN3283" s="137"/>
      <c r="HO3283" s="137"/>
      <c r="HP3283" s="137"/>
      <c r="HQ3283" s="137"/>
      <c r="HR3283" s="137"/>
      <c r="HS3283" s="137"/>
      <c r="HT3283" s="137"/>
      <c r="HU3283" s="137"/>
      <c r="HV3283" s="137"/>
      <c r="HW3283" s="137"/>
      <c r="HX3283" s="137"/>
      <c r="HY3283" s="137"/>
      <c r="HZ3283" s="137"/>
      <c r="IA3283" s="137"/>
      <c r="IB3283" s="137"/>
      <c r="IC3283" s="137"/>
      <c r="ID3283" s="137"/>
      <c r="IE3283" s="137"/>
      <c r="IF3283" s="137"/>
      <c r="IG3283" s="137"/>
      <c r="IH3283" s="137"/>
      <c r="II3283" s="137"/>
      <c r="IJ3283" s="137"/>
      <c r="IK3283" s="137"/>
      <c r="IL3283" s="137"/>
      <c r="IM3283" s="137"/>
      <c r="IN3283" s="137"/>
      <c r="IO3283" s="137"/>
      <c r="IP3283" s="137"/>
      <c r="IQ3283" s="137"/>
      <c r="IR3283" s="137"/>
      <c r="IS3283" s="137"/>
      <c r="IT3283" s="137"/>
      <c r="IU3283" s="137"/>
      <c r="IV3283" s="137"/>
      <c r="IW3283" s="137"/>
      <c r="IX3283" s="137"/>
      <c r="IY3283" s="137"/>
      <c r="IZ3283" s="137"/>
      <c r="JA3283" s="137"/>
      <c r="JB3283" s="137"/>
      <c r="JC3283" s="137"/>
      <c r="JD3283" s="137"/>
      <c r="JE3283" s="137"/>
      <c r="JF3283" s="137"/>
      <c r="JG3283" s="137"/>
      <c r="JH3283" s="137"/>
      <c r="JI3283" s="137"/>
      <c r="JJ3283" s="137"/>
      <c r="JK3283" s="137"/>
      <c r="JL3283" s="137"/>
      <c r="JM3283" s="137"/>
      <c r="JN3283" s="137"/>
      <c r="JO3283" s="137"/>
      <c r="JP3283" s="137"/>
      <c r="JQ3283" s="137"/>
      <c r="JR3283" s="137"/>
      <c r="JS3283" s="137"/>
      <c r="JT3283" s="137"/>
      <c r="JU3283" s="137"/>
      <c r="JV3283" s="137"/>
      <c r="JW3283" s="137"/>
      <c r="JX3283" s="137"/>
      <c r="JY3283" s="137"/>
      <c r="JZ3283" s="137"/>
      <c r="KA3283" s="137"/>
      <c r="KB3283" s="137"/>
      <c r="KC3283" s="137"/>
      <c r="KD3283" s="137"/>
      <c r="KE3283" s="137"/>
      <c r="KF3283" s="137"/>
      <c r="KG3283" s="137"/>
      <c r="KH3283" s="137"/>
      <c r="KI3283" s="137"/>
      <c r="KJ3283" s="137"/>
      <c r="KK3283" s="137"/>
      <c r="KL3283" s="137"/>
      <c r="KM3283" s="137"/>
      <c r="KN3283" s="137"/>
      <c r="KO3283" s="137"/>
      <c r="KP3283" s="137"/>
      <c r="KQ3283" s="137"/>
      <c r="KR3283" s="137"/>
      <c r="KS3283" s="137"/>
      <c r="KT3283" s="137"/>
      <c r="KU3283" s="137"/>
      <c r="KV3283" s="137"/>
      <c r="KW3283" s="137"/>
      <c r="KX3283" s="137"/>
      <c r="KY3283" s="137"/>
      <c r="KZ3283" s="137"/>
      <c r="LA3283" s="137"/>
      <c r="LB3283" s="137"/>
      <c r="LC3283" s="137"/>
      <c r="LD3283" s="137"/>
      <c r="LE3283" s="137"/>
      <c r="LF3283" s="137"/>
      <c r="LG3283" s="137"/>
      <c r="LH3283" s="137"/>
      <c r="LI3283" s="137"/>
      <c r="LJ3283" s="137"/>
      <c r="LK3283" s="137"/>
      <c r="LL3283" s="137"/>
      <c r="LM3283" s="137"/>
      <c r="LN3283" s="137"/>
      <c r="LO3283" s="137"/>
      <c r="LP3283" s="137"/>
      <c r="LQ3283" s="137"/>
      <c r="LR3283" s="137"/>
      <c r="LS3283" s="137"/>
      <c r="LT3283" s="137"/>
      <c r="LU3283" s="137"/>
      <c r="LV3283" s="137"/>
      <c r="LW3283" s="137"/>
      <c r="LX3283" s="137"/>
      <c r="LY3283" s="137"/>
      <c r="LZ3283" s="137"/>
      <c r="MA3283" s="137"/>
      <c r="MB3283" s="137"/>
      <c r="MC3283" s="137"/>
      <c r="MD3283" s="137"/>
      <c r="ME3283" s="137"/>
      <c r="MF3283" s="137"/>
      <c r="MG3283" s="137"/>
      <c r="MH3283" s="137"/>
      <c r="MI3283" s="137"/>
      <c r="MJ3283" s="137"/>
      <c r="MK3283" s="137"/>
      <c r="ML3283" s="137"/>
      <c r="MM3283" s="137"/>
      <c r="MN3283" s="137"/>
      <c r="MO3283" s="137"/>
      <c r="MP3283" s="137"/>
      <c r="MQ3283" s="137"/>
      <c r="MR3283" s="137"/>
      <c r="MS3283" s="137"/>
      <c r="MT3283" s="137"/>
      <c r="MU3283" s="137"/>
      <c r="MV3283" s="137"/>
      <c r="MW3283" s="137"/>
      <c r="MX3283" s="137"/>
      <c r="MY3283" s="137"/>
      <c r="MZ3283" s="137"/>
      <c r="NA3283" s="137"/>
      <c r="NB3283" s="137"/>
      <c r="NC3283" s="137"/>
      <c r="ND3283" s="137"/>
      <c r="NE3283" s="137"/>
      <c r="NF3283" s="137"/>
      <c r="NG3283" s="137"/>
      <c r="NH3283" s="137"/>
      <c r="NI3283" s="137"/>
      <c r="NJ3283" s="137"/>
      <c r="NK3283" s="137"/>
      <c r="NL3283" s="137"/>
      <c r="NM3283" s="137"/>
      <c r="NN3283" s="137"/>
      <c r="NO3283" s="137"/>
      <c r="NP3283" s="137"/>
      <c r="NQ3283" s="137"/>
      <c r="NR3283" s="137"/>
      <c r="NS3283" s="137"/>
      <c r="NT3283" s="137"/>
      <c r="NU3283" s="137"/>
      <c r="NV3283" s="137"/>
      <c r="NW3283" s="137"/>
      <c r="NX3283" s="137"/>
      <c r="NY3283" s="137"/>
      <c r="NZ3283" s="137"/>
      <c r="OA3283" s="137"/>
      <c r="OB3283" s="137"/>
      <c r="OC3283" s="137"/>
      <c r="OD3283" s="137"/>
      <c r="OE3283" s="137"/>
      <c r="OF3283" s="137"/>
      <c r="OG3283" s="137"/>
      <c r="OH3283" s="137"/>
      <c r="OI3283" s="137"/>
      <c r="OJ3283" s="137"/>
      <c r="OK3283" s="137"/>
      <c r="OL3283" s="137"/>
      <c r="OM3283" s="137"/>
      <c r="ON3283" s="137"/>
      <c r="OO3283" s="137"/>
      <c r="OP3283" s="137"/>
      <c r="OQ3283" s="137"/>
      <c r="OR3283" s="137"/>
      <c r="OS3283" s="137"/>
      <c r="OT3283" s="137"/>
      <c r="OU3283" s="137"/>
      <c r="OV3283" s="137"/>
      <c r="OW3283" s="137"/>
      <c r="OX3283" s="137"/>
      <c r="OY3283" s="137"/>
      <c r="OZ3283" s="137"/>
      <c r="PA3283" s="137"/>
      <c r="PB3283" s="137"/>
      <c r="PC3283" s="137"/>
      <c r="PD3283" s="137"/>
      <c r="PE3283" s="137"/>
      <c r="PF3283" s="137"/>
      <c r="PG3283" s="137"/>
      <c r="PH3283" s="137"/>
      <c r="PI3283" s="137"/>
      <c r="PJ3283" s="137"/>
      <c r="PK3283" s="137"/>
      <c r="PL3283" s="137"/>
      <c r="PM3283" s="137"/>
      <c r="PN3283" s="137"/>
      <c r="PO3283" s="137"/>
      <c r="PP3283" s="137"/>
      <c r="PQ3283" s="137"/>
      <c r="PR3283" s="137"/>
      <c r="PS3283" s="137"/>
      <c r="PT3283" s="137"/>
      <c r="PU3283" s="137"/>
      <c r="PV3283" s="137"/>
      <c r="PW3283" s="137"/>
      <c r="PX3283" s="137"/>
      <c r="PY3283" s="137"/>
      <c r="PZ3283" s="137"/>
      <c r="QA3283" s="137"/>
      <c r="QB3283" s="137"/>
      <c r="QC3283" s="137"/>
      <c r="QD3283" s="137"/>
      <c r="QE3283" s="137"/>
      <c r="QF3283" s="137"/>
      <c r="QG3283" s="137"/>
      <c r="QH3283" s="137"/>
      <c r="QI3283" s="137"/>
      <c r="QJ3283" s="137"/>
      <c r="QK3283" s="137"/>
      <c r="QL3283" s="137"/>
      <c r="QM3283" s="137"/>
      <c r="QN3283" s="137"/>
      <c r="QO3283" s="137"/>
      <c r="QP3283" s="137"/>
      <c r="QQ3283" s="137"/>
      <c r="QR3283" s="137"/>
      <c r="QS3283" s="137"/>
      <c r="QT3283" s="137"/>
      <c r="QU3283" s="137"/>
      <c r="QV3283" s="137"/>
      <c r="QW3283" s="137"/>
      <c r="QX3283" s="137"/>
      <c r="QY3283" s="137"/>
      <c r="QZ3283" s="137"/>
      <c r="RA3283" s="137"/>
      <c r="RB3283" s="137"/>
      <c r="RC3283" s="137"/>
      <c r="RD3283" s="137"/>
      <c r="RE3283" s="137"/>
      <c r="RF3283" s="137"/>
      <c r="RG3283" s="137"/>
      <c r="RH3283" s="137"/>
      <c r="RI3283" s="137"/>
      <c r="RJ3283" s="137"/>
      <c r="RK3283" s="137"/>
      <c r="RL3283" s="137"/>
      <c r="RM3283" s="137"/>
      <c r="RN3283" s="137"/>
      <c r="RO3283" s="137"/>
      <c r="RP3283" s="137"/>
      <c r="RQ3283" s="137"/>
      <c r="RR3283" s="137"/>
      <c r="RS3283" s="137"/>
      <c r="RT3283" s="137"/>
      <c r="RU3283" s="137"/>
      <c r="RV3283" s="137"/>
      <c r="RW3283" s="137"/>
      <c r="RX3283" s="137"/>
      <c r="RY3283" s="137"/>
      <c r="RZ3283" s="137"/>
      <c r="SA3283" s="137"/>
      <c r="SB3283" s="137"/>
      <c r="SC3283" s="137"/>
      <c r="SD3283" s="137"/>
      <c r="SE3283" s="137"/>
      <c r="SF3283" s="137"/>
      <c r="SG3283" s="137"/>
      <c r="SH3283" s="137"/>
      <c r="SI3283" s="137"/>
      <c r="SJ3283" s="137"/>
      <c r="SK3283" s="137"/>
      <c r="SL3283" s="137"/>
      <c r="SM3283" s="137"/>
      <c r="SN3283" s="137"/>
      <c r="SO3283" s="137"/>
      <c r="SP3283" s="137"/>
      <c r="SQ3283" s="137"/>
      <c r="SR3283" s="137"/>
      <c r="SS3283" s="137"/>
      <c r="ST3283" s="137"/>
      <c r="SU3283" s="137"/>
      <c r="SV3283" s="137"/>
      <c r="SW3283" s="137"/>
      <c r="SX3283" s="137"/>
      <c r="SY3283" s="137"/>
      <c r="SZ3283" s="137"/>
      <c r="TA3283" s="137"/>
      <c r="TB3283" s="137"/>
      <c r="TC3283" s="137"/>
      <c r="TD3283" s="137"/>
      <c r="TE3283" s="137"/>
      <c r="TF3283" s="137"/>
      <c r="TG3283" s="137"/>
      <c r="TH3283" s="137"/>
      <c r="TI3283" s="137"/>
      <c r="TJ3283" s="137"/>
      <c r="TK3283" s="137"/>
      <c r="TL3283" s="137"/>
      <c r="TM3283" s="137"/>
      <c r="TN3283" s="137"/>
      <c r="TO3283" s="137"/>
      <c r="TP3283" s="137"/>
      <c r="TQ3283" s="137"/>
      <c r="TR3283" s="137"/>
      <c r="TS3283" s="137"/>
      <c r="TT3283" s="137"/>
      <c r="TU3283" s="137"/>
      <c r="TV3283" s="137"/>
      <c r="TW3283" s="137"/>
      <c r="TX3283" s="137"/>
      <c r="TY3283" s="137"/>
      <c r="TZ3283" s="137"/>
      <c r="UA3283" s="137"/>
      <c r="UB3283" s="137"/>
      <c r="UC3283" s="137"/>
      <c r="UD3283" s="137"/>
      <c r="UE3283" s="137"/>
      <c r="UF3283" s="137"/>
      <c r="UG3283" s="137"/>
      <c r="UH3283" s="137"/>
      <c r="UI3283" s="137"/>
      <c r="UJ3283" s="137"/>
      <c r="UK3283" s="137"/>
      <c r="UL3283" s="137"/>
      <c r="UM3283" s="137"/>
      <c r="UN3283" s="137"/>
      <c r="UO3283" s="137"/>
      <c r="UP3283" s="137"/>
      <c r="UQ3283" s="137"/>
      <c r="UR3283" s="137"/>
      <c r="US3283" s="137"/>
      <c r="UT3283" s="137"/>
      <c r="UU3283" s="137"/>
      <c r="UV3283" s="137"/>
      <c r="UW3283" s="137"/>
      <c r="UX3283" s="137"/>
      <c r="UY3283" s="137"/>
      <c r="UZ3283" s="137"/>
      <c r="VA3283" s="137"/>
      <c r="VB3283" s="137"/>
      <c r="VC3283" s="137"/>
      <c r="VD3283" s="137"/>
      <c r="VE3283" s="137"/>
      <c r="VF3283" s="137"/>
      <c r="VG3283" s="137"/>
      <c r="VH3283" s="137"/>
      <c r="VI3283" s="137"/>
      <c r="VJ3283" s="137"/>
      <c r="VK3283" s="137"/>
      <c r="VL3283" s="137"/>
      <c r="VM3283" s="137"/>
      <c r="VN3283" s="137"/>
      <c r="VO3283" s="137"/>
      <c r="VP3283" s="137"/>
      <c r="VQ3283" s="137"/>
      <c r="VR3283" s="137"/>
      <c r="VS3283" s="137"/>
      <c r="VT3283" s="137"/>
      <c r="VU3283" s="137"/>
      <c r="VV3283" s="137"/>
      <c r="VW3283" s="137"/>
      <c r="VX3283" s="137"/>
      <c r="VY3283" s="137"/>
      <c r="VZ3283" s="137"/>
      <c r="WA3283" s="137"/>
      <c r="WB3283" s="137"/>
      <c r="WC3283" s="137"/>
      <c r="WD3283" s="137"/>
      <c r="WE3283" s="137"/>
      <c r="WF3283" s="137"/>
      <c r="WG3283" s="137"/>
      <c r="WH3283" s="137"/>
      <c r="WI3283" s="137"/>
      <c r="WJ3283" s="137"/>
      <c r="WK3283" s="137"/>
      <c r="WL3283" s="137"/>
      <c r="WM3283" s="137"/>
      <c r="WN3283" s="137"/>
      <c r="WO3283" s="137"/>
      <c r="WP3283" s="137"/>
      <c r="WQ3283" s="137"/>
      <c r="WR3283" s="137"/>
      <c r="WS3283" s="137"/>
      <c r="WT3283" s="137"/>
      <c r="WU3283" s="137"/>
      <c r="WV3283" s="137"/>
      <c r="WW3283" s="137"/>
      <c r="WX3283" s="137"/>
      <c r="WY3283" s="137"/>
      <c r="WZ3283" s="137"/>
      <c r="XA3283" s="137"/>
      <c r="XB3283" s="137"/>
      <c r="XC3283" s="137"/>
      <c r="XD3283" s="137"/>
      <c r="XE3283" s="137"/>
      <c r="XF3283" s="137"/>
      <c r="XG3283" s="137"/>
      <c r="XH3283" s="137"/>
      <c r="XI3283" s="137"/>
      <c r="XJ3283" s="137"/>
      <c r="XK3283" s="137"/>
      <c r="XL3283" s="137"/>
      <c r="XM3283" s="137"/>
      <c r="XN3283" s="137"/>
      <c r="XO3283" s="137"/>
      <c r="XP3283" s="137"/>
      <c r="XQ3283" s="137"/>
      <c r="XR3283" s="137"/>
      <c r="XS3283" s="137"/>
      <c r="XT3283" s="137"/>
      <c r="XU3283" s="137"/>
      <c r="XV3283" s="137"/>
      <c r="XW3283" s="137"/>
      <c r="XX3283" s="137"/>
      <c r="XY3283" s="137"/>
      <c r="XZ3283" s="137"/>
      <c r="YA3283" s="137"/>
      <c r="YB3283" s="137"/>
      <c r="YC3283" s="137"/>
      <c r="YD3283" s="137"/>
      <c r="YE3283" s="137"/>
      <c r="YF3283" s="137"/>
      <c r="YG3283" s="137"/>
      <c r="YH3283" s="137"/>
      <c r="YI3283" s="137"/>
      <c r="YJ3283" s="137"/>
      <c r="YK3283" s="137"/>
      <c r="YL3283" s="137"/>
      <c r="YM3283" s="137"/>
      <c r="YN3283" s="137"/>
      <c r="YO3283" s="137"/>
      <c r="YP3283" s="137"/>
      <c r="YQ3283" s="137"/>
      <c r="YR3283" s="137"/>
      <c r="YS3283" s="137"/>
      <c r="YT3283" s="137"/>
      <c r="YU3283" s="137"/>
      <c r="YV3283" s="137"/>
      <c r="YW3283" s="137"/>
      <c r="YX3283" s="137"/>
      <c r="YY3283" s="137"/>
      <c r="YZ3283" s="137"/>
      <c r="ZA3283" s="137"/>
      <c r="ZB3283" s="137"/>
      <c r="ZC3283" s="137"/>
      <c r="ZD3283" s="137"/>
      <c r="ZE3283" s="137"/>
      <c r="ZF3283" s="137"/>
      <c r="ZG3283" s="137"/>
      <c r="ZH3283" s="137"/>
      <c r="ZI3283" s="137"/>
      <c r="ZJ3283" s="137"/>
      <c r="ZK3283" s="137"/>
      <c r="ZL3283" s="137"/>
      <c r="ZM3283" s="137"/>
      <c r="ZN3283" s="137"/>
      <c r="ZO3283" s="137"/>
      <c r="ZP3283" s="137"/>
      <c r="ZQ3283" s="137"/>
      <c r="ZR3283" s="137"/>
      <c r="ZS3283" s="137"/>
      <c r="ZT3283" s="137"/>
      <c r="ZU3283" s="137"/>
      <c r="ZV3283" s="137"/>
      <c r="ZW3283" s="137"/>
      <c r="ZX3283" s="137"/>
      <c r="ZY3283" s="137"/>
      <c r="ZZ3283" s="137"/>
      <c r="AAA3283" s="137"/>
      <c r="AAB3283" s="137"/>
      <c r="AAC3283" s="137"/>
      <c r="AAD3283" s="137"/>
      <c r="AAE3283" s="137"/>
      <c r="AAF3283" s="137"/>
      <c r="AAG3283" s="137"/>
      <c r="AAH3283" s="137"/>
      <c r="AAI3283" s="137"/>
      <c r="AAJ3283" s="137"/>
      <c r="AAK3283" s="137"/>
      <c r="AAL3283" s="137"/>
      <c r="AAM3283" s="137"/>
      <c r="AAN3283" s="137"/>
      <c r="AAO3283" s="137"/>
      <c r="AAP3283" s="137"/>
      <c r="AAQ3283" s="137"/>
      <c r="AAR3283" s="137"/>
      <c r="AAS3283" s="137"/>
      <c r="AAT3283" s="137"/>
      <c r="AAU3283" s="137"/>
      <c r="AAV3283" s="137"/>
      <c r="AAW3283" s="137"/>
      <c r="AAX3283" s="137"/>
      <c r="AAY3283" s="137"/>
      <c r="AAZ3283" s="137"/>
      <c r="ABA3283" s="137"/>
      <c r="ABB3283" s="137"/>
      <c r="ABC3283" s="137"/>
      <c r="ABD3283" s="137"/>
      <c r="ABE3283" s="137"/>
      <c r="ABF3283" s="137"/>
      <c r="ABG3283" s="137"/>
      <c r="ABH3283" s="137"/>
      <c r="ABI3283" s="137"/>
      <c r="ABJ3283" s="137"/>
      <c r="ABK3283" s="137"/>
      <c r="ABL3283" s="137"/>
      <c r="ABM3283" s="137"/>
      <c r="ABN3283" s="137"/>
      <c r="ABO3283" s="137"/>
      <c r="ABP3283" s="137"/>
      <c r="ABQ3283" s="137"/>
      <c r="ABR3283" s="137"/>
      <c r="ABS3283" s="137"/>
      <c r="ABT3283" s="137"/>
      <c r="ABU3283" s="137"/>
      <c r="ABV3283" s="137"/>
      <c r="ABW3283" s="137"/>
      <c r="ABX3283" s="137"/>
      <c r="ABY3283" s="137"/>
      <c r="ABZ3283" s="137"/>
      <c r="ACA3283" s="137"/>
      <c r="ACB3283" s="137"/>
      <c r="ACC3283" s="137"/>
      <c r="ACD3283" s="137"/>
      <c r="ACE3283" s="137"/>
      <c r="ACF3283" s="137"/>
      <c r="ACG3283" s="137"/>
      <c r="ACH3283" s="137"/>
      <c r="ACI3283" s="137"/>
      <c r="ACJ3283" s="137"/>
      <c r="ACK3283" s="137"/>
      <c r="ACL3283" s="137"/>
      <c r="ACM3283" s="137"/>
      <c r="ACN3283" s="137"/>
      <c r="ACO3283" s="137"/>
      <c r="ACP3283" s="137"/>
      <c r="ACQ3283" s="137"/>
      <c r="ACR3283" s="137"/>
      <c r="ACS3283" s="137"/>
      <c r="ACT3283" s="137"/>
      <c r="ACU3283" s="137"/>
      <c r="ACV3283" s="137"/>
      <c r="ACW3283" s="137"/>
      <c r="ACX3283" s="137"/>
      <c r="ACY3283" s="137"/>
      <c r="ACZ3283" s="137"/>
      <c r="ADA3283" s="137"/>
      <c r="ADB3283" s="137"/>
      <c r="ADC3283" s="137"/>
      <c r="ADD3283" s="137"/>
      <c r="ADE3283" s="137"/>
      <c r="ADF3283" s="137"/>
      <c r="ADG3283" s="137"/>
      <c r="ADH3283" s="137"/>
      <c r="ADI3283" s="137"/>
      <c r="ADJ3283" s="137"/>
      <c r="ADK3283" s="137"/>
      <c r="ADL3283" s="137"/>
      <c r="ADM3283" s="137"/>
      <c r="ADN3283" s="137"/>
      <c r="ADO3283" s="137"/>
      <c r="ADP3283" s="137"/>
      <c r="ADQ3283" s="137"/>
      <c r="ADR3283" s="137"/>
      <c r="ADS3283" s="137"/>
      <c r="ADT3283" s="137"/>
      <c r="ADU3283" s="137"/>
      <c r="ADV3283" s="137"/>
      <c r="ADW3283" s="137"/>
      <c r="ADX3283" s="137"/>
      <c r="ADY3283" s="137"/>
      <c r="ADZ3283" s="137"/>
      <c r="AEA3283" s="137"/>
      <c r="AEB3283" s="137"/>
      <c r="AEC3283" s="137"/>
      <c r="AED3283" s="137"/>
      <c r="AEE3283" s="137"/>
      <c r="AEF3283" s="137"/>
      <c r="AEG3283" s="137"/>
      <c r="AEH3283" s="137"/>
      <c r="AEI3283" s="137"/>
      <c r="AEJ3283" s="137"/>
      <c r="AEK3283" s="137"/>
      <c r="AEL3283" s="137"/>
      <c r="AEM3283" s="137"/>
      <c r="AEN3283" s="137"/>
      <c r="AEO3283" s="137"/>
      <c r="AEP3283" s="137"/>
      <c r="AEQ3283" s="137"/>
      <c r="AER3283" s="137"/>
      <c r="AES3283" s="137"/>
      <c r="AET3283" s="137"/>
      <c r="AEU3283" s="137"/>
      <c r="AEV3283" s="137"/>
      <c r="AEW3283" s="137"/>
      <c r="AEX3283" s="137"/>
      <c r="AEY3283" s="137"/>
      <c r="AEZ3283" s="137"/>
      <c r="AFA3283" s="137"/>
      <c r="AFB3283" s="137"/>
      <c r="AFC3283" s="137"/>
      <c r="AFD3283" s="137"/>
      <c r="AFE3283" s="137"/>
      <c r="AFF3283" s="137"/>
      <c r="AFG3283" s="137"/>
      <c r="AFH3283" s="137"/>
      <c r="AFI3283" s="137"/>
      <c r="AFJ3283" s="137"/>
      <c r="AFK3283" s="137"/>
      <c r="AFL3283" s="137"/>
      <c r="AFM3283" s="137"/>
      <c r="AFN3283" s="137"/>
      <c r="AFO3283" s="137"/>
      <c r="AFP3283" s="137"/>
      <c r="AFQ3283" s="137"/>
      <c r="AFR3283" s="137"/>
      <c r="AFS3283" s="137"/>
      <c r="AFT3283" s="137"/>
      <c r="AFU3283" s="137"/>
      <c r="AFV3283" s="137"/>
      <c r="AFW3283" s="137"/>
      <c r="AFX3283" s="137"/>
      <c r="AFY3283" s="137"/>
      <c r="AFZ3283" s="137"/>
      <c r="AGA3283" s="137"/>
      <c r="AGB3283" s="137"/>
      <c r="AGC3283" s="137"/>
      <c r="AGD3283" s="137"/>
      <c r="AGE3283" s="137"/>
      <c r="AGF3283" s="137"/>
      <c r="AGG3283" s="137"/>
      <c r="AGH3283" s="137"/>
      <c r="AGI3283" s="137"/>
      <c r="AGJ3283" s="137"/>
      <c r="AGK3283" s="137"/>
      <c r="AGL3283" s="137"/>
      <c r="AGM3283" s="137"/>
      <c r="AGN3283" s="137"/>
      <c r="AGO3283" s="137"/>
      <c r="AGP3283" s="137"/>
      <c r="AGQ3283" s="137"/>
      <c r="AGR3283" s="137"/>
      <c r="AGS3283" s="137"/>
      <c r="AGT3283" s="137"/>
      <c r="AGU3283" s="137"/>
      <c r="AGV3283" s="137"/>
      <c r="AGW3283" s="137"/>
      <c r="AGX3283" s="137"/>
      <c r="AGY3283" s="137"/>
      <c r="AGZ3283" s="137"/>
      <c r="AHA3283" s="137"/>
      <c r="AHB3283" s="137"/>
      <c r="AHC3283" s="137"/>
      <c r="AHD3283" s="137"/>
      <c r="AHE3283" s="137"/>
      <c r="AHF3283" s="137"/>
      <c r="AHG3283" s="137"/>
      <c r="AHH3283" s="137"/>
      <c r="AHI3283" s="137"/>
      <c r="AHJ3283" s="137"/>
      <c r="AHK3283" s="137"/>
      <c r="AHL3283" s="137"/>
      <c r="AHM3283" s="137"/>
      <c r="AHN3283" s="137"/>
      <c r="AHO3283" s="137"/>
      <c r="AHP3283" s="137"/>
      <c r="AHQ3283" s="137"/>
      <c r="AHR3283" s="137"/>
      <c r="AHS3283" s="137"/>
      <c r="AHT3283" s="137"/>
      <c r="AHU3283" s="137"/>
      <c r="AHV3283" s="137"/>
      <c r="AHW3283" s="137"/>
      <c r="AHX3283" s="137"/>
      <c r="AHY3283" s="137"/>
      <c r="AHZ3283" s="137"/>
      <c r="AIA3283" s="137"/>
      <c r="AIB3283" s="137"/>
      <c r="AIC3283" s="137"/>
      <c r="AID3283" s="137"/>
      <c r="AIE3283" s="137"/>
      <c r="AIF3283" s="137"/>
      <c r="AIG3283" s="137"/>
      <c r="AIH3283" s="137"/>
      <c r="AII3283" s="137"/>
      <c r="AIJ3283" s="137"/>
      <c r="AIK3283" s="137"/>
      <c r="AIL3283" s="137"/>
      <c r="AIM3283" s="137"/>
      <c r="AIN3283" s="137"/>
      <c r="AIO3283" s="137"/>
      <c r="AIP3283" s="137"/>
      <c r="AIQ3283" s="137"/>
      <c r="AIR3283" s="137"/>
      <c r="AIS3283" s="137"/>
      <c r="AIT3283" s="137"/>
      <c r="AIU3283" s="137"/>
      <c r="AIV3283" s="137"/>
      <c r="AIW3283" s="137"/>
      <c r="AIX3283" s="137"/>
      <c r="AIY3283" s="137"/>
      <c r="AIZ3283" s="137"/>
      <c r="AJA3283" s="137"/>
      <c r="AJB3283" s="137"/>
      <c r="AJC3283" s="137"/>
      <c r="AJD3283" s="137"/>
      <c r="AJE3283" s="137"/>
      <c r="AJF3283" s="137"/>
      <c r="AJG3283" s="137"/>
      <c r="AJH3283" s="137"/>
      <c r="AJI3283" s="137"/>
      <c r="AJJ3283" s="137"/>
      <c r="AJK3283" s="137"/>
      <c r="AJL3283" s="137"/>
      <c r="AJM3283" s="137"/>
      <c r="AJN3283" s="137"/>
      <c r="AJO3283" s="137"/>
      <c r="AJP3283" s="137"/>
      <c r="AJQ3283" s="137"/>
      <c r="AJR3283" s="137"/>
      <c r="AJS3283" s="137"/>
      <c r="AJT3283" s="137"/>
      <c r="AJU3283" s="137"/>
      <c r="AJV3283" s="137"/>
      <c r="AJW3283" s="137"/>
      <c r="AJX3283" s="137"/>
      <c r="AJY3283" s="137"/>
      <c r="AJZ3283" s="137"/>
      <c r="AKA3283" s="137"/>
      <c r="AKB3283" s="137"/>
      <c r="AKC3283" s="137"/>
      <c r="AKD3283" s="137"/>
      <c r="AKE3283" s="137"/>
      <c r="AKF3283" s="137"/>
      <c r="AKG3283" s="137"/>
      <c r="AKH3283" s="137"/>
      <c r="AKI3283" s="137"/>
      <c r="AKJ3283" s="137"/>
      <c r="AKK3283" s="137"/>
      <c r="AKL3283" s="137"/>
      <c r="AKM3283" s="137"/>
      <c r="AKN3283" s="137"/>
      <c r="AKO3283" s="137"/>
      <c r="AKP3283" s="137"/>
      <c r="AKQ3283" s="137"/>
      <c r="AKR3283" s="137"/>
      <c r="AKS3283" s="137"/>
      <c r="AKT3283" s="137"/>
      <c r="AKU3283" s="137"/>
      <c r="AKV3283" s="137"/>
      <c r="AKW3283" s="137"/>
      <c r="AKX3283" s="137"/>
      <c r="AKY3283" s="137"/>
      <c r="AKZ3283" s="137"/>
      <c r="ALA3283" s="137"/>
      <c r="ALB3283" s="137"/>
      <c r="ALC3283" s="137"/>
      <c r="ALD3283" s="137"/>
      <c r="ALE3283" s="137"/>
      <c r="ALF3283" s="137"/>
      <c r="ALG3283" s="137"/>
      <c r="ALH3283" s="137"/>
      <c r="ALI3283" s="137"/>
      <c r="ALJ3283" s="137"/>
      <c r="ALK3283" s="137"/>
      <c r="ALL3283" s="137"/>
      <c r="ALM3283" s="137"/>
      <c r="ALN3283" s="137"/>
      <c r="ALO3283" s="137"/>
      <c r="ALP3283" s="137"/>
      <c r="ALQ3283" s="137"/>
      <c r="ALR3283" s="137"/>
      <c r="ALS3283" s="137"/>
      <c r="ALT3283" s="137"/>
      <c r="ALU3283" s="137"/>
      <c r="ALV3283" s="137"/>
      <c r="ALW3283" s="137"/>
      <c r="ALX3283" s="137"/>
      <c r="ALY3283" s="137"/>
      <c r="ALZ3283" s="137"/>
      <c r="AMA3283" s="137"/>
      <c r="AMB3283" s="137"/>
      <c r="AMC3283" s="137"/>
      <c r="AMD3283" s="137"/>
      <c r="AME3283" s="137"/>
      <c r="AMF3283" s="137"/>
      <c r="AMG3283" s="137"/>
      <c r="AMH3283" s="137"/>
      <c r="AMI3283" s="137"/>
      <c r="AMJ3283" s="137"/>
      <c r="AMK3283" s="137"/>
      <c r="AML3283" s="137"/>
      <c r="AMM3283" s="137"/>
      <c r="AMN3283" s="137"/>
      <c r="AMO3283" s="137"/>
      <c r="AMP3283" s="137"/>
      <c r="AMQ3283" s="137"/>
      <c r="AMR3283" s="137"/>
      <c r="AMS3283" s="137"/>
      <c r="AMT3283" s="137"/>
      <c r="AMU3283" s="137"/>
      <c r="AMV3283" s="137"/>
      <c r="AMW3283" s="137"/>
      <c r="AMX3283" s="137"/>
      <c r="AMY3283" s="137"/>
      <c r="AMZ3283" s="137"/>
      <c r="ANA3283" s="137"/>
      <c r="ANB3283" s="137"/>
      <c r="ANC3283" s="137"/>
      <c r="AND3283" s="137"/>
      <c r="ANE3283" s="137"/>
      <c r="ANF3283" s="137"/>
      <c r="ANG3283" s="137"/>
      <c r="ANH3283" s="137"/>
      <c r="ANI3283" s="137"/>
      <c r="ANJ3283" s="137"/>
      <c r="ANK3283" s="137"/>
      <c r="ANL3283" s="137"/>
      <c r="ANM3283" s="137"/>
      <c r="ANN3283" s="137"/>
      <c r="ANO3283" s="137"/>
      <c r="ANP3283" s="137"/>
      <c r="ANQ3283" s="137"/>
      <c r="ANR3283" s="137"/>
      <c r="ANS3283" s="137"/>
      <c r="ANT3283" s="137"/>
      <c r="ANU3283" s="137"/>
      <c r="ANV3283" s="137"/>
      <c r="ANW3283" s="137"/>
      <c r="ANX3283" s="137"/>
      <c r="ANY3283" s="137"/>
      <c r="ANZ3283" s="137"/>
      <c r="AOA3283" s="137"/>
      <c r="AOB3283" s="137"/>
      <c r="AOC3283" s="137"/>
      <c r="AOD3283" s="137"/>
      <c r="AOE3283" s="137"/>
      <c r="AOF3283" s="137"/>
      <c r="AOG3283" s="137"/>
      <c r="AOH3283" s="137"/>
      <c r="AOI3283" s="137"/>
      <c r="AOJ3283" s="137"/>
      <c r="AOK3283" s="137"/>
      <c r="AOL3283" s="137"/>
      <c r="AOM3283" s="137"/>
      <c r="AON3283" s="137"/>
      <c r="AOO3283" s="137"/>
      <c r="AOP3283" s="137"/>
      <c r="AOQ3283" s="137"/>
      <c r="AOR3283" s="137"/>
      <c r="AOS3283" s="137"/>
      <c r="AOT3283" s="137"/>
      <c r="AOU3283" s="137"/>
      <c r="AOV3283" s="137"/>
      <c r="AOW3283" s="137"/>
      <c r="AOX3283" s="137"/>
      <c r="AOY3283" s="137"/>
      <c r="AOZ3283" s="137"/>
      <c r="APA3283" s="137"/>
      <c r="APB3283" s="137"/>
      <c r="APC3283" s="137"/>
      <c r="APD3283" s="137"/>
      <c r="APE3283" s="137"/>
      <c r="APF3283" s="137"/>
      <c r="APG3283" s="137"/>
      <c r="APH3283" s="137"/>
      <c r="API3283" s="137"/>
      <c r="APJ3283" s="137"/>
      <c r="APK3283" s="137"/>
      <c r="APL3283" s="137"/>
      <c r="APM3283" s="137"/>
      <c r="APN3283" s="137"/>
      <c r="APO3283" s="137"/>
      <c r="APP3283" s="137"/>
      <c r="APQ3283" s="137"/>
      <c r="APR3283" s="137"/>
      <c r="APS3283" s="137"/>
      <c r="APT3283" s="137"/>
      <c r="APU3283" s="137"/>
      <c r="APV3283" s="137"/>
      <c r="APW3283" s="137"/>
      <c r="APX3283" s="137"/>
      <c r="APY3283" s="137"/>
      <c r="APZ3283" s="137"/>
      <c r="AQA3283" s="137"/>
      <c r="AQB3283" s="137"/>
      <c r="AQC3283" s="137"/>
      <c r="AQD3283" s="137"/>
      <c r="AQE3283" s="137"/>
      <c r="AQF3283" s="137"/>
      <c r="AQG3283" s="137"/>
      <c r="AQH3283" s="137"/>
      <c r="AQI3283" s="137"/>
      <c r="AQJ3283" s="137"/>
      <c r="AQK3283" s="137"/>
      <c r="AQL3283" s="137"/>
      <c r="AQM3283" s="137"/>
      <c r="AQN3283" s="137"/>
      <c r="AQO3283" s="137"/>
      <c r="AQP3283" s="137"/>
      <c r="AQQ3283" s="137"/>
      <c r="AQR3283" s="137"/>
      <c r="AQS3283" s="137"/>
      <c r="AQT3283" s="137"/>
      <c r="AQU3283" s="137"/>
      <c r="AQV3283" s="137"/>
      <c r="AQW3283" s="137"/>
      <c r="AQX3283" s="137"/>
      <c r="AQY3283" s="137"/>
      <c r="AQZ3283" s="137"/>
      <c r="ARA3283" s="137"/>
      <c r="ARB3283" s="137"/>
      <c r="ARC3283" s="137"/>
      <c r="ARD3283" s="137"/>
      <c r="ARE3283" s="137"/>
      <c r="ARF3283" s="137"/>
      <c r="ARG3283" s="137"/>
      <c r="ARH3283" s="137"/>
      <c r="ARI3283" s="137"/>
      <c r="ARJ3283" s="137"/>
      <c r="ARK3283" s="137"/>
      <c r="ARL3283" s="137"/>
      <c r="ARM3283" s="137"/>
      <c r="ARN3283" s="137"/>
      <c r="ARO3283" s="137"/>
      <c r="ARP3283" s="137"/>
      <c r="ARQ3283" s="137"/>
      <c r="ARR3283" s="137"/>
      <c r="ARS3283" s="137"/>
      <c r="ART3283" s="137"/>
      <c r="ARU3283" s="137"/>
      <c r="ARV3283" s="137"/>
      <c r="ARW3283" s="137"/>
      <c r="ARX3283" s="137"/>
      <c r="ARY3283" s="137"/>
      <c r="ARZ3283" s="137"/>
      <c r="ASA3283" s="137"/>
      <c r="ASB3283" s="137"/>
      <c r="ASC3283" s="137"/>
      <c r="ASD3283" s="137"/>
      <c r="ASE3283" s="137"/>
      <c r="ASF3283" s="137"/>
      <c r="ASG3283" s="137"/>
      <c r="ASH3283" s="137"/>
      <c r="ASI3283" s="137"/>
      <c r="ASJ3283" s="137"/>
      <c r="ASK3283" s="137"/>
      <c r="ASL3283" s="137"/>
      <c r="ASM3283" s="137"/>
      <c r="ASN3283" s="137"/>
      <c r="ASO3283" s="137"/>
      <c r="ASP3283" s="137"/>
      <c r="ASQ3283" s="137"/>
      <c r="ASR3283" s="137"/>
      <c r="ASS3283" s="137"/>
      <c r="AST3283" s="137"/>
      <c r="ASU3283" s="137"/>
      <c r="ASV3283" s="137"/>
      <c r="ASW3283" s="137"/>
      <c r="ASX3283" s="137"/>
      <c r="ASY3283" s="137"/>
      <c r="ASZ3283" s="137"/>
      <c r="ATA3283" s="137"/>
      <c r="ATB3283" s="137"/>
      <c r="ATC3283" s="137"/>
      <c r="ATD3283" s="137"/>
      <c r="ATE3283" s="137"/>
      <c r="ATF3283" s="137"/>
      <c r="ATG3283" s="137"/>
      <c r="ATH3283" s="137"/>
      <c r="ATI3283" s="137"/>
      <c r="ATJ3283" s="137"/>
      <c r="ATK3283" s="137"/>
      <c r="ATL3283" s="137"/>
      <c r="ATM3283" s="137"/>
      <c r="ATN3283" s="137"/>
      <c r="ATO3283" s="137"/>
      <c r="ATP3283" s="137"/>
      <c r="ATQ3283" s="137"/>
      <c r="ATR3283" s="137"/>
      <c r="ATS3283" s="137"/>
      <c r="ATT3283" s="137"/>
      <c r="ATU3283" s="137"/>
      <c r="ATV3283" s="137"/>
      <c r="ATW3283" s="137"/>
      <c r="ATX3283" s="137"/>
      <c r="ATY3283" s="137"/>
      <c r="ATZ3283" s="137"/>
      <c r="AUA3283" s="137"/>
      <c r="AUB3283" s="137"/>
      <c r="AUC3283" s="137"/>
      <c r="AUD3283" s="137"/>
      <c r="AUE3283" s="137"/>
      <c r="AUF3283" s="137"/>
      <c r="AUG3283" s="137"/>
      <c r="AUH3283" s="137"/>
      <c r="AUI3283" s="137"/>
      <c r="AUJ3283" s="137"/>
      <c r="AUK3283" s="137"/>
      <c r="AUL3283" s="137"/>
      <c r="AUM3283" s="137"/>
      <c r="AUN3283" s="137"/>
      <c r="AUO3283" s="137"/>
      <c r="AUP3283" s="137"/>
      <c r="AUQ3283" s="137"/>
      <c r="AUR3283" s="137"/>
      <c r="AUS3283" s="137"/>
      <c r="AUT3283" s="137"/>
      <c r="AUU3283" s="137"/>
      <c r="AUV3283" s="137"/>
      <c r="AUW3283" s="137"/>
      <c r="AUX3283" s="137"/>
      <c r="AUY3283" s="137"/>
      <c r="AUZ3283" s="137"/>
      <c r="AVA3283" s="137"/>
      <c r="AVB3283" s="137"/>
      <c r="AVC3283" s="137"/>
      <c r="AVD3283" s="137"/>
      <c r="AVE3283" s="137"/>
      <c r="AVF3283" s="137"/>
      <c r="AVG3283" s="137"/>
      <c r="AVH3283" s="137"/>
      <c r="AVI3283" s="137"/>
      <c r="AVJ3283" s="137"/>
      <c r="AVK3283" s="137"/>
      <c r="AVL3283" s="137"/>
      <c r="AVM3283" s="137"/>
      <c r="AVN3283" s="137"/>
      <c r="AVO3283" s="137"/>
      <c r="AVP3283" s="137"/>
      <c r="AVQ3283" s="137"/>
      <c r="AVR3283" s="137"/>
      <c r="AVS3283" s="137"/>
      <c r="AVT3283" s="137"/>
      <c r="AVU3283" s="137"/>
      <c r="AVV3283" s="137"/>
      <c r="AVW3283" s="137"/>
      <c r="AVX3283" s="137"/>
      <c r="AVY3283" s="137"/>
      <c r="AVZ3283" s="137"/>
      <c r="AWA3283" s="137"/>
      <c r="AWB3283" s="137"/>
      <c r="AWC3283" s="137"/>
      <c r="AWD3283" s="137"/>
      <c r="AWE3283" s="137"/>
      <c r="AWF3283" s="137"/>
      <c r="AWG3283" s="137"/>
      <c r="AWH3283" s="137"/>
      <c r="AWI3283" s="137"/>
      <c r="AWJ3283" s="137"/>
      <c r="AWK3283" s="137"/>
      <c r="AWL3283" s="137"/>
      <c r="AWM3283" s="137"/>
      <c r="AWN3283" s="137"/>
      <c r="AWO3283" s="137"/>
      <c r="AWP3283" s="137"/>
      <c r="AWQ3283" s="137"/>
      <c r="AWR3283" s="137"/>
      <c r="AWS3283" s="137"/>
      <c r="AWT3283" s="137"/>
      <c r="AWU3283" s="137"/>
      <c r="AWV3283" s="137"/>
      <c r="AWW3283" s="137"/>
      <c r="AWX3283" s="137"/>
      <c r="AWY3283" s="137"/>
      <c r="AWZ3283" s="137"/>
      <c r="AXA3283" s="137"/>
      <c r="AXB3283" s="137"/>
      <c r="AXC3283" s="137"/>
      <c r="AXD3283" s="137"/>
      <c r="AXE3283" s="137"/>
      <c r="AXF3283" s="137"/>
      <c r="AXG3283" s="137"/>
      <c r="AXH3283" s="137"/>
      <c r="AXI3283" s="137"/>
      <c r="AXJ3283" s="137"/>
      <c r="AXK3283" s="137"/>
      <c r="AXL3283" s="137"/>
      <c r="AXM3283" s="137"/>
      <c r="AXN3283" s="137"/>
      <c r="AXO3283" s="137"/>
      <c r="AXP3283" s="137"/>
      <c r="AXQ3283" s="137"/>
      <c r="AXR3283" s="137"/>
      <c r="AXS3283" s="137"/>
      <c r="AXT3283" s="137"/>
      <c r="AXU3283" s="137"/>
      <c r="AXV3283" s="137"/>
      <c r="AXW3283" s="137"/>
      <c r="AXX3283" s="137"/>
      <c r="AXY3283" s="137"/>
      <c r="AXZ3283" s="137"/>
      <c r="AYA3283" s="137"/>
      <c r="AYB3283" s="137"/>
      <c r="AYC3283" s="137"/>
      <c r="AYD3283" s="137"/>
      <c r="AYE3283" s="137"/>
      <c r="AYF3283" s="137"/>
      <c r="AYG3283" s="137"/>
      <c r="AYH3283" s="137"/>
      <c r="AYI3283" s="137"/>
      <c r="AYJ3283" s="137"/>
      <c r="AYK3283" s="137"/>
      <c r="AYL3283" s="137"/>
      <c r="AYM3283" s="137"/>
      <c r="AYN3283" s="137"/>
      <c r="AYO3283" s="137"/>
      <c r="AYP3283" s="137"/>
      <c r="AYQ3283" s="137"/>
      <c r="AYR3283" s="137"/>
      <c r="AYS3283" s="137"/>
      <c r="AYT3283" s="137"/>
      <c r="AYU3283" s="137"/>
      <c r="AYV3283" s="137"/>
      <c r="AYW3283" s="137"/>
      <c r="AYX3283" s="137"/>
      <c r="AYY3283" s="137"/>
      <c r="AYZ3283" s="137"/>
      <c r="AZA3283" s="137"/>
      <c r="AZB3283" s="137"/>
      <c r="AZC3283" s="137"/>
      <c r="AZD3283" s="137"/>
      <c r="AZE3283" s="137"/>
      <c r="AZF3283" s="137"/>
      <c r="AZG3283" s="137"/>
      <c r="AZH3283" s="137"/>
      <c r="AZI3283" s="137"/>
      <c r="AZJ3283" s="137"/>
      <c r="AZK3283" s="137"/>
      <c r="AZL3283" s="137"/>
      <c r="AZM3283" s="137"/>
      <c r="AZN3283" s="137"/>
      <c r="AZO3283" s="137"/>
      <c r="AZP3283" s="137"/>
      <c r="AZQ3283" s="137"/>
      <c r="AZR3283" s="137"/>
      <c r="AZS3283" s="137"/>
      <c r="AZT3283" s="137"/>
      <c r="AZU3283" s="137"/>
      <c r="AZV3283" s="137"/>
      <c r="AZW3283" s="137"/>
      <c r="AZX3283" s="137"/>
      <c r="AZY3283" s="137"/>
      <c r="AZZ3283" s="137"/>
      <c r="BAA3283" s="137"/>
      <c r="BAB3283" s="137"/>
      <c r="BAC3283" s="137"/>
      <c r="BAD3283" s="137"/>
      <c r="BAE3283" s="137"/>
      <c r="BAF3283" s="137"/>
      <c r="BAG3283" s="137"/>
      <c r="BAH3283" s="137"/>
      <c r="BAI3283" s="137"/>
      <c r="BAJ3283" s="137"/>
      <c r="BAK3283" s="137"/>
      <c r="BAL3283" s="137"/>
      <c r="BAM3283" s="137"/>
      <c r="BAN3283" s="137"/>
      <c r="BAO3283" s="137"/>
      <c r="BAP3283" s="137"/>
      <c r="BAQ3283" s="137"/>
      <c r="BAR3283" s="137"/>
      <c r="BAS3283" s="137"/>
      <c r="BAT3283" s="137"/>
      <c r="BAU3283" s="137"/>
      <c r="BAV3283" s="137"/>
      <c r="BAW3283" s="137"/>
      <c r="BAX3283" s="137"/>
      <c r="BAY3283" s="137"/>
      <c r="BAZ3283" s="137"/>
      <c r="BBA3283" s="137"/>
      <c r="BBB3283" s="137"/>
      <c r="BBC3283" s="137"/>
      <c r="BBD3283" s="137"/>
      <c r="BBE3283" s="137"/>
      <c r="BBF3283" s="137"/>
      <c r="BBG3283" s="137"/>
      <c r="BBH3283" s="137"/>
      <c r="BBI3283" s="137"/>
      <c r="BBJ3283" s="137"/>
      <c r="BBK3283" s="137"/>
      <c r="BBL3283" s="137"/>
      <c r="BBM3283" s="137"/>
      <c r="BBN3283" s="137"/>
      <c r="BBO3283" s="137"/>
      <c r="BBP3283" s="137"/>
      <c r="BBQ3283" s="137"/>
      <c r="BBR3283" s="137"/>
      <c r="BBS3283" s="137"/>
      <c r="BBT3283" s="137"/>
      <c r="BBU3283" s="137"/>
      <c r="BBV3283" s="137"/>
      <c r="BBW3283" s="137"/>
      <c r="BBX3283" s="137"/>
      <c r="BBY3283" s="137"/>
      <c r="BBZ3283" s="137"/>
      <c r="BCA3283" s="137"/>
      <c r="BCB3283" s="137"/>
      <c r="BCC3283" s="137"/>
      <c r="BCD3283" s="137"/>
      <c r="BCE3283" s="137"/>
      <c r="BCF3283" s="137"/>
      <c r="BCG3283" s="137"/>
      <c r="BCH3283" s="137"/>
      <c r="BCI3283" s="137"/>
      <c r="BCJ3283" s="137"/>
      <c r="BCK3283" s="137"/>
      <c r="BCL3283" s="137"/>
      <c r="BCM3283" s="137"/>
      <c r="BCN3283" s="137"/>
      <c r="BCO3283" s="137"/>
      <c r="BCP3283" s="137"/>
      <c r="BCQ3283" s="137"/>
      <c r="BCR3283" s="137"/>
      <c r="BCS3283" s="137"/>
      <c r="BCT3283" s="137"/>
      <c r="BCU3283" s="137"/>
      <c r="BCV3283" s="137"/>
      <c r="BCW3283" s="137"/>
      <c r="BCX3283" s="137"/>
      <c r="BCY3283" s="137"/>
      <c r="BCZ3283" s="137"/>
      <c r="BDA3283" s="137"/>
      <c r="BDB3283" s="137"/>
      <c r="BDC3283" s="137"/>
      <c r="BDD3283" s="137"/>
      <c r="BDE3283" s="137"/>
      <c r="BDF3283" s="137"/>
      <c r="BDG3283" s="137"/>
      <c r="BDH3283" s="137"/>
      <c r="BDI3283" s="137"/>
      <c r="BDJ3283" s="137"/>
      <c r="BDK3283" s="137"/>
      <c r="BDL3283" s="137"/>
      <c r="BDM3283" s="137"/>
      <c r="BDN3283" s="137"/>
      <c r="BDO3283" s="137"/>
      <c r="BDP3283" s="137"/>
      <c r="BDQ3283" s="137"/>
      <c r="BDR3283" s="137"/>
      <c r="BDS3283" s="137"/>
      <c r="BDT3283" s="137"/>
      <c r="BDU3283" s="137"/>
      <c r="BDV3283" s="137"/>
      <c r="BDW3283" s="137"/>
      <c r="BDX3283" s="137"/>
      <c r="BDY3283" s="137"/>
      <c r="BDZ3283" s="137"/>
      <c r="BEA3283" s="137"/>
      <c r="BEB3283" s="137"/>
      <c r="BEC3283" s="137"/>
      <c r="BED3283" s="137"/>
      <c r="BEE3283" s="137"/>
      <c r="BEF3283" s="137"/>
      <c r="BEG3283" s="137"/>
      <c r="BEH3283" s="137"/>
      <c r="BEI3283" s="137"/>
      <c r="BEJ3283" s="137"/>
      <c r="BEK3283" s="137"/>
      <c r="BEL3283" s="137"/>
      <c r="BEM3283" s="137"/>
      <c r="BEN3283" s="137"/>
      <c r="BEO3283" s="137"/>
      <c r="BEP3283" s="137"/>
      <c r="BEQ3283" s="137"/>
      <c r="BER3283" s="137"/>
      <c r="BES3283" s="137"/>
      <c r="BET3283" s="137"/>
      <c r="BEU3283" s="137"/>
      <c r="BEV3283" s="137"/>
      <c r="BEW3283" s="137"/>
      <c r="BEX3283" s="137"/>
      <c r="BEY3283" s="137"/>
      <c r="BEZ3283" s="137"/>
      <c r="BFA3283" s="137"/>
      <c r="BFB3283" s="137"/>
      <c r="BFC3283" s="137"/>
      <c r="BFD3283" s="137"/>
      <c r="BFE3283" s="137"/>
      <c r="BFF3283" s="137"/>
      <c r="BFG3283" s="137"/>
      <c r="BFH3283" s="137"/>
      <c r="BFI3283" s="137"/>
      <c r="BFJ3283" s="137"/>
      <c r="BFK3283" s="137"/>
      <c r="BFL3283" s="137"/>
      <c r="BFM3283" s="137"/>
      <c r="BFN3283" s="137"/>
      <c r="BFO3283" s="137"/>
      <c r="BFP3283" s="137"/>
      <c r="BFQ3283" s="137"/>
      <c r="BFR3283" s="137"/>
      <c r="BFS3283" s="137"/>
      <c r="BFT3283" s="137"/>
      <c r="BFU3283" s="137"/>
      <c r="BFV3283" s="137"/>
      <c r="BFW3283" s="137"/>
      <c r="BFX3283" s="137"/>
      <c r="BFY3283" s="137"/>
      <c r="BFZ3283" s="137"/>
      <c r="BGA3283" s="137"/>
      <c r="BGB3283" s="137"/>
      <c r="BGC3283" s="137"/>
      <c r="BGD3283" s="137"/>
      <c r="BGE3283" s="137"/>
      <c r="BGF3283" s="137"/>
      <c r="BGG3283" s="137"/>
      <c r="BGH3283" s="137"/>
      <c r="BGI3283" s="137"/>
      <c r="BGJ3283" s="137"/>
      <c r="BGK3283" s="137"/>
      <c r="BGL3283" s="137"/>
      <c r="BGM3283" s="137"/>
      <c r="BGN3283" s="137"/>
      <c r="BGO3283" s="137"/>
      <c r="BGP3283" s="137"/>
      <c r="BGQ3283" s="137"/>
      <c r="BGR3283" s="137"/>
      <c r="BGS3283" s="137"/>
      <c r="BGT3283" s="137"/>
      <c r="BGU3283" s="137"/>
      <c r="BGV3283" s="137"/>
      <c r="BGW3283" s="137"/>
      <c r="BGX3283" s="137"/>
      <c r="BGY3283" s="137"/>
      <c r="BGZ3283" s="137"/>
      <c r="BHA3283" s="137"/>
      <c r="BHB3283" s="137"/>
      <c r="BHC3283" s="137"/>
      <c r="BHD3283" s="137"/>
      <c r="BHE3283" s="137"/>
      <c r="BHF3283" s="137"/>
      <c r="BHG3283" s="137"/>
      <c r="BHH3283" s="137"/>
      <c r="BHI3283" s="137"/>
      <c r="BHJ3283" s="137"/>
      <c r="BHK3283" s="137"/>
      <c r="BHL3283" s="137"/>
      <c r="BHM3283" s="137"/>
      <c r="BHN3283" s="137"/>
      <c r="BHO3283" s="137"/>
      <c r="BHP3283" s="137"/>
      <c r="BHQ3283" s="137"/>
      <c r="BHR3283" s="137"/>
      <c r="BHS3283" s="137"/>
      <c r="BHT3283" s="137"/>
      <c r="BHU3283" s="137"/>
      <c r="BHV3283" s="137"/>
      <c r="BHW3283" s="137"/>
      <c r="BHX3283" s="137"/>
      <c r="BHY3283" s="137"/>
      <c r="BHZ3283" s="137"/>
      <c r="BIA3283" s="137"/>
      <c r="BIB3283" s="137"/>
      <c r="BIC3283" s="137"/>
      <c r="BID3283" s="137"/>
      <c r="BIE3283" s="137"/>
      <c r="BIF3283" s="137"/>
      <c r="BIG3283" s="137"/>
      <c r="BIH3283" s="137"/>
      <c r="BII3283" s="137"/>
      <c r="BIJ3283" s="137"/>
      <c r="BIK3283" s="137"/>
      <c r="BIL3283" s="137"/>
      <c r="BIM3283" s="137"/>
      <c r="BIN3283" s="137"/>
      <c r="BIO3283" s="137"/>
      <c r="BIP3283" s="137"/>
      <c r="BIQ3283" s="137"/>
      <c r="BIR3283" s="137"/>
      <c r="BIS3283" s="137"/>
      <c r="BIT3283" s="137"/>
      <c r="BIU3283" s="137"/>
      <c r="BIV3283" s="137"/>
      <c r="BIW3283" s="137"/>
      <c r="BIX3283" s="137"/>
      <c r="BIY3283" s="137"/>
      <c r="BIZ3283" s="137"/>
      <c r="BJA3283" s="137"/>
      <c r="BJB3283" s="137"/>
      <c r="BJC3283" s="137"/>
      <c r="BJD3283" s="137"/>
      <c r="BJE3283" s="137"/>
      <c r="BJF3283" s="137"/>
      <c r="BJG3283" s="137"/>
      <c r="BJH3283" s="137"/>
      <c r="BJI3283" s="137"/>
      <c r="BJJ3283" s="137"/>
      <c r="BJK3283" s="137"/>
      <c r="BJL3283" s="137"/>
      <c r="BJM3283" s="137"/>
      <c r="BJN3283" s="137"/>
      <c r="BJO3283" s="137"/>
      <c r="BJP3283" s="137"/>
      <c r="BJQ3283" s="137"/>
      <c r="BJR3283" s="137"/>
      <c r="BJS3283" s="137"/>
      <c r="BJT3283" s="137"/>
      <c r="BJU3283" s="137"/>
      <c r="BJV3283" s="137"/>
      <c r="BJW3283" s="137"/>
      <c r="BJX3283" s="137"/>
      <c r="BJY3283" s="137"/>
      <c r="BJZ3283" s="137"/>
      <c r="BKA3283" s="137"/>
      <c r="BKB3283" s="137"/>
      <c r="BKC3283" s="137"/>
      <c r="BKD3283" s="137"/>
      <c r="BKE3283" s="137"/>
      <c r="BKF3283" s="137"/>
      <c r="BKG3283" s="137"/>
      <c r="BKH3283" s="137"/>
      <c r="BKI3283" s="137"/>
      <c r="BKJ3283" s="137"/>
      <c r="BKK3283" s="137"/>
      <c r="BKL3283" s="137"/>
      <c r="BKM3283" s="137"/>
      <c r="BKN3283" s="137"/>
      <c r="BKO3283" s="137"/>
      <c r="BKP3283" s="137"/>
      <c r="BKQ3283" s="137"/>
      <c r="BKR3283" s="137"/>
      <c r="BKS3283" s="137"/>
      <c r="BKT3283" s="137"/>
      <c r="BKU3283" s="137"/>
      <c r="BKV3283" s="137"/>
      <c r="BKW3283" s="137"/>
      <c r="BKX3283" s="137"/>
      <c r="BKY3283" s="137"/>
      <c r="BKZ3283" s="137"/>
      <c r="BLA3283" s="137"/>
      <c r="BLB3283" s="137"/>
      <c r="BLC3283" s="137"/>
      <c r="BLD3283" s="137"/>
      <c r="BLE3283" s="137"/>
      <c r="BLF3283" s="137"/>
      <c r="BLG3283" s="137"/>
      <c r="BLH3283" s="137"/>
      <c r="BLI3283" s="137"/>
      <c r="BLJ3283" s="137"/>
      <c r="BLK3283" s="137"/>
      <c r="BLL3283" s="137"/>
      <c r="BLM3283" s="137"/>
      <c r="BLN3283" s="137"/>
      <c r="BLO3283" s="137"/>
      <c r="BLP3283" s="137"/>
      <c r="BLQ3283" s="137"/>
      <c r="BLR3283" s="137"/>
      <c r="BLS3283" s="137"/>
      <c r="BLT3283" s="137"/>
      <c r="BLU3283" s="137"/>
      <c r="BLV3283" s="137"/>
      <c r="BLW3283" s="137"/>
      <c r="BLX3283" s="137"/>
      <c r="BLY3283" s="137"/>
      <c r="BLZ3283" s="137"/>
      <c r="BMA3283" s="137"/>
      <c r="BMB3283" s="137"/>
      <c r="BMC3283" s="137"/>
      <c r="BMD3283" s="137"/>
      <c r="BME3283" s="137"/>
      <c r="BMF3283" s="137"/>
      <c r="BMG3283" s="137"/>
      <c r="BMH3283" s="137"/>
      <c r="BMI3283" s="137"/>
      <c r="BMJ3283" s="137"/>
      <c r="BMK3283" s="137"/>
      <c r="BML3283" s="137"/>
      <c r="BMM3283" s="137"/>
      <c r="BMN3283" s="137"/>
      <c r="BMO3283" s="137"/>
      <c r="BMP3283" s="137"/>
      <c r="BMQ3283" s="137"/>
      <c r="BMR3283" s="137"/>
      <c r="BMS3283" s="137"/>
      <c r="BMT3283" s="137"/>
      <c r="BMU3283" s="137"/>
      <c r="BMV3283" s="137"/>
      <c r="BMW3283" s="137"/>
      <c r="BMX3283" s="137"/>
      <c r="BMY3283" s="137"/>
      <c r="BMZ3283" s="137"/>
      <c r="BNA3283" s="137"/>
      <c r="BNB3283" s="137"/>
      <c r="BNC3283" s="137"/>
      <c r="BND3283" s="137"/>
      <c r="BNE3283" s="137"/>
      <c r="BNF3283" s="137"/>
      <c r="BNG3283" s="137"/>
      <c r="BNH3283" s="137"/>
      <c r="BNI3283" s="137"/>
      <c r="BNJ3283" s="137"/>
      <c r="BNK3283" s="137"/>
      <c r="BNL3283" s="137"/>
      <c r="BNM3283" s="137"/>
      <c r="BNN3283" s="137"/>
      <c r="BNO3283" s="137"/>
      <c r="BNP3283" s="137"/>
      <c r="BNQ3283" s="137"/>
      <c r="BNR3283" s="137"/>
      <c r="BNS3283" s="137"/>
      <c r="BNT3283" s="137"/>
      <c r="BNU3283" s="137"/>
      <c r="BNV3283" s="137"/>
      <c r="BNW3283" s="137"/>
      <c r="BNX3283" s="137"/>
      <c r="BNY3283" s="137"/>
      <c r="BNZ3283" s="137"/>
      <c r="BOA3283" s="137"/>
      <c r="BOB3283" s="137"/>
      <c r="BOC3283" s="137"/>
      <c r="BOD3283" s="137"/>
      <c r="BOE3283" s="137"/>
      <c r="BOF3283" s="137"/>
      <c r="BOG3283" s="137"/>
      <c r="BOH3283" s="137"/>
      <c r="BOI3283" s="137"/>
      <c r="BOJ3283" s="137"/>
      <c r="BOK3283" s="137"/>
      <c r="BOL3283" s="137"/>
      <c r="BOM3283" s="137"/>
      <c r="BON3283" s="137"/>
      <c r="BOO3283" s="137"/>
      <c r="BOP3283" s="137"/>
      <c r="BOQ3283" s="137"/>
      <c r="BOR3283" s="137"/>
      <c r="BOS3283" s="137"/>
      <c r="BOT3283" s="137"/>
      <c r="BOU3283" s="137"/>
      <c r="BOV3283" s="137"/>
      <c r="BOW3283" s="137"/>
      <c r="BOX3283" s="137"/>
      <c r="BOY3283" s="137"/>
      <c r="BOZ3283" s="137"/>
      <c r="BPA3283" s="137"/>
      <c r="BPB3283" s="137"/>
      <c r="BPC3283" s="137"/>
      <c r="BPD3283" s="137"/>
      <c r="BPE3283" s="137"/>
      <c r="BPF3283" s="137"/>
      <c r="BPG3283" s="137"/>
      <c r="BPH3283" s="137"/>
      <c r="BPI3283" s="137"/>
      <c r="BPJ3283" s="137"/>
      <c r="BPK3283" s="137"/>
      <c r="BPL3283" s="137"/>
      <c r="BPM3283" s="137"/>
      <c r="BPN3283" s="137"/>
      <c r="BPO3283" s="137"/>
      <c r="BPP3283" s="137"/>
      <c r="BPQ3283" s="137"/>
      <c r="BPR3283" s="137"/>
      <c r="BPS3283" s="137"/>
      <c r="BPT3283" s="137"/>
      <c r="BPU3283" s="137"/>
      <c r="BPV3283" s="137"/>
      <c r="BPW3283" s="137"/>
      <c r="BPX3283" s="137"/>
      <c r="BPY3283" s="137"/>
      <c r="BPZ3283" s="137"/>
      <c r="BQA3283" s="137"/>
      <c r="BQB3283" s="137"/>
      <c r="BQC3283" s="137"/>
      <c r="BQD3283" s="137"/>
      <c r="BQE3283" s="137"/>
      <c r="BQF3283" s="137"/>
      <c r="BQG3283" s="137"/>
      <c r="BQH3283" s="137"/>
      <c r="BQI3283" s="137"/>
      <c r="BQJ3283" s="137"/>
      <c r="BQK3283" s="137"/>
      <c r="BQL3283" s="137"/>
      <c r="BQM3283" s="137"/>
      <c r="BQN3283" s="137"/>
      <c r="BQO3283" s="137"/>
      <c r="BQP3283" s="137"/>
      <c r="BQQ3283" s="137"/>
      <c r="BQR3283" s="137"/>
      <c r="BQS3283" s="137"/>
      <c r="BQT3283" s="137"/>
      <c r="BQU3283" s="137"/>
      <c r="BQV3283" s="137"/>
      <c r="BQW3283" s="137"/>
      <c r="BQX3283" s="137"/>
      <c r="BQY3283" s="137"/>
      <c r="BQZ3283" s="137"/>
      <c r="BRA3283" s="137"/>
      <c r="BRB3283" s="137"/>
      <c r="BRC3283" s="137"/>
      <c r="BRD3283" s="137"/>
      <c r="BRE3283" s="137"/>
      <c r="BRF3283" s="137"/>
      <c r="BRG3283" s="137"/>
      <c r="BRH3283" s="137"/>
      <c r="BRI3283" s="137"/>
      <c r="BRJ3283" s="137"/>
      <c r="BRK3283" s="137"/>
      <c r="BRL3283" s="137"/>
      <c r="BRM3283" s="137"/>
      <c r="BRN3283" s="137"/>
      <c r="BRO3283" s="137"/>
      <c r="BRP3283" s="137"/>
      <c r="BRQ3283" s="137"/>
      <c r="BRR3283" s="137"/>
      <c r="BRS3283" s="137"/>
      <c r="BRT3283" s="137"/>
      <c r="BRU3283" s="137"/>
      <c r="BRV3283" s="137"/>
      <c r="BRW3283" s="137"/>
      <c r="BRX3283" s="137"/>
      <c r="BRY3283" s="137"/>
      <c r="BRZ3283" s="137"/>
      <c r="BSA3283" s="137"/>
      <c r="BSB3283" s="137"/>
      <c r="BSC3283" s="137"/>
      <c r="BSD3283" s="137"/>
      <c r="BSE3283" s="137"/>
      <c r="BSF3283" s="137"/>
      <c r="BSG3283" s="137"/>
      <c r="BSH3283" s="137"/>
      <c r="BSI3283" s="137"/>
      <c r="BSJ3283" s="137"/>
      <c r="BSK3283" s="137"/>
      <c r="BSL3283" s="137"/>
      <c r="BSM3283" s="137"/>
      <c r="BSN3283" s="137"/>
      <c r="BSO3283" s="137"/>
      <c r="BSP3283" s="137"/>
      <c r="BSQ3283" s="137"/>
      <c r="BSR3283" s="137"/>
      <c r="BSS3283" s="137"/>
      <c r="BST3283" s="137"/>
      <c r="BSU3283" s="137"/>
      <c r="BSV3283" s="137"/>
      <c r="BSW3283" s="137"/>
      <c r="BSX3283" s="137"/>
      <c r="BSY3283" s="137"/>
      <c r="BSZ3283" s="137"/>
      <c r="BTA3283" s="137"/>
      <c r="BTB3283" s="137"/>
      <c r="BTC3283" s="137"/>
      <c r="BTD3283" s="137"/>
      <c r="BTE3283" s="137"/>
      <c r="BTF3283" s="137"/>
      <c r="BTG3283" s="137"/>
      <c r="BTH3283" s="137"/>
      <c r="BTI3283" s="137"/>
      <c r="BTJ3283" s="137"/>
      <c r="BTK3283" s="137"/>
      <c r="BTL3283" s="137"/>
      <c r="BTM3283" s="137"/>
      <c r="BTN3283" s="137"/>
      <c r="BTO3283" s="137"/>
      <c r="BTP3283" s="137"/>
      <c r="BTQ3283" s="137"/>
      <c r="BTR3283" s="137"/>
      <c r="BTS3283" s="137"/>
      <c r="BTT3283" s="137"/>
      <c r="BTU3283" s="137"/>
      <c r="BTV3283" s="137"/>
      <c r="BTW3283" s="137"/>
      <c r="BTX3283" s="137"/>
      <c r="BTY3283" s="137"/>
      <c r="BTZ3283" s="137"/>
      <c r="BUA3283" s="137"/>
      <c r="BUB3283" s="137"/>
      <c r="BUC3283" s="137"/>
      <c r="BUD3283" s="137"/>
      <c r="BUE3283" s="137"/>
      <c r="BUF3283" s="137"/>
      <c r="BUG3283" s="137"/>
      <c r="BUH3283" s="137"/>
      <c r="BUI3283" s="137"/>
      <c r="BUJ3283" s="137"/>
      <c r="BUK3283" s="137"/>
      <c r="BUL3283" s="137"/>
      <c r="BUM3283" s="137"/>
      <c r="BUN3283" s="137"/>
      <c r="BUO3283" s="137"/>
      <c r="BUP3283" s="137"/>
      <c r="BUQ3283" s="137"/>
      <c r="BUR3283" s="137"/>
      <c r="BUS3283" s="137"/>
      <c r="BUT3283" s="137"/>
      <c r="BUU3283" s="137"/>
      <c r="BUV3283" s="137"/>
      <c r="BUW3283" s="137"/>
      <c r="BUX3283" s="137"/>
      <c r="BUY3283" s="137"/>
      <c r="BUZ3283" s="137"/>
      <c r="BVA3283" s="137"/>
      <c r="BVB3283" s="137"/>
      <c r="BVC3283" s="137"/>
      <c r="BVD3283" s="137"/>
      <c r="BVE3283" s="137"/>
      <c r="BVF3283" s="137"/>
      <c r="BVG3283" s="137"/>
      <c r="BVH3283" s="137"/>
      <c r="BVI3283" s="137"/>
      <c r="BVJ3283" s="137"/>
      <c r="BVK3283" s="137"/>
      <c r="BVL3283" s="137"/>
      <c r="BVM3283" s="137"/>
      <c r="BVN3283" s="137"/>
      <c r="BVO3283" s="137"/>
      <c r="BVP3283" s="137"/>
      <c r="BVQ3283" s="137"/>
      <c r="BVR3283" s="137"/>
      <c r="BVS3283" s="137"/>
      <c r="BVT3283" s="137"/>
      <c r="BVU3283" s="137"/>
      <c r="BVV3283" s="137"/>
      <c r="BVW3283" s="137"/>
      <c r="BVX3283" s="137"/>
      <c r="BVY3283" s="137"/>
      <c r="BVZ3283" s="137"/>
      <c r="BWA3283" s="137"/>
      <c r="BWB3283" s="137"/>
      <c r="BWC3283" s="137"/>
      <c r="BWD3283" s="137"/>
      <c r="BWE3283" s="137"/>
      <c r="BWF3283" s="137"/>
      <c r="BWG3283" s="137"/>
      <c r="BWH3283" s="137"/>
      <c r="BWI3283" s="137"/>
      <c r="BWJ3283" s="137"/>
      <c r="BWK3283" s="137"/>
      <c r="BWL3283" s="137"/>
      <c r="BWM3283" s="137"/>
      <c r="BWN3283" s="137"/>
      <c r="BWO3283" s="137"/>
      <c r="BWP3283" s="137"/>
      <c r="BWQ3283" s="137"/>
      <c r="BWR3283" s="137"/>
      <c r="BWS3283" s="137"/>
      <c r="BWT3283" s="137"/>
      <c r="BWU3283" s="137"/>
      <c r="BWV3283" s="137"/>
      <c r="BWW3283" s="137"/>
      <c r="BWX3283" s="137"/>
      <c r="BWY3283" s="137"/>
      <c r="BWZ3283" s="137"/>
      <c r="BXA3283" s="137"/>
      <c r="BXB3283" s="137"/>
      <c r="BXC3283" s="137"/>
      <c r="BXD3283" s="137"/>
      <c r="BXE3283" s="137"/>
      <c r="BXF3283" s="137"/>
      <c r="BXG3283" s="137"/>
      <c r="BXH3283" s="137"/>
      <c r="BXI3283" s="137"/>
      <c r="BXJ3283" s="137"/>
      <c r="BXK3283" s="137"/>
      <c r="BXL3283" s="137"/>
      <c r="BXM3283" s="137"/>
      <c r="BXN3283" s="137"/>
      <c r="BXO3283" s="137"/>
      <c r="BXP3283" s="137"/>
      <c r="BXQ3283" s="137"/>
      <c r="BXR3283" s="137"/>
      <c r="BXS3283" s="137"/>
      <c r="BXT3283" s="137"/>
      <c r="BXU3283" s="137"/>
      <c r="BXV3283" s="137"/>
      <c r="BXW3283" s="137"/>
      <c r="BXX3283" s="137"/>
      <c r="BXY3283" s="137"/>
      <c r="BXZ3283" s="137"/>
      <c r="BYA3283" s="137"/>
      <c r="BYB3283" s="137"/>
      <c r="BYC3283" s="137"/>
      <c r="BYD3283" s="137"/>
      <c r="BYE3283" s="137"/>
      <c r="BYF3283" s="137"/>
      <c r="BYG3283" s="137"/>
      <c r="BYH3283" s="137"/>
      <c r="BYI3283" s="137"/>
      <c r="BYJ3283" s="137"/>
      <c r="BYK3283" s="137"/>
      <c r="BYL3283" s="137"/>
      <c r="BYM3283" s="137"/>
      <c r="BYN3283" s="137"/>
      <c r="BYO3283" s="137"/>
      <c r="BYP3283" s="137"/>
      <c r="BYQ3283" s="137"/>
      <c r="BYR3283" s="137"/>
      <c r="BYS3283" s="137"/>
      <c r="BYT3283" s="137"/>
      <c r="BYU3283" s="137"/>
      <c r="BYV3283" s="137"/>
      <c r="BYW3283" s="137"/>
      <c r="BYX3283" s="137"/>
      <c r="BYY3283" s="137"/>
      <c r="BYZ3283" s="137"/>
      <c r="BZA3283" s="137"/>
      <c r="BZB3283" s="137"/>
      <c r="BZC3283" s="137"/>
      <c r="BZD3283" s="137"/>
      <c r="BZE3283" s="137"/>
      <c r="BZF3283" s="137"/>
      <c r="BZG3283" s="137"/>
      <c r="BZH3283" s="137"/>
      <c r="BZI3283" s="137"/>
      <c r="BZJ3283" s="137"/>
      <c r="BZK3283" s="137"/>
      <c r="BZL3283" s="137"/>
      <c r="BZM3283" s="137"/>
      <c r="BZN3283" s="137"/>
      <c r="BZO3283" s="137"/>
      <c r="BZP3283" s="137"/>
      <c r="BZQ3283" s="137"/>
      <c r="BZR3283" s="137"/>
      <c r="BZS3283" s="137"/>
      <c r="BZT3283" s="137"/>
      <c r="BZU3283" s="137"/>
      <c r="BZV3283" s="137"/>
      <c r="BZW3283" s="137"/>
      <c r="BZX3283" s="137"/>
      <c r="BZY3283" s="137"/>
      <c r="BZZ3283" s="137"/>
      <c r="CAA3283" s="137"/>
      <c r="CAB3283" s="137"/>
      <c r="CAC3283" s="137"/>
      <c r="CAD3283" s="137"/>
      <c r="CAE3283" s="137"/>
      <c r="CAF3283" s="137"/>
      <c r="CAG3283" s="137"/>
      <c r="CAH3283" s="137"/>
      <c r="CAI3283" s="137"/>
      <c r="CAJ3283" s="137"/>
      <c r="CAK3283" s="137"/>
      <c r="CAL3283" s="137"/>
      <c r="CAM3283" s="137"/>
      <c r="CAN3283" s="137"/>
      <c r="CAO3283" s="137"/>
      <c r="CAP3283" s="137"/>
      <c r="CAQ3283" s="137"/>
      <c r="CAR3283" s="137"/>
      <c r="CAS3283" s="137"/>
      <c r="CAT3283" s="137"/>
      <c r="CAU3283" s="137"/>
      <c r="CAV3283" s="137"/>
      <c r="CAW3283" s="137"/>
      <c r="CAX3283" s="137"/>
      <c r="CAY3283" s="137"/>
      <c r="CAZ3283" s="137"/>
      <c r="CBA3283" s="137"/>
      <c r="CBB3283" s="137"/>
      <c r="CBC3283" s="137"/>
      <c r="CBD3283" s="137"/>
      <c r="CBE3283" s="137"/>
      <c r="CBF3283" s="137"/>
      <c r="CBG3283" s="137"/>
      <c r="CBH3283" s="137"/>
      <c r="CBI3283" s="137"/>
      <c r="CBJ3283" s="137"/>
      <c r="CBK3283" s="137"/>
      <c r="CBL3283" s="137"/>
      <c r="CBM3283" s="137"/>
      <c r="CBN3283" s="137"/>
      <c r="CBO3283" s="137"/>
      <c r="CBP3283" s="137"/>
      <c r="CBQ3283" s="137"/>
      <c r="CBR3283" s="137"/>
      <c r="CBS3283" s="137"/>
      <c r="CBT3283" s="137"/>
      <c r="CBU3283" s="137"/>
      <c r="CBV3283" s="137"/>
      <c r="CBW3283" s="137"/>
      <c r="CBX3283" s="137"/>
      <c r="CBY3283" s="137"/>
      <c r="CBZ3283" s="137"/>
      <c r="CCA3283" s="137"/>
      <c r="CCB3283" s="137"/>
      <c r="CCC3283" s="137"/>
      <c r="CCD3283" s="137"/>
      <c r="CCE3283" s="137"/>
      <c r="CCF3283" s="137"/>
      <c r="CCG3283" s="137"/>
      <c r="CCH3283" s="137"/>
      <c r="CCI3283" s="137"/>
      <c r="CCJ3283" s="137"/>
      <c r="CCK3283" s="137"/>
      <c r="CCL3283" s="137"/>
      <c r="CCM3283" s="137"/>
      <c r="CCN3283" s="137"/>
      <c r="CCO3283" s="137"/>
      <c r="CCP3283" s="137"/>
      <c r="CCQ3283" s="137"/>
      <c r="CCR3283" s="137"/>
      <c r="CCS3283" s="137"/>
      <c r="CCT3283" s="137"/>
      <c r="CCU3283" s="137"/>
      <c r="CCV3283" s="137"/>
      <c r="CCW3283" s="137"/>
      <c r="CCX3283" s="137"/>
      <c r="CCY3283" s="137"/>
      <c r="CCZ3283" s="137"/>
      <c r="CDA3283" s="137"/>
      <c r="CDB3283" s="137"/>
      <c r="CDC3283" s="137"/>
      <c r="CDD3283" s="137"/>
      <c r="CDE3283" s="137"/>
      <c r="CDF3283" s="137"/>
      <c r="CDG3283" s="137"/>
      <c r="CDH3283" s="137"/>
      <c r="CDI3283" s="137"/>
      <c r="CDJ3283" s="137"/>
      <c r="CDK3283" s="137"/>
      <c r="CDL3283" s="137"/>
      <c r="CDM3283" s="137"/>
      <c r="CDN3283" s="137"/>
      <c r="CDO3283" s="137"/>
      <c r="CDP3283" s="137"/>
      <c r="CDQ3283" s="137"/>
      <c r="CDR3283" s="137"/>
      <c r="CDS3283" s="137"/>
      <c r="CDT3283" s="137"/>
      <c r="CDU3283" s="137"/>
      <c r="CDV3283" s="137"/>
      <c r="CDW3283" s="137"/>
      <c r="CDX3283" s="137"/>
      <c r="CDY3283" s="137"/>
      <c r="CDZ3283" s="137"/>
      <c r="CEA3283" s="137"/>
      <c r="CEB3283" s="137"/>
      <c r="CEC3283" s="137"/>
      <c r="CED3283" s="137"/>
      <c r="CEE3283" s="137"/>
      <c r="CEF3283" s="137"/>
      <c r="CEG3283" s="137"/>
      <c r="CEH3283" s="137"/>
      <c r="CEI3283" s="137"/>
      <c r="CEJ3283" s="137"/>
      <c r="CEK3283" s="137"/>
      <c r="CEL3283" s="137"/>
      <c r="CEM3283" s="137"/>
      <c r="CEN3283" s="137"/>
      <c r="CEO3283" s="137"/>
      <c r="CEP3283" s="137"/>
      <c r="CEQ3283" s="137"/>
      <c r="CER3283" s="137"/>
      <c r="CES3283" s="137"/>
      <c r="CET3283" s="137"/>
      <c r="CEU3283" s="137"/>
      <c r="CEV3283" s="137"/>
      <c r="CEW3283" s="137"/>
      <c r="CEX3283" s="137"/>
      <c r="CEY3283" s="137"/>
      <c r="CEZ3283" s="137"/>
      <c r="CFA3283" s="137"/>
      <c r="CFB3283" s="137"/>
      <c r="CFC3283" s="137"/>
      <c r="CFD3283" s="137"/>
      <c r="CFE3283" s="137"/>
      <c r="CFF3283" s="137"/>
      <c r="CFG3283" s="137"/>
      <c r="CFH3283" s="137"/>
      <c r="CFI3283" s="137"/>
      <c r="CFJ3283" s="137"/>
      <c r="CFK3283" s="137"/>
      <c r="CFL3283" s="137"/>
      <c r="CFM3283" s="137"/>
      <c r="CFN3283" s="137"/>
      <c r="CFO3283" s="137"/>
      <c r="CFP3283" s="137"/>
      <c r="CFQ3283" s="137"/>
      <c r="CFR3283" s="137"/>
      <c r="CFS3283" s="137"/>
      <c r="CFT3283" s="137"/>
      <c r="CFU3283" s="137"/>
      <c r="CFV3283" s="137"/>
      <c r="CFW3283" s="137"/>
      <c r="CFX3283" s="137"/>
      <c r="CFY3283" s="137"/>
      <c r="CFZ3283" s="137"/>
      <c r="CGA3283" s="137"/>
      <c r="CGB3283" s="137"/>
      <c r="CGC3283" s="137"/>
      <c r="CGD3283" s="137"/>
      <c r="CGE3283" s="137"/>
      <c r="CGF3283" s="137"/>
      <c r="CGG3283" s="137"/>
      <c r="CGH3283" s="137"/>
      <c r="CGI3283" s="137"/>
      <c r="CGJ3283" s="137"/>
      <c r="CGK3283" s="137"/>
      <c r="CGL3283" s="137"/>
      <c r="CGM3283" s="137"/>
      <c r="CGN3283" s="137"/>
      <c r="CGO3283" s="137"/>
      <c r="CGP3283" s="137"/>
      <c r="CGQ3283" s="137"/>
      <c r="CGR3283" s="137"/>
      <c r="CGS3283" s="137"/>
      <c r="CGT3283" s="137"/>
      <c r="CGU3283" s="137"/>
      <c r="CGV3283" s="137"/>
      <c r="CGW3283" s="137"/>
      <c r="CGX3283" s="137"/>
      <c r="CGY3283" s="137"/>
      <c r="CGZ3283" s="137"/>
      <c r="CHA3283" s="137"/>
      <c r="CHB3283" s="137"/>
      <c r="CHC3283" s="137"/>
      <c r="CHD3283" s="137"/>
      <c r="CHE3283" s="137"/>
      <c r="CHF3283" s="137"/>
      <c r="CHG3283" s="137"/>
      <c r="CHH3283" s="137"/>
      <c r="CHI3283" s="137"/>
      <c r="CHJ3283" s="137"/>
      <c r="CHK3283" s="137"/>
      <c r="CHL3283" s="137"/>
      <c r="CHM3283" s="137"/>
      <c r="CHN3283" s="137"/>
      <c r="CHO3283" s="137"/>
      <c r="CHP3283" s="137"/>
      <c r="CHQ3283" s="137"/>
      <c r="CHR3283" s="137"/>
      <c r="CHS3283" s="137"/>
      <c r="CHT3283" s="137"/>
      <c r="CHU3283" s="137"/>
      <c r="CHV3283" s="137"/>
      <c r="CHW3283" s="137"/>
      <c r="CHX3283" s="137"/>
      <c r="CHY3283" s="137"/>
      <c r="CHZ3283" s="137"/>
      <c r="CIA3283" s="137"/>
      <c r="CIB3283" s="137"/>
      <c r="CIC3283" s="137"/>
      <c r="CID3283" s="137"/>
      <c r="CIE3283" s="137"/>
      <c r="CIF3283" s="137"/>
      <c r="CIG3283" s="137"/>
      <c r="CIH3283" s="137"/>
      <c r="CII3283" s="137"/>
      <c r="CIJ3283" s="137"/>
      <c r="CIK3283" s="137"/>
      <c r="CIL3283" s="137"/>
      <c r="CIM3283" s="137"/>
      <c r="CIN3283" s="137"/>
      <c r="CIO3283" s="137"/>
      <c r="CIP3283" s="137"/>
      <c r="CIQ3283" s="137"/>
      <c r="CIR3283" s="137"/>
      <c r="CIS3283" s="137"/>
      <c r="CIT3283" s="137"/>
      <c r="CIU3283" s="137"/>
      <c r="CIV3283" s="137"/>
      <c r="CIW3283" s="137"/>
      <c r="CIX3283" s="137"/>
      <c r="CIY3283" s="137"/>
      <c r="CIZ3283" s="137"/>
      <c r="CJA3283" s="137"/>
      <c r="CJB3283" s="137"/>
      <c r="CJC3283" s="137"/>
      <c r="CJD3283" s="137"/>
      <c r="CJE3283" s="137"/>
      <c r="CJF3283" s="137"/>
      <c r="CJG3283" s="137"/>
      <c r="CJH3283" s="137"/>
      <c r="CJI3283" s="137"/>
      <c r="CJJ3283" s="137"/>
      <c r="CJK3283" s="137"/>
      <c r="CJL3283" s="137"/>
      <c r="CJM3283" s="137"/>
      <c r="CJN3283" s="137"/>
      <c r="CJO3283" s="137"/>
      <c r="CJP3283" s="137"/>
      <c r="CJQ3283" s="137"/>
      <c r="CJR3283" s="137"/>
      <c r="CJS3283" s="137"/>
      <c r="CJT3283" s="137"/>
      <c r="CJU3283" s="137"/>
      <c r="CJV3283" s="137"/>
      <c r="CJW3283" s="137"/>
      <c r="CJX3283" s="137"/>
      <c r="CJY3283" s="137"/>
      <c r="CJZ3283" s="137"/>
      <c r="CKA3283" s="137"/>
      <c r="CKB3283" s="137"/>
      <c r="CKC3283" s="137"/>
      <c r="CKD3283" s="137"/>
      <c r="CKE3283" s="137"/>
      <c r="CKF3283" s="137"/>
      <c r="CKG3283" s="137"/>
      <c r="CKH3283" s="137"/>
      <c r="CKI3283" s="137"/>
      <c r="CKJ3283" s="137"/>
      <c r="CKK3283" s="137"/>
      <c r="CKL3283" s="137"/>
      <c r="CKM3283" s="137"/>
      <c r="CKN3283" s="137"/>
      <c r="CKO3283" s="137"/>
      <c r="CKP3283" s="137"/>
      <c r="CKQ3283" s="137"/>
      <c r="CKR3283" s="137"/>
      <c r="CKS3283" s="137"/>
      <c r="CKT3283" s="137"/>
      <c r="CKU3283" s="137"/>
      <c r="CKV3283" s="137"/>
      <c r="CKW3283" s="137"/>
      <c r="CKX3283" s="137"/>
      <c r="CKY3283" s="137"/>
      <c r="CKZ3283" s="137"/>
      <c r="CLA3283" s="137"/>
      <c r="CLB3283" s="137"/>
      <c r="CLC3283" s="137"/>
      <c r="CLD3283" s="137"/>
      <c r="CLE3283" s="137"/>
      <c r="CLF3283" s="137"/>
      <c r="CLG3283" s="137"/>
      <c r="CLH3283" s="137"/>
      <c r="CLI3283" s="137"/>
      <c r="CLJ3283" s="137"/>
      <c r="CLK3283" s="137"/>
      <c r="CLL3283" s="137"/>
      <c r="CLM3283" s="137"/>
      <c r="CLN3283" s="137"/>
      <c r="CLO3283" s="137"/>
      <c r="CLP3283" s="137"/>
      <c r="CLQ3283" s="137"/>
      <c r="CLR3283" s="137"/>
      <c r="CLS3283" s="137"/>
      <c r="CLT3283" s="137"/>
      <c r="CLU3283" s="137"/>
      <c r="CLV3283" s="137"/>
      <c r="CLW3283" s="137"/>
      <c r="CLX3283" s="137"/>
      <c r="CLY3283" s="137"/>
      <c r="CLZ3283" s="137"/>
      <c r="CMA3283" s="137"/>
      <c r="CMB3283" s="137"/>
      <c r="CMC3283" s="137"/>
      <c r="CMD3283" s="137"/>
      <c r="CME3283" s="137"/>
      <c r="CMF3283" s="137"/>
      <c r="CMG3283" s="137"/>
      <c r="CMH3283" s="137"/>
      <c r="CMI3283" s="137"/>
      <c r="CMJ3283" s="137"/>
      <c r="CMK3283" s="137"/>
      <c r="CML3283" s="137"/>
      <c r="CMM3283" s="137"/>
      <c r="CMN3283" s="137"/>
      <c r="CMO3283" s="137"/>
      <c r="CMP3283" s="137"/>
      <c r="CMQ3283" s="137"/>
      <c r="CMR3283" s="137"/>
      <c r="CMS3283" s="137"/>
      <c r="CMT3283" s="137"/>
      <c r="CMU3283" s="137"/>
      <c r="CMV3283" s="137"/>
      <c r="CMW3283" s="137"/>
      <c r="CMX3283" s="137"/>
      <c r="CMY3283" s="137"/>
      <c r="CMZ3283" s="137"/>
      <c r="CNA3283" s="137"/>
      <c r="CNB3283" s="137"/>
      <c r="CNC3283" s="137"/>
      <c r="CND3283" s="137"/>
      <c r="CNE3283" s="137"/>
      <c r="CNF3283" s="137"/>
      <c r="CNG3283" s="137"/>
      <c r="CNH3283" s="137"/>
      <c r="CNI3283" s="137"/>
      <c r="CNJ3283" s="137"/>
      <c r="CNK3283" s="137"/>
      <c r="CNL3283" s="137"/>
      <c r="CNM3283" s="137"/>
      <c r="CNN3283" s="137"/>
      <c r="CNO3283" s="137"/>
      <c r="CNP3283" s="137"/>
      <c r="CNQ3283" s="137"/>
      <c r="CNR3283" s="137"/>
      <c r="CNS3283" s="137"/>
      <c r="CNT3283" s="137"/>
      <c r="CNU3283" s="137"/>
      <c r="CNV3283" s="137"/>
      <c r="CNW3283" s="137"/>
      <c r="CNX3283" s="137"/>
      <c r="CNY3283" s="137"/>
      <c r="CNZ3283" s="137"/>
      <c r="COA3283" s="137"/>
      <c r="COB3283" s="137"/>
      <c r="COC3283" s="137"/>
      <c r="COD3283" s="137"/>
      <c r="COE3283" s="137"/>
      <c r="COF3283" s="137"/>
      <c r="COG3283" s="137"/>
      <c r="COH3283" s="137"/>
      <c r="COI3283" s="137"/>
      <c r="COJ3283" s="137"/>
      <c r="COK3283" s="137"/>
      <c r="COL3283" s="137"/>
      <c r="COM3283" s="137"/>
      <c r="CON3283" s="137"/>
      <c r="COO3283" s="137"/>
      <c r="COP3283" s="137"/>
      <c r="COQ3283" s="137"/>
      <c r="COR3283" s="137"/>
      <c r="COS3283" s="137"/>
      <c r="COT3283" s="137"/>
      <c r="COU3283" s="137"/>
      <c r="COV3283" s="137"/>
      <c r="COW3283" s="137"/>
      <c r="COX3283" s="137"/>
      <c r="COY3283" s="137"/>
      <c r="COZ3283" s="137"/>
      <c r="CPA3283" s="137"/>
      <c r="CPB3283" s="137"/>
      <c r="CPC3283" s="137"/>
      <c r="CPD3283" s="137"/>
      <c r="CPE3283" s="137"/>
      <c r="CPF3283" s="137"/>
      <c r="CPG3283" s="137"/>
      <c r="CPH3283" s="137"/>
      <c r="CPI3283" s="137"/>
      <c r="CPJ3283" s="137"/>
      <c r="CPK3283" s="137"/>
      <c r="CPL3283" s="137"/>
      <c r="CPM3283" s="137"/>
      <c r="CPN3283" s="137"/>
      <c r="CPO3283" s="137"/>
      <c r="CPP3283" s="137"/>
      <c r="CPQ3283" s="137"/>
      <c r="CPR3283" s="137"/>
      <c r="CPS3283" s="137"/>
      <c r="CPT3283" s="137"/>
      <c r="CPU3283" s="137"/>
      <c r="CPV3283" s="137"/>
      <c r="CPW3283" s="137"/>
      <c r="CPX3283" s="137"/>
      <c r="CPY3283" s="137"/>
      <c r="CPZ3283" s="137"/>
      <c r="CQA3283" s="137"/>
      <c r="CQB3283" s="137"/>
      <c r="CQC3283" s="137"/>
      <c r="CQD3283" s="137"/>
      <c r="CQE3283" s="137"/>
      <c r="CQF3283" s="137"/>
      <c r="CQG3283" s="137"/>
      <c r="CQH3283" s="137"/>
      <c r="CQI3283" s="137"/>
      <c r="CQJ3283" s="137"/>
      <c r="CQK3283" s="137"/>
      <c r="CQL3283" s="137"/>
      <c r="CQM3283" s="137"/>
      <c r="CQN3283" s="137"/>
      <c r="CQO3283" s="137"/>
      <c r="CQP3283" s="137"/>
      <c r="CQQ3283" s="137"/>
      <c r="CQR3283" s="137"/>
      <c r="CQS3283" s="137"/>
      <c r="CQT3283" s="137"/>
      <c r="CQU3283" s="137"/>
      <c r="CQV3283" s="137"/>
      <c r="CQW3283" s="137"/>
      <c r="CQX3283" s="137"/>
      <c r="CQY3283" s="137"/>
      <c r="CQZ3283" s="137"/>
      <c r="CRA3283" s="137"/>
      <c r="CRB3283" s="137"/>
      <c r="CRC3283" s="137"/>
      <c r="CRD3283" s="137"/>
      <c r="CRE3283" s="137"/>
      <c r="CRF3283" s="137"/>
      <c r="CRG3283" s="137"/>
      <c r="CRH3283" s="137"/>
      <c r="CRI3283" s="137"/>
      <c r="CRJ3283" s="137"/>
      <c r="CRK3283" s="137"/>
      <c r="CRL3283" s="137"/>
      <c r="CRM3283" s="137"/>
      <c r="CRN3283" s="137"/>
      <c r="CRO3283" s="137"/>
      <c r="CRP3283" s="137"/>
      <c r="CRQ3283" s="137"/>
      <c r="CRR3283" s="137"/>
      <c r="CRS3283" s="137"/>
      <c r="CRT3283" s="137"/>
      <c r="CRU3283" s="137"/>
      <c r="CRV3283" s="137"/>
      <c r="CRW3283" s="137"/>
      <c r="CRX3283" s="137"/>
      <c r="CRY3283" s="137"/>
      <c r="CRZ3283" s="137"/>
      <c r="CSA3283" s="137"/>
      <c r="CSB3283" s="137"/>
      <c r="CSC3283" s="137"/>
      <c r="CSD3283" s="137"/>
      <c r="CSE3283" s="137"/>
      <c r="CSF3283" s="137"/>
      <c r="CSG3283" s="137"/>
      <c r="CSH3283" s="137"/>
      <c r="CSI3283" s="137"/>
      <c r="CSJ3283" s="137"/>
      <c r="CSK3283" s="137"/>
      <c r="CSL3283" s="137"/>
      <c r="CSM3283" s="137"/>
      <c r="CSN3283" s="137"/>
      <c r="CSO3283" s="137"/>
      <c r="CSP3283" s="137"/>
      <c r="CSQ3283" s="137"/>
      <c r="CSR3283" s="137"/>
      <c r="CSS3283" s="137"/>
      <c r="CST3283" s="137"/>
      <c r="CSU3283" s="137"/>
      <c r="CSV3283" s="137"/>
      <c r="CSW3283" s="137"/>
      <c r="CSX3283" s="137"/>
      <c r="CSY3283" s="137"/>
      <c r="CSZ3283" s="137"/>
      <c r="CTA3283" s="137"/>
      <c r="CTB3283" s="137"/>
      <c r="CTC3283" s="137"/>
      <c r="CTD3283" s="137"/>
      <c r="CTE3283" s="137"/>
      <c r="CTF3283" s="137"/>
      <c r="CTG3283" s="137"/>
      <c r="CTH3283" s="137"/>
      <c r="CTI3283" s="137"/>
      <c r="CTJ3283" s="137"/>
      <c r="CTK3283" s="137"/>
      <c r="CTL3283" s="137"/>
      <c r="CTM3283" s="137"/>
      <c r="CTN3283" s="137"/>
      <c r="CTO3283" s="137"/>
      <c r="CTP3283" s="137"/>
      <c r="CTQ3283" s="137"/>
      <c r="CTR3283" s="137"/>
      <c r="CTS3283" s="137"/>
      <c r="CTT3283" s="137"/>
      <c r="CTU3283" s="137"/>
      <c r="CTV3283" s="137"/>
      <c r="CTW3283" s="137"/>
      <c r="CTX3283" s="137"/>
      <c r="CTY3283" s="137"/>
      <c r="CTZ3283" s="137"/>
      <c r="CUA3283" s="137"/>
      <c r="CUB3283" s="137"/>
      <c r="CUC3283" s="137"/>
      <c r="CUD3283" s="137"/>
      <c r="CUE3283" s="137"/>
      <c r="CUF3283" s="137"/>
      <c r="CUG3283" s="137"/>
      <c r="CUH3283" s="137"/>
      <c r="CUI3283" s="137"/>
      <c r="CUJ3283" s="137"/>
      <c r="CUK3283" s="137"/>
      <c r="CUL3283" s="137"/>
      <c r="CUM3283" s="137"/>
      <c r="CUN3283" s="137"/>
      <c r="CUO3283" s="137"/>
      <c r="CUP3283" s="137"/>
      <c r="CUQ3283" s="137"/>
      <c r="CUR3283" s="137"/>
      <c r="CUS3283" s="137"/>
      <c r="CUT3283" s="137"/>
      <c r="CUU3283" s="137"/>
      <c r="CUV3283" s="137"/>
      <c r="CUW3283" s="137"/>
      <c r="CUX3283" s="137"/>
      <c r="CUY3283" s="137"/>
      <c r="CUZ3283" s="137"/>
      <c r="CVA3283" s="137"/>
      <c r="CVB3283" s="137"/>
      <c r="CVC3283" s="137"/>
      <c r="CVD3283" s="137"/>
      <c r="CVE3283" s="137"/>
      <c r="CVF3283" s="137"/>
      <c r="CVG3283" s="137"/>
      <c r="CVH3283" s="137"/>
      <c r="CVI3283" s="137"/>
      <c r="CVJ3283" s="137"/>
      <c r="CVK3283" s="137"/>
      <c r="CVL3283" s="137"/>
      <c r="CVM3283" s="137"/>
      <c r="CVN3283" s="137"/>
      <c r="CVO3283" s="137"/>
      <c r="CVP3283" s="137"/>
      <c r="CVQ3283" s="137"/>
      <c r="CVR3283" s="137"/>
      <c r="CVS3283" s="137"/>
      <c r="CVT3283" s="137"/>
      <c r="CVU3283" s="137"/>
      <c r="CVV3283" s="137"/>
      <c r="CVW3283" s="137"/>
      <c r="CVX3283" s="137"/>
      <c r="CVY3283" s="137"/>
      <c r="CVZ3283" s="137"/>
      <c r="CWA3283" s="137"/>
      <c r="CWB3283" s="137"/>
      <c r="CWC3283" s="137"/>
      <c r="CWD3283" s="137"/>
      <c r="CWE3283" s="137"/>
      <c r="CWF3283" s="137"/>
      <c r="CWG3283" s="137"/>
      <c r="CWH3283" s="137"/>
      <c r="CWI3283" s="137"/>
      <c r="CWJ3283" s="137"/>
      <c r="CWK3283" s="137"/>
      <c r="CWL3283" s="137"/>
      <c r="CWM3283" s="137"/>
      <c r="CWN3283" s="137"/>
      <c r="CWO3283" s="137"/>
      <c r="CWP3283" s="137"/>
      <c r="CWQ3283" s="137"/>
      <c r="CWR3283" s="137"/>
      <c r="CWS3283" s="137"/>
      <c r="CWT3283" s="137"/>
      <c r="CWU3283" s="137"/>
      <c r="CWV3283" s="137"/>
      <c r="CWW3283" s="137"/>
      <c r="CWX3283" s="137"/>
      <c r="CWY3283" s="137"/>
      <c r="CWZ3283" s="137"/>
      <c r="CXA3283" s="137"/>
      <c r="CXB3283" s="137"/>
      <c r="CXC3283" s="137"/>
      <c r="CXD3283" s="137"/>
      <c r="CXE3283" s="137"/>
      <c r="CXF3283" s="137"/>
      <c r="CXG3283" s="137"/>
      <c r="CXH3283" s="137"/>
      <c r="CXI3283" s="137"/>
      <c r="CXJ3283" s="137"/>
      <c r="CXK3283" s="137"/>
      <c r="CXL3283" s="137"/>
      <c r="CXM3283" s="137"/>
      <c r="CXN3283" s="137"/>
      <c r="CXO3283" s="137"/>
      <c r="CXP3283" s="137"/>
      <c r="CXQ3283" s="137"/>
      <c r="CXR3283" s="137"/>
      <c r="CXS3283" s="137"/>
      <c r="CXT3283" s="137"/>
      <c r="CXU3283" s="137"/>
      <c r="CXV3283" s="137"/>
      <c r="CXW3283" s="137"/>
      <c r="CXX3283" s="137"/>
      <c r="CXY3283" s="137"/>
      <c r="CXZ3283" s="137"/>
      <c r="CYA3283" s="137"/>
      <c r="CYB3283" s="137"/>
      <c r="CYC3283" s="137"/>
      <c r="CYD3283" s="137"/>
      <c r="CYE3283" s="137"/>
      <c r="CYF3283" s="137"/>
      <c r="CYG3283" s="137"/>
      <c r="CYH3283" s="137"/>
      <c r="CYI3283" s="137"/>
      <c r="CYJ3283" s="137"/>
      <c r="CYK3283" s="137"/>
      <c r="CYL3283" s="137"/>
      <c r="CYM3283" s="137"/>
      <c r="CYN3283" s="137"/>
      <c r="CYO3283" s="137"/>
      <c r="CYP3283" s="137"/>
      <c r="CYQ3283" s="137"/>
      <c r="CYR3283" s="137"/>
      <c r="CYS3283" s="137"/>
      <c r="CYT3283" s="137"/>
      <c r="CYU3283" s="137"/>
      <c r="CYV3283" s="137"/>
      <c r="CYW3283" s="137"/>
      <c r="CYX3283" s="137"/>
      <c r="CYY3283" s="137"/>
      <c r="CYZ3283" s="137"/>
      <c r="CZA3283" s="137"/>
      <c r="CZB3283" s="137"/>
      <c r="CZC3283" s="137"/>
      <c r="CZD3283" s="137"/>
      <c r="CZE3283" s="137"/>
      <c r="CZF3283" s="137"/>
      <c r="CZG3283" s="137"/>
      <c r="CZH3283" s="137"/>
      <c r="CZI3283" s="137"/>
      <c r="CZJ3283" s="137"/>
      <c r="CZK3283" s="137"/>
      <c r="CZL3283" s="137"/>
      <c r="CZM3283" s="137"/>
      <c r="CZN3283" s="137"/>
      <c r="CZO3283" s="137"/>
      <c r="CZP3283" s="137"/>
      <c r="CZQ3283" s="137"/>
      <c r="CZR3283" s="137"/>
      <c r="CZS3283" s="137"/>
      <c r="CZT3283" s="137"/>
      <c r="CZU3283" s="137"/>
      <c r="CZV3283" s="137"/>
      <c r="CZW3283" s="137"/>
      <c r="CZX3283" s="137"/>
      <c r="CZY3283" s="137"/>
      <c r="CZZ3283" s="137"/>
      <c r="DAA3283" s="137"/>
      <c r="DAB3283" s="137"/>
      <c r="DAC3283" s="137"/>
      <c r="DAD3283" s="137"/>
      <c r="DAE3283" s="137"/>
      <c r="DAF3283" s="137"/>
      <c r="DAG3283" s="137"/>
      <c r="DAH3283" s="137"/>
      <c r="DAI3283" s="137"/>
      <c r="DAJ3283" s="137"/>
      <c r="DAK3283" s="137"/>
      <c r="DAL3283" s="137"/>
      <c r="DAM3283" s="137"/>
      <c r="DAN3283" s="137"/>
      <c r="DAO3283" s="137"/>
      <c r="DAP3283" s="137"/>
      <c r="DAQ3283" s="137"/>
      <c r="DAR3283" s="137"/>
      <c r="DAS3283" s="137"/>
      <c r="DAT3283" s="137"/>
      <c r="DAU3283" s="137"/>
      <c r="DAV3283" s="137"/>
      <c r="DAW3283" s="137"/>
      <c r="DAX3283" s="137"/>
      <c r="DAY3283" s="137"/>
      <c r="DAZ3283" s="137"/>
      <c r="DBA3283" s="137"/>
      <c r="DBB3283" s="137"/>
      <c r="DBC3283" s="137"/>
      <c r="DBD3283" s="137"/>
      <c r="DBE3283" s="137"/>
      <c r="DBF3283" s="137"/>
      <c r="DBG3283" s="137"/>
      <c r="DBH3283" s="137"/>
      <c r="DBI3283" s="137"/>
      <c r="DBJ3283" s="137"/>
      <c r="DBK3283" s="137"/>
      <c r="DBL3283" s="137"/>
      <c r="DBM3283" s="137"/>
      <c r="DBN3283" s="137"/>
      <c r="DBO3283" s="137"/>
      <c r="DBP3283" s="137"/>
      <c r="DBQ3283" s="137"/>
      <c r="DBR3283" s="137"/>
      <c r="DBS3283" s="137"/>
      <c r="DBT3283" s="137"/>
      <c r="DBU3283" s="137"/>
      <c r="DBV3283" s="137"/>
      <c r="DBW3283" s="137"/>
      <c r="DBX3283" s="137"/>
      <c r="DBY3283" s="137"/>
      <c r="DBZ3283" s="137"/>
      <c r="DCA3283" s="137"/>
      <c r="DCB3283" s="137"/>
      <c r="DCC3283" s="137"/>
      <c r="DCD3283" s="137"/>
      <c r="DCE3283" s="137"/>
      <c r="DCF3283" s="137"/>
      <c r="DCG3283" s="137"/>
      <c r="DCH3283" s="137"/>
      <c r="DCI3283" s="137"/>
      <c r="DCJ3283" s="137"/>
      <c r="DCK3283" s="137"/>
      <c r="DCL3283" s="137"/>
      <c r="DCM3283" s="137"/>
      <c r="DCN3283" s="137"/>
      <c r="DCO3283" s="137"/>
      <c r="DCP3283" s="137"/>
      <c r="DCQ3283" s="137"/>
      <c r="DCR3283" s="137"/>
      <c r="DCS3283" s="137"/>
      <c r="DCT3283" s="137"/>
      <c r="DCU3283" s="137"/>
      <c r="DCV3283" s="137"/>
      <c r="DCW3283" s="137"/>
      <c r="DCX3283" s="137"/>
      <c r="DCY3283" s="137"/>
      <c r="DCZ3283" s="137"/>
      <c r="DDA3283" s="137"/>
      <c r="DDB3283" s="137"/>
      <c r="DDC3283" s="137"/>
      <c r="DDD3283" s="137"/>
      <c r="DDE3283" s="137"/>
      <c r="DDF3283" s="137"/>
      <c r="DDG3283" s="137"/>
      <c r="DDH3283" s="137"/>
      <c r="DDI3283" s="137"/>
      <c r="DDJ3283" s="137"/>
      <c r="DDK3283" s="137"/>
      <c r="DDL3283" s="137"/>
      <c r="DDM3283" s="137"/>
      <c r="DDN3283" s="137"/>
      <c r="DDO3283" s="137"/>
      <c r="DDP3283" s="137"/>
      <c r="DDQ3283" s="137"/>
      <c r="DDR3283" s="137"/>
      <c r="DDS3283" s="137"/>
      <c r="DDT3283" s="137"/>
      <c r="DDU3283" s="137"/>
      <c r="DDV3283" s="137"/>
      <c r="DDW3283" s="137"/>
      <c r="DDX3283" s="137"/>
      <c r="DDY3283" s="137"/>
      <c r="DDZ3283" s="137"/>
      <c r="DEA3283" s="137"/>
      <c r="DEB3283" s="137"/>
      <c r="DEC3283" s="137"/>
      <c r="DED3283" s="137"/>
      <c r="DEE3283" s="137"/>
      <c r="DEF3283" s="137"/>
      <c r="DEG3283" s="137"/>
      <c r="DEH3283" s="137"/>
      <c r="DEI3283" s="137"/>
      <c r="DEJ3283" s="137"/>
      <c r="DEK3283" s="137"/>
      <c r="DEL3283" s="137"/>
      <c r="DEM3283" s="137"/>
      <c r="DEN3283" s="137"/>
      <c r="DEO3283" s="137"/>
      <c r="DEP3283" s="137"/>
      <c r="DEQ3283" s="137"/>
      <c r="DER3283" s="137"/>
      <c r="DES3283" s="137"/>
      <c r="DET3283" s="137"/>
      <c r="DEU3283" s="137"/>
      <c r="DEV3283" s="137"/>
      <c r="DEW3283" s="137"/>
      <c r="DEX3283" s="137"/>
      <c r="DEY3283" s="137"/>
      <c r="DEZ3283" s="137"/>
      <c r="DFA3283" s="137"/>
      <c r="DFB3283" s="137"/>
      <c r="DFC3283" s="137"/>
      <c r="DFD3283" s="137"/>
      <c r="DFE3283" s="137"/>
      <c r="DFF3283" s="137"/>
      <c r="DFG3283" s="137"/>
      <c r="DFH3283" s="137"/>
      <c r="DFI3283" s="137"/>
      <c r="DFJ3283" s="137"/>
      <c r="DFK3283" s="137"/>
      <c r="DFL3283" s="137"/>
      <c r="DFM3283" s="137"/>
      <c r="DFN3283" s="137"/>
      <c r="DFO3283" s="137"/>
      <c r="DFP3283" s="137"/>
      <c r="DFQ3283" s="137"/>
      <c r="DFR3283" s="137"/>
      <c r="DFS3283" s="137"/>
      <c r="DFT3283" s="137"/>
      <c r="DFU3283" s="137"/>
      <c r="DFV3283" s="137"/>
      <c r="DFW3283" s="137"/>
      <c r="DFX3283" s="137"/>
      <c r="DFY3283" s="137"/>
      <c r="DFZ3283" s="137"/>
      <c r="DGA3283" s="137"/>
      <c r="DGB3283" s="137"/>
      <c r="DGC3283" s="137"/>
      <c r="DGD3283" s="137"/>
      <c r="DGE3283" s="137"/>
      <c r="DGF3283" s="137"/>
      <c r="DGG3283" s="137"/>
      <c r="DGH3283" s="137"/>
      <c r="DGI3283" s="137"/>
      <c r="DGJ3283" s="137"/>
      <c r="DGK3283" s="137"/>
      <c r="DGL3283" s="137"/>
      <c r="DGM3283" s="137"/>
      <c r="DGN3283" s="137"/>
      <c r="DGO3283" s="137"/>
      <c r="DGP3283" s="137"/>
      <c r="DGQ3283" s="137"/>
      <c r="DGR3283" s="137"/>
      <c r="DGS3283" s="137"/>
      <c r="DGT3283" s="137"/>
      <c r="DGU3283" s="137"/>
      <c r="DGV3283" s="137"/>
      <c r="DGW3283" s="137"/>
      <c r="DGX3283" s="137"/>
      <c r="DGY3283" s="137"/>
      <c r="DGZ3283" s="137"/>
      <c r="DHA3283" s="137"/>
      <c r="DHB3283" s="137"/>
      <c r="DHC3283" s="137"/>
      <c r="DHD3283" s="137"/>
      <c r="DHE3283" s="137"/>
      <c r="DHF3283" s="137"/>
      <c r="DHG3283" s="137"/>
      <c r="DHH3283" s="137"/>
      <c r="DHI3283" s="137"/>
      <c r="DHJ3283" s="137"/>
      <c r="DHK3283" s="137"/>
      <c r="DHL3283" s="137"/>
      <c r="DHM3283" s="137"/>
      <c r="DHN3283" s="137"/>
      <c r="DHO3283" s="137"/>
    </row>
    <row r="3284" spans="1:2927" s="112" customFormat="1" ht="26.15" customHeight="1" outlineLevel="1" x14ac:dyDescent="0.35">
      <c r="A3284" s="83" t="s">
        <v>4532</v>
      </c>
      <c r="B3284" s="84" t="s">
        <v>44</v>
      </c>
      <c r="C3284" s="109"/>
      <c r="D3284" s="109"/>
      <c r="E3284" s="101">
        <v>0</v>
      </c>
      <c r="F3284" s="114"/>
      <c r="G3284" s="114"/>
      <c r="H3284" s="114"/>
      <c r="I3284" s="101">
        <f t="shared" si="201"/>
        <v>0</v>
      </c>
      <c r="J3284" s="101">
        <v>0</v>
      </c>
      <c r="K3284" s="114"/>
      <c r="L3284" s="114"/>
      <c r="M3284" s="114"/>
      <c r="N3284" s="101">
        <f t="shared" si="200"/>
        <v>0</v>
      </c>
      <c r="O3284" s="88">
        <v>46189</v>
      </c>
      <c r="P3284" s="88">
        <v>46203</v>
      </c>
      <c r="Q3284" s="118">
        <v>7.0000000000000007E-2</v>
      </c>
      <c r="R3284" s="90" t="s">
        <v>33</v>
      </c>
      <c r="S3284" s="91" t="s">
        <v>45</v>
      </c>
      <c r="T3284" s="91"/>
      <c r="U3284" s="102"/>
      <c r="V3284" s="137"/>
      <c r="W3284" s="137"/>
      <c r="X3284" s="137"/>
      <c r="Y3284" s="137"/>
      <c r="Z3284" s="137"/>
      <c r="AA3284" s="137"/>
      <c r="AB3284" s="137"/>
      <c r="AC3284" s="137"/>
      <c r="AD3284" s="137"/>
      <c r="AE3284" s="137"/>
      <c r="AF3284" s="137"/>
      <c r="AG3284" s="137"/>
      <c r="AH3284" s="137"/>
      <c r="AI3284" s="137"/>
      <c r="AJ3284" s="137"/>
      <c r="AK3284" s="137"/>
      <c r="AL3284" s="137"/>
      <c r="AM3284" s="137"/>
      <c r="AN3284" s="137"/>
      <c r="AO3284" s="137"/>
      <c r="AP3284" s="137"/>
      <c r="AQ3284" s="137"/>
      <c r="AR3284" s="137"/>
      <c r="AS3284" s="137"/>
      <c r="AT3284" s="137"/>
      <c r="AU3284" s="137"/>
      <c r="AV3284" s="137"/>
      <c r="AW3284" s="137"/>
      <c r="AX3284" s="137"/>
      <c r="AY3284" s="137"/>
      <c r="AZ3284" s="137"/>
      <c r="BA3284" s="137"/>
      <c r="BB3284" s="137"/>
      <c r="BC3284" s="137"/>
      <c r="BD3284" s="137"/>
      <c r="BE3284" s="137"/>
      <c r="BF3284" s="137"/>
      <c r="BG3284" s="137"/>
      <c r="BH3284" s="137"/>
      <c r="BI3284" s="137"/>
      <c r="BJ3284" s="137"/>
      <c r="BK3284" s="137"/>
      <c r="BL3284" s="137"/>
      <c r="BM3284" s="137"/>
      <c r="BN3284" s="137"/>
      <c r="BO3284" s="137"/>
      <c r="BP3284" s="137"/>
      <c r="BQ3284" s="137"/>
      <c r="BR3284" s="137"/>
      <c r="BS3284" s="137"/>
      <c r="BT3284" s="137"/>
      <c r="BU3284" s="137"/>
      <c r="BV3284" s="137"/>
      <c r="BW3284" s="137"/>
      <c r="BX3284" s="137"/>
      <c r="BY3284" s="137"/>
      <c r="BZ3284" s="137"/>
      <c r="CA3284" s="137"/>
      <c r="CB3284" s="137"/>
      <c r="CC3284" s="137"/>
      <c r="CD3284" s="137"/>
      <c r="CE3284" s="137"/>
      <c r="CF3284" s="137"/>
      <c r="CG3284" s="137"/>
      <c r="CH3284" s="137"/>
      <c r="CI3284" s="137"/>
      <c r="CJ3284" s="137"/>
      <c r="CK3284" s="137"/>
      <c r="CL3284" s="137"/>
      <c r="CM3284" s="137"/>
      <c r="CN3284" s="137"/>
      <c r="CO3284" s="137"/>
      <c r="CP3284" s="137"/>
      <c r="CQ3284" s="137"/>
      <c r="CR3284" s="137"/>
      <c r="CS3284" s="137"/>
      <c r="CT3284" s="137"/>
      <c r="CU3284" s="137"/>
      <c r="CV3284" s="137"/>
      <c r="CW3284" s="137"/>
      <c r="CX3284" s="137"/>
      <c r="CY3284" s="137"/>
      <c r="CZ3284" s="137"/>
      <c r="DA3284" s="137"/>
      <c r="DB3284" s="137"/>
      <c r="DC3284" s="137"/>
      <c r="DD3284" s="137"/>
      <c r="DE3284" s="137"/>
      <c r="DF3284" s="137"/>
      <c r="DG3284" s="137"/>
      <c r="DH3284" s="137"/>
      <c r="DI3284" s="137"/>
      <c r="DJ3284" s="170"/>
    </row>
    <row r="3285" spans="1:2927" s="148" customFormat="1" ht="26.15" customHeight="1" outlineLevel="1" x14ac:dyDescent="0.35">
      <c r="A3285" s="161" t="s">
        <v>4533</v>
      </c>
      <c r="B3285" s="163" t="s">
        <v>4534</v>
      </c>
      <c r="C3285" s="64"/>
      <c r="D3285" s="404">
        <v>2488</v>
      </c>
      <c r="E3285" s="66">
        <f>+E3294</f>
        <v>10000000</v>
      </c>
      <c r="F3285" s="65"/>
      <c r="G3285" s="65"/>
      <c r="H3285" s="65"/>
      <c r="I3285" s="66">
        <f t="shared" si="201"/>
        <v>10000000</v>
      </c>
      <c r="J3285" s="66">
        <f>J3294</f>
        <v>10000000</v>
      </c>
      <c r="K3285" s="65"/>
      <c r="L3285" s="65"/>
      <c r="M3285" s="65"/>
      <c r="N3285" s="66">
        <f t="shared" si="200"/>
        <v>10000000</v>
      </c>
      <c r="O3285" s="67">
        <f>O3286</f>
        <v>46055</v>
      </c>
      <c r="P3285" s="67">
        <f>P3294</f>
        <v>46203</v>
      </c>
      <c r="Q3285" s="68">
        <f>SUM(Q3286:Q3294)</f>
        <v>1</v>
      </c>
      <c r="R3285" s="71" t="s">
        <v>33</v>
      </c>
      <c r="S3285" s="71"/>
      <c r="T3285" s="71" t="s">
        <v>414</v>
      </c>
      <c r="U3285" s="147"/>
      <c r="V3285" s="137"/>
      <c r="W3285" s="137"/>
      <c r="X3285" s="137"/>
      <c r="Y3285" s="137"/>
      <c r="Z3285" s="137"/>
      <c r="AA3285" s="137"/>
      <c r="AB3285" s="137"/>
      <c r="AC3285" s="137"/>
      <c r="AD3285" s="137"/>
      <c r="AE3285" s="137"/>
      <c r="AF3285" s="137"/>
      <c r="AG3285" s="137"/>
      <c r="AH3285" s="137"/>
      <c r="AI3285" s="137"/>
      <c r="AJ3285" s="137"/>
      <c r="AK3285" s="137"/>
      <c r="AL3285" s="137"/>
      <c r="AM3285" s="137"/>
      <c r="AN3285" s="137"/>
      <c r="AO3285" s="137"/>
      <c r="AP3285" s="137"/>
      <c r="AQ3285" s="137"/>
      <c r="AR3285" s="137"/>
      <c r="AS3285" s="137"/>
      <c r="AT3285" s="137"/>
      <c r="AU3285" s="137"/>
      <c r="AV3285" s="137"/>
      <c r="AW3285" s="137"/>
      <c r="AX3285" s="137"/>
      <c r="AY3285" s="137"/>
      <c r="AZ3285" s="137"/>
      <c r="BA3285" s="137"/>
      <c r="BB3285" s="137"/>
      <c r="BC3285" s="137"/>
      <c r="BD3285" s="137"/>
      <c r="BE3285" s="137"/>
      <c r="BF3285" s="137"/>
      <c r="BG3285" s="137"/>
      <c r="BH3285" s="137"/>
      <c r="BI3285" s="137"/>
      <c r="BJ3285" s="137"/>
      <c r="BK3285" s="137"/>
      <c r="BL3285" s="137"/>
      <c r="BM3285" s="137"/>
      <c r="BN3285" s="137"/>
      <c r="BO3285" s="137"/>
      <c r="BP3285" s="137"/>
      <c r="BQ3285" s="137"/>
      <c r="BR3285" s="137"/>
      <c r="BS3285" s="137"/>
      <c r="BT3285" s="137"/>
      <c r="BU3285" s="137"/>
      <c r="BV3285" s="137"/>
      <c r="BW3285" s="137"/>
      <c r="BX3285" s="137"/>
      <c r="BY3285" s="137"/>
      <c r="BZ3285" s="137"/>
      <c r="CA3285" s="137"/>
      <c r="CB3285" s="137"/>
      <c r="CC3285" s="137"/>
      <c r="CD3285" s="137"/>
      <c r="CE3285" s="137"/>
      <c r="CF3285" s="137"/>
      <c r="CG3285" s="137"/>
      <c r="CH3285" s="137"/>
      <c r="CI3285" s="137"/>
      <c r="CJ3285" s="137"/>
      <c r="CK3285" s="137"/>
      <c r="CL3285" s="137"/>
      <c r="CM3285" s="137"/>
      <c r="CN3285" s="137"/>
      <c r="CO3285" s="137"/>
      <c r="CP3285" s="137"/>
      <c r="CQ3285" s="137"/>
      <c r="CR3285" s="137"/>
      <c r="CS3285" s="137"/>
      <c r="CT3285" s="137"/>
      <c r="CU3285" s="137"/>
      <c r="CV3285" s="137"/>
      <c r="CW3285" s="137"/>
      <c r="CX3285" s="137"/>
      <c r="CY3285" s="137"/>
      <c r="CZ3285" s="137"/>
      <c r="DA3285" s="137"/>
      <c r="DB3285" s="137"/>
      <c r="DC3285" s="137"/>
      <c r="DD3285" s="137"/>
      <c r="DE3285" s="137"/>
      <c r="DF3285" s="137"/>
      <c r="DG3285" s="137"/>
      <c r="DH3285" s="137"/>
      <c r="DI3285" s="137"/>
      <c r="DJ3285" s="137"/>
      <c r="DK3285" s="137"/>
      <c r="DL3285" s="137"/>
      <c r="DM3285" s="137"/>
      <c r="DN3285" s="137"/>
      <c r="DO3285" s="137"/>
      <c r="DP3285" s="137"/>
      <c r="DQ3285" s="137"/>
      <c r="DR3285" s="137"/>
      <c r="DS3285" s="137"/>
      <c r="DT3285" s="137"/>
      <c r="DU3285" s="137"/>
      <c r="DV3285" s="137"/>
      <c r="DW3285" s="137"/>
      <c r="DX3285" s="137"/>
      <c r="DY3285" s="137"/>
      <c r="DZ3285" s="137"/>
      <c r="EA3285" s="137"/>
      <c r="EB3285" s="137"/>
      <c r="EC3285" s="137"/>
      <c r="ED3285" s="137"/>
      <c r="EE3285" s="137"/>
      <c r="EF3285" s="137"/>
      <c r="EG3285" s="137"/>
      <c r="EH3285" s="137"/>
      <c r="EI3285" s="137"/>
      <c r="EJ3285" s="137"/>
      <c r="EK3285" s="137"/>
      <c r="EL3285" s="137"/>
      <c r="EM3285" s="137"/>
      <c r="EN3285" s="137"/>
      <c r="EO3285" s="137"/>
      <c r="EP3285" s="137"/>
      <c r="EQ3285" s="137"/>
      <c r="ER3285" s="137"/>
      <c r="ES3285" s="137"/>
      <c r="ET3285" s="137"/>
      <c r="EU3285" s="137"/>
      <c r="EV3285" s="137"/>
      <c r="EW3285" s="137"/>
      <c r="EX3285" s="137"/>
      <c r="EY3285" s="137"/>
      <c r="EZ3285" s="137"/>
      <c r="FA3285" s="137"/>
      <c r="FB3285" s="137"/>
      <c r="FC3285" s="137"/>
      <c r="FD3285" s="137"/>
      <c r="FE3285" s="137"/>
      <c r="FF3285" s="137"/>
      <c r="FG3285" s="137"/>
      <c r="FH3285" s="137"/>
      <c r="FI3285" s="137"/>
      <c r="FJ3285" s="137"/>
      <c r="FK3285" s="137"/>
      <c r="FL3285" s="137"/>
      <c r="FM3285" s="137"/>
      <c r="FN3285" s="137"/>
      <c r="FO3285" s="137"/>
      <c r="FP3285" s="137"/>
      <c r="FQ3285" s="137"/>
      <c r="FR3285" s="137"/>
      <c r="FS3285" s="137"/>
      <c r="FT3285" s="137"/>
      <c r="FU3285" s="137"/>
      <c r="FV3285" s="137"/>
      <c r="FW3285" s="137"/>
      <c r="FX3285" s="137"/>
      <c r="FY3285" s="137"/>
      <c r="FZ3285" s="137"/>
      <c r="GA3285" s="137"/>
      <c r="GB3285" s="137"/>
      <c r="GC3285" s="137"/>
      <c r="GD3285" s="137"/>
      <c r="GE3285" s="137"/>
      <c r="GF3285" s="137"/>
      <c r="GG3285" s="137"/>
      <c r="GH3285" s="137"/>
      <c r="GI3285" s="137"/>
      <c r="GJ3285" s="137"/>
      <c r="GK3285" s="137"/>
      <c r="GL3285" s="137"/>
      <c r="GM3285" s="137"/>
      <c r="GN3285" s="137"/>
      <c r="GO3285" s="137"/>
      <c r="GP3285" s="137"/>
      <c r="GQ3285" s="137"/>
      <c r="GR3285" s="137"/>
      <c r="GS3285" s="137"/>
      <c r="GT3285" s="137"/>
      <c r="GU3285" s="137"/>
      <c r="GV3285" s="137"/>
      <c r="GW3285" s="137"/>
      <c r="GX3285" s="137"/>
      <c r="GY3285" s="137"/>
      <c r="GZ3285" s="137"/>
      <c r="HA3285" s="137"/>
      <c r="HB3285" s="137"/>
      <c r="HC3285" s="137"/>
      <c r="HD3285" s="137"/>
      <c r="HE3285" s="137"/>
      <c r="HF3285" s="137"/>
      <c r="HG3285" s="137"/>
      <c r="HH3285" s="137"/>
      <c r="HI3285" s="137"/>
      <c r="HJ3285" s="137"/>
      <c r="HK3285" s="137"/>
      <c r="HL3285" s="137"/>
      <c r="HM3285" s="137"/>
      <c r="HN3285" s="137"/>
      <c r="HO3285" s="137"/>
      <c r="HP3285" s="137"/>
      <c r="HQ3285" s="137"/>
      <c r="HR3285" s="137"/>
      <c r="HS3285" s="137"/>
      <c r="HT3285" s="137"/>
      <c r="HU3285" s="137"/>
      <c r="HV3285" s="137"/>
      <c r="HW3285" s="137"/>
      <c r="HX3285" s="137"/>
      <c r="HY3285" s="137"/>
      <c r="HZ3285" s="137"/>
      <c r="IA3285" s="137"/>
      <c r="IB3285" s="137"/>
      <c r="IC3285" s="137"/>
      <c r="ID3285" s="137"/>
      <c r="IE3285" s="137"/>
      <c r="IF3285" s="137"/>
      <c r="IG3285" s="137"/>
      <c r="IH3285" s="137"/>
      <c r="II3285" s="137"/>
      <c r="IJ3285" s="137"/>
      <c r="IK3285" s="137"/>
      <c r="IL3285" s="137"/>
      <c r="IM3285" s="137"/>
      <c r="IN3285" s="137"/>
      <c r="IO3285" s="137"/>
      <c r="IP3285" s="137"/>
      <c r="IQ3285" s="137"/>
      <c r="IR3285" s="137"/>
      <c r="IS3285" s="137"/>
      <c r="IT3285" s="137"/>
      <c r="IU3285" s="137"/>
      <c r="IV3285" s="137"/>
      <c r="IW3285" s="137"/>
      <c r="IX3285" s="137"/>
      <c r="IY3285" s="137"/>
      <c r="IZ3285" s="137"/>
      <c r="JA3285" s="137"/>
      <c r="JB3285" s="137"/>
      <c r="JC3285" s="137"/>
      <c r="JD3285" s="137"/>
      <c r="JE3285" s="137"/>
      <c r="JF3285" s="137"/>
      <c r="JG3285" s="137"/>
      <c r="JH3285" s="137"/>
      <c r="JI3285" s="137"/>
      <c r="JJ3285" s="137"/>
      <c r="JK3285" s="137"/>
      <c r="JL3285" s="137"/>
      <c r="JM3285" s="137"/>
      <c r="JN3285" s="137"/>
      <c r="JO3285" s="137"/>
      <c r="JP3285" s="137"/>
      <c r="JQ3285" s="137"/>
      <c r="JR3285" s="137"/>
      <c r="JS3285" s="137"/>
      <c r="JT3285" s="137"/>
      <c r="JU3285" s="137"/>
      <c r="JV3285" s="137"/>
      <c r="JW3285" s="137"/>
      <c r="JX3285" s="137"/>
      <c r="JY3285" s="137"/>
      <c r="JZ3285" s="137"/>
      <c r="KA3285" s="137"/>
      <c r="KB3285" s="137"/>
      <c r="KC3285" s="137"/>
      <c r="KD3285" s="137"/>
      <c r="KE3285" s="137"/>
      <c r="KF3285" s="137"/>
      <c r="KG3285" s="137"/>
      <c r="KH3285" s="137"/>
      <c r="KI3285" s="137"/>
      <c r="KJ3285" s="137"/>
      <c r="KK3285" s="137"/>
      <c r="KL3285" s="137"/>
      <c r="KM3285" s="137"/>
      <c r="KN3285" s="137"/>
      <c r="KO3285" s="137"/>
      <c r="KP3285" s="137"/>
      <c r="KQ3285" s="137"/>
      <c r="KR3285" s="137"/>
      <c r="KS3285" s="137"/>
      <c r="KT3285" s="137"/>
      <c r="KU3285" s="137"/>
      <c r="KV3285" s="137"/>
      <c r="KW3285" s="137"/>
      <c r="KX3285" s="137"/>
      <c r="KY3285" s="137"/>
      <c r="KZ3285" s="137"/>
      <c r="LA3285" s="137"/>
      <c r="LB3285" s="137"/>
      <c r="LC3285" s="137"/>
      <c r="LD3285" s="137"/>
      <c r="LE3285" s="137"/>
      <c r="LF3285" s="137"/>
      <c r="LG3285" s="137"/>
      <c r="LH3285" s="137"/>
      <c r="LI3285" s="137"/>
      <c r="LJ3285" s="137"/>
      <c r="LK3285" s="137"/>
      <c r="LL3285" s="137"/>
      <c r="LM3285" s="137"/>
      <c r="LN3285" s="137"/>
      <c r="LO3285" s="137"/>
      <c r="LP3285" s="137"/>
      <c r="LQ3285" s="137"/>
      <c r="LR3285" s="137"/>
      <c r="LS3285" s="137"/>
      <c r="LT3285" s="137"/>
      <c r="LU3285" s="137"/>
      <c r="LV3285" s="137"/>
      <c r="LW3285" s="137"/>
      <c r="LX3285" s="137"/>
      <c r="LY3285" s="137"/>
      <c r="LZ3285" s="137"/>
      <c r="MA3285" s="137"/>
      <c r="MB3285" s="137"/>
      <c r="MC3285" s="137"/>
      <c r="MD3285" s="137"/>
      <c r="ME3285" s="137"/>
      <c r="MF3285" s="137"/>
      <c r="MG3285" s="137"/>
      <c r="MH3285" s="137"/>
      <c r="MI3285" s="137"/>
      <c r="MJ3285" s="137"/>
      <c r="MK3285" s="137"/>
      <c r="ML3285" s="137"/>
      <c r="MM3285" s="137"/>
      <c r="MN3285" s="137"/>
      <c r="MO3285" s="137"/>
      <c r="MP3285" s="137"/>
      <c r="MQ3285" s="137"/>
      <c r="MR3285" s="137"/>
      <c r="MS3285" s="137"/>
      <c r="MT3285" s="137"/>
      <c r="MU3285" s="137"/>
      <c r="MV3285" s="137"/>
      <c r="MW3285" s="137"/>
      <c r="MX3285" s="137"/>
      <c r="MY3285" s="137"/>
      <c r="MZ3285" s="137"/>
      <c r="NA3285" s="137"/>
      <c r="NB3285" s="137"/>
      <c r="NC3285" s="137"/>
      <c r="ND3285" s="137"/>
      <c r="NE3285" s="137"/>
      <c r="NF3285" s="137"/>
      <c r="NG3285" s="137"/>
      <c r="NH3285" s="137"/>
      <c r="NI3285" s="137"/>
      <c r="NJ3285" s="137"/>
      <c r="NK3285" s="137"/>
      <c r="NL3285" s="137"/>
      <c r="NM3285" s="137"/>
      <c r="NN3285" s="137"/>
      <c r="NO3285" s="137"/>
      <c r="NP3285" s="137"/>
      <c r="NQ3285" s="137"/>
      <c r="NR3285" s="137"/>
      <c r="NS3285" s="137"/>
      <c r="NT3285" s="137"/>
      <c r="NU3285" s="137"/>
      <c r="NV3285" s="137"/>
      <c r="NW3285" s="137"/>
      <c r="NX3285" s="137"/>
      <c r="NY3285" s="137"/>
      <c r="NZ3285" s="137"/>
      <c r="OA3285" s="137"/>
      <c r="OB3285" s="137"/>
      <c r="OC3285" s="137"/>
      <c r="OD3285" s="137"/>
      <c r="OE3285" s="137"/>
      <c r="OF3285" s="137"/>
      <c r="OG3285" s="137"/>
      <c r="OH3285" s="137"/>
      <c r="OI3285" s="137"/>
      <c r="OJ3285" s="137"/>
      <c r="OK3285" s="137"/>
      <c r="OL3285" s="137"/>
      <c r="OM3285" s="137"/>
      <c r="ON3285" s="137"/>
      <c r="OO3285" s="137"/>
      <c r="OP3285" s="137"/>
      <c r="OQ3285" s="137"/>
      <c r="OR3285" s="137"/>
      <c r="OS3285" s="137"/>
      <c r="OT3285" s="137"/>
      <c r="OU3285" s="137"/>
      <c r="OV3285" s="137"/>
      <c r="OW3285" s="137"/>
      <c r="OX3285" s="137"/>
      <c r="OY3285" s="137"/>
      <c r="OZ3285" s="137"/>
      <c r="PA3285" s="137"/>
      <c r="PB3285" s="137"/>
      <c r="PC3285" s="137"/>
      <c r="PD3285" s="137"/>
      <c r="PE3285" s="137"/>
      <c r="PF3285" s="137"/>
      <c r="PG3285" s="137"/>
      <c r="PH3285" s="137"/>
      <c r="PI3285" s="137"/>
      <c r="PJ3285" s="137"/>
      <c r="PK3285" s="137"/>
      <c r="PL3285" s="137"/>
      <c r="PM3285" s="137"/>
      <c r="PN3285" s="137"/>
      <c r="PO3285" s="137"/>
      <c r="PP3285" s="137"/>
      <c r="PQ3285" s="137"/>
      <c r="PR3285" s="137"/>
      <c r="PS3285" s="137"/>
      <c r="PT3285" s="137"/>
      <c r="PU3285" s="137"/>
      <c r="PV3285" s="137"/>
      <c r="PW3285" s="137"/>
      <c r="PX3285" s="137"/>
      <c r="PY3285" s="137"/>
      <c r="PZ3285" s="137"/>
      <c r="QA3285" s="137"/>
      <c r="QB3285" s="137"/>
      <c r="QC3285" s="137"/>
      <c r="QD3285" s="137"/>
      <c r="QE3285" s="137"/>
      <c r="QF3285" s="137"/>
      <c r="QG3285" s="137"/>
      <c r="QH3285" s="137"/>
      <c r="QI3285" s="137"/>
      <c r="QJ3285" s="137"/>
      <c r="QK3285" s="137"/>
      <c r="QL3285" s="137"/>
      <c r="QM3285" s="137"/>
      <c r="QN3285" s="137"/>
      <c r="QO3285" s="137"/>
      <c r="QP3285" s="137"/>
      <c r="QQ3285" s="137"/>
      <c r="QR3285" s="137"/>
      <c r="QS3285" s="137"/>
      <c r="QT3285" s="137"/>
      <c r="QU3285" s="137"/>
      <c r="QV3285" s="137"/>
      <c r="QW3285" s="137"/>
      <c r="QX3285" s="137"/>
      <c r="QY3285" s="137"/>
      <c r="QZ3285" s="137"/>
      <c r="RA3285" s="137"/>
      <c r="RB3285" s="137"/>
      <c r="RC3285" s="137"/>
      <c r="RD3285" s="137"/>
      <c r="RE3285" s="137"/>
      <c r="RF3285" s="137"/>
      <c r="RG3285" s="137"/>
      <c r="RH3285" s="137"/>
      <c r="RI3285" s="137"/>
      <c r="RJ3285" s="137"/>
      <c r="RK3285" s="137"/>
      <c r="RL3285" s="137"/>
      <c r="RM3285" s="137"/>
      <c r="RN3285" s="137"/>
      <c r="RO3285" s="137"/>
      <c r="RP3285" s="137"/>
      <c r="RQ3285" s="137"/>
      <c r="RR3285" s="137"/>
      <c r="RS3285" s="137"/>
      <c r="RT3285" s="137"/>
      <c r="RU3285" s="137"/>
      <c r="RV3285" s="137"/>
      <c r="RW3285" s="137"/>
      <c r="RX3285" s="137"/>
      <c r="RY3285" s="137"/>
      <c r="RZ3285" s="137"/>
      <c r="SA3285" s="137"/>
      <c r="SB3285" s="137"/>
      <c r="SC3285" s="137"/>
      <c r="SD3285" s="137"/>
      <c r="SE3285" s="137"/>
      <c r="SF3285" s="137"/>
      <c r="SG3285" s="137"/>
      <c r="SH3285" s="137"/>
      <c r="SI3285" s="137"/>
      <c r="SJ3285" s="137"/>
      <c r="SK3285" s="137"/>
      <c r="SL3285" s="137"/>
      <c r="SM3285" s="137"/>
      <c r="SN3285" s="137"/>
      <c r="SO3285" s="137"/>
      <c r="SP3285" s="137"/>
      <c r="SQ3285" s="137"/>
      <c r="SR3285" s="137"/>
      <c r="SS3285" s="137"/>
      <c r="ST3285" s="137"/>
      <c r="SU3285" s="137"/>
      <c r="SV3285" s="137"/>
      <c r="SW3285" s="137"/>
      <c r="SX3285" s="137"/>
      <c r="SY3285" s="137"/>
      <c r="SZ3285" s="137"/>
      <c r="TA3285" s="137"/>
      <c r="TB3285" s="137"/>
      <c r="TC3285" s="137"/>
      <c r="TD3285" s="137"/>
      <c r="TE3285" s="137"/>
      <c r="TF3285" s="137"/>
      <c r="TG3285" s="137"/>
      <c r="TH3285" s="137"/>
      <c r="TI3285" s="137"/>
      <c r="TJ3285" s="137"/>
      <c r="TK3285" s="137"/>
      <c r="TL3285" s="137"/>
      <c r="TM3285" s="137"/>
      <c r="TN3285" s="137"/>
      <c r="TO3285" s="137"/>
      <c r="TP3285" s="137"/>
      <c r="TQ3285" s="137"/>
      <c r="TR3285" s="137"/>
      <c r="TS3285" s="137"/>
      <c r="TT3285" s="137"/>
      <c r="TU3285" s="137"/>
      <c r="TV3285" s="137"/>
      <c r="TW3285" s="137"/>
      <c r="TX3285" s="137"/>
      <c r="TY3285" s="137"/>
      <c r="TZ3285" s="137"/>
      <c r="UA3285" s="137"/>
      <c r="UB3285" s="137"/>
      <c r="UC3285" s="137"/>
      <c r="UD3285" s="137"/>
      <c r="UE3285" s="137"/>
      <c r="UF3285" s="137"/>
      <c r="UG3285" s="137"/>
      <c r="UH3285" s="137"/>
      <c r="UI3285" s="137"/>
      <c r="UJ3285" s="137"/>
      <c r="UK3285" s="137"/>
      <c r="UL3285" s="137"/>
      <c r="UM3285" s="137"/>
      <c r="UN3285" s="137"/>
      <c r="UO3285" s="137"/>
      <c r="UP3285" s="137"/>
      <c r="UQ3285" s="137"/>
      <c r="UR3285" s="137"/>
      <c r="US3285" s="137"/>
      <c r="UT3285" s="137"/>
      <c r="UU3285" s="137"/>
      <c r="UV3285" s="137"/>
      <c r="UW3285" s="137"/>
      <c r="UX3285" s="137"/>
      <c r="UY3285" s="137"/>
      <c r="UZ3285" s="137"/>
      <c r="VA3285" s="137"/>
      <c r="VB3285" s="137"/>
      <c r="VC3285" s="137"/>
      <c r="VD3285" s="137"/>
      <c r="VE3285" s="137"/>
      <c r="VF3285" s="137"/>
      <c r="VG3285" s="137"/>
      <c r="VH3285" s="137"/>
      <c r="VI3285" s="137"/>
      <c r="VJ3285" s="137"/>
      <c r="VK3285" s="137"/>
      <c r="VL3285" s="137"/>
      <c r="VM3285" s="137"/>
      <c r="VN3285" s="137"/>
      <c r="VO3285" s="137"/>
      <c r="VP3285" s="137"/>
      <c r="VQ3285" s="137"/>
      <c r="VR3285" s="137"/>
      <c r="VS3285" s="137"/>
      <c r="VT3285" s="137"/>
      <c r="VU3285" s="137"/>
      <c r="VV3285" s="137"/>
      <c r="VW3285" s="137"/>
      <c r="VX3285" s="137"/>
      <c r="VY3285" s="137"/>
      <c r="VZ3285" s="137"/>
      <c r="WA3285" s="137"/>
      <c r="WB3285" s="137"/>
      <c r="WC3285" s="137"/>
      <c r="WD3285" s="137"/>
      <c r="WE3285" s="137"/>
      <c r="WF3285" s="137"/>
      <c r="WG3285" s="137"/>
      <c r="WH3285" s="137"/>
      <c r="WI3285" s="137"/>
      <c r="WJ3285" s="137"/>
      <c r="WK3285" s="137"/>
      <c r="WL3285" s="137"/>
      <c r="WM3285" s="137"/>
      <c r="WN3285" s="137"/>
      <c r="WO3285" s="137"/>
      <c r="WP3285" s="137"/>
      <c r="WQ3285" s="137"/>
      <c r="WR3285" s="137"/>
      <c r="WS3285" s="137"/>
      <c r="WT3285" s="137"/>
      <c r="WU3285" s="137"/>
      <c r="WV3285" s="137"/>
      <c r="WW3285" s="137"/>
      <c r="WX3285" s="137"/>
      <c r="WY3285" s="137"/>
      <c r="WZ3285" s="137"/>
      <c r="XA3285" s="137"/>
      <c r="XB3285" s="137"/>
      <c r="XC3285" s="137"/>
      <c r="XD3285" s="137"/>
      <c r="XE3285" s="137"/>
      <c r="XF3285" s="137"/>
      <c r="XG3285" s="137"/>
      <c r="XH3285" s="137"/>
      <c r="XI3285" s="137"/>
      <c r="XJ3285" s="137"/>
      <c r="XK3285" s="137"/>
      <c r="XL3285" s="137"/>
      <c r="XM3285" s="137"/>
      <c r="XN3285" s="137"/>
      <c r="XO3285" s="137"/>
      <c r="XP3285" s="137"/>
      <c r="XQ3285" s="137"/>
      <c r="XR3285" s="137"/>
      <c r="XS3285" s="137"/>
      <c r="XT3285" s="137"/>
      <c r="XU3285" s="137"/>
      <c r="XV3285" s="137"/>
      <c r="XW3285" s="137"/>
      <c r="XX3285" s="137"/>
      <c r="XY3285" s="137"/>
      <c r="XZ3285" s="137"/>
      <c r="YA3285" s="137"/>
      <c r="YB3285" s="137"/>
      <c r="YC3285" s="137"/>
      <c r="YD3285" s="137"/>
      <c r="YE3285" s="137"/>
      <c r="YF3285" s="137"/>
      <c r="YG3285" s="137"/>
      <c r="YH3285" s="137"/>
      <c r="YI3285" s="137"/>
      <c r="YJ3285" s="137"/>
      <c r="YK3285" s="137"/>
      <c r="YL3285" s="137"/>
      <c r="YM3285" s="137"/>
      <c r="YN3285" s="137"/>
      <c r="YO3285" s="137"/>
      <c r="YP3285" s="137"/>
      <c r="YQ3285" s="137"/>
      <c r="YR3285" s="137"/>
      <c r="YS3285" s="137"/>
      <c r="YT3285" s="137"/>
      <c r="YU3285" s="137"/>
      <c r="YV3285" s="137"/>
      <c r="YW3285" s="137"/>
      <c r="YX3285" s="137"/>
      <c r="YY3285" s="137"/>
      <c r="YZ3285" s="137"/>
      <c r="ZA3285" s="137"/>
      <c r="ZB3285" s="137"/>
      <c r="ZC3285" s="137"/>
      <c r="ZD3285" s="137"/>
      <c r="ZE3285" s="137"/>
      <c r="ZF3285" s="137"/>
      <c r="ZG3285" s="137"/>
      <c r="ZH3285" s="137"/>
      <c r="ZI3285" s="137"/>
      <c r="ZJ3285" s="137"/>
      <c r="ZK3285" s="137"/>
      <c r="ZL3285" s="137"/>
      <c r="ZM3285" s="137"/>
      <c r="ZN3285" s="137"/>
      <c r="ZO3285" s="137"/>
      <c r="ZP3285" s="137"/>
      <c r="ZQ3285" s="137"/>
      <c r="ZR3285" s="137"/>
      <c r="ZS3285" s="137"/>
      <c r="ZT3285" s="137"/>
      <c r="ZU3285" s="137"/>
      <c r="ZV3285" s="137"/>
      <c r="ZW3285" s="137"/>
      <c r="ZX3285" s="137"/>
      <c r="ZY3285" s="137"/>
      <c r="ZZ3285" s="137"/>
      <c r="AAA3285" s="137"/>
      <c r="AAB3285" s="137"/>
      <c r="AAC3285" s="137"/>
      <c r="AAD3285" s="137"/>
      <c r="AAE3285" s="137"/>
      <c r="AAF3285" s="137"/>
      <c r="AAG3285" s="137"/>
      <c r="AAH3285" s="137"/>
      <c r="AAI3285" s="137"/>
      <c r="AAJ3285" s="137"/>
      <c r="AAK3285" s="137"/>
      <c r="AAL3285" s="137"/>
      <c r="AAM3285" s="137"/>
      <c r="AAN3285" s="137"/>
      <c r="AAO3285" s="137"/>
      <c r="AAP3285" s="137"/>
      <c r="AAQ3285" s="137"/>
      <c r="AAR3285" s="137"/>
      <c r="AAS3285" s="137"/>
      <c r="AAT3285" s="137"/>
      <c r="AAU3285" s="137"/>
      <c r="AAV3285" s="137"/>
      <c r="AAW3285" s="137"/>
      <c r="AAX3285" s="137"/>
      <c r="AAY3285" s="137"/>
      <c r="AAZ3285" s="137"/>
      <c r="ABA3285" s="137"/>
      <c r="ABB3285" s="137"/>
      <c r="ABC3285" s="137"/>
      <c r="ABD3285" s="137"/>
      <c r="ABE3285" s="137"/>
      <c r="ABF3285" s="137"/>
      <c r="ABG3285" s="137"/>
      <c r="ABH3285" s="137"/>
      <c r="ABI3285" s="137"/>
      <c r="ABJ3285" s="137"/>
      <c r="ABK3285" s="137"/>
      <c r="ABL3285" s="137"/>
      <c r="ABM3285" s="137"/>
      <c r="ABN3285" s="137"/>
      <c r="ABO3285" s="137"/>
      <c r="ABP3285" s="137"/>
      <c r="ABQ3285" s="137"/>
      <c r="ABR3285" s="137"/>
      <c r="ABS3285" s="137"/>
      <c r="ABT3285" s="137"/>
      <c r="ABU3285" s="137"/>
      <c r="ABV3285" s="137"/>
      <c r="ABW3285" s="137"/>
      <c r="ABX3285" s="137"/>
      <c r="ABY3285" s="137"/>
      <c r="ABZ3285" s="137"/>
      <c r="ACA3285" s="137"/>
      <c r="ACB3285" s="137"/>
      <c r="ACC3285" s="137"/>
      <c r="ACD3285" s="137"/>
      <c r="ACE3285" s="137"/>
      <c r="ACF3285" s="137"/>
      <c r="ACG3285" s="137"/>
      <c r="ACH3285" s="137"/>
      <c r="ACI3285" s="137"/>
      <c r="ACJ3285" s="137"/>
      <c r="ACK3285" s="137"/>
      <c r="ACL3285" s="137"/>
      <c r="ACM3285" s="137"/>
      <c r="ACN3285" s="137"/>
      <c r="ACO3285" s="137"/>
      <c r="ACP3285" s="137"/>
      <c r="ACQ3285" s="137"/>
      <c r="ACR3285" s="137"/>
      <c r="ACS3285" s="137"/>
      <c r="ACT3285" s="137"/>
      <c r="ACU3285" s="137"/>
      <c r="ACV3285" s="137"/>
      <c r="ACW3285" s="137"/>
      <c r="ACX3285" s="137"/>
      <c r="ACY3285" s="137"/>
      <c r="ACZ3285" s="137"/>
      <c r="ADA3285" s="137"/>
      <c r="ADB3285" s="137"/>
      <c r="ADC3285" s="137"/>
      <c r="ADD3285" s="137"/>
      <c r="ADE3285" s="137"/>
      <c r="ADF3285" s="137"/>
      <c r="ADG3285" s="137"/>
      <c r="ADH3285" s="137"/>
      <c r="ADI3285" s="137"/>
      <c r="ADJ3285" s="137"/>
      <c r="ADK3285" s="137"/>
      <c r="ADL3285" s="137"/>
      <c r="ADM3285" s="137"/>
      <c r="ADN3285" s="137"/>
      <c r="ADO3285" s="137"/>
      <c r="ADP3285" s="137"/>
      <c r="ADQ3285" s="137"/>
      <c r="ADR3285" s="137"/>
      <c r="ADS3285" s="137"/>
      <c r="ADT3285" s="137"/>
      <c r="ADU3285" s="137"/>
      <c r="ADV3285" s="137"/>
      <c r="ADW3285" s="137"/>
      <c r="ADX3285" s="137"/>
      <c r="ADY3285" s="137"/>
      <c r="ADZ3285" s="137"/>
      <c r="AEA3285" s="137"/>
      <c r="AEB3285" s="137"/>
      <c r="AEC3285" s="137"/>
      <c r="AED3285" s="137"/>
      <c r="AEE3285" s="137"/>
      <c r="AEF3285" s="137"/>
      <c r="AEG3285" s="137"/>
      <c r="AEH3285" s="137"/>
      <c r="AEI3285" s="137"/>
      <c r="AEJ3285" s="137"/>
      <c r="AEK3285" s="137"/>
      <c r="AEL3285" s="137"/>
      <c r="AEM3285" s="137"/>
      <c r="AEN3285" s="137"/>
      <c r="AEO3285" s="137"/>
      <c r="AEP3285" s="137"/>
      <c r="AEQ3285" s="137"/>
      <c r="AER3285" s="137"/>
      <c r="AES3285" s="137"/>
      <c r="AET3285" s="137"/>
      <c r="AEU3285" s="137"/>
      <c r="AEV3285" s="137"/>
      <c r="AEW3285" s="137"/>
      <c r="AEX3285" s="137"/>
      <c r="AEY3285" s="137"/>
      <c r="AEZ3285" s="137"/>
      <c r="AFA3285" s="137"/>
      <c r="AFB3285" s="137"/>
      <c r="AFC3285" s="137"/>
      <c r="AFD3285" s="137"/>
      <c r="AFE3285" s="137"/>
      <c r="AFF3285" s="137"/>
      <c r="AFG3285" s="137"/>
      <c r="AFH3285" s="137"/>
      <c r="AFI3285" s="137"/>
      <c r="AFJ3285" s="137"/>
      <c r="AFK3285" s="137"/>
      <c r="AFL3285" s="137"/>
      <c r="AFM3285" s="137"/>
      <c r="AFN3285" s="137"/>
      <c r="AFO3285" s="137"/>
      <c r="AFP3285" s="137"/>
      <c r="AFQ3285" s="137"/>
      <c r="AFR3285" s="137"/>
      <c r="AFS3285" s="137"/>
      <c r="AFT3285" s="137"/>
      <c r="AFU3285" s="137"/>
      <c r="AFV3285" s="137"/>
      <c r="AFW3285" s="137"/>
      <c r="AFX3285" s="137"/>
      <c r="AFY3285" s="137"/>
      <c r="AFZ3285" s="137"/>
      <c r="AGA3285" s="137"/>
      <c r="AGB3285" s="137"/>
      <c r="AGC3285" s="137"/>
      <c r="AGD3285" s="137"/>
      <c r="AGE3285" s="137"/>
      <c r="AGF3285" s="137"/>
      <c r="AGG3285" s="137"/>
      <c r="AGH3285" s="137"/>
      <c r="AGI3285" s="137"/>
      <c r="AGJ3285" s="137"/>
      <c r="AGK3285" s="137"/>
      <c r="AGL3285" s="137"/>
      <c r="AGM3285" s="137"/>
      <c r="AGN3285" s="137"/>
      <c r="AGO3285" s="137"/>
      <c r="AGP3285" s="137"/>
      <c r="AGQ3285" s="137"/>
      <c r="AGR3285" s="137"/>
      <c r="AGS3285" s="137"/>
      <c r="AGT3285" s="137"/>
      <c r="AGU3285" s="137"/>
      <c r="AGV3285" s="137"/>
      <c r="AGW3285" s="137"/>
      <c r="AGX3285" s="137"/>
      <c r="AGY3285" s="137"/>
      <c r="AGZ3285" s="137"/>
      <c r="AHA3285" s="137"/>
      <c r="AHB3285" s="137"/>
      <c r="AHC3285" s="137"/>
      <c r="AHD3285" s="137"/>
      <c r="AHE3285" s="137"/>
      <c r="AHF3285" s="137"/>
      <c r="AHG3285" s="137"/>
      <c r="AHH3285" s="137"/>
      <c r="AHI3285" s="137"/>
      <c r="AHJ3285" s="137"/>
      <c r="AHK3285" s="137"/>
      <c r="AHL3285" s="137"/>
      <c r="AHM3285" s="137"/>
      <c r="AHN3285" s="137"/>
      <c r="AHO3285" s="137"/>
      <c r="AHP3285" s="137"/>
      <c r="AHQ3285" s="137"/>
      <c r="AHR3285" s="137"/>
      <c r="AHS3285" s="137"/>
      <c r="AHT3285" s="137"/>
      <c r="AHU3285" s="137"/>
      <c r="AHV3285" s="137"/>
      <c r="AHW3285" s="137"/>
      <c r="AHX3285" s="137"/>
      <c r="AHY3285" s="137"/>
      <c r="AHZ3285" s="137"/>
      <c r="AIA3285" s="137"/>
      <c r="AIB3285" s="137"/>
      <c r="AIC3285" s="137"/>
      <c r="AID3285" s="137"/>
      <c r="AIE3285" s="137"/>
      <c r="AIF3285" s="137"/>
      <c r="AIG3285" s="137"/>
      <c r="AIH3285" s="137"/>
      <c r="AII3285" s="137"/>
      <c r="AIJ3285" s="137"/>
      <c r="AIK3285" s="137"/>
      <c r="AIL3285" s="137"/>
      <c r="AIM3285" s="137"/>
      <c r="AIN3285" s="137"/>
      <c r="AIO3285" s="137"/>
      <c r="AIP3285" s="137"/>
      <c r="AIQ3285" s="137"/>
      <c r="AIR3285" s="137"/>
      <c r="AIS3285" s="137"/>
      <c r="AIT3285" s="137"/>
      <c r="AIU3285" s="137"/>
      <c r="AIV3285" s="137"/>
      <c r="AIW3285" s="137"/>
      <c r="AIX3285" s="137"/>
      <c r="AIY3285" s="137"/>
      <c r="AIZ3285" s="137"/>
      <c r="AJA3285" s="137"/>
      <c r="AJB3285" s="137"/>
      <c r="AJC3285" s="137"/>
      <c r="AJD3285" s="137"/>
      <c r="AJE3285" s="137"/>
      <c r="AJF3285" s="137"/>
      <c r="AJG3285" s="137"/>
      <c r="AJH3285" s="137"/>
      <c r="AJI3285" s="137"/>
      <c r="AJJ3285" s="137"/>
      <c r="AJK3285" s="137"/>
      <c r="AJL3285" s="137"/>
      <c r="AJM3285" s="137"/>
      <c r="AJN3285" s="137"/>
      <c r="AJO3285" s="137"/>
      <c r="AJP3285" s="137"/>
      <c r="AJQ3285" s="137"/>
      <c r="AJR3285" s="137"/>
      <c r="AJS3285" s="137"/>
      <c r="AJT3285" s="137"/>
      <c r="AJU3285" s="137"/>
      <c r="AJV3285" s="137"/>
      <c r="AJW3285" s="137"/>
      <c r="AJX3285" s="137"/>
      <c r="AJY3285" s="137"/>
      <c r="AJZ3285" s="137"/>
      <c r="AKA3285" s="137"/>
      <c r="AKB3285" s="137"/>
      <c r="AKC3285" s="137"/>
      <c r="AKD3285" s="137"/>
      <c r="AKE3285" s="137"/>
      <c r="AKF3285" s="137"/>
      <c r="AKG3285" s="137"/>
      <c r="AKH3285" s="137"/>
      <c r="AKI3285" s="137"/>
      <c r="AKJ3285" s="137"/>
      <c r="AKK3285" s="137"/>
      <c r="AKL3285" s="137"/>
      <c r="AKM3285" s="137"/>
      <c r="AKN3285" s="137"/>
      <c r="AKO3285" s="137"/>
      <c r="AKP3285" s="137"/>
      <c r="AKQ3285" s="137"/>
      <c r="AKR3285" s="137"/>
      <c r="AKS3285" s="137"/>
      <c r="AKT3285" s="137"/>
      <c r="AKU3285" s="137"/>
      <c r="AKV3285" s="137"/>
      <c r="AKW3285" s="137"/>
      <c r="AKX3285" s="137"/>
      <c r="AKY3285" s="137"/>
      <c r="AKZ3285" s="137"/>
      <c r="ALA3285" s="137"/>
      <c r="ALB3285" s="137"/>
      <c r="ALC3285" s="137"/>
      <c r="ALD3285" s="137"/>
      <c r="ALE3285" s="137"/>
      <c r="ALF3285" s="137"/>
      <c r="ALG3285" s="137"/>
      <c r="ALH3285" s="137"/>
      <c r="ALI3285" s="137"/>
      <c r="ALJ3285" s="137"/>
      <c r="ALK3285" s="137"/>
      <c r="ALL3285" s="137"/>
      <c r="ALM3285" s="137"/>
      <c r="ALN3285" s="137"/>
      <c r="ALO3285" s="137"/>
      <c r="ALP3285" s="137"/>
      <c r="ALQ3285" s="137"/>
      <c r="ALR3285" s="137"/>
      <c r="ALS3285" s="137"/>
      <c r="ALT3285" s="137"/>
      <c r="ALU3285" s="137"/>
      <c r="ALV3285" s="137"/>
      <c r="ALW3285" s="137"/>
      <c r="ALX3285" s="137"/>
      <c r="ALY3285" s="137"/>
      <c r="ALZ3285" s="137"/>
      <c r="AMA3285" s="137"/>
      <c r="AMB3285" s="137"/>
      <c r="AMC3285" s="137"/>
      <c r="AMD3285" s="137"/>
      <c r="AME3285" s="137"/>
      <c r="AMF3285" s="137"/>
      <c r="AMG3285" s="137"/>
      <c r="AMH3285" s="137"/>
      <c r="AMI3285" s="137"/>
      <c r="AMJ3285" s="137"/>
      <c r="AMK3285" s="137"/>
      <c r="AML3285" s="137"/>
      <c r="AMM3285" s="137"/>
      <c r="AMN3285" s="137"/>
      <c r="AMO3285" s="137"/>
      <c r="AMP3285" s="137"/>
      <c r="AMQ3285" s="137"/>
      <c r="AMR3285" s="137"/>
      <c r="AMS3285" s="137"/>
      <c r="AMT3285" s="137"/>
      <c r="AMU3285" s="137"/>
      <c r="AMV3285" s="137"/>
      <c r="AMW3285" s="137"/>
      <c r="AMX3285" s="137"/>
      <c r="AMY3285" s="137"/>
      <c r="AMZ3285" s="137"/>
      <c r="ANA3285" s="137"/>
      <c r="ANB3285" s="137"/>
      <c r="ANC3285" s="137"/>
      <c r="AND3285" s="137"/>
      <c r="ANE3285" s="137"/>
      <c r="ANF3285" s="137"/>
      <c r="ANG3285" s="137"/>
      <c r="ANH3285" s="137"/>
      <c r="ANI3285" s="137"/>
      <c r="ANJ3285" s="137"/>
      <c r="ANK3285" s="137"/>
      <c r="ANL3285" s="137"/>
      <c r="ANM3285" s="137"/>
      <c r="ANN3285" s="137"/>
      <c r="ANO3285" s="137"/>
      <c r="ANP3285" s="137"/>
      <c r="ANQ3285" s="137"/>
      <c r="ANR3285" s="137"/>
      <c r="ANS3285" s="137"/>
      <c r="ANT3285" s="137"/>
      <c r="ANU3285" s="137"/>
      <c r="ANV3285" s="137"/>
      <c r="ANW3285" s="137"/>
      <c r="ANX3285" s="137"/>
      <c r="ANY3285" s="137"/>
      <c r="ANZ3285" s="137"/>
      <c r="AOA3285" s="137"/>
      <c r="AOB3285" s="137"/>
      <c r="AOC3285" s="137"/>
      <c r="AOD3285" s="137"/>
      <c r="AOE3285" s="137"/>
      <c r="AOF3285" s="137"/>
      <c r="AOG3285" s="137"/>
      <c r="AOH3285" s="137"/>
      <c r="AOI3285" s="137"/>
      <c r="AOJ3285" s="137"/>
      <c r="AOK3285" s="137"/>
      <c r="AOL3285" s="137"/>
      <c r="AOM3285" s="137"/>
      <c r="AON3285" s="137"/>
      <c r="AOO3285" s="137"/>
      <c r="AOP3285" s="137"/>
      <c r="AOQ3285" s="137"/>
      <c r="AOR3285" s="137"/>
      <c r="AOS3285" s="137"/>
      <c r="AOT3285" s="137"/>
      <c r="AOU3285" s="137"/>
      <c r="AOV3285" s="137"/>
      <c r="AOW3285" s="137"/>
      <c r="AOX3285" s="137"/>
      <c r="AOY3285" s="137"/>
      <c r="AOZ3285" s="137"/>
      <c r="APA3285" s="137"/>
      <c r="APB3285" s="137"/>
      <c r="APC3285" s="137"/>
      <c r="APD3285" s="137"/>
      <c r="APE3285" s="137"/>
      <c r="APF3285" s="137"/>
      <c r="APG3285" s="137"/>
      <c r="APH3285" s="137"/>
      <c r="API3285" s="137"/>
      <c r="APJ3285" s="137"/>
      <c r="APK3285" s="137"/>
      <c r="APL3285" s="137"/>
      <c r="APM3285" s="137"/>
      <c r="APN3285" s="137"/>
      <c r="APO3285" s="137"/>
      <c r="APP3285" s="137"/>
      <c r="APQ3285" s="137"/>
      <c r="APR3285" s="137"/>
      <c r="APS3285" s="137"/>
      <c r="APT3285" s="137"/>
      <c r="APU3285" s="137"/>
      <c r="APV3285" s="137"/>
      <c r="APW3285" s="137"/>
      <c r="APX3285" s="137"/>
      <c r="APY3285" s="137"/>
      <c r="APZ3285" s="137"/>
      <c r="AQA3285" s="137"/>
      <c r="AQB3285" s="137"/>
      <c r="AQC3285" s="137"/>
      <c r="AQD3285" s="137"/>
      <c r="AQE3285" s="137"/>
      <c r="AQF3285" s="137"/>
      <c r="AQG3285" s="137"/>
      <c r="AQH3285" s="137"/>
      <c r="AQI3285" s="137"/>
      <c r="AQJ3285" s="137"/>
      <c r="AQK3285" s="137"/>
      <c r="AQL3285" s="137"/>
      <c r="AQM3285" s="137"/>
      <c r="AQN3285" s="137"/>
      <c r="AQO3285" s="137"/>
      <c r="AQP3285" s="137"/>
      <c r="AQQ3285" s="137"/>
      <c r="AQR3285" s="137"/>
      <c r="AQS3285" s="137"/>
      <c r="AQT3285" s="137"/>
      <c r="AQU3285" s="137"/>
      <c r="AQV3285" s="137"/>
      <c r="AQW3285" s="137"/>
      <c r="AQX3285" s="137"/>
      <c r="AQY3285" s="137"/>
      <c r="AQZ3285" s="137"/>
      <c r="ARA3285" s="137"/>
      <c r="ARB3285" s="137"/>
      <c r="ARC3285" s="137"/>
      <c r="ARD3285" s="137"/>
      <c r="ARE3285" s="137"/>
      <c r="ARF3285" s="137"/>
      <c r="ARG3285" s="137"/>
      <c r="ARH3285" s="137"/>
      <c r="ARI3285" s="137"/>
      <c r="ARJ3285" s="137"/>
      <c r="ARK3285" s="137"/>
      <c r="ARL3285" s="137"/>
      <c r="ARM3285" s="137"/>
      <c r="ARN3285" s="137"/>
      <c r="ARO3285" s="137"/>
      <c r="ARP3285" s="137"/>
      <c r="ARQ3285" s="137"/>
      <c r="ARR3285" s="137"/>
      <c r="ARS3285" s="137"/>
      <c r="ART3285" s="137"/>
      <c r="ARU3285" s="137"/>
      <c r="ARV3285" s="137"/>
      <c r="ARW3285" s="137"/>
      <c r="ARX3285" s="137"/>
      <c r="ARY3285" s="137"/>
      <c r="ARZ3285" s="137"/>
      <c r="ASA3285" s="137"/>
      <c r="ASB3285" s="137"/>
      <c r="ASC3285" s="137"/>
      <c r="ASD3285" s="137"/>
      <c r="ASE3285" s="137"/>
      <c r="ASF3285" s="137"/>
      <c r="ASG3285" s="137"/>
      <c r="ASH3285" s="137"/>
      <c r="ASI3285" s="137"/>
      <c r="ASJ3285" s="137"/>
      <c r="ASK3285" s="137"/>
      <c r="ASL3285" s="137"/>
      <c r="ASM3285" s="137"/>
      <c r="ASN3285" s="137"/>
      <c r="ASO3285" s="137"/>
      <c r="ASP3285" s="137"/>
      <c r="ASQ3285" s="137"/>
      <c r="ASR3285" s="137"/>
      <c r="ASS3285" s="137"/>
      <c r="AST3285" s="137"/>
      <c r="ASU3285" s="137"/>
      <c r="ASV3285" s="137"/>
      <c r="ASW3285" s="137"/>
      <c r="ASX3285" s="137"/>
      <c r="ASY3285" s="137"/>
      <c r="ASZ3285" s="137"/>
      <c r="ATA3285" s="137"/>
      <c r="ATB3285" s="137"/>
      <c r="ATC3285" s="137"/>
      <c r="ATD3285" s="137"/>
      <c r="ATE3285" s="137"/>
      <c r="ATF3285" s="137"/>
      <c r="ATG3285" s="137"/>
      <c r="ATH3285" s="137"/>
      <c r="ATI3285" s="137"/>
      <c r="ATJ3285" s="137"/>
      <c r="ATK3285" s="137"/>
      <c r="ATL3285" s="137"/>
      <c r="ATM3285" s="137"/>
      <c r="ATN3285" s="137"/>
      <c r="ATO3285" s="137"/>
      <c r="ATP3285" s="137"/>
      <c r="ATQ3285" s="137"/>
      <c r="ATR3285" s="137"/>
      <c r="ATS3285" s="137"/>
      <c r="ATT3285" s="137"/>
      <c r="ATU3285" s="137"/>
      <c r="ATV3285" s="137"/>
      <c r="ATW3285" s="137"/>
      <c r="ATX3285" s="137"/>
      <c r="ATY3285" s="137"/>
      <c r="ATZ3285" s="137"/>
      <c r="AUA3285" s="137"/>
      <c r="AUB3285" s="137"/>
      <c r="AUC3285" s="137"/>
      <c r="AUD3285" s="137"/>
      <c r="AUE3285" s="137"/>
      <c r="AUF3285" s="137"/>
      <c r="AUG3285" s="137"/>
      <c r="AUH3285" s="137"/>
      <c r="AUI3285" s="137"/>
      <c r="AUJ3285" s="137"/>
      <c r="AUK3285" s="137"/>
      <c r="AUL3285" s="137"/>
      <c r="AUM3285" s="137"/>
      <c r="AUN3285" s="137"/>
      <c r="AUO3285" s="137"/>
      <c r="AUP3285" s="137"/>
      <c r="AUQ3285" s="137"/>
      <c r="AUR3285" s="137"/>
      <c r="AUS3285" s="137"/>
      <c r="AUT3285" s="137"/>
      <c r="AUU3285" s="137"/>
      <c r="AUV3285" s="137"/>
      <c r="AUW3285" s="137"/>
      <c r="AUX3285" s="137"/>
      <c r="AUY3285" s="137"/>
      <c r="AUZ3285" s="137"/>
      <c r="AVA3285" s="137"/>
      <c r="AVB3285" s="137"/>
      <c r="AVC3285" s="137"/>
      <c r="AVD3285" s="137"/>
      <c r="AVE3285" s="137"/>
      <c r="AVF3285" s="137"/>
      <c r="AVG3285" s="137"/>
      <c r="AVH3285" s="137"/>
      <c r="AVI3285" s="137"/>
      <c r="AVJ3285" s="137"/>
      <c r="AVK3285" s="137"/>
      <c r="AVL3285" s="137"/>
      <c r="AVM3285" s="137"/>
      <c r="AVN3285" s="137"/>
      <c r="AVO3285" s="137"/>
      <c r="AVP3285" s="137"/>
      <c r="AVQ3285" s="137"/>
      <c r="AVR3285" s="137"/>
      <c r="AVS3285" s="137"/>
      <c r="AVT3285" s="137"/>
      <c r="AVU3285" s="137"/>
      <c r="AVV3285" s="137"/>
      <c r="AVW3285" s="137"/>
      <c r="AVX3285" s="137"/>
      <c r="AVY3285" s="137"/>
      <c r="AVZ3285" s="137"/>
      <c r="AWA3285" s="137"/>
      <c r="AWB3285" s="137"/>
      <c r="AWC3285" s="137"/>
      <c r="AWD3285" s="137"/>
      <c r="AWE3285" s="137"/>
      <c r="AWF3285" s="137"/>
      <c r="AWG3285" s="137"/>
      <c r="AWH3285" s="137"/>
      <c r="AWI3285" s="137"/>
      <c r="AWJ3285" s="137"/>
      <c r="AWK3285" s="137"/>
      <c r="AWL3285" s="137"/>
      <c r="AWM3285" s="137"/>
      <c r="AWN3285" s="137"/>
      <c r="AWO3285" s="137"/>
      <c r="AWP3285" s="137"/>
      <c r="AWQ3285" s="137"/>
      <c r="AWR3285" s="137"/>
      <c r="AWS3285" s="137"/>
      <c r="AWT3285" s="137"/>
      <c r="AWU3285" s="137"/>
      <c r="AWV3285" s="137"/>
      <c r="AWW3285" s="137"/>
      <c r="AWX3285" s="137"/>
      <c r="AWY3285" s="137"/>
      <c r="AWZ3285" s="137"/>
      <c r="AXA3285" s="137"/>
      <c r="AXB3285" s="137"/>
      <c r="AXC3285" s="137"/>
      <c r="AXD3285" s="137"/>
      <c r="AXE3285" s="137"/>
      <c r="AXF3285" s="137"/>
      <c r="AXG3285" s="137"/>
      <c r="AXH3285" s="137"/>
      <c r="AXI3285" s="137"/>
      <c r="AXJ3285" s="137"/>
      <c r="AXK3285" s="137"/>
      <c r="AXL3285" s="137"/>
      <c r="AXM3285" s="137"/>
      <c r="AXN3285" s="137"/>
      <c r="AXO3285" s="137"/>
      <c r="AXP3285" s="137"/>
      <c r="AXQ3285" s="137"/>
      <c r="AXR3285" s="137"/>
      <c r="AXS3285" s="137"/>
      <c r="AXT3285" s="137"/>
      <c r="AXU3285" s="137"/>
      <c r="AXV3285" s="137"/>
      <c r="AXW3285" s="137"/>
      <c r="AXX3285" s="137"/>
      <c r="AXY3285" s="137"/>
      <c r="AXZ3285" s="137"/>
      <c r="AYA3285" s="137"/>
      <c r="AYB3285" s="137"/>
      <c r="AYC3285" s="137"/>
      <c r="AYD3285" s="137"/>
      <c r="AYE3285" s="137"/>
      <c r="AYF3285" s="137"/>
      <c r="AYG3285" s="137"/>
      <c r="AYH3285" s="137"/>
      <c r="AYI3285" s="137"/>
      <c r="AYJ3285" s="137"/>
      <c r="AYK3285" s="137"/>
      <c r="AYL3285" s="137"/>
      <c r="AYM3285" s="137"/>
      <c r="AYN3285" s="137"/>
      <c r="AYO3285" s="137"/>
      <c r="AYP3285" s="137"/>
      <c r="AYQ3285" s="137"/>
      <c r="AYR3285" s="137"/>
      <c r="AYS3285" s="137"/>
      <c r="AYT3285" s="137"/>
      <c r="AYU3285" s="137"/>
      <c r="AYV3285" s="137"/>
      <c r="AYW3285" s="137"/>
      <c r="AYX3285" s="137"/>
      <c r="AYY3285" s="137"/>
      <c r="AYZ3285" s="137"/>
      <c r="AZA3285" s="137"/>
      <c r="AZB3285" s="137"/>
      <c r="AZC3285" s="137"/>
      <c r="AZD3285" s="137"/>
      <c r="AZE3285" s="137"/>
      <c r="AZF3285" s="137"/>
      <c r="AZG3285" s="137"/>
      <c r="AZH3285" s="137"/>
      <c r="AZI3285" s="137"/>
      <c r="AZJ3285" s="137"/>
      <c r="AZK3285" s="137"/>
      <c r="AZL3285" s="137"/>
      <c r="AZM3285" s="137"/>
      <c r="AZN3285" s="137"/>
      <c r="AZO3285" s="137"/>
      <c r="AZP3285" s="137"/>
      <c r="AZQ3285" s="137"/>
      <c r="AZR3285" s="137"/>
      <c r="AZS3285" s="137"/>
      <c r="AZT3285" s="137"/>
      <c r="AZU3285" s="137"/>
      <c r="AZV3285" s="137"/>
      <c r="AZW3285" s="137"/>
      <c r="AZX3285" s="137"/>
      <c r="AZY3285" s="137"/>
      <c r="AZZ3285" s="137"/>
      <c r="BAA3285" s="137"/>
      <c r="BAB3285" s="137"/>
      <c r="BAC3285" s="137"/>
      <c r="BAD3285" s="137"/>
      <c r="BAE3285" s="137"/>
      <c r="BAF3285" s="137"/>
      <c r="BAG3285" s="137"/>
      <c r="BAH3285" s="137"/>
      <c r="BAI3285" s="137"/>
      <c r="BAJ3285" s="137"/>
      <c r="BAK3285" s="137"/>
      <c r="BAL3285" s="137"/>
      <c r="BAM3285" s="137"/>
      <c r="BAN3285" s="137"/>
      <c r="BAO3285" s="137"/>
      <c r="BAP3285" s="137"/>
      <c r="BAQ3285" s="137"/>
      <c r="BAR3285" s="137"/>
      <c r="BAS3285" s="137"/>
      <c r="BAT3285" s="137"/>
      <c r="BAU3285" s="137"/>
      <c r="BAV3285" s="137"/>
      <c r="BAW3285" s="137"/>
      <c r="BAX3285" s="137"/>
      <c r="BAY3285" s="137"/>
      <c r="BAZ3285" s="137"/>
      <c r="BBA3285" s="137"/>
      <c r="BBB3285" s="137"/>
      <c r="BBC3285" s="137"/>
      <c r="BBD3285" s="137"/>
      <c r="BBE3285" s="137"/>
      <c r="BBF3285" s="137"/>
      <c r="BBG3285" s="137"/>
      <c r="BBH3285" s="137"/>
      <c r="BBI3285" s="137"/>
      <c r="BBJ3285" s="137"/>
      <c r="BBK3285" s="137"/>
      <c r="BBL3285" s="137"/>
      <c r="BBM3285" s="137"/>
      <c r="BBN3285" s="137"/>
      <c r="BBO3285" s="137"/>
      <c r="BBP3285" s="137"/>
      <c r="BBQ3285" s="137"/>
      <c r="BBR3285" s="137"/>
      <c r="BBS3285" s="137"/>
      <c r="BBT3285" s="137"/>
      <c r="BBU3285" s="137"/>
      <c r="BBV3285" s="137"/>
      <c r="BBW3285" s="137"/>
      <c r="BBX3285" s="137"/>
      <c r="BBY3285" s="137"/>
      <c r="BBZ3285" s="137"/>
      <c r="BCA3285" s="137"/>
      <c r="BCB3285" s="137"/>
      <c r="BCC3285" s="137"/>
      <c r="BCD3285" s="137"/>
      <c r="BCE3285" s="137"/>
      <c r="BCF3285" s="137"/>
      <c r="BCG3285" s="137"/>
      <c r="BCH3285" s="137"/>
      <c r="BCI3285" s="137"/>
      <c r="BCJ3285" s="137"/>
      <c r="BCK3285" s="137"/>
      <c r="BCL3285" s="137"/>
      <c r="BCM3285" s="137"/>
      <c r="BCN3285" s="137"/>
      <c r="BCO3285" s="137"/>
      <c r="BCP3285" s="137"/>
      <c r="BCQ3285" s="137"/>
      <c r="BCR3285" s="137"/>
      <c r="BCS3285" s="137"/>
      <c r="BCT3285" s="137"/>
      <c r="BCU3285" s="137"/>
      <c r="BCV3285" s="137"/>
      <c r="BCW3285" s="137"/>
      <c r="BCX3285" s="137"/>
      <c r="BCY3285" s="137"/>
      <c r="BCZ3285" s="137"/>
      <c r="BDA3285" s="137"/>
      <c r="BDB3285" s="137"/>
      <c r="BDC3285" s="137"/>
      <c r="BDD3285" s="137"/>
      <c r="BDE3285" s="137"/>
      <c r="BDF3285" s="137"/>
      <c r="BDG3285" s="137"/>
      <c r="BDH3285" s="137"/>
      <c r="BDI3285" s="137"/>
      <c r="BDJ3285" s="137"/>
      <c r="BDK3285" s="137"/>
      <c r="BDL3285" s="137"/>
      <c r="BDM3285" s="137"/>
      <c r="BDN3285" s="137"/>
      <c r="BDO3285" s="137"/>
      <c r="BDP3285" s="137"/>
      <c r="BDQ3285" s="137"/>
      <c r="BDR3285" s="137"/>
      <c r="BDS3285" s="137"/>
      <c r="BDT3285" s="137"/>
      <c r="BDU3285" s="137"/>
      <c r="BDV3285" s="137"/>
      <c r="BDW3285" s="137"/>
      <c r="BDX3285" s="137"/>
      <c r="BDY3285" s="137"/>
      <c r="BDZ3285" s="137"/>
      <c r="BEA3285" s="137"/>
      <c r="BEB3285" s="137"/>
      <c r="BEC3285" s="137"/>
      <c r="BED3285" s="137"/>
      <c r="BEE3285" s="137"/>
      <c r="BEF3285" s="137"/>
      <c r="BEG3285" s="137"/>
      <c r="BEH3285" s="137"/>
      <c r="BEI3285" s="137"/>
      <c r="BEJ3285" s="137"/>
      <c r="BEK3285" s="137"/>
      <c r="BEL3285" s="137"/>
      <c r="BEM3285" s="137"/>
      <c r="BEN3285" s="137"/>
      <c r="BEO3285" s="137"/>
      <c r="BEP3285" s="137"/>
      <c r="BEQ3285" s="137"/>
      <c r="BER3285" s="137"/>
      <c r="BES3285" s="137"/>
      <c r="BET3285" s="137"/>
      <c r="BEU3285" s="137"/>
      <c r="BEV3285" s="137"/>
      <c r="BEW3285" s="137"/>
      <c r="BEX3285" s="137"/>
      <c r="BEY3285" s="137"/>
      <c r="BEZ3285" s="137"/>
      <c r="BFA3285" s="137"/>
      <c r="BFB3285" s="137"/>
      <c r="BFC3285" s="137"/>
      <c r="BFD3285" s="137"/>
      <c r="BFE3285" s="137"/>
      <c r="BFF3285" s="137"/>
      <c r="BFG3285" s="137"/>
      <c r="BFH3285" s="137"/>
      <c r="BFI3285" s="137"/>
      <c r="BFJ3285" s="137"/>
      <c r="BFK3285" s="137"/>
      <c r="BFL3285" s="137"/>
      <c r="BFM3285" s="137"/>
      <c r="BFN3285" s="137"/>
      <c r="BFO3285" s="137"/>
      <c r="BFP3285" s="137"/>
      <c r="BFQ3285" s="137"/>
      <c r="BFR3285" s="137"/>
      <c r="BFS3285" s="137"/>
      <c r="BFT3285" s="137"/>
      <c r="BFU3285" s="137"/>
      <c r="BFV3285" s="137"/>
      <c r="BFW3285" s="137"/>
      <c r="BFX3285" s="137"/>
      <c r="BFY3285" s="137"/>
      <c r="BFZ3285" s="137"/>
      <c r="BGA3285" s="137"/>
      <c r="BGB3285" s="137"/>
      <c r="BGC3285" s="137"/>
      <c r="BGD3285" s="137"/>
      <c r="BGE3285" s="137"/>
      <c r="BGF3285" s="137"/>
      <c r="BGG3285" s="137"/>
      <c r="BGH3285" s="137"/>
      <c r="BGI3285" s="137"/>
      <c r="BGJ3285" s="137"/>
      <c r="BGK3285" s="137"/>
      <c r="BGL3285" s="137"/>
      <c r="BGM3285" s="137"/>
      <c r="BGN3285" s="137"/>
      <c r="BGO3285" s="137"/>
      <c r="BGP3285" s="137"/>
      <c r="BGQ3285" s="137"/>
      <c r="BGR3285" s="137"/>
      <c r="BGS3285" s="137"/>
      <c r="BGT3285" s="137"/>
      <c r="BGU3285" s="137"/>
      <c r="BGV3285" s="137"/>
      <c r="BGW3285" s="137"/>
      <c r="BGX3285" s="137"/>
      <c r="BGY3285" s="137"/>
      <c r="BGZ3285" s="137"/>
      <c r="BHA3285" s="137"/>
      <c r="BHB3285" s="137"/>
      <c r="BHC3285" s="137"/>
      <c r="BHD3285" s="137"/>
      <c r="BHE3285" s="137"/>
      <c r="BHF3285" s="137"/>
      <c r="BHG3285" s="137"/>
      <c r="BHH3285" s="137"/>
      <c r="BHI3285" s="137"/>
      <c r="BHJ3285" s="137"/>
      <c r="BHK3285" s="137"/>
      <c r="BHL3285" s="137"/>
      <c r="BHM3285" s="137"/>
      <c r="BHN3285" s="137"/>
      <c r="BHO3285" s="137"/>
      <c r="BHP3285" s="137"/>
      <c r="BHQ3285" s="137"/>
      <c r="BHR3285" s="137"/>
      <c r="BHS3285" s="137"/>
      <c r="BHT3285" s="137"/>
      <c r="BHU3285" s="137"/>
      <c r="BHV3285" s="137"/>
      <c r="BHW3285" s="137"/>
      <c r="BHX3285" s="137"/>
      <c r="BHY3285" s="137"/>
      <c r="BHZ3285" s="137"/>
      <c r="BIA3285" s="137"/>
      <c r="BIB3285" s="137"/>
      <c r="BIC3285" s="137"/>
      <c r="BID3285" s="137"/>
      <c r="BIE3285" s="137"/>
      <c r="BIF3285" s="137"/>
      <c r="BIG3285" s="137"/>
      <c r="BIH3285" s="137"/>
      <c r="BII3285" s="137"/>
      <c r="BIJ3285" s="137"/>
      <c r="BIK3285" s="137"/>
      <c r="BIL3285" s="137"/>
      <c r="BIM3285" s="137"/>
      <c r="BIN3285" s="137"/>
      <c r="BIO3285" s="137"/>
      <c r="BIP3285" s="137"/>
      <c r="BIQ3285" s="137"/>
      <c r="BIR3285" s="137"/>
      <c r="BIS3285" s="137"/>
      <c r="BIT3285" s="137"/>
      <c r="BIU3285" s="137"/>
      <c r="BIV3285" s="137"/>
      <c r="BIW3285" s="137"/>
      <c r="BIX3285" s="137"/>
      <c r="BIY3285" s="137"/>
      <c r="BIZ3285" s="137"/>
      <c r="BJA3285" s="137"/>
      <c r="BJB3285" s="137"/>
      <c r="BJC3285" s="137"/>
      <c r="BJD3285" s="137"/>
      <c r="BJE3285" s="137"/>
      <c r="BJF3285" s="137"/>
      <c r="BJG3285" s="137"/>
      <c r="BJH3285" s="137"/>
      <c r="BJI3285" s="137"/>
      <c r="BJJ3285" s="137"/>
      <c r="BJK3285" s="137"/>
      <c r="BJL3285" s="137"/>
      <c r="BJM3285" s="137"/>
      <c r="BJN3285" s="137"/>
      <c r="BJO3285" s="137"/>
      <c r="BJP3285" s="137"/>
      <c r="BJQ3285" s="137"/>
      <c r="BJR3285" s="137"/>
      <c r="BJS3285" s="137"/>
      <c r="BJT3285" s="137"/>
      <c r="BJU3285" s="137"/>
      <c r="BJV3285" s="137"/>
      <c r="BJW3285" s="137"/>
      <c r="BJX3285" s="137"/>
      <c r="BJY3285" s="137"/>
      <c r="BJZ3285" s="137"/>
      <c r="BKA3285" s="137"/>
      <c r="BKB3285" s="137"/>
      <c r="BKC3285" s="137"/>
      <c r="BKD3285" s="137"/>
      <c r="BKE3285" s="137"/>
      <c r="BKF3285" s="137"/>
      <c r="BKG3285" s="137"/>
      <c r="BKH3285" s="137"/>
      <c r="BKI3285" s="137"/>
      <c r="BKJ3285" s="137"/>
      <c r="BKK3285" s="137"/>
      <c r="BKL3285" s="137"/>
      <c r="BKM3285" s="137"/>
      <c r="BKN3285" s="137"/>
      <c r="BKO3285" s="137"/>
      <c r="BKP3285" s="137"/>
      <c r="BKQ3285" s="137"/>
      <c r="BKR3285" s="137"/>
      <c r="BKS3285" s="137"/>
      <c r="BKT3285" s="137"/>
      <c r="BKU3285" s="137"/>
      <c r="BKV3285" s="137"/>
      <c r="BKW3285" s="137"/>
      <c r="BKX3285" s="137"/>
      <c r="BKY3285" s="137"/>
      <c r="BKZ3285" s="137"/>
      <c r="BLA3285" s="137"/>
      <c r="BLB3285" s="137"/>
      <c r="BLC3285" s="137"/>
      <c r="BLD3285" s="137"/>
      <c r="BLE3285" s="137"/>
      <c r="BLF3285" s="137"/>
      <c r="BLG3285" s="137"/>
      <c r="BLH3285" s="137"/>
      <c r="BLI3285" s="137"/>
      <c r="BLJ3285" s="137"/>
      <c r="BLK3285" s="137"/>
      <c r="BLL3285" s="137"/>
      <c r="BLM3285" s="137"/>
      <c r="BLN3285" s="137"/>
      <c r="BLO3285" s="137"/>
      <c r="BLP3285" s="137"/>
      <c r="BLQ3285" s="137"/>
      <c r="BLR3285" s="137"/>
      <c r="BLS3285" s="137"/>
      <c r="BLT3285" s="137"/>
      <c r="BLU3285" s="137"/>
      <c r="BLV3285" s="137"/>
      <c r="BLW3285" s="137"/>
      <c r="BLX3285" s="137"/>
      <c r="BLY3285" s="137"/>
      <c r="BLZ3285" s="137"/>
      <c r="BMA3285" s="137"/>
      <c r="BMB3285" s="137"/>
      <c r="BMC3285" s="137"/>
      <c r="BMD3285" s="137"/>
      <c r="BME3285" s="137"/>
      <c r="BMF3285" s="137"/>
      <c r="BMG3285" s="137"/>
      <c r="BMH3285" s="137"/>
      <c r="BMI3285" s="137"/>
      <c r="BMJ3285" s="137"/>
      <c r="BMK3285" s="137"/>
      <c r="BML3285" s="137"/>
      <c r="BMM3285" s="137"/>
      <c r="BMN3285" s="137"/>
      <c r="BMO3285" s="137"/>
      <c r="BMP3285" s="137"/>
      <c r="BMQ3285" s="137"/>
      <c r="BMR3285" s="137"/>
      <c r="BMS3285" s="137"/>
      <c r="BMT3285" s="137"/>
      <c r="BMU3285" s="137"/>
      <c r="BMV3285" s="137"/>
      <c r="BMW3285" s="137"/>
      <c r="BMX3285" s="137"/>
      <c r="BMY3285" s="137"/>
      <c r="BMZ3285" s="137"/>
      <c r="BNA3285" s="137"/>
      <c r="BNB3285" s="137"/>
      <c r="BNC3285" s="137"/>
      <c r="BND3285" s="137"/>
      <c r="BNE3285" s="137"/>
      <c r="BNF3285" s="137"/>
      <c r="BNG3285" s="137"/>
      <c r="BNH3285" s="137"/>
      <c r="BNI3285" s="137"/>
      <c r="BNJ3285" s="137"/>
      <c r="BNK3285" s="137"/>
      <c r="BNL3285" s="137"/>
      <c r="BNM3285" s="137"/>
      <c r="BNN3285" s="137"/>
      <c r="BNO3285" s="137"/>
      <c r="BNP3285" s="137"/>
      <c r="BNQ3285" s="137"/>
      <c r="BNR3285" s="137"/>
      <c r="BNS3285" s="137"/>
      <c r="BNT3285" s="137"/>
      <c r="BNU3285" s="137"/>
      <c r="BNV3285" s="137"/>
      <c r="BNW3285" s="137"/>
      <c r="BNX3285" s="137"/>
      <c r="BNY3285" s="137"/>
      <c r="BNZ3285" s="137"/>
      <c r="BOA3285" s="137"/>
      <c r="BOB3285" s="137"/>
      <c r="BOC3285" s="137"/>
      <c r="BOD3285" s="137"/>
      <c r="BOE3285" s="137"/>
      <c r="BOF3285" s="137"/>
      <c r="BOG3285" s="137"/>
      <c r="BOH3285" s="137"/>
      <c r="BOI3285" s="137"/>
      <c r="BOJ3285" s="137"/>
      <c r="BOK3285" s="137"/>
      <c r="BOL3285" s="137"/>
      <c r="BOM3285" s="137"/>
      <c r="BON3285" s="137"/>
      <c r="BOO3285" s="137"/>
      <c r="BOP3285" s="137"/>
      <c r="BOQ3285" s="137"/>
      <c r="BOR3285" s="137"/>
      <c r="BOS3285" s="137"/>
      <c r="BOT3285" s="137"/>
      <c r="BOU3285" s="137"/>
      <c r="BOV3285" s="137"/>
      <c r="BOW3285" s="137"/>
      <c r="BOX3285" s="137"/>
      <c r="BOY3285" s="137"/>
      <c r="BOZ3285" s="137"/>
      <c r="BPA3285" s="137"/>
      <c r="BPB3285" s="137"/>
      <c r="BPC3285" s="137"/>
      <c r="BPD3285" s="137"/>
      <c r="BPE3285" s="137"/>
      <c r="BPF3285" s="137"/>
      <c r="BPG3285" s="137"/>
      <c r="BPH3285" s="137"/>
      <c r="BPI3285" s="137"/>
      <c r="BPJ3285" s="137"/>
      <c r="BPK3285" s="137"/>
      <c r="BPL3285" s="137"/>
      <c r="BPM3285" s="137"/>
      <c r="BPN3285" s="137"/>
      <c r="BPO3285" s="137"/>
      <c r="BPP3285" s="137"/>
      <c r="BPQ3285" s="137"/>
      <c r="BPR3285" s="137"/>
      <c r="BPS3285" s="137"/>
      <c r="BPT3285" s="137"/>
      <c r="BPU3285" s="137"/>
      <c r="BPV3285" s="137"/>
      <c r="BPW3285" s="137"/>
      <c r="BPX3285" s="137"/>
      <c r="BPY3285" s="137"/>
      <c r="BPZ3285" s="137"/>
      <c r="BQA3285" s="137"/>
      <c r="BQB3285" s="137"/>
      <c r="BQC3285" s="137"/>
      <c r="BQD3285" s="137"/>
      <c r="BQE3285" s="137"/>
      <c r="BQF3285" s="137"/>
      <c r="BQG3285" s="137"/>
      <c r="BQH3285" s="137"/>
      <c r="BQI3285" s="137"/>
      <c r="BQJ3285" s="137"/>
      <c r="BQK3285" s="137"/>
      <c r="BQL3285" s="137"/>
      <c r="BQM3285" s="137"/>
      <c r="BQN3285" s="137"/>
      <c r="BQO3285" s="137"/>
      <c r="BQP3285" s="137"/>
      <c r="BQQ3285" s="137"/>
      <c r="BQR3285" s="137"/>
      <c r="BQS3285" s="137"/>
      <c r="BQT3285" s="137"/>
      <c r="BQU3285" s="137"/>
      <c r="BQV3285" s="137"/>
      <c r="BQW3285" s="137"/>
      <c r="BQX3285" s="137"/>
      <c r="BQY3285" s="137"/>
      <c r="BQZ3285" s="137"/>
      <c r="BRA3285" s="137"/>
      <c r="BRB3285" s="137"/>
      <c r="BRC3285" s="137"/>
      <c r="BRD3285" s="137"/>
      <c r="BRE3285" s="137"/>
      <c r="BRF3285" s="137"/>
      <c r="BRG3285" s="137"/>
      <c r="BRH3285" s="137"/>
      <c r="BRI3285" s="137"/>
      <c r="BRJ3285" s="137"/>
      <c r="BRK3285" s="137"/>
      <c r="BRL3285" s="137"/>
      <c r="BRM3285" s="137"/>
      <c r="BRN3285" s="137"/>
      <c r="BRO3285" s="137"/>
      <c r="BRP3285" s="137"/>
      <c r="BRQ3285" s="137"/>
      <c r="BRR3285" s="137"/>
      <c r="BRS3285" s="137"/>
      <c r="BRT3285" s="137"/>
      <c r="BRU3285" s="137"/>
      <c r="BRV3285" s="137"/>
      <c r="BRW3285" s="137"/>
      <c r="BRX3285" s="137"/>
      <c r="BRY3285" s="137"/>
      <c r="BRZ3285" s="137"/>
      <c r="BSA3285" s="137"/>
      <c r="BSB3285" s="137"/>
      <c r="BSC3285" s="137"/>
      <c r="BSD3285" s="137"/>
      <c r="BSE3285" s="137"/>
      <c r="BSF3285" s="137"/>
      <c r="BSG3285" s="137"/>
      <c r="BSH3285" s="137"/>
      <c r="BSI3285" s="137"/>
      <c r="BSJ3285" s="137"/>
      <c r="BSK3285" s="137"/>
      <c r="BSL3285" s="137"/>
      <c r="BSM3285" s="137"/>
      <c r="BSN3285" s="137"/>
      <c r="BSO3285" s="137"/>
      <c r="BSP3285" s="137"/>
      <c r="BSQ3285" s="137"/>
      <c r="BSR3285" s="137"/>
      <c r="BSS3285" s="137"/>
      <c r="BST3285" s="137"/>
      <c r="BSU3285" s="137"/>
      <c r="BSV3285" s="137"/>
      <c r="BSW3285" s="137"/>
      <c r="BSX3285" s="137"/>
      <c r="BSY3285" s="137"/>
      <c r="BSZ3285" s="137"/>
      <c r="BTA3285" s="137"/>
      <c r="BTB3285" s="137"/>
      <c r="BTC3285" s="137"/>
      <c r="BTD3285" s="137"/>
      <c r="BTE3285" s="137"/>
      <c r="BTF3285" s="137"/>
      <c r="BTG3285" s="137"/>
      <c r="BTH3285" s="137"/>
      <c r="BTI3285" s="137"/>
      <c r="BTJ3285" s="137"/>
      <c r="BTK3285" s="137"/>
      <c r="BTL3285" s="137"/>
      <c r="BTM3285" s="137"/>
      <c r="BTN3285" s="137"/>
      <c r="BTO3285" s="137"/>
      <c r="BTP3285" s="137"/>
      <c r="BTQ3285" s="137"/>
      <c r="BTR3285" s="137"/>
      <c r="BTS3285" s="137"/>
      <c r="BTT3285" s="137"/>
      <c r="BTU3285" s="137"/>
      <c r="BTV3285" s="137"/>
      <c r="BTW3285" s="137"/>
      <c r="BTX3285" s="137"/>
      <c r="BTY3285" s="137"/>
      <c r="BTZ3285" s="137"/>
      <c r="BUA3285" s="137"/>
      <c r="BUB3285" s="137"/>
      <c r="BUC3285" s="137"/>
      <c r="BUD3285" s="137"/>
      <c r="BUE3285" s="137"/>
      <c r="BUF3285" s="137"/>
      <c r="BUG3285" s="137"/>
      <c r="BUH3285" s="137"/>
      <c r="BUI3285" s="137"/>
      <c r="BUJ3285" s="137"/>
      <c r="BUK3285" s="137"/>
      <c r="BUL3285" s="137"/>
      <c r="BUM3285" s="137"/>
      <c r="BUN3285" s="137"/>
      <c r="BUO3285" s="137"/>
      <c r="BUP3285" s="137"/>
      <c r="BUQ3285" s="137"/>
      <c r="BUR3285" s="137"/>
      <c r="BUS3285" s="137"/>
      <c r="BUT3285" s="137"/>
      <c r="BUU3285" s="137"/>
      <c r="BUV3285" s="137"/>
      <c r="BUW3285" s="137"/>
      <c r="BUX3285" s="137"/>
      <c r="BUY3285" s="137"/>
      <c r="BUZ3285" s="137"/>
      <c r="BVA3285" s="137"/>
      <c r="BVB3285" s="137"/>
      <c r="BVC3285" s="137"/>
      <c r="BVD3285" s="137"/>
      <c r="BVE3285" s="137"/>
      <c r="BVF3285" s="137"/>
      <c r="BVG3285" s="137"/>
      <c r="BVH3285" s="137"/>
      <c r="BVI3285" s="137"/>
      <c r="BVJ3285" s="137"/>
      <c r="BVK3285" s="137"/>
      <c r="BVL3285" s="137"/>
      <c r="BVM3285" s="137"/>
      <c r="BVN3285" s="137"/>
      <c r="BVO3285" s="137"/>
      <c r="BVP3285" s="137"/>
      <c r="BVQ3285" s="137"/>
      <c r="BVR3285" s="137"/>
      <c r="BVS3285" s="137"/>
      <c r="BVT3285" s="137"/>
      <c r="BVU3285" s="137"/>
      <c r="BVV3285" s="137"/>
      <c r="BVW3285" s="137"/>
      <c r="BVX3285" s="137"/>
      <c r="BVY3285" s="137"/>
      <c r="BVZ3285" s="137"/>
      <c r="BWA3285" s="137"/>
      <c r="BWB3285" s="137"/>
      <c r="BWC3285" s="137"/>
      <c r="BWD3285" s="137"/>
      <c r="BWE3285" s="137"/>
      <c r="BWF3285" s="137"/>
      <c r="BWG3285" s="137"/>
      <c r="BWH3285" s="137"/>
      <c r="BWI3285" s="137"/>
      <c r="BWJ3285" s="137"/>
      <c r="BWK3285" s="137"/>
      <c r="BWL3285" s="137"/>
      <c r="BWM3285" s="137"/>
      <c r="BWN3285" s="137"/>
      <c r="BWO3285" s="137"/>
      <c r="BWP3285" s="137"/>
      <c r="BWQ3285" s="137"/>
      <c r="BWR3285" s="137"/>
      <c r="BWS3285" s="137"/>
      <c r="BWT3285" s="137"/>
      <c r="BWU3285" s="137"/>
      <c r="BWV3285" s="137"/>
      <c r="BWW3285" s="137"/>
      <c r="BWX3285" s="137"/>
      <c r="BWY3285" s="137"/>
      <c r="BWZ3285" s="137"/>
      <c r="BXA3285" s="137"/>
      <c r="BXB3285" s="137"/>
      <c r="BXC3285" s="137"/>
      <c r="BXD3285" s="137"/>
      <c r="BXE3285" s="137"/>
      <c r="BXF3285" s="137"/>
      <c r="BXG3285" s="137"/>
      <c r="BXH3285" s="137"/>
      <c r="BXI3285" s="137"/>
      <c r="BXJ3285" s="137"/>
      <c r="BXK3285" s="137"/>
      <c r="BXL3285" s="137"/>
      <c r="BXM3285" s="137"/>
      <c r="BXN3285" s="137"/>
      <c r="BXO3285" s="137"/>
      <c r="BXP3285" s="137"/>
      <c r="BXQ3285" s="137"/>
      <c r="BXR3285" s="137"/>
      <c r="BXS3285" s="137"/>
      <c r="BXT3285" s="137"/>
      <c r="BXU3285" s="137"/>
      <c r="BXV3285" s="137"/>
      <c r="BXW3285" s="137"/>
      <c r="BXX3285" s="137"/>
      <c r="BXY3285" s="137"/>
      <c r="BXZ3285" s="137"/>
      <c r="BYA3285" s="137"/>
      <c r="BYB3285" s="137"/>
      <c r="BYC3285" s="137"/>
      <c r="BYD3285" s="137"/>
      <c r="BYE3285" s="137"/>
      <c r="BYF3285" s="137"/>
      <c r="BYG3285" s="137"/>
      <c r="BYH3285" s="137"/>
      <c r="BYI3285" s="137"/>
      <c r="BYJ3285" s="137"/>
      <c r="BYK3285" s="137"/>
      <c r="BYL3285" s="137"/>
      <c r="BYM3285" s="137"/>
      <c r="BYN3285" s="137"/>
      <c r="BYO3285" s="137"/>
      <c r="BYP3285" s="137"/>
      <c r="BYQ3285" s="137"/>
      <c r="BYR3285" s="137"/>
      <c r="BYS3285" s="137"/>
      <c r="BYT3285" s="137"/>
      <c r="BYU3285" s="137"/>
      <c r="BYV3285" s="137"/>
      <c r="BYW3285" s="137"/>
      <c r="BYX3285" s="137"/>
      <c r="BYY3285" s="137"/>
      <c r="BYZ3285" s="137"/>
      <c r="BZA3285" s="137"/>
      <c r="BZB3285" s="137"/>
      <c r="BZC3285" s="137"/>
      <c r="BZD3285" s="137"/>
      <c r="BZE3285" s="137"/>
      <c r="BZF3285" s="137"/>
      <c r="BZG3285" s="137"/>
      <c r="BZH3285" s="137"/>
      <c r="BZI3285" s="137"/>
      <c r="BZJ3285" s="137"/>
      <c r="BZK3285" s="137"/>
      <c r="BZL3285" s="137"/>
      <c r="BZM3285" s="137"/>
      <c r="BZN3285" s="137"/>
      <c r="BZO3285" s="137"/>
      <c r="BZP3285" s="137"/>
      <c r="BZQ3285" s="137"/>
      <c r="BZR3285" s="137"/>
      <c r="BZS3285" s="137"/>
      <c r="BZT3285" s="137"/>
      <c r="BZU3285" s="137"/>
      <c r="BZV3285" s="137"/>
      <c r="BZW3285" s="137"/>
      <c r="BZX3285" s="137"/>
      <c r="BZY3285" s="137"/>
      <c r="BZZ3285" s="137"/>
      <c r="CAA3285" s="137"/>
      <c r="CAB3285" s="137"/>
      <c r="CAC3285" s="137"/>
      <c r="CAD3285" s="137"/>
      <c r="CAE3285" s="137"/>
      <c r="CAF3285" s="137"/>
      <c r="CAG3285" s="137"/>
      <c r="CAH3285" s="137"/>
      <c r="CAI3285" s="137"/>
      <c r="CAJ3285" s="137"/>
      <c r="CAK3285" s="137"/>
      <c r="CAL3285" s="137"/>
      <c r="CAM3285" s="137"/>
      <c r="CAN3285" s="137"/>
      <c r="CAO3285" s="137"/>
      <c r="CAP3285" s="137"/>
      <c r="CAQ3285" s="137"/>
      <c r="CAR3285" s="137"/>
      <c r="CAS3285" s="137"/>
      <c r="CAT3285" s="137"/>
      <c r="CAU3285" s="137"/>
      <c r="CAV3285" s="137"/>
      <c r="CAW3285" s="137"/>
      <c r="CAX3285" s="137"/>
      <c r="CAY3285" s="137"/>
      <c r="CAZ3285" s="137"/>
      <c r="CBA3285" s="137"/>
      <c r="CBB3285" s="137"/>
      <c r="CBC3285" s="137"/>
      <c r="CBD3285" s="137"/>
      <c r="CBE3285" s="137"/>
      <c r="CBF3285" s="137"/>
      <c r="CBG3285" s="137"/>
      <c r="CBH3285" s="137"/>
      <c r="CBI3285" s="137"/>
      <c r="CBJ3285" s="137"/>
      <c r="CBK3285" s="137"/>
      <c r="CBL3285" s="137"/>
      <c r="CBM3285" s="137"/>
      <c r="CBN3285" s="137"/>
      <c r="CBO3285" s="137"/>
      <c r="CBP3285" s="137"/>
      <c r="CBQ3285" s="137"/>
      <c r="CBR3285" s="137"/>
      <c r="CBS3285" s="137"/>
      <c r="CBT3285" s="137"/>
      <c r="CBU3285" s="137"/>
      <c r="CBV3285" s="137"/>
      <c r="CBW3285" s="137"/>
      <c r="CBX3285" s="137"/>
      <c r="CBY3285" s="137"/>
      <c r="CBZ3285" s="137"/>
      <c r="CCA3285" s="137"/>
      <c r="CCB3285" s="137"/>
      <c r="CCC3285" s="137"/>
      <c r="CCD3285" s="137"/>
      <c r="CCE3285" s="137"/>
      <c r="CCF3285" s="137"/>
      <c r="CCG3285" s="137"/>
      <c r="CCH3285" s="137"/>
      <c r="CCI3285" s="137"/>
      <c r="CCJ3285" s="137"/>
      <c r="CCK3285" s="137"/>
      <c r="CCL3285" s="137"/>
      <c r="CCM3285" s="137"/>
      <c r="CCN3285" s="137"/>
      <c r="CCO3285" s="137"/>
      <c r="CCP3285" s="137"/>
      <c r="CCQ3285" s="137"/>
      <c r="CCR3285" s="137"/>
      <c r="CCS3285" s="137"/>
      <c r="CCT3285" s="137"/>
      <c r="CCU3285" s="137"/>
      <c r="CCV3285" s="137"/>
      <c r="CCW3285" s="137"/>
      <c r="CCX3285" s="137"/>
      <c r="CCY3285" s="137"/>
      <c r="CCZ3285" s="137"/>
      <c r="CDA3285" s="137"/>
      <c r="CDB3285" s="137"/>
      <c r="CDC3285" s="137"/>
      <c r="CDD3285" s="137"/>
      <c r="CDE3285" s="137"/>
      <c r="CDF3285" s="137"/>
      <c r="CDG3285" s="137"/>
      <c r="CDH3285" s="137"/>
      <c r="CDI3285" s="137"/>
      <c r="CDJ3285" s="137"/>
      <c r="CDK3285" s="137"/>
      <c r="CDL3285" s="137"/>
      <c r="CDM3285" s="137"/>
      <c r="CDN3285" s="137"/>
      <c r="CDO3285" s="137"/>
      <c r="CDP3285" s="137"/>
      <c r="CDQ3285" s="137"/>
      <c r="CDR3285" s="137"/>
      <c r="CDS3285" s="137"/>
      <c r="CDT3285" s="137"/>
      <c r="CDU3285" s="137"/>
      <c r="CDV3285" s="137"/>
      <c r="CDW3285" s="137"/>
      <c r="CDX3285" s="137"/>
      <c r="CDY3285" s="137"/>
      <c r="CDZ3285" s="137"/>
      <c r="CEA3285" s="137"/>
      <c r="CEB3285" s="137"/>
      <c r="CEC3285" s="137"/>
      <c r="CED3285" s="137"/>
      <c r="CEE3285" s="137"/>
      <c r="CEF3285" s="137"/>
      <c r="CEG3285" s="137"/>
      <c r="CEH3285" s="137"/>
      <c r="CEI3285" s="137"/>
      <c r="CEJ3285" s="137"/>
      <c r="CEK3285" s="137"/>
      <c r="CEL3285" s="137"/>
      <c r="CEM3285" s="137"/>
      <c r="CEN3285" s="137"/>
      <c r="CEO3285" s="137"/>
      <c r="CEP3285" s="137"/>
      <c r="CEQ3285" s="137"/>
      <c r="CER3285" s="137"/>
      <c r="CES3285" s="137"/>
      <c r="CET3285" s="137"/>
      <c r="CEU3285" s="137"/>
      <c r="CEV3285" s="137"/>
      <c r="CEW3285" s="137"/>
      <c r="CEX3285" s="137"/>
      <c r="CEY3285" s="137"/>
      <c r="CEZ3285" s="137"/>
      <c r="CFA3285" s="137"/>
      <c r="CFB3285" s="137"/>
      <c r="CFC3285" s="137"/>
      <c r="CFD3285" s="137"/>
      <c r="CFE3285" s="137"/>
      <c r="CFF3285" s="137"/>
      <c r="CFG3285" s="137"/>
      <c r="CFH3285" s="137"/>
      <c r="CFI3285" s="137"/>
      <c r="CFJ3285" s="137"/>
      <c r="CFK3285" s="137"/>
      <c r="CFL3285" s="137"/>
      <c r="CFM3285" s="137"/>
      <c r="CFN3285" s="137"/>
      <c r="CFO3285" s="137"/>
      <c r="CFP3285" s="137"/>
      <c r="CFQ3285" s="137"/>
      <c r="CFR3285" s="137"/>
      <c r="CFS3285" s="137"/>
      <c r="CFT3285" s="137"/>
      <c r="CFU3285" s="137"/>
      <c r="CFV3285" s="137"/>
      <c r="CFW3285" s="137"/>
      <c r="CFX3285" s="137"/>
      <c r="CFY3285" s="137"/>
      <c r="CFZ3285" s="137"/>
      <c r="CGA3285" s="137"/>
      <c r="CGB3285" s="137"/>
      <c r="CGC3285" s="137"/>
      <c r="CGD3285" s="137"/>
      <c r="CGE3285" s="137"/>
      <c r="CGF3285" s="137"/>
      <c r="CGG3285" s="137"/>
      <c r="CGH3285" s="137"/>
      <c r="CGI3285" s="137"/>
      <c r="CGJ3285" s="137"/>
      <c r="CGK3285" s="137"/>
      <c r="CGL3285" s="137"/>
      <c r="CGM3285" s="137"/>
      <c r="CGN3285" s="137"/>
      <c r="CGO3285" s="137"/>
      <c r="CGP3285" s="137"/>
      <c r="CGQ3285" s="137"/>
      <c r="CGR3285" s="137"/>
      <c r="CGS3285" s="137"/>
      <c r="CGT3285" s="137"/>
      <c r="CGU3285" s="137"/>
      <c r="CGV3285" s="137"/>
      <c r="CGW3285" s="137"/>
      <c r="CGX3285" s="137"/>
      <c r="CGY3285" s="137"/>
      <c r="CGZ3285" s="137"/>
      <c r="CHA3285" s="137"/>
      <c r="CHB3285" s="137"/>
      <c r="CHC3285" s="137"/>
      <c r="CHD3285" s="137"/>
      <c r="CHE3285" s="137"/>
      <c r="CHF3285" s="137"/>
      <c r="CHG3285" s="137"/>
      <c r="CHH3285" s="137"/>
      <c r="CHI3285" s="137"/>
      <c r="CHJ3285" s="137"/>
      <c r="CHK3285" s="137"/>
      <c r="CHL3285" s="137"/>
      <c r="CHM3285" s="137"/>
      <c r="CHN3285" s="137"/>
      <c r="CHO3285" s="137"/>
      <c r="CHP3285" s="137"/>
      <c r="CHQ3285" s="137"/>
      <c r="CHR3285" s="137"/>
      <c r="CHS3285" s="137"/>
      <c r="CHT3285" s="137"/>
      <c r="CHU3285" s="137"/>
      <c r="CHV3285" s="137"/>
      <c r="CHW3285" s="137"/>
      <c r="CHX3285" s="137"/>
      <c r="CHY3285" s="137"/>
      <c r="CHZ3285" s="137"/>
      <c r="CIA3285" s="137"/>
      <c r="CIB3285" s="137"/>
      <c r="CIC3285" s="137"/>
      <c r="CID3285" s="137"/>
      <c r="CIE3285" s="137"/>
      <c r="CIF3285" s="137"/>
      <c r="CIG3285" s="137"/>
      <c r="CIH3285" s="137"/>
      <c r="CII3285" s="137"/>
      <c r="CIJ3285" s="137"/>
      <c r="CIK3285" s="137"/>
      <c r="CIL3285" s="137"/>
      <c r="CIM3285" s="137"/>
      <c r="CIN3285" s="137"/>
      <c r="CIO3285" s="137"/>
      <c r="CIP3285" s="137"/>
      <c r="CIQ3285" s="137"/>
      <c r="CIR3285" s="137"/>
      <c r="CIS3285" s="137"/>
      <c r="CIT3285" s="137"/>
      <c r="CIU3285" s="137"/>
      <c r="CIV3285" s="137"/>
      <c r="CIW3285" s="137"/>
      <c r="CIX3285" s="137"/>
      <c r="CIY3285" s="137"/>
      <c r="CIZ3285" s="137"/>
      <c r="CJA3285" s="137"/>
      <c r="CJB3285" s="137"/>
      <c r="CJC3285" s="137"/>
      <c r="CJD3285" s="137"/>
      <c r="CJE3285" s="137"/>
      <c r="CJF3285" s="137"/>
      <c r="CJG3285" s="137"/>
      <c r="CJH3285" s="137"/>
      <c r="CJI3285" s="137"/>
      <c r="CJJ3285" s="137"/>
      <c r="CJK3285" s="137"/>
      <c r="CJL3285" s="137"/>
      <c r="CJM3285" s="137"/>
      <c r="CJN3285" s="137"/>
      <c r="CJO3285" s="137"/>
      <c r="CJP3285" s="137"/>
      <c r="CJQ3285" s="137"/>
      <c r="CJR3285" s="137"/>
      <c r="CJS3285" s="137"/>
      <c r="CJT3285" s="137"/>
      <c r="CJU3285" s="137"/>
      <c r="CJV3285" s="137"/>
      <c r="CJW3285" s="137"/>
      <c r="CJX3285" s="137"/>
      <c r="CJY3285" s="137"/>
      <c r="CJZ3285" s="137"/>
      <c r="CKA3285" s="137"/>
      <c r="CKB3285" s="137"/>
      <c r="CKC3285" s="137"/>
      <c r="CKD3285" s="137"/>
      <c r="CKE3285" s="137"/>
      <c r="CKF3285" s="137"/>
      <c r="CKG3285" s="137"/>
      <c r="CKH3285" s="137"/>
      <c r="CKI3285" s="137"/>
      <c r="CKJ3285" s="137"/>
      <c r="CKK3285" s="137"/>
      <c r="CKL3285" s="137"/>
      <c r="CKM3285" s="137"/>
      <c r="CKN3285" s="137"/>
      <c r="CKO3285" s="137"/>
      <c r="CKP3285" s="137"/>
      <c r="CKQ3285" s="137"/>
      <c r="CKR3285" s="137"/>
      <c r="CKS3285" s="137"/>
      <c r="CKT3285" s="137"/>
      <c r="CKU3285" s="137"/>
      <c r="CKV3285" s="137"/>
      <c r="CKW3285" s="137"/>
      <c r="CKX3285" s="137"/>
      <c r="CKY3285" s="137"/>
      <c r="CKZ3285" s="137"/>
      <c r="CLA3285" s="137"/>
      <c r="CLB3285" s="137"/>
      <c r="CLC3285" s="137"/>
      <c r="CLD3285" s="137"/>
      <c r="CLE3285" s="137"/>
      <c r="CLF3285" s="137"/>
      <c r="CLG3285" s="137"/>
      <c r="CLH3285" s="137"/>
      <c r="CLI3285" s="137"/>
      <c r="CLJ3285" s="137"/>
      <c r="CLK3285" s="137"/>
      <c r="CLL3285" s="137"/>
      <c r="CLM3285" s="137"/>
      <c r="CLN3285" s="137"/>
      <c r="CLO3285" s="137"/>
      <c r="CLP3285" s="137"/>
      <c r="CLQ3285" s="137"/>
      <c r="CLR3285" s="137"/>
      <c r="CLS3285" s="137"/>
      <c r="CLT3285" s="137"/>
      <c r="CLU3285" s="137"/>
      <c r="CLV3285" s="137"/>
      <c r="CLW3285" s="137"/>
      <c r="CLX3285" s="137"/>
      <c r="CLY3285" s="137"/>
      <c r="CLZ3285" s="137"/>
      <c r="CMA3285" s="137"/>
      <c r="CMB3285" s="137"/>
      <c r="CMC3285" s="137"/>
      <c r="CMD3285" s="137"/>
      <c r="CME3285" s="137"/>
      <c r="CMF3285" s="137"/>
      <c r="CMG3285" s="137"/>
      <c r="CMH3285" s="137"/>
      <c r="CMI3285" s="137"/>
      <c r="CMJ3285" s="137"/>
      <c r="CMK3285" s="137"/>
      <c r="CML3285" s="137"/>
      <c r="CMM3285" s="137"/>
      <c r="CMN3285" s="137"/>
      <c r="CMO3285" s="137"/>
      <c r="CMP3285" s="137"/>
      <c r="CMQ3285" s="137"/>
      <c r="CMR3285" s="137"/>
      <c r="CMS3285" s="137"/>
      <c r="CMT3285" s="137"/>
      <c r="CMU3285" s="137"/>
      <c r="CMV3285" s="137"/>
      <c r="CMW3285" s="137"/>
      <c r="CMX3285" s="137"/>
      <c r="CMY3285" s="137"/>
      <c r="CMZ3285" s="137"/>
      <c r="CNA3285" s="137"/>
      <c r="CNB3285" s="137"/>
      <c r="CNC3285" s="137"/>
      <c r="CND3285" s="137"/>
      <c r="CNE3285" s="137"/>
      <c r="CNF3285" s="137"/>
      <c r="CNG3285" s="137"/>
      <c r="CNH3285" s="137"/>
      <c r="CNI3285" s="137"/>
      <c r="CNJ3285" s="137"/>
      <c r="CNK3285" s="137"/>
      <c r="CNL3285" s="137"/>
      <c r="CNM3285" s="137"/>
      <c r="CNN3285" s="137"/>
      <c r="CNO3285" s="137"/>
      <c r="CNP3285" s="137"/>
      <c r="CNQ3285" s="137"/>
      <c r="CNR3285" s="137"/>
      <c r="CNS3285" s="137"/>
      <c r="CNT3285" s="137"/>
      <c r="CNU3285" s="137"/>
      <c r="CNV3285" s="137"/>
      <c r="CNW3285" s="137"/>
      <c r="CNX3285" s="137"/>
      <c r="CNY3285" s="137"/>
      <c r="CNZ3285" s="137"/>
      <c r="COA3285" s="137"/>
      <c r="COB3285" s="137"/>
      <c r="COC3285" s="137"/>
      <c r="COD3285" s="137"/>
      <c r="COE3285" s="137"/>
      <c r="COF3285" s="137"/>
      <c r="COG3285" s="137"/>
      <c r="COH3285" s="137"/>
      <c r="COI3285" s="137"/>
      <c r="COJ3285" s="137"/>
      <c r="COK3285" s="137"/>
      <c r="COL3285" s="137"/>
      <c r="COM3285" s="137"/>
      <c r="CON3285" s="137"/>
      <c r="COO3285" s="137"/>
      <c r="COP3285" s="137"/>
      <c r="COQ3285" s="137"/>
      <c r="COR3285" s="137"/>
      <c r="COS3285" s="137"/>
      <c r="COT3285" s="137"/>
      <c r="COU3285" s="137"/>
      <c r="COV3285" s="137"/>
      <c r="COW3285" s="137"/>
      <c r="COX3285" s="137"/>
      <c r="COY3285" s="137"/>
      <c r="COZ3285" s="137"/>
      <c r="CPA3285" s="137"/>
      <c r="CPB3285" s="137"/>
      <c r="CPC3285" s="137"/>
      <c r="CPD3285" s="137"/>
      <c r="CPE3285" s="137"/>
      <c r="CPF3285" s="137"/>
      <c r="CPG3285" s="137"/>
      <c r="CPH3285" s="137"/>
      <c r="CPI3285" s="137"/>
      <c r="CPJ3285" s="137"/>
      <c r="CPK3285" s="137"/>
      <c r="CPL3285" s="137"/>
      <c r="CPM3285" s="137"/>
      <c r="CPN3285" s="137"/>
      <c r="CPO3285" s="137"/>
      <c r="CPP3285" s="137"/>
      <c r="CPQ3285" s="137"/>
      <c r="CPR3285" s="137"/>
      <c r="CPS3285" s="137"/>
      <c r="CPT3285" s="137"/>
      <c r="CPU3285" s="137"/>
      <c r="CPV3285" s="137"/>
      <c r="CPW3285" s="137"/>
      <c r="CPX3285" s="137"/>
      <c r="CPY3285" s="137"/>
      <c r="CPZ3285" s="137"/>
      <c r="CQA3285" s="137"/>
      <c r="CQB3285" s="137"/>
      <c r="CQC3285" s="137"/>
      <c r="CQD3285" s="137"/>
      <c r="CQE3285" s="137"/>
      <c r="CQF3285" s="137"/>
      <c r="CQG3285" s="137"/>
      <c r="CQH3285" s="137"/>
      <c r="CQI3285" s="137"/>
      <c r="CQJ3285" s="137"/>
      <c r="CQK3285" s="137"/>
      <c r="CQL3285" s="137"/>
      <c r="CQM3285" s="137"/>
      <c r="CQN3285" s="137"/>
      <c r="CQO3285" s="137"/>
      <c r="CQP3285" s="137"/>
      <c r="CQQ3285" s="137"/>
      <c r="CQR3285" s="137"/>
      <c r="CQS3285" s="137"/>
      <c r="CQT3285" s="137"/>
      <c r="CQU3285" s="137"/>
      <c r="CQV3285" s="137"/>
      <c r="CQW3285" s="137"/>
      <c r="CQX3285" s="137"/>
      <c r="CQY3285" s="137"/>
      <c r="CQZ3285" s="137"/>
      <c r="CRA3285" s="137"/>
      <c r="CRB3285" s="137"/>
      <c r="CRC3285" s="137"/>
      <c r="CRD3285" s="137"/>
      <c r="CRE3285" s="137"/>
      <c r="CRF3285" s="137"/>
      <c r="CRG3285" s="137"/>
      <c r="CRH3285" s="137"/>
      <c r="CRI3285" s="137"/>
      <c r="CRJ3285" s="137"/>
      <c r="CRK3285" s="137"/>
      <c r="CRL3285" s="137"/>
      <c r="CRM3285" s="137"/>
      <c r="CRN3285" s="137"/>
      <c r="CRO3285" s="137"/>
      <c r="CRP3285" s="137"/>
      <c r="CRQ3285" s="137"/>
      <c r="CRR3285" s="137"/>
      <c r="CRS3285" s="137"/>
      <c r="CRT3285" s="137"/>
      <c r="CRU3285" s="137"/>
      <c r="CRV3285" s="137"/>
      <c r="CRW3285" s="137"/>
      <c r="CRX3285" s="137"/>
      <c r="CRY3285" s="137"/>
      <c r="CRZ3285" s="137"/>
      <c r="CSA3285" s="137"/>
      <c r="CSB3285" s="137"/>
      <c r="CSC3285" s="137"/>
      <c r="CSD3285" s="137"/>
      <c r="CSE3285" s="137"/>
      <c r="CSF3285" s="137"/>
      <c r="CSG3285" s="137"/>
      <c r="CSH3285" s="137"/>
      <c r="CSI3285" s="137"/>
      <c r="CSJ3285" s="137"/>
      <c r="CSK3285" s="137"/>
      <c r="CSL3285" s="137"/>
      <c r="CSM3285" s="137"/>
      <c r="CSN3285" s="137"/>
      <c r="CSO3285" s="137"/>
      <c r="CSP3285" s="137"/>
      <c r="CSQ3285" s="137"/>
      <c r="CSR3285" s="137"/>
      <c r="CSS3285" s="137"/>
      <c r="CST3285" s="137"/>
      <c r="CSU3285" s="137"/>
      <c r="CSV3285" s="137"/>
      <c r="CSW3285" s="137"/>
      <c r="CSX3285" s="137"/>
      <c r="CSY3285" s="137"/>
      <c r="CSZ3285" s="137"/>
      <c r="CTA3285" s="137"/>
      <c r="CTB3285" s="137"/>
      <c r="CTC3285" s="137"/>
      <c r="CTD3285" s="137"/>
      <c r="CTE3285" s="137"/>
      <c r="CTF3285" s="137"/>
      <c r="CTG3285" s="137"/>
      <c r="CTH3285" s="137"/>
      <c r="CTI3285" s="137"/>
      <c r="CTJ3285" s="137"/>
      <c r="CTK3285" s="137"/>
      <c r="CTL3285" s="137"/>
      <c r="CTM3285" s="137"/>
      <c r="CTN3285" s="137"/>
      <c r="CTO3285" s="137"/>
      <c r="CTP3285" s="137"/>
      <c r="CTQ3285" s="137"/>
      <c r="CTR3285" s="137"/>
      <c r="CTS3285" s="137"/>
      <c r="CTT3285" s="137"/>
      <c r="CTU3285" s="137"/>
      <c r="CTV3285" s="137"/>
      <c r="CTW3285" s="137"/>
      <c r="CTX3285" s="137"/>
      <c r="CTY3285" s="137"/>
      <c r="CTZ3285" s="137"/>
      <c r="CUA3285" s="137"/>
      <c r="CUB3285" s="137"/>
      <c r="CUC3285" s="137"/>
      <c r="CUD3285" s="137"/>
      <c r="CUE3285" s="137"/>
      <c r="CUF3285" s="137"/>
      <c r="CUG3285" s="137"/>
      <c r="CUH3285" s="137"/>
      <c r="CUI3285" s="137"/>
      <c r="CUJ3285" s="137"/>
      <c r="CUK3285" s="137"/>
      <c r="CUL3285" s="137"/>
      <c r="CUM3285" s="137"/>
      <c r="CUN3285" s="137"/>
      <c r="CUO3285" s="137"/>
      <c r="CUP3285" s="137"/>
      <c r="CUQ3285" s="137"/>
      <c r="CUR3285" s="137"/>
      <c r="CUS3285" s="137"/>
      <c r="CUT3285" s="137"/>
      <c r="CUU3285" s="137"/>
      <c r="CUV3285" s="137"/>
      <c r="CUW3285" s="137"/>
      <c r="CUX3285" s="137"/>
      <c r="CUY3285" s="137"/>
      <c r="CUZ3285" s="137"/>
      <c r="CVA3285" s="137"/>
      <c r="CVB3285" s="137"/>
      <c r="CVC3285" s="137"/>
      <c r="CVD3285" s="137"/>
      <c r="CVE3285" s="137"/>
      <c r="CVF3285" s="137"/>
      <c r="CVG3285" s="137"/>
      <c r="CVH3285" s="137"/>
      <c r="CVI3285" s="137"/>
      <c r="CVJ3285" s="137"/>
      <c r="CVK3285" s="137"/>
      <c r="CVL3285" s="137"/>
      <c r="CVM3285" s="137"/>
      <c r="CVN3285" s="137"/>
      <c r="CVO3285" s="137"/>
      <c r="CVP3285" s="137"/>
      <c r="CVQ3285" s="137"/>
      <c r="CVR3285" s="137"/>
      <c r="CVS3285" s="137"/>
      <c r="CVT3285" s="137"/>
      <c r="CVU3285" s="137"/>
      <c r="CVV3285" s="137"/>
      <c r="CVW3285" s="137"/>
      <c r="CVX3285" s="137"/>
      <c r="CVY3285" s="137"/>
      <c r="CVZ3285" s="137"/>
      <c r="CWA3285" s="137"/>
      <c r="CWB3285" s="137"/>
      <c r="CWC3285" s="137"/>
      <c r="CWD3285" s="137"/>
      <c r="CWE3285" s="137"/>
      <c r="CWF3285" s="137"/>
      <c r="CWG3285" s="137"/>
      <c r="CWH3285" s="137"/>
      <c r="CWI3285" s="137"/>
      <c r="CWJ3285" s="137"/>
      <c r="CWK3285" s="137"/>
      <c r="CWL3285" s="137"/>
      <c r="CWM3285" s="137"/>
      <c r="CWN3285" s="137"/>
      <c r="CWO3285" s="137"/>
      <c r="CWP3285" s="137"/>
      <c r="CWQ3285" s="137"/>
      <c r="CWR3285" s="137"/>
      <c r="CWS3285" s="137"/>
      <c r="CWT3285" s="137"/>
      <c r="CWU3285" s="137"/>
      <c r="CWV3285" s="137"/>
      <c r="CWW3285" s="137"/>
      <c r="CWX3285" s="137"/>
      <c r="CWY3285" s="137"/>
      <c r="CWZ3285" s="137"/>
      <c r="CXA3285" s="137"/>
      <c r="CXB3285" s="137"/>
      <c r="CXC3285" s="137"/>
      <c r="CXD3285" s="137"/>
      <c r="CXE3285" s="137"/>
      <c r="CXF3285" s="137"/>
      <c r="CXG3285" s="137"/>
      <c r="CXH3285" s="137"/>
      <c r="CXI3285" s="137"/>
      <c r="CXJ3285" s="137"/>
      <c r="CXK3285" s="137"/>
      <c r="CXL3285" s="137"/>
      <c r="CXM3285" s="137"/>
      <c r="CXN3285" s="137"/>
      <c r="CXO3285" s="137"/>
      <c r="CXP3285" s="137"/>
      <c r="CXQ3285" s="137"/>
      <c r="CXR3285" s="137"/>
      <c r="CXS3285" s="137"/>
      <c r="CXT3285" s="137"/>
      <c r="CXU3285" s="137"/>
      <c r="CXV3285" s="137"/>
      <c r="CXW3285" s="137"/>
      <c r="CXX3285" s="137"/>
      <c r="CXY3285" s="137"/>
      <c r="CXZ3285" s="137"/>
      <c r="CYA3285" s="137"/>
      <c r="CYB3285" s="137"/>
      <c r="CYC3285" s="137"/>
      <c r="CYD3285" s="137"/>
      <c r="CYE3285" s="137"/>
      <c r="CYF3285" s="137"/>
      <c r="CYG3285" s="137"/>
      <c r="CYH3285" s="137"/>
      <c r="CYI3285" s="137"/>
      <c r="CYJ3285" s="137"/>
      <c r="CYK3285" s="137"/>
      <c r="CYL3285" s="137"/>
      <c r="CYM3285" s="137"/>
      <c r="CYN3285" s="137"/>
      <c r="CYO3285" s="137"/>
      <c r="CYP3285" s="137"/>
      <c r="CYQ3285" s="137"/>
      <c r="CYR3285" s="137"/>
      <c r="CYS3285" s="137"/>
      <c r="CYT3285" s="137"/>
      <c r="CYU3285" s="137"/>
      <c r="CYV3285" s="137"/>
      <c r="CYW3285" s="137"/>
      <c r="CYX3285" s="137"/>
      <c r="CYY3285" s="137"/>
      <c r="CYZ3285" s="137"/>
      <c r="CZA3285" s="137"/>
      <c r="CZB3285" s="137"/>
      <c r="CZC3285" s="137"/>
      <c r="CZD3285" s="137"/>
      <c r="CZE3285" s="137"/>
      <c r="CZF3285" s="137"/>
      <c r="CZG3285" s="137"/>
      <c r="CZH3285" s="137"/>
      <c r="CZI3285" s="137"/>
      <c r="CZJ3285" s="137"/>
      <c r="CZK3285" s="137"/>
      <c r="CZL3285" s="137"/>
      <c r="CZM3285" s="137"/>
      <c r="CZN3285" s="137"/>
      <c r="CZO3285" s="137"/>
      <c r="CZP3285" s="137"/>
      <c r="CZQ3285" s="137"/>
      <c r="CZR3285" s="137"/>
      <c r="CZS3285" s="137"/>
      <c r="CZT3285" s="137"/>
      <c r="CZU3285" s="137"/>
      <c r="CZV3285" s="137"/>
      <c r="CZW3285" s="137"/>
      <c r="CZX3285" s="137"/>
      <c r="CZY3285" s="137"/>
      <c r="CZZ3285" s="137"/>
      <c r="DAA3285" s="137"/>
      <c r="DAB3285" s="137"/>
      <c r="DAC3285" s="137"/>
      <c r="DAD3285" s="137"/>
      <c r="DAE3285" s="137"/>
      <c r="DAF3285" s="137"/>
      <c r="DAG3285" s="137"/>
      <c r="DAH3285" s="137"/>
      <c r="DAI3285" s="137"/>
      <c r="DAJ3285" s="137"/>
      <c r="DAK3285" s="137"/>
      <c r="DAL3285" s="137"/>
      <c r="DAM3285" s="137"/>
      <c r="DAN3285" s="137"/>
      <c r="DAO3285" s="137"/>
      <c r="DAP3285" s="137"/>
      <c r="DAQ3285" s="137"/>
      <c r="DAR3285" s="137"/>
      <c r="DAS3285" s="137"/>
      <c r="DAT3285" s="137"/>
      <c r="DAU3285" s="137"/>
      <c r="DAV3285" s="137"/>
      <c r="DAW3285" s="137"/>
      <c r="DAX3285" s="137"/>
      <c r="DAY3285" s="137"/>
      <c r="DAZ3285" s="137"/>
      <c r="DBA3285" s="137"/>
      <c r="DBB3285" s="137"/>
      <c r="DBC3285" s="137"/>
      <c r="DBD3285" s="137"/>
      <c r="DBE3285" s="137"/>
      <c r="DBF3285" s="137"/>
      <c r="DBG3285" s="137"/>
      <c r="DBH3285" s="137"/>
      <c r="DBI3285" s="137"/>
      <c r="DBJ3285" s="137"/>
      <c r="DBK3285" s="137"/>
      <c r="DBL3285" s="137"/>
      <c r="DBM3285" s="137"/>
      <c r="DBN3285" s="137"/>
      <c r="DBO3285" s="137"/>
      <c r="DBP3285" s="137"/>
      <c r="DBQ3285" s="137"/>
      <c r="DBR3285" s="137"/>
      <c r="DBS3285" s="137"/>
      <c r="DBT3285" s="137"/>
      <c r="DBU3285" s="137"/>
      <c r="DBV3285" s="137"/>
      <c r="DBW3285" s="137"/>
      <c r="DBX3285" s="137"/>
      <c r="DBY3285" s="137"/>
      <c r="DBZ3285" s="137"/>
      <c r="DCA3285" s="137"/>
      <c r="DCB3285" s="137"/>
      <c r="DCC3285" s="137"/>
      <c r="DCD3285" s="137"/>
      <c r="DCE3285" s="137"/>
      <c r="DCF3285" s="137"/>
      <c r="DCG3285" s="137"/>
      <c r="DCH3285" s="137"/>
      <c r="DCI3285" s="137"/>
      <c r="DCJ3285" s="137"/>
      <c r="DCK3285" s="137"/>
      <c r="DCL3285" s="137"/>
      <c r="DCM3285" s="137"/>
      <c r="DCN3285" s="137"/>
      <c r="DCO3285" s="137"/>
      <c r="DCP3285" s="137"/>
      <c r="DCQ3285" s="137"/>
      <c r="DCR3285" s="137"/>
      <c r="DCS3285" s="137"/>
      <c r="DCT3285" s="137"/>
      <c r="DCU3285" s="137"/>
      <c r="DCV3285" s="137"/>
      <c r="DCW3285" s="137"/>
      <c r="DCX3285" s="137"/>
      <c r="DCY3285" s="137"/>
      <c r="DCZ3285" s="137"/>
      <c r="DDA3285" s="137"/>
      <c r="DDB3285" s="137"/>
      <c r="DDC3285" s="137"/>
      <c r="DDD3285" s="137"/>
      <c r="DDE3285" s="137"/>
      <c r="DDF3285" s="137"/>
      <c r="DDG3285" s="137"/>
      <c r="DDH3285" s="137"/>
      <c r="DDI3285" s="137"/>
      <c r="DDJ3285" s="137"/>
      <c r="DDK3285" s="137"/>
      <c r="DDL3285" s="137"/>
      <c r="DDM3285" s="137"/>
      <c r="DDN3285" s="137"/>
      <c r="DDO3285" s="137"/>
      <c r="DDP3285" s="137"/>
      <c r="DDQ3285" s="137"/>
      <c r="DDR3285" s="137"/>
      <c r="DDS3285" s="137"/>
      <c r="DDT3285" s="137"/>
      <c r="DDU3285" s="137"/>
      <c r="DDV3285" s="137"/>
      <c r="DDW3285" s="137"/>
      <c r="DDX3285" s="137"/>
      <c r="DDY3285" s="137"/>
      <c r="DDZ3285" s="137"/>
      <c r="DEA3285" s="137"/>
      <c r="DEB3285" s="137"/>
      <c r="DEC3285" s="137"/>
      <c r="DED3285" s="137"/>
      <c r="DEE3285" s="137"/>
      <c r="DEF3285" s="137"/>
      <c r="DEG3285" s="137"/>
      <c r="DEH3285" s="137"/>
      <c r="DEI3285" s="137"/>
      <c r="DEJ3285" s="137"/>
      <c r="DEK3285" s="137"/>
      <c r="DEL3285" s="137"/>
      <c r="DEM3285" s="137"/>
      <c r="DEN3285" s="137"/>
      <c r="DEO3285" s="137"/>
      <c r="DEP3285" s="137"/>
      <c r="DEQ3285" s="137"/>
      <c r="DER3285" s="137"/>
      <c r="DES3285" s="137"/>
      <c r="DET3285" s="137"/>
      <c r="DEU3285" s="137"/>
      <c r="DEV3285" s="137"/>
      <c r="DEW3285" s="137"/>
      <c r="DEX3285" s="137"/>
      <c r="DEY3285" s="137"/>
      <c r="DEZ3285" s="137"/>
      <c r="DFA3285" s="137"/>
      <c r="DFB3285" s="137"/>
      <c r="DFC3285" s="137"/>
      <c r="DFD3285" s="137"/>
      <c r="DFE3285" s="137"/>
      <c r="DFF3285" s="137"/>
      <c r="DFG3285" s="137"/>
      <c r="DFH3285" s="137"/>
      <c r="DFI3285" s="137"/>
      <c r="DFJ3285" s="137"/>
      <c r="DFK3285" s="137"/>
      <c r="DFL3285" s="137"/>
      <c r="DFM3285" s="137"/>
      <c r="DFN3285" s="137"/>
      <c r="DFO3285" s="137"/>
      <c r="DFP3285" s="137"/>
      <c r="DFQ3285" s="137"/>
      <c r="DFR3285" s="137"/>
      <c r="DFS3285" s="137"/>
      <c r="DFT3285" s="137"/>
      <c r="DFU3285" s="137"/>
      <c r="DFV3285" s="137"/>
      <c r="DFW3285" s="137"/>
      <c r="DFX3285" s="137"/>
      <c r="DFY3285" s="137"/>
      <c r="DFZ3285" s="137"/>
      <c r="DGA3285" s="137"/>
      <c r="DGB3285" s="137"/>
      <c r="DGC3285" s="137"/>
      <c r="DGD3285" s="137"/>
      <c r="DGE3285" s="137"/>
      <c r="DGF3285" s="137"/>
      <c r="DGG3285" s="137"/>
      <c r="DGH3285" s="137"/>
      <c r="DGI3285" s="137"/>
      <c r="DGJ3285" s="137"/>
      <c r="DGK3285" s="137"/>
      <c r="DGL3285" s="137"/>
      <c r="DGM3285" s="137"/>
      <c r="DGN3285" s="137"/>
      <c r="DGO3285" s="137"/>
      <c r="DGP3285" s="137"/>
      <c r="DGQ3285" s="137"/>
      <c r="DGR3285" s="137"/>
      <c r="DGS3285" s="137"/>
      <c r="DGT3285" s="137"/>
      <c r="DGU3285" s="137"/>
      <c r="DGV3285" s="137"/>
      <c r="DGW3285" s="137"/>
      <c r="DGX3285" s="137"/>
      <c r="DGY3285" s="137"/>
      <c r="DGZ3285" s="137"/>
      <c r="DHA3285" s="137"/>
      <c r="DHB3285" s="137"/>
      <c r="DHC3285" s="137"/>
      <c r="DHD3285" s="137"/>
      <c r="DHE3285" s="137"/>
      <c r="DHF3285" s="137"/>
      <c r="DHG3285" s="137"/>
      <c r="DHH3285" s="137"/>
      <c r="DHI3285" s="137"/>
      <c r="DHJ3285" s="137"/>
      <c r="DHK3285" s="137"/>
      <c r="DHL3285" s="137"/>
      <c r="DHM3285" s="137"/>
      <c r="DHN3285" s="137"/>
      <c r="DHO3285" s="137"/>
    </row>
    <row r="3286" spans="1:2927" s="148" customFormat="1" ht="26.15" customHeight="1" outlineLevel="1" x14ac:dyDescent="0.35">
      <c r="A3286" s="83" t="s">
        <v>4535</v>
      </c>
      <c r="B3286" s="84" t="s">
        <v>61</v>
      </c>
      <c r="C3286" s="85"/>
      <c r="D3286" s="86"/>
      <c r="E3286" s="101"/>
      <c r="F3286" s="101"/>
      <c r="G3286" s="101"/>
      <c r="H3286" s="101"/>
      <c r="I3286" s="101">
        <f t="shared" si="201"/>
        <v>0</v>
      </c>
      <c r="J3286" s="101"/>
      <c r="K3286" s="101"/>
      <c r="L3286" s="101"/>
      <c r="M3286" s="101"/>
      <c r="N3286" s="101">
        <f t="shared" si="200"/>
        <v>0</v>
      </c>
      <c r="O3286" s="88">
        <v>46055</v>
      </c>
      <c r="P3286" s="88">
        <v>46062</v>
      </c>
      <c r="Q3286" s="89">
        <v>0.16</v>
      </c>
      <c r="R3286" s="90" t="s">
        <v>33</v>
      </c>
      <c r="S3286" s="91"/>
      <c r="T3286" s="91"/>
      <c r="U3286" s="102"/>
      <c r="V3286" s="137"/>
      <c r="W3286" s="137"/>
      <c r="X3286" s="137"/>
      <c r="Y3286" s="137"/>
      <c r="Z3286" s="137"/>
      <c r="AA3286" s="137"/>
      <c r="AB3286" s="137"/>
      <c r="AC3286" s="137"/>
      <c r="AD3286" s="137"/>
      <c r="AE3286" s="137"/>
      <c r="AF3286" s="137"/>
      <c r="AG3286" s="137"/>
      <c r="AH3286" s="137"/>
      <c r="AI3286" s="137"/>
      <c r="AJ3286" s="137"/>
      <c r="AK3286" s="137"/>
      <c r="AL3286" s="137"/>
      <c r="AM3286" s="137"/>
      <c r="AN3286" s="137"/>
      <c r="AO3286" s="137"/>
      <c r="AP3286" s="137"/>
      <c r="AQ3286" s="137"/>
      <c r="AR3286" s="137"/>
      <c r="AS3286" s="137"/>
      <c r="AT3286" s="137"/>
      <c r="AU3286" s="137"/>
      <c r="AV3286" s="137"/>
      <c r="AW3286" s="137"/>
      <c r="AX3286" s="137"/>
      <c r="AY3286" s="137"/>
      <c r="AZ3286" s="137"/>
      <c r="BA3286" s="137"/>
      <c r="BB3286" s="137"/>
      <c r="BC3286" s="137"/>
      <c r="BD3286" s="137"/>
      <c r="BE3286" s="137"/>
      <c r="BF3286" s="137"/>
      <c r="BG3286" s="137"/>
      <c r="BH3286" s="137"/>
      <c r="BI3286" s="137"/>
      <c r="BJ3286" s="137"/>
      <c r="BK3286" s="137"/>
      <c r="BL3286" s="137"/>
      <c r="BM3286" s="137"/>
      <c r="BN3286" s="137"/>
      <c r="BO3286" s="137"/>
      <c r="BP3286" s="137"/>
      <c r="BQ3286" s="137"/>
      <c r="BR3286" s="137"/>
      <c r="BS3286" s="137"/>
      <c r="BT3286" s="137"/>
      <c r="BU3286" s="137"/>
      <c r="BV3286" s="137"/>
      <c r="BW3286" s="137"/>
      <c r="BX3286" s="137"/>
      <c r="BY3286" s="137"/>
      <c r="BZ3286" s="137"/>
      <c r="CA3286" s="137"/>
      <c r="CB3286" s="137"/>
      <c r="CC3286" s="137"/>
      <c r="CD3286" s="137"/>
      <c r="CE3286" s="137"/>
      <c r="CF3286" s="137"/>
      <c r="CG3286" s="137"/>
      <c r="CH3286" s="137"/>
      <c r="CI3286" s="137"/>
      <c r="CJ3286" s="137"/>
      <c r="CK3286" s="137"/>
      <c r="CL3286" s="137"/>
      <c r="CM3286" s="137"/>
      <c r="CN3286" s="137"/>
      <c r="CO3286" s="137"/>
      <c r="CP3286" s="137"/>
      <c r="CQ3286" s="137"/>
      <c r="CR3286" s="137"/>
      <c r="CS3286" s="137"/>
      <c r="CT3286" s="137"/>
      <c r="CU3286" s="137"/>
      <c r="CV3286" s="137"/>
      <c r="CW3286" s="137"/>
      <c r="CX3286" s="137"/>
      <c r="CY3286" s="137"/>
      <c r="CZ3286" s="137"/>
      <c r="DA3286" s="137"/>
      <c r="DB3286" s="137"/>
      <c r="DC3286" s="137"/>
      <c r="DD3286" s="137"/>
      <c r="DE3286" s="137"/>
      <c r="DF3286" s="137"/>
      <c r="DG3286" s="137"/>
      <c r="DH3286" s="137"/>
      <c r="DI3286" s="137"/>
      <c r="DJ3286" s="137"/>
      <c r="DK3286" s="137"/>
      <c r="DL3286" s="137"/>
      <c r="DM3286" s="137"/>
      <c r="DN3286" s="137"/>
      <c r="DO3286" s="137"/>
      <c r="DP3286" s="137"/>
      <c r="DQ3286" s="137"/>
      <c r="DR3286" s="137"/>
      <c r="DS3286" s="137"/>
      <c r="DT3286" s="137"/>
      <c r="DU3286" s="137"/>
      <c r="DV3286" s="137"/>
      <c r="DW3286" s="137"/>
      <c r="DX3286" s="137"/>
      <c r="DY3286" s="137"/>
      <c r="DZ3286" s="137"/>
      <c r="EA3286" s="137"/>
      <c r="EB3286" s="137"/>
      <c r="EC3286" s="137"/>
      <c r="ED3286" s="137"/>
      <c r="EE3286" s="137"/>
      <c r="EF3286" s="137"/>
      <c r="EG3286" s="137"/>
      <c r="EH3286" s="137"/>
      <c r="EI3286" s="137"/>
      <c r="EJ3286" s="137"/>
      <c r="EK3286" s="137"/>
      <c r="EL3286" s="137"/>
      <c r="EM3286" s="137"/>
      <c r="EN3286" s="137"/>
      <c r="EO3286" s="137"/>
      <c r="EP3286" s="137"/>
      <c r="EQ3286" s="137"/>
      <c r="ER3286" s="137"/>
      <c r="ES3286" s="137"/>
      <c r="ET3286" s="137"/>
      <c r="EU3286" s="137"/>
      <c r="EV3286" s="137"/>
      <c r="EW3286" s="137"/>
      <c r="EX3286" s="137"/>
      <c r="EY3286" s="137"/>
      <c r="EZ3286" s="137"/>
      <c r="FA3286" s="137"/>
      <c r="FB3286" s="137"/>
      <c r="FC3286" s="137"/>
      <c r="FD3286" s="137"/>
      <c r="FE3286" s="137"/>
      <c r="FF3286" s="137"/>
      <c r="FG3286" s="137"/>
      <c r="FH3286" s="137"/>
      <c r="FI3286" s="137"/>
      <c r="FJ3286" s="137"/>
      <c r="FK3286" s="137"/>
      <c r="FL3286" s="137"/>
      <c r="FM3286" s="137"/>
      <c r="FN3286" s="137"/>
      <c r="FO3286" s="137"/>
      <c r="FP3286" s="137"/>
      <c r="FQ3286" s="137"/>
      <c r="FR3286" s="137"/>
      <c r="FS3286" s="137"/>
      <c r="FT3286" s="137"/>
      <c r="FU3286" s="137"/>
      <c r="FV3286" s="137"/>
      <c r="FW3286" s="137"/>
      <c r="FX3286" s="137"/>
      <c r="FY3286" s="137"/>
      <c r="FZ3286" s="137"/>
      <c r="GA3286" s="137"/>
      <c r="GB3286" s="137"/>
      <c r="GC3286" s="137"/>
      <c r="GD3286" s="137"/>
      <c r="GE3286" s="137"/>
      <c r="GF3286" s="137"/>
      <c r="GG3286" s="137"/>
      <c r="GH3286" s="137"/>
      <c r="GI3286" s="137"/>
      <c r="GJ3286" s="137"/>
      <c r="GK3286" s="137"/>
      <c r="GL3286" s="137"/>
      <c r="GM3286" s="137"/>
      <c r="GN3286" s="137"/>
      <c r="GO3286" s="137"/>
      <c r="GP3286" s="137"/>
      <c r="GQ3286" s="137"/>
      <c r="GR3286" s="137"/>
      <c r="GS3286" s="137"/>
      <c r="GT3286" s="137"/>
      <c r="GU3286" s="137"/>
      <c r="GV3286" s="137"/>
      <c r="GW3286" s="137"/>
      <c r="GX3286" s="137"/>
      <c r="GY3286" s="137"/>
      <c r="GZ3286" s="137"/>
      <c r="HA3286" s="137"/>
      <c r="HB3286" s="137"/>
      <c r="HC3286" s="137"/>
      <c r="HD3286" s="137"/>
      <c r="HE3286" s="137"/>
      <c r="HF3286" s="137"/>
      <c r="HG3286" s="137"/>
      <c r="HH3286" s="137"/>
      <c r="HI3286" s="137"/>
      <c r="HJ3286" s="137"/>
      <c r="HK3286" s="137"/>
      <c r="HL3286" s="137"/>
      <c r="HM3286" s="137"/>
      <c r="HN3286" s="137"/>
      <c r="HO3286" s="137"/>
      <c r="HP3286" s="137"/>
      <c r="HQ3286" s="137"/>
      <c r="HR3286" s="137"/>
      <c r="HS3286" s="137"/>
      <c r="HT3286" s="137"/>
      <c r="HU3286" s="137"/>
      <c r="HV3286" s="137"/>
      <c r="HW3286" s="137"/>
      <c r="HX3286" s="137"/>
      <c r="HY3286" s="137"/>
      <c r="HZ3286" s="137"/>
      <c r="IA3286" s="137"/>
      <c r="IB3286" s="137"/>
      <c r="IC3286" s="137"/>
      <c r="ID3286" s="137"/>
      <c r="IE3286" s="137"/>
      <c r="IF3286" s="137"/>
      <c r="IG3286" s="137"/>
      <c r="IH3286" s="137"/>
      <c r="II3286" s="137"/>
      <c r="IJ3286" s="137"/>
      <c r="IK3286" s="137"/>
      <c r="IL3286" s="137"/>
      <c r="IM3286" s="137"/>
      <c r="IN3286" s="137"/>
      <c r="IO3286" s="137"/>
      <c r="IP3286" s="137"/>
      <c r="IQ3286" s="137"/>
      <c r="IR3286" s="137"/>
      <c r="IS3286" s="137"/>
      <c r="IT3286" s="137"/>
      <c r="IU3286" s="137"/>
      <c r="IV3286" s="137"/>
      <c r="IW3286" s="137"/>
      <c r="IX3286" s="137"/>
      <c r="IY3286" s="137"/>
      <c r="IZ3286" s="137"/>
      <c r="JA3286" s="137"/>
      <c r="JB3286" s="137"/>
      <c r="JC3286" s="137"/>
      <c r="JD3286" s="137"/>
      <c r="JE3286" s="137"/>
      <c r="JF3286" s="137"/>
      <c r="JG3286" s="137"/>
      <c r="JH3286" s="137"/>
      <c r="JI3286" s="137"/>
      <c r="JJ3286" s="137"/>
      <c r="JK3286" s="137"/>
      <c r="JL3286" s="137"/>
      <c r="JM3286" s="137"/>
      <c r="JN3286" s="137"/>
      <c r="JO3286" s="137"/>
      <c r="JP3286" s="137"/>
      <c r="JQ3286" s="137"/>
      <c r="JR3286" s="137"/>
      <c r="JS3286" s="137"/>
      <c r="JT3286" s="137"/>
      <c r="JU3286" s="137"/>
      <c r="JV3286" s="137"/>
      <c r="JW3286" s="137"/>
      <c r="JX3286" s="137"/>
      <c r="JY3286" s="137"/>
      <c r="JZ3286" s="137"/>
      <c r="KA3286" s="137"/>
      <c r="KB3286" s="137"/>
      <c r="KC3286" s="137"/>
      <c r="KD3286" s="137"/>
      <c r="KE3286" s="137"/>
      <c r="KF3286" s="137"/>
      <c r="KG3286" s="137"/>
      <c r="KH3286" s="137"/>
      <c r="KI3286" s="137"/>
      <c r="KJ3286" s="137"/>
      <c r="KK3286" s="137"/>
      <c r="KL3286" s="137"/>
      <c r="KM3286" s="137"/>
      <c r="KN3286" s="137"/>
      <c r="KO3286" s="137"/>
      <c r="KP3286" s="137"/>
      <c r="KQ3286" s="137"/>
      <c r="KR3286" s="137"/>
      <c r="KS3286" s="137"/>
      <c r="KT3286" s="137"/>
      <c r="KU3286" s="137"/>
      <c r="KV3286" s="137"/>
      <c r="KW3286" s="137"/>
      <c r="KX3286" s="137"/>
      <c r="KY3286" s="137"/>
      <c r="KZ3286" s="137"/>
      <c r="LA3286" s="137"/>
      <c r="LB3286" s="137"/>
      <c r="LC3286" s="137"/>
      <c r="LD3286" s="137"/>
      <c r="LE3286" s="137"/>
      <c r="LF3286" s="137"/>
      <c r="LG3286" s="137"/>
      <c r="LH3286" s="137"/>
      <c r="LI3286" s="137"/>
      <c r="LJ3286" s="137"/>
      <c r="LK3286" s="137"/>
      <c r="LL3286" s="137"/>
      <c r="LM3286" s="137"/>
      <c r="LN3286" s="137"/>
      <c r="LO3286" s="137"/>
      <c r="LP3286" s="137"/>
      <c r="LQ3286" s="137"/>
      <c r="LR3286" s="137"/>
      <c r="LS3286" s="137"/>
      <c r="LT3286" s="137"/>
      <c r="LU3286" s="137"/>
      <c r="LV3286" s="137"/>
      <c r="LW3286" s="137"/>
      <c r="LX3286" s="137"/>
      <c r="LY3286" s="137"/>
      <c r="LZ3286" s="137"/>
      <c r="MA3286" s="137"/>
      <c r="MB3286" s="137"/>
      <c r="MC3286" s="137"/>
      <c r="MD3286" s="137"/>
      <c r="ME3286" s="137"/>
      <c r="MF3286" s="137"/>
      <c r="MG3286" s="137"/>
      <c r="MH3286" s="137"/>
      <c r="MI3286" s="137"/>
      <c r="MJ3286" s="137"/>
      <c r="MK3286" s="137"/>
      <c r="ML3286" s="137"/>
      <c r="MM3286" s="137"/>
      <c r="MN3286" s="137"/>
      <c r="MO3286" s="137"/>
      <c r="MP3286" s="137"/>
      <c r="MQ3286" s="137"/>
      <c r="MR3286" s="137"/>
      <c r="MS3286" s="137"/>
      <c r="MT3286" s="137"/>
      <c r="MU3286" s="137"/>
      <c r="MV3286" s="137"/>
      <c r="MW3286" s="137"/>
      <c r="MX3286" s="137"/>
      <c r="MY3286" s="137"/>
      <c r="MZ3286" s="137"/>
      <c r="NA3286" s="137"/>
      <c r="NB3286" s="137"/>
      <c r="NC3286" s="137"/>
      <c r="ND3286" s="137"/>
      <c r="NE3286" s="137"/>
      <c r="NF3286" s="137"/>
      <c r="NG3286" s="137"/>
      <c r="NH3286" s="137"/>
      <c r="NI3286" s="137"/>
      <c r="NJ3286" s="137"/>
      <c r="NK3286" s="137"/>
      <c r="NL3286" s="137"/>
      <c r="NM3286" s="137"/>
      <c r="NN3286" s="137"/>
      <c r="NO3286" s="137"/>
      <c r="NP3286" s="137"/>
      <c r="NQ3286" s="137"/>
      <c r="NR3286" s="137"/>
      <c r="NS3286" s="137"/>
      <c r="NT3286" s="137"/>
      <c r="NU3286" s="137"/>
      <c r="NV3286" s="137"/>
      <c r="NW3286" s="137"/>
      <c r="NX3286" s="137"/>
      <c r="NY3286" s="137"/>
      <c r="NZ3286" s="137"/>
      <c r="OA3286" s="137"/>
      <c r="OB3286" s="137"/>
      <c r="OC3286" s="137"/>
      <c r="OD3286" s="137"/>
      <c r="OE3286" s="137"/>
      <c r="OF3286" s="137"/>
      <c r="OG3286" s="137"/>
      <c r="OH3286" s="137"/>
      <c r="OI3286" s="137"/>
      <c r="OJ3286" s="137"/>
      <c r="OK3286" s="137"/>
      <c r="OL3286" s="137"/>
      <c r="OM3286" s="137"/>
      <c r="ON3286" s="137"/>
      <c r="OO3286" s="137"/>
      <c r="OP3286" s="137"/>
      <c r="OQ3286" s="137"/>
      <c r="OR3286" s="137"/>
      <c r="OS3286" s="137"/>
      <c r="OT3286" s="137"/>
      <c r="OU3286" s="137"/>
      <c r="OV3286" s="137"/>
      <c r="OW3286" s="137"/>
      <c r="OX3286" s="137"/>
      <c r="OY3286" s="137"/>
      <c r="OZ3286" s="137"/>
      <c r="PA3286" s="137"/>
      <c r="PB3286" s="137"/>
      <c r="PC3286" s="137"/>
      <c r="PD3286" s="137"/>
      <c r="PE3286" s="137"/>
      <c r="PF3286" s="137"/>
      <c r="PG3286" s="137"/>
      <c r="PH3286" s="137"/>
      <c r="PI3286" s="137"/>
      <c r="PJ3286" s="137"/>
      <c r="PK3286" s="137"/>
      <c r="PL3286" s="137"/>
      <c r="PM3286" s="137"/>
      <c r="PN3286" s="137"/>
      <c r="PO3286" s="137"/>
      <c r="PP3286" s="137"/>
      <c r="PQ3286" s="137"/>
      <c r="PR3286" s="137"/>
      <c r="PS3286" s="137"/>
      <c r="PT3286" s="137"/>
      <c r="PU3286" s="137"/>
      <c r="PV3286" s="137"/>
      <c r="PW3286" s="137"/>
      <c r="PX3286" s="137"/>
      <c r="PY3286" s="137"/>
      <c r="PZ3286" s="137"/>
      <c r="QA3286" s="137"/>
      <c r="QB3286" s="137"/>
      <c r="QC3286" s="137"/>
      <c r="QD3286" s="137"/>
      <c r="QE3286" s="137"/>
      <c r="QF3286" s="137"/>
      <c r="QG3286" s="137"/>
      <c r="QH3286" s="137"/>
      <c r="QI3286" s="137"/>
      <c r="QJ3286" s="137"/>
      <c r="QK3286" s="137"/>
      <c r="QL3286" s="137"/>
      <c r="QM3286" s="137"/>
      <c r="QN3286" s="137"/>
      <c r="QO3286" s="137"/>
      <c r="QP3286" s="137"/>
      <c r="QQ3286" s="137"/>
      <c r="QR3286" s="137"/>
      <c r="QS3286" s="137"/>
      <c r="QT3286" s="137"/>
      <c r="QU3286" s="137"/>
      <c r="QV3286" s="137"/>
      <c r="QW3286" s="137"/>
      <c r="QX3286" s="137"/>
      <c r="QY3286" s="137"/>
      <c r="QZ3286" s="137"/>
      <c r="RA3286" s="137"/>
      <c r="RB3286" s="137"/>
      <c r="RC3286" s="137"/>
      <c r="RD3286" s="137"/>
      <c r="RE3286" s="137"/>
      <c r="RF3286" s="137"/>
      <c r="RG3286" s="137"/>
      <c r="RH3286" s="137"/>
      <c r="RI3286" s="137"/>
      <c r="RJ3286" s="137"/>
      <c r="RK3286" s="137"/>
      <c r="RL3286" s="137"/>
      <c r="RM3286" s="137"/>
      <c r="RN3286" s="137"/>
      <c r="RO3286" s="137"/>
      <c r="RP3286" s="137"/>
      <c r="RQ3286" s="137"/>
      <c r="RR3286" s="137"/>
      <c r="RS3286" s="137"/>
      <c r="RT3286" s="137"/>
      <c r="RU3286" s="137"/>
      <c r="RV3286" s="137"/>
      <c r="RW3286" s="137"/>
      <c r="RX3286" s="137"/>
      <c r="RY3286" s="137"/>
      <c r="RZ3286" s="137"/>
      <c r="SA3286" s="137"/>
      <c r="SB3286" s="137"/>
      <c r="SC3286" s="137"/>
      <c r="SD3286" s="137"/>
      <c r="SE3286" s="137"/>
      <c r="SF3286" s="137"/>
      <c r="SG3286" s="137"/>
      <c r="SH3286" s="137"/>
      <c r="SI3286" s="137"/>
      <c r="SJ3286" s="137"/>
      <c r="SK3286" s="137"/>
      <c r="SL3286" s="137"/>
      <c r="SM3286" s="137"/>
      <c r="SN3286" s="137"/>
      <c r="SO3286" s="137"/>
      <c r="SP3286" s="137"/>
      <c r="SQ3286" s="137"/>
      <c r="SR3286" s="137"/>
      <c r="SS3286" s="137"/>
      <c r="ST3286" s="137"/>
      <c r="SU3286" s="137"/>
      <c r="SV3286" s="137"/>
      <c r="SW3286" s="137"/>
      <c r="SX3286" s="137"/>
      <c r="SY3286" s="137"/>
      <c r="SZ3286" s="137"/>
      <c r="TA3286" s="137"/>
      <c r="TB3286" s="137"/>
      <c r="TC3286" s="137"/>
      <c r="TD3286" s="137"/>
      <c r="TE3286" s="137"/>
      <c r="TF3286" s="137"/>
      <c r="TG3286" s="137"/>
      <c r="TH3286" s="137"/>
      <c r="TI3286" s="137"/>
      <c r="TJ3286" s="137"/>
      <c r="TK3286" s="137"/>
      <c r="TL3286" s="137"/>
      <c r="TM3286" s="137"/>
      <c r="TN3286" s="137"/>
      <c r="TO3286" s="137"/>
      <c r="TP3286" s="137"/>
      <c r="TQ3286" s="137"/>
      <c r="TR3286" s="137"/>
      <c r="TS3286" s="137"/>
      <c r="TT3286" s="137"/>
      <c r="TU3286" s="137"/>
      <c r="TV3286" s="137"/>
      <c r="TW3286" s="137"/>
      <c r="TX3286" s="137"/>
      <c r="TY3286" s="137"/>
      <c r="TZ3286" s="137"/>
      <c r="UA3286" s="137"/>
      <c r="UB3286" s="137"/>
      <c r="UC3286" s="137"/>
      <c r="UD3286" s="137"/>
      <c r="UE3286" s="137"/>
      <c r="UF3286" s="137"/>
      <c r="UG3286" s="137"/>
      <c r="UH3286" s="137"/>
      <c r="UI3286" s="137"/>
      <c r="UJ3286" s="137"/>
      <c r="UK3286" s="137"/>
      <c r="UL3286" s="137"/>
      <c r="UM3286" s="137"/>
      <c r="UN3286" s="137"/>
      <c r="UO3286" s="137"/>
      <c r="UP3286" s="137"/>
      <c r="UQ3286" s="137"/>
      <c r="UR3286" s="137"/>
      <c r="US3286" s="137"/>
      <c r="UT3286" s="137"/>
      <c r="UU3286" s="137"/>
      <c r="UV3286" s="137"/>
      <c r="UW3286" s="137"/>
      <c r="UX3286" s="137"/>
      <c r="UY3286" s="137"/>
      <c r="UZ3286" s="137"/>
      <c r="VA3286" s="137"/>
      <c r="VB3286" s="137"/>
      <c r="VC3286" s="137"/>
      <c r="VD3286" s="137"/>
      <c r="VE3286" s="137"/>
      <c r="VF3286" s="137"/>
      <c r="VG3286" s="137"/>
      <c r="VH3286" s="137"/>
      <c r="VI3286" s="137"/>
      <c r="VJ3286" s="137"/>
      <c r="VK3286" s="137"/>
      <c r="VL3286" s="137"/>
      <c r="VM3286" s="137"/>
      <c r="VN3286" s="137"/>
      <c r="VO3286" s="137"/>
      <c r="VP3286" s="137"/>
      <c r="VQ3286" s="137"/>
      <c r="VR3286" s="137"/>
      <c r="VS3286" s="137"/>
      <c r="VT3286" s="137"/>
      <c r="VU3286" s="137"/>
      <c r="VV3286" s="137"/>
      <c r="VW3286" s="137"/>
      <c r="VX3286" s="137"/>
      <c r="VY3286" s="137"/>
      <c r="VZ3286" s="137"/>
      <c r="WA3286" s="137"/>
      <c r="WB3286" s="137"/>
      <c r="WC3286" s="137"/>
      <c r="WD3286" s="137"/>
      <c r="WE3286" s="137"/>
      <c r="WF3286" s="137"/>
      <c r="WG3286" s="137"/>
      <c r="WH3286" s="137"/>
      <c r="WI3286" s="137"/>
      <c r="WJ3286" s="137"/>
      <c r="WK3286" s="137"/>
      <c r="WL3286" s="137"/>
      <c r="WM3286" s="137"/>
      <c r="WN3286" s="137"/>
      <c r="WO3286" s="137"/>
      <c r="WP3286" s="137"/>
      <c r="WQ3286" s="137"/>
      <c r="WR3286" s="137"/>
      <c r="WS3286" s="137"/>
      <c r="WT3286" s="137"/>
      <c r="WU3286" s="137"/>
      <c r="WV3286" s="137"/>
      <c r="WW3286" s="137"/>
      <c r="WX3286" s="137"/>
      <c r="WY3286" s="137"/>
      <c r="WZ3286" s="137"/>
      <c r="XA3286" s="137"/>
      <c r="XB3286" s="137"/>
      <c r="XC3286" s="137"/>
      <c r="XD3286" s="137"/>
      <c r="XE3286" s="137"/>
      <c r="XF3286" s="137"/>
      <c r="XG3286" s="137"/>
      <c r="XH3286" s="137"/>
      <c r="XI3286" s="137"/>
      <c r="XJ3286" s="137"/>
      <c r="XK3286" s="137"/>
      <c r="XL3286" s="137"/>
      <c r="XM3286" s="137"/>
      <c r="XN3286" s="137"/>
      <c r="XO3286" s="137"/>
      <c r="XP3286" s="137"/>
      <c r="XQ3286" s="137"/>
      <c r="XR3286" s="137"/>
      <c r="XS3286" s="137"/>
      <c r="XT3286" s="137"/>
      <c r="XU3286" s="137"/>
      <c r="XV3286" s="137"/>
      <c r="XW3286" s="137"/>
      <c r="XX3286" s="137"/>
      <c r="XY3286" s="137"/>
      <c r="XZ3286" s="137"/>
      <c r="YA3286" s="137"/>
      <c r="YB3286" s="137"/>
      <c r="YC3286" s="137"/>
      <c r="YD3286" s="137"/>
      <c r="YE3286" s="137"/>
      <c r="YF3286" s="137"/>
      <c r="YG3286" s="137"/>
      <c r="YH3286" s="137"/>
      <c r="YI3286" s="137"/>
      <c r="YJ3286" s="137"/>
      <c r="YK3286" s="137"/>
      <c r="YL3286" s="137"/>
      <c r="YM3286" s="137"/>
      <c r="YN3286" s="137"/>
      <c r="YO3286" s="137"/>
      <c r="YP3286" s="137"/>
      <c r="YQ3286" s="137"/>
      <c r="YR3286" s="137"/>
      <c r="YS3286" s="137"/>
      <c r="YT3286" s="137"/>
      <c r="YU3286" s="137"/>
      <c r="YV3286" s="137"/>
      <c r="YW3286" s="137"/>
      <c r="YX3286" s="137"/>
      <c r="YY3286" s="137"/>
      <c r="YZ3286" s="137"/>
      <c r="ZA3286" s="137"/>
      <c r="ZB3286" s="137"/>
      <c r="ZC3286" s="137"/>
      <c r="ZD3286" s="137"/>
      <c r="ZE3286" s="137"/>
      <c r="ZF3286" s="137"/>
      <c r="ZG3286" s="137"/>
      <c r="ZH3286" s="137"/>
      <c r="ZI3286" s="137"/>
      <c r="ZJ3286" s="137"/>
      <c r="ZK3286" s="137"/>
      <c r="ZL3286" s="137"/>
      <c r="ZM3286" s="137"/>
      <c r="ZN3286" s="137"/>
      <c r="ZO3286" s="137"/>
      <c r="ZP3286" s="137"/>
      <c r="ZQ3286" s="137"/>
      <c r="ZR3286" s="137"/>
      <c r="ZS3286" s="137"/>
      <c r="ZT3286" s="137"/>
      <c r="ZU3286" s="137"/>
      <c r="ZV3286" s="137"/>
      <c r="ZW3286" s="137"/>
      <c r="ZX3286" s="137"/>
      <c r="ZY3286" s="137"/>
      <c r="ZZ3286" s="137"/>
      <c r="AAA3286" s="137"/>
      <c r="AAB3286" s="137"/>
      <c r="AAC3286" s="137"/>
      <c r="AAD3286" s="137"/>
      <c r="AAE3286" s="137"/>
      <c r="AAF3286" s="137"/>
      <c r="AAG3286" s="137"/>
      <c r="AAH3286" s="137"/>
      <c r="AAI3286" s="137"/>
      <c r="AAJ3286" s="137"/>
      <c r="AAK3286" s="137"/>
      <c r="AAL3286" s="137"/>
      <c r="AAM3286" s="137"/>
      <c r="AAN3286" s="137"/>
      <c r="AAO3286" s="137"/>
      <c r="AAP3286" s="137"/>
      <c r="AAQ3286" s="137"/>
      <c r="AAR3286" s="137"/>
      <c r="AAS3286" s="137"/>
      <c r="AAT3286" s="137"/>
      <c r="AAU3286" s="137"/>
      <c r="AAV3286" s="137"/>
      <c r="AAW3286" s="137"/>
      <c r="AAX3286" s="137"/>
      <c r="AAY3286" s="137"/>
      <c r="AAZ3286" s="137"/>
      <c r="ABA3286" s="137"/>
      <c r="ABB3286" s="137"/>
      <c r="ABC3286" s="137"/>
      <c r="ABD3286" s="137"/>
      <c r="ABE3286" s="137"/>
      <c r="ABF3286" s="137"/>
      <c r="ABG3286" s="137"/>
      <c r="ABH3286" s="137"/>
      <c r="ABI3286" s="137"/>
      <c r="ABJ3286" s="137"/>
      <c r="ABK3286" s="137"/>
      <c r="ABL3286" s="137"/>
      <c r="ABM3286" s="137"/>
      <c r="ABN3286" s="137"/>
      <c r="ABO3286" s="137"/>
      <c r="ABP3286" s="137"/>
      <c r="ABQ3286" s="137"/>
      <c r="ABR3286" s="137"/>
      <c r="ABS3286" s="137"/>
      <c r="ABT3286" s="137"/>
      <c r="ABU3286" s="137"/>
      <c r="ABV3286" s="137"/>
      <c r="ABW3286" s="137"/>
      <c r="ABX3286" s="137"/>
      <c r="ABY3286" s="137"/>
      <c r="ABZ3286" s="137"/>
      <c r="ACA3286" s="137"/>
      <c r="ACB3286" s="137"/>
      <c r="ACC3286" s="137"/>
      <c r="ACD3286" s="137"/>
      <c r="ACE3286" s="137"/>
      <c r="ACF3286" s="137"/>
      <c r="ACG3286" s="137"/>
      <c r="ACH3286" s="137"/>
      <c r="ACI3286" s="137"/>
      <c r="ACJ3286" s="137"/>
      <c r="ACK3286" s="137"/>
      <c r="ACL3286" s="137"/>
      <c r="ACM3286" s="137"/>
      <c r="ACN3286" s="137"/>
      <c r="ACO3286" s="137"/>
      <c r="ACP3286" s="137"/>
      <c r="ACQ3286" s="137"/>
      <c r="ACR3286" s="137"/>
      <c r="ACS3286" s="137"/>
      <c r="ACT3286" s="137"/>
      <c r="ACU3286" s="137"/>
      <c r="ACV3286" s="137"/>
      <c r="ACW3286" s="137"/>
      <c r="ACX3286" s="137"/>
      <c r="ACY3286" s="137"/>
      <c r="ACZ3286" s="137"/>
      <c r="ADA3286" s="137"/>
      <c r="ADB3286" s="137"/>
      <c r="ADC3286" s="137"/>
      <c r="ADD3286" s="137"/>
      <c r="ADE3286" s="137"/>
      <c r="ADF3286" s="137"/>
      <c r="ADG3286" s="137"/>
      <c r="ADH3286" s="137"/>
      <c r="ADI3286" s="137"/>
      <c r="ADJ3286" s="137"/>
      <c r="ADK3286" s="137"/>
      <c r="ADL3286" s="137"/>
      <c r="ADM3286" s="137"/>
      <c r="ADN3286" s="137"/>
      <c r="ADO3286" s="137"/>
      <c r="ADP3286" s="137"/>
      <c r="ADQ3286" s="137"/>
      <c r="ADR3286" s="137"/>
      <c r="ADS3286" s="137"/>
      <c r="ADT3286" s="137"/>
      <c r="ADU3286" s="137"/>
      <c r="ADV3286" s="137"/>
      <c r="ADW3286" s="137"/>
      <c r="ADX3286" s="137"/>
      <c r="ADY3286" s="137"/>
      <c r="ADZ3286" s="137"/>
      <c r="AEA3286" s="137"/>
      <c r="AEB3286" s="137"/>
      <c r="AEC3286" s="137"/>
      <c r="AED3286" s="137"/>
      <c r="AEE3286" s="137"/>
      <c r="AEF3286" s="137"/>
      <c r="AEG3286" s="137"/>
      <c r="AEH3286" s="137"/>
      <c r="AEI3286" s="137"/>
      <c r="AEJ3286" s="137"/>
      <c r="AEK3286" s="137"/>
      <c r="AEL3286" s="137"/>
      <c r="AEM3286" s="137"/>
      <c r="AEN3286" s="137"/>
      <c r="AEO3286" s="137"/>
      <c r="AEP3286" s="137"/>
      <c r="AEQ3286" s="137"/>
      <c r="AER3286" s="137"/>
      <c r="AES3286" s="137"/>
      <c r="AET3286" s="137"/>
      <c r="AEU3286" s="137"/>
      <c r="AEV3286" s="137"/>
      <c r="AEW3286" s="137"/>
      <c r="AEX3286" s="137"/>
      <c r="AEY3286" s="137"/>
      <c r="AEZ3286" s="137"/>
      <c r="AFA3286" s="137"/>
      <c r="AFB3286" s="137"/>
      <c r="AFC3286" s="137"/>
      <c r="AFD3286" s="137"/>
      <c r="AFE3286" s="137"/>
      <c r="AFF3286" s="137"/>
      <c r="AFG3286" s="137"/>
      <c r="AFH3286" s="137"/>
      <c r="AFI3286" s="137"/>
      <c r="AFJ3286" s="137"/>
      <c r="AFK3286" s="137"/>
      <c r="AFL3286" s="137"/>
      <c r="AFM3286" s="137"/>
      <c r="AFN3286" s="137"/>
      <c r="AFO3286" s="137"/>
      <c r="AFP3286" s="137"/>
      <c r="AFQ3286" s="137"/>
      <c r="AFR3286" s="137"/>
      <c r="AFS3286" s="137"/>
      <c r="AFT3286" s="137"/>
      <c r="AFU3286" s="137"/>
      <c r="AFV3286" s="137"/>
      <c r="AFW3286" s="137"/>
      <c r="AFX3286" s="137"/>
      <c r="AFY3286" s="137"/>
      <c r="AFZ3286" s="137"/>
      <c r="AGA3286" s="137"/>
      <c r="AGB3286" s="137"/>
      <c r="AGC3286" s="137"/>
      <c r="AGD3286" s="137"/>
      <c r="AGE3286" s="137"/>
      <c r="AGF3286" s="137"/>
      <c r="AGG3286" s="137"/>
      <c r="AGH3286" s="137"/>
      <c r="AGI3286" s="137"/>
      <c r="AGJ3286" s="137"/>
      <c r="AGK3286" s="137"/>
      <c r="AGL3286" s="137"/>
      <c r="AGM3286" s="137"/>
      <c r="AGN3286" s="137"/>
      <c r="AGO3286" s="137"/>
      <c r="AGP3286" s="137"/>
      <c r="AGQ3286" s="137"/>
      <c r="AGR3286" s="137"/>
      <c r="AGS3286" s="137"/>
      <c r="AGT3286" s="137"/>
      <c r="AGU3286" s="137"/>
      <c r="AGV3286" s="137"/>
      <c r="AGW3286" s="137"/>
      <c r="AGX3286" s="137"/>
      <c r="AGY3286" s="137"/>
      <c r="AGZ3286" s="137"/>
      <c r="AHA3286" s="137"/>
      <c r="AHB3286" s="137"/>
      <c r="AHC3286" s="137"/>
      <c r="AHD3286" s="137"/>
      <c r="AHE3286" s="137"/>
      <c r="AHF3286" s="137"/>
      <c r="AHG3286" s="137"/>
      <c r="AHH3286" s="137"/>
      <c r="AHI3286" s="137"/>
      <c r="AHJ3286" s="137"/>
      <c r="AHK3286" s="137"/>
      <c r="AHL3286" s="137"/>
      <c r="AHM3286" s="137"/>
      <c r="AHN3286" s="137"/>
      <c r="AHO3286" s="137"/>
      <c r="AHP3286" s="137"/>
      <c r="AHQ3286" s="137"/>
      <c r="AHR3286" s="137"/>
      <c r="AHS3286" s="137"/>
      <c r="AHT3286" s="137"/>
      <c r="AHU3286" s="137"/>
      <c r="AHV3286" s="137"/>
      <c r="AHW3286" s="137"/>
      <c r="AHX3286" s="137"/>
      <c r="AHY3286" s="137"/>
      <c r="AHZ3286" s="137"/>
      <c r="AIA3286" s="137"/>
      <c r="AIB3286" s="137"/>
      <c r="AIC3286" s="137"/>
      <c r="AID3286" s="137"/>
      <c r="AIE3286" s="137"/>
      <c r="AIF3286" s="137"/>
      <c r="AIG3286" s="137"/>
      <c r="AIH3286" s="137"/>
      <c r="AII3286" s="137"/>
      <c r="AIJ3286" s="137"/>
      <c r="AIK3286" s="137"/>
      <c r="AIL3286" s="137"/>
      <c r="AIM3286" s="137"/>
      <c r="AIN3286" s="137"/>
      <c r="AIO3286" s="137"/>
      <c r="AIP3286" s="137"/>
      <c r="AIQ3286" s="137"/>
      <c r="AIR3286" s="137"/>
      <c r="AIS3286" s="137"/>
      <c r="AIT3286" s="137"/>
      <c r="AIU3286" s="137"/>
      <c r="AIV3286" s="137"/>
      <c r="AIW3286" s="137"/>
      <c r="AIX3286" s="137"/>
      <c r="AIY3286" s="137"/>
      <c r="AIZ3286" s="137"/>
      <c r="AJA3286" s="137"/>
      <c r="AJB3286" s="137"/>
      <c r="AJC3286" s="137"/>
      <c r="AJD3286" s="137"/>
      <c r="AJE3286" s="137"/>
      <c r="AJF3286" s="137"/>
      <c r="AJG3286" s="137"/>
      <c r="AJH3286" s="137"/>
      <c r="AJI3286" s="137"/>
      <c r="AJJ3286" s="137"/>
      <c r="AJK3286" s="137"/>
      <c r="AJL3286" s="137"/>
      <c r="AJM3286" s="137"/>
      <c r="AJN3286" s="137"/>
      <c r="AJO3286" s="137"/>
      <c r="AJP3286" s="137"/>
      <c r="AJQ3286" s="137"/>
      <c r="AJR3286" s="137"/>
      <c r="AJS3286" s="137"/>
      <c r="AJT3286" s="137"/>
      <c r="AJU3286" s="137"/>
      <c r="AJV3286" s="137"/>
      <c r="AJW3286" s="137"/>
      <c r="AJX3286" s="137"/>
      <c r="AJY3286" s="137"/>
      <c r="AJZ3286" s="137"/>
      <c r="AKA3286" s="137"/>
      <c r="AKB3286" s="137"/>
      <c r="AKC3286" s="137"/>
      <c r="AKD3286" s="137"/>
      <c r="AKE3286" s="137"/>
      <c r="AKF3286" s="137"/>
      <c r="AKG3286" s="137"/>
      <c r="AKH3286" s="137"/>
      <c r="AKI3286" s="137"/>
      <c r="AKJ3286" s="137"/>
      <c r="AKK3286" s="137"/>
      <c r="AKL3286" s="137"/>
      <c r="AKM3286" s="137"/>
      <c r="AKN3286" s="137"/>
      <c r="AKO3286" s="137"/>
      <c r="AKP3286" s="137"/>
      <c r="AKQ3286" s="137"/>
      <c r="AKR3286" s="137"/>
      <c r="AKS3286" s="137"/>
      <c r="AKT3286" s="137"/>
      <c r="AKU3286" s="137"/>
      <c r="AKV3286" s="137"/>
      <c r="AKW3286" s="137"/>
      <c r="AKX3286" s="137"/>
      <c r="AKY3286" s="137"/>
      <c r="AKZ3286" s="137"/>
      <c r="ALA3286" s="137"/>
      <c r="ALB3286" s="137"/>
      <c r="ALC3286" s="137"/>
      <c r="ALD3286" s="137"/>
      <c r="ALE3286" s="137"/>
      <c r="ALF3286" s="137"/>
      <c r="ALG3286" s="137"/>
      <c r="ALH3286" s="137"/>
      <c r="ALI3286" s="137"/>
      <c r="ALJ3286" s="137"/>
      <c r="ALK3286" s="137"/>
      <c r="ALL3286" s="137"/>
      <c r="ALM3286" s="137"/>
      <c r="ALN3286" s="137"/>
      <c r="ALO3286" s="137"/>
      <c r="ALP3286" s="137"/>
      <c r="ALQ3286" s="137"/>
      <c r="ALR3286" s="137"/>
      <c r="ALS3286" s="137"/>
      <c r="ALT3286" s="137"/>
      <c r="ALU3286" s="137"/>
      <c r="ALV3286" s="137"/>
      <c r="ALW3286" s="137"/>
      <c r="ALX3286" s="137"/>
      <c r="ALY3286" s="137"/>
      <c r="ALZ3286" s="137"/>
      <c r="AMA3286" s="137"/>
      <c r="AMB3286" s="137"/>
      <c r="AMC3286" s="137"/>
      <c r="AMD3286" s="137"/>
      <c r="AME3286" s="137"/>
      <c r="AMF3286" s="137"/>
      <c r="AMG3286" s="137"/>
      <c r="AMH3286" s="137"/>
      <c r="AMI3286" s="137"/>
      <c r="AMJ3286" s="137"/>
      <c r="AMK3286" s="137"/>
      <c r="AML3286" s="137"/>
      <c r="AMM3286" s="137"/>
      <c r="AMN3286" s="137"/>
      <c r="AMO3286" s="137"/>
      <c r="AMP3286" s="137"/>
      <c r="AMQ3286" s="137"/>
      <c r="AMR3286" s="137"/>
      <c r="AMS3286" s="137"/>
      <c r="AMT3286" s="137"/>
      <c r="AMU3286" s="137"/>
      <c r="AMV3286" s="137"/>
      <c r="AMW3286" s="137"/>
      <c r="AMX3286" s="137"/>
      <c r="AMY3286" s="137"/>
      <c r="AMZ3286" s="137"/>
      <c r="ANA3286" s="137"/>
      <c r="ANB3286" s="137"/>
      <c r="ANC3286" s="137"/>
      <c r="AND3286" s="137"/>
      <c r="ANE3286" s="137"/>
      <c r="ANF3286" s="137"/>
      <c r="ANG3286" s="137"/>
      <c r="ANH3286" s="137"/>
      <c r="ANI3286" s="137"/>
      <c r="ANJ3286" s="137"/>
      <c r="ANK3286" s="137"/>
      <c r="ANL3286" s="137"/>
      <c r="ANM3286" s="137"/>
      <c r="ANN3286" s="137"/>
      <c r="ANO3286" s="137"/>
      <c r="ANP3286" s="137"/>
      <c r="ANQ3286" s="137"/>
      <c r="ANR3286" s="137"/>
      <c r="ANS3286" s="137"/>
      <c r="ANT3286" s="137"/>
      <c r="ANU3286" s="137"/>
      <c r="ANV3286" s="137"/>
      <c r="ANW3286" s="137"/>
      <c r="ANX3286" s="137"/>
      <c r="ANY3286" s="137"/>
      <c r="ANZ3286" s="137"/>
      <c r="AOA3286" s="137"/>
      <c r="AOB3286" s="137"/>
      <c r="AOC3286" s="137"/>
      <c r="AOD3286" s="137"/>
      <c r="AOE3286" s="137"/>
      <c r="AOF3286" s="137"/>
      <c r="AOG3286" s="137"/>
      <c r="AOH3286" s="137"/>
      <c r="AOI3286" s="137"/>
      <c r="AOJ3286" s="137"/>
      <c r="AOK3286" s="137"/>
      <c r="AOL3286" s="137"/>
      <c r="AOM3286" s="137"/>
      <c r="AON3286" s="137"/>
      <c r="AOO3286" s="137"/>
      <c r="AOP3286" s="137"/>
      <c r="AOQ3286" s="137"/>
      <c r="AOR3286" s="137"/>
      <c r="AOS3286" s="137"/>
      <c r="AOT3286" s="137"/>
      <c r="AOU3286" s="137"/>
      <c r="AOV3286" s="137"/>
      <c r="AOW3286" s="137"/>
      <c r="AOX3286" s="137"/>
      <c r="AOY3286" s="137"/>
      <c r="AOZ3286" s="137"/>
      <c r="APA3286" s="137"/>
      <c r="APB3286" s="137"/>
      <c r="APC3286" s="137"/>
      <c r="APD3286" s="137"/>
      <c r="APE3286" s="137"/>
      <c r="APF3286" s="137"/>
      <c r="APG3286" s="137"/>
      <c r="APH3286" s="137"/>
      <c r="API3286" s="137"/>
      <c r="APJ3286" s="137"/>
      <c r="APK3286" s="137"/>
      <c r="APL3286" s="137"/>
      <c r="APM3286" s="137"/>
      <c r="APN3286" s="137"/>
      <c r="APO3286" s="137"/>
      <c r="APP3286" s="137"/>
      <c r="APQ3286" s="137"/>
      <c r="APR3286" s="137"/>
      <c r="APS3286" s="137"/>
      <c r="APT3286" s="137"/>
      <c r="APU3286" s="137"/>
      <c r="APV3286" s="137"/>
      <c r="APW3286" s="137"/>
      <c r="APX3286" s="137"/>
      <c r="APY3286" s="137"/>
      <c r="APZ3286" s="137"/>
      <c r="AQA3286" s="137"/>
      <c r="AQB3286" s="137"/>
      <c r="AQC3286" s="137"/>
      <c r="AQD3286" s="137"/>
      <c r="AQE3286" s="137"/>
      <c r="AQF3286" s="137"/>
      <c r="AQG3286" s="137"/>
      <c r="AQH3286" s="137"/>
      <c r="AQI3286" s="137"/>
      <c r="AQJ3286" s="137"/>
      <c r="AQK3286" s="137"/>
      <c r="AQL3286" s="137"/>
      <c r="AQM3286" s="137"/>
      <c r="AQN3286" s="137"/>
      <c r="AQO3286" s="137"/>
      <c r="AQP3286" s="137"/>
      <c r="AQQ3286" s="137"/>
      <c r="AQR3286" s="137"/>
      <c r="AQS3286" s="137"/>
      <c r="AQT3286" s="137"/>
      <c r="AQU3286" s="137"/>
      <c r="AQV3286" s="137"/>
      <c r="AQW3286" s="137"/>
      <c r="AQX3286" s="137"/>
      <c r="AQY3286" s="137"/>
      <c r="AQZ3286" s="137"/>
      <c r="ARA3286" s="137"/>
      <c r="ARB3286" s="137"/>
      <c r="ARC3286" s="137"/>
      <c r="ARD3286" s="137"/>
      <c r="ARE3286" s="137"/>
      <c r="ARF3286" s="137"/>
      <c r="ARG3286" s="137"/>
      <c r="ARH3286" s="137"/>
      <c r="ARI3286" s="137"/>
      <c r="ARJ3286" s="137"/>
      <c r="ARK3286" s="137"/>
      <c r="ARL3286" s="137"/>
      <c r="ARM3286" s="137"/>
      <c r="ARN3286" s="137"/>
      <c r="ARO3286" s="137"/>
      <c r="ARP3286" s="137"/>
      <c r="ARQ3286" s="137"/>
      <c r="ARR3286" s="137"/>
      <c r="ARS3286" s="137"/>
      <c r="ART3286" s="137"/>
      <c r="ARU3286" s="137"/>
      <c r="ARV3286" s="137"/>
      <c r="ARW3286" s="137"/>
      <c r="ARX3286" s="137"/>
      <c r="ARY3286" s="137"/>
      <c r="ARZ3286" s="137"/>
      <c r="ASA3286" s="137"/>
      <c r="ASB3286" s="137"/>
      <c r="ASC3286" s="137"/>
      <c r="ASD3286" s="137"/>
      <c r="ASE3286" s="137"/>
      <c r="ASF3286" s="137"/>
      <c r="ASG3286" s="137"/>
      <c r="ASH3286" s="137"/>
      <c r="ASI3286" s="137"/>
      <c r="ASJ3286" s="137"/>
      <c r="ASK3286" s="137"/>
      <c r="ASL3286" s="137"/>
      <c r="ASM3286" s="137"/>
      <c r="ASN3286" s="137"/>
      <c r="ASO3286" s="137"/>
      <c r="ASP3286" s="137"/>
      <c r="ASQ3286" s="137"/>
      <c r="ASR3286" s="137"/>
      <c r="ASS3286" s="137"/>
      <c r="AST3286" s="137"/>
      <c r="ASU3286" s="137"/>
      <c r="ASV3286" s="137"/>
      <c r="ASW3286" s="137"/>
      <c r="ASX3286" s="137"/>
      <c r="ASY3286" s="137"/>
      <c r="ASZ3286" s="137"/>
      <c r="ATA3286" s="137"/>
      <c r="ATB3286" s="137"/>
      <c r="ATC3286" s="137"/>
      <c r="ATD3286" s="137"/>
      <c r="ATE3286" s="137"/>
      <c r="ATF3286" s="137"/>
      <c r="ATG3286" s="137"/>
      <c r="ATH3286" s="137"/>
      <c r="ATI3286" s="137"/>
      <c r="ATJ3286" s="137"/>
      <c r="ATK3286" s="137"/>
      <c r="ATL3286" s="137"/>
      <c r="ATM3286" s="137"/>
      <c r="ATN3286" s="137"/>
      <c r="ATO3286" s="137"/>
      <c r="ATP3286" s="137"/>
      <c r="ATQ3286" s="137"/>
      <c r="ATR3286" s="137"/>
      <c r="ATS3286" s="137"/>
      <c r="ATT3286" s="137"/>
      <c r="ATU3286" s="137"/>
      <c r="ATV3286" s="137"/>
      <c r="ATW3286" s="137"/>
      <c r="ATX3286" s="137"/>
      <c r="ATY3286" s="137"/>
      <c r="ATZ3286" s="137"/>
      <c r="AUA3286" s="137"/>
      <c r="AUB3286" s="137"/>
      <c r="AUC3286" s="137"/>
      <c r="AUD3286" s="137"/>
      <c r="AUE3286" s="137"/>
      <c r="AUF3286" s="137"/>
      <c r="AUG3286" s="137"/>
      <c r="AUH3286" s="137"/>
      <c r="AUI3286" s="137"/>
      <c r="AUJ3286" s="137"/>
      <c r="AUK3286" s="137"/>
      <c r="AUL3286" s="137"/>
      <c r="AUM3286" s="137"/>
      <c r="AUN3286" s="137"/>
      <c r="AUO3286" s="137"/>
      <c r="AUP3286" s="137"/>
      <c r="AUQ3286" s="137"/>
      <c r="AUR3286" s="137"/>
      <c r="AUS3286" s="137"/>
      <c r="AUT3286" s="137"/>
      <c r="AUU3286" s="137"/>
      <c r="AUV3286" s="137"/>
      <c r="AUW3286" s="137"/>
      <c r="AUX3286" s="137"/>
      <c r="AUY3286" s="137"/>
      <c r="AUZ3286" s="137"/>
      <c r="AVA3286" s="137"/>
      <c r="AVB3286" s="137"/>
      <c r="AVC3286" s="137"/>
      <c r="AVD3286" s="137"/>
      <c r="AVE3286" s="137"/>
      <c r="AVF3286" s="137"/>
      <c r="AVG3286" s="137"/>
      <c r="AVH3286" s="137"/>
      <c r="AVI3286" s="137"/>
      <c r="AVJ3286" s="137"/>
      <c r="AVK3286" s="137"/>
      <c r="AVL3286" s="137"/>
      <c r="AVM3286" s="137"/>
      <c r="AVN3286" s="137"/>
      <c r="AVO3286" s="137"/>
      <c r="AVP3286" s="137"/>
      <c r="AVQ3286" s="137"/>
      <c r="AVR3286" s="137"/>
      <c r="AVS3286" s="137"/>
      <c r="AVT3286" s="137"/>
      <c r="AVU3286" s="137"/>
      <c r="AVV3286" s="137"/>
      <c r="AVW3286" s="137"/>
      <c r="AVX3286" s="137"/>
      <c r="AVY3286" s="137"/>
      <c r="AVZ3286" s="137"/>
      <c r="AWA3286" s="137"/>
      <c r="AWB3286" s="137"/>
      <c r="AWC3286" s="137"/>
      <c r="AWD3286" s="137"/>
      <c r="AWE3286" s="137"/>
      <c r="AWF3286" s="137"/>
      <c r="AWG3286" s="137"/>
      <c r="AWH3286" s="137"/>
      <c r="AWI3286" s="137"/>
      <c r="AWJ3286" s="137"/>
      <c r="AWK3286" s="137"/>
      <c r="AWL3286" s="137"/>
      <c r="AWM3286" s="137"/>
      <c r="AWN3286" s="137"/>
      <c r="AWO3286" s="137"/>
      <c r="AWP3286" s="137"/>
      <c r="AWQ3286" s="137"/>
      <c r="AWR3286" s="137"/>
      <c r="AWS3286" s="137"/>
      <c r="AWT3286" s="137"/>
      <c r="AWU3286" s="137"/>
      <c r="AWV3286" s="137"/>
      <c r="AWW3286" s="137"/>
      <c r="AWX3286" s="137"/>
      <c r="AWY3286" s="137"/>
      <c r="AWZ3286" s="137"/>
      <c r="AXA3286" s="137"/>
      <c r="AXB3286" s="137"/>
      <c r="AXC3286" s="137"/>
      <c r="AXD3286" s="137"/>
      <c r="AXE3286" s="137"/>
      <c r="AXF3286" s="137"/>
      <c r="AXG3286" s="137"/>
      <c r="AXH3286" s="137"/>
      <c r="AXI3286" s="137"/>
      <c r="AXJ3286" s="137"/>
      <c r="AXK3286" s="137"/>
      <c r="AXL3286" s="137"/>
      <c r="AXM3286" s="137"/>
      <c r="AXN3286" s="137"/>
      <c r="AXO3286" s="137"/>
      <c r="AXP3286" s="137"/>
      <c r="AXQ3286" s="137"/>
      <c r="AXR3286" s="137"/>
      <c r="AXS3286" s="137"/>
      <c r="AXT3286" s="137"/>
      <c r="AXU3286" s="137"/>
      <c r="AXV3286" s="137"/>
      <c r="AXW3286" s="137"/>
      <c r="AXX3286" s="137"/>
      <c r="AXY3286" s="137"/>
      <c r="AXZ3286" s="137"/>
      <c r="AYA3286" s="137"/>
      <c r="AYB3286" s="137"/>
      <c r="AYC3286" s="137"/>
      <c r="AYD3286" s="137"/>
      <c r="AYE3286" s="137"/>
      <c r="AYF3286" s="137"/>
      <c r="AYG3286" s="137"/>
      <c r="AYH3286" s="137"/>
      <c r="AYI3286" s="137"/>
      <c r="AYJ3286" s="137"/>
      <c r="AYK3286" s="137"/>
      <c r="AYL3286" s="137"/>
      <c r="AYM3286" s="137"/>
      <c r="AYN3286" s="137"/>
      <c r="AYO3286" s="137"/>
      <c r="AYP3286" s="137"/>
      <c r="AYQ3286" s="137"/>
      <c r="AYR3286" s="137"/>
      <c r="AYS3286" s="137"/>
      <c r="AYT3286" s="137"/>
      <c r="AYU3286" s="137"/>
      <c r="AYV3286" s="137"/>
      <c r="AYW3286" s="137"/>
      <c r="AYX3286" s="137"/>
      <c r="AYY3286" s="137"/>
      <c r="AYZ3286" s="137"/>
      <c r="AZA3286" s="137"/>
      <c r="AZB3286" s="137"/>
      <c r="AZC3286" s="137"/>
      <c r="AZD3286" s="137"/>
      <c r="AZE3286" s="137"/>
      <c r="AZF3286" s="137"/>
      <c r="AZG3286" s="137"/>
      <c r="AZH3286" s="137"/>
      <c r="AZI3286" s="137"/>
      <c r="AZJ3286" s="137"/>
      <c r="AZK3286" s="137"/>
      <c r="AZL3286" s="137"/>
      <c r="AZM3286" s="137"/>
      <c r="AZN3286" s="137"/>
      <c r="AZO3286" s="137"/>
      <c r="AZP3286" s="137"/>
      <c r="AZQ3286" s="137"/>
      <c r="AZR3286" s="137"/>
      <c r="AZS3286" s="137"/>
      <c r="AZT3286" s="137"/>
      <c r="AZU3286" s="137"/>
      <c r="AZV3286" s="137"/>
      <c r="AZW3286" s="137"/>
      <c r="AZX3286" s="137"/>
      <c r="AZY3286" s="137"/>
      <c r="AZZ3286" s="137"/>
      <c r="BAA3286" s="137"/>
      <c r="BAB3286" s="137"/>
      <c r="BAC3286" s="137"/>
      <c r="BAD3286" s="137"/>
      <c r="BAE3286" s="137"/>
      <c r="BAF3286" s="137"/>
      <c r="BAG3286" s="137"/>
      <c r="BAH3286" s="137"/>
      <c r="BAI3286" s="137"/>
      <c r="BAJ3286" s="137"/>
      <c r="BAK3286" s="137"/>
      <c r="BAL3286" s="137"/>
      <c r="BAM3286" s="137"/>
      <c r="BAN3286" s="137"/>
      <c r="BAO3286" s="137"/>
      <c r="BAP3286" s="137"/>
      <c r="BAQ3286" s="137"/>
      <c r="BAR3286" s="137"/>
      <c r="BAS3286" s="137"/>
      <c r="BAT3286" s="137"/>
      <c r="BAU3286" s="137"/>
      <c r="BAV3286" s="137"/>
      <c r="BAW3286" s="137"/>
      <c r="BAX3286" s="137"/>
      <c r="BAY3286" s="137"/>
      <c r="BAZ3286" s="137"/>
      <c r="BBA3286" s="137"/>
      <c r="BBB3286" s="137"/>
      <c r="BBC3286" s="137"/>
      <c r="BBD3286" s="137"/>
      <c r="BBE3286" s="137"/>
      <c r="BBF3286" s="137"/>
      <c r="BBG3286" s="137"/>
      <c r="BBH3286" s="137"/>
      <c r="BBI3286" s="137"/>
      <c r="BBJ3286" s="137"/>
      <c r="BBK3286" s="137"/>
      <c r="BBL3286" s="137"/>
      <c r="BBM3286" s="137"/>
      <c r="BBN3286" s="137"/>
      <c r="BBO3286" s="137"/>
      <c r="BBP3286" s="137"/>
      <c r="BBQ3286" s="137"/>
      <c r="BBR3286" s="137"/>
      <c r="BBS3286" s="137"/>
      <c r="BBT3286" s="137"/>
      <c r="BBU3286" s="137"/>
      <c r="BBV3286" s="137"/>
      <c r="BBW3286" s="137"/>
      <c r="BBX3286" s="137"/>
      <c r="BBY3286" s="137"/>
      <c r="BBZ3286" s="137"/>
      <c r="BCA3286" s="137"/>
      <c r="BCB3286" s="137"/>
      <c r="BCC3286" s="137"/>
      <c r="BCD3286" s="137"/>
      <c r="BCE3286" s="137"/>
      <c r="BCF3286" s="137"/>
      <c r="BCG3286" s="137"/>
      <c r="BCH3286" s="137"/>
      <c r="BCI3286" s="137"/>
      <c r="BCJ3286" s="137"/>
      <c r="BCK3286" s="137"/>
      <c r="BCL3286" s="137"/>
      <c r="BCM3286" s="137"/>
      <c r="BCN3286" s="137"/>
      <c r="BCO3286" s="137"/>
      <c r="BCP3286" s="137"/>
      <c r="BCQ3286" s="137"/>
      <c r="BCR3286" s="137"/>
      <c r="BCS3286" s="137"/>
      <c r="BCT3286" s="137"/>
      <c r="BCU3286" s="137"/>
      <c r="BCV3286" s="137"/>
      <c r="BCW3286" s="137"/>
      <c r="BCX3286" s="137"/>
      <c r="BCY3286" s="137"/>
      <c r="BCZ3286" s="137"/>
      <c r="BDA3286" s="137"/>
      <c r="BDB3286" s="137"/>
      <c r="BDC3286" s="137"/>
      <c r="BDD3286" s="137"/>
      <c r="BDE3286" s="137"/>
      <c r="BDF3286" s="137"/>
      <c r="BDG3286" s="137"/>
      <c r="BDH3286" s="137"/>
      <c r="BDI3286" s="137"/>
      <c r="BDJ3286" s="137"/>
      <c r="BDK3286" s="137"/>
      <c r="BDL3286" s="137"/>
      <c r="BDM3286" s="137"/>
      <c r="BDN3286" s="137"/>
      <c r="BDO3286" s="137"/>
      <c r="BDP3286" s="137"/>
      <c r="BDQ3286" s="137"/>
      <c r="BDR3286" s="137"/>
      <c r="BDS3286" s="137"/>
      <c r="BDT3286" s="137"/>
      <c r="BDU3286" s="137"/>
      <c r="BDV3286" s="137"/>
      <c r="BDW3286" s="137"/>
      <c r="BDX3286" s="137"/>
      <c r="BDY3286" s="137"/>
      <c r="BDZ3286" s="137"/>
      <c r="BEA3286" s="137"/>
      <c r="BEB3286" s="137"/>
      <c r="BEC3286" s="137"/>
      <c r="BED3286" s="137"/>
      <c r="BEE3286" s="137"/>
      <c r="BEF3286" s="137"/>
      <c r="BEG3286" s="137"/>
      <c r="BEH3286" s="137"/>
      <c r="BEI3286" s="137"/>
      <c r="BEJ3286" s="137"/>
      <c r="BEK3286" s="137"/>
      <c r="BEL3286" s="137"/>
      <c r="BEM3286" s="137"/>
      <c r="BEN3286" s="137"/>
      <c r="BEO3286" s="137"/>
      <c r="BEP3286" s="137"/>
      <c r="BEQ3286" s="137"/>
      <c r="BER3286" s="137"/>
      <c r="BES3286" s="137"/>
      <c r="BET3286" s="137"/>
      <c r="BEU3286" s="137"/>
      <c r="BEV3286" s="137"/>
      <c r="BEW3286" s="137"/>
      <c r="BEX3286" s="137"/>
      <c r="BEY3286" s="137"/>
      <c r="BEZ3286" s="137"/>
      <c r="BFA3286" s="137"/>
      <c r="BFB3286" s="137"/>
      <c r="BFC3286" s="137"/>
      <c r="BFD3286" s="137"/>
      <c r="BFE3286" s="137"/>
      <c r="BFF3286" s="137"/>
      <c r="BFG3286" s="137"/>
      <c r="BFH3286" s="137"/>
      <c r="BFI3286" s="137"/>
      <c r="BFJ3286" s="137"/>
      <c r="BFK3286" s="137"/>
      <c r="BFL3286" s="137"/>
      <c r="BFM3286" s="137"/>
      <c r="BFN3286" s="137"/>
      <c r="BFO3286" s="137"/>
      <c r="BFP3286" s="137"/>
      <c r="BFQ3286" s="137"/>
      <c r="BFR3286" s="137"/>
      <c r="BFS3286" s="137"/>
      <c r="BFT3286" s="137"/>
      <c r="BFU3286" s="137"/>
      <c r="BFV3286" s="137"/>
      <c r="BFW3286" s="137"/>
      <c r="BFX3286" s="137"/>
      <c r="BFY3286" s="137"/>
      <c r="BFZ3286" s="137"/>
      <c r="BGA3286" s="137"/>
      <c r="BGB3286" s="137"/>
      <c r="BGC3286" s="137"/>
      <c r="BGD3286" s="137"/>
      <c r="BGE3286" s="137"/>
      <c r="BGF3286" s="137"/>
      <c r="BGG3286" s="137"/>
      <c r="BGH3286" s="137"/>
      <c r="BGI3286" s="137"/>
      <c r="BGJ3286" s="137"/>
      <c r="BGK3286" s="137"/>
      <c r="BGL3286" s="137"/>
      <c r="BGM3286" s="137"/>
      <c r="BGN3286" s="137"/>
      <c r="BGO3286" s="137"/>
      <c r="BGP3286" s="137"/>
      <c r="BGQ3286" s="137"/>
      <c r="BGR3286" s="137"/>
      <c r="BGS3286" s="137"/>
      <c r="BGT3286" s="137"/>
      <c r="BGU3286" s="137"/>
      <c r="BGV3286" s="137"/>
      <c r="BGW3286" s="137"/>
      <c r="BGX3286" s="137"/>
      <c r="BGY3286" s="137"/>
      <c r="BGZ3286" s="137"/>
      <c r="BHA3286" s="137"/>
      <c r="BHB3286" s="137"/>
      <c r="BHC3286" s="137"/>
      <c r="BHD3286" s="137"/>
      <c r="BHE3286" s="137"/>
      <c r="BHF3286" s="137"/>
      <c r="BHG3286" s="137"/>
      <c r="BHH3286" s="137"/>
      <c r="BHI3286" s="137"/>
      <c r="BHJ3286" s="137"/>
      <c r="BHK3286" s="137"/>
      <c r="BHL3286" s="137"/>
      <c r="BHM3286" s="137"/>
      <c r="BHN3286" s="137"/>
      <c r="BHO3286" s="137"/>
      <c r="BHP3286" s="137"/>
      <c r="BHQ3286" s="137"/>
      <c r="BHR3286" s="137"/>
      <c r="BHS3286" s="137"/>
      <c r="BHT3286" s="137"/>
      <c r="BHU3286" s="137"/>
      <c r="BHV3286" s="137"/>
      <c r="BHW3286" s="137"/>
      <c r="BHX3286" s="137"/>
      <c r="BHY3286" s="137"/>
      <c r="BHZ3286" s="137"/>
      <c r="BIA3286" s="137"/>
      <c r="BIB3286" s="137"/>
      <c r="BIC3286" s="137"/>
      <c r="BID3286" s="137"/>
      <c r="BIE3286" s="137"/>
      <c r="BIF3286" s="137"/>
      <c r="BIG3286" s="137"/>
      <c r="BIH3286" s="137"/>
      <c r="BII3286" s="137"/>
      <c r="BIJ3286" s="137"/>
      <c r="BIK3286" s="137"/>
      <c r="BIL3286" s="137"/>
      <c r="BIM3286" s="137"/>
      <c r="BIN3286" s="137"/>
      <c r="BIO3286" s="137"/>
      <c r="BIP3286" s="137"/>
      <c r="BIQ3286" s="137"/>
      <c r="BIR3286" s="137"/>
      <c r="BIS3286" s="137"/>
      <c r="BIT3286" s="137"/>
      <c r="BIU3286" s="137"/>
      <c r="BIV3286" s="137"/>
      <c r="BIW3286" s="137"/>
      <c r="BIX3286" s="137"/>
      <c r="BIY3286" s="137"/>
      <c r="BIZ3286" s="137"/>
      <c r="BJA3286" s="137"/>
      <c r="BJB3286" s="137"/>
      <c r="BJC3286" s="137"/>
      <c r="BJD3286" s="137"/>
      <c r="BJE3286" s="137"/>
      <c r="BJF3286" s="137"/>
      <c r="BJG3286" s="137"/>
      <c r="BJH3286" s="137"/>
      <c r="BJI3286" s="137"/>
      <c r="BJJ3286" s="137"/>
      <c r="BJK3286" s="137"/>
      <c r="BJL3286" s="137"/>
      <c r="BJM3286" s="137"/>
      <c r="BJN3286" s="137"/>
      <c r="BJO3286" s="137"/>
      <c r="BJP3286" s="137"/>
      <c r="BJQ3286" s="137"/>
      <c r="BJR3286" s="137"/>
      <c r="BJS3286" s="137"/>
      <c r="BJT3286" s="137"/>
      <c r="BJU3286" s="137"/>
      <c r="BJV3286" s="137"/>
      <c r="BJW3286" s="137"/>
      <c r="BJX3286" s="137"/>
      <c r="BJY3286" s="137"/>
      <c r="BJZ3286" s="137"/>
      <c r="BKA3286" s="137"/>
      <c r="BKB3286" s="137"/>
      <c r="BKC3286" s="137"/>
      <c r="BKD3286" s="137"/>
      <c r="BKE3286" s="137"/>
      <c r="BKF3286" s="137"/>
      <c r="BKG3286" s="137"/>
      <c r="BKH3286" s="137"/>
      <c r="BKI3286" s="137"/>
      <c r="BKJ3286" s="137"/>
      <c r="BKK3286" s="137"/>
      <c r="BKL3286" s="137"/>
      <c r="BKM3286" s="137"/>
      <c r="BKN3286" s="137"/>
      <c r="BKO3286" s="137"/>
      <c r="BKP3286" s="137"/>
      <c r="BKQ3286" s="137"/>
      <c r="BKR3286" s="137"/>
      <c r="BKS3286" s="137"/>
      <c r="BKT3286" s="137"/>
      <c r="BKU3286" s="137"/>
      <c r="BKV3286" s="137"/>
      <c r="BKW3286" s="137"/>
      <c r="BKX3286" s="137"/>
      <c r="BKY3286" s="137"/>
      <c r="BKZ3286" s="137"/>
      <c r="BLA3286" s="137"/>
      <c r="BLB3286" s="137"/>
      <c r="BLC3286" s="137"/>
      <c r="BLD3286" s="137"/>
      <c r="BLE3286" s="137"/>
      <c r="BLF3286" s="137"/>
      <c r="BLG3286" s="137"/>
      <c r="BLH3286" s="137"/>
      <c r="BLI3286" s="137"/>
      <c r="BLJ3286" s="137"/>
      <c r="BLK3286" s="137"/>
      <c r="BLL3286" s="137"/>
      <c r="BLM3286" s="137"/>
      <c r="BLN3286" s="137"/>
      <c r="BLO3286" s="137"/>
      <c r="BLP3286" s="137"/>
      <c r="BLQ3286" s="137"/>
      <c r="BLR3286" s="137"/>
      <c r="BLS3286" s="137"/>
      <c r="BLT3286" s="137"/>
      <c r="BLU3286" s="137"/>
      <c r="BLV3286" s="137"/>
      <c r="BLW3286" s="137"/>
      <c r="BLX3286" s="137"/>
      <c r="BLY3286" s="137"/>
      <c r="BLZ3286" s="137"/>
      <c r="BMA3286" s="137"/>
      <c r="BMB3286" s="137"/>
      <c r="BMC3286" s="137"/>
      <c r="BMD3286" s="137"/>
      <c r="BME3286" s="137"/>
      <c r="BMF3286" s="137"/>
      <c r="BMG3286" s="137"/>
      <c r="BMH3286" s="137"/>
      <c r="BMI3286" s="137"/>
      <c r="BMJ3286" s="137"/>
      <c r="BMK3286" s="137"/>
      <c r="BML3286" s="137"/>
      <c r="BMM3286" s="137"/>
      <c r="BMN3286" s="137"/>
      <c r="BMO3286" s="137"/>
      <c r="BMP3286" s="137"/>
      <c r="BMQ3286" s="137"/>
      <c r="BMR3286" s="137"/>
      <c r="BMS3286" s="137"/>
      <c r="BMT3286" s="137"/>
      <c r="BMU3286" s="137"/>
      <c r="BMV3286" s="137"/>
      <c r="BMW3286" s="137"/>
      <c r="BMX3286" s="137"/>
      <c r="BMY3286" s="137"/>
      <c r="BMZ3286" s="137"/>
      <c r="BNA3286" s="137"/>
      <c r="BNB3286" s="137"/>
      <c r="BNC3286" s="137"/>
      <c r="BND3286" s="137"/>
      <c r="BNE3286" s="137"/>
      <c r="BNF3286" s="137"/>
      <c r="BNG3286" s="137"/>
      <c r="BNH3286" s="137"/>
      <c r="BNI3286" s="137"/>
      <c r="BNJ3286" s="137"/>
      <c r="BNK3286" s="137"/>
      <c r="BNL3286" s="137"/>
      <c r="BNM3286" s="137"/>
      <c r="BNN3286" s="137"/>
      <c r="BNO3286" s="137"/>
      <c r="BNP3286" s="137"/>
      <c r="BNQ3286" s="137"/>
      <c r="BNR3286" s="137"/>
      <c r="BNS3286" s="137"/>
      <c r="BNT3286" s="137"/>
      <c r="BNU3286" s="137"/>
      <c r="BNV3286" s="137"/>
      <c r="BNW3286" s="137"/>
      <c r="BNX3286" s="137"/>
      <c r="BNY3286" s="137"/>
      <c r="BNZ3286" s="137"/>
      <c r="BOA3286" s="137"/>
      <c r="BOB3286" s="137"/>
      <c r="BOC3286" s="137"/>
      <c r="BOD3286" s="137"/>
      <c r="BOE3286" s="137"/>
      <c r="BOF3286" s="137"/>
      <c r="BOG3286" s="137"/>
      <c r="BOH3286" s="137"/>
      <c r="BOI3286" s="137"/>
      <c r="BOJ3286" s="137"/>
      <c r="BOK3286" s="137"/>
      <c r="BOL3286" s="137"/>
      <c r="BOM3286" s="137"/>
      <c r="BON3286" s="137"/>
      <c r="BOO3286" s="137"/>
      <c r="BOP3286" s="137"/>
      <c r="BOQ3286" s="137"/>
      <c r="BOR3286" s="137"/>
      <c r="BOS3286" s="137"/>
      <c r="BOT3286" s="137"/>
      <c r="BOU3286" s="137"/>
      <c r="BOV3286" s="137"/>
      <c r="BOW3286" s="137"/>
      <c r="BOX3286" s="137"/>
      <c r="BOY3286" s="137"/>
      <c r="BOZ3286" s="137"/>
      <c r="BPA3286" s="137"/>
      <c r="BPB3286" s="137"/>
      <c r="BPC3286" s="137"/>
      <c r="BPD3286" s="137"/>
      <c r="BPE3286" s="137"/>
      <c r="BPF3286" s="137"/>
      <c r="BPG3286" s="137"/>
      <c r="BPH3286" s="137"/>
      <c r="BPI3286" s="137"/>
      <c r="BPJ3286" s="137"/>
      <c r="BPK3286" s="137"/>
      <c r="BPL3286" s="137"/>
      <c r="BPM3286" s="137"/>
      <c r="BPN3286" s="137"/>
      <c r="BPO3286" s="137"/>
      <c r="BPP3286" s="137"/>
      <c r="BPQ3286" s="137"/>
      <c r="BPR3286" s="137"/>
      <c r="BPS3286" s="137"/>
      <c r="BPT3286" s="137"/>
      <c r="BPU3286" s="137"/>
      <c r="BPV3286" s="137"/>
      <c r="BPW3286" s="137"/>
      <c r="BPX3286" s="137"/>
      <c r="BPY3286" s="137"/>
      <c r="BPZ3286" s="137"/>
      <c r="BQA3286" s="137"/>
      <c r="BQB3286" s="137"/>
      <c r="BQC3286" s="137"/>
      <c r="BQD3286" s="137"/>
      <c r="BQE3286" s="137"/>
      <c r="BQF3286" s="137"/>
      <c r="BQG3286" s="137"/>
      <c r="BQH3286" s="137"/>
      <c r="BQI3286" s="137"/>
      <c r="BQJ3286" s="137"/>
      <c r="BQK3286" s="137"/>
      <c r="BQL3286" s="137"/>
      <c r="BQM3286" s="137"/>
      <c r="BQN3286" s="137"/>
      <c r="BQO3286" s="137"/>
      <c r="BQP3286" s="137"/>
      <c r="BQQ3286" s="137"/>
      <c r="BQR3286" s="137"/>
      <c r="BQS3286" s="137"/>
      <c r="BQT3286" s="137"/>
      <c r="BQU3286" s="137"/>
      <c r="BQV3286" s="137"/>
      <c r="BQW3286" s="137"/>
      <c r="BQX3286" s="137"/>
      <c r="BQY3286" s="137"/>
      <c r="BQZ3286" s="137"/>
      <c r="BRA3286" s="137"/>
      <c r="BRB3286" s="137"/>
      <c r="BRC3286" s="137"/>
      <c r="BRD3286" s="137"/>
      <c r="BRE3286" s="137"/>
      <c r="BRF3286" s="137"/>
      <c r="BRG3286" s="137"/>
      <c r="BRH3286" s="137"/>
      <c r="BRI3286" s="137"/>
      <c r="BRJ3286" s="137"/>
      <c r="BRK3286" s="137"/>
      <c r="BRL3286" s="137"/>
      <c r="BRM3286" s="137"/>
      <c r="BRN3286" s="137"/>
      <c r="BRO3286" s="137"/>
      <c r="BRP3286" s="137"/>
      <c r="BRQ3286" s="137"/>
      <c r="BRR3286" s="137"/>
      <c r="BRS3286" s="137"/>
      <c r="BRT3286" s="137"/>
      <c r="BRU3286" s="137"/>
      <c r="BRV3286" s="137"/>
      <c r="BRW3286" s="137"/>
      <c r="BRX3286" s="137"/>
      <c r="BRY3286" s="137"/>
      <c r="BRZ3286" s="137"/>
      <c r="BSA3286" s="137"/>
      <c r="BSB3286" s="137"/>
      <c r="BSC3286" s="137"/>
      <c r="BSD3286" s="137"/>
      <c r="BSE3286" s="137"/>
      <c r="BSF3286" s="137"/>
      <c r="BSG3286" s="137"/>
      <c r="BSH3286" s="137"/>
      <c r="BSI3286" s="137"/>
      <c r="BSJ3286" s="137"/>
      <c r="BSK3286" s="137"/>
      <c r="BSL3286" s="137"/>
      <c r="BSM3286" s="137"/>
      <c r="BSN3286" s="137"/>
      <c r="BSO3286" s="137"/>
      <c r="BSP3286" s="137"/>
      <c r="BSQ3286" s="137"/>
      <c r="BSR3286" s="137"/>
      <c r="BSS3286" s="137"/>
      <c r="BST3286" s="137"/>
      <c r="BSU3286" s="137"/>
      <c r="BSV3286" s="137"/>
      <c r="BSW3286" s="137"/>
      <c r="BSX3286" s="137"/>
      <c r="BSY3286" s="137"/>
      <c r="BSZ3286" s="137"/>
      <c r="BTA3286" s="137"/>
      <c r="BTB3286" s="137"/>
      <c r="BTC3286" s="137"/>
      <c r="BTD3286" s="137"/>
      <c r="BTE3286" s="137"/>
      <c r="BTF3286" s="137"/>
      <c r="BTG3286" s="137"/>
      <c r="BTH3286" s="137"/>
      <c r="BTI3286" s="137"/>
      <c r="BTJ3286" s="137"/>
      <c r="BTK3286" s="137"/>
      <c r="BTL3286" s="137"/>
      <c r="BTM3286" s="137"/>
      <c r="BTN3286" s="137"/>
      <c r="BTO3286" s="137"/>
      <c r="BTP3286" s="137"/>
      <c r="BTQ3286" s="137"/>
      <c r="BTR3286" s="137"/>
      <c r="BTS3286" s="137"/>
      <c r="BTT3286" s="137"/>
      <c r="BTU3286" s="137"/>
      <c r="BTV3286" s="137"/>
      <c r="BTW3286" s="137"/>
      <c r="BTX3286" s="137"/>
      <c r="BTY3286" s="137"/>
      <c r="BTZ3286" s="137"/>
      <c r="BUA3286" s="137"/>
      <c r="BUB3286" s="137"/>
      <c r="BUC3286" s="137"/>
      <c r="BUD3286" s="137"/>
      <c r="BUE3286" s="137"/>
      <c r="BUF3286" s="137"/>
      <c r="BUG3286" s="137"/>
      <c r="BUH3286" s="137"/>
      <c r="BUI3286" s="137"/>
      <c r="BUJ3286" s="137"/>
      <c r="BUK3286" s="137"/>
      <c r="BUL3286" s="137"/>
      <c r="BUM3286" s="137"/>
      <c r="BUN3286" s="137"/>
      <c r="BUO3286" s="137"/>
      <c r="BUP3286" s="137"/>
      <c r="BUQ3286" s="137"/>
      <c r="BUR3286" s="137"/>
      <c r="BUS3286" s="137"/>
      <c r="BUT3286" s="137"/>
      <c r="BUU3286" s="137"/>
      <c r="BUV3286" s="137"/>
      <c r="BUW3286" s="137"/>
      <c r="BUX3286" s="137"/>
      <c r="BUY3286" s="137"/>
      <c r="BUZ3286" s="137"/>
      <c r="BVA3286" s="137"/>
      <c r="BVB3286" s="137"/>
      <c r="BVC3286" s="137"/>
      <c r="BVD3286" s="137"/>
      <c r="BVE3286" s="137"/>
      <c r="BVF3286" s="137"/>
      <c r="BVG3286" s="137"/>
      <c r="BVH3286" s="137"/>
      <c r="BVI3286" s="137"/>
      <c r="BVJ3286" s="137"/>
      <c r="BVK3286" s="137"/>
      <c r="BVL3286" s="137"/>
      <c r="BVM3286" s="137"/>
      <c r="BVN3286" s="137"/>
      <c r="BVO3286" s="137"/>
      <c r="BVP3286" s="137"/>
      <c r="BVQ3286" s="137"/>
      <c r="BVR3286" s="137"/>
      <c r="BVS3286" s="137"/>
      <c r="BVT3286" s="137"/>
      <c r="BVU3286" s="137"/>
      <c r="BVV3286" s="137"/>
      <c r="BVW3286" s="137"/>
      <c r="BVX3286" s="137"/>
      <c r="BVY3286" s="137"/>
      <c r="BVZ3286" s="137"/>
      <c r="BWA3286" s="137"/>
      <c r="BWB3286" s="137"/>
      <c r="BWC3286" s="137"/>
      <c r="BWD3286" s="137"/>
      <c r="BWE3286" s="137"/>
      <c r="BWF3286" s="137"/>
      <c r="BWG3286" s="137"/>
      <c r="BWH3286" s="137"/>
      <c r="BWI3286" s="137"/>
      <c r="BWJ3286" s="137"/>
      <c r="BWK3286" s="137"/>
      <c r="BWL3286" s="137"/>
      <c r="BWM3286" s="137"/>
      <c r="BWN3286" s="137"/>
      <c r="BWO3286" s="137"/>
      <c r="BWP3286" s="137"/>
      <c r="BWQ3286" s="137"/>
      <c r="BWR3286" s="137"/>
      <c r="BWS3286" s="137"/>
      <c r="BWT3286" s="137"/>
      <c r="BWU3286" s="137"/>
      <c r="BWV3286" s="137"/>
      <c r="BWW3286" s="137"/>
      <c r="BWX3286" s="137"/>
      <c r="BWY3286" s="137"/>
      <c r="BWZ3286" s="137"/>
      <c r="BXA3286" s="137"/>
      <c r="BXB3286" s="137"/>
      <c r="BXC3286" s="137"/>
      <c r="BXD3286" s="137"/>
      <c r="BXE3286" s="137"/>
      <c r="BXF3286" s="137"/>
      <c r="BXG3286" s="137"/>
      <c r="BXH3286" s="137"/>
      <c r="BXI3286" s="137"/>
      <c r="BXJ3286" s="137"/>
      <c r="BXK3286" s="137"/>
      <c r="BXL3286" s="137"/>
      <c r="BXM3286" s="137"/>
      <c r="BXN3286" s="137"/>
      <c r="BXO3286" s="137"/>
      <c r="BXP3286" s="137"/>
      <c r="BXQ3286" s="137"/>
      <c r="BXR3286" s="137"/>
      <c r="BXS3286" s="137"/>
      <c r="BXT3286" s="137"/>
      <c r="BXU3286" s="137"/>
      <c r="BXV3286" s="137"/>
      <c r="BXW3286" s="137"/>
      <c r="BXX3286" s="137"/>
      <c r="BXY3286" s="137"/>
      <c r="BXZ3286" s="137"/>
      <c r="BYA3286" s="137"/>
      <c r="BYB3286" s="137"/>
      <c r="BYC3286" s="137"/>
      <c r="BYD3286" s="137"/>
      <c r="BYE3286" s="137"/>
      <c r="BYF3286" s="137"/>
      <c r="BYG3286" s="137"/>
      <c r="BYH3286" s="137"/>
      <c r="BYI3286" s="137"/>
      <c r="BYJ3286" s="137"/>
      <c r="BYK3286" s="137"/>
      <c r="BYL3286" s="137"/>
      <c r="BYM3286" s="137"/>
      <c r="BYN3286" s="137"/>
      <c r="BYO3286" s="137"/>
      <c r="BYP3286" s="137"/>
      <c r="BYQ3286" s="137"/>
      <c r="BYR3286" s="137"/>
      <c r="BYS3286" s="137"/>
      <c r="BYT3286" s="137"/>
      <c r="BYU3286" s="137"/>
      <c r="BYV3286" s="137"/>
      <c r="BYW3286" s="137"/>
      <c r="BYX3286" s="137"/>
      <c r="BYY3286" s="137"/>
      <c r="BYZ3286" s="137"/>
      <c r="BZA3286" s="137"/>
      <c r="BZB3286" s="137"/>
      <c r="BZC3286" s="137"/>
      <c r="BZD3286" s="137"/>
      <c r="BZE3286" s="137"/>
      <c r="BZF3286" s="137"/>
      <c r="BZG3286" s="137"/>
      <c r="BZH3286" s="137"/>
      <c r="BZI3286" s="137"/>
      <c r="BZJ3286" s="137"/>
      <c r="BZK3286" s="137"/>
      <c r="BZL3286" s="137"/>
      <c r="BZM3286" s="137"/>
      <c r="BZN3286" s="137"/>
      <c r="BZO3286" s="137"/>
      <c r="BZP3286" s="137"/>
      <c r="BZQ3286" s="137"/>
      <c r="BZR3286" s="137"/>
      <c r="BZS3286" s="137"/>
      <c r="BZT3286" s="137"/>
      <c r="BZU3286" s="137"/>
      <c r="BZV3286" s="137"/>
      <c r="BZW3286" s="137"/>
      <c r="BZX3286" s="137"/>
      <c r="BZY3286" s="137"/>
      <c r="BZZ3286" s="137"/>
      <c r="CAA3286" s="137"/>
      <c r="CAB3286" s="137"/>
      <c r="CAC3286" s="137"/>
      <c r="CAD3286" s="137"/>
      <c r="CAE3286" s="137"/>
      <c r="CAF3286" s="137"/>
      <c r="CAG3286" s="137"/>
      <c r="CAH3286" s="137"/>
      <c r="CAI3286" s="137"/>
      <c r="CAJ3286" s="137"/>
      <c r="CAK3286" s="137"/>
      <c r="CAL3286" s="137"/>
      <c r="CAM3286" s="137"/>
      <c r="CAN3286" s="137"/>
      <c r="CAO3286" s="137"/>
      <c r="CAP3286" s="137"/>
      <c r="CAQ3286" s="137"/>
      <c r="CAR3286" s="137"/>
      <c r="CAS3286" s="137"/>
      <c r="CAT3286" s="137"/>
      <c r="CAU3286" s="137"/>
      <c r="CAV3286" s="137"/>
      <c r="CAW3286" s="137"/>
      <c r="CAX3286" s="137"/>
      <c r="CAY3286" s="137"/>
      <c r="CAZ3286" s="137"/>
      <c r="CBA3286" s="137"/>
      <c r="CBB3286" s="137"/>
      <c r="CBC3286" s="137"/>
      <c r="CBD3286" s="137"/>
      <c r="CBE3286" s="137"/>
      <c r="CBF3286" s="137"/>
      <c r="CBG3286" s="137"/>
      <c r="CBH3286" s="137"/>
      <c r="CBI3286" s="137"/>
      <c r="CBJ3286" s="137"/>
      <c r="CBK3286" s="137"/>
      <c r="CBL3286" s="137"/>
      <c r="CBM3286" s="137"/>
      <c r="CBN3286" s="137"/>
      <c r="CBO3286" s="137"/>
      <c r="CBP3286" s="137"/>
      <c r="CBQ3286" s="137"/>
      <c r="CBR3286" s="137"/>
      <c r="CBS3286" s="137"/>
      <c r="CBT3286" s="137"/>
      <c r="CBU3286" s="137"/>
      <c r="CBV3286" s="137"/>
      <c r="CBW3286" s="137"/>
      <c r="CBX3286" s="137"/>
      <c r="CBY3286" s="137"/>
      <c r="CBZ3286" s="137"/>
      <c r="CCA3286" s="137"/>
      <c r="CCB3286" s="137"/>
      <c r="CCC3286" s="137"/>
      <c r="CCD3286" s="137"/>
      <c r="CCE3286" s="137"/>
      <c r="CCF3286" s="137"/>
      <c r="CCG3286" s="137"/>
      <c r="CCH3286" s="137"/>
      <c r="CCI3286" s="137"/>
      <c r="CCJ3286" s="137"/>
      <c r="CCK3286" s="137"/>
      <c r="CCL3286" s="137"/>
      <c r="CCM3286" s="137"/>
      <c r="CCN3286" s="137"/>
      <c r="CCO3286" s="137"/>
      <c r="CCP3286" s="137"/>
      <c r="CCQ3286" s="137"/>
      <c r="CCR3286" s="137"/>
      <c r="CCS3286" s="137"/>
      <c r="CCT3286" s="137"/>
      <c r="CCU3286" s="137"/>
      <c r="CCV3286" s="137"/>
      <c r="CCW3286" s="137"/>
      <c r="CCX3286" s="137"/>
      <c r="CCY3286" s="137"/>
      <c r="CCZ3286" s="137"/>
      <c r="CDA3286" s="137"/>
      <c r="CDB3286" s="137"/>
      <c r="CDC3286" s="137"/>
      <c r="CDD3286" s="137"/>
      <c r="CDE3286" s="137"/>
      <c r="CDF3286" s="137"/>
      <c r="CDG3286" s="137"/>
      <c r="CDH3286" s="137"/>
      <c r="CDI3286" s="137"/>
      <c r="CDJ3286" s="137"/>
      <c r="CDK3286" s="137"/>
      <c r="CDL3286" s="137"/>
      <c r="CDM3286" s="137"/>
      <c r="CDN3286" s="137"/>
      <c r="CDO3286" s="137"/>
      <c r="CDP3286" s="137"/>
      <c r="CDQ3286" s="137"/>
      <c r="CDR3286" s="137"/>
      <c r="CDS3286" s="137"/>
      <c r="CDT3286" s="137"/>
      <c r="CDU3286" s="137"/>
      <c r="CDV3286" s="137"/>
      <c r="CDW3286" s="137"/>
      <c r="CDX3286" s="137"/>
      <c r="CDY3286" s="137"/>
      <c r="CDZ3286" s="137"/>
      <c r="CEA3286" s="137"/>
      <c r="CEB3286" s="137"/>
      <c r="CEC3286" s="137"/>
      <c r="CED3286" s="137"/>
      <c r="CEE3286" s="137"/>
      <c r="CEF3286" s="137"/>
      <c r="CEG3286" s="137"/>
      <c r="CEH3286" s="137"/>
      <c r="CEI3286" s="137"/>
      <c r="CEJ3286" s="137"/>
      <c r="CEK3286" s="137"/>
      <c r="CEL3286" s="137"/>
      <c r="CEM3286" s="137"/>
      <c r="CEN3286" s="137"/>
      <c r="CEO3286" s="137"/>
      <c r="CEP3286" s="137"/>
      <c r="CEQ3286" s="137"/>
      <c r="CER3286" s="137"/>
      <c r="CES3286" s="137"/>
      <c r="CET3286" s="137"/>
      <c r="CEU3286" s="137"/>
      <c r="CEV3286" s="137"/>
      <c r="CEW3286" s="137"/>
      <c r="CEX3286" s="137"/>
      <c r="CEY3286" s="137"/>
      <c r="CEZ3286" s="137"/>
      <c r="CFA3286" s="137"/>
      <c r="CFB3286" s="137"/>
      <c r="CFC3286" s="137"/>
      <c r="CFD3286" s="137"/>
      <c r="CFE3286" s="137"/>
      <c r="CFF3286" s="137"/>
      <c r="CFG3286" s="137"/>
      <c r="CFH3286" s="137"/>
      <c r="CFI3286" s="137"/>
      <c r="CFJ3286" s="137"/>
      <c r="CFK3286" s="137"/>
      <c r="CFL3286" s="137"/>
      <c r="CFM3286" s="137"/>
      <c r="CFN3286" s="137"/>
      <c r="CFO3286" s="137"/>
      <c r="CFP3286" s="137"/>
      <c r="CFQ3286" s="137"/>
      <c r="CFR3286" s="137"/>
      <c r="CFS3286" s="137"/>
      <c r="CFT3286" s="137"/>
      <c r="CFU3286" s="137"/>
      <c r="CFV3286" s="137"/>
      <c r="CFW3286" s="137"/>
      <c r="CFX3286" s="137"/>
      <c r="CFY3286" s="137"/>
      <c r="CFZ3286" s="137"/>
      <c r="CGA3286" s="137"/>
      <c r="CGB3286" s="137"/>
      <c r="CGC3286" s="137"/>
      <c r="CGD3286" s="137"/>
      <c r="CGE3286" s="137"/>
      <c r="CGF3286" s="137"/>
      <c r="CGG3286" s="137"/>
      <c r="CGH3286" s="137"/>
      <c r="CGI3286" s="137"/>
      <c r="CGJ3286" s="137"/>
      <c r="CGK3286" s="137"/>
      <c r="CGL3286" s="137"/>
      <c r="CGM3286" s="137"/>
      <c r="CGN3286" s="137"/>
      <c r="CGO3286" s="137"/>
      <c r="CGP3286" s="137"/>
      <c r="CGQ3286" s="137"/>
      <c r="CGR3286" s="137"/>
      <c r="CGS3286" s="137"/>
      <c r="CGT3286" s="137"/>
      <c r="CGU3286" s="137"/>
      <c r="CGV3286" s="137"/>
      <c r="CGW3286" s="137"/>
      <c r="CGX3286" s="137"/>
      <c r="CGY3286" s="137"/>
      <c r="CGZ3286" s="137"/>
      <c r="CHA3286" s="137"/>
      <c r="CHB3286" s="137"/>
      <c r="CHC3286" s="137"/>
      <c r="CHD3286" s="137"/>
      <c r="CHE3286" s="137"/>
      <c r="CHF3286" s="137"/>
      <c r="CHG3286" s="137"/>
      <c r="CHH3286" s="137"/>
      <c r="CHI3286" s="137"/>
      <c r="CHJ3286" s="137"/>
      <c r="CHK3286" s="137"/>
      <c r="CHL3286" s="137"/>
      <c r="CHM3286" s="137"/>
      <c r="CHN3286" s="137"/>
      <c r="CHO3286" s="137"/>
      <c r="CHP3286" s="137"/>
      <c r="CHQ3286" s="137"/>
      <c r="CHR3286" s="137"/>
      <c r="CHS3286" s="137"/>
      <c r="CHT3286" s="137"/>
      <c r="CHU3286" s="137"/>
      <c r="CHV3286" s="137"/>
      <c r="CHW3286" s="137"/>
      <c r="CHX3286" s="137"/>
      <c r="CHY3286" s="137"/>
      <c r="CHZ3286" s="137"/>
      <c r="CIA3286" s="137"/>
      <c r="CIB3286" s="137"/>
      <c r="CIC3286" s="137"/>
      <c r="CID3286" s="137"/>
      <c r="CIE3286" s="137"/>
      <c r="CIF3286" s="137"/>
      <c r="CIG3286" s="137"/>
      <c r="CIH3286" s="137"/>
      <c r="CII3286" s="137"/>
      <c r="CIJ3286" s="137"/>
      <c r="CIK3286" s="137"/>
      <c r="CIL3286" s="137"/>
      <c r="CIM3286" s="137"/>
      <c r="CIN3286" s="137"/>
      <c r="CIO3286" s="137"/>
      <c r="CIP3286" s="137"/>
      <c r="CIQ3286" s="137"/>
      <c r="CIR3286" s="137"/>
      <c r="CIS3286" s="137"/>
      <c r="CIT3286" s="137"/>
      <c r="CIU3286" s="137"/>
      <c r="CIV3286" s="137"/>
      <c r="CIW3286" s="137"/>
      <c r="CIX3286" s="137"/>
      <c r="CIY3286" s="137"/>
      <c r="CIZ3286" s="137"/>
      <c r="CJA3286" s="137"/>
      <c r="CJB3286" s="137"/>
      <c r="CJC3286" s="137"/>
      <c r="CJD3286" s="137"/>
      <c r="CJE3286" s="137"/>
      <c r="CJF3286" s="137"/>
      <c r="CJG3286" s="137"/>
      <c r="CJH3286" s="137"/>
      <c r="CJI3286" s="137"/>
      <c r="CJJ3286" s="137"/>
      <c r="CJK3286" s="137"/>
      <c r="CJL3286" s="137"/>
      <c r="CJM3286" s="137"/>
      <c r="CJN3286" s="137"/>
      <c r="CJO3286" s="137"/>
      <c r="CJP3286" s="137"/>
      <c r="CJQ3286" s="137"/>
      <c r="CJR3286" s="137"/>
      <c r="CJS3286" s="137"/>
      <c r="CJT3286" s="137"/>
      <c r="CJU3286" s="137"/>
      <c r="CJV3286" s="137"/>
      <c r="CJW3286" s="137"/>
      <c r="CJX3286" s="137"/>
      <c r="CJY3286" s="137"/>
      <c r="CJZ3286" s="137"/>
      <c r="CKA3286" s="137"/>
      <c r="CKB3286" s="137"/>
      <c r="CKC3286" s="137"/>
      <c r="CKD3286" s="137"/>
      <c r="CKE3286" s="137"/>
      <c r="CKF3286" s="137"/>
      <c r="CKG3286" s="137"/>
      <c r="CKH3286" s="137"/>
      <c r="CKI3286" s="137"/>
      <c r="CKJ3286" s="137"/>
      <c r="CKK3286" s="137"/>
      <c r="CKL3286" s="137"/>
      <c r="CKM3286" s="137"/>
      <c r="CKN3286" s="137"/>
      <c r="CKO3286" s="137"/>
      <c r="CKP3286" s="137"/>
      <c r="CKQ3286" s="137"/>
      <c r="CKR3286" s="137"/>
      <c r="CKS3286" s="137"/>
      <c r="CKT3286" s="137"/>
      <c r="CKU3286" s="137"/>
      <c r="CKV3286" s="137"/>
      <c r="CKW3286" s="137"/>
      <c r="CKX3286" s="137"/>
      <c r="CKY3286" s="137"/>
      <c r="CKZ3286" s="137"/>
      <c r="CLA3286" s="137"/>
      <c r="CLB3286" s="137"/>
      <c r="CLC3286" s="137"/>
      <c r="CLD3286" s="137"/>
      <c r="CLE3286" s="137"/>
      <c r="CLF3286" s="137"/>
      <c r="CLG3286" s="137"/>
      <c r="CLH3286" s="137"/>
      <c r="CLI3286" s="137"/>
      <c r="CLJ3286" s="137"/>
      <c r="CLK3286" s="137"/>
      <c r="CLL3286" s="137"/>
      <c r="CLM3286" s="137"/>
      <c r="CLN3286" s="137"/>
      <c r="CLO3286" s="137"/>
      <c r="CLP3286" s="137"/>
      <c r="CLQ3286" s="137"/>
      <c r="CLR3286" s="137"/>
      <c r="CLS3286" s="137"/>
      <c r="CLT3286" s="137"/>
      <c r="CLU3286" s="137"/>
      <c r="CLV3286" s="137"/>
      <c r="CLW3286" s="137"/>
      <c r="CLX3286" s="137"/>
      <c r="CLY3286" s="137"/>
      <c r="CLZ3286" s="137"/>
      <c r="CMA3286" s="137"/>
      <c r="CMB3286" s="137"/>
      <c r="CMC3286" s="137"/>
      <c r="CMD3286" s="137"/>
      <c r="CME3286" s="137"/>
      <c r="CMF3286" s="137"/>
      <c r="CMG3286" s="137"/>
      <c r="CMH3286" s="137"/>
      <c r="CMI3286" s="137"/>
      <c r="CMJ3286" s="137"/>
      <c r="CMK3286" s="137"/>
      <c r="CML3286" s="137"/>
      <c r="CMM3286" s="137"/>
      <c r="CMN3286" s="137"/>
      <c r="CMO3286" s="137"/>
      <c r="CMP3286" s="137"/>
      <c r="CMQ3286" s="137"/>
      <c r="CMR3286" s="137"/>
      <c r="CMS3286" s="137"/>
      <c r="CMT3286" s="137"/>
      <c r="CMU3286" s="137"/>
      <c r="CMV3286" s="137"/>
      <c r="CMW3286" s="137"/>
      <c r="CMX3286" s="137"/>
      <c r="CMY3286" s="137"/>
      <c r="CMZ3286" s="137"/>
      <c r="CNA3286" s="137"/>
      <c r="CNB3286" s="137"/>
      <c r="CNC3286" s="137"/>
      <c r="CND3286" s="137"/>
      <c r="CNE3286" s="137"/>
      <c r="CNF3286" s="137"/>
      <c r="CNG3286" s="137"/>
      <c r="CNH3286" s="137"/>
      <c r="CNI3286" s="137"/>
      <c r="CNJ3286" s="137"/>
      <c r="CNK3286" s="137"/>
      <c r="CNL3286" s="137"/>
      <c r="CNM3286" s="137"/>
      <c r="CNN3286" s="137"/>
      <c r="CNO3286" s="137"/>
      <c r="CNP3286" s="137"/>
      <c r="CNQ3286" s="137"/>
      <c r="CNR3286" s="137"/>
      <c r="CNS3286" s="137"/>
      <c r="CNT3286" s="137"/>
      <c r="CNU3286" s="137"/>
      <c r="CNV3286" s="137"/>
      <c r="CNW3286" s="137"/>
      <c r="CNX3286" s="137"/>
      <c r="CNY3286" s="137"/>
      <c r="CNZ3286" s="137"/>
      <c r="COA3286" s="137"/>
      <c r="COB3286" s="137"/>
      <c r="COC3286" s="137"/>
      <c r="COD3286" s="137"/>
      <c r="COE3286" s="137"/>
      <c r="COF3286" s="137"/>
      <c r="COG3286" s="137"/>
      <c r="COH3286" s="137"/>
      <c r="COI3286" s="137"/>
      <c r="COJ3286" s="137"/>
      <c r="COK3286" s="137"/>
      <c r="COL3286" s="137"/>
      <c r="COM3286" s="137"/>
      <c r="CON3286" s="137"/>
      <c r="COO3286" s="137"/>
      <c r="COP3286" s="137"/>
      <c r="COQ3286" s="137"/>
      <c r="COR3286" s="137"/>
      <c r="COS3286" s="137"/>
      <c r="COT3286" s="137"/>
      <c r="COU3286" s="137"/>
      <c r="COV3286" s="137"/>
      <c r="COW3286" s="137"/>
      <c r="COX3286" s="137"/>
      <c r="COY3286" s="137"/>
      <c r="COZ3286" s="137"/>
      <c r="CPA3286" s="137"/>
      <c r="CPB3286" s="137"/>
      <c r="CPC3286" s="137"/>
      <c r="CPD3286" s="137"/>
      <c r="CPE3286" s="137"/>
      <c r="CPF3286" s="137"/>
      <c r="CPG3286" s="137"/>
      <c r="CPH3286" s="137"/>
      <c r="CPI3286" s="137"/>
      <c r="CPJ3286" s="137"/>
      <c r="CPK3286" s="137"/>
      <c r="CPL3286" s="137"/>
      <c r="CPM3286" s="137"/>
      <c r="CPN3286" s="137"/>
      <c r="CPO3286" s="137"/>
      <c r="CPP3286" s="137"/>
      <c r="CPQ3286" s="137"/>
      <c r="CPR3286" s="137"/>
      <c r="CPS3286" s="137"/>
      <c r="CPT3286" s="137"/>
      <c r="CPU3286" s="137"/>
      <c r="CPV3286" s="137"/>
      <c r="CPW3286" s="137"/>
      <c r="CPX3286" s="137"/>
      <c r="CPY3286" s="137"/>
      <c r="CPZ3286" s="137"/>
      <c r="CQA3286" s="137"/>
      <c r="CQB3286" s="137"/>
      <c r="CQC3286" s="137"/>
      <c r="CQD3286" s="137"/>
      <c r="CQE3286" s="137"/>
      <c r="CQF3286" s="137"/>
      <c r="CQG3286" s="137"/>
      <c r="CQH3286" s="137"/>
      <c r="CQI3286" s="137"/>
      <c r="CQJ3286" s="137"/>
      <c r="CQK3286" s="137"/>
      <c r="CQL3286" s="137"/>
      <c r="CQM3286" s="137"/>
      <c r="CQN3286" s="137"/>
      <c r="CQO3286" s="137"/>
      <c r="CQP3286" s="137"/>
      <c r="CQQ3286" s="137"/>
      <c r="CQR3286" s="137"/>
      <c r="CQS3286" s="137"/>
      <c r="CQT3286" s="137"/>
      <c r="CQU3286" s="137"/>
      <c r="CQV3286" s="137"/>
      <c r="CQW3286" s="137"/>
      <c r="CQX3286" s="137"/>
      <c r="CQY3286" s="137"/>
      <c r="CQZ3286" s="137"/>
      <c r="CRA3286" s="137"/>
      <c r="CRB3286" s="137"/>
      <c r="CRC3286" s="137"/>
      <c r="CRD3286" s="137"/>
      <c r="CRE3286" s="137"/>
      <c r="CRF3286" s="137"/>
      <c r="CRG3286" s="137"/>
      <c r="CRH3286" s="137"/>
      <c r="CRI3286" s="137"/>
      <c r="CRJ3286" s="137"/>
      <c r="CRK3286" s="137"/>
      <c r="CRL3286" s="137"/>
      <c r="CRM3286" s="137"/>
      <c r="CRN3286" s="137"/>
      <c r="CRO3286" s="137"/>
      <c r="CRP3286" s="137"/>
      <c r="CRQ3286" s="137"/>
      <c r="CRR3286" s="137"/>
      <c r="CRS3286" s="137"/>
      <c r="CRT3286" s="137"/>
      <c r="CRU3286" s="137"/>
      <c r="CRV3286" s="137"/>
      <c r="CRW3286" s="137"/>
      <c r="CRX3286" s="137"/>
      <c r="CRY3286" s="137"/>
      <c r="CRZ3286" s="137"/>
      <c r="CSA3286" s="137"/>
      <c r="CSB3286" s="137"/>
      <c r="CSC3286" s="137"/>
      <c r="CSD3286" s="137"/>
      <c r="CSE3286" s="137"/>
      <c r="CSF3286" s="137"/>
      <c r="CSG3286" s="137"/>
      <c r="CSH3286" s="137"/>
      <c r="CSI3286" s="137"/>
      <c r="CSJ3286" s="137"/>
      <c r="CSK3286" s="137"/>
      <c r="CSL3286" s="137"/>
      <c r="CSM3286" s="137"/>
      <c r="CSN3286" s="137"/>
      <c r="CSO3286" s="137"/>
      <c r="CSP3286" s="137"/>
      <c r="CSQ3286" s="137"/>
      <c r="CSR3286" s="137"/>
      <c r="CSS3286" s="137"/>
      <c r="CST3286" s="137"/>
      <c r="CSU3286" s="137"/>
      <c r="CSV3286" s="137"/>
      <c r="CSW3286" s="137"/>
      <c r="CSX3286" s="137"/>
      <c r="CSY3286" s="137"/>
      <c r="CSZ3286" s="137"/>
      <c r="CTA3286" s="137"/>
      <c r="CTB3286" s="137"/>
      <c r="CTC3286" s="137"/>
      <c r="CTD3286" s="137"/>
      <c r="CTE3286" s="137"/>
      <c r="CTF3286" s="137"/>
      <c r="CTG3286" s="137"/>
      <c r="CTH3286" s="137"/>
      <c r="CTI3286" s="137"/>
      <c r="CTJ3286" s="137"/>
      <c r="CTK3286" s="137"/>
      <c r="CTL3286" s="137"/>
      <c r="CTM3286" s="137"/>
      <c r="CTN3286" s="137"/>
      <c r="CTO3286" s="137"/>
      <c r="CTP3286" s="137"/>
      <c r="CTQ3286" s="137"/>
      <c r="CTR3286" s="137"/>
      <c r="CTS3286" s="137"/>
      <c r="CTT3286" s="137"/>
      <c r="CTU3286" s="137"/>
      <c r="CTV3286" s="137"/>
      <c r="CTW3286" s="137"/>
      <c r="CTX3286" s="137"/>
      <c r="CTY3286" s="137"/>
      <c r="CTZ3286" s="137"/>
      <c r="CUA3286" s="137"/>
      <c r="CUB3286" s="137"/>
      <c r="CUC3286" s="137"/>
      <c r="CUD3286" s="137"/>
      <c r="CUE3286" s="137"/>
      <c r="CUF3286" s="137"/>
      <c r="CUG3286" s="137"/>
      <c r="CUH3286" s="137"/>
      <c r="CUI3286" s="137"/>
      <c r="CUJ3286" s="137"/>
      <c r="CUK3286" s="137"/>
      <c r="CUL3286" s="137"/>
      <c r="CUM3286" s="137"/>
      <c r="CUN3286" s="137"/>
      <c r="CUO3286" s="137"/>
      <c r="CUP3286" s="137"/>
      <c r="CUQ3286" s="137"/>
      <c r="CUR3286" s="137"/>
      <c r="CUS3286" s="137"/>
      <c r="CUT3286" s="137"/>
      <c r="CUU3286" s="137"/>
      <c r="CUV3286" s="137"/>
      <c r="CUW3286" s="137"/>
      <c r="CUX3286" s="137"/>
      <c r="CUY3286" s="137"/>
      <c r="CUZ3286" s="137"/>
      <c r="CVA3286" s="137"/>
      <c r="CVB3286" s="137"/>
      <c r="CVC3286" s="137"/>
      <c r="CVD3286" s="137"/>
      <c r="CVE3286" s="137"/>
      <c r="CVF3286" s="137"/>
      <c r="CVG3286" s="137"/>
      <c r="CVH3286" s="137"/>
      <c r="CVI3286" s="137"/>
      <c r="CVJ3286" s="137"/>
      <c r="CVK3286" s="137"/>
      <c r="CVL3286" s="137"/>
      <c r="CVM3286" s="137"/>
      <c r="CVN3286" s="137"/>
      <c r="CVO3286" s="137"/>
      <c r="CVP3286" s="137"/>
      <c r="CVQ3286" s="137"/>
      <c r="CVR3286" s="137"/>
      <c r="CVS3286" s="137"/>
      <c r="CVT3286" s="137"/>
      <c r="CVU3286" s="137"/>
      <c r="CVV3286" s="137"/>
      <c r="CVW3286" s="137"/>
      <c r="CVX3286" s="137"/>
      <c r="CVY3286" s="137"/>
      <c r="CVZ3286" s="137"/>
      <c r="CWA3286" s="137"/>
      <c r="CWB3286" s="137"/>
      <c r="CWC3286" s="137"/>
      <c r="CWD3286" s="137"/>
      <c r="CWE3286" s="137"/>
      <c r="CWF3286" s="137"/>
      <c r="CWG3286" s="137"/>
      <c r="CWH3286" s="137"/>
      <c r="CWI3286" s="137"/>
      <c r="CWJ3286" s="137"/>
      <c r="CWK3286" s="137"/>
      <c r="CWL3286" s="137"/>
      <c r="CWM3286" s="137"/>
      <c r="CWN3286" s="137"/>
      <c r="CWO3286" s="137"/>
      <c r="CWP3286" s="137"/>
      <c r="CWQ3286" s="137"/>
      <c r="CWR3286" s="137"/>
      <c r="CWS3286" s="137"/>
      <c r="CWT3286" s="137"/>
      <c r="CWU3286" s="137"/>
      <c r="CWV3286" s="137"/>
      <c r="CWW3286" s="137"/>
      <c r="CWX3286" s="137"/>
      <c r="CWY3286" s="137"/>
      <c r="CWZ3286" s="137"/>
      <c r="CXA3286" s="137"/>
      <c r="CXB3286" s="137"/>
      <c r="CXC3286" s="137"/>
      <c r="CXD3286" s="137"/>
      <c r="CXE3286" s="137"/>
      <c r="CXF3286" s="137"/>
      <c r="CXG3286" s="137"/>
      <c r="CXH3286" s="137"/>
      <c r="CXI3286" s="137"/>
      <c r="CXJ3286" s="137"/>
      <c r="CXK3286" s="137"/>
      <c r="CXL3286" s="137"/>
      <c r="CXM3286" s="137"/>
      <c r="CXN3286" s="137"/>
      <c r="CXO3286" s="137"/>
      <c r="CXP3286" s="137"/>
      <c r="CXQ3286" s="137"/>
      <c r="CXR3286" s="137"/>
      <c r="CXS3286" s="137"/>
      <c r="CXT3286" s="137"/>
      <c r="CXU3286" s="137"/>
      <c r="CXV3286" s="137"/>
      <c r="CXW3286" s="137"/>
      <c r="CXX3286" s="137"/>
      <c r="CXY3286" s="137"/>
      <c r="CXZ3286" s="137"/>
      <c r="CYA3286" s="137"/>
      <c r="CYB3286" s="137"/>
      <c r="CYC3286" s="137"/>
      <c r="CYD3286" s="137"/>
      <c r="CYE3286" s="137"/>
      <c r="CYF3286" s="137"/>
      <c r="CYG3286" s="137"/>
      <c r="CYH3286" s="137"/>
      <c r="CYI3286" s="137"/>
      <c r="CYJ3286" s="137"/>
      <c r="CYK3286" s="137"/>
      <c r="CYL3286" s="137"/>
      <c r="CYM3286" s="137"/>
      <c r="CYN3286" s="137"/>
      <c r="CYO3286" s="137"/>
      <c r="CYP3286" s="137"/>
      <c r="CYQ3286" s="137"/>
      <c r="CYR3286" s="137"/>
      <c r="CYS3286" s="137"/>
      <c r="CYT3286" s="137"/>
      <c r="CYU3286" s="137"/>
      <c r="CYV3286" s="137"/>
      <c r="CYW3286" s="137"/>
      <c r="CYX3286" s="137"/>
      <c r="CYY3286" s="137"/>
      <c r="CYZ3286" s="137"/>
      <c r="CZA3286" s="137"/>
      <c r="CZB3286" s="137"/>
      <c r="CZC3286" s="137"/>
      <c r="CZD3286" s="137"/>
      <c r="CZE3286" s="137"/>
      <c r="CZF3286" s="137"/>
      <c r="CZG3286" s="137"/>
      <c r="CZH3286" s="137"/>
      <c r="CZI3286" s="137"/>
      <c r="CZJ3286" s="137"/>
      <c r="CZK3286" s="137"/>
      <c r="CZL3286" s="137"/>
      <c r="CZM3286" s="137"/>
      <c r="CZN3286" s="137"/>
      <c r="CZO3286" s="137"/>
      <c r="CZP3286" s="137"/>
      <c r="CZQ3286" s="137"/>
      <c r="CZR3286" s="137"/>
      <c r="CZS3286" s="137"/>
      <c r="CZT3286" s="137"/>
      <c r="CZU3286" s="137"/>
      <c r="CZV3286" s="137"/>
      <c r="CZW3286" s="137"/>
      <c r="CZX3286" s="137"/>
      <c r="CZY3286" s="137"/>
      <c r="CZZ3286" s="137"/>
      <c r="DAA3286" s="137"/>
      <c r="DAB3286" s="137"/>
      <c r="DAC3286" s="137"/>
      <c r="DAD3286" s="137"/>
      <c r="DAE3286" s="137"/>
      <c r="DAF3286" s="137"/>
      <c r="DAG3286" s="137"/>
      <c r="DAH3286" s="137"/>
      <c r="DAI3286" s="137"/>
      <c r="DAJ3286" s="137"/>
      <c r="DAK3286" s="137"/>
      <c r="DAL3286" s="137"/>
      <c r="DAM3286" s="137"/>
      <c r="DAN3286" s="137"/>
      <c r="DAO3286" s="137"/>
      <c r="DAP3286" s="137"/>
      <c r="DAQ3286" s="137"/>
      <c r="DAR3286" s="137"/>
      <c r="DAS3286" s="137"/>
      <c r="DAT3286" s="137"/>
      <c r="DAU3286" s="137"/>
      <c r="DAV3286" s="137"/>
      <c r="DAW3286" s="137"/>
      <c r="DAX3286" s="137"/>
      <c r="DAY3286" s="137"/>
      <c r="DAZ3286" s="137"/>
      <c r="DBA3286" s="137"/>
      <c r="DBB3286" s="137"/>
      <c r="DBC3286" s="137"/>
      <c r="DBD3286" s="137"/>
      <c r="DBE3286" s="137"/>
      <c r="DBF3286" s="137"/>
      <c r="DBG3286" s="137"/>
      <c r="DBH3286" s="137"/>
      <c r="DBI3286" s="137"/>
      <c r="DBJ3286" s="137"/>
      <c r="DBK3286" s="137"/>
      <c r="DBL3286" s="137"/>
      <c r="DBM3286" s="137"/>
      <c r="DBN3286" s="137"/>
      <c r="DBO3286" s="137"/>
      <c r="DBP3286" s="137"/>
      <c r="DBQ3286" s="137"/>
      <c r="DBR3286" s="137"/>
      <c r="DBS3286" s="137"/>
      <c r="DBT3286" s="137"/>
      <c r="DBU3286" s="137"/>
      <c r="DBV3286" s="137"/>
      <c r="DBW3286" s="137"/>
      <c r="DBX3286" s="137"/>
      <c r="DBY3286" s="137"/>
      <c r="DBZ3286" s="137"/>
      <c r="DCA3286" s="137"/>
      <c r="DCB3286" s="137"/>
      <c r="DCC3286" s="137"/>
      <c r="DCD3286" s="137"/>
      <c r="DCE3286" s="137"/>
      <c r="DCF3286" s="137"/>
      <c r="DCG3286" s="137"/>
      <c r="DCH3286" s="137"/>
      <c r="DCI3286" s="137"/>
      <c r="DCJ3286" s="137"/>
      <c r="DCK3286" s="137"/>
      <c r="DCL3286" s="137"/>
      <c r="DCM3286" s="137"/>
      <c r="DCN3286" s="137"/>
      <c r="DCO3286" s="137"/>
      <c r="DCP3286" s="137"/>
      <c r="DCQ3286" s="137"/>
      <c r="DCR3286" s="137"/>
      <c r="DCS3286" s="137"/>
      <c r="DCT3286" s="137"/>
      <c r="DCU3286" s="137"/>
      <c r="DCV3286" s="137"/>
      <c r="DCW3286" s="137"/>
      <c r="DCX3286" s="137"/>
      <c r="DCY3286" s="137"/>
      <c r="DCZ3286" s="137"/>
      <c r="DDA3286" s="137"/>
      <c r="DDB3286" s="137"/>
      <c r="DDC3286" s="137"/>
      <c r="DDD3286" s="137"/>
      <c r="DDE3286" s="137"/>
      <c r="DDF3286" s="137"/>
      <c r="DDG3286" s="137"/>
      <c r="DDH3286" s="137"/>
      <c r="DDI3286" s="137"/>
      <c r="DDJ3286" s="137"/>
      <c r="DDK3286" s="137"/>
      <c r="DDL3286" s="137"/>
      <c r="DDM3286" s="137"/>
      <c r="DDN3286" s="137"/>
      <c r="DDO3286" s="137"/>
      <c r="DDP3286" s="137"/>
      <c r="DDQ3286" s="137"/>
      <c r="DDR3286" s="137"/>
      <c r="DDS3286" s="137"/>
      <c r="DDT3286" s="137"/>
      <c r="DDU3286" s="137"/>
      <c r="DDV3286" s="137"/>
      <c r="DDW3286" s="137"/>
      <c r="DDX3286" s="137"/>
      <c r="DDY3286" s="137"/>
      <c r="DDZ3286" s="137"/>
      <c r="DEA3286" s="137"/>
      <c r="DEB3286" s="137"/>
      <c r="DEC3286" s="137"/>
      <c r="DED3286" s="137"/>
      <c r="DEE3286" s="137"/>
      <c r="DEF3286" s="137"/>
      <c r="DEG3286" s="137"/>
      <c r="DEH3286" s="137"/>
      <c r="DEI3286" s="137"/>
      <c r="DEJ3286" s="137"/>
      <c r="DEK3286" s="137"/>
      <c r="DEL3286" s="137"/>
      <c r="DEM3286" s="137"/>
      <c r="DEN3286" s="137"/>
      <c r="DEO3286" s="137"/>
      <c r="DEP3286" s="137"/>
      <c r="DEQ3286" s="137"/>
      <c r="DER3286" s="137"/>
      <c r="DES3286" s="137"/>
      <c r="DET3286" s="137"/>
      <c r="DEU3286" s="137"/>
      <c r="DEV3286" s="137"/>
      <c r="DEW3286" s="137"/>
      <c r="DEX3286" s="137"/>
      <c r="DEY3286" s="137"/>
      <c r="DEZ3286" s="137"/>
      <c r="DFA3286" s="137"/>
      <c r="DFB3286" s="137"/>
      <c r="DFC3286" s="137"/>
      <c r="DFD3286" s="137"/>
      <c r="DFE3286" s="137"/>
      <c r="DFF3286" s="137"/>
      <c r="DFG3286" s="137"/>
      <c r="DFH3286" s="137"/>
      <c r="DFI3286" s="137"/>
      <c r="DFJ3286" s="137"/>
      <c r="DFK3286" s="137"/>
      <c r="DFL3286" s="137"/>
      <c r="DFM3286" s="137"/>
      <c r="DFN3286" s="137"/>
      <c r="DFO3286" s="137"/>
      <c r="DFP3286" s="137"/>
      <c r="DFQ3286" s="137"/>
      <c r="DFR3286" s="137"/>
      <c r="DFS3286" s="137"/>
      <c r="DFT3286" s="137"/>
      <c r="DFU3286" s="137"/>
      <c r="DFV3286" s="137"/>
      <c r="DFW3286" s="137"/>
      <c r="DFX3286" s="137"/>
      <c r="DFY3286" s="137"/>
      <c r="DFZ3286" s="137"/>
      <c r="DGA3286" s="137"/>
      <c r="DGB3286" s="137"/>
      <c r="DGC3286" s="137"/>
      <c r="DGD3286" s="137"/>
      <c r="DGE3286" s="137"/>
      <c r="DGF3286" s="137"/>
      <c r="DGG3286" s="137"/>
      <c r="DGH3286" s="137"/>
      <c r="DGI3286" s="137"/>
      <c r="DGJ3286" s="137"/>
      <c r="DGK3286" s="137"/>
      <c r="DGL3286" s="137"/>
      <c r="DGM3286" s="137"/>
      <c r="DGN3286" s="137"/>
      <c r="DGO3286" s="137"/>
      <c r="DGP3286" s="137"/>
      <c r="DGQ3286" s="137"/>
      <c r="DGR3286" s="137"/>
      <c r="DGS3286" s="137"/>
      <c r="DGT3286" s="137"/>
      <c r="DGU3286" s="137"/>
      <c r="DGV3286" s="137"/>
      <c r="DGW3286" s="137"/>
      <c r="DGX3286" s="137"/>
      <c r="DGY3286" s="137"/>
      <c r="DGZ3286" s="137"/>
      <c r="DHA3286" s="137"/>
      <c r="DHB3286" s="137"/>
      <c r="DHC3286" s="137"/>
      <c r="DHD3286" s="137"/>
      <c r="DHE3286" s="137"/>
      <c r="DHF3286" s="137"/>
      <c r="DHG3286" s="137"/>
      <c r="DHH3286" s="137"/>
      <c r="DHI3286" s="137"/>
      <c r="DHJ3286" s="137"/>
      <c r="DHK3286" s="137"/>
      <c r="DHL3286" s="137"/>
      <c r="DHM3286" s="137"/>
      <c r="DHN3286" s="137"/>
      <c r="DHO3286" s="137"/>
    </row>
    <row r="3287" spans="1:2927" s="148" customFormat="1" ht="26.15" customHeight="1" outlineLevel="1" x14ac:dyDescent="0.35">
      <c r="A3287" s="83" t="s">
        <v>4536</v>
      </c>
      <c r="B3287" s="84" t="s">
        <v>63</v>
      </c>
      <c r="C3287" s="85"/>
      <c r="D3287" s="86"/>
      <c r="E3287" s="101"/>
      <c r="F3287" s="101"/>
      <c r="G3287" s="101"/>
      <c r="H3287" s="101"/>
      <c r="I3287" s="101">
        <f t="shared" si="201"/>
        <v>0</v>
      </c>
      <c r="J3287" s="101"/>
      <c r="K3287" s="101"/>
      <c r="L3287" s="101"/>
      <c r="M3287" s="101"/>
      <c r="N3287" s="101">
        <f t="shared" si="200"/>
        <v>0</v>
      </c>
      <c r="O3287" s="88">
        <v>46062</v>
      </c>
      <c r="P3287" s="88">
        <v>46064</v>
      </c>
      <c r="Q3287" s="89">
        <v>0.03</v>
      </c>
      <c r="R3287" s="90" t="s">
        <v>33</v>
      </c>
      <c r="S3287" s="91"/>
      <c r="T3287" s="91"/>
      <c r="U3287" s="102"/>
      <c r="V3287" s="137"/>
      <c r="W3287" s="137"/>
      <c r="X3287" s="137"/>
      <c r="Y3287" s="137"/>
      <c r="Z3287" s="137"/>
      <c r="AA3287" s="137"/>
      <c r="AB3287" s="137"/>
      <c r="AC3287" s="137"/>
      <c r="AD3287" s="137"/>
      <c r="AE3287" s="137"/>
      <c r="AF3287" s="137"/>
      <c r="AG3287" s="137"/>
      <c r="AH3287" s="137"/>
      <c r="AI3287" s="137"/>
      <c r="AJ3287" s="137"/>
      <c r="AK3287" s="137"/>
      <c r="AL3287" s="137"/>
      <c r="AM3287" s="137"/>
      <c r="AN3287" s="137"/>
      <c r="AO3287" s="137"/>
      <c r="AP3287" s="137"/>
      <c r="AQ3287" s="137"/>
      <c r="AR3287" s="137"/>
      <c r="AS3287" s="137"/>
      <c r="AT3287" s="137"/>
      <c r="AU3287" s="137"/>
      <c r="AV3287" s="137"/>
      <c r="AW3287" s="137"/>
      <c r="AX3287" s="137"/>
      <c r="AY3287" s="137"/>
      <c r="AZ3287" s="137"/>
      <c r="BA3287" s="137"/>
      <c r="BB3287" s="137"/>
      <c r="BC3287" s="137"/>
      <c r="BD3287" s="137"/>
      <c r="BE3287" s="137"/>
      <c r="BF3287" s="137"/>
      <c r="BG3287" s="137"/>
      <c r="BH3287" s="137"/>
      <c r="BI3287" s="137"/>
      <c r="BJ3287" s="137"/>
      <c r="BK3287" s="137"/>
      <c r="BL3287" s="137"/>
      <c r="BM3287" s="137"/>
      <c r="BN3287" s="137"/>
      <c r="BO3287" s="137"/>
      <c r="BP3287" s="137"/>
      <c r="BQ3287" s="137"/>
      <c r="BR3287" s="137"/>
      <c r="BS3287" s="137"/>
      <c r="BT3287" s="137"/>
      <c r="BU3287" s="137"/>
      <c r="BV3287" s="137"/>
      <c r="BW3287" s="137"/>
      <c r="BX3287" s="137"/>
      <c r="BY3287" s="137"/>
      <c r="BZ3287" s="137"/>
      <c r="CA3287" s="137"/>
      <c r="CB3287" s="137"/>
      <c r="CC3287" s="137"/>
      <c r="CD3287" s="137"/>
      <c r="CE3287" s="137"/>
      <c r="CF3287" s="137"/>
      <c r="CG3287" s="137"/>
      <c r="CH3287" s="137"/>
      <c r="CI3287" s="137"/>
      <c r="CJ3287" s="137"/>
      <c r="CK3287" s="137"/>
      <c r="CL3287" s="137"/>
      <c r="CM3287" s="137"/>
      <c r="CN3287" s="137"/>
      <c r="CO3287" s="137"/>
      <c r="CP3287" s="137"/>
      <c r="CQ3287" s="137"/>
      <c r="CR3287" s="137"/>
      <c r="CS3287" s="137"/>
      <c r="CT3287" s="137"/>
      <c r="CU3287" s="137"/>
      <c r="CV3287" s="137"/>
      <c r="CW3287" s="137"/>
      <c r="CX3287" s="137"/>
      <c r="CY3287" s="137"/>
      <c r="CZ3287" s="137"/>
      <c r="DA3287" s="137"/>
      <c r="DB3287" s="137"/>
      <c r="DC3287" s="137"/>
      <c r="DD3287" s="137"/>
      <c r="DE3287" s="137"/>
      <c r="DF3287" s="137"/>
      <c r="DG3287" s="137"/>
      <c r="DH3287" s="137"/>
      <c r="DI3287" s="137"/>
      <c r="DJ3287" s="137"/>
      <c r="DK3287" s="137"/>
      <c r="DL3287" s="137"/>
      <c r="DM3287" s="137"/>
      <c r="DN3287" s="137"/>
      <c r="DO3287" s="137"/>
      <c r="DP3287" s="137"/>
      <c r="DQ3287" s="137"/>
      <c r="DR3287" s="137"/>
      <c r="DS3287" s="137"/>
      <c r="DT3287" s="137"/>
      <c r="DU3287" s="137"/>
      <c r="DV3287" s="137"/>
      <c r="DW3287" s="137"/>
      <c r="DX3287" s="137"/>
      <c r="DY3287" s="137"/>
      <c r="DZ3287" s="137"/>
      <c r="EA3287" s="137"/>
      <c r="EB3287" s="137"/>
      <c r="EC3287" s="137"/>
      <c r="ED3287" s="137"/>
      <c r="EE3287" s="137"/>
      <c r="EF3287" s="137"/>
      <c r="EG3287" s="137"/>
      <c r="EH3287" s="137"/>
      <c r="EI3287" s="137"/>
      <c r="EJ3287" s="137"/>
      <c r="EK3287" s="137"/>
      <c r="EL3287" s="137"/>
      <c r="EM3287" s="137"/>
      <c r="EN3287" s="137"/>
      <c r="EO3287" s="137"/>
      <c r="EP3287" s="137"/>
      <c r="EQ3287" s="137"/>
      <c r="ER3287" s="137"/>
      <c r="ES3287" s="137"/>
      <c r="ET3287" s="137"/>
      <c r="EU3287" s="137"/>
      <c r="EV3287" s="137"/>
      <c r="EW3287" s="137"/>
      <c r="EX3287" s="137"/>
      <c r="EY3287" s="137"/>
      <c r="EZ3287" s="137"/>
      <c r="FA3287" s="137"/>
      <c r="FB3287" s="137"/>
      <c r="FC3287" s="137"/>
      <c r="FD3287" s="137"/>
      <c r="FE3287" s="137"/>
      <c r="FF3287" s="137"/>
      <c r="FG3287" s="137"/>
      <c r="FH3287" s="137"/>
      <c r="FI3287" s="137"/>
      <c r="FJ3287" s="137"/>
      <c r="FK3287" s="137"/>
      <c r="FL3287" s="137"/>
      <c r="FM3287" s="137"/>
      <c r="FN3287" s="137"/>
      <c r="FO3287" s="137"/>
      <c r="FP3287" s="137"/>
      <c r="FQ3287" s="137"/>
      <c r="FR3287" s="137"/>
      <c r="FS3287" s="137"/>
      <c r="FT3287" s="137"/>
      <c r="FU3287" s="137"/>
      <c r="FV3287" s="137"/>
      <c r="FW3287" s="137"/>
      <c r="FX3287" s="137"/>
      <c r="FY3287" s="137"/>
      <c r="FZ3287" s="137"/>
      <c r="GA3287" s="137"/>
      <c r="GB3287" s="137"/>
      <c r="GC3287" s="137"/>
      <c r="GD3287" s="137"/>
      <c r="GE3287" s="137"/>
      <c r="GF3287" s="137"/>
      <c r="GG3287" s="137"/>
      <c r="GH3287" s="137"/>
      <c r="GI3287" s="137"/>
      <c r="GJ3287" s="137"/>
      <c r="GK3287" s="137"/>
      <c r="GL3287" s="137"/>
      <c r="GM3287" s="137"/>
      <c r="GN3287" s="137"/>
      <c r="GO3287" s="137"/>
      <c r="GP3287" s="137"/>
      <c r="GQ3287" s="137"/>
      <c r="GR3287" s="137"/>
      <c r="GS3287" s="137"/>
      <c r="GT3287" s="137"/>
      <c r="GU3287" s="137"/>
      <c r="GV3287" s="137"/>
      <c r="GW3287" s="137"/>
      <c r="GX3287" s="137"/>
      <c r="GY3287" s="137"/>
      <c r="GZ3287" s="137"/>
      <c r="HA3287" s="137"/>
      <c r="HB3287" s="137"/>
      <c r="HC3287" s="137"/>
      <c r="HD3287" s="137"/>
      <c r="HE3287" s="137"/>
      <c r="HF3287" s="137"/>
      <c r="HG3287" s="137"/>
      <c r="HH3287" s="137"/>
      <c r="HI3287" s="137"/>
      <c r="HJ3287" s="137"/>
      <c r="HK3287" s="137"/>
      <c r="HL3287" s="137"/>
      <c r="HM3287" s="137"/>
      <c r="HN3287" s="137"/>
      <c r="HO3287" s="137"/>
      <c r="HP3287" s="137"/>
      <c r="HQ3287" s="137"/>
      <c r="HR3287" s="137"/>
      <c r="HS3287" s="137"/>
      <c r="HT3287" s="137"/>
      <c r="HU3287" s="137"/>
      <c r="HV3287" s="137"/>
      <c r="HW3287" s="137"/>
      <c r="HX3287" s="137"/>
      <c r="HY3287" s="137"/>
      <c r="HZ3287" s="137"/>
      <c r="IA3287" s="137"/>
      <c r="IB3287" s="137"/>
      <c r="IC3287" s="137"/>
      <c r="ID3287" s="137"/>
      <c r="IE3287" s="137"/>
      <c r="IF3287" s="137"/>
      <c r="IG3287" s="137"/>
      <c r="IH3287" s="137"/>
      <c r="II3287" s="137"/>
      <c r="IJ3287" s="137"/>
      <c r="IK3287" s="137"/>
      <c r="IL3287" s="137"/>
      <c r="IM3287" s="137"/>
      <c r="IN3287" s="137"/>
      <c r="IO3287" s="137"/>
      <c r="IP3287" s="137"/>
      <c r="IQ3287" s="137"/>
      <c r="IR3287" s="137"/>
      <c r="IS3287" s="137"/>
      <c r="IT3287" s="137"/>
      <c r="IU3287" s="137"/>
      <c r="IV3287" s="137"/>
      <c r="IW3287" s="137"/>
      <c r="IX3287" s="137"/>
      <c r="IY3287" s="137"/>
      <c r="IZ3287" s="137"/>
      <c r="JA3287" s="137"/>
      <c r="JB3287" s="137"/>
      <c r="JC3287" s="137"/>
      <c r="JD3287" s="137"/>
      <c r="JE3287" s="137"/>
      <c r="JF3287" s="137"/>
      <c r="JG3287" s="137"/>
      <c r="JH3287" s="137"/>
      <c r="JI3287" s="137"/>
      <c r="JJ3287" s="137"/>
      <c r="JK3287" s="137"/>
      <c r="JL3287" s="137"/>
      <c r="JM3287" s="137"/>
      <c r="JN3287" s="137"/>
      <c r="JO3287" s="137"/>
      <c r="JP3287" s="137"/>
      <c r="JQ3287" s="137"/>
      <c r="JR3287" s="137"/>
      <c r="JS3287" s="137"/>
      <c r="JT3287" s="137"/>
      <c r="JU3287" s="137"/>
      <c r="JV3287" s="137"/>
      <c r="JW3287" s="137"/>
      <c r="JX3287" s="137"/>
      <c r="JY3287" s="137"/>
      <c r="JZ3287" s="137"/>
      <c r="KA3287" s="137"/>
      <c r="KB3287" s="137"/>
      <c r="KC3287" s="137"/>
      <c r="KD3287" s="137"/>
      <c r="KE3287" s="137"/>
      <c r="KF3287" s="137"/>
      <c r="KG3287" s="137"/>
      <c r="KH3287" s="137"/>
      <c r="KI3287" s="137"/>
      <c r="KJ3287" s="137"/>
      <c r="KK3287" s="137"/>
      <c r="KL3287" s="137"/>
      <c r="KM3287" s="137"/>
      <c r="KN3287" s="137"/>
      <c r="KO3287" s="137"/>
      <c r="KP3287" s="137"/>
      <c r="KQ3287" s="137"/>
      <c r="KR3287" s="137"/>
      <c r="KS3287" s="137"/>
      <c r="KT3287" s="137"/>
      <c r="KU3287" s="137"/>
      <c r="KV3287" s="137"/>
      <c r="KW3287" s="137"/>
      <c r="KX3287" s="137"/>
      <c r="KY3287" s="137"/>
      <c r="KZ3287" s="137"/>
      <c r="LA3287" s="137"/>
      <c r="LB3287" s="137"/>
      <c r="LC3287" s="137"/>
      <c r="LD3287" s="137"/>
      <c r="LE3287" s="137"/>
      <c r="LF3287" s="137"/>
      <c r="LG3287" s="137"/>
      <c r="LH3287" s="137"/>
      <c r="LI3287" s="137"/>
      <c r="LJ3287" s="137"/>
      <c r="LK3287" s="137"/>
      <c r="LL3287" s="137"/>
      <c r="LM3287" s="137"/>
      <c r="LN3287" s="137"/>
      <c r="LO3287" s="137"/>
      <c r="LP3287" s="137"/>
      <c r="LQ3287" s="137"/>
      <c r="LR3287" s="137"/>
      <c r="LS3287" s="137"/>
      <c r="LT3287" s="137"/>
      <c r="LU3287" s="137"/>
      <c r="LV3287" s="137"/>
      <c r="LW3287" s="137"/>
      <c r="LX3287" s="137"/>
      <c r="LY3287" s="137"/>
      <c r="LZ3287" s="137"/>
      <c r="MA3287" s="137"/>
      <c r="MB3287" s="137"/>
      <c r="MC3287" s="137"/>
      <c r="MD3287" s="137"/>
      <c r="ME3287" s="137"/>
      <c r="MF3287" s="137"/>
      <c r="MG3287" s="137"/>
      <c r="MH3287" s="137"/>
      <c r="MI3287" s="137"/>
      <c r="MJ3287" s="137"/>
      <c r="MK3287" s="137"/>
      <c r="ML3287" s="137"/>
      <c r="MM3287" s="137"/>
      <c r="MN3287" s="137"/>
      <c r="MO3287" s="137"/>
      <c r="MP3287" s="137"/>
      <c r="MQ3287" s="137"/>
      <c r="MR3287" s="137"/>
      <c r="MS3287" s="137"/>
      <c r="MT3287" s="137"/>
      <c r="MU3287" s="137"/>
      <c r="MV3287" s="137"/>
      <c r="MW3287" s="137"/>
      <c r="MX3287" s="137"/>
      <c r="MY3287" s="137"/>
      <c r="MZ3287" s="137"/>
      <c r="NA3287" s="137"/>
      <c r="NB3287" s="137"/>
      <c r="NC3287" s="137"/>
      <c r="ND3287" s="137"/>
      <c r="NE3287" s="137"/>
      <c r="NF3287" s="137"/>
      <c r="NG3287" s="137"/>
      <c r="NH3287" s="137"/>
      <c r="NI3287" s="137"/>
      <c r="NJ3287" s="137"/>
      <c r="NK3287" s="137"/>
      <c r="NL3287" s="137"/>
      <c r="NM3287" s="137"/>
      <c r="NN3287" s="137"/>
      <c r="NO3287" s="137"/>
      <c r="NP3287" s="137"/>
      <c r="NQ3287" s="137"/>
      <c r="NR3287" s="137"/>
      <c r="NS3287" s="137"/>
      <c r="NT3287" s="137"/>
      <c r="NU3287" s="137"/>
      <c r="NV3287" s="137"/>
      <c r="NW3287" s="137"/>
      <c r="NX3287" s="137"/>
      <c r="NY3287" s="137"/>
      <c r="NZ3287" s="137"/>
      <c r="OA3287" s="137"/>
      <c r="OB3287" s="137"/>
      <c r="OC3287" s="137"/>
      <c r="OD3287" s="137"/>
      <c r="OE3287" s="137"/>
      <c r="OF3287" s="137"/>
      <c r="OG3287" s="137"/>
      <c r="OH3287" s="137"/>
      <c r="OI3287" s="137"/>
      <c r="OJ3287" s="137"/>
      <c r="OK3287" s="137"/>
      <c r="OL3287" s="137"/>
      <c r="OM3287" s="137"/>
      <c r="ON3287" s="137"/>
      <c r="OO3287" s="137"/>
      <c r="OP3287" s="137"/>
      <c r="OQ3287" s="137"/>
      <c r="OR3287" s="137"/>
      <c r="OS3287" s="137"/>
      <c r="OT3287" s="137"/>
      <c r="OU3287" s="137"/>
      <c r="OV3287" s="137"/>
      <c r="OW3287" s="137"/>
      <c r="OX3287" s="137"/>
      <c r="OY3287" s="137"/>
      <c r="OZ3287" s="137"/>
      <c r="PA3287" s="137"/>
      <c r="PB3287" s="137"/>
      <c r="PC3287" s="137"/>
      <c r="PD3287" s="137"/>
      <c r="PE3287" s="137"/>
      <c r="PF3287" s="137"/>
      <c r="PG3287" s="137"/>
      <c r="PH3287" s="137"/>
      <c r="PI3287" s="137"/>
      <c r="PJ3287" s="137"/>
      <c r="PK3287" s="137"/>
      <c r="PL3287" s="137"/>
      <c r="PM3287" s="137"/>
      <c r="PN3287" s="137"/>
      <c r="PO3287" s="137"/>
      <c r="PP3287" s="137"/>
      <c r="PQ3287" s="137"/>
      <c r="PR3287" s="137"/>
      <c r="PS3287" s="137"/>
      <c r="PT3287" s="137"/>
      <c r="PU3287" s="137"/>
      <c r="PV3287" s="137"/>
      <c r="PW3287" s="137"/>
      <c r="PX3287" s="137"/>
      <c r="PY3287" s="137"/>
      <c r="PZ3287" s="137"/>
      <c r="QA3287" s="137"/>
      <c r="QB3287" s="137"/>
      <c r="QC3287" s="137"/>
      <c r="QD3287" s="137"/>
      <c r="QE3287" s="137"/>
      <c r="QF3287" s="137"/>
      <c r="QG3287" s="137"/>
      <c r="QH3287" s="137"/>
      <c r="QI3287" s="137"/>
      <c r="QJ3287" s="137"/>
      <c r="QK3287" s="137"/>
      <c r="QL3287" s="137"/>
      <c r="QM3287" s="137"/>
      <c r="QN3287" s="137"/>
      <c r="QO3287" s="137"/>
      <c r="QP3287" s="137"/>
      <c r="QQ3287" s="137"/>
      <c r="QR3287" s="137"/>
      <c r="QS3287" s="137"/>
      <c r="QT3287" s="137"/>
      <c r="QU3287" s="137"/>
      <c r="QV3287" s="137"/>
      <c r="QW3287" s="137"/>
      <c r="QX3287" s="137"/>
      <c r="QY3287" s="137"/>
      <c r="QZ3287" s="137"/>
      <c r="RA3287" s="137"/>
      <c r="RB3287" s="137"/>
      <c r="RC3287" s="137"/>
      <c r="RD3287" s="137"/>
      <c r="RE3287" s="137"/>
      <c r="RF3287" s="137"/>
      <c r="RG3287" s="137"/>
      <c r="RH3287" s="137"/>
      <c r="RI3287" s="137"/>
      <c r="RJ3287" s="137"/>
      <c r="RK3287" s="137"/>
      <c r="RL3287" s="137"/>
      <c r="RM3287" s="137"/>
      <c r="RN3287" s="137"/>
      <c r="RO3287" s="137"/>
      <c r="RP3287" s="137"/>
      <c r="RQ3287" s="137"/>
      <c r="RR3287" s="137"/>
      <c r="RS3287" s="137"/>
      <c r="RT3287" s="137"/>
      <c r="RU3287" s="137"/>
      <c r="RV3287" s="137"/>
      <c r="RW3287" s="137"/>
      <c r="RX3287" s="137"/>
      <c r="RY3287" s="137"/>
      <c r="RZ3287" s="137"/>
      <c r="SA3287" s="137"/>
      <c r="SB3287" s="137"/>
      <c r="SC3287" s="137"/>
      <c r="SD3287" s="137"/>
      <c r="SE3287" s="137"/>
      <c r="SF3287" s="137"/>
      <c r="SG3287" s="137"/>
      <c r="SH3287" s="137"/>
      <c r="SI3287" s="137"/>
      <c r="SJ3287" s="137"/>
      <c r="SK3287" s="137"/>
      <c r="SL3287" s="137"/>
      <c r="SM3287" s="137"/>
      <c r="SN3287" s="137"/>
      <c r="SO3287" s="137"/>
      <c r="SP3287" s="137"/>
      <c r="SQ3287" s="137"/>
      <c r="SR3287" s="137"/>
      <c r="SS3287" s="137"/>
      <c r="ST3287" s="137"/>
      <c r="SU3287" s="137"/>
      <c r="SV3287" s="137"/>
      <c r="SW3287" s="137"/>
      <c r="SX3287" s="137"/>
      <c r="SY3287" s="137"/>
      <c r="SZ3287" s="137"/>
      <c r="TA3287" s="137"/>
      <c r="TB3287" s="137"/>
      <c r="TC3287" s="137"/>
      <c r="TD3287" s="137"/>
      <c r="TE3287" s="137"/>
      <c r="TF3287" s="137"/>
      <c r="TG3287" s="137"/>
      <c r="TH3287" s="137"/>
      <c r="TI3287" s="137"/>
      <c r="TJ3287" s="137"/>
      <c r="TK3287" s="137"/>
      <c r="TL3287" s="137"/>
      <c r="TM3287" s="137"/>
      <c r="TN3287" s="137"/>
      <c r="TO3287" s="137"/>
      <c r="TP3287" s="137"/>
      <c r="TQ3287" s="137"/>
      <c r="TR3287" s="137"/>
      <c r="TS3287" s="137"/>
      <c r="TT3287" s="137"/>
      <c r="TU3287" s="137"/>
      <c r="TV3287" s="137"/>
      <c r="TW3287" s="137"/>
      <c r="TX3287" s="137"/>
      <c r="TY3287" s="137"/>
      <c r="TZ3287" s="137"/>
      <c r="UA3287" s="137"/>
      <c r="UB3287" s="137"/>
      <c r="UC3287" s="137"/>
      <c r="UD3287" s="137"/>
      <c r="UE3287" s="137"/>
      <c r="UF3287" s="137"/>
      <c r="UG3287" s="137"/>
      <c r="UH3287" s="137"/>
      <c r="UI3287" s="137"/>
      <c r="UJ3287" s="137"/>
      <c r="UK3287" s="137"/>
      <c r="UL3287" s="137"/>
      <c r="UM3287" s="137"/>
      <c r="UN3287" s="137"/>
      <c r="UO3287" s="137"/>
      <c r="UP3287" s="137"/>
      <c r="UQ3287" s="137"/>
      <c r="UR3287" s="137"/>
      <c r="US3287" s="137"/>
      <c r="UT3287" s="137"/>
      <c r="UU3287" s="137"/>
      <c r="UV3287" s="137"/>
      <c r="UW3287" s="137"/>
      <c r="UX3287" s="137"/>
      <c r="UY3287" s="137"/>
      <c r="UZ3287" s="137"/>
      <c r="VA3287" s="137"/>
      <c r="VB3287" s="137"/>
      <c r="VC3287" s="137"/>
      <c r="VD3287" s="137"/>
      <c r="VE3287" s="137"/>
      <c r="VF3287" s="137"/>
      <c r="VG3287" s="137"/>
      <c r="VH3287" s="137"/>
      <c r="VI3287" s="137"/>
      <c r="VJ3287" s="137"/>
      <c r="VK3287" s="137"/>
      <c r="VL3287" s="137"/>
      <c r="VM3287" s="137"/>
      <c r="VN3287" s="137"/>
      <c r="VO3287" s="137"/>
      <c r="VP3287" s="137"/>
      <c r="VQ3287" s="137"/>
      <c r="VR3287" s="137"/>
      <c r="VS3287" s="137"/>
      <c r="VT3287" s="137"/>
      <c r="VU3287" s="137"/>
      <c r="VV3287" s="137"/>
      <c r="VW3287" s="137"/>
      <c r="VX3287" s="137"/>
      <c r="VY3287" s="137"/>
      <c r="VZ3287" s="137"/>
      <c r="WA3287" s="137"/>
      <c r="WB3287" s="137"/>
      <c r="WC3287" s="137"/>
      <c r="WD3287" s="137"/>
      <c r="WE3287" s="137"/>
      <c r="WF3287" s="137"/>
      <c r="WG3287" s="137"/>
      <c r="WH3287" s="137"/>
      <c r="WI3287" s="137"/>
      <c r="WJ3287" s="137"/>
      <c r="WK3287" s="137"/>
      <c r="WL3287" s="137"/>
      <c r="WM3287" s="137"/>
      <c r="WN3287" s="137"/>
      <c r="WO3287" s="137"/>
      <c r="WP3287" s="137"/>
      <c r="WQ3287" s="137"/>
      <c r="WR3287" s="137"/>
      <c r="WS3287" s="137"/>
      <c r="WT3287" s="137"/>
      <c r="WU3287" s="137"/>
      <c r="WV3287" s="137"/>
      <c r="WW3287" s="137"/>
      <c r="WX3287" s="137"/>
      <c r="WY3287" s="137"/>
      <c r="WZ3287" s="137"/>
      <c r="XA3287" s="137"/>
      <c r="XB3287" s="137"/>
      <c r="XC3287" s="137"/>
      <c r="XD3287" s="137"/>
      <c r="XE3287" s="137"/>
      <c r="XF3287" s="137"/>
      <c r="XG3287" s="137"/>
      <c r="XH3287" s="137"/>
      <c r="XI3287" s="137"/>
      <c r="XJ3287" s="137"/>
      <c r="XK3287" s="137"/>
      <c r="XL3287" s="137"/>
      <c r="XM3287" s="137"/>
      <c r="XN3287" s="137"/>
      <c r="XO3287" s="137"/>
      <c r="XP3287" s="137"/>
      <c r="XQ3287" s="137"/>
      <c r="XR3287" s="137"/>
      <c r="XS3287" s="137"/>
      <c r="XT3287" s="137"/>
      <c r="XU3287" s="137"/>
      <c r="XV3287" s="137"/>
      <c r="XW3287" s="137"/>
      <c r="XX3287" s="137"/>
      <c r="XY3287" s="137"/>
      <c r="XZ3287" s="137"/>
      <c r="YA3287" s="137"/>
      <c r="YB3287" s="137"/>
      <c r="YC3287" s="137"/>
      <c r="YD3287" s="137"/>
      <c r="YE3287" s="137"/>
      <c r="YF3287" s="137"/>
      <c r="YG3287" s="137"/>
      <c r="YH3287" s="137"/>
      <c r="YI3287" s="137"/>
      <c r="YJ3287" s="137"/>
      <c r="YK3287" s="137"/>
      <c r="YL3287" s="137"/>
      <c r="YM3287" s="137"/>
      <c r="YN3287" s="137"/>
      <c r="YO3287" s="137"/>
      <c r="YP3287" s="137"/>
      <c r="YQ3287" s="137"/>
      <c r="YR3287" s="137"/>
      <c r="YS3287" s="137"/>
      <c r="YT3287" s="137"/>
      <c r="YU3287" s="137"/>
      <c r="YV3287" s="137"/>
      <c r="YW3287" s="137"/>
      <c r="YX3287" s="137"/>
      <c r="YY3287" s="137"/>
      <c r="YZ3287" s="137"/>
      <c r="ZA3287" s="137"/>
      <c r="ZB3287" s="137"/>
      <c r="ZC3287" s="137"/>
      <c r="ZD3287" s="137"/>
      <c r="ZE3287" s="137"/>
      <c r="ZF3287" s="137"/>
      <c r="ZG3287" s="137"/>
      <c r="ZH3287" s="137"/>
      <c r="ZI3287" s="137"/>
      <c r="ZJ3287" s="137"/>
      <c r="ZK3287" s="137"/>
      <c r="ZL3287" s="137"/>
      <c r="ZM3287" s="137"/>
      <c r="ZN3287" s="137"/>
      <c r="ZO3287" s="137"/>
      <c r="ZP3287" s="137"/>
      <c r="ZQ3287" s="137"/>
      <c r="ZR3287" s="137"/>
      <c r="ZS3287" s="137"/>
      <c r="ZT3287" s="137"/>
      <c r="ZU3287" s="137"/>
      <c r="ZV3287" s="137"/>
      <c r="ZW3287" s="137"/>
      <c r="ZX3287" s="137"/>
      <c r="ZY3287" s="137"/>
      <c r="ZZ3287" s="137"/>
      <c r="AAA3287" s="137"/>
      <c r="AAB3287" s="137"/>
      <c r="AAC3287" s="137"/>
      <c r="AAD3287" s="137"/>
      <c r="AAE3287" s="137"/>
      <c r="AAF3287" s="137"/>
      <c r="AAG3287" s="137"/>
      <c r="AAH3287" s="137"/>
      <c r="AAI3287" s="137"/>
      <c r="AAJ3287" s="137"/>
      <c r="AAK3287" s="137"/>
      <c r="AAL3287" s="137"/>
      <c r="AAM3287" s="137"/>
      <c r="AAN3287" s="137"/>
      <c r="AAO3287" s="137"/>
      <c r="AAP3287" s="137"/>
      <c r="AAQ3287" s="137"/>
      <c r="AAR3287" s="137"/>
      <c r="AAS3287" s="137"/>
      <c r="AAT3287" s="137"/>
      <c r="AAU3287" s="137"/>
      <c r="AAV3287" s="137"/>
      <c r="AAW3287" s="137"/>
      <c r="AAX3287" s="137"/>
      <c r="AAY3287" s="137"/>
      <c r="AAZ3287" s="137"/>
      <c r="ABA3287" s="137"/>
      <c r="ABB3287" s="137"/>
      <c r="ABC3287" s="137"/>
      <c r="ABD3287" s="137"/>
      <c r="ABE3287" s="137"/>
      <c r="ABF3287" s="137"/>
      <c r="ABG3287" s="137"/>
      <c r="ABH3287" s="137"/>
      <c r="ABI3287" s="137"/>
      <c r="ABJ3287" s="137"/>
      <c r="ABK3287" s="137"/>
      <c r="ABL3287" s="137"/>
      <c r="ABM3287" s="137"/>
      <c r="ABN3287" s="137"/>
      <c r="ABO3287" s="137"/>
      <c r="ABP3287" s="137"/>
      <c r="ABQ3287" s="137"/>
      <c r="ABR3287" s="137"/>
      <c r="ABS3287" s="137"/>
      <c r="ABT3287" s="137"/>
      <c r="ABU3287" s="137"/>
      <c r="ABV3287" s="137"/>
      <c r="ABW3287" s="137"/>
      <c r="ABX3287" s="137"/>
      <c r="ABY3287" s="137"/>
      <c r="ABZ3287" s="137"/>
      <c r="ACA3287" s="137"/>
      <c r="ACB3287" s="137"/>
      <c r="ACC3287" s="137"/>
      <c r="ACD3287" s="137"/>
      <c r="ACE3287" s="137"/>
      <c r="ACF3287" s="137"/>
      <c r="ACG3287" s="137"/>
      <c r="ACH3287" s="137"/>
      <c r="ACI3287" s="137"/>
      <c r="ACJ3287" s="137"/>
      <c r="ACK3287" s="137"/>
      <c r="ACL3287" s="137"/>
      <c r="ACM3287" s="137"/>
      <c r="ACN3287" s="137"/>
      <c r="ACO3287" s="137"/>
      <c r="ACP3287" s="137"/>
      <c r="ACQ3287" s="137"/>
      <c r="ACR3287" s="137"/>
      <c r="ACS3287" s="137"/>
      <c r="ACT3287" s="137"/>
      <c r="ACU3287" s="137"/>
      <c r="ACV3287" s="137"/>
      <c r="ACW3287" s="137"/>
      <c r="ACX3287" s="137"/>
      <c r="ACY3287" s="137"/>
      <c r="ACZ3287" s="137"/>
      <c r="ADA3287" s="137"/>
      <c r="ADB3287" s="137"/>
      <c r="ADC3287" s="137"/>
      <c r="ADD3287" s="137"/>
      <c r="ADE3287" s="137"/>
      <c r="ADF3287" s="137"/>
      <c r="ADG3287" s="137"/>
      <c r="ADH3287" s="137"/>
      <c r="ADI3287" s="137"/>
      <c r="ADJ3287" s="137"/>
      <c r="ADK3287" s="137"/>
      <c r="ADL3287" s="137"/>
      <c r="ADM3287" s="137"/>
      <c r="ADN3287" s="137"/>
      <c r="ADO3287" s="137"/>
      <c r="ADP3287" s="137"/>
      <c r="ADQ3287" s="137"/>
      <c r="ADR3287" s="137"/>
      <c r="ADS3287" s="137"/>
      <c r="ADT3287" s="137"/>
      <c r="ADU3287" s="137"/>
      <c r="ADV3287" s="137"/>
      <c r="ADW3287" s="137"/>
      <c r="ADX3287" s="137"/>
      <c r="ADY3287" s="137"/>
      <c r="ADZ3287" s="137"/>
      <c r="AEA3287" s="137"/>
      <c r="AEB3287" s="137"/>
      <c r="AEC3287" s="137"/>
      <c r="AED3287" s="137"/>
      <c r="AEE3287" s="137"/>
      <c r="AEF3287" s="137"/>
      <c r="AEG3287" s="137"/>
      <c r="AEH3287" s="137"/>
      <c r="AEI3287" s="137"/>
      <c r="AEJ3287" s="137"/>
      <c r="AEK3287" s="137"/>
      <c r="AEL3287" s="137"/>
      <c r="AEM3287" s="137"/>
      <c r="AEN3287" s="137"/>
      <c r="AEO3287" s="137"/>
      <c r="AEP3287" s="137"/>
      <c r="AEQ3287" s="137"/>
      <c r="AER3287" s="137"/>
      <c r="AES3287" s="137"/>
      <c r="AET3287" s="137"/>
      <c r="AEU3287" s="137"/>
      <c r="AEV3287" s="137"/>
      <c r="AEW3287" s="137"/>
      <c r="AEX3287" s="137"/>
      <c r="AEY3287" s="137"/>
      <c r="AEZ3287" s="137"/>
      <c r="AFA3287" s="137"/>
      <c r="AFB3287" s="137"/>
      <c r="AFC3287" s="137"/>
      <c r="AFD3287" s="137"/>
      <c r="AFE3287" s="137"/>
      <c r="AFF3287" s="137"/>
      <c r="AFG3287" s="137"/>
      <c r="AFH3287" s="137"/>
      <c r="AFI3287" s="137"/>
      <c r="AFJ3287" s="137"/>
      <c r="AFK3287" s="137"/>
      <c r="AFL3287" s="137"/>
      <c r="AFM3287" s="137"/>
      <c r="AFN3287" s="137"/>
      <c r="AFO3287" s="137"/>
      <c r="AFP3287" s="137"/>
      <c r="AFQ3287" s="137"/>
      <c r="AFR3287" s="137"/>
      <c r="AFS3287" s="137"/>
      <c r="AFT3287" s="137"/>
      <c r="AFU3287" s="137"/>
      <c r="AFV3287" s="137"/>
      <c r="AFW3287" s="137"/>
      <c r="AFX3287" s="137"/>
      <c r="AFY3287" s="137"/>
      <c r="AFZ3287" s="137"/>
      <c r="AGA3287" s="137"/>
      <c r="AGB3287" s="137"/>
      <c r="AGC3287" s="137"/>
      <c r="AGD3287" s="137"/>
      <c r="AGE3287" s="137"/>
      <c r="AGF3287" s="137"/>
      <c r="AGG3287" s="137"/>
      <c r="AGH3287" s="137"/>
      <c r="AGI3287" s="137"/>
      <c r="AGJ3287" s="137"/>
      <c r="AGK3287" s="137"/>
      <c r="AGL3287" s="137"/>
      <c r="AGM3287" s="137"/>
      <c r="AGN3287" s="137"/>
      <c r="AGO3287" s="137"/>
      <c r="AGP3287" s="137"/>
      <c r="AGQ3287" s="137"/>
      <c r="AGR3287" s="137"/>
      <c r="AGS3287" s="137"/>
      <c r="AGT3287" s="137"/>
      <c r="AGU3287" s="137"/>
      <c r="AGV3287" s="137"/>
      <c r="AGW3287" s="137"/>
      <c r="AGX3287" s="137"/>
      <c r="AGY3287" s="137"/>
      <c r="AGZ3287" s="137"/>
      <c r="AHA3287" s="137"/>
      <c r="AHB3287" s="137"/>
      <c r="AHC3287" s="137"/>
      <c r="AHD3287" s="137"/>
      <c r="AHE3287" s="137"/>
      <c r="AHF3287" s="137"/>
      <c r="AHG3287" s="137"/>
      <c r="AHH3287" s="137"/>
      <c r="AHI3287" s="137"/>
      <c r="AHJ3287" s="137"/>
      <c r="AHK3287" s="137"/>
      <c r="AHL3287" s="137"/>
      <c r="AHM3287" s="137"/>
      <c r="AHN3287" s="137"/>
      <c r="AHO3287" s="137"/>
      <c r="AHP3287" s="137"/>
      <c r="AHQ3287" s="137"/>
      <c r="AHR3287" s="137"/>
      <c r="AHS3287" s="137"/>
      <c r="AHT3287" s="137"/>
      <c r="AHU3287" s="137"/>
      <c r="AHV3287" s="137"/>
      <c r="AHW3287" s="137"/>
      <c r="AHX3287" s="137"/>
      <c r="AHY3287" s="137"/>
      <c r="AHZ3287" s="137"/>
      <c r="AIA3287" s="137"/>
      <c r="AIB3287" s="137"/>
      <c r="AIC3287" s="137"/>
      <c r="AID3287" s="137"/>
      <c r="AIE3287" s="137"/>
      <c r="AIF3287" s="137"/>
      <c r="AIG3287" s="137"/>
      <c r="AIH3287" s="137"/>
      <c r="AII3287" s="137"/>
      <c r="AIJ3287" s="137"/>
      <c r="AIK3287" s="137"/>
      <c r="AIL3287" s="137"/>
      <c r="AIM3287" s="137"/>
      <c r="AIN3287" s="137"/>
      <c r="AIO3287" s="137"/>
      <c r="AIP3287" s="137"/>
      <c r="AIQ3287" s="137"/>
      <c r="AIR3287" s="137"/>
      <c r="AIS3287" s="137"/>
      <c r="AIT3287" s="137"/>
      <c r="AIU3287" s="137"/>
      <c r="AIV3287" s="137"/>
      <c r="AIW3287" s="137"/>
      <c r="AIX3287" s="137"/>
      <c r="AIY3287" s="137"/>
      <c r="AIZ3287" s="137"/>
      <c r="AJA3287" s="137"/>
      <c r="AJB3287" s="137"/>
      <c r="AJC3287" s="137"/>
      <c r="AJD3287" s="137"/>
      <c r="AJE3287" s="137"/>
      <c r="AJF3287" s="137"/>
      <c r="AJG3287" s="137"/>
      <c r="AJH3287" s="137"/>
      <c r="AJI3287" s="137"/>
      <c r="AJJ3287" s="137"/>
      <c r="AJK3287" s="137"/>
      <c r="AJL3287" s="137"/>
      <c r="AJM3287" s="137"/>
      <c r="AJN3287" s="137"/>
      <c r="AJO3287" s="137"/>
      <c r="AJP3287" s="137"/>
      <c r="AJQ3287" s="137"/>
      <c r="AJR3287" s="137"/>
      <c r="AJS3287" s="137"/>
      <c r="AJT3287" s="137"/>
      <c r="AJU3287" s="137"/>
      <c r="AJV3287" s="137"/>
      <c r="AJW3287" s="137"/>
      <c r="AJX3287" s="137"/>
      <c r="AJY3287" s="137"/>
      <c r="AJZ3287" s="137"/>
      <c r="AKA3287" s="137"/>
      <c r="AKB3287" s="137"/>
      <c r="AKC3287" s="137"/>
      <c r="AKD3287" s="137"/>
      <c r="AKE3287" s="137"/>
      <c r="AKF3287" s="137"/>
      <c r="AKG3287" s="137"/>
      <c r="AKH3287" s="137"/>
      <c r="AKI3287" s="137"/>
      <c r="AKJ3287" s="137"/>
      <c r="AKK3287" s="137"/>
      <c r="AKL3287" s="137"/>
      <c r="AKM3287" s="137"/>
      <c r="AKN3287" s="137"/>
      <c r="AKO3287" s="137"/>
      <c r="AKP3287" s="137"/>
      <c r="AKQ3287" s="137"/>
      <c r="AKR3287" s="137"/>
      <c r="AKS3287" s="137"/>
      <c r="AKT3287" s="137"/>
      <c r="AKU3287" s="137"/>
      <c r="AKV3287" s="137"/>
      <c r="AKW3287" s="137"/>
      <c r="AKX3287" s="137"/>
      <c r="AKY3287" s="137"/>
      <c r="AKZ3287" s="137"/>
      <c r="ALA3287" s="137"/>
      <c r="ALB3287" s="137"/>
      <c r="ALC3287" s="137"/>
      <c r="ALD3287" s="137"/>
      <c r="ALE3287" s="137"/>
      <c r="ALF3287" s="137"/>
      <c r="ALG3287" s="137"/>
      <c r="ALH3287" s="137"/>
      <c r="ALI3287" s="137"/>
      <c r="ALJ3287" s="137"/>
      <c r="ALK3287" s="137"/>
      <c r="ALL3287" s="137"/>
      <c r="ALM3287" s="137"/>
      <c r="ALN3287" s="137"/>
      <c r="ALO3287" s="137"/>
      <c r="ALP3287" s="137"/>
      <c r="ALQ3287" s="137"/>
      <c r="ALR3287" s="137"/>
      <c r="ALS3287" s="137"/>
      <c r="ALT3287" s="137"/>
      <c r="ALU3287" s="137"/>
      <c r="ALV3287" s="137"/>
      <c r="ALW3287" s="137"/>
      <c r="ALX3287" s="137"/>
      <c r="ALY3287" s="137"/>
      <c r="ALZ3287" s="137"/>
      <c r="AMA3287" s="137"/>
      <c r="AMB3287" s="137"/>
      <c r="AMC3287" s="137"/>
      <c r="AMD3287" s="137"/>
      <c r="AME3287" s="137"/>
      <c r="AMF3287" s="137"/>
      <c r="AMG3287" s="137"/>
      <c r="AMH3287" s="137"/>
      <c r="AMI3287" s="137"/>
      <c r="AMJ3287" s="137"/>
      <c r="AMK3287" s="137"/>
      <c r="AML3287" s="137"/>
      <c r="AMM3287" s="137"/>
      <c r="AMN3287" s="137"/>
      <c r="AMO3287" s="137"/>
      <c r="AMP3287" s="137"/>
      <c r="AMQ3287" s="137"/>
      <c r="AMR3287" s="137"/>
      <c r="AMS3287" s="137"/>
      <c r="AMT3287" s="137"/>
      <c r="AMU3287" s="137"/>
      <c r="AMV3287" s="137"/>
      <c r="AMW3287" s="137"/>
      <c r="AMX3287" s="137"/>
      <c r="AMY3287" s="137"/>
      <c r="AMZ3287" s="137"/>
      <c r="ANA3287" s="137"/>
      <c r="ANB3287" s="137"/>
      <c r="ANC3287" s="137"/>
      <c r="AND3287" s="137"/>
      <c r="ANE3287" s="137"/>
      <c r="ANF3287" s="137"/>
      <c r="ANG3287" s="137"/>
      <c r="ANH3287" s="137"/>
      <c r="ANI3287" s="137"/>
      <c r="ANJ3287" s="137"/>
      <c r="ANK3287" s="137"/>
      <c r="ANL3287" s="137"/>
      <c r="ANM3287" s="137"/>
      <c r="ANN3287" s="137"/>
      <c r="ANO3287" s="137"/>
      <c r="ANP3287" s="137"/>
      <c r="ANQ3287" s="137"/>
      <c r="ANR3287" s="137"/>
      <c r="ANS3287" s="137"/>
      <c r="ANT3287" s="137"/>
      <c r="ANU3287" s="137"/>
      <c r="ANV3287" s="137"/>
      <c r="ANW3287" s="137"/>
      <c r="ANX3287" s="137"/>
      <c r="ANY3287" s="137"/>
      <c r="ANZ3287" s="137"/>
      <c r="AOA3287" s="137"/>
      <c r="AOB3287" s="137"/>
      <c r="AOC3287" s="137"/>
      <c r="AOD3287" s="137"/>
      <c r="AOE3287" s="137"/>
      <c r="AOF3287" s="137"/>
      <c r="AOG3287" s="137"/>
      <c r="AOH3287" s="137"/>
      <c r="AOI3287" s="137"/>
      <c r="AOJ3287" s="137"/>
      <c r="AOK3287" s="137"/>
      <c r="AOL3287" s="137"/>
      <c r="AOM3287" s="137"/>
      <c r="AON3287" s="137"/>
      <c r="AOO3287" s="137"/>
      <c r="AOP3287" s="137"/>
      <c r="AOQ3287" s="137"/>
      <c r="AOR3287" s="137"/>
      <c r="AOS3287" s="137"/>
      <c r="AOT3287" s="137"/>
      <c r="AOU3287" s="137"/>
      <c r="AOV3287" s="137"/>
      <c r="AOW3287" s="137"/>
      <c r="AOX3287" s="137"/>
      <c r="AOY3287" s="137"/>
      <c r="AOZ3287" s="137"/>
      <c r="APA3287" s="137"/>
      <c r="APB3287" s="137"/>
      <c r="APC3287" s="137"/>
      <c r="APD3287" s="137"/>
      <c r="APE3287" s="137"/>
      <c r="APF3287" s="137"/>
      <c r="APG3287" s="137"/>
      <c r="APH3287" s="137"/>
      <c r="API3287" s="137"/>
      <c r="APJ3287" s="137"/>
      <c r="APK3287" s="137"/>
      <c r="APL3287" s="137"/>
      <c r="APM3287" s="137"/>
      <c r="APN3287" s="137"/>
      <c r="APO3287" s="137"/>
      <c r="APP3287" s="137"/>
      <c r="APQ3287" s="137"/>
      <c r="APR3287" s="137"/>
      <c r="APS3287" s="137"/>
      <c r="APT3287" s="137"/>
      <c r="APU3287" s="137"/>
      <c r="APV3287" s="137"/>
      <c r="APW3287" s="137"/>
      <c r="APX3287" s="137"/>
      <c r="APY3287" s="137"/>
      <c r="APZ3287" s="137"/>
      <c r="AQA3287" s="137"/>
      <c r="AQB3287" s="137"/>
      <c r="AQC3287" s="137"/>
      <c r="AQD3287" s="137"/>
      <c r="AQE3287" s="137"/>
      <c r="AQF3287" s="137"/>
      <c r="AQG3287" s="137"/>
      <c r="AQH3287" s="137"/>
      <c r="AQI3287" s="137"/>
      <c r="AQJ3287" s="137"/>
      <c r="AQK3287" s="137"/>
      <c r="AQL3287" s="137"/>
      <c r="AQM3287" s="137"/>
      <c r="AQN3287" s="137"/>
      <c r="AQO3287" s="137"/>
      <c r="AQP3287" s="137"/>
      <c r="AQQ3287" s="137"/>
      <c r="AQR3287" s="137"/>
      <c r="AQS3287" s="137"/>
      <c r="AQT3287" s="137"/>
      <c r="AQU3287" s="137"/>
      <c r="AQV3287" s="137"/>
      <c r="AQW3287" s="137"/>
      <c r="AQX3287" s="137"/>
      <c r="AQY3287" s="137"/>
      <c r="AQZ3287" s="137"/>
      <c r="ARA3287" s="137"/>
      <c r="ARB3287" s="137"/>
      <c r="ARC3287" s="137"/>
      <c r="ARD3287" s="137"/>
      <c r="ARE3287" s="137"/>
      <c r="ARF3287" s="137"/>
      <c r="ARG3287" s="137"/>
      <c r="ARH3287" s="137"/>
      <c r="ARI3287" s="137"/>
      <c r="ARJ3287" s="137"/>
      <c r="ARK3287" s="137"/>
      <c r="ARL3287" s="137"/>
      <c r="ARM3287" s="137"/>
      <c r="ARN3287" s="137"/>
      <c r="ARO3287" s="137"/>
      <c r="ARP3287" s="137"/>
      <c r="ARQ3287" s="137"/>
      <c r="ARR3287" s="137"/>
      <c r="ARS3287" s="137"/>
      <c r="ART3287" s="137"/>
      <c r="ARU3287" s="137"/>
      <c r="ARV3287" s="137"/>
      <c r="ARW3287" s="137"/>
      <c r="ARX3287" s="137"/>
      <c r="ARY3287" s="137"/>
      <c r="ARZ3287" s="137"/>
      <c r="ASA3287" s="137"/>
      <c r="ASB3287" s="137"/>
      <c r="ASC3287" s="137"/>
      <c r="ASD3287" s="137"/>
      <c r="ASE3287" s="137"/>
      <c r="ASF3287" s="137"/>
      <c r="ASG3287" s="137"/>
      <c r="ASH3287" s="137"/>
      <c r="ASI3287" s="137"/>
      <c r="ASJ3287" s="137"/>
      <c r="ASK3287" s="137"/>
      <c r="ASL3287" s="137"/>
      <c r="ASM3287" s="137"/>
      <c r="ASN3287" s="137"/>
      <c r="ASO3287" s="137"/>
      <c r="ASP3287" s="137"/>
      <c r="ASQ3287" s="137"/>
      <c r="ASR3287" s="137"/>
      <c r="ASS3287" s="137"/>
      <c r="AST3287" s="137"/>
      <c r="ASU3287" s="137"/>
      <c r="ASV3287" s="137"/>
      <c r="ASW3287" s="137"/>
      <c r="ASX3287" s="137"/>
      <c r="ASY3287" s="137"/>
      <c r="ASZ3287" s="137"/>
      <c r="ATA3287" s="137"/>
      <c r="ATB3287" s="137"/>
      <c r="ATC3287" s="137"/>
      <c r="ATD3287" s="137"/>
      <c r="ATE3287" s="137"/>
      <c r="ATF3287" s="137"/>
      <c r="ATG3287" s="137"/>
      <c r="ATH3287" s="137"/>
      <c r="ATI3287" s="137"/>
      <c r="ATJ3287" s="137"/>
      <c r="ATK3287" s="137"/>
      <c r="ATL3287" s="137"/>
      <c r="ATM3287" s="137"/>
      <c r="ATN3287" s="137"/>
      <c r="ATO3287" s="137"/>
      <c r="ATP3287" s="137"/>
      <c r="ATQ3287" s="137"/>
      <c r="ATR3287" s="137"/>
      <c r="ATS3287" s="137"/>
      <c r="ATT3287" s="137"/>
      <c r="ATU3287" s="137"/>
      <c r="ATV3287" s="137"/>
      <c r="ATW3287" s="137"/>
      <c r="ATX3287" s="137"/>
      <c r="ATY3287" s="137"/>
      <c r="ATZ3287" s="137"/>
      <c r="AUA3287" s="137"/>
      <c r="AUB3287" s="137"/>
      <c r="AUC3287" s="137"/>
      <c r="AUD3287" s="137"/>
      <c r="AUE3287" s="137"/>
      <c r="AUF3287" s="137"/>
      <c r="AUG3287" s="137"/>
      <c r="AUH3287" s="137"/>
      <c r="AUI3287" s="137"/>
      <c r="AUJ3287" s="137"/>
      <c r="AUK3287" s="137"/>
      <c r="AUL3287" s="137"/>
      <c r="AUM3287" s="137"/>
      <c r="AUN3287" s="137"/>
      <c r="AUO3287" s="137"/>
      <c r="AUP3287" s="137"/>
      <c r="AUQ3287" s="137"/>
      <c r="AUR3287" s="137"/>
      <c r="AUS3287" s="137"/>
      <c r="AUT3287" s="137"/>
      <c r="AUU3287" s="137"/>
      <c r="AUV3287" s="137"/>
      <c r="AUW3287" s="137"/>
      <c r="AUX3287" s="137"/>
      <c r="AUY3287" s="137"/>
      <c r="AUZ3287" s="137"/>
      <c r="AVA3287" s="137"/>
      <c r="AVB3287" s="137"/>
      <c r="AVC3287" s="137"/>
      <c r="AVD3287" s="137"/>
      <c r="AVE3287" s="137"/>
      <c r="AVF3287" s="137"/>
      <c r="AVG3287" s="137"/>
      <c r="AVH3287" s="137"/>
      <c r="AVI3287" s="137"/>
      <c r="AVJ3287" s="137"/>
      <c r="AVK3287" s="137"/>
      <c r="AVL3287" s="137"/>
      <c r="AVM3287" s="137"/>
      <c r="AVN3287" s="137"/>
      <c r="AVO3287" s="137"/>
      <c r="AVP3287" s="137"/>
      <c r="AVQ3287" s="137"/>
      <c r="AVR3287" s="137"/>
      <c r="AVS3287" s="137"/>
      <c r="AVT3287" s="137"/>
      <c r="AVU3287" s="137"/>
      <c r="AVV3287" s="137"/>
      <c r="AVW3287" s="137"/>
      <c r="AVX3287" s="137"/>
      <c r="AVY3287" s="137"/>
      <c r="AVZ3287" s="137"/>
      <c r="AWA3287" s="137"/>
      <c r="AWB3287" s="137"/>
      <c r="AWC3287" s="137"/>
      <c r="AWD3287" s="137"/>
      <c r="AWE3287" s="137"/>
      <c r="AWF3287" s="137"/>
      <c r="AWG3287" s="137"/>
      <c r="AWH3287" s="137"/>
      <c r="AWI3287" s="137"/>
      <c r="AWJ3287" s="137"/>
      <c r="AWK3287" s="137"/>
      <c r="AWL3287" s="137"/>
      <c r="AWM3287" s="137"/>
      <c r="AWN3287" s="137"/>
      <c r="AWO3287" s="137"/>
      <c r="AWP3287" s="137"/>
      <c r="AWQ3287" s="137"/>
      <c r="AWR3287" s="137"/>
      <c r="AWS3287" s="137"/>
      <c r="AWT3287" s="137"/>
      <c r="AWU3287" s="137"/>
      <c r="AWV3287" s="137"/>
      <c r="AWW3287" s="137"/>
      <c r="AWX3287" s="137"/>
      <c r="AWY3287" s="137"/>
      <c r="AWZ3287" s="137"/>
      <c r="AXA3287" s="137"/>
      <c r="AXB3287" s="137"/>
      <c r="AXC3287" s="137"/>
      <c r="AXD3287" s="137"/>
      <c r="AXE3287" s="137"/>
      <c r="AXF3287" s="137"/>
      <c r="AXG3287" s="137"/>
      <c r="AXH3287" s="137"/>
      <c r="AXI3287" s="137"/>
      <c r="AXJ3287" s="137"/>
      <c r="AXK3287" s="137"/>
      <c r="AXL3287" s="137"/>
      <c r="AXM3287" s="137"/>
      <c r="AXN3287" s="137"/>
      <c r="AXO3287" s="137"/>
      <c r="AXP3287" s="137"/>
      <c r="AXQ3287" s="137"/>
      <c r="AXR3287" s="137"/>
      <c r="AXS3287" s="137"/>
      <c r="AXT3287" s="137"/>
      <c r="AXU3287" s="137"/>
      <c r="AXV3287" s="137"/>
      <c r="AXW3287" s="137"/>
      <c r="AXX3287" s="137"/>
      <c r="AXY3287" s="137"/>
      <c r="AXZ3287" s="137"/>
      <c r="AYA3287" s="137"/>
      <c r="AYB3287" s="137"/>
      <c r="AYC3287" s="137"/>
      <c r="AYD3287" s="137"/>
      <c r="AYE3287" s="137"/>
      <c r="AYF3287" s="137"/>
      <c r="AYG3287" s="137"/>
      <c r="AYH3287" s="137"/>
      <c r="AYI3287" s="137"/>
      <c r="AYJ3287" s="137"/>
      <c r="AYK3287" s="137"/>
      <c r="AYL3287" s="137"/>
      <c r="AYM3287" s="137"/>
      <c r="AYN3287" s="137"/>
      <c r="AYO3287" s="137"/>
      <c r="AYP3287" s="137"/>
      <c r="AYQ3287" s="137"/>
      <c r="AYR3287" s="137"/>
      <c r="AYS3287" s="137"/>
      <c r="AYT3287" s="137"/>
      <c r="AYU3287" s="137"/>
      <c r="AYV3287" s="137"/>
      <c r="AYW3287" s="137"/>
      <c r="AYX3287" s="137"/>
      <c r="AYY3287" s="137"/>
      <c r="AYZ3287" s="137"/>
      <c r="AZA3287" s="137"/>
      <c r="AZB3287" s="137"/>
      <c r="AZC3287" s="137"/>
      <c r="AZD3287" s="137"/>
      <c r="AZE3287" s="137"/>
      <c r="AZF3287" s="137"/>
      <c r="AZG3287" s="137"/>
      <c r="AZH3287" s="137"/>
      <c r="AZI3287" s="137"/>
      <c r="AZJ3287" s="137"/>
      <c r="AZK3287" s="137"/>
      <c r="AZL3287" s="137"/>
      <c r="AZM3287" s="137"/>
      <c r="AZN3287" s="137"/>
      <c r="AZO3287" s="137"/>
      <c r="AZP3287" s="137"/>
      <c r="AZQ3287" s="137"/>
      <c r="AZR3287" s="137"/>
      <c r="AZS3287" s="137"/>
      <c r="AZT3287" s="137"/>
      <c r="AZU3287" s="137"/>
      <c r="AZV3287" s="137"/>
      <c r="AZW3287" s="137"/>
      <c r="AZX3287" s="137"/>
      <c r="AZY3287" s="137"/>
      <c r="AZZ3287" s="137"/>
      <c r="BAA3287" s="137"/>
      <c r="BAB3287" s="137"/>
      <c r="BAC3287" s="137"/>
      <c r="BAD3287" s="137"/>
      <c r="BAE3287" s="137"/>
      <c r="BAF3287" s="137"/>
      <c r="BAG3287" s="137"/>
      <c r="BAH3287" s="137"/>
      <c r="BAI3287" s="137"/>
      <c r="BAJ3287" s="137"/>
      <c r="BAK3287" s="137"/>
      <c r="BAL3287" s="137"/>
      <c r="BAM3287" s="137"/>
      <c r="BAN3287" s="137"/>
      <c r="BAO3287" s="137"/>
      <c r="BAP3287" s="137"/>
      <c r="BAQ3287" s="137"/>
      <c r="BAR3287" s="137"/>
      <c r="BAS3287" s="137"/>
      <c r="BAT3287" s="137"/>
      <c r="BAU3287" s="137"/>
      <c r="BAV3287" s="137"/>
      <c r="BAW3287" s="137"/>
      <c r="BAX3287" s="137"/>
      <c r="BAY3287" s="137"/>
      <c r="BAZ3287" s="137"/>
      <c r="BBA3287" s="137"/>
      <c r="BBB3287" s="137"/>
      <c r="BBC3287" s="137"/>
      <c r="BBD3287" s="137"/>
      <c r="BBE3287" s="137"/>
      <c r="BBF3287" s="137"/>
      <c r="BBG3287" s="137"/>
      <c r="BBH3287" s="137"/>
      <c r="BBI3287" s="137"/>
      <c r="BBJ3287" s="137"/>
      <c r="BBK3287" s="137"/>
      <c r="BBL3287" s="137"/>
      <c r="BBM3287" s="137"/>
      <c r="BBN3287" s="137"/>
      <c r="BBO3287" s="137"/>
      <c r="BBP3287" s="137"/>
      <c r="BBQ3287" s="137"/>
      <c r="BBR3287" s="137"/>
      <c r="BBS3287" s="137"/>
      <c r="BBT3287" s="137"/>
      <c r="BBU3287" s="137"/>
      <c r="BBV3287" s="137"/>
      <c r="BBW3287" s="137"/>
      <c r="BBX3287" s="137"/>
      <c r="BBY3287" s="137"/>
      <c r="BBZ3287" s="137"/>
      <c r="BCA3287" s="137"/>
      <c r="BCB3287" s="137"/>
      <c r="BCC3287" s="137"/>
      <c r="BCD3287" s="137"/>
      <c r="BCE3287" s="137"/>
      <c r="BCF3287" s="137"/>
      <c r="BCG3287" s="137"/>
      <c r="BCH3287" s="137"/>
      <c r="BCI3287" s="137"/>
      <c r="BCJ3287" s="137"/>
      <c r="BCK3287" s="137"/>
      <c r="BCL3287" s="137"/>
      <c r="BCM3287" s="137"/>
      <c r="BCN3287" s="137"/>
      <c r="BCO3287" s="137"/>
      <c r="BCP3287" s="137"/>
      <c r="BCQ3287" s="137"/>
      <c r="BCR3287" s="137"/>
      <c r="BCS3287" s="137"/>
      <c r="BCT3287" s="137"/>
      <c r="BCU3287" s="137"/>
      <c r="BCV3287" s="137"/>
      <c r="BCW3287" s="137"/>
      <c r="BCX3287" s="137"/>
      <c r="BCY3287" s="137"/>
      <c r="BCZ3287" s="137"/>
      <c r="BDA3287" s="137"/>
      <c r="BDB3287" s="137"/>
      <c r="BDC3287" s="137"/>
      <c r="BDD3287" s="137"/>
      <c r="BDE3287" s="137"/>
      <c r="BDF3287" s="137"/>
      <c r="BDG3287" s="137"/>
      <c r="BDH3287" s="137"/>
      <c r="BDI3287" s="137"/>
      <c r="BDJ3287" s="137"/>
      <c r="BDK3287" s="137"/>
      <c r="BDL3287" s="137"/>
      <c r="BDM3287" s="137"/>
      <c r="BDN3287" s="137"/>
      <c r="BDO3287" s="137"/>
      <c r="BDP3287" s="137"/>
      <c r="BDQ3287" s="137"/>
      <c r="BDR3287" s="137"/>
      <c r="BDS3287" s="137"/>
      <c r="BDT3287" s="137"/>
      <c r="BDU3287" s="137"/>
      <c r="BDV3287" s="137"/>
      <c r="BDW3287" s="137"/>
      <c r="BDX3287" s="137"/>
      <c r="BDY3287" s="137"/>
      <c r="BDZ3287" s="137"/>
      <c r="BEA3287" s="137"/>
      <c r="BEB3287" s="137"/>
      <c r="BEC3287" s="137"/>
      <c r="BED3287" s="137"/>
      <c r="BEE3287" s="137"/>
      <c r="BEF3287" s="137"/>
      <c r="BEG3287" s="137"/>
      <c r="BEH3287" s="137"/>
      <c r="BEI3287" s="137"/>
      <c r="BEJ3287" s="137"/>
      <c r="BEK3287" s="137"/>
      <c r="BEL3287" s="137"/>
      <c r="BEM3287" s="137"/>
      <c r="BEN3287" s="137"/>
      <c r="BEO3287" s="137"/>
      <c r="BEP3287" s="137"/>
      <c r="BEQ3287" s="137"/>
      <c r="BER3287" s="137"/>
      <c r="BES3287" s="137"/>
      <c r="BET3287" s="137"/>
      <c r="BEU3287" s="137"/>
      <c r="BEV3287" s="137"/>
      <c r="BEW3287" s="137"/>
      <c r="BEX3287" s="137"/>
      <c r="BEY3287" s="137"/>
      <c r="BEZ3287" s="137"/>
      <c r="BFA3287" s="137"/>
      <c r="BFB3287" s="137"/>
      <c r="BFC3287" s="137"/>
      <c r="BFD3287" s="137"/>
      <c r="BFE3287" s="137"/>
      <c r="BFF3287" s="137"/>
      <c r="BFG3287" s="137"/>
      <c r="BFH3287" s="137"/>
      <c r="BFI3287" s="137"/>
      <c r="BFJ3287" s="137"/>
      <c r="BFK3287" s="137"/>
      <c r="BFL3287" s="137"/>
      <c r="BFM3287" s="137"/>
      <c r="BFN3287" s="137"/>
      <c r="BFO3287" s="137"/>
      <c r="BFP3287" s="137"/>
      <c r="BFQ3287" s="137"/>
      <c r="BFR3287" s="137"/>
      <c r="BFS3287" s="137"/>
      <c r="BFT3287" s="137"/>
      <c r="BFU3287" s="137"/>
      <c r="BFV3287" s="137"/>
      <c r="BFW3287" s="137"/>
      <c r="BFX3287" s="137"/>
      <c r="BFY3287" s="137"/>
      <c r="BFZ3287" s="137"/>
      <c r="BGA3287" s="137"/>
      <c r="BGB3287" s="137"/>
      <c r="BGC3287" s="137"/>
      <c r="BGD3287" s="137"/>
      <c r="BGE3287" s="137"/>
      <c r="BGF3287" s="137"/>
      <c r="BGG3287" s="137"/>
      <c r="BGH3287" s="137"/>
      <c r="BGI3287" s="137"/>
      <c r="BGJ3287" s="137"/>
      <c r="BGK3287" s="137"/>
      <c r="BGL3287" s="137"/>
      <c r="BGM3287" s="137"/>
      <c r="BGN3287" s="137"/>
      <c r="BGO3287" s="137"/>
      <c r="BGP3287" s="137"/>
      <c r="BGQ3287" s="137"/>
      <c r="BGR3287" s="137"/>
      <c r="BGS3287" s="137"/>
      <c r="BGT3287" s="137"/>
      <c r="BGU3287" s="137"/>
      <c r="BGV3287" s="137"/>
      <c r="BGW3287" s="137"/>
      <c r="BGX3287" s="137"/>
      <c r="BGY3287" s="137"/>
      <c r="BGZ3287" s="137"/>
      <c r="BHA3287" s="137"/>
      <c r="BHB3287" s="137"/>
      <c r="BHC3287" s="137"/>
      <c r="BHD3287" s="137"/>
      <c r="BHE3287" s="137"/>
      <c r="BHF3287" s="137"/>
      <c r="BHG3287" s="137"/>
      <c r="BHH3287" s="137"/>
      <c r="BHI3287" s="137"/>
      <c r="BHJ3287" s="137"/>
      <c r="BHK3287" s="137"/>
      <c r="BHL3287" s="137"/>
      <c r="BHM3287" s="137"/>
      <c r="BHN3287" s="137"/>
      <c r="BHO3287" s="137"/>
      <c r="BHP3287" s="137"/>
      <c r="BHQ3287" s="137"/>
      <c r="BHR3287" s="137"/>
      <c r="BHS3287" s="137"/>
      <c r="BHT3287" s="137"/>
      <c r="BHU3287" s="137"/>
      <c r="BHV3287" s="137"/>
      <c r="BHW3287" s="137"/>
      <c r="BHX3287" s="137"/>
      <c r="BHY3287" s="137"/>
      <c r="BHZ3287" s="137"/>
      <c r="BIA3287" s="137"/>
      <c r="BIB3287" s="137"/>
      <c r="BIC3287" s="137"/>
      <c r="BID3287" s="137"/>
      <c r="BIE3287" s="137"/>
      <c r="BIF3287" s="137"/>
      <c r="BIG3287" s="137"/>
      <c r="BIH3287" s="137"/>
      <c r="BII3287" s="137"/>
      <c r="BIJ3287" s="137"/>
      <c r="BIK3287" s="137"/>
      <c r="BIL3287" s="137"/>
      <c r="BIM3287" s="137"/>
      <c r="BIN3287" s="137"/>
      <c r="BIO3287" s="137"/>
      <c r="BIP3287" s="137"/>
      <c r="BIQ3287" s="137"/>
      <c r="BIR3287" s="137"/>
      <c r="BIS3287" s="137"/>
      <c r="BIT3287" s="137"/>
      <c r="BIU3287" s="137"/>
      <c r="BIV3287" s="137"/>
      <c r="BIW3287" s="137"/>
      <c r="BIX3287" s="137"/>
      <c r="BIY3287" s="137"/>
      <c r="BIZ3287" s="137"/>
      <c r="BJA3287" s="137"/>
      <c r="BJB3287" s="137"/>
      <c r="BJC3287" s="137"/>
      <c r="BJD3287" s="137"/>
      <c r="BJE3287" s="137"/>
      <c r="BJF3287" s="137"/>
      <c r="BJG3287" s="137"/>
      <c r="BJH3287" s="137"/>
      <c r="BJI3287" s="137"/>
      <c r="BJJ3287" s="137"/>
      <c r="BJK3287" s="137"/>
      <c r="BJL3287" s="137"/>
      <c r="BJM3287" s="137"/>
      <c r="BJN3287" s="137"/>
      <c r="BJO3287" s="137"/>
      <c r="BJP3287" s="137"/>
      <c r="BJQ3287" s="137"/>
      <c r="BJR3287" s="137"/>
      <c r="BJS3287" s="137"/>
      <c r="BJT3287" s="137"/>
      <c r="BJU3287" s="137"/>
      <c r="BJV3287" s="137"/>
      <c r="BJW3287" s="137"/>
      <c r="BJX3287" s="137"/>
      <c r="BJY3287" s="137"/>
      <c r="BJZ3287" s="137"/>
      <c r="BKA3287" s="137"/>
      <c r="BKB3287" s="137"/>
      <c r="BKC3287" s="137"/>
      <c r="BKD3287" s="137"/>
      <c r="BKE3287" s="137"/>
      <c r="BKF3287" s="137"/>
      <c r="BKG3287" s="137"/>
      <c r="BKH3287" s="137"/>
      <c r="BKI3287" s="137"/>
      <c r="BKJ3287" s="137"/>
      <c r="BKK3287" s="137"/>
      <c r="BKL3287" s="137"/>
      <c r="BKM3287" s="137"/>
      <c r="BKN3287" s="137"/>
      <c r="BKO3287" s="137"/>
      <c r="BKP3287" s="137"/>
      <c r="BKQ3287" s="137"/>
      <c r="BKR3287" s="137"/>
      <c r="BKS3287" s="137"/>
      <c r="BKT3287" s="137"/>
      <c r="BKU3287" s="137"/>
      <c r="BKV3287" s="137"/>
      <c r="BKW3287" s="137"/>
      <c r="BKX3287" s="137"/>
      <c r="BKY3287" s="137"/>
      <c r="BKZ3287" s="137"/>
      <c r="BLA3287" s="137"/>
      <c r="BLB3287" s="137"/>
      <c r="BLC3287" s="137"/>
      <c r="BLD3287" s="137"/>
      <c r="BLE3287" s="137"/>
      <c r="BLF3287" s="137"/>
      <c r="BLG3287" s="137"/>
      <c r="BLH3287" s="137"/>
      <c r="BLI3287" s="137"/>
      <c r="BLJ3287" s="137"/>
      <c r="BLK3287" s="137"/>
      <c r="BLL3287" s="137"/>
      <c r="BLM3287" s="137"/>
      <c r="BLN3287" s="137"/>
      <c r="BLO3287" s="137"/>
      <c r="BLP3287" s="137"/>
      <c r="BLQ3287" s="137"/>
      <c r="BLR3287" s="137"/>
      <c r="BLS3287" s="137"/>
      <c r="BLT3287" s="137"/>
      <c r="BLU3287" s="137"/>
      <c r="BLV3287" s="137"/>
      <c r="BLW3287" s="137"/>
      <c r="BLX3287" s="137"/>
      <c r="BLY3287" s="137"/>
      <c r="BLZ3287" s="137"/>
      <c r="BMA3287" s="137"/>
      <c r="BMB3287" s="137"/>
      <c r="BMC3287" s="137"/>
      <c r="BMD3287" s="137"/>
      <c r="BME3287" s="137"/>
      <c r="BMF3287" s="137"/>
      <c r="BMG3287" s="137"/>
      <c r="BMH3287" s="137"/>
      <c r="BMI3287" s="137"/>
      <c r="BMJ3287" s="137"/>
      <c r="BMK3287" s="137"/>
      <c r="BML3287" s="137"/>
      <c r="BMM3287" s="137"/>
      <c r="BMN3287" s="137"/>
      <c r="BMO3287" s="137"/>
      <c r="BMP3287" s="137"/>
      <c r="BMQ3287" s="137"/>
      <c r="BMR3287" s="137"/>
      <c r="BMS3287" s="137"/>
      <c r="BMT3287" s="137"/>
      <c r="BMU3287" s="137"/>
      <c r="BMV3287" s="137"/>
      <c r="BMW3287" s="137"/>
      <c r="BMX3287" s="137"/>
      <c r="BMY3287" s="137"/>
      <c r="BMZ3287" s="137"/>
      <c r="BNA3287" s="137"/>
      <c r="BNB3287" s="137"/>
      <c r="BNC3287" s="137"/>
      <c r="BND3287" s="137"/>
      <c r="BNE3287" s="137"/>
      <c r="BNF3287" s="137"/>
      <c r="BNG3287" s="137"/>
      <c r="BNH3287" s="137"/>
      <c r="BNI3287" s="137"/>
      <c r="BNJ3287" s="137"/>
      <c r="BNK3287" s="137"/>
      <c r="BNL3287" s="137"/>
      <c r="BNM3287" s="137"/>
      <c r="BNN3287" s="137"/>
      <c r="BNO3287" s="137"/>
      <c r="BNP3287" s="137"/>
      <c r="BNQ3287" s="137"/>
      <c r="BNR3287" s="137"/>
      <c r="BNS3287" s="137"/>
      <c r="BNT3287" s="137"/>
      <c r="BNU3287" s="137"/>
      <c r="BNV3287" s="137"/>
      <c r="BNW3287" s="137"/>
      <c r="BNX3287" s="137"/>
      <c r="BNY3287" s="137"/>
      <c r="BNZ3287" s="137"/>
      <c r="BOA3287" s="137"/>
      <c r="BOB3287" s="137"/>
      <c r="BOC3287" s="137"/>
      <c r="BOD3287" s="137"/>
      <c r="BOE3287" s="137"/>
      <c r="BOF3287" s="137"/>
      <c r="BOG3287" s="137"/>
      <c r="BOH3287" s="137"/>
      <c r="BOI3287" s="137"/>
      <c r="BOJ3287" s="137"/>
      <c r="BOK3287" s="137"/>
      <c r="BOL3287" s="137"/>
      <c r="BOM3287" s="137"/>
      <c r="BON3287" s="137"/>
      <c r="BOO3287" s="137"/>
      <c r="BOP3287" s="137"/>
      <c r="BOQ3287" s="137"/>
      <c r="BOR3287" s="137"/>
      <c r="BOS3287" s="137"/>
      <c r="BOT3287" s="137"/>
      <c r="BOU3287" s="137"/>
      <c r="BOV3287" s="137"/>
      <c r="BOW3287" s="137"/>
      <c r="BOX3287" s="137"/>
      <c r="BOY3287" s="137"/>
      <c r="BOZ3287" s="137"/>
      <c r="BPA3287" s="137"/>
      <c r="BPB3287" s="137"/>
      <c r="BPC3287" s="137"/>
      <c r="BPD3287" s="137"/>
      <c r="BPE3287" s="137"/>
      <c r="BPF3287" s="137"/>
      <c r="BPG3287" s="137"/>
      <c r="BPH3287" s="137"/>
      <c r="BPI3287" s="137"/>
      <c r="BPJ3287" s="137"/>
      <c r="BPK3287" s="137"/>
      <c r="BPL3287" s="137"/>
      <c r="BPM3287" s="137"/>
      <c r="BPN3287" s="137"/>
      <c r="BPO3287" s="137"/>
      <c r="BPP3287" s="137"/>
      <c r="BPQ3287" s="137"/>
      <c r="BPR3287" s="137"/>
      <c r="BPS3287" s="137"/>
      <c r="BPT3287" s="137"/>
      <c r="BPU3287" s="137"/>
      <c r="BPV3287" s="137"/>
      <c r="BPW3287" s="137"/>
      <c r="BPX3287" s="137"/>
      <c r="BPY3287" s="137"/>
      <c r="BPZ3287" s="137"/>
      <c r="BQA3287" s="137"/>
      <c r="BQB3287" s="137"/>
      <c r="BQC3287" s="137"/>
      <c r="BQD3287" s="137"/>
      <c r="BQE3287" s="137"/>
      <c r="BQF3287" s="137"/>
      <c r="BQG3287" s="137"/>
      <c r="BQH3287" s="137"/>
      <c r="BQI3287" s="137"/>
      <c r="BQJ3287" s="137"/>
      <c r="BQK3287" s="137"/>
      <c r="BQL3287" s="137"/>
      <c r="BQM3287" s="137"/>
      <c r="BQN3287" s="137"/>
      <c r="BQO3287" s="137"/>
      <c r="BQP3287" s="137"/>
      <c r="BQQ3287" s="137"/>
      <c r="BQR3287" s="137"/>
      <c r="BQS3287" s="137"/>
      <c r="BQT3287" s="137"/>
      <c r="BQU3287" s="137"/>
      <c r="BQV3287" s="137"/>
      <c r="BQW3287" s="137"/>
      <c r="BQX3287" s="137"/>
      <c r="BQY3287" s="137"/>
      <c r="BQZ3287" s="137"/>
      <c r="BRA3287" s="137"/>
      <c r="BRB3287" s="137"/>
      <c r="BRC3287" s="137"/>
      <c r="BRD3287" s="137"/>
      <c r="BRE3287" s="137"/>
      <c r="BRF3287" s="137"/>
      <c r="BRG3287" s="137"/>
      <c r="BRH3287" s="137"/>
      <c r="BRI3287" s="137"/>
      <c r="BRJ3287" s="137"/>
      <c r="BRK3287" s="137"/>
      <c r="BRL3287" s="137"/>
      <c r="BRM3287" s="137"/>
      <c r="BRN3287" s="137"/>
      <c r="BRO3287" s="137"/>
      <c r="BRP3287" s="137"/>
      <c r="BRQ3287" s="137"/>
      <c r="BRR3287" s="137"/>
      <c r="BRS3287" s="137"/>
      <c r="BRT3287" s="137"/>
      <c r="BRU3287" s="137"/>
      <c r="BRV3287" s="137"/>
      <c r="BRW3287" s="137"/>
      <c r="BRX3287" s="137"/>
      <c r="BRY3287" s="137"/>
      <c r="BRZ3287" s="137"/>
      <c r="BSA3287" s="137"/>
      <c r="BSB3287" s="137"/>
      <c r="BSC3287" s="137"/>
      <c r="BSD3287" s="137"/>
      <c r="BSE3287" s="137"/>
      <c r="BSF3287" s="137"/>
      <c r="BSG3287" s="137"/>
      <c r="BSH3287" s="137"/>
      <c r="BSI3287" s="137"/>
      <c r="BSJ3287" s="137"/>
      <c r="BSK3287" s="137"/>
      <c r="BSL3287" s="137"/>
      <c r="BSM3287" s="137"/>
      <c r="BSN3287" s="137"/>
      <c r="BSO3287" s="137"/>
      <c r="BSP3287" s="137"/>
      <c r="BSQ3287" s="137"/>
      <c r="BSR3287" s="137"/>
      <c r="BSS3287" s="137"/>
      <c r="BST3287" s="137"/>
      <c r="BSU3287" s="137"/>
      <c r="BSV3287" s="137"/>
      <c r="BSW3287" s="137"/>
      <c r="BSX3287" s="137"/>
      <c r="BSY3287" s="137"/>
      <c r="BSZ3287" s="137"/>
      <c r="BTA3287" s="137"/>
      <c r="BTB3287" s="137"/>
      <c r="BTC3287" s="137"/>
      <c r="BTD3287" s="137"/>
      <c r="BTE3287" s="137"/>
      <c r="BTF3287" s="137"/>
      <c r="BTG3287" s="137"/>
      <c r="BTH3287" s="137"/>
      <c r="BTI3287" s="137"/>
      <c r="BTJ3287" s="137"/>
      <c r="BTK3287" s="137"/>
      <c r="BTL3287" s="137"/>
      <c r="BTM3287" s="137"/>
      <c r="BTN3287" s="137"/>
      <c r="BTO3287" s="137"/>
      <c r="BTP3287" s="137"/>
      <c r="BTQ3287" s="137"/>
      <c r="BTR3287" s="137"/>
      <c r="BTS3287" s="137"/>
      <c r="BTT3287" s="137"/>
      <c r="BTU3287" s="137"/>
      <c r="BTV3287" s="137"/>
      <c r="BTW3287" s="137"/>
      <c r="BTX3287" s="137"/>
      <c r="BTY3287" s="137"/>
      <c r="BTZ3287" s="137"/>
      <c r="BUA3287" s="137"/>
      <c r="BUB3287" s="137"/>
      <c r="BUC3287" s="137"/>
      <c r="BUD3287" s="137"/>
      <c r="BUE3287" s="137"/>
      <c r="BUF3287" s="137"/>
      <c r="BUG3287" s="137"/>
      <c r="BUH3287" s="137"/>
      <c r="BUI3287" s="137"/>
      <c r="BUJ3287" s="137"/>
      <c r="BUK3287" s="137"/>
      <c r="BUL3287" s="137"/>
      <c r="BUM3287" s="137"/>
      <c r="BUN3287" s="137"/>
      <c r="BUO3287" s="137"/>
      <c r="BUP3287" s="137"/>
      <c r="BUQ3287" s="137"/>
      <c r="BUR3287" s="137"/>
      <c r="BUS3287" s="137"/>
      <c r="BUT3287" s="137"/>
      <c r="BUU3287" s="137"/>
      <c r="BUV3287" s="137"/>
      <c r="BUW3287" s="137"/>
      <c r="BUX3287" s="137"/>
      <c r="BUY3287" s="137"/>
      <c r="BUZ3287" s="137"/>
      <c r="BVA3287" s="137"/>
      <c r="BVB3287" s="137"/>
      <c r="BVC3287" s="137"/>
      <c r="BVD3287" s="137"/>
      <c r="BVE3287" s="137"/>
      <c r="BVF3287" s="137"/>
      <c r="BVG3287" s="137"/>
      <c r="BVH3287" s="137"/>
      <c r="BVI3287" s="137"/>
      <c r="BVJ3287" s="137"/>
      <c r="BVK3287" s="137"/>
      <c r="BVL3287" s="137"/>
      <c r="BVM3287" s="137"/>
      <c r="BVN3287" s="137"/>
      <c r="BVO3287" s="137"/>
      <c r="BVP3287" s="137"/>
      <c r="BVQ3287" s="137"/>
      <c r="BVR3287" s="137"/>
      <c r="BVS3287" s="137"/>
      <c r="BVT3287" s="137"/>
      <c r="BVU3287" s="137"/>
      <c r="BVV3287" s="137"/>
      <c r="BVW3287" s="137"/>
      <c r="BVX3287" s="137"/>
      <c r="BVY3287" s="137"/>
      <c r="BVZ3287" s="137"/>
      <c r="BWA3287" s="137"/>
      <c r="BWB3287" s="137"/>
      <c r="BWC3287" s="137"/>
      <c r="BWD3287" s="137"/>
      <c r="BWE3287" s="137"/>
      <c r="BWF3287" s="137"/>
      <c r="BWG3287" s="137"/>
      <c r="BWH3287" s="137"/>
      <c r="BWI3287" s="137"/>
      <c r="BWJ3287" s="137"/>
      <c r="BWK3287" s="137"/>
      <c r="BWL3287" s="137"/>
      <c r="BWM3287" s="137"/>
      <c r="BWN3287" s="137"/>
      <c r="BWO3287" s="137"/>
      <c r="BWP3287" s="137"/>
      <c r="BWQ3287" s="137"/>
      <c r="BWR3287" s="137"/>
      <c r="BWS3287" s="137"/>
      <c r="BWT3287" s="137"/>
      <c r="BWU3287" s="137"/>
      <c r="BWV3287" s="137"/>
      <c r="BWW3287" s="137"/>
      <c r="BWX3287" s="137"/>
      <c r="BWY3287" s="137"/>
      <c r="BWZ3287" s="137"/>
      <c r="BXA3287" s="137"/>
      <c r="BXB3287" s="137"/>
      <c r="BXC3287" s="137"/>
      <c r="BXD3287" s="137"/>
      <c r="BXE3287" s="137"/>
      <c r="BXF3287" s="137"/>
      <c r="BXG3287" s="137"/>
      <c r="BXH3287" s="137"/>
      <c r="BXI3287" s="137"/>
      <c r="BXJ3287" s="137"/>
      <c r="BXK3287" s="137"/>
      <c r="BXL3287" s="137"/>
      <c r="BXM3287" s="137"/>
      <c r="BXN3287" s="137"/>
      <c r="BXO3287" s="137"/>
      <c r="BXP3287" s="137"/>
      <c r="BXQ3287" s="137"/>
      <c r="BXR3287" s="137"/>
      <c r="BXS3287" s="137"/>
      <c r="BXT3287" s="137"/>
      <c r="BXU3287" s="137"/>
      <c r="BXV3287" s="137"/>
      <c r="BXW3287" s="137"/>
      <c r="BXX3287" s="137"/>
      <c r="BXY3287" s="137"/>
      <c r="BXZ3287" s="137"/>
      <c r="BYA3287" s="137"/>
      <c r="BYB3287" s="137"/>
      <c r="BYC3287" s="137"/>
      <c r="BYD3287" s="137"/>
      <c r="BYE3287" s="137"/>
      <c r="BYF3287" s="137"/>
      <c r="BYG3287" s="137"/>
      <c r="BYH3287" s="137"/>
      <c r="BYI3287" s="137"/>
      <c r="BYJ3287" s="137"/>
      <c r="BYK3287" s="137"/>
      <c r="BYL3287" s="137"/>
      <c r="BYM3287" s="137"/>
      <c r="BYN3287" s="137"/>
      <c r="BYO3287" s="137"/>
      <c r="BYP3287" s="137"/>
      <c r="BYQ3287" s="137"/>
      <c r="BYR3287" s="137"/>
      <c r="BYS3287" s="137"/>
      <c r="BYT3287" s="137"/>
      <c r="BYU3287" s="137"/>
      <c r="BYV3287" s="137"/>
      <c r="BYW3287" s="137"/>
      <c r="BYX3287" s="137"/>
      <c r="BYY3287" s="137"/>
      <c r="BYZ3287" s="137"/>
      <c r="BZA3287" s="137"/>
      <c r="BZB3287" s="137"/>
      <c r="BZC3287" s="137"/>
      <c r="BZD3287" s="137"/>
      <c r="BZE3287" s="137"/>
      <c r="BZF3287" s="137"/>
      <c r="BZG3287" s="137"/>
      <c r="BZH3287" s="137"/>
      <c r="BZI3287" s="137"/>
      <c r="BZJ3287" s="137"/>
      <c r="BZK3287" s="137"/>
      <c r="BZL3287" s="137"/>
      <c r="BZM3287" s="137"/>
      <c r="BZN3287" s="137"/>
      <c r="BZO3287" s="137"/>
      <c r="BZP3287" s="137"/>
      <c r="BZQ3287" s="137"/>
      <c r="BZR3287" s="137"/>
      <c r="BZS3287" s="137"/>
      <c r="BZT3287" s="137"/>
      <c r="BZU3287" s="137"/>
      <c r="BZV3287" s="137"/>
      <c r="BZW3287" s="137"/>
      <c r="BZX3287" s="137"/>
      <c r="BZY3287" s="137"/>
      <c r="BZZ3287" s="137"/>
      <c r="CAA3287" s="137"/>
      <c r="CAB3287" s="137"/>
      <c r="CAC3287" s="137"/>
      <c r="CAD3287" s="137"/>
      <c r="CAE3287" s="137"/>
      <c r="CAF3287" s="137"/>
      <c r="CAG3287" s="137"/>
      <c r="CAH3287" s="137"/>
      <c r="CAI3287" s="137"/>
      <c r="CAJ3287" s="137"/>
      <c r="CAK3287" s="137"/>
      <c r="CAL3287" s="137"/>
      <c r="CAM3287" s="137"/>
      <c r="CAN3287" s="137"/>
      <c r="CAO3287" s="137"/>
      <c r="CAP3287" s="137"/>
      <c r="CAQ3287" s="137"/>
      <c r="CAR3287" s="137"/>
      <c r="CAS3287" s="137"/>
      <c r="CAT3287" s="137"/>
      <c r="CAU3287" s="137"/>
      <c r="CAV3287" s="137"/>
      <c r="CAW3287" s="137"/>
      <c r="CAX3287" s="137"/>
      <c r="CAY3287" s="137"/>
      <c r="CAZ3287" s="137"/>
      <c r="CBA3287" s="137"/>
      <c r="CBB3287" s="137"/>
      <c r="CBC3287" s="137"/>
      <c r="CBD3287" s="137"/>
      <c r="CBE3287" s="137"/>
      <c r="CBF3287" s="137"/>
      <c r="CBG3287" s="137"/>
      <c r="CBH3287" s="137"/>
      <c r="CBI3287" s="137"/>
      <c r="CBJ3287" s="137"/>
      <c r="CBK3287" s="137"/>
      <c r="CBL3287" s="137"/>
      <c r="CBM3287" s="137"/>
      <c r="CBN3287" s="137"/>
      <c r="CBO3287" s="137"/>
      <c r="CBP3287" s="137"/>
      <c r="CBQ3287" s="137"/>
      <c r="CBR3287" s="137"/>
      <c r="CBS3287" s="137"/>
      <c r="CBT3287" s="137"/>
      <c r="CBU3287" s="137"/>
      <c r="CBV3287" s="137"/>
      <c r="CBW3287" s="137"/>
      <c r="CBX3287" s="137"/>
      <c r="CBY3287" s="137"/>
      <c r="CBZ3287" s="137"/>
      <c r="CCA3287" s="137"/>
      <c r="CCB3287" s="137"/>
      <c r="CCC3287" s="137"/>
      <c r="CCD3287" s="137"/>
      <c r="CCE3287" s="137"/>
      <c r="CCF3287" s="137"/>
      <c r="CCG3287" s="137"/>
      <c r="CCH3287" s="137"/>
      <c r="CCI3287" s="137"/>
      <c r="CCJ3287" s="137"/>
      <c r="CCK3287" s="137"/>
      <c r="CCL3287" s="137"/>
      <c r="CCM3287" s="137"/>
      <c r="CCN3287" s="137"/>
      <c r="CCO3287" s="137"/>
      <c r="CCP3287" s="137"/>
      <c r="CCQ3287" s="137"/>
      <c r="CCR3287" s="137"/>
      <c r="CCS3287" s="137"/>
      <c r="CCT3287" s="137"/>
      <c r="CCU3287" s="137"/>
      <c r="CCV3287" s="137"/>
      <c r="CCW3287" s="137"/>
      <c r="CCX3287" s="137"/>
      <c r="CCY3287" s="137"/>
      <c r="CCZ3287" s="137"/>
      <c r="CDA3287" s="137"/>
      <c r="CDB3287" s="137"/>
      <c r="CDC3287" s="137"/>
      <c r="CDD3287" s="137"/>
      <c r="CDE3287" s="137"/>
      <c r="CDF3287" s="137"/>
      <c r="CDG3287" s="137"/>
      <c r="CDH3287" s="137"/>
      <c r="CDI3287" s="137"/>
      <c r="CDJ3287" s="137"/>
      <c r="CDK3287" s="137"/>
      <c r="CDL3287" s="137"/>
      <c r="CDM3287" s="137"/>
      <c r="CDN3287" s="137"/>
      <c r="CDO3287" s="137"/>
      <c r="CDP3287" s="137"/>
      <c r="CDQ3287" s="137"/>
      <c r="CDR3287" s="137"/>
      <c r="CDS3287" s="137"/>
      <c r="CDT3287" s="137"/>
      <c r="CDU3287" s="137"/>
      <c r="CDV3287" s="137"/>
      <c r="CDW3287" s="137"/>
      <c r="CDX3287" s="137"/>
      <c r="CDY3287" s="137"/>
      <c r="CDZ3287" s="137"/>
      <c r="CEA3287" s="137"/>
      <c r="CEB3287" s="137"/>
      <c r="CEC3287" s="137"/>
      <c r="CED3287" s="137"/>
      <c r="CEE3287" s="137"/>
      <c r="CEF3287" s="137"/>
      <c r="CEG3287" s="137"/>
      <c r="CEH3287" s="137"/>
      <c r="CEI3287" s="137"/>
      <c r="CEJ3287" s="137"/>
      <c r="CEK3287" s="137"/>
      <c r="CEL3287" s="137"/>
      <c r="CEM3287" s="137"/>
      <c r="CEN3287" s="137"/>
      <c r="CEO3287" s="137"/>
      <c r="CEP3287" s="137"/>
      <c r="CEQ3287" s="137"/>
      <c r="CER3287" s="137"/>
      <c r="CES3287" s="137"/>
      <c r="CET3287" s="137"/>
      <c r="CEU3287" s="137"/>
      <c r="CEV3287" s="137"/>
      <c r="CEW3287" s="137"/>
      <c r="CEX3287" s="137"/>
      <c r="CEY3287" s="137"/>
      <c r="CEZ3287" s="137"/>
      <c r="CFA3287" s="137"/>
      <c r="CFB3287" s="137"/>
      <c r="CFC3287" s="137"/>
      <c r="CFD3287" s="137"/>
      <c r="CFE3287" s="137"/>
      <c r="CFF3287" s="137"/>
      <c r="CFG3287" s="137"/>
      <c r="CFH3287" s="137"/>
      <c r="CFI3287" s="137"/>
      <c r="CFJ3287" s="137"/>
      <c r="CFK3287" s="137"/>
      <c r="CFL3287" s="137"/>
      <c r="CFM3287" s="137"/>
      <c r="CFN3287" s="137"/>
      <c r="CFO3287" s="137"/>
      <c r="CFP3287" s="137"/>
      <c r="CFQ3287" s="137"/>
      <c r="CFR3287" s="137"/>
      <c r="CFS3287" s="137"/>
      <c r="CFT3287" s="137"/>
      <c r="CFU3287" s="137"/>
      <c r="CFV3287" s="137"/>
      <c r="CFW3287" s="137"/>
      <c r="CFX3287" s="137"/>
      <c r="CFY3287" s="137"/>
      <c r="CFZ3287" s="137"/>
      <c r="CGA3287" s="137"/>
      <c r="CGB3287" s="137"/>
      <c r="CGC3287" s="137"/>
      <c r="CGD3287" s="137"/>
      <c r="CGE3287" s="137"/>
      <c r="CGF3287" s="137"/>
      <c r="CGG3287" s="137"/>
      <c r="CGH3287" s="137"/>
      <c r="CGI3287" s="137"/>
      <c r="CGJ3287" s="137"/>
      <c r="CGK3287" s="137"/>
      <c r="CGL3287" s="137"/>
      <c r="CGM3287" s="137"/>
      <c r="CGN3287" s="137"/>
      <c r="CGO3287" s="137"/>
      <c r="CGP3287" s="137"/>
      <c r="CGQ3287" s="137"/>
      <c r="CGR3287" s="137"/>
      <c r="CGS3287" s="137"/>
      <c r="CGT3287" s="137"/>
      <c r="CGU3287" s="137"/>
      <c r="CGV3287" s="137"/>
      <c r="CGW3287" s="137"/>
      <c r="CGX3287" s="137"/>
      <c r="CGY3287" s="137"/>
      <c r="CGZ3287" s="137"/>
      <c r="CHA3287" s="137"/>
      <c r="CHB3287" s="137"/>
      <c r="CHC3287" s="137"/>
      <c r="CHD3287" s="137"/>
      <c r="CHE3287" s="137"/>
      <c r="CHF3287" s="137"/>
      <c r="CHG3287" s="137"/>
      <c r="CHH3287" s="137"/>
      <c r="CHI3287" s="137"/>
      <c r="CHJ3287" s="137"/>
      <c r="CHK3287" s="137"/>
      <c r="CHL3287" s="137"/>
      <c r="CHM3287" s="137"/>
      <c r="CHN3287" s="137"/>
      <c r="CHO3287" s="137"/>
      <c r="CHP3287" s="137"/>
      <c r="CHQ3287" s="137"/>
      <c r="CHR3287" s="137"/>
      <c r="CHS3287" s="137"/>
      <c r="CHT3287" s="137"/>
      <c r="CHU3287" s="137"/>
      <c r="CHV3287" s="137"/>
      <c r="CHW3287" s="137"/>
      <c r="CHX3287" s="137"/>
      <c r="CHY3287" s="137"/>
      <c r="CHZ3287" s="137"/>
      <c r="CIA3287" s="137"/>
      <c r="CIB3287" s="137"/>
      <c r="CIC3287" s="137"/>
      <c r="CID3287" s="137"/>
      <c r="CIE3287" s="137"/>
      <c r="CIF3287" s="137"/>
      <c r="CIG3287" s="137"/>
      <c r="CIH3287" s="137"/>
      <c r="CII3287" s="137"/>
      <c r="CIJ3287" s="137"/>
      <c r="CIK3287" s="137"/>
      <c r="CIL3287" s="137"/>
      <c r="CIM3287" s="137"/>
      <c r="CIN3287" s="137"/>
      <c r="CIO3287" s="137"/>
      <c r="CIP3287" s="137"/>
      <c r="CIQ3287" s="137"/>
      <c r="CIR3287" s="137"/>
      <c r="CIS3287" s="137"/>
      <c r="CIT3287" s="137"/>
      <c r="CIU3287" s="137"/>
      <c r="CIV3287" s="137"/>
      <c r="CIW3287" s="137"/>
      <c r="CIX3287" s="137"/>
      <c r="CIY3287" s="137"/>
      <c r="CIZ3287" s="137"/>
      <c r="CJA3287" s="137"/>
      <c r="CJB3287" s="137"/>
      <c r="CJC3287" s="137"/>
      <c r="CJD3287" s="137"/>
      <c r="CJE3287" s="137"/>
      <c r="CJF3287" s="137"/>
      <c r="CJG3287" s="137"/>
      <c r="CJH3287" s="137"/>
      <c r="CJI3287" s="137"/>
      <c r="CJJ3287" s="137"/>
      <c r="CJK3287" s="137"/>
      <c r="CJL3287" s="137"/>
      <c r="CJM3287" s="137"/>
      <c r="CJN3287" s="137"/>
      <c r="CJO3287" s="137"/>
      <c r="CJP3287" s="137"/>
      <c r="CJQ3287" s="137"/>
      <c r="CJR3287" s="137"/>
      <c r="CJS3287" s="137"/>
      <c r="CJT3287" s="137"/>
      <c r="CJU3287" s="137"/>
      <c r="CJV3287" s="137"/>
      <c r="CJW3287" s="137"/>
      <c r="CJX3287" s="137"/>
      <c r="CJY3287" s="137"/>
      <c r="CJZ3287" s="137"/>
      <c r="CKA3287" s="137"/>
      <c r="CKB3287" s="137"/>
      <c r="CKC3287" s="137"/>
      <c r="CKD3287" s="137"/>
      <c r="CKE3287" s="137"/>
      <c r="CKF3287" s="137"/>
      <c r="CKG3287" s="137"/>
      <c r="CKH3287" s="137"/>
      <c r="CKI3287" s="137"/>
      <c r="CKJ3287" s="137"/>
      <c r="CKK3287" s="137"/>
      <c r="CKL3287" s="137"/>
      <c r="CKM3287" s="137"/>
      <c r="CKN3287" s="137"/>
      <c r="CKO3287" s="137"/>
      <c r="CKP3287" s="137"/>
      <c r="CKQ3287" s="137"/>
      <c r="CKR3287" s="137"/>
      <c r="CKS3287" s="137"/>
      <c r="CKT3287" s="137"/>
      <c r="CKU3287" s="137"/>
      <c r="CKV3287" s="137"/>
      <c r="CKW3287" s="137"/>
      <c r="CKX3287" s="137"/>
      <c r="CKY3287" s="137"/>
      <c r="CKZ3287" s="137"/>
      <c r="CLA3287" s="137"/>
      <c r="CLB3287" s="137"/>
      <c r="CLC3287" s="137"/>
      <c r="CLD3287" s="137"/>
      <c r="CLE3287" s="137"/>
      <c r="CLF3287" s="137"/>
      <c r="CLG3287" s="137"/>
      <c r="CLH3287" s="137"/>
      <c r="CLI3287" s="137"/>
      <c r="CLJ3287" s="137"/>
      <c r="CLK3287" s="137"/>
      <c r="CLL3287" s="137"/>
      <c r="CLM3287" s="137"/>
      <c r="CLN3287" s="137"/>
      <c r="CLO3287" s="137"/>
      <c r="CLP3287" s="137"/>
      <c r="CLQ3287" s="137"/>
      <c r="CLR3287" s="137"/>
      <c r="CLS3287" s="137"/>
      <c r="CLT3287" s="137"/>
      <c r="CLU3287" s="137"/>
      <c r="CLV3287" s="137"/>
      <c r="CLW3287" s="137"/>
      <c r="CLX3287" s="137"/>
      <c r="CLY3287" s="137"/>
      <c r="CLZ3287" s="137"/>
      <c r="CMA3287" s="137"/>
      <c r="CMB3287" s="137"/>
      <c r="CMC3287" s="137"/>
      <c r="CMD3287" s="137"/>
      <c r="CME3287" s="137"/>
      <c r="CMF3287" s="137"/>
      <c r="CMG3287" s="137"/>
      <c r="CMH3287" s="137"/>
      <c r="CMI3287" s="137"/>
      <c r="CMJ3287" s="137"/>
      <c r="CMK3287" s="137"/>
      <c r="CML3287" s="137"/>
      <c r="CMM3287" s="137"/>
      <c r="CMN3287" s="137"/>
      <c r="CMO3287" s="137"/>
      <c r="CMP3287" s="137"/>
      <c r="CMQ3287" s="137"/>
      <c r="CMR3287" s="137"/>
      <c r="CMS3287" s="137"/>
      <c r="CMT3287" s="137"/>
      <c r="CMU3287" s="137"/>
      <c r="CMV3287" s="137"/>
      <c r="CMW3287" s="137"/>
      <c r="CMX3287" s="137"/>
      <c r="CMY3287" s="137"/>
      <c r="CMZ3287" s="137"/>
      <c r="CNA3287" s="137"/>
      <c r="CNB3287" s="137"/>
      <c r="CNC3287" s="137"/>
      <c r="CND3287" s="137"/>
      <c r="CNE3287" s="137"/>
      <c r="CNF3287" s="137"/>
      <c r="CNG3287" s="137"/>
      <c r="CNH3287" s="137"/>
      <c r="CNI3287" s="137"/>
      <c r="CNJ3287" s="137"/>
      <c r="CNK3287" s="137"/>
      <c r="CNL3287" s="137"/>
      <c r="CNM3287" s="137"/>
      <c r="CNN3287" s="137"/>
      <c r="CNO3287" s="137"/>
      <c r="CNP3287" s="137"/>
      <c r="CNQ3287" s="137"/>
      <c r="CNR3287" s="137"/>
      <c r="CNS3287" s="137"/>
      <c r="CNT3287" s="137"/>
      <c r="CNU3287" s="137"/>
      <c r="CNV3287" s="137"/>
      <c r="CNW3287" s="137"/>
      <c r="CNX3287" s="137"/>
      <c r="CNY3287" s="137"/>
      <c r="CNZ3287" s="137"/>
      <c r="COA3287" s="137"/>
      <c r="COB3287" s="137"/>
      <c r="COC3287" s="137"/>
      <c r="COD3287" s="137"/>
      <c r="COE3287" s="137"/>
      <c r="COF3287" s="137"/>
      <c r="COG3287" s="137"/>
      <c r="COH3287" s="137"/>
      <c r="COI3287" s="137"/>
      <c r="COJ3287" s="137"/>
      <c r="COK3287" s="137"/>
      <c r="COL3287" s="137"/>
      <c r="COM3287" s="137"/>
      <c r="CON3287" s="137"/>
      <c r="COO3287" s="137"/>
      <c r="COP3287" s="137"/>
      <c r="COQ3287" s="137"/>
      <c r="COR3287" s="137"/>
      <c r="COS3287" s="137"/>
      <c r="COT3287" s="137"/>
      <c r="COU3287" s="137"/>
      <c r="COV3287" s="137"/>
      <c r="COW3287" s="137"/>
      <c r="COX3287" s="137"/>
      <c r="COY3287" s="137"/>
      <c r="COZ3287" s="137"/>
      <c r="CPA3287" s="137"/>
      <c r="CPB3287" s="137"/>
      <c r="CPC3287" s="137"/>
      <c r="CPD3287" s="137"/>
      <c r="CPE3287" s="137"/>
      <c r="CPF3287" s="137"/>
      <c r="CPG3287" s="137"/>
      <c r="CPH3287" s="137"/>
      <c r="CPI3287" s="137"/>
      <c r="CPJ3287" s="137"/>
      <c r="CPK3287" s="137"/>
      <c r="CPL3287" s="137"/>
      <c r="CPM3287" s="137"/>
      <c r="CPN3287" s="137"/>
      <c r="CPO3287" s="137"/>
      <c r="CPP3287" s="137"/>
      <c r="CPQ3287" s="137"/>
      <c r="CPR3287" s="137"/>
      <c r="CPS3287" s="137"/>
      <c r="CPT3287" s="137"/>
      <c r="CPU3287" s="137"/>
      <c r="CPV3287" s="137"/>
      <c r="CPW3287" s="137"/>
      <c r="CPX3287" s="137"/>
      <c r="CPY3287" s="137"/>
      <c r="CPZ3287" s="137"/>
      <c r="CQA3287" s="137"/>
      <c r="CQB3287" s="137"/>
      <c r="CQC3287" s="137"/>
      <c r="CQD3287" s="137"/>
      <c r="CQE3287" s="137"/>
      <c r="CQF3287" s="137"/>
      <c r="CQG3287" s="137"/>
      <c r="CQH3287" s="137"/>
      <c r="CQI3287" s="137"/>
      <c r="CQJ3287" s="137"/>
      <c r="CQK3287" s="137"/>
      <c r="CQL3287" s="137"/>
      <c r="CQM3287" s="137"/>
      <c r="CQN3287" s="137"/>
      <c r="CQO3287" s="137"/>
      <c r="CQP3287" s="137"/>
      <c r="CQQ3287" s="137"/>
      <c r="CQR3287" s="137"/>
      <c r="CQS3287" s="137"/>
      <c r="CQT3287" s="137"/>
      <c r="CQU3287" s="137"/>
      <c r="CQV3287" s="137"/>
      <c r="CQW3287" s="137"/>
      <c r="CQX3287" s="137"/>
      <c r="CQY3287" s="137"/>
      <c r="CQZ3287" s="137"/>
      <c r="CRA3287" s="137"/>
      <c r="CRB3287" s="137"/>
      <c r="CRC3287" s="137"/>
      <c r="CRD3287" s="137"/>
      <c r="CRE3287" s="137"/>
      <c r="CRF3287" s="137"/>
      <c r="CRG3287" s="137"/>
      <c r="CRH3287" s="137"/>
      <c r="CRI3287" s="137"/>
      <c r="CRJ3287" s="137"/>
      <c r="CRK3287" s="137"/>
      <c r="CRL3287" s="137"/>
      <c r="CRM3287" s="137"/>
      <c r="CRN3287" s="137"/>
      <c r="CRO3287" s="137"/>
      <c r="CRP3287" s="137"/>
      <c r="CRQ3287" s="137"/>
      <c r="CRR3287" s="137"/>
      <c r="CRS3287" s="137"/>
      <c r="CRT3287" s="137"/>
      <c r="CRU3287" s="137"/>
      <c r="CRV3287" s="137"/>
      <c r="CRW3287" s="137"/>
      <c r="CRX3287" s="137"/>
      <c r="CRY3287" s="137"/>
      <c r="CRZ3287" s="137"/>
      <c r="CSA3287" s="137"/>
      <c r="CSB3287" s="137"/>
      <c r="CSC3287" s="137"/>
      <c r="CSD3287" s="137"/>
      <c r="CSE3287" s="137"/>
      <c r="CSF3287" s="137"/>
      <c r="CSG3287" s="137"/>
      <c r="CSH3287" s="137"/>
      <c r="CSI3287" s="137"/>
      <c r="CSJ3287" s="137"/>
      <c r="CSK3287" s="137"/>
      <c r="CSL3287" s="137"/>
      <c r="CSM3287" s="137"/>
      <c r="CSN3287" s="137"/>
      <c r="CSO3287" s="137"/>
      <c r="CSP3287" s="137"/>
      <c r="CSQ3287" s="137"/>
      <c r="CSR3287" s="137"/>
      <c r="CSS3287" s="137"/>
      <c r="CST3287" s="137"/>
      <c r="CSU3287" s="137"/>
      <c r="CSV3287" s="137"/>
      <c r="CSW3287" s="137"/>
      <c r="CSX3287" s="137"/>
      <c r="CSY3287" s="137"/>
      <c r="CSZ3287" s="137"/>
      <c r="CTA3287" s="137"/>
      <c r="CTB3287" s="137"/>
      <c r="CTC3287" s="137"/>
      <c r="CTD3287" s="137"/>
      <c r="CTE3287" s="137"/>
      <c r="CTF3287" s="137"/>
      <c r="CTG3287" s="137"/>
      <c r="CTH3287" s="137"/>
      <c r="CTI3287" s="137"/>
      <c r="CTJ3287" s="137"/>
      <c r="CTK3287" s="137"/>
      <c r="CTL3287" s="137"/>
      <c r="CTM3287" s="137"/>
      <c r="CTN3287" s="137"/>
      <c r="CTO3287" s="137"/>
      <c r="CTP3287" s="137"/>
      <c r="CTQ3287" s="137"/>
      <c r="CTR3287" s="137"/>
      <c r="CTS3287" s="137"/>
      <c r="CTT3287" s="137"/>
      <c r="CTU3287" s="137"/>
      <c r="CTV3287" s="137"/>
      <c r="CTW3287" s="137"/>
      <c r="CTX3287" s="137"/>
      <c r="CTY3287" s="137"/>
      <c r="CTZ3287" s="137"/>
      <c r="CUA3287" s="137"/>
      <c r="CUB3287" s="137"/>
      <c r="CUC3287" s="137"/>
      <c r="CUD3287" s="137"/>
      <c r="CUE3287" s="137"/>
      <c r="CUF3287" s="137"/>
      <c r="CUG3287" s="137"/>
      <c r="CUH3287" s="137"/>
      <c r="CUI3287" s="137"/>
      <c r="CUJ3287" s="137"/>
      <c r="CUK3287" s="137"/>
      <c r="CUL3287" s="137"/>
      <c r="CUM3287" s="137"/>
      <c r="CUN3287" s="137"/>
      <c r="CUO3287" s="137"/>
      <c r="CUP3287" s="137"/>
      <c r="CUQ3287" s="137"/>
      <c r="CUR3287" s="137"/>
      <c r="CUS3287" s="137"/>
      <c r="CUT3287" s="137"/>
      <c r="CUU3287" s="137"/>
      <c r="CUV3287" s="137"/>
      <c r="CUW3287" s="137"/>
      <c r="CUX3287" s="137"/>
      <c r="CUY3287" s="137"/>
      <c r="CUZ3287" s="137"/>
      <c r="CVA3287" s="137"/>
      <c r="CVB3287" s="137"/>
      <c r="CVC3287" s="137"/>
      <c r="CVD3287" s="137"/>
      <c r="CVE3287" s="137"/>
      <c r="CVF3287" s="137"/>
      <c r="CVG3287" s="137"/>
      <c r="CVH3287" s="137"/>
      <c r="CVI3287" s="137"/>
      <c r="CVJ3287" s="137"/>
      <c r="CVK3287" s="137"/>
      <c r="CVL3287" s="137"/>
      <c r="CVM3287" s="137"/>
      <c r="CVN3287" s="137"/>
      <c r="CVO3287" s="137"/>
      <c r="CVP3287" s="137"/>
      <c r="CVQ3287" s="137"/>
      <c r="CVR3287" s="137"/>
      <c r="CVS3287" s="137"/>
      <c r="CVT3287" s="137"/>
      <c r="CVU3287" s="137"/>
      <c r="CVV3287" s="137"/>
      <c r="CVW3287" s="137"/>
      <c r="CVX3287" s="137"/>
      <c r="CVY3287" s="137"/>
      <c r="CVZ3287" s="137"/>
      <c r="CWA3287" s="137"/>
      <c r="CWB3287" s="137"/>
      <c r="CWC3287" s="137"/>
      <c r="CWD3287" s="137"/>
      <c r="CWE3287" s="137"/>
      <c r="CWF3287" s="137"/>
      <c r="CWG3287" s="137"/>
      <c r="CWH3287" s="137"/>
      <c r="CWI3287" s="137"/>
      <c r="CWJ3287" s="137"/>
      <c r="CWK3287" s="137"/>
      <c r="CWL3287" s="137"/>
      <c r="CWM3287" s="137"/>
      <c r="CWN3287" s="137"/>
      <c r="CWO3287" s="137"/>
      <c r="CWP3287" s="137"/>
      <c r="CWQ3287" s="137"/>
      <c r="CWR3287" s="137"/>
      <c r="CWS3287" s="137"/>
      <c r="CWT3287" s="137"/>
      <c r="CWU3287" s="137"/>
      <c r="CWV3287" s="137"/>
      <c r="CWW3287" s="137"/>
      <c r="CWX3287" s="137"/>
      <c r="CWY3287" s="137"/>
      <c r="CWZ3287" s="137"/>
      <c r="CXA3287" s="137"/>
      <c r="CXB3287" s="137"/>
      <c r="CXC3287" s="137"/>
      <c r="CXD3287" s="137"/>
      <c r="CXE3287" s="137"/>
      <c r="CXF3287" s="137"/>
      <c r="CXG3287" s="137"/>
      <c r="CXH3287" s="137"/>
      <c r="CXI3287" s="137"/>
      <c r="CXJ3287" s="137"/>
      <c r="CXK3287" s="137"/>
      <c r="CXL3287" s="137"/>
      <c r="CXM3287" s="137"/>
      <c r="CXN3287" s="137"/>
      <c r="CXO3287" s="137"/>
      <c r="CXP3287" s="137"/>
      <c r="CXQ3287" s="137"/>
      <c r="CXR3287" s="137"/>
      <c r="CXS3287" s="137"/>
      <c r="CXT3287" s="137"/>
      <c r="CXU3287" s="137"/>
      <c r="CXV3287" s="137"/>
      <c r="CXW3287" s="137"/>
      <c r="CXX3287" s="137"/>
      <c r="CXY3287" s="137"/>
      <c r="CXZ3287" s="137"/>
      <c r="CYA3287" s="137"/>
      <c r="CYB3287" s="137"/>
      <c r="CYC3287" s="137"/>
      <c r="CYD3287" s="137"/>
      <c r="CYE3287" s="137"/>
      <c r="CYF3287" s="137"/>
      <c r="CYG3287" s="137"/>
      <c r="CYH3287" s="137"/>
      <c r="CYI3287" s="137"/>
      <c r="CYJ3287" s="137"/>
      <c r="CYK3287" s="137"/>
      <c r="CYL3287" s="137"/>
      <c r="CYM3287" s="137"/>
      <c r="CYN3287" s="137"/>
      <c r="CYO3287" s="137"/>
      <c r="CYP3287" s="137"/>
      <c r="CYQ3287" s="137"/>
      <c r="CYR3287" s="137"/>
      <c r="CYS3287" s="137"/>
      <c r="CYT3287" s="137"/>
      <c r="CYU3287" s="137"/>
      <c r="CYV3287" s="137"/>
      <c r="CYW3287" s="137"/>
      <c r="CYX3287" s="137"/>
      <c r="CYY3287" s="137"/>
      <c r="CYZ3287" s="137"/>
      <c r="CZA3287" s="137"/>
      <c r="CZB3287" s="137"/>
      <c r="CZC3287" s="137"/>
      <c r="CZD3287" s="137"/>
      <c r="CZE3287" s="137"/>
      <c r="CZF3287" s="137"/>
      <c r="CZG3287" s="137"/>
      <c r="CZH3287" s="137"/>
      <c r="CZI3287" s="137"/>
      <c r="CZJ3287" s="137"/>
      <c r="CZK3287" s="137"/>
      <c r="CZL3287" s="137"/>
      <c r="CZM3287" s="137"/>
      <c r="CZN3287" s="137"/>
      <c r="CZO3287" s="137"/>
      <c r="CZP3287" s="137"/>
      <c r="CZQ3287" s="137"/>
      <c r="CZR3287" s="137"/>
      <c r="CZS3287" s="137"/>
      <c r="CZT3287" s="137"/>
      <c r="CZU3287" s="137"/>
      <c r="CZV3287" s="137"/>
      <c r="CZW3287" s="137"/>
      <c r="CZX3287" s="137"/>
      <c r="CZY3287" s="137"/>
      <c r="CZZ3287" s="137"/>
      <c r="DAA3287" s="137"/>
      <c r="DAB3287" s="137"/>
      <c r="DAC3287" s="137"/>
      <c r="DAD3287" s="137"/>
      <c r="DAE3287" s="137"/>
      <c r="DAF3287" s="137"/>
      <c r="DAG3287" s="137"/>
      <c r="DAH3287" s="137"/>
      <c r="DAI3287" s="137"/>
      <c r="DAJ3287" s="137"/>
      <c r="DAK3287" s="137"/>
      <c r="DAL3287" s="137"/>
      <c r="DAM3287" s="137"/>
      <c r="DAN3287" s="137"/>
      <c r="DAO3287" s="137"/>
      <c r="DAP3287" s="137"/>
      <c r="DAQ3287" s="137"/>
      <c r="DAR3287" s="137"/>
      <c r="DAS3287" s="137"/>
      <c r="DAT3287" s="137"/>
      <c r="DAU3287" s="137"/>
      <c r="DAV3287" s="137"/>
      <c r="DAW3287" s="137"/>
      <c r="DAX3287" s="137"/>
      <c r="DAY3287" s="137"/>
      <c r="DAZ3287" s="137"/>
      <c r="DBA3287" s="137"/>
      <c r="DBB3287" s="137"/>
      <c r="DBC3287" s="137"/>
      <c r="DBD3287" s="137"/>
      <c r="DBE3287" s="137"/>
      <c r="DBF3287" s="137"/>
      <c r="DBG3287" s="137"/>
      <c r="DBH3287" s="137"/>
      <c r="DBI3287" s="137"/>
      <c r="DBJ3287" s="137"/>
      <c r="DBK3287" s="137"/>
      <c r="DBL3287" s="137"/>
      <c r="DBM3287" s="137"/>
      <c r="DBN3287" s="137"/>
      <c r="DBO3287" s="137"/>
      <c r="DBP3287" s="137"/>
      <c r="DBQ3287" s="137"/>
      <c r="DBR3287" s="137"/>
      <c r="DBS3287" s="137"/>
      <c r="DBT3287" s="137"/>
      <c r="DBU3287" s="137"/>
      <c r="DBV3287" s="137"/>
      <c r="DBW3287" s="137"/>
      <c r="DBX3287" s="137"/>
      <c r="DBY3287" s="137"/>
      <c r="DBZ3287" s="137"/>
      <c r="DCA3287" s="137"/>
      <c r="DCB3287" s="137"/>
      <c r="DCC3287" s="137"/>
      <c r="DCD3287" s="137"/>
      <c r="DCE3287" s="137"/>
      <c r="DCF3287" s="137"/>
      <c r="DCG3287" s="137"/>
      <c r="DCH3287" s="137"/>
      <c r="DCI3287" s="137"/>
      <c r="DCJ3287" s="137"/>
      <c r="DCK3287" s="137"/>
      <c r="DCL3287" s="137"/>
      <c r="DCM3287" s="137"/>
      <c r="DCN3287" s="137"/>
      <c r="DCO3287" s="137"/>
      <c r="DCP3287" s="137"/>
      <c r="DCQ3287" s="137"/>
      <c r="DCR3287" s="137"/>
      <c r="DCS3287" s="137"/>
      <c r="DCT3287" s="137"/>
      <c r="DCU3287" s="137"/>
      <c r="DCV3287" s="137"/>
      <c r="DCW3287" s="137"/>
      <c r="DCX3287" s="137"/>
      <c r="DCY3287" s="137"/>
      <c r="DCZ3287" s="137"/>
      <c r="DDA3287" s="137"/>
      <c r="DDB3287" s="137"/>
      <c r="DDC3287" s="137"/>
      <c r="DDD3287" s="137"/>
      <c r="DDE3287" s="137"/>
      <c r="DDF3287" s="137"/>
      <c r="DDG3287" s="137"/>
      <c r="DDH3287" s="137"/>
      <c r="DDI3287" s="137"/>
      <c r="DDJ3287" s="137"/>
      <c r="DDK3287" s="137"/>
      <c r="DDL3287" s="137"/>
      <c r="DDM3287" s="137"/>
      <c r="DDN3287" s="137"/>
      <c r="DDO3287" s="137"/>
      <c r="DDP3287" s="137"/>
      <c r="DDQ3287" s="137"/>
      <c r="DDR3287" s="137"/>
      <c r="DDS3287" s="137"/>
      <c r="DDT3287" s="137"/>
      <c r="DDU3287" s="137"/>
      <c r="DDV3287" s="137"/>
      <c r="DDW3287" s="137"/>
      <c r="DDX3287" s="137"/>
      <c r="DDY3287" s="137"/>
      <c r="DDZ3287" s="137"/>
      <c r="DEA3287" s="137"/>
      <c r="DEB3287" s="137"/>
      <c r="DEC3287" s="137"/>
      <c r="DED3287" s="137"/>
      <c r="DEE3287" s="137"/>
      <c r="DEF3287" s="137"/>
      <c r="DEG3287" s="137"/>
      <c r="DEH3287" s="137"/>
      <c r="DEI3287" s="137"/>
      <c r="DEJ3287" s="137"/>
      <c r="DEK3287" s="137"/>
      <c r="DEL3287" s="137"/>
      <c r="DEM3287" s="137"/>
      <c r="DEN3287" s="137"/>
      <c r="DEO3287" s="137"/>
      <c r="DEP3287" s="137"/>
      <c r="DEQ3287" s="137"/>
      <c r="DER3287" s="137"/>
      <c r="DES3287" s="137"/>
      <c r="DET3287" s="137"/>
      <c r="DEU3287" s="137"/>
      <c r="DEV3287" s="137"/>
      <c r="DEW3287" s="137"/>
      <c r="DEX3287" s="137"/>
      <c r="DEY3287" s="137"/>
      <c r="DEZ3287" s="137"/>
      <c r="DFA3287" s="137"/>
      <c r="DFB3287" s="137"/>
      <c r="DFC3287" s="137"/>
      <c r="DFD3287" s="137"/>
      <c r="DFE3287" s="137"/>
      <c r="DFF3287" s="137"/>
      <c r="DFG3287" s="137"/>
      <c r="DFH3287" s="137"/>
      <c r="DFI3287" s="137"/>
      <c r="DFJ3287" s="137"/>
      <c r="DFK3287" s="137"/>
      <c r="DFL3287" s="137"/>
      <c r="DFM3287" s="137"/>
      <c r="DFN3287" s="137"/>
      <c r="DFO3287" s="137"/>
      <c r="DFP3287" s="137"/>
      <c r="DFQ3287" s="137"/>
      <c r="DFR3287" s="137"/>
      <c r="DFS3287" s="137"/>
      <c r="DFT3287" s="137"/>
      <c r="DFU3287" s="137"/>
      <c r="DFV3287" s="137"/>
      <c r="DFW3287" s="137"/>
      <c r="DFX3287" s="137"/>
      <c r="DFY3287" s="137"/>
      <c r="DFZ3287" s="137"/>
      <c r="DGA3287" s="137"/>
      <c r="DGB3287" s="137"/>
      <c r="DGC3287" s="137"/>
      <c r="DGD3287" s="137"/>
      <c r="DGE3287" s="137"/>
      <c r="DGF3287" s="137"/>
      <c r="DGG3287" s="137"/>
      <c r="DGH3287" s="137"/>
      <c r="DGI3287" s="137"/>
      <c r="DGJ3287" s="137"/>
      <c r="DGK3287" s="137"/>
      <c r="DGL3287" s="137"/>
      <c r="DGM3287" s="137"/>
      <c r="DGN3287" s="137"/>
      <c r="DGO3287" s="137"/>
      <c r="DGP3287" s="137"/>
      <c r="DGQ3287" s="137"/>
      <c r="DGR3287" s="137"/>
      <c r="DGS3287" s="137"/>
      <c r="DGT3287" s="137"/>
      <c r="DGU3287" s="137"/>
      <c r="DGV3287" s="137"/>
      <c r="DGW3287" s="137"/>
      <c r="DGX3287" s="137"/>
      <c r="DGY3287" s="137"/>
      <c r="DGZ3287" s="137"/>
      <c r="DHA3287" s="137"/>
      <c r="DHB3287" s="137"/>
      <c r="DHC3287" s="137"/>
      <c r="DHD3287" s="137"/>
      <c r="DHE3287" s="137"/>
      <c r="DHF3287" s="137"/>
      <c r="DHG3287" s="137"/>
      <c r="DHH3287" s="137"/>
      <c r="DHI3287" s="137"/>
      <c r="DHJ3287" s="137"/>
      <c r="DHK3287" s="137"/>
      <c r="DHL3287" s="137"/>
      <c r="DHM3287" s="137"/>
      <c r="DHN3287" s="137"/>
      <c r="DHO3287" s="137"/>
    </row>
    <row r="3288" spans="1:2927" s="112" customFormat="1" ht="26.15" customHeight="1" outlineLevel="1" x14ac:dyDescent="0.35">
      <c r="A3288" s="83" t="s">
        <v>4537</v>
      </c>
      <c r="B3288" s="84" t="s">
        <v>507</v>
      </c>
      <c r="C3288" s="85"/>
      <c r="D3288" s="86"/>
      <c r="E3288" s="101"/>
      <c r="F3288" s="101"/>
      <c r="G3288" s="101"/>
      <c r="H3288" s="101"/>
      <c r="I3288" s="101">
        <f t="shared" si="201"/>
        <v>0</v>
      </c>
      <c r="J3288" s="101"/>
      <c r="K3288" s="101"/>
      <c r="L3288" s="101"/>
      <c r="M3288" s="101"/>
      <c r="N3288" s="101">
        <f t="shared" si="200"/>
        <v>0</v>
      </c>
      <c r="O3288" s="88">
        <v>46064</v>
      </c>
      <c r="P3288" s="88">
        <v>46071</v>
      </c>
      <c r="Q3288" s="89">
        <v>0.05</v>
      </c>
      <c r="R3288" s="90" t="s">
        <v>33</v>
      </c>
      <c r="S3288" s="91"/>
      <c r="T3288" s="91"/>
      <c r="U3288" s="102"/>
      <c r="V3288" s="137"/>
      <c r="W3288" s="137"/>
      <c r="X3288" s="137"/>
      <c r="Y3288" s="137"/>
      <c r="Z3288" s="137"/>
      <c r="AA3288" s="137"/>
      <c r="AB3288" s="137"/>
      <c r="AC3288" s="137"/>
      <c r="AD3288" s="137"/>
      <c r="AE3288" s="137"/>
      <c r="AF3288" s="137"/>
      <c r="AG3288" s="137"/>
      <c r="AH3288" s="137"/>
      <c r="AI3288" s="137"/>
      <c r="AJ3288" s="137"/>
      <c r="AK3288" s="137"/>
      <c r="AL3288" s="137"/>
      <c r="AM3288" s="137"/>
      <c r="AN3288" s="137"/>
      <c r="AO3288" s="137"/>
      <c r="AP3288" s="137"/>
      <c r="AQ3288" s="137"/>
      <c r="AR3288" s="137"/>
      <c r="AS3288" s="137"/>
      <c r="AT3288" s="137"/>
      <c r="AU3288" s="137"/>
      <c r="AV3288" s="137"/>
      <c r="AW3288" s="137"/>
      <c r="AX3288" s="137"/>
      <c r="AY3288" s="137"/>
      <c r="AZ3288" s="137"/>
      <c r="BA3288" s="137"/>
      <c r="BB3288" s="137"/>
      <c r="BC3288" s="137"/>
      <c r="BD3288" s="137"/>
      <c r="BE3288" s="137"/>
      <c r="BF3288" s="137"/>
      <c r="BG3288" s="137"/>
      <c r="BH3288" s="137"/>
      <c r="BI3288" s="137"/>
      <c r="BJ3288" s="137"/>
      <c r="BK3288" s="137"/>
      <c r="BL3288" s="137"/>
      <c r="BM3288" s="137"/>
      <c r="BN3288" s="137"/>
      <c r="BO3288" s="137"/>
      <c r="BP3288" s="137"/>
      <c r="BQ3288" s="137"/>
      <c r="BR3288" s="137"/>
      <c r="BS3288" s="137"/>
      <c r="BT3288" s="137"/>
      <c r="BU3288" s="137"/>
      <c r="BV3288" s="137"/>
      <c r="BW3288" s="137"/>
      <c r="BX3288" s="137"/>
      <c r="BY3288" s="137"/>
      <c r="BZ3288" s="137"/>
      <c r="CA3288" s="137"/>
      <c r="CB3288" s="137"/>
      <c r="CC3288" s="137"/>
      <c r="CD3288" s="137"/>
      <c r="CE3288" s="137"/>
      <c r="CF3288" s="137"/>
      <c r="CG3288" s="137"/>
      <c r="CH3288" s="137"/>
      <c r="CI3288" s="137"/>
      <c r="CJ3288" s="137"/>
      <c r="CK3288" s="137"/>
      <c r="CL3288" s="137"/>
      <c r="CM3288" s="137"/>
      <c r="CN3288" s="137"/>
      <c r="CO3288" s="137"/>
      <c r="CP3288" s="137"/>
      <c r="CQ3288" s="137"/>
      <c r="CR3288" s="137"/>
      <c r="CS3288" s="137"/>
      <c r="CT3288" s="137"/>
      <c r="CU3288" s="137"/>
      <c r="CV3288" s="137"/>
      <c r="CW3288" s="137"/>
      <c r="CX3288" s="137"/>
      <c r="CY3288" s="137"/>
      <c r="CZ3288" s="137"/>
      <c r="DA3288" s="137"/>
      <c r="DB3288" s="137"/>
      <c r="DC3288" s="137"/>
      <c r="DD3288" s="137"/>
      <c r="DE3288" s="137"/>
      <c r="DF3288" s="137"/>
      <c r="DG3288" s="137"/>
      <c r="DH3288" s="137"/>
      <c r="DI3288" s="137"/>
      <c r="DJ3288" s="170"/>
    </row>
    <row r="3289" spans="1:2927" s="148" customFormat="1" ht="26.15" customHeight="1" outlineLevel="1" x14ac:dyDescent="0.35">
      <c r="A3289" s="83" t="s">
        <v>4538</v>
      </c>
      <c r="B3289" s="84" t="s">
        <v>71</v>
      </c>
      <c r="C3289" s="85"/>
      <c r="D3289" s="86"/>
      <c r="E3289" s="101"/>
      <c r="F3289" s="101"/>
      <c r="G3289" s="101"/>
      <c r="H3289" s="101"/>
      <c r="I3289" s="101">
        <f t="shared" si="201"/>
        <v>0</v>
      </c>
      <c r="J3289" s="101"/>
      <c r="K3289" s="101"/>
      <c r="L3289" s="101"/>
      <c r="M3289" s="101"/>
      <c r="N3289" s="101">
        <f t="shared" si="200"/>
        <v>0</v>
      </c>
      <c r="O3289" s="88">
        <v>46071</v>
      </c>
      <c r="P3289" s="88">
        <v>46073</v>
      </c>
      <c r="Q3289" s="89">
        <v>0.03</v>
      </c>
      <c r="R3289" s="90" t="s">
        <v>33</v>
      </c>
      <c r="S3289" s="91"/>
      <c r="T3289" s="91"/>
      <c r="U3289" s="102"/>
      <c r="V3289" s="137"/>
      <c r="W3289" s="137"/>
      <c r="X3289" s="137"/>
      <c r="Y3289" s="137"/>
      <c r="Z3289" s="137"/>
      <c r="AA3289" s="137"/>
      <c r="AB3289" s="137"/>
      <c r="AC3289" s="137"/>
      <c r="AD3289" s="137"/>
      <c r="AE3289" s="137"/>
      <c r="AF3289" s="137"/>
      <c r="AG3289" s="137"/>
      <c r="AH3289" s="137"/>
      <c r="AI3289" s="137"/>
      <c r="AJ3289" s="137"/>
      <c r="AK3289" s="137"/>
      <c r="AL3289" s="137"/>
      <c r="AM3289" s="137"/>
      <c r="AN3289" s="137"/>
      <c r="AO3289" s="137"/>
      <c r="AP3289" s="137"/>
      <c r="AQ3289" s="137"/>
      <c r="AR3289" s="137"/>
      <c r="AS3289" s="137"/>
      <c r="AT3289" s="137"/>
      <c r="AU3289" s="137"/>
      <c r="AV3289" s="137"/>
      <c r="AW3289" s="137"/>
      <c r="AX3289" s="137"/>
      <c r="AY3289" s="137"/>
      <c r="AZ3289" s="137"/>
      <c r="BA3289" s="137"/>
      <c r="BB3289" s="137"/>
      <c r="BC3289" s="137"/>
      <c r="BD3289" s="137"/>
      <c r="BE3289" s="137"/>
      <c r="BF3289" s="137"/>
      <c r="BG3289" s="137"/>
      <c r="BH3289" s="137"/>
      <c r="BI3289" s="137"/>
      <c r="BJ3289" s="137"/>
      <c r="BK3289" s="137"/>
      <c r="BL3289" s="137"/>
      <c r="BM3289" s="137"/>
      <c r="BN3289" s="137"/>
      <c r="BO3289" s="137"/>
      <c r="BP3289" s="137"/>
      <c r="BQ3289" s="137"/>
      <c r="BR3289" s="137"/>
      <c r="BS3289" s="137"/>
      <c r="BT3289" s="137"/>
      <c r="BU3289" s="137"/>
      <c r="BV3289" s="137"/>
      <c r="BW3289" s="137"/>
      <c r="BX3289" s="137"/>
      <c r="BY3289" s="137"/>
      <c r="BZ3289" s="137"/>
      <c r="CA3289" s="137"/>
      <c r="CB3289" s="137"/>
      <c r="CC3289" s="137"/>
      <c r="CD3289" s="137"/>
      <c r="CE3289" s="137"/>
      <c r="CF3289" s="137"/>
      <c r="CG3289" s="137"/>
      <c r="CH3289" s="137"/>
      <c r="CI3289" s="137"/>
      <c r="CJ3289" s="137"/>
      <c r="CK3289" s="137"/>
      <c r="CL3289" s="137"/>
      <c r="CM3289" s="137"/>
      <c r="CN3289" s="137"/>
      <c r="CO3289" s="137"/>
      <c r="CP3289" s="137"/>
      <c r="CQ3289" s="137"/>
      <c r="CR3289" s="137"/>
      <c r="CS3289" s="137"/>
      <c r="CT3289" s="137"/>
      <c r="CU3289" s="137"/>
      <c r="CV3289" s="137"/>
      <c r="CW3289" s="137"/>
      <c r="CX3289" s="137"/>
      <c r="CY3289" s="137"/>
      <c r="CZ3289" s="137"/>
      <c r="DA3289" s="137"/>
      <c r="DB3289" s="137"/>
      <c r="DC3289" s="137"/>
      <c r="DD3289" s="137"/>
      <c r="DE3289" s="137"/>
      <c r="DF3289" s="137"/>
      <c r="DG3289" s="137"/>
      <c r="DH3289" s="137"/>
      <c r="DI3289" s="137"/>
      <c r="DJ3289" s="137"/>
      <c r="DK3289" s="137"/>
      <c r="DL3289" s="137"/>
      <c r="DM3289" s="137"/>
      <c r="DN3289" s="137"/>
      <c r="DO3289" s="137"/>
      <c r="DP3289" s="137"/>
      <c r="DQ3289" s="137"/>
      <c r="DR3289" s="137"/>
      <c r="DS3289" s="137"/>
      <c r="DT3289" s="137"/>
      <c r="DU3289" s="137"/>
      <c r="DV3289" s="137"/>
      <c r="DW3289" s="137"/>
      <c r="DX3289" s="137"/>
      <c r="DY3289" s="137"/>
      <c r="DZ3289" s="137"/>
      <c r="EA3289" s="137"/>
      <c r="EB3289" s="137"/>
      <c r="EC3289" s="137"/>
      <c r="ED3289" s="137"/>
      <c r="EE3289" s="137"/>
      <c r="EF3289" s="137"/>
      <c r="EG3289" s="137"/>
      <c r="EH3289" s="137"/>
      <c r="EI3289" s="137"/>
      <c r="EJ3289" s="137"/>
      <c r="EK3289" s="137"/>
      <c r="EL3289" s="137"/>
      <c r="EM3289" s="137"/>
      <c r="EN3289" s="137"/>
      <c r="EO3289" s="137"/>
      <c r="EP3289" s="137"/>
      <c r="EQ3289" s="137"/>
      <c r="ER3289" s="137"/>
      <c r="ES3289" s="137"/>
      <c r="ET3289" s="137"/>
      <c r="EU3289" s="137"/>
      <c r="EV3289" s="137"/>
      <c r="EW3289" s="137"/>
      <c r="EX3289" s="137"/>
      <c r="EY3289" s="137"/>
      <c r="EZ3289" s="137"/>
      <c r="FA3289" s="137"/>
      <c r="FB3289" s="137"/>
      <c r="FC3289" s="137"/>
      <c r="FD3289" s="137"/>
      <c r="FE3289" s="137"/>
      <c r="FF3289" s="137"/>
      <c r="FG3289" s="137"/>
      <c r="FH3289" s="137"/>
      <c r="FI3289" s="137"/>
      <c r="FJ3289" s="137"/>
      <c r="FK3289" s="137"/>
      <c r="FL3289" s="137"/>
      <c r="FM3289" s="137"/>
      <c r="FN3289" s="137"/>
      <c r="FO3289" s="137"/>
      <c r="FP3289" s="137"/>
      <c r="FQ3289" s="137"/>
      <c r="FR3289" s="137"/>
      <c r="FS3289" s="137"/>
      <c r="FT3289" s="137"/>
      <c r="FU3289" s="137"/>
      <c r="FV3289" s="137"/>
      <c r="FW3289" s="137"/>
      <c r="FX3289" s="137"/>
      <c r="FY3289" s="137"/>
      <c r="FZ3289" s="137"/>
      <c r="GA3289" s="137"/>
      <c r="GB3289" s="137"/>
      <c r="GC3289" s="137"/>
      <c r="GD3289" s="137"/>
      <c r="GE3289" s="137"/>
      <c r="GF3289" s="137"/>
      <c r="GG3289" s="137"/>
      <c r="GH3289" s="137"/>
      <c r="GI3289" s="137"/>
      <c r="GJ3289" s="137"/>
      <c r="GK3289" s="137"/>
      <c r="GL3289" s="137"/>
      <c r="GM3289" s="137"/>
      <c r="GN3289" s="137"/>
      <c r="GO3289" s="137"/>
      <c r="GP3289" s="137"/>
      <c r="GQ3289" s="137"/>
      <c r="GR3289" s="137"/>
      <c r="GS3289" s="137"/>
      <c r="GT3289" s="137"/>
      <c r="GU3289" s="137"/>
      <c r="GV3289" s="137"/>
      <c r="GW3289" s="137"/>
      <c r="GX3289" s="137"/>
      <c r="GY3289" s="137"/>
      <c r="GZ3289" s="137"/>
      <c r="HA3289" s="137"/>
      <c r="HB3289" s="137"/>
      <c r="HC3289" s="137"/>
      <c r="HD3289" s="137"/>
      <c r="HE3289" s="137"/>
      <c r="HF3289" s="137"/>
      <c r="HG3289" s="137"/>
      <c r="HH3289" s="137"/>
      <c r="HI3289" s="137"/>
      <c r="HJ3289" s="137"/>
      <c r="HK3289" s="137"/>
      <c r="HL3289" s="137"/>
      <c r="HM3289" s="137"/>
      <c r="HN3289" s="137"/>
      <c r="HO3289" s="137"/>
      <c r="HP3289" s="137"/>
      <c r="HQ3289" s="137"/>
      <c r="HR3289" s="137"/>
      <c r="HS3289" s="137"/>
      <c r="HT3289" s="137"/>
      <c r="HU3289" s="137"/>
      <c r="HV3289" s="137"/>
      <c r="HW3289" s="137"/>
      <c r="HX3289" s="137"/>
      <c r="HY3289" s="137"/>
      <c r="HZ3289" s="137"/>
      <c r="IA3289" s="137"/>
      <c r="IB3289" s="137"/>
      <c r="IC3289" s="137"/>
      <c r="ID3289" s="137"/>
      <c r="IE3289" s="137"/>
      <c r="IF3289" s="137"/>
      <c r="IG3289" s="137"/>
      <c r="IH3289" s="137"/>
      <c r="II3289" s="137"/>
      <c r="IJ3289" s="137"/>
      <c r="IK3289" s="137"/>
      <c r="IL3289" s="137"/>
      <c r="IM3289" s="137"/>
      <c r="IN3289" s="137"/>
      <c r="IO3289" s="137"/>
      <c r="IP3289" s="137"/>
      <c r="IQ3289" s="137"/>
      <c r="IR3289" s="137"/>
      <c r="IS3289" s="137"/>
      <c r="IT3289" s="137"/>
      <c r="IU3289" s="137"/>
      <c r="IV3289" s="137"/>
      <c r="IW3289" s="137"/>
      <c r="IX3289" s="137"/>
      <c r="IY3289" s="137"/>
      <c r="IZ3289" s="137"/>
      <c r="JA3289" s="137"/>
      <c r="JB3289" s="137"/>
      <c r="JC3289" s="137"/>
      <c r="JD3289" s="137"/>
      <c r="JE3289" s="137"/>
      <c r="JF3289" s="137"/>
      <c r="JG3289" s="137"/>
      <c r="JH3289" s="137"/>
      <c r="JI3289" s="137"/>
      <c r="JJ3289" s="137"/>
      <c r="JK3289" s="137"/>
      <c r="JL3289" s="137"/>
      <c r="JM3289" s="137"/>
      <c r="JN3289" s="137"/>
      <c r="JO3289" s="137"/>
      <c r="JP3289" s="137"/>
      <c r="JQ3289" s="137"/>
      <c r="JR3289" s="137"/>
      <c r="JS3289" s="137"/>
      <c r="JT3289" s="137"/>
      <c r="JU3289" s="137"/>
      <c r="JV3289" s="137"/>
      <c r="JW3289" s="137"/>
      <c r="JX3289" s="137"/>
      <c r="JY3289" s="137"/>
      <c r="JZ3289" s="137"/>
      <c r="KA3289" s="137"/>
      <c r="KB3289" s="137"/>
      <c r="KC3289" s="137"/>
      <c r="KD3289" s="137"/>
      <c r="KE3289" s="137"/>
      <c r="KF3289" s="137"/>
      <c r="KG3289" s="137"/>
      <c r="KH3289" s="137"/>
      <c r="KI3289" s="137"/>
      <c r="KJ3289" s="137"/>
      <c r="KK3289" s="137"/>
      <c r="KL3289" s="137"/>
      <c r="KM3289" s="137"/>
      <c r="KN3289" s="137"/>
      <c r="KO3289" s="137"/>
      <c r="KP3289" s="137"/>
      <c r="KQ3289" s="137"/>
      <c r="KR3289" s="137"/>
      <c r="KS3289" s="137"/>
      <c r="KT3289" s="137"/>
      <c r="KU3289" s="137"/>
      <c r="KV3289" s="137"/>
      <c r="KW3289" s="137"/>
      <c r="KX3289" s="137"/>
      <c r="KY3289" s="137"/>
      <c r="KZ3289" s="137"/>
      <c r="LA3289" s="137"/>
      <c r="LB3289" s="137"/>
      <c r="LC3289" s="137"/>
      <c r="LD3289" s="137"/>
      <c r="LE3289" s="137"/>
      <c r="LF3289" s="137"/>
      <c r="LG3289" s="137"/>
      <c r="LH3289" s="137"/>
      <c r="LI3289" s="137"/>
      <c r="LJ3289" s="137"/>
      <c r="LK3289" s="137"/>
      <c r="LL3289" s="137"/>
      <c r="LM3289" s="137"/>
      <c r="LN3289" s="137"/>
      <c r="LO3289" s="137"/>
      <c r="LP3289" s="137"/>
      <c r="LQ3289" s="137"/>
      <c r="LR3289" s="137"/>
      <c r="LS3289" s="137"/>
      <c r="LT3289" s="137"/>
      <c r="LU3289" s="137"/>
      <c r="LV3289" s="137"/>
      <c r="LW3289" s="137"/>
      <c r="LX3289" s="137"/>
      <c r="LY3289" s="137"/>
      <c r="LZ3289" s="137"/>
      <c r="MA3289" s="137"/>
      <c r="MB3289" s="137"/>
      <c r="MC3289" s="137"/>
      <c r="MD3289" s="137"/>
      <c r="ME3289" s="137"/>
      <c r="MF3289" s="137"/>
      <c r="MG3289" s="137"/>
      <c r="MH3289" s="137"/>
      <c r="MI3289" s="137"/>
      <c r="MJ3289" s="137"/>
      <c r="MK3289" s="137"/>
      <c r="ML3289" s="137"/>
      <c r="MM3289" s="137"/>
      <c r="MN3289" s="137"/>
      <c r="MO3289" s="137"/>
      <c r="MP3289" s="137"/>
      <c r="MQ3289" s="137"/>
      <c r="MR3289" s="137"/>
      <c r="MS3289" s="137"/>
      <c r="MT3289" s="137"/>
      <c r="MU3289" s="137"/>
      <c r="MV3289" s="137"/>
      <c r="MW3289" s="137"/>
      <c r="MX3289" s="137"/>
      <c r="MY3289" s="137"/>
      <c r="MZ3289" s="137"/>
      <c r="NA3289" s="137"/>
      <c r="NB3289" s="137"/>
      <c r="NC3289" s="137"/>
      <c r="ND3289" s="137"/>
      <c r="NE3289" s="137"/>
      <c r="NF3289" s="137"/>
      <c r="NG3289" s="137"/>
      <c r="NH3289" s="137"/>
      <c r="NI3289" s="137"/>
      <c r="NJ3289" s="137"/>
      <c r="NK3289" s="137"/>
      <c r="NL3289" s="137"/>
      <c r="NM3289" s="137"/>
      <c r="NN3289" s="137"/>
      <c r="NO3289" s="137"/>
      <c r="NP3289" s="137"/>
      <c r="NQ3289" s="137"/>
      <c r="NR3289" s="137"/>
      <c r="NS3289" s="137"/>
      <c r="NT3289" s="137"/>
      <c r="NU3289" s="137"/>
      <c r="NV3289" s="137"/>
      <c r="NW3289" s="137"/>
      <c r="NX3289" s="137"/>
      <c r="NY3289" s="137"/>
      <c r="NZ3289" s="137"/>
      <c r="OA3289" s="137"/>
      <c r="OB3289" s="137"/>
      <c r="OC3289" s="137"/>
      <c r="OD3289" s="137"/>
      <c r="OE3289" s="137"/>
      <c r="OF3289" s="137"/>
      <c r="OG3289" s="137"/>
      <c r="OH3289" s="137"/>
      <c r="OI3289" s="137"/>
      <c r="OJ3289" s="137"/>
      <c r="OK3289" s="137"/>
      <c r="OL3289" s="137"/>
      <c r="OM3289" s="137"/>
      <c r="ON3289" s="137"/>
      <c r="OO3289" s="137"/>
      <c r="OP3289" s="137"/>
      <c r="OQ3289" s="137"/>
      <c r="OR3289" s="137"/>
      <c r="OS3289" s="137"/>
      <c r="OT3289" s="137"/>
      <c r="OU3289" s="137"/>
      <c r="OV3289" s="137"/>
      <c r="OW3289" s="137"/>
      <c r="OX3289" s="137"/>
      <c r="OY3289" s="137"/>
      <c r="OZ3289" s="137"/>
      <c r="PA3289" s="137"/>
      <c r="PB3289" s="137"/>
      <c r="PC3289" s="137"/>
      <c r="PD3289" s="137"/>
      <c r="PE3289" s="137"/>
      <c r="PF3289" s="137"/>
      <c r="PG3289" s="137"/>
      <c r="PH3289" s="137"/>
      <c r="PI3289" s="137"/>
      <c r="PJ3289" s="137"/>
      <c r="PK3289" s="137"/>
      <c r="PL3289" s="137"/>
      <c r="PM3289" s="137"/>
      <c r="PN3289" s="137"/>
      <c r="PO3289" s="137"/>
      <c r="PP3289" s="137"/>
      <c r="PQ3289" s="137"/>
      <c r="PR3289" s="137"/>
      <c r="PS3289" s="137"/>
      <c r="PT3289" s="137"/>
      <c r="PU3289" s="137"/>
      <c r="PV3289" s="137"/>
      <c r="PW3289" s="137"/>
      <c r="PX3289" s="137"/>
      <c r="PY3289" s="137"/>
      <c r="PZ3289" s="137"/>
      <c r="QA3289" s="137"/>
      <c r="QB3289" s="137"/>
      <c r="QC3289" s="137"/>
      <c r="QD3289" s="137"/>
      <c r="QE3289" s="137"/>
      <c r="QF3289" s="137"/>
      <c r="QG3289" s="137"/>
      <c r="QH3289" s="137"/>
      <c r="QI3289" s="137"/>
      <c r="QJ3289" s="137"/>
      <c r="QK3289" s="137"/>
      <c r="QL3289" s="137"/>
      <c r="QM3289" s="137"/>
      <c r="QN3289" s="137"/>
      <c r="QO3289" s="137"/>
      <c r="QP3289" s="137"/>
      <c r="QQ3289" s="137"/>
      <c r="QR3289" s="137"/>
      <c r="QS3289" s="137"/>
      <c r="QT3289" s="137"/>
      <c r="QU3289" s="137"/>
      <c r="QV3289" s="137"/>
      <c r="QW3289" s="137"/>
      <c r="QX3289" s="137"/>
      <c r="QY3289" s="137"/>
      <c r="QZ3289" s="137"/>
      <c r="RA3289" s="137"/>
      <c r="RB3289" s="137"/>
      <c r="RC3289" s="137"/>
      <c r="RD3289" s="137"/>
      <c r="RE3289" s="137"/>
      <c r="RF3289" s="137"/>
      <c r="RG3289" s="137"/>
      <c r="RH3289" s="137"/>
      <c r="RI3289" s="137"/>
      <c r="RJ3289" s="137"/>
      <c r="RK3289" s="137"/>
      <c r="RL3289" s="137"/>
      <c r="RM3289" s="137"/>
      <c r="RN3289" s="137"/>
      <c r="RO3289" s="137"/>
      <c r="RP3289" s="137"/>
      <c r="RQ3289" s="137"/>
      <c r="RR3289" s="137"/>
      <c r="RS3289" s="137"/>
      <c r="RT3289" s="137"/>
      <c r="RU3289" s="137"/>
      <c r="RV3289" s="137"/>
      <c r="RW3289" s="137"/>
      <c r="RX3289" s="137"/>
      <c r="RY3289" s="137"/>
      <c r="RZ3289" s="137"/>
      <c r="SA3289" s="137"/>
      <c r="SB3289" s="137"/>
      <c r="SC3289" s="137"/>
      <c r="SD3289" s="137"/>
      <c r="SE3289" s="137"/>
      <c r="SF3289" s="137"/>
      <c r="SG3289" s="137"/>
      <c r="SH3289" s="137"/>
      <c r="SI3289" s="137"/>
      <c r="SJ3289" s="137"/>
      <c r="SK3289" s="137"/>
      <c r="SL3289" s="137"/>
      <c r="SM3289" s="137"/>
      <c r="SN3289" s="137"/>
      <c r="SO3289" s="137"/>
      <c r="SP3289" s="137"/>
      <c r="SQ3289" s="137"/>
      <c r="SR3289" s="137"/>
      <c r="SS3289" s="137"/>
      <c r="ST3289" s="137"/>
      <c r="SU3289" s="137"/>
      <c r="SV3289" s="137"/>
      <c r="SW3289" s="137"/>
      <c r="SX3289" s="137"/>
      <c r="SY3289" s="137"/>
      <c r="SZ3289" s="137"/>
      <c r="TA3289" s="137"/>
      <c r="TB3289" s="137"/>
      <c r="TC3289" s="137"/>
      <c r="TD3289" s="137"/>
      <c r="TE3289" s="137"/>
      <c r="TF3289" s="137"/>
      <c r="TG3289" s="137"/>
      <c r="TH3289" s="137"/>
      <c r="TI3289" s="137"/>
      <c r="TJ3289" s="137"/>
      <c r="TK3289" s="137"/>
      <c r="TL3289" s="137"/>
      <c r="TM3289" s="137"/>
      <c r="TN3289" s="137"/>
      <c r="TO3289" s="137"/>
      <c r="TP3289" s="137"/>
      <c r="TQ3289" s="137"/>
      <c r="TR3289" s="137"/>
      <c r="TS3289" s="137"/>
      <c r="TT3289" s="137"/>
      <c r="TU3289" s="137"/>
      <c r="TV3289" s="137"/>
      <c r="TW3289" s="137"/>
      <c r="TX3289" s="137"/>
      <c r="TY3289" s="137"/>
      <c r="TZ3289" s="137"/>
      <c r="UA3289" s="137"/>
      <c r="UB3289" s="137"/>
      <c r="UC3289" s="137"/>
      <c r="UD3289" s="137"/>
      <c r="UE3289" s="137"/>
      <c r="UF3289" s="137"/>
      <c r="UG3289" s="137"/>
      <c r="UH3289" s="137"/>
      <c r="UI3289" s="137"/>
      <c r="UJ3289" s="137"/>
      <c r="UK3289" s="137"/>
      <c r="UL3289" s="137"/>
      <c r="UM3289" s="137"/>
      <c r="UN3289" s="137"/>
      <c r="UO3289" s="137"/>
      <c r="UP3289" s="137"/>
      <c r="UQ3289" s="137"/>
      <c r="UR3289" s="137"/>
      <c r="US3289" s="137"/>
      <c r="UT3289" s="137"/>
      <c r="UU3289" s="137"/>
      <c r="UV3289" s="137"/>
      <c r="UW3289" s="137"/>
      <c r="UX3289" s="137"/>
      <c r="UY3289" s="137"/>
      <c r="UZ3289" s="137"/>
      <c r="VA3289" s="137"/>
      <c r="VB3289" s="137"/>
      <c r="VC3289" s="137"/>
      <c r="VD3289" s="137"/>
      <c r="VE3289" s="137"/>
      <c r="VF3289" s="137"/>
      <c r="VG3289" s="137"/>
      <c r="VH3289" s="137"/>
      <c r="VI3289" s="137"/>
      <c r="VJ3289" s="137"/>
      <c r="VK3289" s="137"/>
      <c r="VL3289" s="137"/>
      <c r="VM3289" s="137"/>
      <c r="VN3289" s="137"/>
      <c r="VO3289" s="137"/>
      <c r="VP3289" s="137"/>
      <c r="VQ3289" s="137"/>
      <c r="VR3289" s="137"/>
      <c r="VS3289" s="137"/>
      <c r="VT3289" s="137"/>
      <c r="VU3289" s="137"/>
      <c r="VV3289" s="137"/>
      <c r="VW3289" s="137"/>
      <c r="VX3289" s="137"/>
      <c r="VY3289" s="137"/>
      <c r="VZ3289" s="137"/>
      <c r="WA3289" s="137"/>
      <c r="WB3289" s="137"/>
      <c r="WC3289" s="137"/>
      <c r="WD3289" s="137"/>
      <c r="WE3289" s="137"/>
      <c r="WF3289" s="137"/>
      <c r="WG3289" s="137"/>
      <c r="WH3289" s="137"/>
      <c r="WI3289" s="137"/>
      <c r="WJ3289" s="137"/>
      <c r="WK3289" s="137"/>
      <c r="WL3289" s="137"/>
      <c r="WM3289" s="137"/>
      <c r="WN3289" s="137"/>
      <c r="WO3289" s="137"/>
      <c r="WP3289" s="137"/>
      <c r="WQ3289" s="137"/>
      <c r="WR3289" s="137"/>
      <c r="WS3289" s="137"/>
      <c r="WT3289" s="137"/>
      <c r="WU3289" s="137"/>
      <c r="WV3289" s="137"/>
      <c r="WW3289" s="137"/>
      <c r="WX3289" s="137"/>
      <c r="WY3289" s="137"/>
      <c r="WZ3289" s="137"/>
      <c r="XA3289" s="137"/>
      <c r="XB3289" s="137"/>
      <c r="XC3289" s="137"/>
      <c r="XD3289" s="137"/>
      <c r="XE3289" s="137"/>
      <c r="XF3289" s="137"/>
      <c r="XG3289" s="137"/>
      <c r="XH3289" s="137"/>
      <c r="XI3289" s="137"/>
      <c r="XJ3289" s="137"/>
      <c r="XK3289" s="137"/>
      <c r="XL3289" s="137"/>
      <c r="XM3289" s="137"/>
      <c r="XN3289" s="137"/>
      <c r="XO3289" s="137"/>
      <c r="XP3289" s="137"/>
      <c r="XQ3289" s="137"/>
      <c r="XR3289" s="137"/>
      <c r="XS3289" s="137"/>
      <c r="XT3289" s="137"/>
      <c r="XU3289" s="137"/>
      <c r="XV3289" s="137"/>
      <c r="XW3289" s="137"/>
      <c r="XX3289" s="137"/>
      <c r="XY3289" s="137"/>
      <c r="XZ3289" s="137"/>
      <c r="YA3289" s="137"/>
      <c r="YB3289" s="137"/>
      <c r="YC3289" s="137"/>
      <c r="YD3289" s="137"/>
      <c r="YE3289" s="137"/>
      <c r="YF3289" s="137"/>
      <c r="YG3289" s="137"/>
      <c r="YH3289" s="137"/>
      <c r="YI3289" s="137"/>
      <c r="YJ3289" s="137"/>
      <c r="YK3289" s="137"/>
      <c r="YL3289" s="137"/>
      <c r="YM3289" s="137"/>
      <c r="YN3289" s="137"/>
      <c r="YO3289" s="137"/>
      <c r="YP3289" s="137"/>
      <c r="YQ3289" s="137"/>
      <c r="YR3289" s="137"/>
      <c r="YS3289" s="137"/>
      <c r="YT3289" s="137"/>
      <c r="YU3289" s="137"/>
      <c r="YV3289" s="137"/>
      <c r="YW3289" s="137"/>
      <c r="YX3289" s="137"/>
      <c r="YY3289" s="137"/>
      <c r="YZ3289" s="137"/>
      <c r="ZA3289" s="137"/>
      <c r="ZB3289" s="137"/>
      <c r="ZC3289" s="137"/>
      <c r="ZD3289" s="137"/>
      <c r="ZE3289" s="137"/>
      <c r="ZF3289" s="137"/>
      <c r="ZG3289" s="137"/>
      <c r="ZH3289" s="137"/>
      <c r="ZI3289" s="137"/>
      <c r="ZJ3289" s="137"/>
      <c r="ZK3289" s="137"/>
      <c r="ZL3289" s="137"/>
      <c r="ZM3289" s="137"/>
      <c r="ZN3289" s="137"/>
      <c r="ZO3289" s="137"/>
      <c r="ZP3289" s="137"/>
      <c r="ZQ3289" s="137"/>
      <c r="ZR3289" s="137"/>
      <c r="ZS3289" s="137"/>
      <c r="ZT3289" s="137"/>
      <c r="ZU3289" s="137"/>
      <c r="ZV3289" s="137"/>
      <c r="ZW3289" s="137"/>
      <c r="ZX3289" s="137"/>
      <c r="ZY3289" s="137"/>
      <c r="ZZ3289" s="137"/>
      <c r="AAA3289" s="137"/>
      <c r="AAB3289" s="137"/>
      <c r="AAC3289" s="137"/>
      <c r="AAD3289" s="137"/>
      <c r="AAE3289" s="137"/>
      <c r="AAF3289" s="137"/>
      <c r="AAG3289" s="137"/>
      <c r="AAH3289" s="137"/>
      <c r="AAI3289" s="137"/>
      <c r="AAJ3289" s="137"/>
      <c r="AAK3289" s="137"/>
      <c r="AAL3289" s="137"/>
      <c r="AAM3289" s="137"/>
      <c r="AAN3289" s="137"/>
      <c r="AAO3289" s="137"/>
      <c r="AAP3289" s="137"/>
      <c r="AAQ3289" s="137"/>
      <c r="AAR3289" s="137"/>
      <c r="AAS3289" s="137"/>
      <c r="AAT3289" s="137"/>
      <c r="AAU3289" s="137"/>
      <c r="AAV3289" s="137"/>
      <c r="AAW3289" s="137"/>
      <c r="AAX3289" s="137"/>
      <c r="AAY3289" s="137"/>
      <c r="AAZ3289" s="137"/>
      <c r="ABA3289" s="137"/>
      <c r="ABB3289" s="137"/>
      <c r="ABC3289" s="137"/>
      <c r="ABD3289" s="137"/>
      <c r="ABE3289" s="137"/>
      <c r="ABF3289" s="137"/>
      <c r="ABG3289" s="137"/>
      <c r="ABH3289" s="137"/>
      <c r="ABI3289" s="137"/>
      <c r="ABJ3289" s="137"/>
      <c r="ABK3289" s="137"/>
      <c r="ABL3289" s="137"/>
      <c r="ABM3289" s="137"/>
      <c r="ABN3289" s="137"/>
      <c r="ABO3289" s="137"/>
      <c r="ABP3289" s="137"/>
      <c r="ABQ3289" s="137"/>
      <c r="ABR3289" s="137"/>
      <c r="ABS3289" s="137"/>
      <c r="ABT3289" s="137"/>
      <c r="ABU3289" s="137"/>
      <c r="ABV3289" s="137"/>
      <c r="ABW3289" s="137"/>
      <c r="ABX3289" s="137"/>
      <c r="ABY3289" s="137"/>
      <c r="ABZ3289" s="137"/>
      <c r="ACA3289" s="137"/>
      <c r="ACB3289" s="137"/>
      <c r="ACC3289" s="137"/>
      <c r="ACD3289" s="137"/>
      <c r="ACE3289" s="137"/>
      <c r="ACF3289" s="137"/>
      <c r="ACG3289" s="137"/>
      <c r="ACH3289" s="137"/>
      <c r="ACI3289" s="137"/>
      <c r="ACJ3289" s="137"/>
      <c r="ACK3289" s="137"/>
      <c r="ACL3289" s="137"/>
      <c r="ACM3289" s="137"/>
      <c r="ACN3289" s="137"/>
      <c r="ACO3289" s="137"/>
      <c r="ACP3289" s="137"/>
      <c r="ACQ3289" s="137"/>
      <c r="ACR3289" s="137"/>
      <c r="ACS3289" s="137"/>
      <c r="ACT3289" s="137"/>
      <c r="ACU3289" s="137"/>
      <c r="ACV3289" s="137"/>
      <c r="ACW3289" s="137"/>
      <c r="ACX3289" s="137"/>
      <c r="ACY3289" s="137"/>
      <c r="ACZ3289" s="137"/>
      <c r="ADA3289" s="137"/>
      <c r="ADB3289" s="137"/>
      <c r="ADC3289" s="137"/>
      <c r="ADD3289" s="137"/>
      <c r="ADE3289" s="137"/>
      <c r="ADF3289" s="137"/>
      <c r="ADG3289" s="137"/>
      <c r="ADH3289" s="137"/>
      <c r="ADI3289" s="137"/>
      <c r="ADJ3289" s="137"/>
      <c r="ADK3289" s="137"/>
      <c r="ADL3289" s="137"/>
      <c r="ADM3289" s="137"/>
      <c r="ADN3289" s="137"/>
      <c r="ADO3289" s="137"/>
      <c r="ADP3289" s="137"/>
      <c r="ADQ3289" s="137"/>
      <c r="ADR3289" s="137"/>
      <c r="ADS3289" s="137"/>
      <c r="ADT3289" s="137"/>
      <c r="ADU3289" s="137"/>
      <c r="ADV3289" s="137"/>
      <c r="ADW3289" s="137"/>
      <c r="ADX3289" s="137"/>
      <c r="ADY3289" s="137"/>
      <c r="ADZ3289" s="137"/>
      <c r="AEA3289" s="137"/>
      <c r="AEB3289" s="137"/>
      <c r="AEC3289" s="137"/>
      <c r="AED3289" s="137"/>
      <c r="AEE3289" s="137"/>
      <c r="AEF3289" s="137"/>
      <c r="AEG3289" s="137"/>
      <c r="AEH3289" s="137"/>
      <c r="AEI3289" s="137"/>
      <c r="AEJ3289" s="137"/>
      <c r="AEK3289" s="137"/>
      <c r="AEL3289" s="137"/>
      <c r="AEM3289" s="137"/>
      <c r="AEN3289" s="137"/>
      <c r="AEO3289" s="137"/>
      <c r="AEP3289" s="137"/>
      <c r="AEQ3289" s="137"/>
      <c r="AER3289" s="137"/>
      <c r="AES3289" s="137"/>
      <c r="AET3289" s="137"/>
      <c r="AEU3289" s="137"/>
      <c r="AEV3289" s="137"/>
      <c r="AEW3289" s="137"/>
      <c r="AEX3289" s="137"/>
      <c r="AEY3289" s="137"/>
      <c r="AEZ3289" s="137"/>
      <c r="AFA3289" s="137"/>
      <c r="AFB3289" s="137"/>
      <c r="AFC3289" s="137"/>
      <c r="AFD3289" s="137"/>
      <c r="AFE3289" s="137"/>
      <c r="AFF3289" s="137"/>
      <c r="AFG3289" s="137"/>
      <c r="AFH3289" s="137"/>
      <c r="AFI3289" s="137"/>
      <c r="AFJ3289" s="137"/>
      <c r="AFK3289" s="137"/>
      <c r="AFL3289" s="137"/>
      <c r="AFM3289" s="137"/>
      <c r="AFN3289" s="137"/>
      <c r="AFO3289" s="137"/>
      <c r="AFP3289" s="137"/>
      <c r="AFQ3289" s="137"/>
      <c r="AFR3289" s="137"/>
      <c r="AFS3289" s="137"/>
      <c r="AFT3289" s="137"/>
      <c r="AFU3289" s="137"/>
      <c r="AFV3289" s="137"/>
      <c r="AFW3289" s="137"/>
      <c r="AFX3289" s="137"/>
      <c r="AFY3289" s="137"/>
      <c r="AFZ3289" s="137"/>
      <c r="AGA3289" s="137"/>
      <c r="AGB3289" s="137"/>
      <c r="AGC3289" s="137"/>
      <c r="AGD3289" s="137"/>
      <c r="AGE3289" s="137"/>
      <c r="AGF3289" s="137"/>
      <c r="AGG3289" s="137"/>
      <c r="AGH3289" s="137"/>
      <c r="AGI3289" s="137"/>
      <c r="AGJ3289" s="137"/>
      <c r="AGK3289" s="137"/>
      <c r="AGL3289" s="137"/>
      <c r="AGM3289" s="137"/>
      <c r="AGN3289" s="137"/>
      <c r="AGO3289" s="137"/>
      <c r="AGP3289" s="137"/>
      <c r="AGQ3289" s="137"/>
      <c r="AGR3289" s="137"/>
      <c r="AGS3289" s="137"/>
      <c r="AGT3289" s="137"/>
      <c r="AGU3289" s="137"/>
      <c r="AGV3289" s="137"/>
      <c r="AGW3289" s="137"/>
      <c r="AGX3289" s="137"/>
      <c r="AGY3289" s="137"/>
      <c r="AGZ3289" s="137"/>
      <c r="AHA3289" s="137"/>
      <c r="AHB3289" s="137"/>
      <c r="AHC3289" s="137"/>
      <c r="AHD3289" s="137"/>
      <c r="AHE3289" s="137"/>
      <c r="AHF3289" s="137"/>
      <c r="AHG3289" s="137"/>
      <c r="AHH3289" s="137"/>
      <c r="AHI3289" s="137"/>
      <c r="AHJ3289" s="137"/>
      <c r="AHK3289" s="137"/>
      <c r="AHL3289" s="137"/>
      <c r="AHM3289" s="137"/>
      <c r="AHN3289" s="137"/>
      <c r="AHO3289" s="137"/>
      <c r="AHP3289" s="137"/>
      <c r="AHQ3289" s="137"/>
      <c r="AHR3289" s="137"/>
      <c r="AHS3289" s="137"/>
      <c r="AHT3289" s="137"/>
      <c r="AHU3289" s="137"/>
      <c r="AHV3289" s="137"/>
      <c r="AHW3289" s="137"/>
      <c r="AHX3289" s="137"/>
      <c r="AHY3289" s="137"/>
      <c r="AHZ3289" s="137"/>
      <c r="AIA3289" s="137"/>
      <c r="AIB3289" s="137"/>
      <c r="AIC3289" s="137"/>
      <c r="AID3289" s="137"/>
      <c r="AIE3289" s="137"/>
      <c r="AIF3289" s="137"/>
      <c r="AIG3289" s="137"/>
      <c r="AIH3289" s="137"/>
      <c r="AII3289" s="137"/>
      <c r="AIJ3289" s="137"/>
      <c r="AIK3289" s="137"/>
      <c r="AIL3289" s="137"/>
      <c r="AIM3289" s="137"/>
      <c r="AIN3289" s="137"/>
      <c r="AIO3289" s="137"/>
      <c r="AIP3289" s="137"/>
      <c r="AIQ3289" s="137"/>
      <c r="AIR3289" s="137"/>
      <c r="AIS3289" s="137"/>
      <c r="AIT3289" s="137"/>
      <c r="AIU3289" s="137"/>
      <c r="AIV3289" s="137"/>
      <c r="AIW3289" s="137"/>
      <c r="AIX3289" s="137"/>
      <c r="AIY3289" s="137"/>
      <c r="AIZ3289" s="137"/>
      <c r="AJA3289" s="137"/>
      <c r="AJB3289" s="137"/>
      <c r="AJC3289" s="137"/>
      <c r="AJD3289" s="137"/>
      <c r="AJE3289" s="137"/>
      <c r="AJF3289" s="137"/>
      <c r="AJG3289" s="137"/>
      <c r="AJH3289" s="137"/>
      <c r="AJI3289" s="137"/>
      <c r="AJJ3289" s="137"/>
      <c r="AJK3289" s="137"/>
      <c r="AJL3289" s="137"/>
      <c r="AJM3289" s="137"/>
      <c r="AJN3289" s="137"/>
      <c r="AJO3289" s="137"/>
      <c r="AJP3289" s="137"/>
      <c r="AJQ3289" s="137"/>
      <c r="AJR3289" s="137"/>
      <c r="AJS3289" s="137"/>
      <c r="AJT3289" s="137"/>
      <c r="AJU3289" s="137"/>
      <c r="AJV3289" s="137"/>
      <c r="AJW3289" s="137"/>
      <c r="AJX3289" s="137"/>
      <c r="AJY3289" s="137"/>
      <c r="AJZ3289" s="137"/>
      <c r="AKA3289" s="137"/>
      <c r="AKB3289" s="137"/>
      <c r="AKC3289" s="137"/>
      <c r="AKD3289" s="137"/>
      <c r="AKE3289" s="137"/>
      <c r="AKF3289" s="137"/>
      <c r="AKG3289" s="137"/>
      <c r="AKH3289" s="137"/>
      <c r="AKI3289" s="137"/>
      <c r="AKJ3289" s="137"/>
      <c r="AKK3289" s="137"/>
      <c r="AKL3289" s="137"/>
      <c r="AKM3289" s="137"/>
      <c r="AKN3289" s="137"/>
      <c r="AKO3289" s="137"/>
      <c r="AKP3289" s="137"/>
      <c r="AKQ3289" s="137"/>
      <c r="AKR3289" s="137"/>
      <c r="AKS3289" s="137"/>
      <c r="AKT3289" s="137"/>
      <c r="AKU3289" s="137"/>
      <c r="AKV3289" s="137"/>
      <c r="AKW3289" s="137"/>
      <c r="AKX3289" s="137"/>
      <c r="AKY3289" s="137"/>
      <c r="AKZ3289" s="137"/>
      <c r="ALA3289" s="137"/>
      <c r="ALB3289" s="137"/>
      <c r="ALC3289" s="137"/>
      <c r="ALD3289" s="137"/>
      <c r="ALE3289" s="137"/>
      <c r="ALF3289" s="137"/>
      <c r="ALG3289" s="137"/>
      <c r="ALH3289" s="137"/>
      <c r="ALI3289" s="137"/>
      <c r="ALJ3289" s="137"/>
      <c r="ALK3289" s="137"/>
      <c r="ALL3289" s="137"/>
      <c r="ALM3289" s="137"/>
      <c r="ALN3289" s="137"/>
      <c r="ALO3289" s="137"/>
      <c r="ALP3289" s="137"/>
      <c r="ALQ3289" s="137"/>
      <c r="ALR3289" s="137"/>
      <c r="ALS3289" s="137"/>
      <c r="ALT3289" s="137"/>
      <c r="ALU3289" s="137"/>
      <c r="ALV3289" s="137"/>
      <c r="ALW3289" s="137"/>
      <c r="ALX3289" s="137"/>
      <c r="ALY3289" s="137"/>
      <c r="ALZ3289" s="137"/>
      <c r="AMA3289" s="137"/>
      <c r="AMB3289" s="137"/>
      <c r="AMC3289" s="137"/>
      <c r="AMD3289" s="137"/>
      <c r="AME3289" s="137"/>
      <c r="AMF3289" s="137"/>
      <c r="AMG3289" s="137"/>
      <c r="AMH3289" s="137"/>
      <c r="AMI3289" s="137"/>
      <c r="AMJ3289" s="137"/>
      <c r="AMK3289" s="137"/>
      <c r="AML3289" s="137"/>
      <c r="AMM3289" s="137"/>
      <c r="AMN3289" s="137"/>
      <c r="AMO3289" s="137"/>
      <c r="AMP3289" s="137"/>
      <c r="AMQ3289" s="137"/>
      <c r="AMR3289" s="137"/>
      <c r="AMS3289" s="137"/>
      <c r="AMT3289" s="137"/>
      <c r="AMU3289" s="137"/>
      <c r="AMV3289" s="137"/>
      <c r="AMW3289" s="137"/>
      <c r="AMX3289" s="137"/>
      <c r="AMY3289" s="137"/>
      <c r="AMZ3289" s="137"/>
      <c r="ANA3289" s="137"/>
      <c r="ANB3289" s="137"/>
      <c r="ANC3289" s="137"/>
      <c r="AND3289" s="137"/>
      <c r="ANE3289" s="137"/>
      <c r="ANF3289" s="137"/>
      <c r="ANG3289" s="137"/>
      <c r="ANH3289" s="137"/>
      <c r="ANI3289" s="137"/>
      <c r="ANJ3289" s="137"/>
      <c r="ANK3289" s="137"/>
      <c r="ANL3289" s="137"/>
      <c r="ANM3289" s="137"/>
      <c r="ANN3289" s="137"/>
      <c r="ANO3289" s="137"/>
      <c r="ANP3289" s="137"/>
      <c r="ANQ3289" s="137"/>
      <c r="ANR3289" s="137"/>
      <c r="ANS3289" s="137"/>
      <c r="ANT3289" s="137"/>
      <c r="ANU3289" s="137"/>
      <c r="ANV3289" s="137"/>
      <c r="ANW3289" s="137"/>
      <c r="ANX3289" s="137"/>
      <c r="ANY3289" s="137"/>
      <c r="ANZ3289" s="137"/>
      <c r="AOA3289" s="137"/>
      <c r="AOB3289" s="137"/>
      <c r="AOC3289" s="137"/>
      <c r="AOD3289" s="137"/>
      <c r="AOE3289" s="137"/>
      <c r="AOF3289" s="137"/>
      <c r="AOG3289" s="137"/>
      <c r="AOH3289" s="137"/>
      <c r="AOI3289" s="137"/>
      <c r="AOJ3289" s="137"/>
      <c r="AOK3289" s="137"/>
      <c r="AOL3289" s="137"/>
      <c r="AOM3289" s="137"/>
      <c r="AON3289" s="137"/>
      <c r="AOO3289" s="137"/>
      <c r="AOP3289" s="137"/>
      <c r="AOQ3289" s="137"/>
      <c r="AOR3289" s="137"/>
      <c r="AOS3289" s="137"/>
      <c r="AOT3289" s="137"/>
      <c r="AOU3289" s="137"/>
      <c r="AOV3289" s="137"/>
      <c r="AOW3289" s="137"/>
      <c r="AOX3289" s="137"/>
      <c r="AOY3289" s="137"/>
      <c r="AOZ3289" s="137"/>
      <c r="APA3289" s="137"/>
      <c r="APB3289" s="137"/>
      <c r="APC3289" s="137"/>
      <c r="APD3289" s="137"/>
      <c r="APE3289" s="137"/>
      <c r="APF3289" s="137"/>
      <c r="APG3289" s="137"/>
      <c r="APH3289" s="137"/>
      <c r="API3289" s="137"/>
      <c r="APJ3289" s="137"/>
      <c r="APK3289" s="137"/>
      <c r="APL3289" s="137"/>
      <c r="APM3289" s="137"/>
      <c r="APN3289" s="137"/>
      <c r="APO3289" s="137"/>
      <c r="APP3289" s="137"/>
      <c r="APQ3289" s="137"/>
      <c r="APR3289" s="137"/>
      <c r="APS3289" s="137"/>
      <c r="APT3289" s="137"/>
      <c r="APU3289" s="137"/>
      <c r="APV3289" s="137"/>
      <c r="APW3289" s="137"/>
      <c r="APX3289" s="137"/>
      <c r="APY3289" s="137"/>
      <c r="APZ3289" s="137"/>
      <c r="AQA3289" s="137"/>
      <c r="AQB3289" s="137"/>
      <c r="AQC3289" s="137"/>
      <c r="AQD3289" s="137"/>
      <c r="AQE3289" s="137"/>
      <c r="AQF3289" s="137"/>
      <c r="AQG3289" s="137"/>
      <c r="AQH3289" s="137"/>
      <c r="AQI3289" s="137"/>
      <c r="AQJ3289" s="137"/>
      <c r="AQK3289" s="137"/>
      <c r="AQL3289" s="137"/>
      <c r="AQM3289" s="137"/>
      <c r="AQN3289" s="137"/>
      <c r="AQO3289" s="137"/>
      <c r="AQP3289" s="137"/>
      <c r="AQQ3289" s="137"/>
      <c r="AQR3289" s="137"/>
      <c r="AQS3289" s="137"/>
      <c r="AQT3289" s="137"/>
      <c r="AQU3289" s="137"/>
      <c r="AQV3289" s="137"/>
      <c r="AQW3289" s="137"/>
      <c r="AQX3289" s="137"/>
      <c r="AQY3289" s="137"/>
      <c r="AQZ3289" s="137"/>
      <c r="ARA3289" s="137"/>
      <c r="ARB3289" s="137"/>
      <c r="ARC3289" s="137"/>
      <c r="ARD3289" s="137"/>
      <c r="ARE3289" s="137"/>
      <c r="ARF3289" s="137"/>
      <c r="ARG3289" s="137"/>
      <c r="ARH3289" s="137"/>
      <c r="ARI3289" s="137"/>
      <c r="ARJ3289" s="137"/>
      <c r="ARK3289" s="137"/>
      <c r="ARL3289" s="137"/>
      <c r="ARM3289" s="137"/>
      <c r="ARN3289" s="137"/>
      <c r="ARO3289" s="137"/>
      <c r="ARP3289" s="137"/>
      <c r="ARQ3289" s="137"/>
      <c r="ARR3289" s="137"/>
      <c r="ARS3289" s="137"/>
      <c r="ART3289" s="137"/>
      <c r="ARU3289" s="137"/>
      <c r="ARV3289" s="137"/>
      <c r="ARW3289" s="137"/>
      <c r="ARX3289" s="137"/>
      <c r="ARY3289" s="137"/>
      <c r="ARZ3289" s="137"/>
      <c r="ASA3289" s="137"/>
      <c r="ASB3289" s="137"/>
      <c r="ASC3289" s="137"/>
      <c r="ASD3289" s="137"/>
      <c r="ASE3289" s="137"/>
      <c r="ASF3289" s="137"/>
      <c r="ASG3289" s="137"/>
      <c r="ASH3289" s="137"/>
      <c r="ASI3289" s="137"/>
      <c r="ASJ3289" s="137"/>
      <c r="ASK3289" s="137"/>
      <c r="ASL3289" s="137"/>
      <c r="ASM3289" s="137"/>
      <c r="ASN3289" s="137"/>
      <c r="ASO3289" s="137"/>
      <c r="ASP3289" s="137"/>
      <c r="ASQ3289" s="137"/>
      <c r="ASR3289" s="137"/>
      <c r="ASS3289" s="137"/>
      <c r="AST3289" s="137"/>
      <c r="ASU3289" s="137"/>
      <c r="ASV3289" s="137"/>
      <c r="ASW3289" s="137"/>
      <c r="ASX3289" s="137"/>
      <c r="ASY3289" s="137"/>
      <c r="ASZ3289" s="137"/>
      <c r="ATA3289" s="137"/>
      <c r="ATB3289" s="137"/>
      <c r="ATC3289" s="137"/>
      <c r="ATD3289" s="137"/>
      <c r="ATE3289" s="137"/>
      <c r="ATF3289" s="137"/>
      <c r="ATG3289" s="137"/>
      <c r="ATH3289" s="137"/>
      <c r="ATI3289" s="137"/>
      <c r="ATJ3289" s="137"/>
      <c r="ATK3289" s="137"/>
      <c r="ATL3289" s="137"/>
      <c r="ATM3289" s="137"/>
      <c r="ATN3289" s="137"/>
      <c r="ATO3289" s="137"/>
      <c r="ATP3289" s="137"/>
      <c r="ATQ3289" s="137"/>
      <c r="ATR3289" s="137"/>
      <c r="ATS3289" s="137"/>
      <c r="ATT3289" s="137"/>
      <c r="ATU3289" s="137"/>
      <c r="ATV3289" s="137"/>
      <c r="ATW3289" s="137"/>
      <c r="ATX3289" s="137"/>
      <c r="ATY3289" s="137"/>
      <c r="ATZ3289" s="137"/>
      <c r="AUA3289" s="137"/>
      <c r="AUB3289" s="137"/>
      <c r="AUC3289" s="137"/>
      <c r="AUD3289" s="137"/>
      <c r="AUE3289" s="137"/>
      <c r="AUF3289" s="137"/>
      <c r="AUG3289" s="137"/>
      <c r="AUH3289" s="137"/>
      <c r="AUI3289" s="137"/>
      <c r="AUJ3289" s="137"/>
      <c r="AUK3289" s="137"/>
      <c r="AUL3289" s="137"/>
      <c r="AUM3289" s="137"/>
      <c r="AUN3289" s="137"/>
      <c r="AUO3289" s="137"/>
      <c r="AUP3289" s="137"/>
      <c r="AUQ3289" s="137"/>
      <c r="AUR3289" s="137"/>
      <c r="AUS3289" s="137"/>
      <c r="AUT3289" s="137"/>
      <c r="AUU3289" s="137"/>
      <c r="AUV3289" s="137"/>
      <c r="AUW3289" s="137"/>
      <c r="AUX3289" s="137"/>
      <c r="AUY3289" s="137"/>
      <c r="AUZ3289" s="137"/>
      <c r="AVA3289" s="137"/>
      <c r="AVB3289" s="137"/>
      <c r="AVC3289" s="137"/>
      <c r="AVD3289" s="137"/>
      <c r="AVE3289" s="137"/>
      <c r="AVF3289" s="137"/>
      <c r="AVG3289" s="137"/>
      <c r="AVH3289" s="137"/>
      <c r="AVI3289" s="137"/>
      <c r="AVJ3289" s="137"/>
      <c r="AVK3289" s="137"/>
      <c r="AVL3289" s="137"/>
      <c r="AVM3289" s="137"/>
      <c r="AVN3289" s="137"/>
      <c r="AVO3289" s="137"/>
      <c r="AVP3289" s="137"/>
      <c r="AVQ3289" s="137"/>
      <c r="AVR3289" s="137"/>
      <c r="AVS3289" s="137"/>
      <c r="AVT3289" s="137"/>
      <c r="AVU3289" s="137"/>
      <c r="AVV3289" s="137"/>
      <c r="AVW3289" s="137"/>
      <c r="AVX3289" s="137"/>
      <c r="AVY3289" s="137"/>
      <c r="AVZ3289" s="137"/>
      <c r="AWA3289" s="137"/>
      <c r="AWB3289" s="137"/>
      <c r="AWC3289" s="137"/>
      <c r="AWD3289" s="137"/>
      <c r="AWE3289" s="137"/>
      <c r="AWF3289" s="137"/>
      <c r="AWG3289" s="137"/>
      <c r="AWH3289" s="137"/>
      <c r="AWI3289" s="137"/>
      <c r="AWJ3289" s="137"/>
      <c r="AWK3289" s="137"/>
      <c r="AWL3289" s="137"/>
      <c r="AWM3289" s="137"/>
      <c r="AWN3289" s="137"/>
      <c r="AWO3289" s="137"/>
      <c r="AWP3289" s="137"/>
      <c r="AWQ3289" s="137"/>
      <c r="AWR3289" s="137"/>
      <c r="AWS3289" s="137"/>
      <c r="AWT3289" s="137"/>
      <c r="AWU3289" s="137"/>
      <c r="AWV3289" s="137"/>
      <c r="AWW3289" s="137"/>
      <c r="AWX3289" s="137"/>
      <c r="AWY3289" s="137"/>
      <c r="AWZ3289" s="137"/>
      <c r="AXA3289" s="137"/>
      <c r="AXB3289" s="137"/>
      <c r="AXC3289" s="137"/>
      <c r="AXD3289" s="137"/>
      <c r="AXE3289" s="137"/>
      <c r="AXF3289" s="137"/>
      <c r="AXG3289" s="137"/>
      <c r="AXH3289" s="137"/>
      <c r="AXI3289" s="137"/>
      <c r="AXJ3289" s="137"/>
      <c r="AXK3289" s="137"/>
      <c r="AXL3289" s="137"/>
      <c r="AXM3289" s="137"/>
      <c r="AXN3289" s="137"/>
      <c r="AXO3289" s="137"/>
      <c r="AXP3289" s="137"/>
      <c r="AXQ3289" s="137"/>
      <c r="AXR3289" s="137"/>
      <c r="AXS3289" s="137"/>
      <c r="AXT3289" s="137"/>
      <c r="AXU3289" s="137"/>
      <c r="AXV3289" s="137"/>
      <c r="AXW3289" s="137"/>
      <c r="AXX3289" s="137"/>
      <c r="AXY3289" s="137"/>
      <c r="AXZ3289" s="137"/>
      <c r="AYA3289" s="137"/>
      <c r="AYB3289" s="137"/>
      <c r="AYC3289" s="137"/>
      <c r="AYD3289" s="137"/>
      <c r="AYE3289" s="137"/>
      <c r="AYF3289" s="137"/>
      <c r="AYG3289" s="137"/>
      <c r="AYH3289" s="137"/>
      <c r="AYI3289" s="137"/>
      <c r="AYJ3289" s="137"/>
      <c r="AYK3289" s="137"/>
      <c r="AYL3289" s="137"/>
      <c r="AYM3289" s="137"/>
      <c r="AYN3289" s="137"/>
      <c r="AYO3289" s="137"/>
      <c r="AYP3289" s="137"/>
      <c r="AYQ3289" s="137"/>
      <c r="AYR3289" s="137"/>
      <c r="AYS3289" s="137"/>
      <c r="AYT3289" s="137"/>
      <c r="AYU3289" s="137"/>
      <c r="AYV3289" s="137"/>
      <c r="AYW3289" s="137"/>
      <c r="AYX3289" s="137"/>
      <c r="AYY3289" s="137"/>
      <c r="AYZ3289" s="137"/>
      <c r="AZA3289" s="137"/>
      <c r="AZB3289" s="137"/>
      <c r="AZC3289" s="137"/>
      <c r="AZD3289" s="137"/>
      <c r="AZE3289" s="137"/>
      <c r="AZF3289" s="137"/>
      <c r="AZG3289" s="137"/>
      <c r="AZH3289" s="137"/>
      <c r="AZI3289" s="137"/>
      <c r="AZJ3289" s="137"/>
      <c r="AZK3289" s="137"/>
      <c r="AZL3289" s="137"/>
      <c r="AZM3289" s="137"/>
      <c r="AZN3289" s="137"/>
      <c r="AZO3289" s="137"/>
      <c r="AZP3289" s="137"/>
      <c r="AZQ3289" s="137"/>
      <c r="AZR3289" s="137"/>
      <c r="AZS3289" s="137"/>
      <c r="AZT3289" s="137"/>
      <c r="AZU3289" s="137"/>
      <c r="AZV3289" s="137"/>
      <c r="AZW3289" s="137"/>
      <c r="AZX3289" s="137"/>
      <c r="AZY3289" s="137"/>
      <c r="AZZ3289" s="137"/>
      <c r="BAA3289" s="137"/>
      <c r="BAB3289" s="137"/>
      <c r="BAC3289" s="137"/>
      <c r="BAD3289" s="137"/>
      <c r="BAE3289" s="137"/>
      <c r="BAF3289" s="137"/>
      <c r="BAG3289" s="137"/>
      <c r="BAH3289" s="137"/>
      <c r="BAI3289" s="137"/>
      <c r="BAJ3289" s="137"/>
      <c r="BAK3289" s="137"/>
      <c r="BAL3289" s="137"/>
      <c r="BAM3289" s="137"/>
      <c r="BAN3289" s="137"/>
      <c r="BAO3289" s="137"/>
      <c r="BAP3289" s="137"/>
      <c r="BAQ3289" s="137"/>
      <c r="BAR3289" s="137"/>
      <c r="BAS3289" s="137"/>
      <c r="BAT3289" s="137"/>
      <c r="BAU3289" s="137"/>
      <c r="BAV3289" s="137"/>
      <c r="BAW3289" s="137"/>
      <c r="BAX3289" s="137"/>
      <c r="BAY3289" s="137"/>
      <c r="BAZ3289" s="137"/>
      <c r="BBA3289" s="137"/>
      <c r="BBB3289" s="137"/>
      <c r="BBC3289" s="137"/>
      <c r="BBD3289" s="137"/>
      <c r="BBE3289" s="137"/>
      <c r="BBF3289" s="137"/>
      <c r="BBG3289" s="137"/>
      <c r="BBH3289" s="137"/>
      <c r="BBI3289" s="137"/>
      <c r="BBJ3289" s="137"/>
      <c r="BBK3289" s="137"/>
      <c r="BBL3289" s="137"/>
      <c r="BBM3289" s="137"/>
      <c r="BBN3289" s="137"/>
      <c r="BBO3289" s="137"/>
      <c r="BBP3289" s="137"/>
      <c r="BBQ3289" s="137"/>
      <c r="BBR3289" s="137"/>
      <c r="BBS3289" s="137"/>
      <c r="BBT3289" s="137"/>
      <c r="BBU3289" s="137"/>
      <c r="BBV3289" s="137"/>
      <c r="BBW3289" s="137"/>
      <c r="BBX3289" s="137"/>
      <c r="BBY3289" s="137"/>
      <c r="BBZ3289" s="137"/>
      <c r="BCA3289" s="137"/>
      <c r="BCB3289" s="137"/>
      <c r="BCC3289" s="137"/>
      <c r="BCD3289" s="137"/>
      <c r="BCE3289" s="137"/>
      <c r="BCF3289" s="137"/>
      <c r="BCG3289" s="137"/>
      <c r="BCH3289" s="137"/>
      <c r="BCI3289" s="137"/>
      <c r="BCJ3289" s="137"/>
      <c r="BCK3289" s="137"/>
      <c r="BCL3289" s="137"/>
      <c r="BCM3289" s="137"/>
      <c r="BCN3289" s="137"/>
      <c r="BCO3289" s="137"/>
      <c r="BCP3289" s="137"/>
      <c r="BCQ3289" s="137"/>
      <c r="BCR3289" s="137"/>
      <c r="BCS3289" s="137"/>
      <c r="BCT3289" s="137"/>
      <c r="BCU3289" s="137"/>
      <c r="BCV3289" s="137"/>
      <c r="BCW3289" s="137"/>
      <c r="BCX3289" s="137"/>
      <c r="BCY3289" s="137"/>
      <c r="BCZ3289" s="137"/>
      <c r="BDA3289" s="137"/>
      <c r="BDB3289" s="137"/>
      <c r="BDC3289" s="137"/>
      <c r="BDD3289" s="137"/>
      <c r="BDE3289" s="137"/>
      <c r="BDF3289" s="137"/>
      <c r="BDG3289" s="137"/>
      <c r="BDH3289" s="137"/>
      <c r="BDI3289" s="137"/>
      <c r="BDJ3289" s="137"/>
      <c r="BDK3289" s="137"/>
      <c r="BDL3289" s="137"/>
      <c r="BDM3289" s="137"/>
      <c r="BDN3289" s="137"/>
      <c r="BDO3289" s="137"/>
      <c r="BDP3289" s="137"/>
      <c r="BDQ3289" s="137"/>
      <c r="BDR3289" s="137"/>
      <c r="BDS3289" s="137"/>
      <c r="BDT3289" s="137"/>
      <c r="BDU3289" s="137"/>
      <c r="BDV3289" s="137"/>
      <c r="BDW3289" s="137"/>
      <c r="BDX3289" s="137"/>
      <c r="BDY3289" s="137"/>
      <c r="BDZ3289" s="137"/>
      <c r="BEA3289" s="137"/>
      <c r="BEB3289" s="137"/>
      <c r="BEC3289" s="137"/>
      <c r="BED3289" s="137"/>
      <c r="BEE3289" s="137"/>
      <c r="BEF3289" s="137"/>
      <c r="BEG3289" s="137"/>
      <c r="BEH3289" s="137"/>
      <c r="BEI3289" s="137"/>
      <c r="BEJ3289" s="137"/>
      <c r="BEK3289" s="137"/>
      <c r="BEL3289" s="137"/>
      <c r="BEM3289" s="137"/>
      <c r="BEN3289" s="137"/>
      <c r="BEO3289" s="137"/>
      <c r="BEP3289" s="137"/>
      <c r="BEQ3289" s="137"/>
      <c r="BER3289" s="137"/>
      <c r="BES3289" s="137"/>
      <c r="BET3289" s="137"/>
      <c r="BEU3289" s="137"/>
      <c r="BEV3289" s="137"/>
      <c r="BEW3289" s="137"/>
      <c r="BEX3289" s="137"/>
      <c r="BEY3289" s="137"/>
      <c r="BEZ3289" s="137"/>
      <c r="BFA3289" s="137"/>
      <c r="BFB3289" s="137"/>
      <c r="BFC3289" s="137"/>
      <c r="BFD3289" s="137"/>
      <c r="BFE3289" s="137"/>
      <c r="BFF3289" s="137"/>
      <c r="BFG3289" s="137"/>
      <c r="BFH3289" s="137"/>
      <c r="BFI3289" s="137"/>
      <c r="BFJ3289" s="137"/>
      <c r="BFK3289" s="137"/>
      <c r="BFL3289" s="137"/>
      <c r="BFM3289" s="137"/>
      <c r="BFN3289" s="137"/>
      <c r="BFO3289" s="137"/>
      <c r="BFP3289" s="137"/>
      <c r="BFQ3289" s="137"/>
      <c r="BFR3289" s="137"/>
      <c r="BFS3289" s="137"/>
      <c r="BFT3289" s="137"/>
      <c r="BFU3289" s="137"/>
      <c r="BFV3289" s="137"/>
      <c r="BFW3289" s="137"/>
      <c r="BFX3289" s="137"/>
      <c r="BFY3289" s="137"/>
      <c r="BFZ3289" s="137"/>
      <c r="BGA3289" s="137"/>
      <c r="BGB3289" s="137"/>
      <c r="BGC3289" s="137"/>
      <c r="BGD3289" s="137"/>
      <c r="BGE3289" s="137"/>
      <c r="BGF3289" s="137"/>
      <c r="BGG3289" s="137"/>
      <c r="BGH3289" s="137"/>
      <c r="BGI3289" s="137"/>
      <c r="BGJ3289" s="137"/>
      <c r="BGK3289" s="137"/>
      <c r="BGL3289" s="137"/>
      <c r="BGM3289" s="137"/>
      <c r="BGN3289" s="137"/>
      <c r="BGO3289" s="137"/>
      <c r="BGP3289" s="137"/>
      <c r="BGQ3289" s="137"/>
      <c r="BGR3289" s="137"/>
      <c r="BGS3289" s="137"/>
      <c r="BGT3289" s="137"/>
      <c r="BGU3289" s="137"/>
      <c r="BGV3289" s="137"/>
      <c r="BGW3289" s="137"/>
      <c r="BGX3289" s="137"/>
      <c r="BGY3289" s="137"/>
      <c r="BGZ3289" s="137"/>
      <c r="BHA3289" s="137"/>
      <c r="BHB3289" s="137"/>
      <c r="BHC3289" s="137"/>
      <c r="BHD3289" s="137"/>
      <c r="BHE3289" s="137"/>
      <c r="BHF3289" s="137"/>
      <c r="BHG3289" s="137"/>
      <c r="BHH3289" s="137"/>
      <c r="BHI3289" s="137"/>
      <c r="BHJ3289" s="137"/>
      <c r="BHK3289" s="137"/>
      <c r="BHL3289" s="137"/>
      <c r="BHM3289" s="137"/>
      <c r="BHN3289" s="137"/>
      <c r="BHO3289" s="137"/>
      <c r="BHP3289" s="137"/>
      <c r="BHQ3289" s="137"/>
      <c r="BHR3289" s="137"/>
      <c r="BHS3289" s="137"/>
      <c r="BHT3289" s="137"/>
      <c r="BHU3289" s="137"/>
      <c r="BHV3289" s="137"/>
      <c r="BHW3289" s="137"/>
      <c r="BHX3289" s="137"/>
      <c r="BHY3289" s="137"/>
      <c r="BHZ3289" s="137"/>
      <c r="BIA3289" s="137"/>
      <c r="BIB3289" s="137"/>
      <c r="BIC3289" s="137"/>
      <c r="BID3289" s="137"/>
      <c r="BIE3289" s="137"/>
      <c r="BIF3289" s="137"/>
      <c r="BIG3289" s="137"/>
      <c r="BIH3289" s="137"/>
      <c r="BII3289" s="137"/>
      <c r="BIJ3289" s="137"/>
      <c r="BIK3289" s="137"/>
      <c r="BIL3289" s="137"/>
      <c r="BIM3289" s="137"/>
      <c r="BIN3289" s="137"/>
      <c r="BIO3289" s="137"/>
      <c r="BIP3289" s="137"/>
      <c r="BIQ3289" s="137"/>
      <c r="BIR3289" s="137"/>
      <c r="BIS3289" s="137"/>
      <c r="BIT3289" s="137"/>
      <c r="BIU3289" s="137"/>
      <c r="BIV3289" s="137"/>
      <c r="BIW3289" s="137"/>
      <c r="BIX3289" s="137"/>
      <c r="BIY3289" s="137"/>
      <c r="BIZ3289" s="137"/>
      <c r="BJA3289" s="137"/>
      <c r="BJB3289" s="137"/>
      <c r="BJC3289" s="137"/>
      <c r="BJD3289" s="137"/>
      <c r="BJE3289" s="137"/>
      <c r="BJF3289" s="137"/>
      <c r="BJG3289" s="137"/>
      <c r="BJH3289" s="137"/>
      <c r="BJI3289" s="137"/>
      <c r="BJJ3289" s="137"/>
      <c r="BJK3289" s="137"/>
      <c r="BJL3289" s="137"/>
      <c r="BJM3289" s="137"/>
      <c r="BJN3289" s="137"/>
      <c r="BJO3289" s="137"/>
      <c r="BJP3289" s="137"/>
      <c r="BJQ3289" s="137"/>
      <c r="BJR3289" s="137"/>
      <c r="BJS3289" s="137"/>
      <c r="BJT3289" s="137"/>
      <c r="BJU3289" s="137"/>
      <c r="BJV3289" s="137"/>
      <c r="BJW3289" s="137"/>
      <c r="BJX3289" s="137"/>
      <c r="BJY3289" s="137"/>
      <c r="BJZ3289" s="137"/>
      <c r="BKA3289" s="137"/>
      <c r="BKB3289" s="137"/>
      <c r="BKC3289" s="137"/>
      <c r="BKD3289" s="137"/>
      <c r="BKE3289" s="137"/>
      <c r="BKF3289" s="137"/>
      <c r="BKG3289" s="137"/>
      <c r="BKH3289" s="137"/>
      <c r="BKI3289" s="137"/>
      <c r="BKJ3289" s="137"/>
      <c r="BKK3289" s="137"/>
      <c r="BKL3289" s="137"/>
      <c r="BKM3289" s="137"/>
      <c r="BKN3289" s="137"/>
      <c r="BKO3289" s="137"/>
      <c r="BKP3289" s="137"/>
      <c r="BKQ3289" s="137"/>
      <c r="BKR3289" s="137"/>
      <c r="BKS3289" s="137"/>
      <c r="BKT3289" s="137"/>
      <c r="BKU3289" s="137"/>
      <c r="BKV3289" s="137"/>
      <c r="BKW3289" s="137"/>
      <c r="BKX3289" s="137"/>
      <c r="BKY3289" s="137"/>
      <c r="BKZ3289" s="137"/>
      <c r="BLA3289" s="137"/>
      <c r="BLB3289" s="137"/>
      <c r="BLC3289" s="137"/>
      <c r="BLD3289" s="137"/>
      <c r="BLE3289" s="137"/>
      <c r="BLF3289" s="137"/>
      <c r="BLG3289" s="137"/>
      <c r="BLH3289" s="137"/>
      <c r="BLI3289" s="137"/>
      <c r="BLJ3289" s="137"/>
      <c r="BLK3289" s="137"/>
      <c r="BLL3289" s="137"/>
      <c r="BLM3289" s="137"/>
      <c r="BLN3289" s="137"/>
      <c r="BLO3289" s="137"/>
      <c r="BLP3289" s="137"/>
      <c r="BLQ3289" s="137"/>
      <c r="BLR3289" s="137"/>
      <c r="BLS3289" s="137"/>
      <c r="BLT3289" s="137"/>
      <c r="BLU3289" s="137"/>
      <c r="BLV3289" s="137"/>
      <c r="BLW3289" s="137"/>
      <c r="BLX3289" s="137"/>
      <c r="BLY3289" s="137"/>
      <c r="BLZ3289" s="137"/>
      <c r="BMA3289" s="137"/>
      <c r="BMB3289" s="137"/>
      <c r="BMC3289" s="137"/>
      <c r="BMD3289" s="137"/>
      <c r="BME3289" s="137"/>
      <c r="BMF3289" s="137"/>
      <c r="BMG3289" s="137"/>
      <c r="BMH3289" s="137"/>
      <c r="BMI3289" s="137"/>
      <c r="BMJ3289" s="137"/>
      <c r="BMK3289" s="137"/>
      <c r="BML3289" s="137"/>
      <c r="BMM3289" s="137"/>
      <c r="BMN3289" s="137"/>
      <c r="BMO3289" s="137"/>
      <c r="BMP3289" s="137"/>
      <c r="BMQ3289" s="137"/>
      <c r="BMR3289" s="137"/>
      <c r="BMS3289" s="137"/>
      <c r="BMT3289" s="137"/>
      <c r="BMU3289" s="137"/>
      <c r="BMV3289" s="137"/>
      <c r="BMW3289" s="137"/>
      <c r="BMX3289" s="137"/>
      <c r="BMY3289" s="137"/>
      <c r="BMZ3289" s="137"/>
      <c r="BNA3289" s="137"/>
      <c r="BNB3289" s="137"/>
      <c r="BNC3289" s="137"/>
      <c r="BND3289" s="137"/>
      <c r="BNE3289" s="137"/>
      <c r="BNF3289" s="137"/>
      <c r="BNG3289" s="137"/>
      <c r="BNH3289" s="137"/>
      <c r="BNI3289" s="137"/>
      <c r="BNJ3289" s="137"/>
      <c r="BNK3289" s="137"/>
      <c r="BNL3289" s="137"/>
      <c r="BNM3289" s="137"/>
      <c r="BNN3289" s="137"/>
      <c r="BNO3289" s="137"/>
      <c r="BNP3289" s="137"/>
      <c r="BNQ3289" s="137"/>
      <c r="BNR3289" s="137"/>
      <c r="BNS3289" s="137"/>
      <c r="BNT3289" s="137"/>
      <c r="BNU3289" s="137"/>
      <c r="BNV3289" s="137"/>
      <c r="BNW3289" s="137"/>
      <c r="BNX3289" s="137"/>
      <c r="BNY3289" s="137"/>
      <c r="BNZ3289" s="137"/>
      <c r="BOA3289" s="137"/>
      <c r="BOB3289" s="137"/>
      <c r="BOC3289" s="137"/>
      <c r="BOD3289" s="137"/>
      <c r="BOE3289" s="137"/>
      <c r="BOF3289" s="137"/>
      <c r="BOG3289" s="137"/>
      <c r="BOH3289" s="137"/>
      <c r="BOI3289" s="137"/>
      <c r="BOJ3289" s="137"/>
      <c r="BOK3289" s="137"/>
      <c r="BOL3289" s="137"/>
      <c r="BOM3289" s="137"/>
      <c r="BON3289" s="137"/>
      <c r="BOO3289" s="137"/>
      <c r="BOP3289" s="137"/>
      <c r="BOQ3289" s="137"/>
      <c r="BOR3289" s="137"/>
      <c r="BOS3289" s="137"/>
      <c r="BOT3289" s="137"/>
      <c r="BOU3289" s="137"/>
      <c r="BOV3289" s="137"/>
      <c r="BOW3289" s="137"/>
      <c r="BOX3289" s="137"/>
      <c r="BOY3289" s="137"/>
      <c r="BOZ3289" s="137"/>
      <c r="BPA3289" s="137"/>
      <c r="BPB3289" s="137"/>
      <c r="BPC3289" s="137"/>
      <c r="BPD3289" s="137"/>
      <c r="BPE3289" s="137"/>
      <c r="BPF3289" s="137"/>
      <c r="BPG3289" s="137"/>
      <c r="BPH3289" s="137"/>
      <c r="BPI3289" s="137"/>
      <c r="BPJ3289" s="137"/>
      <c r="BPK3289" s="137"/>
      <c r="BPL3289" s="137"/>
      <c r="BPM3289" s="137"/>
      <c r="BPN3289" s="137"/>
      <c r="BPO3289" s="137"/>
      <c r="BPP3289" s="137"/>
      <c r="BPQ3289" s="137"/>
      <c r="BPR3289" s="137"/>
      <c r="BPS3289" s="137"/>
      <c r="BPT3289" s="137"/>
      <c r="BPU3289" s="137"/>
      <c r="BPV3289" s="137"/>
      <c r="BPW3289" s="137"/>
      <c r="BPX3289" s="137"/>
      <c r="BPY3289" s="137"/>
      <c r="BPZ3289" s="137"/>
      <c r="BQA3289" s="137"/>
      <c r="BQB3289" s="137"/>
      <c r="BQC3289" s="137"/>
      <c r="BQD3289" s="137"/>
      <c r="BQE3289" s="137"/>
      <c r="BQF3289" s="137"/>
      <c r="BQG3289" s="137"/>
      <c r="BQH3289" s="137"/>
      <c r="BQI3289" s="137"/>
      <c r="BQJ3289" s="137"/>
      <c r="BQK3289" s="137"/>
      <c r="BQL3289" s="137"/>
      <c r="BQM3289" s="137"/>
      <c r="BQN3289" s="137"/>
      <c r="BQO3289" s="137"/>
      <c r="BQP3289" s="137"/>
      <c r="BQQ3289" s="137"/>
      <c r="BQR3289" s="137"/>
      <c r="BQS3289" s="137"/>
      <c r="BQT3289" s="137"/>
      <c r="BQU3289" s="137"/>
      <c r="BQV3289" s="137"/>
      <c r="BQW3289" s="137"/>
      <c r="BQX3289" s="137"/>
      <c r="BQY3289" s="137"/>
      <c r="BQZ3289" s="137"/>
      <c r="BRA3289" s="137"/>
      <c r="BRB3289" s="137"/>
      <c r="BRC3289" s="137"/>
      <c r="BRD3289" s="137"/>
      <c r="BRE3289" s="137"/>
      <c r="BRF3289" s="137"/>
      <c r="BRG3289" s="137"/>
      <c r="BRH3289" s="137"/>
      <c r="BRI3289" s="137"/>
      <c r="BRJ3289" s="137"/>
      <c r="BRK3289" s="137"/>
      <c r="BRL3289" s="137"/>
      <c r="BRM3289" s="137"/>
      <c r="BRN3289" s="137"/>
      <c r="BRO3289" s="137"/>
      <c r="BRP3289" s="137"/>
      <c r="BRQ3289" s="137"/>
      <c r="BRR3289" s="137"/>
      <c r="BRS3289" s="137"/>
      <c r="BRT3289" s="137"/>
      <c r="BRU3289" s="137"/>
      <c r="BRV3289" s="137"/>
      <c r="BRW3289" s="137"/>
      <c r="BRX3289" s="137"/>
      <c r="BRY3289" s="137"/>
      <c r="BRZ3289" s="137"/>
      <c r="BSA3289" s="137"/>
      <c r="BSB3289" s="137"/>
      <c r="BSC3289" s="137"/>
      <c r="BSD3289" s="137"/>
      <c r="BSE3289" s="137"/>
      <c r="BSF3289" s="137"/>
      <c r="BSG3289" s="137"/>
      <c r="BSH3289" s="137"/>
      <c r="BSI3289" s="137"/>
      <c r="BSJ3289" s="137"/>
      <c r="BSK3289" s="137"/>
      <c r="BSL3289" s="137"/>
      <c r="BSM3289" s="137"/>
      <c r="BSN3289" s="137"/>
      <c r="BSO3289" s="137"/>
      <c r="BSP3289" s="137"/>
      <c r="BSQ3289" s="137"/>
      <c r="BSR3289" s="137"/>
      <c r="BSS3289" s="137"/>
      <c r="BST3289" s="137"/>
      <c r="BSU3289" s="137"/>
      <c r="BSV3289" s="137"/>
      <c r="BSW3289" s="137"/>
      <c r="BSX3289" s="137"/>
      <c r="BSY3289" s="137"/>
      <c r="BSZ3289" s="137"/>
      <c r="BTA3289" s="137"/>
      <c r="BTB3289" s="137"/>
      <c r="BTC3289" s="137"/>
      <c r="BTD3289" s="137"/>
      <c r="BTE3289" s="137"/>
      <c r="BTF3289" s="137"/>
      <c r="BTG3289" s="137"/>
      <c r="BTH3289" s="137"/>
      <c r="BTI3289" s="137"/>
      <c r="BTJ3289" s="137"/>
      <c r="BTK3289" s="137"/>
      <c r="BTL3289" s="137"/>
      <c r="BTM3289" s="137"/>
      <c r="BTN3289" s="137"/>
      <c r="BTO3289" s="137"/>
      <c r="BTP3289" s="137"/>
      <c r="BTQ3289" s="137"/>
      <c r="BTR3289" s="137"/>
      <c r="BTS3289" s="137"/>
      <c r="BTT3289" s="137"/>
      <c r="BTU3289" s="137"/>
      <c r="BTV3289" s="137"/>
      <c r="BTW3289" s="137"/>
      <c r="BTX3289" s="137"/>
      <c r="BTY3289" s="137"/>
      <c r="BTZ3289" s="137"/>
      <c r="BUA3289" s="137"/>
      <c r="BUB3289" s="137"/>
      <c r="BUC3289" s="137"/>
      <c r="BUD3289" s="137"/>
      <c r="BUE3289" s="137"/>
      <c r="BUF3289" s="137"/>
      <c r="BUG3289" s="137"/>
      <c r="BUH3289" s="137"/>
      <c r="BUI3289" s="137"/>
      <c r="BUJ3289" s="137"/>
      <c r="BUK3289" s="137"/>
      <c r="BUL3289" s="137"/>
      <c r="BUM3289" s="137"/>
      <c r="BUN3289" s="137"/>
      <c r="BUO3289" s="137"/>
      <c r="BUP3289" s="137"/>
      <c r="BUQ3289" s="137"/>
      <c r="BUR3289" s="137"/>
      <c r="BUS3289" s="137"/>
      <c r="BUT3289" s="137"/>
      <c r="BUU3289" s="137"/>
      <c r="BUV3289" s="137"/>
      <c r="BUW3289" s="137"/>
      <c r="BUX3289" s="137"/>
      <c r="BUY3289" s="137"/>
      <c r="BUZ3289" s="137"/>
      <c r="BVA3289" s="137"/>
      <c r="BVB3289" s="137"/>
      <c r="BVC3289" s="137"/>
      <c r="BVD3289" s="137"/>
      <c r="BVE3289" s="137"/>
      <c r="BVF3289" s="137"/>
      <c r="BVG3289" s="137"/>
      <c r="BVH3289" s="137"/>
      <c r="BVI3289" s="137"/>
      <c r="BVJ3289" s="137"/>
      <c r="BVK3289" s="137"/>
      <c r="BVL3289" s="137"/>
      <c r="BVM3289" s="137"/>
      <c r="BVN3289" s="137"/>
      <c r="BVO3289" s="137"/>
      <c r="BVP3289" s="137"/>
      <c r="BVQ3289" s="137"/>
      <c r="BVR3289" s="137"/>
      <c r="BVS3289" s="137"/>
      <c r="BVT3289" s="137"/>
      <c r="BVU3289" s="137"/>
      <c r="BVV3289" s="137"/>
      <c r="BVW3289" s="137"/>
      <c r="BVX3289" s="137"/>
      <c r="BVY3289" s="137"/>
      <c r="BVZ3289" s="137"/>
      <c r="BWA3289" s="137"/>
      <c r="BWB3289" s="137"/>
      <c r="BWC3289" s="137"/>
      <c r="BWD3289" s="137"/>
      <c r="BWE3289" s="137"/>
      <c r="BWF3289" s="137"/>
      <c r="BWG3289" s="137"/>
      <c r="BWH3289" s="137"/>
      <c r="BWI3289" s="137"/>
      <c r="BWJ3289" s="137"/>
      <c r="BWK3289" s="137"/>
      <c r="BWL3289" s="137"/>
      <c r="BWM3289" s="137"/>
      <c r="BWN3289" s="137"/>
      <c r="BWO3289" s="137"/>
      <c r="BWP3289" s="137"/>
      <c r="BWQ3289" s="137"/>
      <c r="BWR3289" s="137"/>
      <c r="BWS3289" s="137"/>
      <c r="BWT3289" s="137"/>
      <c r="BWU3289" s="137"/>
      <c r="BWV3289" s="137"/>
      <c r="BWW3289" s="137"/>
      <c r="BWX3289" s="137"/>
      <c r="BWY3289" s="137"/>
      <c r="BWZ3289" s="137"/>
      <c r="BXA3289" s="137"/>
      <c r="BXB3289" s="137"/>
      <c r="BXC3289" s="137"/>
      <c r="BXD3289" s="137"/>
      <c r="BXE3289" s="137"/>
      <c r="BXF3289" s="137"/>
      <c r="BXG3289" s="137"/>
      <c r="BXH3289" s="137"/>
      <c r="BXI3289" s="137"/>
      <c r="BXJ3289" s="137"/>
      <c r="BXK3289" s="137"/>
      <c r="BXL3289" s="137"/>
      <c r="BXM3289" s="137"/>
      <c r="BXN3289" s="137"/>
      <c r="BXO3289" s="137"/>
      <c r="BXP3289" s="137"/>
      <c r="BXQ3289" s="137"/>
      <c r="BXR3289" s="137"/>
      <c r="BXS3289" s="137"/>
      <c r="BXT3289" s="137"/>
      <c r="BXU3289" s="137"/>
      <c r="BXV3289" s="137"/>
      <c r="BXW3289" s="137"/>
      <c r="BXX3289" s="137"/>
      <c r="BXY3289" s="137"/>
      <c r="BXZ3289" s="137"/>
      <c r="BYA3289" s="137"/>
      <c r="BYB3289" s="137"/>
      <c r="BYC3289" s="137"/>
      <c r="BYD3289" s="137"/>
      <c r="BYE3289" s="137"/>
      <c r="BYF3289" s="137"/>
      <c r="BYG3289" s="137"/>
      <c r="BYH3289" s="137"/>
      <c r="BYI3289" s="137"/>
      <c r="BYJ3289" s="137"/>
      <c r="BYK3289" s="137"/>
      <c r="BYL3289" s="137"/>
      <c r="BYM3289" s="137"/>
      <c r="BYN3289" s="137"/>
      <c r="BYO3289" s="137"/>
      <c r="BYP3289" s="137"/>
      <c r="BYQ3289" s="137"/>
      <c r="BYR3289" s="137"/>
      <c r="BYS3289" s="137"/>
      <c r="BYT3289" s="137"/>
      <c r="BYU3289" s="137"/>
      <c r="BYV3289" s="137"/>
      <c r="BYW3289" s="137"/>
      <c r="BYX3289" s="137"/>
      <c r="BYY3289" s="137"/>
      <c r="BYZ3289" s="137"/>
      <c r="BZA3289" s="137"/>
      <c r="BZB3289" s="137"/>
      <c r="BZC3289" s="137"/>
      <c r="BZD3289" s="137"/>
      <c r="BZE3289" s="137"/>
      <c r="BZF3289" s="137"/>
      <c r="BZG3289" s="137"/>
      <c r="BZH3289" s="137"/>
      <c r="BZI3289" s="137"/>
      <c r="BZJ3289" s="137"/>
      <c r="BZK3289" s="137"/>
      <c r="BZL3289" s="137"/>
      <c r="BZM3289" s="137"/>
      <c r="BZN3289" s="137"/>
      <c r="BZO3289" s="137"/>
      <c r="BZP3289" s="137"/>
      <c r="BZQ3289" s="137"/>
      <c r="BZR3289" s="137"/>
      <c r="BZS3289" s="137"/>
      <c r="BZT3289" s="137"/>
      <c r="BZU3289" s="137"/>
      <c r="BZV3289" s="137"/>
      <c r="BZW3289" s="137"/>
      <c r="BZX3289" s="137"/>
      <c r="BZY3289" s="137"/>
      <c r="BZZ3289" s="137"/>
      <c r="CAA3289" s="137"/>
      <c r="CAB3289" s="137"/>
      <c r="CAC3289" s="137"/>
      <c r="CAD3289" s="137"/>
      <c r="CAE3289" s="137"/>
      <c r="CAF3289" s="137"/>
      <c r="CAG3289" s="137"/>
      <c r="CAH3289" s="137"/>
      <c r="CAI3289" s="137"/>
      <c r="CAJ3289" s="137"/>
      <c r="CAK3289" s="137"/>
      <c r="CAL3289" s="137"/>
      <c r="CAM3289" s="137"/>
      <c r="CAN3289" s="137"/>
      <c r="CAO3289" s="137"/>
      <c r="CAP3289" s="137"/>
      <c r="CAQ3289" s="137"/>
      <c r="CAR3289" s="137"/>
      <c r="CAS3289" s="137"/>
      <c r="CAT3289" s="137"/>
      <c r="CAU3289" s="137"/>
      <c r="CAV3289" s="137"/>
      <c r="CAW3289" s="137"/>
      <c r="CAX3289" s="137"/>
      <c r="CAY3289" s="137"/>
      <c r="CAZ3289" s="137"/>
      <c r="CBA3289" s="137"/>
      <c r="CBB3289" s="137"/>
      <c r="CBC3289" s="137"/>
      <c r="CBD3289" s="137"/>
      <c r="CBE3289" s="137"/>
      <c r="CBF3289" s="137"/>
      <c r="CBG3289" s="137"/>
      <c r="CBH3289" s="137"/>
      <c r="CBI3289" s="137"/>
      <c r="CBJ3289" s="137"/>
      <c r="CBK3289" s="137"/>
      <c r="CBL3289" s="137"/>
      <c r="CBM3289" s="137"/>
      <c r="CBN3289" s="137"/>
      <c r="CBO3289" s="137"/>
      <c r="CBP3289" s="137"/>
      <c r="CBQ3289" s="137"/>
      <c r="CBR3289" s="137"/>
      <c r="CBS3289" s="137"/>
      <c r="CBT3289" s="137"/>
      <c r="CBU3289" s="137"/>
      <c r="CBV3289" s="137"/>
      <c r="CBW3289" s="137"/>
      <c r="CBX3289" s="137"/>
      <c r="CBY3289" s="137"/>
      <c r="CBZ3289" s="137"/>
      <c r="CCA3289" s="137"/>
      <c r="CCB3289" s="137"/>
      <c r="CCC3289" s="137"/>
      <c r="CCD3289" s="137"/>
      <c r="CCE3289" s="137"/>
      <c r="CCF3289" s="137"/>
      <c r="CCG3289" s="137"/>
      <c r="CCH3289" s="137"/>
      <c r="CCI3289" s="137"/>
      <c r="CCJ3289" s="137"/>
      <c r="CCK3289" s="137"/>
      <c r="CCL3289" s="137"/>
      <c r="CCM3289" s="137"/>
      <c r="CCN3289" s="137"/>
      <c r="CCO3289" s="137"/>
      <c r="CCP3289" s="137"/>
      <c r="CCQ3289" s="137"/>
      <c r="CCR3289" s="137"/>
      <c r="CCS3289" s="137"/>
      <c r="CCT3289" s="137"/>
      <c r="CCU3289" s="137"/>
      <c r="CCV3289" s="137"/>
      <c r="CCW3289" s="137"/>
      <c r="CCX3289" s="137"/>
      <c r="CCY3289" s="137"/>
      <c r="CCZ3289" s="137"/>
      <c r="CDA3289" s="137"/>
      <c r="CDB3289" s="137"/>
      <c r="CDC3289" s="137"/>
      <c r="CDD3289" s="137"/>
      <c r="CDE3289" s="137"/>
      <c r="CDF3289" s="137"/>
      <c r="CDG3289" s="137"/>
      <c r="CDH3289" s="137"/>
      <c r="CDI3289" s="137"/>
      <c r="CDJ3289" s="137"/>
      <c r="CDK3289" s="137"/>
      <c r="CDL3289" s="137"/>
      <c r="CDM3289" s="137"/>
      <c r="CDN3289" s="137"/>
      <c r="CDO3289" s="137"/>
      <c r="CDP3289" s="137"/>
      <c r="CDQ3289" s="137"/>
      <c r="CDR3289" s="137"/>
      <c r="CDS3289" s="137"/>
      <c r="CDT3289" s="137"/>
      <c r="CDU3289" s="137"/>
      <c r="CDV3289" s="137"/>
      <c r="CDW3289" s="137"/>
      <c r="CDX3289" s="137"/>
      <c r="CDY3289" s="137"/>
      <c r="CDZ3289" s="137"/>
      <c r="CEA3289" s="137"/>
      <c r="CEB3289" s="137"/>
      <c r="CEC3289" s="137"/>
      <c r="CED3289" s="137"/>
      <c r="CEE3289" s="137"/>
      <c r="CEF3289" s="137"/>
      <c r="CEG3289" s="137"/>
      <c r="CEH3289" s="137"/>
      <c r="CEI3289" s="137"/>
      <c r="CEJ3289" s="137"/>
      <c r="CEK3289" s="137"/>
      <c r="CEL3289" s="137"/>
      <c r="CEM3289" s="137"/>
      <c r="CEN3289" s="137"/>
      <c r="CEO3289" s="137"/>
      <c r="CEP3289" s="137"/>
      <c r="CEQ3289" s="137"/>
      <c r="CER3289" s="137"/>
      <c r="CES3289" s="137"/>
      <c r="CET3289" s="137"/>
      <c r="CEU3289" s="137"/>
      <c r="CEV3289" s="137"/>
      <c r="CEW3289" s="137"/>
      <c r="CEX3289" s="137"/>
      <c r="CEY3289" s="137"/>
      <c r="CEZ3289" s="137"/>
      <c r="CFA3289" s="137"/>
      <c r="CFB3289" s="137"/>
      <c r="CFC3289" s="137"/>
      <c r="CFD3289" s="137"/>
      <c r="CFE3289" s="137"/>
      <c r="CFF3289" s="137"/>
      <c r="CFG3289" s="137"/>
      <c r="CFH3289" s="137"/>
      <c r="CFI3289" s="137"/>
      <c r="CFJ3289" s="137"/>
      <c r="CFK3289" s="137"/>
      <c r="CFL3289" s="137"/>
      <c r="CFM3289" s="137"/>
      <c r="CFN3289" s="137"/>
      <c r="CFO3289" s="137"/>
      <c r="CFP3289" s="137"/>
      <c r="CFQ3289" s="137"/>
      <c r="CFR3289" s="137"/>
      <c r="CFS3289" s="137"/>
      <c r="CFT3289" s="137"/>
      <c r="CFU3289" s="137"/>
      <c r="CFV3289" s="137"/>
      <c r="CFW3289" s="137"/>
      <c r="CFX3289" s="137"/>
      <c r="CFY3289" s="137"/>
      <c r="CFZ3289" s="137"/>
      <c r="CGA3289" s="137"/>
      <c r="CGB3289" s="137"/>
      <c r="CGC3289" s="137"/>
      <c r="CGD3289" s="137"/>
      <c r="CGE3289" s="137"/>
      <c r="CGF3289" s="137"/>
      <c r="CGG3289" s="137"/>
      <c r="CGH3289" s="137"/>
      <c r="CGI3289" s="137"/>
      <c r="CGJ3289" s="137"/>
      <c r="CGK3289" s="137"/>
      <c r="CGL3289" s="137"/>
      <c r="CGM3289" s="137"/>
      <c r="CGN3289" s="137"/>
      <c r="CGO3289" s="137"/>
      <c r="CGP3289" s="137"/>
      <c r="CGQ3289" s="137"/>
      <c r="CGR3289" s="137"/>
      <c r="CGS3289" s="137"/>
      <c r="CGT3289" s="137"/>
      <c r="CGU3289" s="137"/>
      <c r="CGV3289" s="137"/>
      <c r="CGW3289" s="137"/>
      <c r="CGX3289" s="137"/>
      <c r="CGY3289" s="137"/>
      <c r="CGZ3289" s="137"/>
      <c r="CHA3289" s="137"/>
      <c r="CHB3289" s="137"/>
      <c r="CHC3289" s="137"/>
      <c r="CHD3289" s="137"/>
      <c r="CHE3289" s="137"/>
      <c r="CHF3289" s="137"/>
      <c r="CHG3289" s="137"/>
      <c r="CHH3289" s="137"/>
      <c r="CHI3289" s="137"/>
      <c r="CHJ3289" s="137"/>
      <c r="CHK3289" s="137"/>
      <c r="CHL3289" s="137"/>
      <c r="CHM3289" s="137"/>
      <c r="CHN3289" s="137"/>
      <c r="CHO3289" s="137"/>
      <c r="CHP3289" s="137"/>
      <c r="CHQ3289" s="137"/>
      <c r="CHR3289" s="137"/>
      <c r="CHS3289" s="137"/>
      <c r="CHT3289" s="137"/>
      <c r="CHU3289" s="137"/>
      <c r="CHV3289" s="137"/>
      <c r="CHW3289" s="137"/>
      <c r="CHX3289" s="137"/>
      <c r="CHY3289" s="137"/>
      <c r="CHZ3289" s="137"/>
      <c r="CIA3289" s="137"/>
      <c r="CIB3289" s="137"/>
      <c r="CIC3289" s="137"/>
      <c r="CID3289" s="137"/>
      <c r="CIE3289" s="137"/>
      <c r="CIF3289" s="137"/>
      <c r="CIG3289" s="137"/>
      <c r="CIH3289" s="137"/>
      <c r="CII3289" s="137"/>
      <c r="CIJ3289" s="137"/>
      <c r="CIK3289" s="137"/>
      <c r="CIL3289" s="137"/>
      <c r="CIM3289" s="137"/>
      <c r="CIN3289" s="137"/>
      <c r="CIO3289" s="137"/>
      <c r="CIP3289" s="137"/>
      <c r="CIQ3289" s="137"/>
      <c r="CIR3289" s="137"/>
      <c r="CIS3289" s="137"/>
      <c r="CIT3289" s="137"/>
      <c r="CIU3289" s="137"/>
      <c r="CIV3289" s="137"/>
      <c r="CIW3289" s="137"/>
      <c r="CIX3289" s="137"/>
      <c r="CIY3289" s="137"/>
      <c r="CIZ3289" s="137"/>
      <c r="CJA3289" s="137"/>
      <c r="CJB3289" s="137"/>
      <c r="CJC3289" s="137"/>
      <c r="CJD3289" s="137"/>
      <c r="CJE3289" s="137"/>
      <c r="CJF3289" s="137"/>
      <c r="CJG3289" s="137"/>
      <c r="CJH3289" s="137"/>
      <c r="CJI3289" s="137"/>
      <c r="CJJ3289" s="137"/>
      <c r="CJK3289" s="137"/>
      <c r="CJL3289" s="137"/>
      <c r="CJM3289" s="137"/>
      <c r="CJN3289" s="137"/>
      <c r="CJO3289" s="137"/>
      <c r="CJP3289" s="137"/>
      <c r="CJQ3289" s="137"/>
      <c r="CJR3289" s="137"/>
      <c r="CJS3289" s="137"/>
      <c r="CJT3289" s="137"/>
      <c r="CJU3289" s="137"/>
      <c r="CJV3289" s="137"/>
      <c r="CJW3289" s="137"/>
      <c r="CJX3289" s="137"/>
      <c r="CJY3289" s="137"/>
      <c r="CJZ3289" s="137"/>
      <c r="CKA3289" s="137"/>
      <c r="CKB3289" s="137"/>
      <c r="CKC3289" s="137"/>
      <c r="CKD3289" s="137"/>
      <c r="CKE3289" s="137"/>
      <c r="CKF3289" s="137"/>
      <c r="CKG3289" s="137"/>
      <c r="CKH3289" s="137"/>
      <c r="CKI3289" s="137"/>
      <c r="CKJ3289" s="137"/>
      <c r="CKK3289" s="137"/>
      <c r="CKL3289" s="137"/>
      <c r="CKM3289" s="137"/>
      <c r="CKN3289" s="137"/>
      <c r="CKO3289" s="137"/>
      <c r="CKP3289" s="137"/>
      <c r="CKQ3289" s="137"/>
      <c r="CKR3289" s="137"/>
      <c r="CKS3289" s="137"/>
      <c r="CKT3289" s="137"/>
      <c r="CKU3289" s="137"/>
      <c r="CKV3289" s="137"/>
      <c r="CKW3289" s="137"/>
      <c r="CKX3289" s="137"/>
      <c r="CKY3289" s="137"/>
      <c r="CKZ3289" s="137"/>
      <c r="CLA3289" s="137"/>
      <c r="CLB3289" s="137"/>
      <c r="CLC3289" s="137"/>
      <c r="CLD3289" s="137"/>
      <c r="CLE3289" s="137"/>
      <c r="CLF3289" s="137"/>
      <c r="CLG3289" s="137"/>
      <c r="CLH3289" s="137"/>
      <c r="CLI3289" s="137"/>
      <c r="CLJ3289" s="137"/>
      <c r="CLK3289" s="137"/>
      <c r="CLL3289" s="137"/>
      <c r="CLM3289" s="137"/>
      <c r="CLN3289" s="137"/>
      <c r="CLO3289" s="137"/>
      <c r="CLP3289" s="137"/>
      <c r="CLQ3289" s="137"/>
      <c r="CLR3289" s="137"/>
      <c r="CLS3289" s="137"/>
      <c r="CLT3289" s="137"/>
      <c r="CLU3289" s="137"/>
      <c r="CLV3289" s="137"/>
      <c r="CLW3289" s="137"/>
      <c r="CLX3289" s="137"/>
      <c r="CLY3289" s="137"/>
      <c r="CLZ3289" s="137"/>
      <c r="CMA3289" s="137"/>
      <c r="CMB3289" s="137"/>
      <c r="CMC3289" s="137"/>
      <c r="CMD3289" s="137"/>
      <c r="CME3289" s="137"/>
      <c r="CMF3289" s="137"/>
      <c r="CMG3289" s="137"/>
      <c r="CMH3289" s="137"/>
      <c r="CMI3289" s="137"/>
      <c r="CMJ3289" s="137"/>
      <c r="CMK3289" s="137"/>
      <c r="CML3289" s="137"/>
      <c r="CMM3289" s="137"/>
      <c r="CMN3289" s="137"/>
      <c r="CMO3289" s="137"/>
      <c r="CMP3289" s="137"/>
      <c r="CMQ3289" s="137"/>
      <c r="CMR3289" s="137"/>
      <c r="CMS3289" s="137"/>
      <c r="CMT3289" s="137"/>
      <c r="CMU3289" s="137"/>
      <c r="CMV3289" s="137"/>
      <c r="CMW3289" s="137"/>
      <c r="CMX3289" s="137"/>
      <c r="CMY3289" s="137"/>
      <c r="CMZ3289" s="137"/>
      <c r="CNA3289" s="137"/>
      <c r="CNB3289" s="137"/>
      <c r="CNC3289" s="137"/>
      <c r="CND3289" s="137"/>
      <c r="CNE3289" s="137"/>
      <c r="CNF3289" s="137"/>
      <c r="CNG3289" s="137"/>
      <c r="CNH3289" s="137"/>
      <c r="CNI3289" s="137"/>
      <c r="CNJ3289" s="137"/>
      <c r="CNK3289" s="137"/>
      <c r="CNL3289" s="137"/>
      <c r="CNM3289" s="137"/>
      <c r="CNN3289" s="137"/>
      <c r="CNO3289" s="137"/>
      <c r="CNP3289" s="137"/>
      <c r="CNQ3289" s="137"/>
      <c r="CNR3289" s="137"/>
      <c r="CNS3289" s="137"/>
      <c r="CNT3289" s="137"/>
      <c r="CNU3289" s="137"/>
      <c r="CNV3289" s="137"/>
      <c r="CNW3289" s="137"/>
      <c r="CNX3289" s="137"/>
      <c r="CNY3289" s="137"/>
      <c r="CNZ3289" s="137"/>
      <c r="COA3289" s="137"/>
      <c r="COB3289" s="137"/>
      <c r="COC3289" s="137"/>
      <c r="COD3289" s="137"/>
      <c r="COE3289" s="137"/>
      <c r="COF3289" s="137"/>
      <c r="COG3289" s="137"/>
      <c r="COH3289" s="137"/>
      <c r="COI3289" s="137"/>
      <c r="COJ3289" s="137"/>
      <c r="COK3289" s="137"/>
      <c r="COL3289" s="137"/>
      <c r="COM3289" s="137"/>
      <c r="CON3289" s="137"/>
      <c r="COO3289" s="137"/>
      <c r="COP3289" s="137"/>
      <c r="COQ3289" s="137"/>
      <c r="COR3289" s="137"/>
      <c r="COS3289" s="137"/>
      <c r="COT3289" s="137"/>
      <c r="COU3289" s="137"/>
      <c r="COV3289" s="137"/>
      <c r="COW3289" s="137"/>
      <c r="COX3289" s="137"/>
      <c r="COY3289" s="137"/>
      <c r="COZ3289" s="137"/>
      <c r="CPA3289" s="137"/>
      <c r="CPB3289" s="137"/>
      <c r="CPC3289" s="137"/>
      <c r="CPD3289" s="137"/>
      <c r="CPE3289" s="137"/>
      <c r="CPF3289" s="137"/>
      <c r="CPG3289" s="137"/>
      <c r="CPH3289" s="137"/>
      <c r="CPI3289" s="137"/>
      <c r="CPJ3289" s="137"/>
      <c r="CPK3289" s="137"/>
      <c r="CPL3289" s="137"/>
      <c r="CPM3289" s="137"/>
      <c r="CPN3289" s="137"/>
      <c r="CPO3289" s="137"/>
      <c r="CPP3289" s="137"/>
      <c r="CPQ3289" s="137"/>
      <c r="CPR3289" s="137"/>
      <c r="CPS3289" s="137"/>
      <c r="CPT3289" s="137"/>
      <c r="CPU3289" s="137"/>
      <c r="CPV3289" s="137"/>
      <c r="CPW3289" s="137"/>
      <c r="CPX3289" s="137"/>
      <c r="CPY3289" s="137"/>
      <c r="CPZ3289" s="137"/>
      <c r="CQA3289" s="137"/>
      <c r="CQB3289" s="137"/>
      <c r="CQC3289" s="137"/>
      <c r="CQD3289" s="137"/>
      <c r="CQE3289" s="137"/>
      <c r="CQF3289" s="137"/>
      <c r="CQG3289" s="137"/>
      <c r="CQH3289" s="137"/>
      <c r="CQI3289" s="137"/>
      <c r="CQJ3289" s="137"/>
      <c r="CQK3289" s="137"/>
      <c r="CQL3289" s="137"/>
      <c r="CQM3289" s="137"/>
      <c r="CQN3289" s="137"/>
      <c r="CQO3289" s="137"/>
      <c r="CQP3289" s="137"/>
      <c r="CQQ3289" s="137"/>
      <c r="CQR3289" s="137"/>
      <c r="CQS3289" s="137"/>
      <c r="CQT3289" s="137"/>
      <c r="CQU3289" s="137"/>
      <c r="CQV3289" s="137"/>
      <c r="CQW3289" s="137"/>
      <c r="CQX3289" s="137"/>
      <c r="CQY3289" s="137"/>
      <c r="CQZ3289" s="137"/>
      <c r="CRA3289" s="137"/>
      <c r="CRB3289" s="137"/>
      <c r="CRC3289" s="137"/>
      <c r="CRD3289" s="137"/>
      <c r="CRE3289" s="137"/>
      <c r="CRF3289" s="137"/>
      <c r="CRG3289" s="137"/>
      <c r="CRH3289" s="137"/>
      <c r="CRI3289" s="137"/>
      <c r="CRJ3289" s="137"/>
      <c r="CRK3289" s="137"/>
      <c r="CRL3289" s="137"/>
      <c r="CRM3289" s="137"/>
      <c r="CRN3289" s="137"/>
      <c r="CRO3289" s="137"/>
      <c r="CRP3289" s="137"/>
      <c r="CRQ3289" s="137"/>
      <c r="CRR3289" s="137"/>
      <c r="CRS3289" s="137"/>
      <c r="CRT3289" s="137"/>
      <c r="CRU3289" s="137"/>
      <c r="CRV3289" s="137"/>
      <c r="CRW3289" s="137"/>
      <c r="CRX3289" s="137"/>
      <c r="CRY3289" s="137"/>
      <c r="CRZ3289" s="137"/>
      <c r="CSA3289" s="137"/>
      <c r="CSB3289" s="137"/>
      <c r="CSC3289" s="137"/>
      <c r="CSD3289" s="137"/>
      <c r="CSE3289" s="137"/>
      <c r="CSF3289" s="137"/>
      <c r="CSG3289" s="137"/>
      <c r="CSH3289" s="137"/>
      <c r="CSI3289" s="137"/>
      <c r="CSJ3289" s="137"/>
      <c r="CSK3289" s="137"/>
      <c r="CSL3289" s="137"/>
      <c r="CSM3289" s="137"/>
      <c r="CSN3289" s="137"/>
      <c r="CSO3289" s="137"/>
      <c r="CSP3289" s="137"/>
      <c r="CSQ3289" s="137"/>
      <c r="CSR3289" s="137"/>
      <c r="CSS3289" s="137"/>
      <c r="CST3289" s="137"/>
      <c r="CSU3289" s="137"/>
      <c r="CSV3289" s="137"/>
      <c r="CSW3289" s="137"/>
      <c r="CSX3289" s="137"/>
      <c r="CSY3289" s="137"/>
      <c r="CSZ3289" s="137"/>
      <c r="CTA3289" s="137"/>
      <c r="CTB3289" s="137"/>
      <c r="CTC3289" s="137"/>
      <c r="CTD3289" s="137"/>
      <c r="CTE3289" s="137"/>
      <c r="CTF3289" s="137"/>
      <c r="CTG3289" s="137"/>
      <c r="CTH3289" s="137"/>
      <c r="CTI3289" s="137"/>
      <c r="CTJ3289" s="137"/>
      <c r="CTK3289" s="137"/>
      <c r="CTL3289" s="137"/>
      <c r="CTM3289" s="137"/>
      <c r="CTN3289" s="137"/>
      <c r="CTO3289" s="137"/>
      <c r="CTP3289" s="137"/>
      <c r="CTQ3289" s="137"/>
      <c r="CTR3289" s="137"/>
      <c r="CTS3289" s="137"/>
      <c r="CTT3289" s="137"/>
      <c r="CTU3289" s="137"/>
      <c r="CTV3289" s="137"/>
      <c r="CTW3289" s="137"/>
      <c r="CTX3289" s="137"/>
      <c r="CTY3289" s="137"/>
      <c r="CTZ3289" s="137"/>
      <c r="CUA3289" s="137"/>
      <c r="CUB3289" s="137"/>
      <c r="CUC3289" s="137"/>
      <c r="CUD3289" s="137"/>
      <c r="CUE3289" s="137"/>
      <c r="CUF3289" s="137"/>
      <c r="CUG3289" s="137"/>
      <c r="CUH3289" s="137"/>
      <c r="CUI3289" s="137"/>
      <c r="CUJ3289" s="137"/>
      <c r="CUK3289" s="137"/>
      <c r="CUL3289" s="137"/>
      <c r="CUM3289" s="137"/>
      <c r="CUN3289" s="137"/>
      <c r="CUO3289" s="137"/>
      <c r="CUP3289" s="137"/>
      <c r="CUQ3289" s="137"/>
      <c r="CUR3289" s="137"/>
      <c r="CUS3289" s="137"/>
      <c r="CUT3289" s="137"/>
      <c r="CUU3289" s="137"/>
      <c r="CUV3289" s="137"/>
      <c r="CUW3289" s="137"/>
      <c r="CUX3289" s="137"/>
      <c r="CUY3289" s="137"/>
      <c r="CUZ3289" s="137"/>
      <c r="CVA3289" s="137"/>
      <c r="CVB3289" s="137"/>
      <c r="CVC3289" s="137"/>
      <c r="CVD3289" s="137"/>
      <c r="CVE3289" s="137"/>
      <c r="CVF3289" s="137"/>
      <c r="CVG3289" s="137"/>
      <c r="CVH3289" s="137"/>
      <c r="CVI3289" s="137"/>
      <c r="CVJ3289" s="137"/>
      <c r="CVK3289" s="137"/>
      <c r="CVL3289" s="137"/>
      <c r="CVM3289" s="137"/>
      <c r="CVN3289" s="137"/>
      <c r="CVO3289" s="137"/>
      <c r="CVP3289" s="137"/>
      <c r="CVQ3289" s="137"/>
      <c r="CVR3289" s="137"/>
      <c r="CVS3289" s="137"/>
      <c r="CVT3289" s="137"/>
      <c r="CVU3289" s="137"/>
      <c r="CVV3289" s="137"/>
      <c r="CVW3289" s="137"/>
      <c r="CVX3289" s="137"/>
      <c r="CVY3289" s="137"/>
      <c r="CVZ3289" s="137"/>
      <c r="CWA3289" s="137"/>
      <c r="CWB3289" s="137"/>
      <c r="CWC3289" s="137"/>
      <c r="CWD3289" s="137"/>
      <c r="CWE3289" s="137"/>
      <c r="CWF3289" s="137"/>
      <c r="CWG3289" s="137"/>
      <c r="CWH3289" s="137"/>
      <c r="CWI3289" s="137"/>
      <c r="CWJ3289" s="137"/>
      <c r="CWK3289" s="137"/>
      <c r="CWL3289" s="137"/>
      <c r="CWM3289" s="137"/>
      <c r="CWN3289" s="137"/>
      <c r="CWO3289" s="137"/>
      <c r="CWP3289" s="137"/>
      <c r="CWQ3289" s="137"/>
      <c r="CWR3289" s="137"/>
      <c r="CWS3289" s="137"/>
      <c r="CWT3289" s="137"/>
      <c r="CWU3289" s="137"/>
      <c r="CWV3289" s="137"/>
      <c r="CWW3289" s="137"/>
      <c r="CWX3289" s="137"/>
      <c r="CWY3289" s="137"/>
      <c r="CWZ3289" s="137"/>
      <c r="CXA3289" s="137"/>
      <c r="CXB3289" s="137"/>
      <c r="CXC3289" s="137"/>
      <c r="CXD3289" s="137"/>
      <c r="CXE3289" s="137"/>
      <c r="CXF3289" s="137"/>
      <c r="CXG3289" s="137"/>
      <c r="CXH3289" s="137"/>
      <c r="CXI3289" s="137"/>
      <c r="CXJ3289" s="137"/>
      <c r="CXK3289" s="137"/>
      <c r="CXL3289" s="137"/>
      <c r="CXM3289" s="137"/>
      <c r="CXN3289" s="137"/>
      <c r="CXO3289" s="137"/>
      <c r="CXP3289" s="137"/>
      <c r="CXQ3289" s="137"/>
      <c r="CXR3289" s="137"/>
      <c r="CXS3289" s="137"/>
      <c r="CXT3289" s="137"/>
      <c r="CXU3289" s="137"/>
      <c r="CXV3289" s="137"/>
      <c r="CXW3289" s="137"/>
      <c r="CXX3289" s="137"/>
      <c r="CXY3289" s="137"/>
      <c r="CXZ3289" s="137"/>
      <c r="CYA3289" s="137"/>
      <c r="CYB3289" s="137"/>
      <c r="CYC3289" s="137"/>
      <c r="CYD3289" s="137"/>
      <c r="CYE3289" s="137"/>
      <c r="CYF3289" s="137"/>
      <c r="CYG3289" s="137"/>
      <c r="CYH3289" s="137"/>
      <c r="CYI3289" s="137"/>
      <c r="CYJ3289" s="137"/>
      <c r="CYK3289" s="137"/>
      <c r="CYL3289" s="137"/>
      <c r="CYM3289" s="137"/>
      <c r="CYN3289" s="137"/>
      <c r="CYO3289" s="137"/>
      <c r="CYP3289" s="137"/>
      <c r="CYQ3289" s="137"/>
      <c r="CYR3289" s="137"/>
      <c r="CYS3289" s="137"/>
      <c r="CYT3289" s="137"/>
      <c r="CYU3289" s="137"/>
      <c r="CYV3289" s="137"/>
      <c r="CYW3289" s="137"/>
      <c r="CYX3289" s="137"/>
      <c r="CYY3289" s="137"/>
      <c r="CYZ3289" s="137"/>
      <c r="CZA3289" s="137"/>
      <c r="CZB3289" s="137"/>
      <c r="CZC3289" s="137"/>
      <c r="CZD3289" s="137"/>
      <c r="CZE3289" s="137"/>
      <c r="CZF3289" s="137"/>
      <c r="CZG3289" s="137"/>
      <c r="CZH3289" s="137"/>
      <c r="CZI3289" s="137"/>
      <c r="CZJ3289" s="137"/>
      <c r="CZK3289" s="137"/>
      <c r="CZL3289" s="137"/>
      <c r="CZM3289" s="137"/>
      <c r="CZN3289" s="137"/>
      <c r="CZO3289" s="137"/>
      <c r="CZP3289" s="137"/>
      <c r="CZQ3289" s="137"/>
      <c r="CZR3289" s="137"/>
      <c r="CZS3289" s="137"/>
      <c r="CZT3289" s="137"/>
      <c r="CZU3289" s="137"/>
      <c r="CZV3289" s="137"/>
      <c r="CZW3289" s="137"/>
      <c r="CZX3289" s="137"/>
      <c r="CZY3289" s="137"/>
      <c r="CZZ3289" s="137"/>
      <c r="DAA3289" s="137"/>
      <c r="DAB3289" s="137"/>
      <c r="DAC3289" s="137"/>
      <c r="DAD3289" s="137"/>
      <c r="DAE3289" s="137"/>
      <c r="DAF3289" s="137"/>
      <c r="DAG3289" s="137"/>
      <c r="DAH3289" s="137"/>
      <c r="DAI3289" s="137"/>
      <c r="DAJ3289" s="137"/>
      <c r="DAK3289" s="137"/>
      <c r="DAL3289" s="137"/>
      <c r="DAM3289" s="137"/>
      <c r="DAN3289" s="137"/>
      <c r="DAO3289" s="137"/>
      <c r="DAP3289" s="137"/>
      <c r="DAQ3289" s="137"/>
      <c r="DAR3289" s="137"/>
      <c r="DAS3289" s="137"/>
      <c r="DAT3289" s="137"/>
      <c r="DAU3289" s="137"/>
      <c r="DAV3289" s="137"/>
      <c r="DAW3289" s="137"/>
      <c r="DAX3289" s="137"/>
      <c r="DAY3289" s="137"/>
      <c r="DAZ3289" s="137"/>
      <c r="DBA3289" s="137"/>
      <c r="DBB3289" s="137"/>
      <c r="DBC3289" s="137"/>
      <c r="DBD3289" s="137"/>
      <c r="DBE3289" s="137"/>
      <c r="DBF3289" s="137"/>
      <c r="DBG3289" s="137"/>
      <c r="DBH3289" s="137"/>
      <c r="DBI3289" s="137"/>
      <c r="DBJ3289" s="137"/>
      <c r="DBK3289" s="137"/>
      <c r="DBL3289" s="137"/>
      <c r="DBM3289" s="137"/>
      <c r="DBN3289" s="137"/>
      <c r="DBO3289" s="137"/>
      <c r="DBP3289" s="137"/>
      <c r="DBQ3289" s="137"/>
      <c r="DBR3289" s="137"/>
      <c r="DBS3289" s="137"/>
      <c r="DBT3289" s="137"/>
      <c r="DBU3289" s="137"/>
      <c r="DBV3289" s="137"/>
      <c r="DBW3289" s="137"/>
      <c r="DBX3289" s="137"/>
      <c r="DBY3289" s="137"/>
      <c r="DBZ3289" s="137"/>
      <c r="DCA3289" s="137"/>
      <c r="DCB3289" s="137"/>
      <c r="DCC3289" s="137"/>
      <c r="DCD3289" s="137"/>
      <c r="DCE3289" s="137"/>
      <c r="DCF3289" s="137"/>
      <c r="DCG3289" s="137"/>
      <c r="DCH3289" s="137"/>
      <c r="DCI3289" s="137"/>
      <c r="DCJ3289" s="137"/>
      <c r="DCK3289" s="137"/>
      <c r="DCL3289" s="137"/>
      <c r="DCM3289" s="137"/>
      <c r="DCN3289" s="137"/>
      <c r="DCO3289" s="137"/>
      <c r="DCP3289" s="137"/>
      <c r="DCQ3289" s="137"/>
      <c r="DCR3289" s="137"/>
      <c r="DCS3289" s="137"/>
      <c r="DCT3289" s="137"/>
      <c r="DCU3289" s="137"/>
      <c r="DCV3289" s="137"/>
      <c r="DCW3289" s="137"/>
      <c r="DCX3289" s="137"/>
      <c r="DCY3289" s="137"/>
      <c r="DCZ3289" s="137"/>
      <c r="DDA3289" s="137"/>
      <c r="DDB3289" s="137"/>
      <c r="DDC3289" s="137"/>
      <c r="DDD3289" s="137"/>
      <c r="DDE3289" s="137"/>
      <c r="DDF3289" s="137"/>
      <c r="DDG3289" s="137"/>
      <c r="DDH3289" s="137"/>
      <c r="DDI3289" s="137"/>
      <c r="DDJ3289" s="137"/>
      <c r="DDK3289" s="137"/>
      <c r="DDL3289" s="137"/>
      <c r="DDM3289" s="137"/>
      <c r="DDN3289" s="137"/>
      <c r="DDO3289" s="137"/>
      <c r="DDP3289" s="137"/>
      <c r="DDQ3289" s="137"/>
      <c r="DDR3289" s="137"/>
      <c r="DDS3289" s="137"/>
      <c r="DDT3289" s="137"/>
      <c r="DDU3289" s="137"/>
      <c r="DDV3289" s="137"/>
      <c r="DDW3289" s="137"/>
      <c r="DDX3289" s="137"/>
      <c r="DDY3289" s="137"/>
      <c r="DDZ3289" s="137"/>
      <c r="DEA3289" s="137"/>
      <c r="DEB3289" s="137"/>
      <c r="DEC3289" s="137"/>
      <c r="DED3289" s="137"/>
      <c r="DEE3289" s="137"/>
      <c r="DEF3289" s="137"/>
      <c r="DEG3289" s="137"/>
      <c r="DEH3289" s="137"/>
      <c r="DEI3289" s="137"/>
      <c r="DEJ3289" s="137"/>
      <c r="DEK3289" s="137"/>
      <c r="DEL3289" s="137"/>
      <c r="DEM3289" s="137"/>
      <c r="DEN3289" s="137"/>
      <c r="DEO3289" s="137"/>
      <c r="DEP3289" s="137"/>
      <c r="DEQ3289" s="137"/>
      <c r="DER3289" s="137"/>
      <c r="DES3289" s="137"/>
      <c r="DET3289" s="137"/>
      <c r="DEU3289" s="137"/>
      <c r="DEV3289" s="137"/>
      <c r="DEW3289" s="137"/>
      <c r="DEX3289" s="137"/>
      <c r="DEY3289" s="137"/>
      <c r="DEZ3289" s="137"/>
      <c r="DFA3289" s="137"/>
      <c r="DFB3289" s="137"/>
      <c r="DFC3289" s="137"/>
      <c r="DFD3289" s="137"/>
      <c r="DFE3289" s="137"/>
      <c r="DFF3289" s="137"/>
      <c r="DFG3289" s="137"/>
      <c r="DFH3289" s="137"/>
      <c r="DFI3289" s="137"/>
      <c r="DFJ3289" s="137"/>
      <c r="DFK3289" s="137"/>
      <c r="DFL3289" s="137"/>
      <c r="DFM3289" s="137"/>
      <c r="DFN3289" s="137"/>
      <c r="DFO3289" s="137"/>
      <c r="DFP3289" s="137"/>
      <c r="DFQ3289" s="137"/>
      <c r="DFR3289" s="137"/>
      <c r="DFS3289" s="137"/>
      <c r="DFT3289" s="137"/>
      <c r="DFU3289" s="137"/>
      <c r="DFV3289" s="137"/>
      <c r="DFW3289" s="137"/>
      <c r="DFX3289" s="137"/>
      <c r="DFY3289" s="137"/>
      <c r="DFZ3289" s="137"/>
      <c r="DGA3289" s="137"/>
      <c r="DGB3289" s="137"/>
      <c r="DGC3289" s="137"/>
      <c r="DGD3289" s="137"/>
      <c r="DGE3289" s="137"/>
      <c r="DGF3289" s="137"/>
      <c r="DGG3289" s="137"/>
      <c r="DGH3289" s="137"/>
      <c r="DGI3289" s="137"/>
      <c r="DGJ3289" s="137"/>
      <c r="DGK3289" s="137"/>
      <c r="DGL3289" s="137"/>
      <c r="DGM3289" s="137"/>
      <c r="DGN3289" s="137"/>
      <c r="DGO3289" s="137"/>
      <c r="DGP3289" s="137"/>
      <c r="DGQ3289" s="137"/>
      <c r="DGR3289" s="137"/>
      <c r="DGS3289" s="137"/>
      <c r="DGT3289" s="137"/>
      <c r="DGU3289" s="137"/>
      <c r="DGV3289" s="137"/>
      <c r="DGW3289" s="137"/>
      <c r="DGX3289" s="137"/>
      <c r="DGY3289" s="137"/>
      <c r="DGZ3289" s="137"/>
      <c r="DHA3289" s="137"/>
      <c r="DHB3289" s="137"/>
      <c r="DHC3289" s="137"/>
      <c r="DHD3289" s="137"/>
      <c r="DHE3289" s="137"/>
      <c r="DHF3289" s="137"/>
      <c r="DHG3289" s="137"/>
      <c r="DHH3289" s="137"/>
      <c r="DHI3289" s="137"/>
      <c r="DHJ3289" s="137"/>
      <c r="DHK3289" s="137"/>
      <c r="DHL3289" s="137"/>
      <c r="DHM3289" s="137"/>
      <c r="DHN3289" s="137"/>
      <c r="DHO3289" s="137"/>
    </row>
    <row r="3290" spans="1:2927" s="148" customFormat="1" ht="26.15" customHeight="1" outlineLevel="1" x14ac:dyDescent="0.35">
      <c r="A3290" s="83" t="s">
        <v>4539</v>
      </c>
      <c r="B3290" s="84" t="s">
        <v>73</v>
      </c>
      <c r="C3290" s="85"/>
      <c r="D3290" s="86"/>
      <c r="E3290" s="101"/>
      <c r="F3290" s="101"/>
      <c r="G3290" s="101"/>
      <c r="H3290" s="101"/>
      <c r="I3290" s="101">
        <f t="shared" si="201"/>
        <v>0</v>
      </c>
      <c r="J3290" s="101"/>
      <c r="K3290" s="101"/>
      <c r="L3290" s="101"/>
      <c r="M3290" s="101"/>
      <c r="N3290" s="101">
        <f t="shared" si="200"/>
        <v>0</v>
      </c>
      <c r="O3290" s="88">
        <v>46073</v>
      </c>
      <c r="P3290" s="88">
        <v>46099</v>
      </c>
      <c r="Q3290" s="89">
        <v>0.06</v>
      </c>
      <c r="R3290" s="90" t="s">
        <v>33</v>
      </c>
      <c r="S3290" s="91"/>
      <c r="T3290" s="91"/>
      <c r="U3290" s="102"/>
      <c r="V3290" s="137"/>
      <c r="W3290" s="137"/>
      <c r="X3290" s="137"/>
      <c r="Y3290" s="137"/>
      <c r="Z3290" s="137"/>
      <c r="AA3290" s="137"/>
      <c r="AB3290" s="137"/>
      <c r="AC3290" s="137"/>
      <c r="AD3290" s="137"/>
      <c r="AE3290" s="137"/>
      <c r="AF3290" s="137"/>
      <c r="AG3290" s="137"/>
      <c r="AH3290" s="137"/>
      <c r="AI3290" s="137"/>
      <c r="AJ3290" s="137"/>
      <c r="AK3290" s="137"/>
      <c r="AL3290" s="137"/>
      <c r="AM3290" s="137"/>
      <c r="AN3290" s="137"/>
      <c r="AO3290" s="137"/>
      <c r="AP3290" s="137"/>
      <c r="AQ3290" s="137"/>
      <c r="AR3290" s="137"/>
      <c r="AS3290" s="137"/>
      <c r="AT3290" s="137"/>
      <c r="AU3290" s="137"/>
      <c r="AV3290" s="137"/>
      <c r="AW3290" s="137"/>
      <c r="AX3290" s="137"/>
      <c r="AY3290" s="137"/>
      <c r="AZ3290" s="137"/>
      <c r="BA3290" s="137"/>
      <c r="BB3290" s="137"/>
      <c r="BC3290" s="137"/>
      <c r="BD3290" s="137"/>
      <c r="BE3290" s="137"/>
      <c r="BF3290" s="137"/>
      <c r="BG3290" s="137"/>
      <c r="BH3290" s="137"/>
      <c r="BI3290" s="137"/>
      <c r="BJ3290" s="137"/>
      <c r="BK3290" s="137"/>
      <c r="BL3290" s="137"/>
      <c r="BM3290" s="137"/>
      <c r="BN3290" s="137"/>
      <c r="BO3290" s="137"/>
      <c r="BP3290" s="137"/>
      <c r="BQ3290" s="137"/>
      <c r="BR3290" s="137"/>
      <c r="BS3290" s="137"/>
      <c r="BT3290" s="137"/>
      <c r="BU3290" s="137"/>
      <c r="BV3290" s="137"/>
      <c r="BW3290" s="137"/>
      <c r="BX3290" s="137"/>
      <c r="BY3290" s="137"/>
      <c r="BZ3290" s="137"/>
      <c r="CA3290" s="137"/>
      <c r="CB3290" s="137"/>
      <c r="CC3290" s="137"/>
      <c r="CD3290" s="137"/>
      <c r="CE3290" s="137"/>
      <c r="CF3290" s="137"/>
      <c r="CG3290" s="137"/>
      <c r="CH3290" s="137"/>
      <c r="CI3290" s="137"/>
      <c r="CJ3290" s="137"/>
      <c r="CK3290" s="137"/>
      <c r="CL3290" s="137"/>
      <c r="CM3290" s="137"/>
      <c r="CN3290" s="137"/>
      <c r="CO3290" s="137"/>
      <c r="CP3290" s="137"/>
      <c r="CQ3290" s="137"/>
      <c r="CR3290" s="137"/>
      <c r="CS3290" s="137"/>
      <c r="CT3290" s="137"/>
      <c r="CU3290" s="137"/>
      <c r="CV3290" s="137"/>
      <c r="CW3290" s="137"/>
      <c r="CX3290" s="137"/>
      <c r="CY3290" s="137"/>
      <c r="CZ3290" s="137"/>
      <c r="DA3290" s="137"/>
      <c r="DB3290" s="137"/>
      <c r="DC3290" s="137"/>
      <c r="DD3290" s="137"/>
      <c r="DE3290" s="137"/>
      <c r="DF3290" s="137"/>
      <c r="DG3290" s="137"/>
      <c r="DH3290" s="137"/>
      <c r="DI3290" s="137"/>
      <c r="DJ3290" s="137"/>
      <c r="DK3290" s="137"/>
      <c r="DL3290" s="137"/>
      <c r="DM3290" s="137"/>
      <c r="DN3290" s="137"/>
      <c r="DO3290" s="137"/>
      <c r="DP3290" s="137"/>
      <c r="DQ3290" s="137"/>
      <c r="DR3290" s="137"/>
      <c r="DS3290" s="137"/>
      <c r="DT3290" s="137"/>
      <c r="DU3290" s="137"/>
      <c r="DV3290" s="137"/>
      <c r="DW3290" s="137"/>
      <c r="DX3290" s="137"/>
      <c r="DY3290" s="137"/>
      <c r="DZ3290" s="137"/>
      <c r="EA3290" s="137"/>
      <c r="EB3290" s="137"/>
      <c r="EC3290" s="137"/>
      <c r="ED3290" s="137"/>
      <c r="EE3290" s="137"/>
      <c r="EF3290" s="137"/>
      <c r="EG3290" s="137"/>
      <c r="EH3290" s="137"/>
      <c r="EI3290" s="137"/>
      <c r="EJ3290" s="137"/>
      <c r="EK3290" s="137"/>
      <c r="EL3290" s="137"/>
      <c r="EM3290" s="137"/>
      <c r="EN3290" s="137"/>
      <c r="EO3290" s="137"/>
      <c r="EP3290" s="137"/>
      <c r="EQ3290" s="137"/>
      <c r="ER3290" s="137"/>
      <c r="ES3290" s="137"/>
      <c r="ET3290" s="137"/>
      <c r="EU3290" s="137"/>
      <c r="EV3290" s="137"/>
      <c r="EW3290" s="137"/>
      <c r="EX3290" s="137"/>
      <c r="EY3290" s="137"/>
      <c r="EZ3290" s="137"/>
      <c r="FA3290" s="137"/>
      <c r="FB3290" s="137"/>
      <c r="FC3290" s="137"/>
      <c r="FD3290" s="137"/>
      <c r="FE3290" s="137"/>
      <c r="FF3290" s="137"/>
      <c r="FG3290" s="137"/>
      <c r="FH3290" s="137"/>
      <c r="FI3290" s="137"/>
      <c r="FJ3290" s="137"/>
      <c r="FK3290" s="137"/>
      <c r="FL3290" s="137"/>
      <c r="FM3290" s="137"/>
      <c r="FN3290" s="137"/>
      <c r="FO3290" s="137"/>
      <c r="FP3290" s="137"/>
      <c r="FQ3290" s="137"/>
      <c r="FR3290" s="137"/>
      <c r="FS3290" s="137"/>
      <c r="FT3290" s="137"/>
      <c r="FU3290" s="137"/>
      <c r="FV3290" s="137"/>
      <c r="FW3290" s="137"/>
      <c r="FX3290" s="137"/>
      <c r="FY3290" s="137"/>
      <c r="FZ3290" s="137"/>
      <c r="GA3290" s="137"/>
      <c r="GB3290" s="137"/>
      <c r="GC3290" s="137"/>
      <c r="GD3290" s="137"/>
      <c r="GE3290" s="137"/>
      <c r="GF3290" s="137"/>
      <c r="GG3290" s="137"/>
      <c r="GH3290" s="137"/>
      <c r="GI3290" s="137"/>
      <c r="GJ3290" s="137"/>
      <c r="GK3290" s="137"/>
      <c r="GL3290" s="137"/>
      <c r="GM3290" s="137"/>
      <c r="GN3290" s="137"/>
      <c r="GO3290" s="137"/>
      <c r="GP3290" s="137"/>
      <c r="GQ3290" s="137"/>
      <c r="GR3290" s="137"/>
      <c r="GS3290" s="137"/>
      <c r="GT3290" s="137"/>
      <c r="GU3290" s="137"/>
      <c r="GV3290" s="137"/>
      <c r="GW3290" s="137"/>
      <c r="GX3290" s="137"/>
      <c r="GY3290" s="137"/>
      <c r="GZ3290" s="137"/>
      <c r="HA3290" s="137"/>
      <c r="HB3290" s="137"/>
      <c r="HC3290" s="137"/>
      <c r="HD3290" s="137"/>
      <c r="HE3290" s="137"/>
      <c r="HF3290" s="137"/>
      <c r="HG3290" s="137"/>
      <c r="HH3290" s="137"/>
      <c r="HI3290" s="137"/>
      <c r="HJ3290" s="137"/>
      <c r="HK3290" s="137"/>
      <c r="HL3290" s="137"/>
      <c r="HM3290" s="137"/>
      <c r="HN3290" s="137"/>
      <c r="HO3290" s="137"/>
      <c r="HP3290" s="137"/>
      <c r="HQ3290" s="137"/>
      <c r="HR3290" s="137"/>
      <c r="HS3290" s="137"/>
      <c r="HT3290" s="137"/>
      <c r="HU3290" s="137"/>
      <c r="HV3290" s="137"/>
      <c r="HW3290" s="137"/>
      <c r="HX3290" s="137"/>
      <c r="HY3290" s="137"/>
      <c r="HZ3290" s="137"/>
      <c r="IA3290" s="137"/>
      <c r="IB3290" s="137"/>
      <c r="IC3290" s="137"/>
      <c r="ID3290" s="137"/>
      <c r="IE3290" s="137"/>
      <c r="IF3290" s="137"/>
      <c r="IG3290" s="137"/>
      <c r="IH3290" s="137"/>
      <c r="II3290" s="137"/>
      <c r="IJ3290" s="137"/>
      <c r="IK3290" s="137"/>
      <c r="IL3290" s="137"/>
      <c r="IM3290" s="137"/>
      <c r="IN3290" s="137"/>
      <c r="IO3290" s="137"/>
      <c r="IP3290" s="137"/>
      <c r="IQ3290" s="137"/>
      <c r="IR3290" s="137"/>
      <c r="IS3290" s="137"/>
      <c r="IT3290" s="137"/>
      <c r="IU3290" s="137"/>
      <c r="IV3290" s="137"/>
      <c r="IW3290" s="137"/>
      <c r="IX3290" s="137"/>
      <c r="IY3290" s="137"/>
      <c r="IZ3290" s="137"/>
      <c r="JA3290" s="137"/>
      <c r="JB3290" s="137"/>
      <c r="JC3290" s="137"/>
      <c r="JD3290" s="137"/>
      <c r="JE3290" s="137"/>
      <c r="JF3290" s="137"/>
      <c r="JG3290" s="137"/>
      <c r="JH3290" s="137"/>
      <c r="JI3290" s="137"/>
      <c r="JJ3290" s="137"/>
      <c r="JK3290" s="137"/>
      <c r="JL3290" s="137"/>
      <c r="JM3290" s="137"/>
      <c r="JN3290" s="137"/>
      <c r="JO3290" s="137"/>
      <c r="JP3290" s="137"/>
      <c r="JQ3290" s="137"/>
      <c r="JR3290" s="137"/>
      <c r="JS3290" s="137"/>
      <c r="JT3290" s="137"/>
      <c r="JU3290" s="137"/>
      <c r="JV3290" s="137"/>
      <c r="JW3290" s="137"/>
      <c r="JX3290" s="137"/>
      <c r="JY3290" s="137"/>
      <c r="JZ3290" s="137"/>
      <c r="KA3290" s="137"/>
      <c r="KB3290" s="137"/>
      <c r="KC3290" s="137"/>
      <c r="KD3290" s="137"/>
      <c r="KE3290" s="137"/>
      <c r="KF3290" s="137"/>
      <c r="KG3290" s="137"/>
      <c r="KH3290" s="137"/>
      <c r="KI3290" s="137"/>
      <c r="KJ3290" s="137"/>
      <c r="KK3290" s="137"/>
      <c r="KL3290" s="137"/>
      <c r="KM3290" s="137"/>
      <c r="KN3290" s="137"/>
      <c r="KO3290" s="137"/>
      <c r="KP3290" s="137"/>
      <c r="KQ3290" s="137"/>
      <c r="KR3290" s="137"/>
      <c r="KS3290" s="137"/>
      <c r="KT3290" s="137"/>
      <c r="KU3290" s="137"/>
      <c r="KV3290" s="137"/>
      <c r="KW3290" s="137"/>
      <c r="KX3290" s="137"/>
      <c r="KY3290" s="137"/>
      <c r="KZ3290" s="137"/>
      <c r="LA3290" s="137"/>
      <c r="LB3290" s="137"/>
      <c r="LC3290" s="137"/>
      <c r="LD3290" s="137"/>
      <c r="LE3290" s="137"/>
      <c r="LF3290" s="137"/>
      <c r="LG3290" s="137"/>
      <c r="LH3290" s="137"/>
      <c r="LI3290" s="137"/>
      <c r="LJ3290" s="137"/>
      <c r="LK3290" s="137"/>
      <c r="LL3290" s="137"/>
      <c r="LM3290" s="137"/>
      <c r="LN3290" s="137"/>
      <c r="LO3290" s="137"/>
      <c r="LP3290" s="137"/>
      <c r="LQ3290" s="137"/>
      <c r="LR3290" s="137"/>
      <c r="LS3290" s="137"/>
      <c r="LT3290" s="137"/>
      <c r="LU3290" s="137"/>
      <c r="LV3290" s="137"/>
      <c r="LW3290" s="137"/>
      <c r="LX3290" s="137"/>
      <c r="LY3290" s="137"/>
      <c r="LZ3290" s="137"/>
      <c r="MA3290" s="137"/>
      <c r="MB3290" s="137"/>
      <c r="MC3290" s="137"/>
      <c r="MD3290" s="137"/>
      <c r="ME3290" s="137"/>
      <c r="MF3290" s="137"/>
      <c r="MG3290" s="137"/>
      <c r="MH3290" s="137"/>
      <c r="MI3290" s="137"/>
      <c r="MJ3290" s="137"/>
      <c r="MK3290" s="137"/>
      <c r="ML3290" s="137"/>
      <c r="MM3290" s="137"/>
      <c r="MN3290" s="137"/>
      <c r="MO3290" s="137"/>
      <c r="MP3290" s="137"/>
      <c r="MQ3290" s="137"/>
      <c r="MR3290" s="137"/>
      <c r="MS3290" s="137"/>
      <c r="MT3290" s="137"/>
      <c r="MU3290" s="137"/>
      <c r="MV3290" s="137"/>
      <c r="MW3290" s="137"/>
      <c r="MX3290" s="137"/>
      <c r="MY3290" s="137"/>
      <c r="MZ3290" s="137"/>
      <c r="NA3290" s="137"/>
      <c r="NB3290" s="137"/>
      <c r="NC3290" s="137"/>
      <c r="ND3290" s="137"/>
      <c r="NE3290" s="137"/>
      <c r="NF3290" s="137"/>
      <c r="NG3290" s="137"/>
      <c r="NH3290" s="137"/>
      <c r="NI3290" s="137"/>
      <c r="NJ3290" s="137"/>
      <c r="NK3290" s="137"/>
      <c r="NL3290" s="137"/>
      <c r="NM3290" s="137"/>
      <c r="NN3290" s="137"/>
      <c r="NO3290" s="137"/>
      <c r="NP3290" s="137"/>
      <c r="NQ3290" s="137"/>
      <c r="NR3290" s="137"/>
      <c r="NS3290" s="137"/>
      <c r="NT3290" s="137"/>
      <c r="NU3290" s="137"/>
      <c r="NV3290" s="137"/>
      <c r="NW3290" s="137"/>
      <c r="NX3290" s="137"/>
      <c r="NY3290" s="137"/>
      <c r="NZ3290" s="137"/>
      <c r="OA3290" s="137"/>
      <c r="OB3290" s="137"/>
      <c r="OC3290" s="137"/>
      <c r="OD3290" s="137"/>
      <c r="OE3290" s="137"/>
      <c r="OF3290" s="137"/>
      <c r="OG3290" s="137"/>
      <c r="OH3290" s="137"/>
      <c r="OI3290" s="137"/>
      <c r="OJ3290" s="137"/>
      <c r="OK3290" s="137"/>
      <c r="OL3290" s="137"/>
      <c r="OM3290" s="137"/>
      <c r="ON3290" s="137"/>
      <c r="OO3290" s="137"/>
      <c r="OP3290" s="137"/>
      <c r="OQ3290" s="137"/>
      <c r="OR3290" s="137"/>
      <c r="OS3290" s="137"/>
      <c r="OT3290" s="137"/>
      <c r="OU3290" s="137"/>
      <c r="OV3290" s="137"/>
      <c r="OW3290" s="137"/>
      <c r="OX3290" s="137"/>
      <c r="OY3290" s="137"/>
      <c r="OZ3290" s="137"/>
      <c r="PA3290" s="137"/>
      <c r="PB3290" s="137"/>
      <c r="PC3290" s="137"/>
      <c r="PD3290" s="137"/>
      <c r="PE3290" s="137"/>
      <c r="PF3290" s="137"/>
      <c r="PG3290" s="137"/>
      <c r="PH3290" s="137"/>
      <c r="PI3290" s="137"/>
      <c r="PJ3290" s="137"/>
      <c r="PK3290" s="137"/>
      <c r="PL3290" s="137"/>
      <c r="PM3290" s="137"/>
      <c r="PN3290" s="137"/>
      <c r="PO3290" s="137"/>
      <c r="PP3290" s="137"/>
      <c r="PQ3290" s="137"/>
      <c r="PR3290" s="137"/>
      <c r="PS3290" s="137"/>
      <c r="PT3290" s="137"/>
      <c r="PU3290" s="137"/>
      <c r="PV3290" s="137"/>
      <c r="PW3290" s="137"/>
      <c r="PX3290" s="137"/>
      <c r="PY3290" s="137"/>
      <c r="PZ3290" s="137"/>
      <c r="QA3290" s="137"/>
      <c r="QB3290" s="137"/>
      <c r="QC3290" s="137"/>
      <c r="QD3290" s="137"/>
      <c r="QE3290" s="137"/>
      <c r="QF3290" s="137"/>
      <c r="QG3290" s="137"/>
      <c r="QH3290" s="137"/>
      <c r="QI3290" s="137"/>
      <c r="QJ3290" s="137"/>
      <c r="QK3290" s="137"/>
      <c r="QL3290" s="137"/>
      <c r="QM3290" s="137"/>
      <c r="QN3290" s="137"/>
      <c r="QO3290" s="137"/>
      <c r="QP3290" s="137"/>
      <c r="QQ3290" s="137"/>
      <c r="QR3290" s="137"/>
      <c r="QS3290" s="137"/>
      <c r="QT3290" s="137"/>
      <c r="QU3290" s="137"/>
      <c r="QV3290" s="137"/>
      <c r="QW3290" s="137"/>
      <c r="QX3290" s="137"/>
      <c r="QY3290" s="137"/>
      <c r="QZ3290" s="137"/>
      <c r="RA3290" s="137"/>
      <c r="RB3290" s="137"/>
      <c r="RC3290" s="137"/>
      <c r="RD3290" s="137"/>
      <c r="RE3290" s="137"/>
      <c r="RF3290" s="137"/>
      <c r="RG3290" s="137"/>
      <c r="RH3290" s="137"/>
      <c r="RI3290" s="137"/>
      <c r="RJ3290" s="137"/>
      <c r="RK3290" s="137"/>
      <c r="RL3290" s="137"/>
      <c r="RM3290" s="137"/>
      <c r="RN3290" s="137"/>
      <c r="RO3290" s="137"/>
      <c r="RP3290" s="137"/>
      <c r="RQ3290" s="137"/>
      <c r="RR3290" s="137"/>
      <c r="RS3290" s="137"/>
      <c r="RT3290" s="137"/>
      <c r="RU3290" s="137"/>
      <c r="RV3290" s="137"/>
      <c r="RW3290" s="137"/>
      <c r="RX3290" s="137"/>
      <c r="RY3290" s="137"/>
      <c r="RZ3290" s="137"/>
      <c r="SA3290" s="137"/>
      <c r="SB3290" s="137"/>
      <c r="SC3290" s="137"/>
      <c r="SD3290" s="137"/>
      <c r="SE3290" s="137"/>
      <c r="SF3290" s="137"/>
      <c r="SG3290" s="137"/>
      <c r="SH3290" s="137"/>
      <c r="SI3290" s="137"/>
      <c r="SJ3290" s="137"/>
      <c r="SK3290" s="137"/>
      <c r="SL3290" s="137"/>
      <c r="SM3290" s="137"/>
      <c r="SN3290" s="137"/>
      <c r="SO3290" s="137"/>
      <c r="SP3290" s="137"/>
      <c r="SQ3290" s="137"/>
      <c r="SR3290" s="137"/>
      <c r="SS3290" s="137"/>
      <c r="ST3290" s="137"/>
      <c r="SU3290" s="137"/>
      <c r="SV3290" s="137"/>
      <c r="SW3290" s="137"/>
      <c r="SX3290" s="137"/>
      <c r="SY3290" s="137"/>
      <c r="SZ3290" s="137"/>
      <c r="TA3290" s="137"/>
      <c r="TB3290" s="137"/>
      <c r="TC3290" s="137"/>
      <c r="TD3290" s="137"/>
      <c r="TE3290" s="137"/>
      <c r="TF3290" s="137"/>
      <c r="TG3290" s="137"/>
      <c r="TH3290" s="137"/>
      <c r="TI3290" s="137"/>
      <c r="TJ3290" s="137"/>
      <c r="TK3290" s="137"/>
      <c r="TL3290" s="137"/>
      <c r="TM3290" s="137"/>
      <c r="TN3290" s="137"/>
      <c r="TO3290" s="137"/>
      <c r="TP3290" s="137"/>
      <c r="TQ3290" s="137"/>
      <c r="TR3290" s="137"/>
      <c r="TS3290" s="137"/>
      <c r="TT3290" s="137"/>
      <c r="TU3290" s="137"/>
      <c r="TV3290" s="137"/>
      <c r="TW3290" s="137"/>
      <c r="TX3290" s="137"/>
      <c r="TY3290" s="137"/>
      <c r="TZ3290" s="137"/>
      <c r="UA3290" s="137"/>
      <c r="UB3290" s="137"/>
      <c r="UC3290" s="137"/>
      <c r="UD3290" s="137"/>
      <c r="UE3290" s="137"/>
      <c r="UF3290" s="137"/>
      <c r="UG3290" s="137"/>
      <c r="UH3290" s="137"/>
      <c r="UI3290" s="137"/>
      <c r="UJ3290" s="137"/>
      <c r="UK3290" s="137"/>
      <c r="UL3290" s="137"/>
      <c r="UM3290" s="137"/>
      <c r="UN3290" s="137"/>
      <c r="UO3290" s="137"/>
      <c r="UP3290" s="137"/>
      <c r="UQ3290" s="137"/>
      <c r="UR3290" s="137"/>
      <c r="US3290" s="137"/>
      <c r="UT3290" s="137"/>
      <c r="UU3290" s="137"/>
      <c r="UV3290" s="137"/>
      <c r="UW3290" s="137"/>
      <c r="UX3290" s="137"/>
      <c r="UY3290" s="137"/>
      <c r="UZ3290" s="137"/>
      <c r="VA3290" s="137"/>
      <c r="VB3290" s="137"/>
      <c r="VC3290" s="137"/>
      <c r="VD3290" s="137"/>
      <c r="VE3290" s="137"/>
      <c r="VF3290" s="137"/>
      <c r="VG3290" s="137"/>
      <c r="VH3290" s="137"/>
      <c r="VI3290" s="137"/>
      <c r="VJ3290" s="137"/>
      <c r="VK3290" s="137"/>
      <c r="VL3290" s="137"/>
      <c r="VM3290" s="137"/>
      <c r="VN3290" s="137"/>
      <c r="VO3290" s="137"/>
      <c r="VP3290" s="137"/>
      <c r="VQ3290" s="137"/>
      <c r="VR3290" s="137"/>
      <c r="VS3290" s="137"/>
      <c r="VT3290" s="137"/>
      <c r="VU3290" s="137"/>
      <c r="VV3290" s="137"/>
      <c r="VW3290" s="137"/>
      <c r="VX3290" s="137"/>
      <c r="VY3290" s="137"/>
      <c r="VZ3290" s="137"/>
      <c r="WA3290" s="137"/>
      <c r="WB3290" s="137"/>
      <c r="WC3290" s="137"/>
      <c r="WD3290" s="137"/>
      <c r="WE3290" s="137"/>
      <c r="WF3290" s="137"/>
      <c r="WG3290" s="137"/>
      <c r="WH3290" s="137"/>
      <c r="WI3290" s="137"/>
      <c r="WJ3290" s="137"/>
      <c r="WK3290" s="137"/>
      <c r="WL3290" s="137"/>
      <c r="WM3290" s="137"/>
      <c r="WN3290" s="137"/>
      <c r="WO3290" s="137"/>
      <c r="WP3290" s="137"/>
      <c r="WQ3290" s="137"/>
      <c r="WR3290" s="137"/>
      <c r="WS3290" s="137"/>
      <c r="WT3290" s="137"/>
      <c r="WU3290" s="137"/>
      <c r="WV3290" s="137"/>
      <c r="WW3290" s="137"/>
      <c r="WX3290" s="137"/>
      <c r="WY3290" s="137"/>
      <c r="WZ3290" s="137"/>
      <c r="XA3290" s="137"/>
      <c r="XB3290" s="137"/>
      <c r="XC3290" s="137"/>
      <c r="XD3290" s="137"/>
      <c r="XE3290" s="137"/>
      <c r="XF3290" s="137"/>
      <c r="XG3290" s="137"/>
      <c r="XH3290" s="137"/>
      <c r="XI3290" s="137"/>
      <c r="XJ3290" s="137"/>
      <c r="XK3290" s="137"/>
      <c r="XL3290" s="137"/>
      <c r="XM3290" s="137"/>
      <c r="XN3290" s="137"/>
      <c r="XO3290" s="137"/>
      <c r="XP3290" s="137"/>
      <c r="XQ3290" s="137"/>
      <c r="XR3290" s="137"/>
      <c r="XS3290" s="137"/>
      <c r="XT3290" s="137"/>
      <c r="XU3290" s="137"/>
      <c r="XV3290" s="137"/>
      <c r="XW3290" s="137"/>
      <c r="XX3290" s="137"/>
      <c r="XY3290" s="137"/>
      <c r="XZ3290" s="137"/>
      <c r="YA3290" s="137"/>
      <c r="YB3290" s="137"/>
      <c r="YC3290" s="137"/>
      <c r="YD3290" s="137"/>
      <c r="YE3290" s="137"/>
      <c r="YF3290" s="137"/>
      <c r="YG3290" s="137"/>
      <c r="YH3290" s="137"/>
      <c r="YI3290" s="137"/>
      <c r="YJ3290" s="137"/>
      <c r="YK3290" s="137"/>
      <c r="YL3290" s="137"/>
      <c r="YM3290" s="137"/>
      <c r="YN3290" s="137"/>
      <c r="YO3290" s="137"/>
      <c r="YP3290" s="137"/>
      <c r="YQ3290" s="137"/>
      <c r="YR3290" s="137"/>
      <c r="YS3290" s="137"/>
      <c r="YT3290" s="137"/>
      <c r="YU3290" s="137"/>
      <c r="YV3290" s="137"/>
      <c r="YW3290" s="137"/>
      <c r="YX3290" s="137"/>
      <c r="YY3290" s="137"/>
      <c r="YZ3290" s="137"/>
      <c r="ZA3290" s="137"/>
      <c r="ZB3290" s="137"/>
      <c r="ZC3290" s="137"/>
      <c r="ZD3290" s="137"/>
      <c r="ZE3290" s="137"/>
      <c r="ZF3290" s="137"/>
      <c r="ZG3290" s="137"/>
      <c r="ZH3290" s="137"/>
      <c r="ZI3290" s="137"/>
      <c r="ZJ3290" s="137"/>
      <c r="ZK3290" s="137"/>
      <c r="ZL3290" s="137"/>
      <c r="ZM3290" s="137"/>
      <c r="ZN3290" s="137"/>
      <c r="ZO3290" s="137"/>
      <c r="ZP3290" s="137"/>
      <c r="ZQ3290" s="137"/>
      <c r="ZR3290" s="137"/>
      <c r="ZS3290" s="137"/>
      <c r="ZT3290" s="137"/>
      <c r="ZU3290" s="137"/>
      <c r="ZV3290" s="137"/>
      <c r="ZW3290" s="137"/>
      <c r="ZX3290" s="137"/>
      <c r="ZY3290" s="137"/>
      <c r="ZZ3290" s="137"/>
      <c r="AAA3290" s="137"/>
      <c r="AAB3290" s="137"/>
      <c r="AAC3290" s="137"/>
      <c r="AAD3290" s="137"/>
      <c r="AAE3290" s="137"/>
      <c r="AAF3290" s="137"/>
      <c r="AAG3290" s="137"/>
      <c r="AAH3290" s="137"/>
      <c r="AAI3290" s="137"/>
      <c r="AAJ3290" s="137"/>
      <c r="AAK3290" s="137"/>
      <c r="AAL3290" s="137"/>
      <c r="AAM3290" s="137"/>
      <c r="AAN3290" s="137"/>
      <c r="AAO3290" s="137"/>
      <c r="AAP3290" s="137"/>
      <c r="AAQ3290" s="137"/>
      <c r="AAR3290" s="137"/>
      <c r="AAS3290" s="137"/>
      <c r="AAT3290" s="137"/>
      <c r="AAU3290" s="137"/>
      <c r="AAV3290" s="137"/>
      <c r="AAW3290" s="137"/>
      <c r="AAX3290" s="137"/>
      <c r="AAY3290" s="137"/>
      <c r="AAZ3290" s="137"/>
      <c r="ABA3290" s="137"/>
      <c r="ABB3290" s="137"/>
      <c r="ABC3290" s="137"/>
      <c r="ABD3290" s="137"/>
      <c r="ABE3290" s="137"/>
      <c r="ABF3290" s="137"/>
      <c r="ABG3290" s="137"/>
      <c r="ABH3290" s="137"/>
      <c r="ABI3290" s="137"/>
      <c r="ABJ3290" s="137"/>
      <c r="ABK3290" s="137"/>
      <c r="ABL3290" s="137"/>
      <c r="ABM3290" s="137"/>
      <c r="ABN3290" s="137"/>
      <c r="ABO3290" s="137"/>
      <c r="ABP3290" s="137"/>
      <c r="ABQ3290" s="137"/>
      <c r="ABR3290" s="137"/>
      <c r="ABS3290" s="137"/>
      <c r="ABT3290" s="137"/>
      <c r="ABU3290" s="137"/>
      <c r="ABV3290" s="137"/>
      <c r="ABW3290" s="137"/>
      <c r="ABX3290" s="137"/>
      <c r="ABY3290" s="137"/>
      <c r="ABZ3290" s="137"/>
      <c r="ACA3290" s="137"/>
      <c r="ACB3290" s="137"/>
      <c r="ACC3290" s="137"/>
      <c r="ACD3290" s="137"/>
      <c r="ACE3290" s="137"/>
      <c r="ACF3290" s="137"/>
      <c r="ACG3290" s="137"/>
      <c r="ACH3290" s="137"/>
      <c r="ACI3290" s="137"/>
      <c r="ACJ3290" s="137"/>
      <c r="ACK3290" s="137"/>
      <c r="ACL3290" s="137"/>
      <c r="ACM3290" s="137"/>
      <c r="ACN3290" s="137"/>
      <c r="ACO3290" s="137"/>
      <c r="ACP3290" s="137"/>
      <c r="ACQ3290" s="137"/>
      <c r="ACR3290" s="137"/>
      <c r="ACS3290" s="137"/>
      <c r="ACT3290" s="137"/>
      <c r="ACU3290" s="137"/>
      <c r="ACV3290" s="137"/>
      <c r="ACW3290" s="137"/>
      <c r="ACX3290" s="137"/>
      <c r="ACY3290" s="137"/>
      <c r="ACZ3290" s="137"/>
      <c r="ADA3290" s="137"/>
      <c r="ADB3290" s="137"/>
      <c r="ADC3290" s="137"/>
      <c r="ADD3290" s="137"/>
      <c r="ADE3290" s="137"/>
      <c r="ADF3290" s="137"/>
      <c r="ADG3290" s="137"/>
      <c r="ADH3290" s="137"/>
      <c r="ADI3290" s="137"/>
      <c r="ADJ3290" s="137"/>
      <c r="ADK3290" s="137"/>
      <c r="ADL3290" s="137"/>
      <c r="ADM3290" s="137"/>
      <c r="ADN3290" s="137"/>
      <c r="ADO3290" s="137"/>
      <c r="ADP3290" s="137"/>
      <c r="ADQ3290" s="137"/>
      <c r="ADR3290" s="137"/>
      <c r="ADS3290" s="137"/>
      <c r="ADT3290" s="137"/>
      <c r="ADU3290" s="137"/>
      <c r="ADV3290" s="137"/>
      <c r="ADW3290" s="137"/>
      <c r="ADX3290" s="137"/>
      <c r="ADY3290" s="137"/>
      <c r="ADZ3290" s="137"/>
      <c r="AEA3290" s="137"/>
      <c r="AEB3290" s="137"/>
      <c r="AEC3290" s="137"/>
      <c r="AED3290" s="137"/>
      <c r="AEE3290" s="137"/>
      <c r="AEF3290" s="137"/>
      <c r="AEG3290" s="137"/>
      <c r="AEH3290" s="137"/>
      <c r="AEI3290" s="137"/>
      <c r="AEJ3290" s="137"/>
      <c r="AEK3290" s="137"/>
      <c r="AEL3290" s="137"/>
      <c r="AEM3290" s="137"/>
      <c r="AEN3290" s="137"/>
      <c r="AEO3290" s="137"/>
      <c r="AEP3290" s="137"/>
      <c r="AEQ3290" s="137"/>
      <c r="AER3290" s="137"/>
      <c r="AES3290" s="137"/>
      <c r="AET3290" s="137"/>
      <c r="AEU3290" s="137"/>
      <c r="AEV3290" s="137"/>
      <c r="AEW3290" s="137"/>
      <c r="AEX3290" s="137"/>
      <c r="AEY3290" s="137"/>
      <c r="AEZ3290" s="137"/>
      <c r="AFA3290" s="137"/>
      <c r="AFB3290" s="137"/>
      <c r="AFC3290" s="137"/>
      <c r="AFD3290" s="137"/>
      <c r="AFE3290" s="137"/>
      <c r="AFF3290" s="137"/>
      <c r="AFG3290" s="137"/>
      <c r="AFH3290" s="137"/>
      <c r="AFI3290" s="137"/>
      <c r="AFJ3290" s="137"/>
      <c r="AFK3290" s="137"/>
      <c r="AFL3290" s="137"/>
      <c r="AFM3290" s="137"/>
      <c r="AFN3290" s="137"/>
      <c r="AFO3290" s="137"/>
      <c r="AFP3290" s="137"/>
      <c r="AFQ3290" s="137"/>
      <c r="AFR3290" s="137"/>
      <c r="AFS3290" s="137"/>
      <c r="AFT3290" s="137"/>
      <c r="AFU3290" s="137"/>
      <c r="AFV3290" s="137"/>
      <c r="AFW3290" s="137"/>
      <c r="AFX3290" s="137"/>
      <c r="AFY3290" s="137"/>
      <c r="AFZ3290" s="137"/>
      <c r="AGA3290" s="137"/>
      <c r="AGB3290" s="137"/>
      <c r="AGC3290" s="137"/>
      <c r="AGD3290" s="137"/>
      <c r="AGE3290" s="137"/>
      <c r="AGF3290" s="137"/>
      <c r="AGG3290" s="137"/>
      <c r="AGH3290" s="137"/>
      <c r="AGI3290" s="137"/>
      <c r="AGJ3290" s="137"/>
      <c r="AGK3290" s="137"/>
      <c r="AGL3290" s="137"/>
      <c r="AGM3290" s="137"/>
      <c r="AGN3290" s="137"/>
      <c r="AGO3290" s="137"/>
      <c r="AGP3290" s="137"/>
      <c r="AGQ3290" s="137"/>
      <c r="AGR3290" s="137"/>
      <c r="AGS3290" s="137"/>
      <c r="AGT3290" s="137"/>
      <c r="AGU3290" s="137"/>
      <c r="AGV3290" s="137"/>
      <c r="AGW3290" s="137"/>
      <c r="AGX3290" s="137"/>
      <c r="AGY3290" s="137"/>
      <c r="AGZ3290" s="137"/>
      <c r="AHA3290" s="137"/>
      <c r="AHB3290" s="137"/>
      <c r="AHC3290" s="137"/>
      <c r="AHD3290" s="137"/>
      <c r="AHE3290" s="137"/>
      <c r="AHF3290" s="137"/>
      <c r="AHG3290" s="137"/>
      <c r="AHH3290" s="137"/>
      <c r="AHI3290" s="137"/>
      <c r="AHJ3290" s="137"/>
      <c r="AHK3290" s="137"/>
      <c r="AHL3290" s="137"/>
      <c r="AHM3290" s="137"/>
      <c r="AHN3290" s="137"/>
      <c r="AHO3290" s="137"/>
      <c r="AHP3290" s="137"/>
      <c r="AHQ3290" s="137"/>
      <c r="AHR3290" s="137"/>
      <c r="AHS3290" s="137"/>
      <c r="AHT3290" s="137"/>
      <c r="AHU3290" s="137"/>
      <c r="AHV3290" s="137"/>
      <c r="AHW3290" s="137"/>
      <c r="AHX3290" s="137"/>
      <c r="AHY3290" s="137"/>
      <c r="AHZ3290" s="137"/>
      <c r="AIA3290" s="137"/>
      <c r="AIB3290" s="137"/>
      <c r="AIC3290" s="137"/>
      <c r="AID3290" s="137"/>
      <c r="AIE3290" s="137"/>
      <c r="AIF3290" s="137"/>
      <c r="AIG3290" s="137"/>
      <c r="AIH3290" s="137"/>
      <c r="AII3290" s="137"/>
      <c r="AIJ3290" s="137"/>
      <c r="AIK3290" s="137"/>
      <c r="AIL3290" s="137"/>
      <c r="AIM3290" s="137"/>
      <c r="AIN3290" s="137"/>
      <c r="AIO3290" s="137"/>
      <c r="AIP3290" s="137"/>
      <c r="AIQ3290" s="137"/>
      <c r="AIR3290" s="137"/>
      <c r="AIS3290" s="137"/>
      <c r="AIT3290" s="137"/>
      <c r="AIU3290" s="137"/>
      <c r="AIV3290" s="137"/>
      <c r="AIW3290" s="137"/>
      <c r="AIX3290" s="137"/>
      <c r="AIY3290" s="137"/>
      <c r="AIZ3290" s="137"/>
      <c r="AJA3290" s="137"/>
      <c r="AJB3290" s="137"/>
      <c r="AJC3290" s="137"/>
      <c r="AJD3290" s="137"/>
      <c r="AJE3290" s="137"/>
      <c r="AJF3290" s="137"/>
      <c r="AJG3290" s="137"/>
      <c r="AJH3290" s="137"/>
      <c r="AJI3290" s="137"/>
      <c r="AJJ3290" s="137"/>
      <c r="AJK3290" s="137"/>
      <c r="AJL3290" s="137"/>
      <c r="AJM3290" s="137"/>
      <c r="AJN3290" s="137"/>
      <c r="AJO3290" s="137"/>
      <c r="AJP3290" s="137"/>
      <c r="AJQ3290" s="137"/>
      <c r="AJR3290" s="137"/>
      <c r="AJS3290" s="137"/>
      <c r="AJT3290" s="137"/>
      <c r="AJU3290" s="137"/>
      <c r="AJV3290" s="137"/>
      <c r="AJW3290" s="137"/>
      <c r="AJX3290" s="137"/>
      <c r="AJY3290" s="137"/>
      <c r="AJZ3290" s="137"/>
      <c r="AKA3290" s="137"/>
      <c r="AKB3290" s="137"/>
      <c r="AKC3290" s="137"/>
      <c r="AKD3290" s="137"/>
      <c r="AKE3290" s="137"/>
      <c r="AKF3290" s="137"/>
      <c r="AKG3290" s="137"/>
      <c r="AKH3290" s="137"/>
      <c r="AKI3290" s="137"/>
      <c r="AKJ3290" s="137"/>
      <c r="AKK3290" s="137"/>
      <c r="AKL3290" s="137"/>
      <c r="AKM3290" s="137"/>
      <c r="AKN3290" s="137"/>
      <c r="AKO3290" s="137"/>
      <c r="AKP3290" s="137"/>
      <c r="AKQ3290" s="137"/>
      <c r="AKR3290" s="137"/>
      <c r="AKS3290" s="137"/>
      <c r="AKT3290" s="137"/>
      <c r="AKU3290" s="137"/>
      <c r="AKV3290" s="137"/>
      <c r="AKW3290" s="137"/>
      <c r="AKX3290" s="137"/>
      <c r="AKY3290" s="137"/>
      <c r="AKZ3290" s="137"/>
      <c r="ALA3290" s="137"/>
      <c r="ALB3290" s="137"/>
      <c r="ALC3290" s="137"/>
      <c r="ALD3290" s="137"/>
      <c r="ALE3290" s="137"/>
      <c r="ALF3290" s="137"/>
      <c r="ALG3290" s="137"/>
      <c r="ALH3290" s="137"/>
      <c r="ALI3290" s="137"/>
      <c r="ALJ3290" s="137"/>
      <c r="ALK3290" s="137"/>
      <c r="ALL3290" s="137"/>
      <c r="ALM3290" s="137"/>
      <c r="ALN3290" s="137"/>
      <c r="ALO3290" s="137"/>
      <c r="ALP3290" s="137"/>
      <c r="ALQ3290" s="137"/>
      <c r="ALR3290" s="137"/>
      <c r="ALS3290" s="137"/>
      <c r="ALT3290" s="137"/>
      <c r="ALU3290" s="137"/>
      <c r="ALV3290" s="137"/>
      <c r="ALW3290" s="137"/>
      <c r="ALX3290" s="137"/>
      <c r="ALY3290" s="137"/>
      <c r="ALZ3290" s="137"/>
      <c r="AMA3290" s="137"/>
      <c r="AMB3290" s="137"/>
      <c r="AMC3290" s="137"/>
      <c r="AMD3290" s="137"/>
      <c r="AME3290" s="137"/>
      <c r="AMF3290" s="137"/>
      <c r="AMG3290" s="137"/>
      <c r="AMH3290" s="137"/>
      <c r="AMI3290" s="137"/>
      <c r="AMJ3290" s="137"/>
      <c r="AMK3290" s="137"/>
      <c r="AML3290" s="137"/>
      <c r="AMM3290" s="137"/>
      <c r="AMN3290" s="137"/>
      <c r="AMO3290" s="137"/>
      <c r="AMP3290" s="137"/>
      <c r="AMQ3290" s="137"/>
      <c r="AMR3290" s="137"/>
      <c r="AMS3290" s="137"/>
      <c r="AMT3290" s="137"/>
      <c r="AMU3290" s="137"/>
      <c r="AMV3290" s="137"/>
      <c r="AMW3290" s="137"/>
      <c r="AMX3290" s="137"/>
      <c r="AMY3290" s="137"/>
      <c r="AMZ3290" s="137"/>
      <c r="ANA3290" s="137"/>
      <c r="ANB3290" s="137"/>
      <c r="ANC3290" s="137"/>
      <c r="AND3290" s="137"/>
      <c r="ANE3290" s="137"/>
      <c r="ANF3290" s="137"/>
      <c r="ANG3290" s="137"/>
      <c r="ANH3290" s="137"/>
      <c r="ANI3290" s="137"/>
      <c r="ANJ3290" s="137"/>
      <c r="ANK3290" s="137"/>
      <c r="ANL3290" s="137"/>
      <c r="ANM3290" s="137"/>
      <c r="ANN3290" s="137"/>
      <c r="ANO3290" s="137"/>
      <c r="ANP3290" s="137"/>
      <c r="ANQ3290" s="137"/>
      <c r="ANR3290" s="137"/>
      <c r="ANS3290" s="137"/>
      <c r="ANT3290" s="137"/>
      <c r="ANU3290" s="137"/>
      <c r="ANV3290" s="137"/>
      <c r="ANW3290" s="137"/>
      <c r="ANX3290" s="137"/>
      <c r="ANY3290" s="137"/>
      <c r="ANZ3290" s="137"/>
      <c r="AOA3290" s="137"/>
      <c r="AOB3290" s="137"/>
      <c r="AOC3290" s="137"/>
      <c r="AOD3290" s="137"/>
      <c r="AOE3290" s="137"/>
      <c r="AOF3290" s="137"/>
      <c r="AOG3290" s="137"/>
      <c r="AOH3290" s="137"/>
      <c r="AOI3290" s="137"/>
      <c r="AOJ3290" s="137"/>
      <c r="AOK3290" s="137"/>
      <c r="AOL3290" s="137"/>
      <c r="AOM3290" s="137"/>
      <c r="AON3290" s="137"/>
      <c r="AOO3290" s="137"/>
      <c r="AOP3290" s="137"/>
      <c r="AOQ3290" s="137"/>
      <c r="AOR3290" s="137"/>
      <c r="AOS3290" s="137"/>
      <c r="AOT3290" s="137"/>
      <c r="AOU3290" s="137"/>
      <c r="AOV3290" s="137"/>
      <c r="AOW3290" s="137"/>
      <c r="AOX3290" s="137"/>
      <c r="AOY3290" s="137"/>
      <c r="AOZ3290" s="137"/>
      <c r="APA3290" s="137"/>
      <c r="APB3290" s="137"/>
      <c r="APC3290" s="137"/>
      <c r="APD3290" s="137"/>
      <c r="APE3290" s="137"/>
      <c r="APF3290" s="137"/>
      <c r="APG3290" s="137"/>
      <c r="APH3290" s="137"/>
      <c r="API3290" s="137"/>
      <c r="APJ3290" s="137"/>
      <c r="APK3290" s="137"/>
      <c r="APL3290" s="137"/>
      <c r="APM3290" s="137"/>
      <c r="APN3290" s="137"/>
      <c r="APO3290" s="137"/>
      <c r="APP3290" s="137"/>
      <c r="APQ3290" s="137"/>
      <c r="APR3290" s="137"/>
      <c r="APS3290" s="137"/>
      <c r="APT3290" s="137"/>
      <c r="APU3290" s="137"/>
      <c r="APV3290" s="137"/>
      <c r="APW3290" s="137"/>
      <c r="APX3290" s="137"/>
      <c r="APY3290" s="137"/>
      <c r="APZ3290" s="137"/>
      <c r="AQA3290" s="137"/>
      <c r="AQB3290" s="137"/>
      <c r="AQC3290" s="137"/>
      <c r="AQD3290" s="137"/>
      <c r="AQE3290" s="137"/>
      <c r="AQF3290" s="137"/>
      <c r="AQG3290" s="137"/>
      <c r="AQH3290" s="137"/>
      <c r="AQI3290" s="137"/>
      <c r="AQJ3290" s="137"/>
      <c r="AQK3290" s="137"/>
      <c r="AQL3290" s="137"/>
      <c r="AQM3290" s="137"/>
      <c r="AQN3290" s="137"/>
      <c r="AQO3290" s="137"/>
      <c r="AQP3290" s="137"/>
      <c r="AQQ3290" s="137"/>
      <c r="AQR3290" s="137"/>
      <c r="AQS3290" s="137"/>
      <c r="AQT3290" s="137"/>
      <c r="AQU3290" s="137"/>
      <c r="AQV3290" s="137"/>
      <c r="AQW3290" s="137"/>
      <c r="AQX3290" s="137"/>
      <c r="AQY3290" s="137"/>
      <c r="AQZ3290" s="137"/>
      <c r="ARA3290" s="137"/>
      <c r="ARB3290" s="137"/>
      <c r="ARC3290" s="137"/>
      <c r="ARD3290" s="137"/>
      <c r="ARE3290" s="137"/>
      <c r="ARF3290" s="137"/>
      <c r="ARG3290" s="137"/>
      <c r="ARH3290" s="137"/>
      <c r="ARI3290" s="137"/>
      <c r="ARJ3290" s="137"/>
      <c r="ARK3290" s="137"/>
      <c r="ARL3290" s="137"/>
      <c r="ARM3290" s="137"/>
      <c r="ARN3290" s="137"/>
      <c r="ARO3290" s="137"/>
      <c r="ARP3290" s="137"/>
      <c r="ARQ3290" s="137"/>
      <c r="ARR3290" s="137"/>
      <c r="ARS3290" s="137"/>
      <c r="ART3290" s="137"/>
      <c r="ARU3290" s="137"/>
      <c r="ARV3290" s="137"/>
      <c r="ARW3290" s="137"/>
      <c r="ARX3290" s="137"/>
      <c r="ARY3290" s="137"/>
      <c r="ARZ3290" s="137"/>
      <c r="ASA3290" s="137"/>
      <c r="ASB3290" s="137"/>
      <c r="ASC3290" s="137"/>
      <c r="ASD3290" s="137"/>
      <c r="ASE3290" s="137"/>
      <c r="ASF3290" s="137"/>
      <c r="ASG3290" s="137"/>
      <c r="ASH3290" s="137"/>
      <c r="ASI3290" s="137"/>
      <c r="ASJ3290" s="137"/>
      <c r="ASK3290" s="137"/>
      <c r="ASL3290" s="137"/>
      <c r="ASM3290" s="137"/>
      <c r="ASN3290" s="137"/>
      <c r="ASO3290" s="137"/>
      <c r="ASP3290" s="137"/>
      <c r="ASQ3290" s="137"/>
      <c r="ASR3290" s="137"/>
      <c r="ASS3290" s="137"/>
      <c r="AST3290" s="137"/>
      <c r="ASU3290" s="137"/>
      <c r="ASV3290" s="137"/>
      <c r="ASW3290" s="137"/>
      <c r="ASX3290" s="137"/>
      <c r="ASY3290" s="137"/>
      <c r="ASZ3290" s="137"/>
      <c r="ATA3290" s="137"/>
      <c r="ATB3290" s="137"/>
      <c r="ATC3290" s="137"/>
      <c r="ATD3290" s="137"/>
      <c r="ATE3290" s="137"/>
      <c r="ATF3290" s="137"/>
      <c r="ATG3290" s="137"/>
      <c r="ATH3290" s="137"/>
      <c r="ATI3290" s="137"/>
      <c r="ATJ3290" s="137"/>
      <c r="ATK3290" s="137"/>
      <c r="ATL3290" s="137"/>
      <c r="ATM3290" s="137"/>
      <c r="ATN3290" s="137"/>
      <c r="ATO3290" s="137"/>
      <c r="ATP3290" s="137"/>
      <c r="ATQ3290" s="137"/>
      <c r="ATR3290" s="137"/>
      <c r="ATS3290" s="137"/>
      <c r="ATT3290" s="137"/>
      <c r="ATU3290" s="137"/>
      <c r="ATV3290" s="137"/>
      <c r="ATW3290" s="137"/>
      <c r="ATX3290" s="137"/>
      <c r="ATY3290" s="137"/>
      <c r="ATZ3290" s="137"/>
      <c r="AUA3290" s="137"/>
      <c r="AUB3290" s="137"/>
      <c r="AUC3290" s="137"/>
      <c r="AUD3290" s="137"/>
      <c r="AUE3290" s="137"/>
      <c r="AUF3290" s="137"/>
      <c r="AUG3290" s="137"/>
      <c r="AUH3290" s="137"/>
      <c r="AUI3290" s="137"/>
      <c r="AUJ3290" s="137"/>
      <c r="AUK3290" s="137"/>
      <c r="AUL3290" s="137"/>
      <c r="AUM3290" s="137"/>
      <c r="AUN3290" s="137"/>
      <c r="AUO3290" s="137"/>
      <c r="AUP3290" s="137"/>
      <c r="AUQ3290" s="137"/>
      <c r="AUR3290" s="137"/>
      <c r="AUS3290" s="137"/>
      <c r="AUT3290" s="137"/>
      <c r="AUU3290" s="137"/>
      <c r="AUV3290" s="137"/>
      <c r="AUW3290" s="137"/>
      <c r="AUX3290" s="137"/>
      <c r="AUY3290" s="137"/>
      <c r="AUZ3290" s="137"/>
      <c r="AVA3290" s="137"/>
      <c r="AVB3290" s="137"/>
      <c r="AVC3290" s="137"/>
      <c r="AVD3290" s="137"/>
      <c r="AVE3290" s="137"/>
      <c r="AVF3290" s="137"/>
      <c r="AVG3290" s="137"/>
      <c r="AVH3290" s="137"/>
      <c r="AVI3290" s="137"/>
      <c r="AVJ3290" s="137"/>
      <c r="AVK3290" s="137"/>
      <c r="AVL3290" s="137"/>
      <c r="AVM3290" s="137"/>
      <c r="AVN3290" s="137"/>
      <c r="AVO3290" s="137"/>
      <c r="AVP3290" s="137"/>
      <c r="AVQ3290" s="137"/>
      <c r="AVR3290" s="137"/>
      <c r="AVS3290" s="137"/>
      <c r="AVT3290" s="137"/>
      <c r="AVU3290" s="137"/>
      <c r="AVV3290" s="137"/>
      <c r="AVW3290" s="137"/>
      <c r="AVX3290" s="137"/>
      <c r="AVY3290" s="137"/>
      <c r="AVZ3290" s="137"/>
      <c r="AWA3290" s="137"/>
      <c r="AWB3290" s="137"/>
      <c r="AWC3290" s="137"/>
      <c r="AWD3290" s="137"/>
      <c r="AWE3290" s="137"/>
      <c r="AWF3290" s="137"/>
      <c r="AWG3290" s="137"/>
      <c r="AWH3290" s="137"/>
      <c r="AWI3290" s="137"/>
      <c r="AWJ3290" s="137"/>
      <c r="AWK3290" s="137"/>
      <c r="AWL3290" s="137"/>
      <c r="AWM3290" s="137"/>
      <c r="AWN3290" s="137"/>
      <c r="AWO3290" s="137"/>
      <c r="AWP3290" s="137"/>
      <c r="AWQ3290" s="137"/>
      <c r="AWR3290" s="137"/>
      <c r="AWS3290" s="137"/>
      <c r="AWT3290" s="137"/>
      <c r="AWU3290" s="137"/>
      <c r="AWV3290" s="137"/>
      <c r="AWW3290" s="137"/>
      <c r="AWX3290" s="137"/>
      <c r="AWY3290" s="137"/>
      <c r="AWZ3290" s="137"/>
      <c r="AXA3290" s="137"/>
      <c r="AXB3290" s="137"/>
      <c r="AXC3290" s="137"/>
      <c r="AXD3290" s="137"/>
      <c r="AXE3290" s="137"/>
      <c r="AXF3290" s="137"/>
      <c r="AXG3290" s="137"/>
      <c r="AXH3290" s="137"/>
      <c r="AXI3290" s="137"/>
      <c r="AXJ3290" s="137"/>
      <c r="AXK3290" s="137"/>
      <c r="AXL3290" s="137"/>
      <c r="AXM3290" s="137"/>
      <c r="AXN3290" s="137"/>
      <c r="AXO3290" s="137"/>
      <c r="AXP3290" s="137"/>
      <c r="AXQ3290" s="137"/>
      <c r="AXR3290" s="137"/>
      <c r="AXS3290" s="137"/>
      <c r="AXT3290" s="137"/>
      <c r="AXU3290" s="137"/>
      <c r="AXV3290" s="137"/>
      <c r="AXW3290" s="137"/>
      <c r="AXX3290" s="137"/>
      <c r="AXY3290" s="137"/>
      <c r="AXZ3290" s="137"/>
      <c r="AYA3290" s="137"/>
      <c r="AYB3290" s="137"/>
      <c r="AYC3290" s="137"/>
      <c r="AYD3290" s="137"/>
      <c r="AYE3290" s="137"/>
      <c r="AYF3290" s="137"/>
      <c r="AYG3290" s="137"/>
      <c r="AYH3290" s="137"/>
      <c r="AYI3290" s="137"/>
      <c r="AYJ3290" s="137"/>
      <c r="AYK3290" s="137"/>
      <c r="AYL3290" s="137"/>
      <c r="AYM3290" s="137"/>
      <c r="AYN3290" s="137"/>
      <c r="AYO3290" s="137"/>
      <c r="AYP3290" s="137"/>
      <c r="AYQ3290" s="137"/>
      <c r="AYR3290" s="137"/>
      <c r="AYS3290" s="137"/>
      <c r="AYT3290" s="137"/>
      <c r="AYU3290" s="137"/>
      <c r="AYV3290" s="137"/>
      <c r="AYW3290" s="137"/>
      <c r="AYX3290" s="137"/>
      <c r="AYY3290" s="137"/>
      <c r="AYZ3290" s="137"/>
      <c r="AZA3290" s="137"/>
      <c r="AZB3290" s="137"/>
      <c r="AZC3290" s="137"/>
      <c r="AZD3290" s="137"/>
      <c r="AZE3290" s="137"/>
      <c r="AZF3290" s="137"/>
      <c r="AZG3290" s="137"/>
      <c r="AZH3290" s="137"/>
      <c r="AZI3290" s="137"/>
      <c r="AZJ3290" s="137"/>
      <c r="AZK3290" s="137"/>
      <c r="AZL3290" s="137"/>
      <c r="AZM3290" s="137"/>
      <c r="AZN3290" s="137"/>
      <c r="AZO3290" s="137"/>
      <c r="AZP3290" s="137"/>
      <c r="AZQ3290" s="137"/>
      <c r="AZR3290" s="137"/>
      <c r="AZS3290" s="137"/>
      <c r="AZT3290" s="137"/>
      <c r="AZU3290" s="137"/>
      <c r="AZV3290" s="137"/>
      <c r="AZW3290" s="137"/>
      <c r="AZX3290" s="137"/>
      <c r="AZY3290" s="137"/>
      <c r="AZZ3290" s="137"/>
      <c r="BAA3290" s="137"/>
      <c r="BAB3290" s="137"/>
      <c r="BAC3290" s="137"/>
      <c r="BAD3290" s="137"/>
      <c r="BAE3290" s="137"/>
      <c r="BAF3290" s="137"/>
      <c r="BAG3290" s="137"/>
      <c r="BAH3290" s="137"/>
      <c r="BAI3290" s="137"/>
      <c r="BAJ3290" s="137"/>
      <c r="BAK3290" s="137"/>
      <c r="BAL3290" s="137"/>
      <c r="BAM3290" s="137"/>
      <c r="BAN3290" s="137"/>
      <c r="BAO3290" s="137"/>
      <c r="BAP3290" s="137"/>
      <c r="BAQ3290" s="137"/>
      <c r="BAR3290" s="137"/>
      <c r="BAS3290" s="137"/>
      <c r="BAT3290" s="137"/>
      <c r="BAU3290" s="137"/>
      <c r="BAV3290" s="137"/>
      <c r="BAW3290" s="137"/>
      <c r="BAX3290" s="137"/>
      <c r="BAY3290" s="137"/>
      <c r="BAZ3290" s="137"/>
      <c r="BBA3290" s="137"/>
      <c r="BBB3290" s="137"/>
      <c r="BBC3290" s="137"/>
      <c r="BBD3290" s="137"/>
      <c r="BBE3290" s="137"/>
      <c r="BBF3290" s="137"/>
      <c r="BBG3290" s="137"/>
      <c r="BBH3290" s="137"/>
      <c r="BBI3290" s="137"/>
      <c r="BBJ3290" s="137"/>
      <c r="BBK3290" s="137"/>
      <c r="BBL3290" s="137"/>
      <c r="BBM3290" s="137"/>
      <c r="BBN3290" s="137"/>
      <c r="BBO3290" s="137"/>
      <c r="BBP3290" s="137"/>
      <c r="BBQ3290" s="137"/>
      <c r="BBR3290" s="137"/>
      <c r="BBS3290" s="137"/>
      <c r="BBT3290" s="137"/>
      <c r="BBU3290" s="137"/>
      <c r="BBV3290" s="137"/>
      <c r="BBW3290" s="137"/>
      <c r="BBX3290" s="137"/>
      <c r="BBY3290" s="137"/>
      <c r="BBZ3290" s="137"/>
      <c r="BCA3290" s="137"/>
      <c r="BCB3290" s="137"/>
      <c r="BCC3290" s="137"/>
      <c r="BCD3290" s="137"/>
      <c r="BCE3290" s="137"/>
      <c r="BCF3290" s="137"/>
      <c r="BCG3290" s="137"/>
      <c r="BCH3290" s="137"/>
      <c r="BCI3290" s="137"/>
      <c r="BCJ3290" s="137"/>
      <c r="BCK3290" s="137"/>
      <c r="BCL3290" s="137"/>
      <c r="BCM3290" s="137"/>
      <c r="BCN3290" s="137"/>
      <c r="BCO3290" s="137"/>
      <c r="BCP3290" s="137"/>
      <c r="BCQ3290" s="137"/>
      <c r="BCR3290" s="137"/>
      <c r="BCS3290" s="137"/>
      <c r="BCT3290" s="137"/>
      <c r="BCU3290" s="137"/>
      <c r="BCV3290" s="137"/>
      <c r="BCW3290" s="137"/>
      <c r="BCX3290" s="137"/>
      <c r="BCY3290" s="137"/>
      <c r="BCZ3290" s="137"/>
      <c r="BDA3290" s="137"/>
      <c r="BDB3290" s="137"/>
      <c r="BDC3290" s="137"/>
      <c r="BDD3290" s="137"/>
      <c r="BDE3290" s="137"/>
      <c r="BDF3290" s="137"/>
      <c r="BDG3290" s="137"/>
      <c r="BDH3290" s="137"/>
      <c r="BDI3290" s="137"/>
      <c r="BDJ3290" s="137"/>
      <c r="BDK3290" s="137"/>
      <c r="BDL3290" s="137"/>
      <c r="BDM3290" s="137"/>
      <c r="BDN3290" s="137"/>
      <c r="BDO3290" s="137"/>
      <c r="BDP3290" s="137"/>
      <c r="BDQ3290" s="137"/>
      <c r="BDR3290" s="137"/>
      <c r="BDS3290" s="137"/>
      <c r="BDT3290" s="137"/>
      <c r="BDU3290" s="137"/>
      <c r="BDV3290" s="137"/>
      <c r="BDW3290" s="137"/>
      <c r="BDX3290" s="137"/>
      <c r="BDY3290" s="137"/>
      <c r="BDZ3290" s="137"/>
      <c r="BEA3290" s="137"/>
      <c r="BEB3290" s="137"/>
      <c r="BEC3290" s="137"/>
      <c r="BED3290" s="137"/>
      <c r="BEE3290" s="137"/>
      <c r="BEF3290" s="137"/>
      <c r="BEG3290" s="137"/>
      <c r="BEH3290" s="137"/>
      <c r="BEI3290" s="137"/>
      <c r="BEJ3290" s="137"/>
      <c r="BEK3290" s="137"/>
      <c r="BEL3290" s="137"/>
      <c r="BEM3290" s="137"/>
      <c r="BEN3290" s="137"/>
      <c r="BEO3290" s="137"/>
      <c r="BEP3290" s="137"/>
      <c r="BEQ3290" s="137"/>
      <c r="BER3290" s="137"/>
      <c r="BES3290" s="137"/>
      <c r="BET3290" s="137"/>
      <c r="BEU3290" s="137"/>
      <c r="BEV3290" s="137"/>
      <c r="BEW3290" s="137"/>
      <c r="BEX3290" s="137"/>
      <c r="BEY3290" s="137"/>
      <c r="BEZ3290" s="137"/>
      <c r="BFA3290" s="137"/>
      <c r="BFB3290" s="137"/>
      <c r="BFC3290" s="137"/>
      <c r="BFD3290" s="137"/>
      <c r="BFE3290" s="137"/>
      <c r="BFF3290" s="137"/>
      <c r="BFG3290" s="137"/>
      <c r="BFH3290" s="137"/>
      <c r="BFI3290" s="137"/>
      <c r="BFJ3290" s="137"/>
      <c r="BFK3290" s="137"/>
      <c r="BFL3290" s="137"/>
      <c r="BFM3290" s="137"/>
      <c r="BFN3290" s="137"/>
      <c r="BFO3290" s="137"/>
      <c r="BFP3290" s="137"/>
      <c r="BFQ3290" s="137"/>
      <c r="BFR3290" s="137"/>
      <c r="BFS3290" s="137"/>
      <c r="BFT3290" s="137"/>
      <c r="BFU3290" s="137"/>
      <c r="BFV3290" s="137"/>
      <c r="BFW3290" s="137"/>
      <c r="BFX3290" s="137"/>
      <c r="BFY3290" s="137"/>
      <c r="BFZ3290" s="137"/>
      <c r="BGA3290" s="137"/>
      <c r="BGB3290" s="137"/>
      <c r="BGC3290" s="137"/>
      <c r="BGD3290" s="137"/>
      <c r="BGE3290" s="137"/>
      <c r="BGF3290" s="137"/>
      <c r="BGG3290" s="137"/>
      <c r="BGH3290" s="137"/>
      <c r="BGI3290" s="137"/>
      <c r="BGJ3290" s="137"/>
      <c r="BGK3290" s="137"/>
      <c r="BGL3290" s="137"/>
      <c r="BGM3290" s="137"/>
      <c r="BGN3290" s="137"/>
      <c r="BGO3290" s="137"/>
      <c r="BGP3290" s="137"/>
      <c r="BGQ3290" s="137"/>
      <c r="BGR3290" s="137"/>
      <c r="BGS3290" s="137"/>
      <c r="BGT3290" s="137"/>
      <c r="BGU3290" s="137"/>
      <c r="BGV3290" s="137"/>
      <c r="BGW3290" s="137"/>
      <c r="BGX3290" s="137"/>
      <c r="BGY3290" s="137"/>
      <c r="BGZ3290" s="137"/>
      <c r="BHA3290" s="137"/>
      <c r="BHB3290" s="137"/>
      <c r="BHC3290" s="137"/>
      <c r="BHD3290" s="137"/>
      <c r="BHE3290" s="137"/>
      <c r="BHF3290" s="137"/>
      <c r="BHG3290" s="137"/>
      <c r="BHH3290" s="137"/>
      <c r="BHI3290" s="137"/>
      <c r="BHJ3290" s="137"/>
      <c r="BHK3290" s="137"/>
      <c r="BHL3290" s="137"/>
      <c r="BHM3290" s="137"/>
      <c r="BHN3290" s="137"/>
      <c r="BHO3290" s="137"/>
      <c r="BHP3290" s="137"/>
      <c r="BHQ3290" s="137"/>
      <c r="BHR3290" s="137"/>
      <c r="BHS3290" s="137"/>
      <c r="BHT3290" s="137"/>
      <c r="BHU3290" s="137"/>
      <c r="BHV3290" s="137"/>
      <c r="BHW3290" s="137"/>
      <c r="BHX3290" s="137"/>
      <c r="BHY3290" s="137"/>
      <c r="BHZ3290" s="137"/>
      <c r="BIA3290" s="137"/>
      <c r="BIB3290" s="137"/>
      <c r="BIC3290" s="137"/>
      <c r="BID3290" s="137"/>
      <c r="BIE3290" s="137"/>
      <c r="BIF3290" s="137"/>
      <c r="BIG3290" s="137"/>
      <c r="BIH3290" s="137"/>
      <c r="BII3290" s="137"/>
      <c r="BIJ3290" s="137"/>
      <c r="BIK3290" s="137"/>
      <c r="BIL3290" s="137"/>
      <c r="BIM3290" s="137"/>
      <c r="BIN3290" s="137"/>
      <c r="BIO3290" s="137"/>
      <c r="BIP3290" s="137"/>
      <c r="BIQ3290" s="137"/>
      <c r="BIR3290" s="137"/>
      <c r="BIS3290" s="137"/>
      <c r="BIT3290" s="137"/>
      <c r="BIU3290" s="137"/>
      <c r="BIV3290" s="137"/>
      <c r="BIW3290" s="137"/>
      <c r="BIX3290" s="137"/>
      <c r="BIY3290" s="137"/>
      <c r="BIZ3290" s="137"/>
      <c r="BJA3290" s="137"/>
      <c r="BJB3290" s="137"/>
      <c r="BJC3290" s="137"/>
      <c r="BJD3290" s="137"/>
      <c r="BJE3290" s="137"/>
      <c r="BJF3290" s="137"/>
      <c r="BJG3290" s="137"/>
      <c r="BJH3290" s="137"/>
      <c r="BJI3290" s="137"/>
      <c r="BJJ3290" s="137"/>
      <c r="BJK3290" s="137"/>
      <c r="BJL3290" s="137"/>
      <c r="BJM3290" s="137"/>
      <c r="BJN3290" s="137"/>
      <c r="BJO3290" s="137"/>
      <c r="BJP3290" s="137"/>
      <c r="BJQ3290" s="137"/>
      <c r="BJR3290" s="137"/>
      <c r="BJS3290" s="137"/>
      <c r="BJT3290" s="137"/>
      <c r="BJU3290" s="137"/>
      <c r="BJV3290" s="137"/>
      <c r="BJW3290" s="137"/>
      <c r="BJX3290" s="137"/>
      <c r="BJY3290" s="137"/>
      <c r="BJZ3290" s="137"/>
      <c r="BKA3290" s="137"/>
      <c r="BKB3290" s="137"/>
      <c r="BKC3290" s="137"/>
      <c r="BKD3290" s="137"/>
      <c r="BKE3290" s="137"/>
      <c r="BKF3290" s="137"/>
      <c r="BKG3290" s="137"/>
      <c r="BKH3290" s="137"/>
      <c r="BKI3290" s="137"/>
      <c r="BKJ3290" s="137"/>
      <c r="BKK3290" s="137"/>
      <c r="BKL3290" s="137"/>
      <c r="BKM3290" s="137"/>
      <c r="BKN3290" s="137"/>
      <c r="BKO3290" s="137"/>
      <c r="BKP3290" s="137"/>
      <c r="BKQ3290" s="137"/>
      <c r="BKR3290" s="137"/>
      <c r="BKS3290" s="137"/>
      <c r="BKT3290" s="137"/>
      <c r="BKU3290" s="137"/>
      <c r="BKV3290" s="137"/>
      <c r="BKW3290" s="137"/>
      <c r="BKX3290" s="137"/>
      <c r="BKY3290" s="137"/>
      <c r="BKZ3290" s="137"/>
      <c r="BLA3290" s="137"/>
      <c r="BLB3290" s="137"/>
      <c r="BLC3290" s="137"/>
      <c r="BLD3290" s="137"/>
      <c r="BLE3290" s="137"/>
      <c r="BLF3290" s="137"/>
      <c r="BLG3290" s="137"/>
      <c r="BLH3290" s="137"/>
      <c r="BLI3290" s="137"/>
      <c r="BLJ3290" s="137"/>
      <c r="BLK3290" s="137"/>
      <c r="BLL3290" s="137"/>
      <c r="BLM3290" s="137"/>
      <c r="BLN3290" s="137"/>
      <c r="BLO3290" s="137"/>
      <c r="BLP3290" s="137"/>
      <c r="BLQ3290" s="137"/>
      <c r="BLR3290" s="137"/>
      <c r="BLS3290" s="137"/>
      <c r="BLT3290" s="137"/>
      <c r="BLU3290" s="137"/>
      <c r="BLV3290" s="137"/>
      <c r="BLW3290" s="137"/>
      <c r="BLX3290" s="137"/>
      <c r="BLY3290" s="137"/>
      <c r="BLZ3290" s="137"/>
      <c r="BMA3290" s="137"/>
      <c r="BMB3290" s="137"/>
      <c r="BMC3290" s="137"/>
      <c r="BMD3290" s="137"/>
      <c r="BME3290" s="137"/>
      <c r="BMF3290" s="137"/>
      <c r="BMG3290" s="137"/>
      <c r="BMH3290" s="137"/>
      <c r="BMI3290" s="137"/>
      <c r="BMJ3290" s="137"/>
      <c r="BMK3290" s="137"/>
      <c r="BML3290" s="137"/>
      <c r="BMM3290" s="137"/>
      <c r="BMN3290" s="137"/>
      <c r="BMO3290" s="137"/>
      <c r="BMP3290" s="137"/>
      <c r="BMQ3290" s="137"/>
      <c r="BMR3290" s="137"/>
      <c r="BMS3290" s="137"/>
      <c r="BMT3290" s="137"/>
      <c r="BMU3290" s="137"/>
      <c r="BMV3290" s="137"/>
      <c r="BMW3290" s="137"/>
      <c r="BMX3290" s="137"/>
      <c r="BMY3290" s="137"/>
      <c r="BMZ3290" s="137"/>
      <c r="BNA3290" s="137"/>
      <c r="BNB3290" s="137"/>
      <c r="BNC3290" s="137"/>
      <c r="BND3290" s="137"/>
      <c r="BNE3290" s="137"/>
      <c r="BNF3290" s="137"/>
      <c r="BNG3290" s="137"/>
      <c r="BNH3290" s="137"/>
      <c r="BNI3290" s="137"/>
      <c r="BNJ3290" s="137"/>
      <c r="BNK3290" s="137"/>
      <c r="BNL3290" s="137"/>
      <c r="BNM3290" s="137"/>
      <c r="BNN3290" s="137"/>
      <c r="BNO3290" s="137"/>
      <c r="BNP3290" s="137"/>
      <c r="BNQ3290" s="137"/>
      <c r="BNR3290" s="137"/>
      <c r="BNS3290" s="137"/>
      <c r="BNT3290" s="137"/>
      <c r="BNU3290" s="137"/>
      <c r="BNV3290" s="137"/>
      <c r="BNW3290" s="137"/>
      <c r="BNX3290" s="137"/>
      <c r="BNY3290" s="137"/>
      <c r="BNZ3290" s="137"/>
      <c r="BOA3290" s="137"/>
      <c r="BOB3290" s="137"/>
      <c r="BOC3290" s="137"/>
      <c r="BOD3290" s="137"/>
      <c r="BOE3290" s="137"/>
      <c r="BOF3290" s="137"/>
      <c r="BOG3290" s="137"/>
      <c r="BOH3290" s="137"/>
      <c r="BOI3290" s="137"/>
      <c r="BOJ3290" s="137"/>
      <c r="BOK3290" s="137"/>
      <c r="BOL3290" s="137"/>
      <c r="BOM3290" s="137"/>
      <c r="BON3290" s="137"/>
      <c r="BOO3290" s="137"/>
      <c r="BOP3290" s="137"/>
      <c r="BOQ3290" s="137"/>
      <c r="BOR3290" s="137"/>
      <c r="BOS3290" s="137"/>
      <c r="BOT3290" s="137"/>
      <c r="BOU3290" s="137"/>
      <c r="BOV3290" s="137"/>
      <c r="BOW3290" s="137"/>
      <c r="BOX3290" s="137"/>
      <c r="BOY3290" s="137"/>
      <c r="BOZ3290" s="137"/>
      <c r="BPA3290" s="137"/>
      <c r="BPB3290" s="137"/>
      <c r="BPC3290" s="137"/>
      <c r="BPD3290" s="137"/>
      <c r="BPE3290" s="137"/>
      <c r="BPF3290" s="137"/>
      <c r="BPG3290" s="137"/>
      <c r="BPH3290" s="137"/>
      <c r="BPI3290" s="137"/>
      <c r="BPJ3290" s="137"/>
      <c r="BPK3290" s="137"/>
      <c r="BPL3290" s="137"/>
      <c r="BPM3290" s="137"/>
      <c r="BPN3290" s="137"/>
      <c r="BPO3290" s="137"/>
      <c r="BPP3290" s="137"/>
      <c r="BPQ3290" s="137"/>
      <c r="BPR3290" s="137"/>
      <c r="BPS3290" s="137"/>
      <c r="BPT3290" s="137"/>
      <c r="BPU3290" s="137"/>
      <c r="BPV3290" s="137"/>
      <c r="BPW3290" s="137"/>
      <c r="BPX3290" s="137"/>
      <c r="BPY3290" s="137"/>
      <c r="BPZ3290" s="137"/>
      <c r="BQA3290" s="137"/>
      <c r="BQB3290" s="137"/>
      <c r="BQC3290" s="137"/>
      <c r="BQD3290" s="137"/>
      <c r="BQE3290" s="137"/>
      <c r="BQF3290" s="137"/>
      <c r="BQG3290" s="137"/>
      <c r="BQH3290" s="137"/>
      <c r="BQI3290" s="137"/>
      <c r="BQJ3290" s="137"/>
      <c r="BQK3290" s="137"/>
      <c r="BQL3290" s="137"/>
      <c r="BQM3290" s="137"/>
      <c r="BQN3290" s="137"/>
      <c r="BQO3290" s="137"/>
      <c r="BQP3290" s="137"/>
      <c r="BQQ3290" s="137"/>
      <c r="BQR3290" s="137"/>
      <c r="BQS3290" s="137"/>
      <c r="BQT3290" s="137"/>
      <c r="BQU3290" s="137"/>
      <c r="BQV3290" s="137"/>
      <c r="BQW3290" s="137"/>
      <c r="BQX3290" s="137"/>
      <c r="BQY3290" s="137"/>
      <c r="BQZ3290" s="137"/>
      <c r="BRA3290" s="137"/>
      <c r="BRB3290" s="137"/>
      <c r="BRC3290" s="137"/>
      <c r="BRD3290" s="137"/>
      <c r="BRE3290" s="137"/>
      <c r="BRF3290" s="137"/>
      <c r="BRG3290" s="137"/>
      <c r="BRH3290" s="137"/>
      <c r="BRI3290" s="137"/>
      <c r="BRJ3290" s="137"/>
      <c r="BRK3290" s="137"/>
      <c r="BRL3290" s="137"/>
      <c r="BRM3290" s="137"/>
      <c r="BRN3290" s="137"/>
      <c r="BRO3290" s="137"/>
      <c r="BRP3290" s="137"/>
      <c r="BRQ3290" s="137"/>
      <c r="BRR3290" s="137"/>
      <c r="BRS3290" s="137"/>
      <c r="BRT3290" s="137"/>
      <c r="BRU3290" s="137"/>
      <c r="BRV3290" s="137"/>
      <c r="BRW3290" s="137"/>
      <c r="BRX3290" s="137"/>
      <c r="BRY3290" s="137"/>
      <c r="BRZ3290" s="137"/>
      <c r="BSA3290" s="137"/>
      <c r="BSB3290" s="137"/>
      <c r="BSC3290" s="137"/>
      <c r="BSD3290" s="137"/>
      <c r="BSE3290" s="137"/>
      <c r="BSF3290" s="137"/>
      <c r="BSG3290" s="137"/>
      <c r="BSH3290" s="137"/>
      <c r="BSI3290" s="137"/>
      <c r="BSJ3290" s="137"/>
      <c r="BSK3290" s="137"/>
      <c r="BSL3290" s="137"/>
      <c r="BSM3290" s="137"/>
      <c r="BSN3290" s="137"/>
      <c r="BSO3290" s="137"/>
      <c r="BSP3290" s="137"/>
      <c r="BSQ3290" s="137"/>
      <c r="BSR3290" s="137"/>
      <c r="BSS3290" s="137"/>
      <c r="BST3290" s="137"/>
      <c r="BSU3290" s="137"/>
      <c r="BSV3290" s="137"/>
      <c r="BSW3290" s="137"/>
      <c r="BSX3290" s="137"/>
      <c r="BSY3290" s="137"/>
      <c r="BSZ3290" s="137"/>
      <c r="BTA3290" s="137"/>
      <c r="BTB3290" s="137"/>
      <c r="BTC3290" s="137"/>
      <c r="BTD3290" s="137"/>
      <c r="BTE3290" s="137"/>
      <c r="BTF3290" s="137"/>
      <c r="BTG3290" s="137"/>
      <c r="BTH3290" s="137"/>
      <c r="BTI3290" s="137"/>
      <c r="BTJ3290" s="137"/>
      <c r="BTK3290" s="137"/>
      <c r="BTL3290" s="137"/>
      <c r="BTM3290" s="137"/>
      <c r="BTN3290" s="137"/>
      <c r="BTO3290" s="137"/>
      <c r="BTP3290" s="137"/>
      <c r="BTQ3290" s="137"/>
      <c r="BTR3290" s="137"/>
      <c r="BTS3290" s="137"/>
      <c r="BTT3290" s="137"/>
      <c r="BTU3290" s="137"/>
      <c r="BTV3290" s="137"/>
      <c r="BTW3290" s="137"/>
      <c r="BTX3290" s="137"/>
      <c r="BTY3290" s="137"/>
      <c r="BTZ3290" s="137"/>
      <c r="BUA3290" s="137"/>
      <c r="BUB3290" s="137"/>
      <c r="BUC3290" s="137"/>
      <c r="BUD3290" s="137"/>
      <c r="BUE3290" s="137"/>
      <c r="BUF3290" s="137"/>
      <c r="BUG3290" s="137"/>
      <c r="BUH3290" s="137"/>
      <c r="BUI3290" s="137"/>
      <c r="BUJ3290" s="137"/>
      <c r="BUK3290" s="137"/>
      <c r="BUL3290" s="137"/>
      <c r="BUM3290" s="137"/>
      <c r="BUN3290" s="137"/>
      <c r="BUO3290" s="137"/>
      <c r="BUP3290" s="137"/>
      <c r="BUQ3290" s="137"/>
      <c r="BUR3290" s="137"/>
      <c r="BUS3290" s="137"/>
      <c r="BUT3290" s="137"/>
      <c r="BUU3290" s="137"/>
      <c r="BUV3290" s="137"/>
      <c r="BUW3290" s="137"/>
      <c r="BUX3290" s="137"/>
      <c r="BUY3290" s="137"/>
      <c r="BUZ3290" s="137"/>
      <c r="BVA3290" s="137"/>
      <c r="BVB3290" s="137"/>
      <c r="BVC3290" s="137"/>
      <c r="BVD3290" s="137"/>
      <c r="BVE3290" s="137"/>
      <c r="BVF3290" s="137"/>
      <c r="BVG3290" s="137"/>
      <c r="BVH3290" s="137"/>
      <c r="BVI3290" s="137"/>
      <c r="BVJ3290" s="137"/>
      <c r="BVK3290" s="137"/>
      <c r="BVL3290" s="137"/>
      <c r="BVM3290" s="137"/>
      <c r="BVN3290" s="137"/>
      <c r="BVO3290" s="137"/>
      <c r="BVP3290" s="137"/>
      <c r="BVQ3290" s="137"/>
      <c r="BVR3290" s="137"/>
      <c r="BVS3290" s="137"/>
      <c r="BVT3290" s="137"/>
      <c r="BVU3290" s="137"/>
      <c r="BVV3290" s="137"/>
      <c r="BVW3290" s="137"/>
      <c r="BVX3290" s="137"/>
      <c r="BVY3290" s="137"/>
      <c r="BVZ3290" s="137"/>
      <c r="BWA3290" s="137"/>
      <c r="BWB3290" s="137"/>
      <c r="BWC3290" s="137"/>
      <c r="BWD3290" s="137"/>
      <c r="BWE3290" s="137"/>
      <c r="BWF3290" s="137"/>
      <c r="BWG3290" s="137"/>
      <c r="BWH3290" s="137"/>
      <c r="BWI3290" s="137"/>
      <c r="BWJ3290" s="137"/>
      <c r="BWK3290" s="137"/>
      <c r="BWL3290" s="137"/>
      <c r="BWM3290" s="137"/>
      <c r="BWN3290" s="137"/>
      <c r="BWO3290" s="137"/>
      <c r="BWP3290" s="137"/>
      <c r="BWQ3290" s="137"/>
      <c r="BWR3290" s="137"/>
      <c r="BWS3290" s="137"/>
      <c r="BWT3290" s="137"/>
      <c r="BWU3290" s="137"/>
      <c r="BWV3290" s="137"/>
      <c r="BWW3290" s="137"/>
      <c r="BWX3290" s="137"/>
      <c r="BWY3290" s="137"/>
      <c r="BWZ3290" s="137"/>
      <c r="BXA3290" s="137"/>
      <c r="BXB3290" s="137"/>
      <c r="BXC3290" s="137"/>
      <c r="BXD3290" s="137"/>
      <c r="BXE3290" s="137"/>
      <c r="BXF3290" s="137"/>
      <c r="BXG3290" s="137"/>
      <c r="BXH3290" s="137"/>
      <c r="BXI3290" s="137"/>
      <c r="BXJ3290" s="137"/>
      <c r="BXK3290" s="137"/>
      <c r="BXL3290" s="137"/>
      <c r="BXM3290" s="137"/>
      <c r="BXN3290" s="137"/>
      <c r="BXO3290" s="137"/>
      <c r="BXP3290" s="137"/>
      <c r="BXQ3290" s="137"/>
      <c r="BXR3290" s="137"/>
      <c r="BXS3290" s="137"/>
      <c r="BXT3290" s="137"/>
      <c r="BXU3290" s="137"/>
      <c r="BXV3290" s="137"/>
      <c r="BXW3290" s="137"/>
      <c r="BXX3290" s="137"/>
      <c r="BXY3290" s="137"/>
      <c r="BXZ3290" s="137"/>
      <c r="BYA3290" s="137"/>
      <c r="BYB3290" s="137"/>
      <c r="BYC3290" s="137"/>
      <c r="BYD3290" s="137"/>
      <c r="BYE3290" s="137"/>
      <c r="BYF3290" s="137"/>
      <c r="BYG3290" s="137"/>
      <c r="BYH3290" s="137"/>
      <c r="BYI3290" s="137"/>
      <c r="BYJ3290" s="137"/>
      <c r="BYK3290" s="137"/>
      <c r="BYL3290" s="137"/>
      <c r="BYM3290" s="137"/>
      <c r="BYN3290" s="137"/>
      <c r="BYO3290" s="137"/>
      <c r="BYP3290" s="137"/>
      <c r="BYQ3290" s="137"/>
      <c r="BYR3290" s="137"/>
      <c r="BYS3290" s="137"/>
      <c r="BYT3290" s="137"/>
      <c r="BYU3290" s="137"/>
      <c r="BYV3290" s="137"/>
      <c r="BYW3290" s="137"/>
      <c r="BYX3290" s="137"/>
      <c r="BYY3290" s="137"/>
      <c r="BYZ3290" s="137"/>
      <c r="BZA3290" s="137"/>
      <c r="BZB3290" s="137"/>
      <c r="BZC3290" s="137"/>
      <c r="BZD3290" s="137"/>
      <c r="BZE3290" s="137"/>
      <c r="BZF3290" s="137"/>
      <c r="BZG3290" s="137"/>
      <c r="BZH3290" s="137"/>
      <c r="BZI3290" s="137"/>
      <c r="BZJ3290" s="137"/>
      <c r="BZK3290" s="137"/>
      <c r="BZL3290" s="137"/>
      <c r="BZM3290" s="137"/>
      <c r="BZN3290" s="137"/>
      <c r="BZO3290" s="137"/>
      <c r="BZP3290" s="137"/>
      <c r="BZQ3290" s="137"/>
      <c r="BZR3290" s="137"/>
      <c r="BZS3290" s="137"/>
      <c r="BZT3290" s="137"/>
      <c r="BZU3290" s="137"/>
      <c r="BZV3290" s="137"/>
      <c r="BZW3290" s="137"/>
      <c r="BZX3290" s="137"/>
      <c r="BZY3290" s="137"/>
      <c r="BZZ3290" s="137"/>
      <c r="CAA3290" s="137"/>
      <c r="CAB3290" s="137"/>
      <c r="CAC3290" s="137"/>
      <c r="CAD3290" s="137"/>
      <c r="CAE3290" s="137"/>
      <c r="CAF3290" s="137"/>
      <c r="CAG3290" s="137"/>
      <c r="CAH3290" s="137"/>
      <c r="CAI3290" s="137"/>
      <c r="CAJ3290" s="137"/>
      <c r="CAK3290" s="137"/>
      <c r="CAL3290" s="137"/>
      <c r="CAM3290" s="137"/>
      <c r="CAN3290" s="137"/>
      <c r="CAO3290" s="137"/>
      <c r="CAP3290" s="137"/>
      <c r="CAQ3290" s="137"/>
      <c r="CAR3290" s="137"/>
      <c r="CAS3290" s="137"/>
      <c r="CAT3290" s="137"/>
      <c r="CAU3290" s="137"/>
      <c r="CAV3290" s="137"/>
      <c r="CAW3290" s="137"/>
      <c r="CAX3290" s="137"/>
      <c r="CAY3290" s="137"/>
      <c r="CAZ3290" s="137"/>
      <c r="CBA3290" s="137"/>
      <c r="CBB3290" s="137"/>
      <c r="CBC3290" s="137"/>
      <c r="CBD3290" s="137"/>
      <c r="CBE3290" s="137"/>
      <c r="CBF3290" s="137"/>
      <c r="CBG3290" s="137"/>
      <c r="CBH3290" s="137"/>
      <c r="CBI3290" s="137"/>
      <c r="CBJ3290" s="137"/>
      <c r="CBK3290" s="137"/>
      <c r="CBL3290" s="137"/>
      <c r="CBM3290" s="137"/>
      <c r="CBN3290" s="137"/>
      <c r="CBO3290" s="137"/>
      <c r="CBP3290" s="137"/>
      <c r="CBQ3290" s="137"/>
      <c r="CBR3290" s="137"/>
      <c r="CBS3290" s="137"/>
      <c r="CBT3290" s="137"/>
      <c r="CBU3290" s="137"/>
      <c r="CBV3290" s="137"/>
      <c r="CBW3290" s="137"/>
      <c r="CBX3290" s="137"/>
      <c r="CBY3290" s="137"/>
      <c r="CBZ3290" s="137"/>
      <c r="CCA3290" s="137"/>
      <c r="CCB3290" s="137"/>
      <c r="CCC3290" s="137"/>
      <c r="CCD3290" s="137"/>
      <c r="CCE3290" s="137"/>
      <c r="CCF3290" s="137"/>
      <c r="CCG3290" s="137"/>
      <c r="CCH3290" s="137"/>
      <c r="CCI3290" s="137"/>
      <c r="CCJ3290" s="137"/>
      <c r="CCK3290" s="137"/>
      <c r="CCL3290" s="137"/>
      <c r="CCM3290" s="137"/>
      <c r="CCN3290" s="137"/>
      <c r="CCO3290" s="137"/>
      <c r="CCP3290" s="137"/>
      <c r="CCQ3290" s="137"/>
      <c r="CCR3290" s="137"/>
      <c r="CCS3290" s="137"/>
      <c r="CCT3290" s="137"/>
      <c r="CCU3290" s="137"/>
      <c r="CCV3290" s="137"/>
      <c r="CCW3290" s="137"/>
      <c r="CCX3290" s="137"/>
      <c r="CCY3290" s="137"/>
      <c r="CCZ3290" s="137"/>
      <c r="CDA3290" s="137"/>
      <c r="CDB3290" s="137"/>
      <c r="CDC3290" s="137"/>
      <c r="CDD3290" s="137"/>
      <c r="CDE3290" s="137"/>
      <c r="CDF3290" s="137"/>
      <c r="CDG3290" s="137"/>
      <c r="CDH3290" s="137"/>
      <c r="CDI3290" s="137"/>
      <c r="CDJ3290" s="137"/>
      <c r="CDK3290" s="137"/>
      <c r="CDL3290" s="137"/>
      <c r="CDM3290" s="137"/>
      <c r="CDN3290" s="137"/>
      <c r="CDO3290" s="137"/>
      <c r="CDP3290" s="137"/>
      <c r="CDQ3290" s="137"/>
      <c r="CDR3290" s="137"/>
      <c r="CDS3290" s="137"/>
      <c r="CDT3290" s="137"/>
      <c r="CDU3290" s="137"/>
      <c r="CDV3290" s="137"/>
      <c r="CDW3290" s="137"/>
      <c r="CDX3290" s="137"/>
      <c r="CDY3290" s="137"/>
      <c r="CDZ3290" s="137"/>
      <c r="CEA3290" s="137"/>
      <c r="CEB3290" s="137"/>
      <c r="CEC3290" s="137"/>
      <c r="CED3290" s="137"/>
      <c r="CEE3290" s="137"/>
      <c r="CEF3290" s="137"/>
      <c r="CEG3290" s="137"/>
      <c r="CEH3290" s="137"/>
      <c r="CEI3290" s="137"/>
      <c r="CEJ3290" s="137"/>
      <c r="CEK3290" s="137"/>
      <c r="CEL3290" s="137"/>
      <c r="CEM3290" s="137"/>
      <c r="CEN3290" s="137"/>
      <c r="CEO3290" s="137"/>
      <c r="CEP3290" s="137"/>
      <c r="CEQ3290" s="137"/>
      <c r="CER3290" s="137"/>
      <c r="CES3290" s="137"/>
      <c r="CET3290" s="137"/>
      <c r="CEU3290" s="137"/>
      <c r="CEV3290" s="137"/>
      <c r="CEW3290" s="137"/>
      <c r="CEX3290" s="137"/>
      <c r="CEY3290" s="137"/>
      <c r="CEZ3290" s="137"/>
      <c r="CFA3290" s="137"/>
      <c r="CFB3290" s="137"/>
      <c r="CFC3290" s="137"/>
      <c r="CFD3290" s="137"/>
      <c r="CFE3290" s="137"/>
      <c r="CFF3290" s="137"/>
      <c r="CFG3290" s="137"/>
      <c r="CFH3290" s="137"/>
      <c r="CFI3290" s="137"/>
      <c r="CFJ3290" s="137"/>
      <c r="CFK3290" s="137"/>
      <c r="CFL3290" s="137"/>
      <c r="CFM3290" s="137"/>
      <c r="CFN3290" s="137"/>
      <c r="CFO3290" s="137"/>
      <c r="CFP3290" s="137"/>
      <c r="CFQ3290" s="137"/>
      <c r="CFR3290" s="137"/>
      <c r="CFS3290" s="137"/>
      <c r="CFT3290" s="137"/>
      <c r="CFU3290" s="137"/>
      <c r="CFV3290" s="137"/>
      <c r="CFW3290" s="137"/>
      <c r="CFX3290" s="137"/>
      <c r="CFY3290" s="137"/>
      <c r="CFZ3290" s="137"/>
      <c r="CGA3290" s="137"/>
      <c r="CGB3290" s="137"/>
      <c r="CGC3290" s="137"/>
      <c r="CGD3290" s="137"/>
      <c r="CGE3290" s="137"/>
      <c r="CGF3290" s="137"/>
      <c r="CGG3290" s="137"/>
      <c r="CGH3290" s="137"/>
      <c r="CGI3290" s="137"/>
      <c r="CGJ3290" s="137"/>
      <c r="CGK3290" s="137"/>
      <c r="CGL3290" s="137"/>
      <c r="CGM3290" s="137"/>
      <c r="CGN3290" s="137"/>
      <c r="CGO3290" s="137"/>
      <c r="CGP3290" s="137"/>
      <c r="CGQ3290" s="137"/>
      <c r="CGR3290" s="137"/>
      <c r="CGS3290" s="137"/>
      <c r="CGT3290" s="137"/>
      <c r="CGU3290" s="137"/>
      <c r="CGV3290" s="137"/>
      <c r="CGW3290" s="137"/>
      <c r="CGX3290" s="137"/>
      <c r="CGY3290" s="137"/>
      <c r="CGZ3290" s="137"/>
      <c r="CHA3290" s="137"/>
      <c r="CHB3290" s="137"/>
      <c r="CHC3290" s="137"/>
      <c r="CHD3290" s="137"/>
      <c r="CHE3290" s="137"/>
      <c r="CHF3290" s="137"/>
      <c r="CHG3290" s="137"/>
      <c r="CHH3290" s="137"/>
      <c r="CHI3290" s="137"/>
      <c r="CHJ3290" s="137"/>
      <c r="CHK3290" s="137"/>
      <c r="CHL3290" s="137"/>
      <c r="CHM3290" s="137"/>
      <c r="CHN3290" s="137"/>
      <c r="CHO3290" s="137"/>
      <c r="CHP3290" s="137"/>
      <c r="CHQ3290" s="137"/>
      <c r="CHR3290" s="137"/>
      <c r="CHS3290" s="137"/>
      <c r="CHT3290" s="137"/>
      <c r="CHU3290" s="137"/>
      <c r="CHV3290" s="137"/>
      <c r="CHW3290" s="137"/>
      <c r="CHX3290" s="137"/>
      <c r="CHY3290" s="137"/>
      <c r="CHZ3290" s="137"/>
      <c r="CIA3290" s="137"/>
      <c r="CIB3290" s="137"/>
      <c r="CIC3290" s="137"/>
      <c r="CID3290" s="137"/>
      <c r="CIE3290" s="137"/>
      <c r="CIF3290" s="137"/>
      <c r="CIG3290" s="137"/>
      <c r="CIH3290" s="137"/>
      <c r="CII3290" s="137"/>
      <c r="CIJ3290" s="137"/>
      <c r="CIK3290" s="137"/>
      <c r="CIL3290" s="137"/>
      <c r="CIM3290" s="137"/>
      <c r="CIN3290" s="137"/>
      <c r="CIO3290" s="137"/>
      <c r="CIP3290" s="137"/>
      <c r="CIQ3290" s="137"/>
      <c r="CIR3290" s="137"/>
      <c r="CIS3290" s="137"/>
      <c r="CIT3290" s="137"/>
      <c r="CIU3290" s="137"/>
      <c r="CIV3290" s="137"/>
      <c r="CIW3290" s="137"/>
      <c r="CIX3290" s="137"/>
      <c r="CIY3290" s="137"/>
      <c r="CIZ3290" s="137"/>
      <c r="CJA3290" s="137"/>
      <c r="CJB3290" s="137"/>
      <c r="CJC3290" s="137"/>
      <c r="CJD3290" s="137"/>
      <c r="CJE3290" s="137"/>
      <c r="CJF3290" s="137"/>
      <c r="CJG3290" s="137"/>
      <c r="CJH3290" s="137"/>
      <c r="CJI3290" s="137"/>
      <c r="CJJ3290" s="137"/>
      <c r="CJK3290" s="137"/>
      <c r="CJL3290" s="137"/>
      <c r="CJM3290" s="137"/>
      <c r="CJN3290" s="137"/>
      <c r="CJO3290" s="137"/>
      <c r="CJP3290" s="137"/>
      <c r="CJQ3290" s="137"/>
      <c r="CJR3290" s="137"/>
      <c r="CJS3290" s="137"/>
      <c r="CJT3290" s="137"/>
      <c r="CJU3290" s="137"/>
      <c r="CJV3290" s="137"/>
      <c r="CJW3290" s="137"/>
      <c r="CJX3290" s="137"/>
      <c r="CJY3290" s="137"/>
      <c r="CJZ3290" s="137"/>
      <c r="CKA3290" s="137"/>
      <c r="CKB3290" s="137"/>
      <c r="CKC3290" s="137"/>
      <c r="CKD3290" s="137"/>
      <c r="CKE3290" s="137"/>
      <c r="CKF3290" s="137"/>
      <c r="CKG3290" s="137"/>
      <c r="CKH3290" s="137"/>
      <c r="CKI3290" s="137"/>
      <c r="CKJ3290" s="137"/>
      <c r="CKK3290" s="137"/>
      <c r="CKL3290" s="137"/>
      <c r="CKM3290" s="137"/>
      <c r="CKN3290" s="137"/>
      <c r="CKO3290" s="137"/>
      <c r="CKP3290" s="137"/>
      <c r="CKQ3290" s="137"/>
      <c r="CKR3290" s="137"/>
      <c r="CKS3290" s="137"/>
      <c r="CKT3290" s="137"/>
      <c r="CKU3290" s="137"/>
      <c r="CKV3290" s="137"/>
      <c r="CKW3290" s="137"/>
      <c r="CKX3290" s="137"/>
      <c r="CKY3290" s="137"/>
      <c r="CKZ3290" s="137"/>
      <c r="CLA3290" s="137"/>
      <c r="CLB3290" s="137"/>
      <c r="CLC3290" s="137"/>
      <c r="CLD3290" s="137"/>
      <c r="CLE3290" s="137"/>
      <c r="CLF3290" s="137"/>
      <c r="CLG3290" s="137"/>
      <c r="CLH3290" s="137"/>
      <c r="CLI3290" s="137"/>
      <c r="CLJ3290" s="137"/>
      <c r="CLK3290" s="137"/>
      <c r="CLL3290" s="137"/>
      <c r="CLM3290" s="137"/>
      <c r="CLN3290" s="137"/>
      <c r="CLO3290" s="137"/>
      <c r="CLP3290" s="137"/>
      <c r="CLQ3290" s="137"/>
      <c r="CLR3290" s="137"/>
      <c r="CLS3290" s="137"/>
      <c r="CLT3290" s="137"/>
      <c r="CLU3290" s="137"/>
      <c r="CLV3290" s="137"/>
      <c r="CLW3290" s="137"/>
      <c r="CLX3290" s="137"/>
      <c r="CLY3290" s="137"/>
      <c r="CLZ3290" s="137"/>
      <c r="CMA3290" s="137"/>
      <c r="CMB3290" s="137"/>
      <c r="CMC3290" s="137"/>
      <c r="CMD3290" s="137"/>
      <c r="CME3290" s="137"/>
      <c r="CMF3290" s="137"/>
      <c r="CMG3290" s="137"/>
      <c r="CMH3290" s="137"/>
      <c r="CMI3290" s="137"/>
      <c r="CMJ3290" s="137"/>
      <c r="CMK3290" s="137"/>
      <c r="CML3290" s="137"/>
      <c r="CMM3290" s="137"/>
      <c r="CMN3290" s="137"/>
      <c r="CMO3290" s="137"/>
      <c r="CMP3290" s="137"/>
      <c r="CMQ3290" s="137"/>
      <c r="CMR3290" s="137"/>
      <c r="CMS3290" s="137"/>
      <c r="CMT3290" s="137"/>
      <c r="CMU3290" s="137"/>
      <c r="CMV3290" s="137"/>
      <c r="CMW3290" s="137"/>
      <c r="CMX3290" s="137"/>
      <c r="CMY3290" s="137"/>
      <c r="CMZ3290" s="137"/>
      <c r="CNA3290" s="137"/>
      <c r="CNB3290" s="137"/>
      <c r="CNC3290" s="137"/>
      <c r="CND3290" s="137"/>
      <c r="CNE3290" s="137"/>
      <c r="CNF3290" s="137"/>
      <c r="CNG3290" s="137"/>
      <c r="CNH3290" s="137"/>
      <c r="CNI3290" s="137"/>
      <c r="CNJ3290" s="137"/>
      <c r="CNK3290" s="137"/>
      <c r="CNL3290" s="137"/>
      <c r="CNM3290" s="137"/>
      <c r="CNN3290" s="137"/>
      <c r="CNO3290" s="137"/>
      <c r="CNP3290" s="137"/>
      <c r="CNQ3290" s="137"/>
      <c r="CNR3290" s="137"/>
      <c r="CNS3290" s="137"/>
      <c r="CNT3290" s="137"/>
      <c r="CNU3290" s="137"/>
      <c r="CNV3290" s="137"/>
      <c r="CNW3290" s="137"/>
      <c r="CNX3290" s="137"/>
      <c r="CNY3290" s="137"/>
      <c r="CNZ3290" s="137"/>
      <c r="COA3290" s="137"/>
      <c r="COB3290" s="137"/>
      <c r="COC3290" s="137"/>
      <c r="COD3290" s="137"/>
      <c r="COE3290" s="137"/>
      <c r="COF3290" s="137"/>
      <c r="COG3290" s="137"/>
      <c r="COH3290" s="137"/>
      <c r="COI3290" s="137"/>
      <c r="COJ3290" s="137"/>
      <c r="COK3290" s="137"/>
      <c r="COL3290" s="137"/>
      <c r="COM3290" s="137"/>
      <c r="CON3290" s="137"/>
      <c r="COO3290" s="137"/>
      <c r="COP3290" s="137"/>
      <c r="COQ3290" s="137"/>
      <c r="COR3290" s="137"/>
      <c r="COS3290" s="137"/>
      <c r="COT3290" s="137"/>
      <c r="COU3290" s="137"/>
      <c r="COV3290" s="137"/>
      <c r="COW3290" s="137"/>
      <c r="COX3290" s="137"/>
      <c r="COY3290" s="137"/>
      <c r="COZ3290" s="137"/>
      <c r="CPA3290" s="137"/>
      <c r="CPB3290" s="137"/>
      <c r="CPC3290" s="137"/>
      <c r="CPD3290" s="137"/>
      <c r="CPE3290" s="137"/>
      <c r="CPF3290" s="137"/>
      <c r="CPG3290" s="137"/>
      <c r="CPH3290" s="137"/>
      <c r="CPI3290" s="137"/>
      <c r="CPJ3290" s="137"/>
      <c r="CPK3290" s="137"/>
      <c r="CPL3290" s="137"/>
      <c r="CPM3290" s="137"/>
      <c r="CPN3290" s="137"/>
      <c r="CPO3290" s="137"/>
      <c r="CPP3290" s="137"/>
      <c r="CPQ3290" s="137"/>
      <c r="CPR3290" s="137"/>
      <c r="CPS3290" s="137"/>
      <c r="CPT3290" s="137"/>
      <c r="CPU3290" s="137"/>
      <c r="CPV3290" s="137"/>
      <c r="CPW3290" s="137"/>
      <c r="CPX3290" s="137"/>
      <c r="CPY3290" s="137"/>
      <c r="CPZ3290" s="137"/>
      <c r="CQA3290" s="137"/>
      <c r="CQB3290" s="137"/>
      <c r="CQC3290" s="137"/>
      <c r="CQD3290" s="137"/>
      <c r="CQE3290" s="137"/>
      <c r="CQF3290" s="137"/>
      <c r="CQG3290" s="137"/>
      <c r="CQH3290" s="137"/>
      <c r="CQI3290" s="137"/>
      <c r="CQJ3290" s="137"/>
      <c r="CQK3290" s="137"/>
      <c r="CQL3290" s="137"/>
      <c r="CQM3290" s="137"/>
      <c r="CQN3290" s="137"/>
      <c r="CQO3290" s="137"/>
      <c r="CQP3290" s="137"/>
      <c r="CQQ3290" s="137"/>
      <c r="CQR3290" s="137"/>
      <c r="CQS3290" s="137"/>
      <c r="CQT3290" s="137"/>
      <c r="CQU3290" s="137"/>
      <c r="CQV3290" s="137"/>
      <c r="CQW3290" s="137"/>
      <c r="CQX3290" s="137"/>
      <c r="CQY3290" s="137"/>
      <c r="CQZ3290" s="137"/>
      <c r="CRA3290" s="137"/>
      <c r="CRB3290" s="137"/>
      <c r="CRC3290" s="137"/>
      <c r="CRD3290" s="137"/>
      <c r="CRE3290" s="137"/>
      <c r="CRF3290" s="137"/>
      <c r="CRG3290" s="137"/>
      <c r="CRH3290" s="137"/>
      <c r="CRI3290" s="137"/>
      <c r="CRJ3290" s="137"/>
      <c r="CRK3290" s="137"/>
      <c r="CRL3290" s="137"/>
      <c r="CRM3290" s="137"/>
      <c r="CRN3290" s="137"/>
      <c r="CRO3290" s="137"/>
      <c r="CRP3290" s="137"/>
      <c r="CRQ3290" s="137"/>
      <c r="CRR3290" s="137"/>
      <c r="CRS3290" s="137"/>
      <c r="CRT3290" s="137"/>
      <c r="CRU3290" s="137"/>
      <c r="CRV3290" s="137"/>
      <c r="CRW3290" s="137"/>
      <c r="CRX3290" s="137"/>
      <c r="CRY3290" s="137"/>
      <c r="CRZ3290" s="137"/>
      <c r="CSA3290" s="137"/>
      <c r="CSB3290" s="137"/>
      <c r="CSC3290" s="137"/>
      <c r="CSD3290" s="137"/>
      <c r="CSE3290" s="137"/>
      <c r="CSF3290" s="137"/>
      <c r="CSG3290" s="137"/>
      <c r="CSH3290" s="137"/>
      <c r="CSI3290" s="137"/>
      <c r="CSJ3290" s="137"/>
      <c r="CSK3290" s="137"/>
      <c r="CSL3290" s="137"/>
      <c r="CSM3290" s="137"/>
      <c r="CSN3290" s="137"/>
      <c r="CSO3290" s="137"/>
      <c r="CSP3290" s="137"/>
      <c r="CSQ3290" s="137"/>
      <c r="CSR3290" s="137"/>
      <c r="CSS3290" s="137"/>
      <c r="CST3290" s="137"/>
      <c r="CSU3290" s="137"/>
      <c r="CSV3290" s="137"/>
      <c r="CSW3290" s="137"/>
      <c r="CSX3290" s="137"/>
      <c r="CSY3290" s="137"/>
      <c r="CSZ3290" s="137"/>
      <c r="CTA3290" s="137"/>
      <c r="CTB3290" s="137"/>
      <c r="CTC3290" s="137"/>
      <c r="CTD3290" s="137"/>
      <c r="CTE3290" s="137"/>
      <c r="CTF3290" s="137"/>
      <c r="CTG3290" s="137"/>
      <c r="CTH3290" s="137"/>
      <c r="CTI3290" s="137"/>
      <c r="CTJ3290" s="137"/>
      <c r="CTK3290" s="137"/>
      <c r="CTL3290" s="137"/>
      <c r="CTM3290" s="137"/>
      <c r="CTN3290" s="137"/>
      <c r="CTO3290" s="137"/>
      <c r="CTP3290" s="137"/>
      <c r="CTQ3290" s="137"/>
      <c r="CTR3290" s="137"/>
      <c r="CTS3290" s="137"/>
      <c r="CTT3290" s="137"/>
      <c r="CTU3290" s="137"/>
      <c r="CTV3290" s="137"/>
      <c r="CTW3290" s="137"/>
      <c r="CTX3290" s="137"/>
      <c r="CTY3290" s="137"/>
      <c r="CTZ3290" s="137"/>
      <c r="CUA3290" s="137"/>
      <c r="CUB3290" s="137"/>
      <c r="CUC3290" s="137"/>
      <c r="CUD3290" s="137"/>
      <c r="CUE3290" s="137"/>
      <c r="CUF3290" s="137"/>
      <c r="CUG3290" s="137"/>
      <c r="CUH3290" s="137"/>
      <c r="CUI3290" s="137"/>
      <c r="CUJ3290" s="137"/>
      <c r="CUK3290" s="137"/>
      <c r="CUL3290" s="137"/>
      <c r="CUM3290" s="137"/>
      <c r="CUN3290" s="137"/>
      <c r="CUO3290" s="137"/>
      <c r="CUP3290" s="137"/>
      <c r="CUQ3290" s="137"/>
      <c r="CUR3290" s="137"/>
      <c r="CUS3290" s="137"/>
      <c r="CUT3290" s="137"/>
      <c r="CUU3290" s="137"/>
      <c r="CUV3290" s="137"/>
      <c r="CUW3290" s="137"/>
      <c r="CUX3290" s="137"/>
      <c r="CUY3290" s="137"/>
      <c r="CUZ3290" s="137"/>
      <c r="CVA3290" s="137"/>
      <c r="CVB3290" s="137"/>
      <c r="CVC3290" s="137"/>
      <c r="CVD3290" s="137"/>
      <c r="CVE3290" s="137"/>
      <c r="CVF3290" s="137"/>
      <c r="CVG3290" s="137"/>
      <c r="CVH3290" s="137"/>
      <c r="CVI3290" s="137"/>
      <c r="CVJ3290" s="137"/>
      <c r="CVK3290" s="137"/>
      <c r="CVL3290" s="137"/>
      <c r="CVM3290" s="137"/>
      <c r="CVN3290" s="137"/>
      <c r="CVO3290" s="137"/>
      <c r="CVP3290" s="137"/>
      <c r="CVQ3290" s="137"/>
      <c r="CVR3290" s="137"/>
      <c r="CVS3290" s="137"/>
      <c r="CVT3290" s="137"/>
      <c r="CVU3290" s="137"/>
      <c r="CVV3290" s="137"/>
      <c r="CVW3290" s="137"/>
      <c r="CVX3290" s="137"/>
      <c r="CVY3290" s="137"/>
      <c r="CVZ3290" s="137"/>
      <c r="CWA3290" s="137"/>
      <c r="CWB3290" s="137"/>
      <c r="CWC3290" s="137"/>
      <c r="CWD3290" s="137"/>
      <c r="CWE3290" s="137"/>
      <c r="CWF3290" s="137"/>
      <c r="CWG3290" s="137"/>
      <c r="CWH3290" s="137"/>
      <c r="CWI3290" s="137"/>
      <c r="CWJ3290" s="137"/>
      <c r="CWK3290" s="137"/>
      <c r="CWL3290" s="137"/>
      <c r="CWM3290" s="137"/>
      <c r="CWN3290" s="137"/>
      <c r="CWO3290" s="137"/>
      <c r="CWP3290" s="137"/>
      <c r="CWQ3290" s="137"/>
      <c r="CWR3290" s="137"/>
      <c r="CWS3290" s="137"/>
      <c r="CWT3290" s="137"/>
      <c r="CWU3290" s="137"/>
      <c r="CWV3290" s="137"/>
      <c r="CWW3290" s="137"/>
      <c r="CWX3290" s="137"/>
      <c r="CWY3290" s="137"/>
      <c r="CWZ3290" s="137"/>
      <c r="CXA3290" s="137"/>
      <c r="CXB3290" s="137"/>
      <c r="CXC3290" s="137"/>
      <c r="CXD3290" s="137"/>
      <c r="CXE3290" s="137"/>
      <c r="CXF3290" s="137"/>
      <c r="CXG3290" s="137"/>
      <c r="CXH3290" s="137"/>
      <c r="CXI3290" s="137"/>
      <c r="CXJ3290" s="137"/>
      <c r="CXK3290" s="137"/>
      <c r="CXL3290" s="137"/>
      <c r="CXM3290" s="137"/>
      <c r="CXN3290" s="137"/>
      <c r="CXO3290" s="137"/>
      <c r="CXP3290" s="137"/>
      <c r="CXQ3290" s="137"/>
      <c r="CXR3290" s="137"/>
      <c r="CXS3290" s="137"/>
      <c r="CXT3290" s="137"/>
      <c r="CXU3290" s="137"/>
      <c r="CXV3290" s="137"/>
      <c r="CXW3290" s="137"/>
      <c r="CXX3290" s="137"/>
      <c r="CXY3290" s="137"/>
      <c r="CXZ3290" s="137"/>
      <c r="CYA3290" s="137"/>
      <c r="CYB3290" s="137"/>
      <c r="CYC3290" s="137"/>
      <c r="CYD3290" s="137"/>
      <c r="CYE3290" s="137"/>
      <c r="CYF3290" s="137"/>
      <c r="CYG3290" s="137"/>
      <c r="CYH3290" s="137"/>
      <c r="CYI3290" s="137"/>
      <c r="CYJ3290" s="137"/>
      <c r="CYK3290" s="137"/>
      <c r="CYL3290" s="137"/>
      <c r="CYM3290" s="137"/>
      <c r="CYN3290" s="137"/>
      <c r="CYO3290" s="137"/>
      <c r="CYP3290" s="137"/>
      <c r="CYQ3290" s="137"/>
      <c r="CYR3290" s="137"/>
      <c r="CYS3290" s="137"/>
      <c r="CYT3290" s="137"/>
      <c r="CYU3290" s="137"/>
      <c r="CYV3290" s="137"/>
      <c r="CYW3290" s="137"/>
      <c r="CYX3290" s="137"/>
      <c r="CYY3290" s="137"/>
      <c r="CYZ3290" s="137"/>
      <c r="CZA3290" s="137"/>
      <c r="CZB3290" s="137"/>
      <c r="CZC3290" s="137"/>
      <c r="CZD3290" s="137"/>
      <c r="CZE3290" s="137"/>
      <c r="CZF3290" s="137"/>
      <c r="CZG3290" s="137"/>
      <c r="CZH3290" s="137"/>
      <c r="CZI3290" s="137"/>
      <c r="CZJ3290" s="137"/>
      <c r="CZK3290" s="137"/>
      <c r="CZL3290" s="137"/>
      <c r="CZM3290" s="137"/>
      <c r="CZN3290" s="137"/>
      <c r="CZO3290" s="137"/>
      <c r="CZP3290" s="137"/>
      <c r="CZQ3290" s="137"/>
      <c r="CZR3290" s="137"/>
      <c r="CZS3290" s="137"/>
      <c r="CZT3290" s="137"/>
      <c r="CZU3290" s="137"/>
      <c r="CZV3290" s="137"/>
      <c r="CZW3290" s="137"/>
      <c r="CZX3290" s="137"/>
      <c r="CZY3290" s="137"/>
      <c r="CZZ3290" s="137"/>
      <c r="DAA3290" s="137"/>
      <c r="DAB3290" s="137"/>
      <c r="DAC3290" s="137"/>
      <c r="DAD3290" s="137"/>
      <c r="DAE3290" s="137"/>
      <c r="DAF3290" s="137"/>
      <c r="DAG3290" s="137"/>
      <c r="DAH3290" s="137"/>
      <c r="DAI3290" s="137"/>
      <c r="DAJ3290" s="137"/>
      <c r="DAK3290" s="137"/>
      <c r="DAL3290" s="137"/>
      <c r="DAM3290" s="137"/>
      <c r="DAN3290" s="137"/>
      <c r="DAO3290" s="137"/>
      <c r="DAP3290" s="137"/>
      <c r="DAQ3290" s="137"/>
      <c r="DAR3290" s="137"/>
      <c r="DAS3290" s="137"/>
      <c r="DAT3290" s="137"/>
      <c r="DAU3290" s="137"/>
      <c r="DAV3290" s="137"/>
      <c r="DAW3290" s="137"/>
      <c r="DAX3290" s="137"/>
      <c r="DAY3290" s="137"/>
      <c r="DAZ3290" s="137"/>
      <c r="DBA3290" s="137"/>
      <c r="DBB3290" s="137"/>
      <c r="DBC3290" s="137"/>
      <c r="DBD3290" s="137"/>
      <c r="DBE3290" s="137"/>
      <c r="DBF3290" s="137"/>
      <c r="DBG3290" s="137"/>
      <c r="DBH3290" s="137"/>
      <c r="DBI3290" s="137"/>
      <c r="DBJ3290" s="137"/>
      <c r="DBK3290" s="137"/>
      <c r="DBL3290" s="137"/>
      <c r="DBM3290" s="137"/>
      <c r="DBN3290" s="137"/>
      <c r="DBO3290" s="137"/>
      <c r="DBP3290" s="137"/>
      <c r="DBQ3290" s="137"/>
      <c r="DBR3290" s="137"/>
      <c r="DBS3290" s="137"/>
      <c r="DBT3290" s="137"/>
      <c r="DBU3290" s="137"/>
      <c r="DBV3290" s="137"/>
      <c r="DBW3290" s="137"/>
      <c r="DBX3290" s="137"/>
      <c r="DBY3290" s="137"/>
      <c r="DBZ3290" s="137"/>
      <c r="DCA3290" s="137"/>
      <c r="DCB3290" s="137"/>
      <c r="DCC3290" s="137"/>
      <c r="DCD3290" s="137"/>
      <c r="DCE3290" s="137"/>
      <c r="DCF3290" s="137"/>
      <c r="DCG3290" s="137"/>
      <c r="DCH3290" s="137"/>
      <c r="DCI3290" s="137"/>
      <c r="DCJ3290" s="137"/>
      <c r="DCK3290" s="137"/>
      <c r="DCL3290" s="137"/>
      <c r="DCM3290" s="137"/>
      <c r="DCN3290" s="137"/>
      <c r="DCO3290" s="137"/>
      <c r="DCP3290" s="137"/>
      <c r="DCQ3290" s="137"/>
      <c r="DCR3290" s="137"/>
      <c r="DCS3290" s="137"/>
      <c r="DCT3290" s="137"/>
      <c r="DCU3290" s="137"/>
      <c r="DCV3290" s="137"/>
      <c r="DCW3290" s="137"/>
      <c r="DCX3290" s="137"/>
      <c r="DCY3290" s="137"/>
      <c r="DCZ3290" s="137"/>
      <c r="DDA3290" s="137"/>
      <c r="DDB3290" s="137"/>
      <c r="DDC3290" s="137"/>
      <c r="DDD3290" s="137"/>
      <c r="DDE3290" s="137"/>
      <c r="DDF3290" s="137"/>
      <c r="DDG3290" s="137"/>
      <c r="DDH3290" s="137"/>
      <c r="DDI3290" s="137"/>
      <c r="DDJ3290" s="137"/>
      <c r="DDK3290" s="137"/>
      <c r="DDL3290" s="137"/>
      <c r="DDM3290" s="137"/>
      <c r="DDN3290" s="137"/>
      <c r="DDO3290" s="137"/>
      <c r="DDP3290" s="137"/>
      <c r="DDQ3290" s="137"/>
      <c r="DDR3290" s="137"/>
      <c r="DDS3290" s="137"/>
      <c r="DDT3290" s="137"/>
      <c r="DDU3290" s="137"/>
      <c r="DDV3290" s="137"/>
      <c r="DDW3290" s="137"/>
      <c r="DDX3290" s="137"/>
      <c r="DDY3290" s="137"/>
      <c r="DDZ3290" s="137"/>
      <c r="DEA3290" s="137"/>
      <c r="DEB3290" s="137"/>
      <c r="DEC3290" s="137"/>
      <c r="DED3290" s="137"/>
      <c r="DEE3290" s="137"/>
      <c r="DEF3290" s="137"/>
      <c r="DEG3290" s="137"/>
      <c r="DEH3290" s="137"/>
      <c r="DEI3290" s="137"/>
      <c r="DEJ3290" s="137"/>
      <c r="DEK3290" s="137"/>
      <c r="DEL3290" s="137"/>
      <c r="DEM3290" s="137"/>
      <c r="DEN3290" s="137"/>
      <c r="DEO3290" s="137"/>
      <c r="DEP3290" s="137"/>
      <c r="DEQ3290" s="137"/>
      <c r="DER3290" s="137"/>
      <c r="DES3290" s="137"/>
      <c r="DET3290" s="137"/>
      <c r="DEU3290" s="137"/>
      <c r="DEV3290" s="137"/>
      <c r="DEW3290" s="137"/>
      <c r="DEX3290" s="137"/>
      <c r="DEY3290" s="137"/>
      <c r="DEZ3290" s="137"/>
      <c r="DFA3290" s="137"/>
      <c r="DFB3290" s="137"/>
      <c r="DFC3290" s="137"/>
      <c r="DFD3290" s="137"/>
      <c r="DFE3290" s="137"/>
      <c r="DFF3290" s="137"/>
      <c r="DFG3290" s="137"/>
      <c r="DFH3290" s="137"/>
      <c r="DFI3290" s="137"/>
      <c r="DFJ3290" s="137"/>
      <c r="DFK3290" s="137"/>
      <c r="DFL3290" s="137"/>
      <c r="DFM3290" s="137"/>
      <c r="DFN3290" s="137"/>
      <c r="DFO3290" s="137"/>
      <c r="DFP3290" s="137"/>
      <c r="DFQ3290" s="137"/>
      <c r="DFR3290" s="137"/>
      <c r="DFS3290" s="137"/>
      <c r="DFT3290" s="137"/>
      <c r="DFU3290" s="137"/>
      <c r="DFV3290" s="137"/>
      <c r="DFW3290" s="137"/>
      <c r="DFX3290" s="137"/>
      <c r="DFY3290" s="137"/>
      <c r="DFZ3290" s="137"/>
      <c r="DGA3290" s="137"/>
      <c r="DGB3290" s="137"/>
      <c r="DGC3290" s="137"/>
      <c r="DGD3290" s="137"/>
      <c r="DGE3290" s="137"/>
      <c r="DGF3290" s="137"/>
      <c r="DGG3290" s="137"/>
      <c r="DGH3290" s="137"/>
      <c r="DGI3290" s="137"/>
      <c r="DGJ3290" s="137"/>
      <c r="DGK3290" s="137"/>
      <c r="DGL3290" s="137"/>
      <c r="DGM3290" s="137"/>
      <c r="DGN3290" s="137"/>
      <c r="DGO3290" s="137"/>
      <c r="DGP3290" s="137"/>
      <c r="DGQ3290" s="137"/>
      <c r="DGR3290" s="137"/>
      <c r="DGS3290" s="137"/>
      <c r="DGT3290" s="137"/>
      <c r="DGU3290" s="137"/>
      <c r="DGV3290" s="137"/>
      <c r="DGW3290" s="137"/>
      <c r="DGX3290" s="137"/>
      <c r="DGY3290" s="137"/>
      <c r="DGZ3290" s="137"/>
      <c r="DHA3290" s="137"/>
      <c r="DHB3290" s="137"/>
      <c r="DHC3290" s="137"/>
      <c r="DHD3290" s="137"/>
      <c r="DHE3290" s="137"/>
      <c r="DHF3290" s="137"/>
      <c r="DHG3290" s="137"/>
      <c r="DHH3290" s="137"/>
      <c r="DHI3290" s="137"/>
      <c r="DHJ3290" s="137"/>
      <c r="DHK3290" s="137"/>
      <c r="DHL3290" s="137"/>
      <c r="DHM3290" s="137"/>
      <c r="DHN3290" s="137"/>
      <c r="DHO3290" s="137"/>
    </row>
    <row r="3291" spans="1:2927" s="148" customFormat="1" ht="26.15" customHeight="1" outlineLevel="1" x14ac:dyDescent="0.35">
      <c r="A3291" s="83" t="s">
        <v>4540</v>
      </c>
      <c r="B3291" s="84" t="s">
        <v>76</v>
      </c>
      <c r="C3291" s="85"/>
      <c r="D3291" s="86"/>
      <c r="E3291" s="101"/>
      <c r="F3291" s="101"/>
      <c r="G3291" s="101"/>
      <c r="H3291" s="101"/>
      <c r="I3291" s="101">
        <f t="shared" si="201"/>
        <v>0</v>
      </c>
      <c r="J3291" s="101"/>
      <c r="K3291" s="101"/>
      <c r="L3291" s="101"/>
      <c r="M3291" s="101"/>
      <c r="N3291" s="101">
        <f t="shared" si="200"/>
        <v>0</v>
      </c>
      <c r="O3291" s="88">
        <v>46099</v>
      </c>
      <c r="P3291" s="88">
        <v>46106</v>
      </c>
      <c r="Q3291" s="89">
        <v>0.03</v>
      </c>
      <c r="R3291" s="90" t="s">
        <v>33</v>
      </c>
      <c r="S3291" s="91"/>
      <c r="T3291" s="91"/>
      <c r="U3291" s="102"/>
      <c r="V3291" s="137"/>
      <c r="W3291" s="137"/>
      <c r="X3291" s="137"/>
      <c r="Y3291" s="137"/>
      <c r="Z3291" s="137"/>
      <c r="AA3291" s="137"/>
      <c r="AB3291" s="137"/>
      <c r="AC3291" s="137"/>
      <c r="AD3291" s="137"/>
      <c r="AE3291" s="137"/>
      <c r="AF3291" s="137"/>
      <c r="AG3291" s="137"/>
      <c r="AH3291" s="137"/>
      <c r="AI3291" s="137"/>
      <c r="AJ3291" s="137"/>
      <c r="AK3291" s="137"/>
      <c r="AL3291" s="137"/>
      <c r="AM3291" s="137"/>
      <c r="AN3291" s="137"/>
      <c r="AO3291" s="137"/>
      <c r="AP3291" s="137"/>
      <c r="AQ3291" s="137"/>
      <c r="AR3291" s="137"/>
      <c r="AS3291" s="137"/>
      <c r="AT3291" s="137"/>
      <c r="AU3291" s="137"/>
      <c r="AV3291" s="137"/>
      <c r="AW3291" s="137"/>
      <c r="AX3291" s="137"/>
      <c r="AY3291" s="137"/>
      <c r="AZ3291" s="137"/>
      <c r="BA3291" s="137"/>
      <c r="BB3291" s="137"/>
      <c r="BC3291" s="137"/>
      <c r="BD3291" s="137"/>
      <c r="BE3291" s="137"/>
      <c r="BF3291" s="137"/>
      <c r="BG3291" s="137"/>
      <c r="BH3291" s="137"/>
      <c r="BI3291" s="137"/>
      <c r="BJ3291" s="137"/>
      <c r="BK3291" s="137"/>
      <c r="BL3291" s="137"/>
      <c r="BM3291" s="137"/>
      <c r="BN3291" s="137"/>
      <c r="BO3291" s="137"/>
      <c r="BP3291" s="137"/>
      <c r="BQ3291" s="137"/>
      <c r="BR3291" s="137"/>
      <c r="BS3291" s="137"/>
      <c r="BT3291" s="137"/>
      <c r="BU3291" s="137"/>
      <c r="BV3291" s="137"/>
      <c r="BW3291" s="137"/>
      <c r="BX3291" s="137"/>
      <c r="BY3291" s="137"/>
      <c r="BZ3291" s="137"/>
      <c r="CA3291" s="137"/>
      <c r="CB3291" s="137"/>
      <c r="CC3291" s="137"/>
      <c r="CD3291" s="137"/>
      <c r="CE3291" s="137"/>
      <c r="CF3291" s="137"/>
      <c r="CG3291" s="137"/>
      <c r="CH3291" s="137"/>
      <c r="CI3291" s="137"/>
      <c r="CJ3291" s="137"/>
      <c r="CK3291" s="137"/>
      <c r="CL3291" s="137"/>
      <c r="CM3291" s="137"/>
      <c r="CN3291" s="137"/>
      <c r="CO3291" s="137"/>
      <c r="CP3291" s="137"/>
      <c r="CQ3291" s="137"/>
      <c r="CR3291" s="137"/>
      <c r="CS3291" s="137"/>
      <c r="CT3291" s="137"/>
      <c r="CU3291" s="137"/>
      <c r="CV3291" s="137"/>
      <c r="CW3291" s="137"/>
      <c r="CX3291" s="137"/>
      <c r="CY3291" s="137"/>
      <c r="CZ3291" s="137"/>
      <c r="DA3291" s="137"/>
      <c r="DB3291" s="137"/>
      <c r="DC3291" s="137"/>
      <c r="DD3291" s="137"/>
      <c r="DE3291" s="137"/>
      <c r="DF3291" s="137"/>
      <c r="DG3291" s="137"/>
      <c r="DH3291" s="137"/>
      <c r="DI3291" s="137"/>
      <c r="DJ3291" s="137"/>
      <c r="DK3291" s="137"/>
      <c r="DL3291" s="137"/>
      <c r="DM3291" s="137"/>
      <c r="DN3291" s="137"/>
      <c r="DO3291" s="137"/>
      <c r="DP3291" s="137"/>
      <c r="DQ3291" s="137"/>
      <c r="DR3291" s="137"/>
      <c r="DS3291" s="137"/>
      <c r="DT3291" s="137"/>
      <c r="DU3291" s="137"/>
      <c r="DV3291" s="137"/>
      <c r="DW3291" s="137"/>
      <c r="DX3291" s="137"/>
      <c r="DY3291" s="137"/>
      <c r="DZ3291" s="137"/>
      <c r="EA3291" s="137"/>
      <c r="EB3291" s="137"/>
      <c r="EC3291" s="137"/>
      <c r="ED3291" s="137"/>
      <c r="EE3291" s="137"/>
      <c r="EF3291" s="137"/>
      <c r="EG3291" s="137"/>
      <c r="EH3291" s="137"/>
      <c r="EI3291" s="137"/>
      <c r="EJ3291" s="137"/>
      <c r="EK3291" s="137"/>
      <c r="EL3291" s="137"/>
      <c r="EM3291" s="137"/>
      <c r="EN3291" s="137"/>
      <c r="EO3291" s="137"/>
      <c r="EP3291" s="137"/>
      <c r="EQ3291" s="137"/>
      <c r="ER3291" s="137"/>
      <c r="ES3291" s="137"/>
      <c r="ET3291" s="137"/>
      <c r="EU3291" s="137"/>
      <c r="EV3291" s="137"/>
      <c r="EW3291" s="137"/>
      <c r="EX3291" s="137"/>
      <c r="EY3291" s="137"/>
      <c r="EZ3291" s="137"/>
      <c r="FA3291" s="137"/>
      <c r="FB3291" s="137"/>
      <c r="FC3291" s="137"/>
      <c r="FD3291" s="137"/>
      <c r="FE3291" s="137"/>
      <c r="FF3291" s="137"/>
      <c r="FG3291" s="137"/>
      <c r="FH3291" s="137"/>
      <c r="FI3291" s="137"/>
      <c r="FJ3291" s="137"/>
      <c r="FK3291" s="137"/>
      <c r="FL3291" s="137"/>
      <c r="FM3291" s="137"/>
      <c r="FN3291" s="137"/>
      <c r="FO3291" s="137"/>
      <c r="FP3291" s="137"/>
      <c r="FQ3291" s="137"/>
      <c r="FR3291" s="137"/>
      <c r="FS3291" s="137"/>
      <c r="FT3291" s="137"/>
      <c r="FU3291" s="137"/>
      <c r="FV3291" s="137"/>
      <c r="FW3291" s="137"/>
      <c r="FX3291" s="137"/>
      <c r="FY3291" s="137"/>
      <c r="FZ3291" s="137"/>
      <c r="GA3291" s="137"/>
      <c r="GB3291" s="137"/>
      <c r="GC3291" s="137"/>
      <c r="GD3291" s="137"/>
      <c r="GE3291" s="137"/>
      <c r="GF3291" s="137"/>
      <c r="GG3291" s="137"/>
      <c r="GH3291" s="137"/>
      <c r="GI3291" s="137"/>
      <c r="GJ3291" s="137"/>
      <c r="GK3291" s="137"/>
      <c r="GL3291" s="137"/>
      <c r="GM3291" s="137"/>
      <c r="GN3291" s="137"/>
      <c r="GO3291" s="137"/>
      <c r="GP3291" s="137"/>
      <c r="GQ3291" s="137"/>
      <c r="GR3291" s="137"/>
      <c r="GS3291" s="137"/>
      <c r="GT3291" s="137"/>
      <c r="GU3291" s="137"/>
      <c r="GV3291" s="137"/>
      <c r="GW3291" s="137"/>
      <c r="GX3291" s="137"/>
      <c r="GY3291" s="137"/>
      <c r="GZ3291" s="137"/>
      <c r="HA3291" s="137"/>
      <c r="HB3291" s="137"/>
      <c r="HC3291" s="137"/>
      <c r="HD3291" s="137"/>
      <c r="HE3291" s="137"/>
      <c r="HF3291" s="137"/>
      <c r="HG3291" s="137"/>
      <c r="HH3291" s="137"/>
      <c r="HI3291" s="137"/>
      <c r="HJ3291" s="137"/>
      <c r="HK3291" s="137"/>
      <c r="HL3291" s="137"/>
      <c r="HM3291" s="137"/>
      <c r="HN3291" s="137"/>
      <c r="HO3291" s="137"/>
      <c r="HP3291" s="137"/>
      <c r="HQ3291" s="137"/>
      <c r="HR3291" s="137"/>
      <c r="HS3291" s="137"/>
      <c r="HT3291" s="137"/>
      <c r="HU3291" s="137"/>
      <c r="HV3291" s="137"/>
      <c r="HW3291" s="137"/>
      <c r="HX3291" s="137"/>
      <c r="HY3291" s="137"/>
      <c r="HZ3291" s="137"/>
      <c r="IA3291" s="137"/>
      <c r="IB3291" s="137"/>
      <c r="IC3291" s="137"/>
      <c r="ID3291" s="137"/>
      <c r="IE3291" s="137"/>
      <c r="IF3291" s="137"/>
      <c r="IG3291" s="137"/>
      <c r="IH3291" s="137"/>
      <c r="II3291" s="137"/>
      <c r="IJ3291" s="137"/>
      <c r="IK3291" s="137"/>
      <c r="IL3291" s="137"/>
      <c r="IM3291" s="137"/>
      <c r="IN3291" s="137"/>
      <c r="IO3291" s="137"/>
      <c r="IP3291" s="137"/>
      <c r="IQ3291" s="137"/>
      <c r="IR3291" s="137"/>
      <c r="IS3291" s="137"/>
      <c r="IT3291" s="137"/>
      <c r="IU3291" s="137"/>
      <c r="IV3291" s="137"/>
      <c r="IW3291" s="137"/>
      <c r="IX3291" s="137"/>
      <c r="IY3291" s="137"/>
      <c r="IZ3291" s="137"/>
      <c r="JA3291" s="137"/>
      <c r="JB3291" s="137"/>
      <c r="JC3291" s="137"/>
      <c r="JD3291" s="137"/>
      <c r="JE3291" s="137"/>
      <c r="JF3291" s="137"/>
      <c r="JG3291" s="137"/>
      <c r="JH3291" s="137"/>
      <c r="JI3291" s="137"/>
      <c r="JJ3291" s="137"/>
      <c r="JK3291" s="137"/>
      <c r="JL3291" s="137"/>
      <c r="JM3291" s="137"/>
      <c r="JN3291" s="137"/>
      <c r="JO3291" s="137"/>
      <c r="JP3291" s="137"/>
      <c r="JQ3291" s="137"/>
      <c r="JR3291" s="137"/>
      <c r="JS3291" s="137"/>
      <c r="JT3291" s="137"/>
      <c r="JU3291" s="137"/>
      <c r="JV3291" s="137"/>
      <c r="JW3291" s="137"/>
      <c r="JX3291" s="137"/>
      <c r="JY3291" s="137"/>
      <c r="JZ3291" s="137"/>
      <c r="KA3291" s="137"/>
      <c r="KB3291" s="137"/>
      <c r="KC3291" s="137"/>
      <c r="KD3291" s="137"/>
      <c r="KE3291" s="137"/>
      <c r="KF3291" s="137"/>
      <c r="KG3291" s="137"/>
      <c r="KH3291" s="137"/>
      <c r="KI3291" s="137"/>
      <c r="KJ3291" s="137"/>
      <c r="KK3291" s="137"/>
      <c r="KL3291" s="137"/>
      <c r="KM3291" s="137"/>
      <c r="KN3291" s="137"/>
      <c r="KO3291" s="137"/>
      <c r="KP3291" s="137"/>
      <c r="KQ3291" s="137"/>
      <c r="KR3291" s="137"/>
      <c r="KS3291" s="137"/>
      <c r="KT3291" s="137"/>
      <c r="KU3291" s="137"/>
      <c r="KV3291" s="137"/>
      <c r="KW3291" s="137"/>
      <c r="KX3291" s="137"/>
      <c r="KY3291" s="137"/>
      <c r="KZ3291" s="137"/>
      <c r="LA3291" s="137"/>
      <c r="LB3291" s="137"/>
      <c r="LC3291" s="137"/>
      <c r="LD3291" s="137"/>
      <c r="LE3291" s="137"/>
      <c r="LF3291" s="137"/>
      <c r="LG3291" s="137"/>
      <c r="LH3291" s="137"/>
      <c r="LI3291" s="137"/>
      <c r="LJ3291" s="137"/>
      <c r="LK3291" s="137"/>
      <c r="LL3291" s="137"/>
      <c r="LM3291" s="137"/>
      <c r="LN3291" s="137"/>
      <c r="LO3291" s="137"/>
      <c r="LP3291" s="137"/>
      <c r="LQ3291" s="137"/>
      <c r="LR3291" s="137"/>
      <c r="LS3291" s="137"/>
      <c r="LT3291" s="137"/>
      <c r="LU3291" s="137"/>
      <c r="LV3291" s="137"/>
      <c r="LW3291" s="137"/>
      <c r="LX3291" s="137"/>
      <c r="LY3291" s="137"/>
      <c r="LZ3291" s="137"/>
      <c r="MA3291" s="137"/>
      <c r="MB3291" s="137"/>
      <c r="MC3291" s="137"/>
      <c r="MD3291" s="137"/>
      <c r="ME3291" s="137"/>
      <c r="MF3291" s="137"/>
      <c r="MG3291" s="137"/>
      <c r="MH3291" s="137"/>
      <c r="MI3291" s="137"/>
      <c r="MJ3291" s="137"/>
      <c r="MK3291" s="137"/>
      <c r="ML3291" s="137"/>
      <c r="MM3291" s="137"/>
      <c r="MN3291" s="137"/>
      <c r="MO3291" s="137"/>
      <c r="MP3291" s="137"/>
      <c r="MQ3291" s="137"/>
      <c r="MR3291" s="137"/>
      <c r="MS3291" s="137"/>
      <c r="MT3291" s="137"/>
      <c r="MU3291" s="137"/>
      <c r="MV3291" s="137"/>
      <c r="MW3291" s="137"/>
      <c r="MX3291" s="137"/>
      <c r="MY3291" s="137"/>
      <c r="MZ3291" s="137"/>
      <c r="NA3291" s="137"/>
      <c r="NB3291" s="137"/>
      <c r="NC3291" s="137"/>
      <c r="ND3291" s="137"/>
      <c r="NE3291" s="137"/>
      <c r="NF3291" s="137"/>
      <c r="NG3291" s="137"/>
      <c r="NH3291" s="137"/>
      <c r="NI3291" s="137"/>
      <c r="NJ3291" s="137"/>
      <c r="NK3291" s="137"/>
      <c r="NL3291" s="137"/>
      <c r="NM3291" s="137"/>
      <c r="NN3291" s="137"/>
      <c r="NO3291" s="137"/>
      <c r="NP3291" s="137"/>
      <c r="NQ3291" s="137"/>
      <c r="NR3291" s="137"/>
      <c r="NS3291" s="137"/>
      <c r="NT3291" s="137"/>
      <c r="NU3291" s="137"/>
      <c r="NV3291" s="137"/>
      <c r="NW3291" s="137"/>
      <c r="NX3291" s="137"/>
      <c r="NY3291" s="137"/>
      <c r="NZ3291" s="137"/>
      <c r="OA3291" s="137"/>
      <c r="OB3291" s="137"/>
      <c r="OC3291" s="137"/>
      <c r="OD3291" s="137"/>
      <c r="OE3291" s="137"/>
      <c r="OF3291" s="137"/>
      <c r="OG3291" s="137"/>
      <c r="OH3291" s="137"/>
      <c r="OI3291" s="137"/>
      <c r="OJ3291" s="137"/>
      <c r="OK3291" s="137"/>
      <c r="OL3291" s="137"/>
      <c r="OM3291" s="137"/>
      <c r="ON3291" s="137"/>
      <c r="OO3291" s="137"/>
      <c r="OP3291" s="137"/>
      <c r="OQ3291" s="137"/>
      <c r="OR3291" s="137"/>
      <c r="OS3291" s="137"/>
      <c r="OT3291" s="137"/>
      <c r="OU3291" s="137"/>
      <c r="OV3291" s="137"/>
      <c r="OW3291" s="137"/>
      <c r="OX3291" s="137"/>
      <c r="OY3291" s="137"/>
      <c r="OZ3291" s="137"/>
      <c r="PA3291" s="137"/>
      <c r="PB3291" s="137"/>
      <c r="PC3291" s="137"/>
      <c r="PD3291" s="137"/>
      <c r="PE3291" s="137"/>
      <c r="PF3291" s="137"/>
      <c r="PG3291" s="137"/>
      <c r="PH3291" s="137"/>
      <c r="PI3291" s="137"/>
      <c r="PJ3291" s="137"/>
      <c r="PK3291" s="137"/>
      <c r="PL3291" s="137"/>
      <c r="PM3291" s="137"/>
      <c r="PN3291" s="137"/>
      <c r="PO3291" s="137"/>
      <c r="PP3291" s="137"/>
      <c r="PQ3291" s="137"/>
      <c r="PR3291" s="137"/>
      <c r="PS3291" s="137"/>
      <c r="PT3291" s="137"/>
      <c r="PU3291" s="137"/>
      <c r="PV3291" s="137"/>
      <c r="PW3291" s="137"/>
      <c r="PX3291" s="137"/>
      <c r="PY3291" s="137"/>
      <c r="PZ3291" s="137"/>
      <c r="QA3291" s="137"/>
      <c r="QB3291" s="137"/>
      <c r="QC3291" s="137"/>
      <c r="QD3291" s="137"/>
      <c r="QE3291" s="137"/>
      <c r="QF3291" s="137"/>
      <c r="QG3291" s="137"/>
      <c r="QH3291" s="137"/>
      <c r="QI3291" s="137"/>
      <c r="QJ3291" s="137"/>
      <c r="QK3291" s="137"/>
      <c r="QL3291" s="137"/>
      <c r="QM3291" s="137"/>
      <c r="QN3291" s="137"/>
      <c r="QO3291" s="137"/>
      <c r="QP3291" s="137"/>
      <c r="QQ3291" s="137"/>
      <c r="QR3291" s="137"/>
      <c r="QS3291" s="137"/>
      <c r="QT3291" s="137"/>
      <c r="QU3291" s="137"/>
      <c r="QV3291" s="137"/>
      <c r="QW3291" s="137"/>
      <c r="QX3291" s="137"/>
      <c r="QY3291" s="137"/>
      <c r="QZ3291" s="137"/>
      <c r="RA3291" s="137"/>
      <c r="RB3291" s="137"/>
      <c r="RC3291" s="137"/>
      <c r="RD3291" s="137"/>
      <c r="RE3291" s="137"/>
      <c r="RF3291" s="137"/>
      <c r="RG3291" s="137"/>
      <c r="RH3291" s="137"/>
      <c r="RI3291" s="137"/>
      <c r="RJ3291" s="137"/>
      <c r="RK3291" s="137"/>
      <c r="RL3291" s="137"/>
      <c r="RM3291" s="137"/>
      <c r="RN3291" s="137"/>
      <c r="RO3291" s="137"/>
      <c r="RP3291" s="137"/>
      <c r="RQ3291" s="137"/>
      <c r="RR3291" s="137"/>
      <c r="RS3291" s="137"/>
      <c r="RT3291" s="137"/>
      <c r="RU3291" s="137"/>
      <c r="RV3291" s="137"/>
      <c r="RW3291" s="137"/>
      <c r="RX3291" s="137"/>
      <c r="RY3291" s="137"/>
      <c r="RZ3291" s="137"/>
      <c r="SA3291" s="137"/>
      <c r="SB3291" s="137"/>
      <c r="SC3291" s="137"/>
      <c r="SD3291" s="137"/>
      <c r="SE3291" s="137"/>
      <c r="SF3291" s="137"/>
      <c r="SG3291" s="137"/>
      <c r="SH3291" s="137"/>
      <c r="SI3291" s="137"/>
      <c r="SJ3291" s="137"/>
      <c r="SK3291" s="137"/>
      <c r="SL3291" s="137"/>
      <c r="SM3291" s="137"/>
      <c r="SN3291" s="137"/>
      <c r="SO3291" s="137"/>
      <c r="SP3291" s="137"/>
      <c r="SQ3291" s="137"/>
      <c r="SR3291" s="137"/>
      <c r="SS3291" s="137"/>
      <c r="ST3291" s="137"/>
      <c r="SU3291" s="137"/>
      <c r="SV3291" s="137"/>
      <c r="SW3291" s="137"/>
      <c r="SX3291" s="137"/>
      <c r="SY3291" s="137"/>
      <c r="SZ3291" s="137"/>
      <c r="TA3291" s="137"/>
      <c r="TB3291" s="137"/>
      <c r="TC3291" s="137"/>
      <c r="TD3291" s="137"/>
      <c r="TE3291" s="137"/>
      <c r="TF3291" s="137"/>
      <c r="TG3291" s="137"/>
      <c r="TH3291" s="137"/>
      <c r="TI3291" s="137"/>
      <c r="TJ3291" s="137"/>
      <c r="TK3291" s="137"/>
      <c r="TL3291" s="137"/>
      <c r="TM3291" s="137"/>
      <c r="TN3291" s="137"/>
      <c r="TO3291" s="137"/>
      <c r="TP3291" s="137"/>
      <c r="TQ3291" s="137"/>
      <c r="TR3291" s="137"/>
      <c r="TS3291" s="137"/>
      <c r="TT3291" s="137"/>
      <c r="TU3291" s="137"/>
      <c r="TV3291" s="137"/>
      <c r="TW3291" s="137"/>
      <c r="TX3291" s="137"/>
      <c r="TY3291" s="137"/>
      <c r="TZ3291" s="137"/>
      <c r="UA3291" s="137"/>
      <c r="UB3291" s="137"/>
      <c r="UC3291" s="137"/>
      <c r="UD3291" s="137"/>
      <c r="UE3291" s="137"/>
      <c r="UF3291" s="137"/>
      <c r="UG3291" s="137"/>
      <c r="UH3291" s="137"/>
      <c r="UI3291" s="137"/>
      <c r="UJ3291" s="137"/>
      <c r="UK3291" s="137"/>
      <c r="UL3291" s="137"/>
      <c r="UM3291" s="137"/>
      <c r="UN3291" s="137"/>
      <c r="UO3291" s="137"/>
      <c r="UP3291" s="137"/>
      <c r="UQ3291" s="137"/>
      <c r="UR3291" s="137"/>
      <c r="US3291" s="137"/>
      <c r="UT3291" s="137"/>
      <c r="UU3291" s="137"/>
      <c r="UV3291" s="137"/>
      <c r="UW3291" s="137"/>
      <c r="UX3291" s="137"/>
      <c r="UY3291" s="137"/>
      <c r="UZ3291" s="137"/>
      <c r="VA3291" s="137"/>
      <c r="VB3291" s="137"/>
      <c r="VC3291" s="137"/>
      <c r="VD3291" s="137"/>
      <c r="VE3291" s="137"/>
      <c r="VF3291" s="137"/>
      <c r="VG3291" s="137"/>
      <c r="VH3291" s="137"/>
      <c r="VI3291" s="137"/>
      <c r="VJ3291" s="137"/>
      <c r="VK3291" s="137"/>
      <c r="VL3291" s="137"/>
      <c r="VM3291" s="137"/>
      <c r="VN3291" s="137"/>
      <c r="VO3291" s="137"/>
      <c r="VP3291" s="137"/>
      <c r="VQ3291" s="137"/>
      <c r="VR3291" s="137"/>
      <c r="VS3291" s="137"/>
      <c r="VT3291" s="137"/>
      <c r="VU3291" s="137"/>
      <c r="VV3291" s="137"/>
      <c r="VW3291" s="137"/>
      <c r="VX3291" s="137"/>
      <c r="VY3291" s="137"/>
      <c r="VZ3291" s="137"/>
      <c r="WA3291" s="137"/>
      <c r="WB3291" s="137"/>
      <c r="WC3291" s="137"/>
      <c r="WD3291" s="137"/>
      <c r="WE3291" s="137"/>
      <c r="WF3291" s="137"/>
      <c r="WG3291" s="137"/>
      <c r="WH3291" s="137"/>
      <c r="WI3291" s="137"/>
      <c r="WJ3291" s="137"/>
      <c r="WK3291" s="137"/>
      <c r="WL3291" s="137"/>
      <c r="WM3291" s="137"/>
      <c r="WN3291" s="137"/>
      <c r="WO3291" s="137"/>
      <c r="WP3291" s="137"/>
      <c r="WQ3291" s="137"/>
      <c r="WR3291" s="137"/>
      <c r="WS3291" s="137"/>
      <c r="WT3291" s="137"/>
      <c r="WU3291" s="137"/>
      <c r="WV3291" s="137"/>
      <c r="WW3291" s="137"/>
      <c r="WX3291" s="137"/>
      <c r="WY3291" s="137"/>
      <c r="WZ3291" s="137"/>
      <c r="XA3291" s="137"/>
      <c r="XB3291" s="137"/>
      <c r="XC3291" s="137"/>
      <c r="XD3291" s="137"/>
      <c r="XE3291" s="137"/>
      <c r="XF3291" s="137"/>
      <c r="XG3291" s="137"/>
      <c r="XH3291" s="137"/>
      <c r="XI3291" s="137"/>
      <c r="XJ3291" s="137"/>
      <c r="XK3291" s="137"/>
      <c r="XL3291" s="137"/>
      <c r="XM3291" s="137"/>
      <c r="XN3291" s="137"/>
      <c r="XO3291" s="137"/>
      <c r="XP3291" s="137"/>
      <c r="XQ3291" s="137"/>
      <c r="XR3291" s="137"/>
      <c r="XS3291" s="137"/>
      <c r="XT3291" s="137"/>
      <c r="XU3291" s="137"/>
      <c r="XV3291" s="137"/>
      <c r="XW3291" s="137"/>
      <c r="XX3291" s="137"/>
      <c r="XY3291" s="137"/>
      <c r="XZ3291" s="137"/>
      <c r="YA3291" s="137"/>
      <c r="YB3291" s="137"/>
      <c r="YC3291" s="137"/>
      <c r="YD3291" s="137"/>
      <c r="YE3291" s="137"/>
      <c r="YF3291" s="137"/>
      <c r="YG3291" s="137"/>
      <c r="YH3291" s="137"/>
      <c r="YI3291" s="137"/>
      <c r="YJ3291" s="137"/>
      <c r="YK3291" s="137"/>
      <c r="YL3291" s="137"/>
      <c r="YM3291" s="137"/>
      <c r="YN3291" s="137"/>
      <c r="YO3291" s="137"/>
      <c r="YP3291" s="137"/>
      <c r="YQ3291" s="137"/>
      <c r="YR3291" s="137"/>
      <c r="YS3291" s="137"/>
      <c r="YT3291" s="137"/>
      <c r="YU3291" s="137"/>
      <c r="YV3291" s="137"/>
      <c r="YW3291" s="137"/>
      <c r="YX3291" s="137"/>
      <c r="YY3291" s="137"/>
      <c r="YZ3291" s="137"/>
      <c r="ZA3291" s="137"/>
      <c r="ZB3291" s="137"/>
      <c r="ZC3291" s="137"/>
      <c r="ZD3291" s="137"/>
      <c r="ZE3291" s="137"/>
      <c r="ZF3291" s="137"/>
      <c r="ZG3291" s="137"/>
      <c r="ZH3291" s="137"/>
      <c r="ZI3291" s="137"/>
      <c r="ZJ3291" s="137"/>
      <c r="ZK3291" s="137"/>
      <c r="ZL3291" s="137"/>
      <c r="ZM3291" s="137"/>
      <c r="ZN3291" s="137"/>
      <c r="ZO3291" s="137"/>
      <c r="ZP3291" s="137"/>
      <c r="ZQ3291" s="137"/>
      <c r="ZR3291" s="137"/>
      <c r="ZS3291" s="137"/>
      <c r="ZT3291" s="137"/>
      <c r="ZU3291" s="137"/>
      <c r="ZV3291" s="137"/>
      <c r="ZW3291" s="137"/>
      <c r="ZX3291" s="137"/>
      <c r="ZY3291" s="137"/>
      <c r="ZZ3291" s="137"/>
      <c r="AAA3291" s="137"/>
      <c r="AAB3291" s="137"/>
      <c r="AAC3291" s="137"/>
      <c r="AAD3291" s="137"/>
      <c r="AAE3291" s="137"/>
      <c r="AAF3291" s="137"/>
      <c r="AAG3291" s="137"/>
      <c r="AAH3291" s="137"/>
      <c r="AAI3291" s="137"/>
      <c r="AAJ3291" s="137"/>
      <c r="AAK3291" s="137"/>
      <c r="AAL3291" s="137"/>
      <c r="AAM3291" s="137"/>
      <c r="AAN3291" s="137"/>
      <c r="AAO3291" s="137"/>
      <c r="AAP3291" s="137"/>
      <c r="AAQ3291" s="137"/>
      <c r="AAR3291" s="137"/>
      <c r="AAS3291" s="137"/>
      <c r="AAT3291" s="137"/>
      <c r="AAU3291" s="137"/>
      <c r="AAV3291" s="137"/>
      <c r="AAW3291" s="137"/>
      <c r="AAX3291" s="137"/>
      <c r="AAY3291" s="137"/>
      <c r="AAZ3291" s="137"/>
      <c r="ABA3291" s="137"/>
      <c r="ABB3291" s="137"/>
      <c r="ABC3291" s="137"/>
      <c r="ABD3291" s="137"/>
      <c r="ABE3291" s="137"/>
      <c r="ABF3291" s="137"/>
      <c r="ABG3291" s="137"/>
      <c r="ABH3291" s="137"/>
      <c r="ABI3291" s="137"/>
      <c r="ABJ3291" s="137"/>
      <c r="ABK3291" s="137"/>
      <c r="ABL3291" s="137"/>
      <c r="ABM3291" s="137"/>
      <c r="ABN3291" s="137"/>
      <c r="ABO3291" s="137"/>
      <c r="ABP3291" s="137"/>
      <c r="ABQ3291" s="137"/>
      <c r="ABR3291" s="137"/>
      <c r="ABS3291" s="137"/>
      <c r="ABT3291" s="137"/>
      <c r="ABU3291" s="137"/>
      <c r="ABV3291" s="137"/>
      <c r="ABW3291" s="137"/>
      <c r="ABX3291" s="137"/>
      <c r="ABY3291" s="137"/>
      <c r="ABZ3291" s="137"/>
      <c r="ACA3291" s="137"/>
      <c r="ACB3291" s="137"/>
      <c r="ACC3291" s="137"/>
      <c r="ACD3291" s="137"/>
      <c r="ACE3291" s="137"/>
      <c r="ACF3291" s="137"/>
      <c r="ACG3291" s="137"/>
      <c r="ACH3291" s="137"/>
      <c r="ACI3291" s="137"/>
      <c r="ACJ3291" s="137"/>
      <c r="ACK3291" s="137"/>
      <c r="ACL3291" s="137"/>
      <c r="ACM3291" s="137"/>
      <c r="ACN3291" s="137"/>
      <c r="ACO3291" s="137"/>
      <c r="ACP3291" s="137"/>
      <c r="ACQ3291" s="137"/>
      <c r="ACR3291" s="137"/>
      <c r="ACS3291" s="137"/>
      <c r="ACT3291" s="137"/>
      <c r="ACU3291" s="137"/>
      <c r="ACV3291" s="137"/>
      <c r="ACW3291" s="137"/>
      <c r="ACX3291" s="137"/>
      <c r="ACY3291" s="137"/>
      <c r="ACZ3291" s="137"/>
      <c r="ADA3291" s="137"/>
      <c r="ADB3291" s="137"/>
      <c r="ADC3291" s="137"/>
      <c r="ADD3291" s="137"/>
      <c r="ADE3291" s="137"/>
      <c r="ADF3291" s="137"/>
      <c r="ADG3291" s="137"/>
      <c r="ADH3291" s="137"/>
      <c r="ADI3291" s="137"/>
      <c r="ADJ3291" s="137"/>
      <c r="ADK3291" s="137"/>
      <c r="ADL3291" s="137"/>
      <c r="ADM3291" s="137"/>
      <c r="ADN3291" s="137"/>
      <c r="ADO3291" s="137"/>
      <c r="ADP3291" s="137"/>
      <c r="ADQ3291" s="137"/>
      <c r="ADR3291" s="137"/>
      <c r="ADS3291" s="137"/>
      <c r="ADT3291" s="137"/>
      <c r="ADU3291" s="137"/>
      <c r="ADV3291" s="137"/>
      <c r="ADW3291" s="137"/>
      <c r="ADX3291" s="137"/>
      <c r="ADY3291" s="137"/>
      <c r="ADZ3291" s="137"/>
      <c r="AEA3291" s="137"/>
      <c r="AEB3291" s="137"/>
      <c r="AEC3291" s="137"/>
      <c r="AED3291" s="137"/>
      <c r="AEE3291" s="137"/>
      <c r="AEF3291" s="137"/>
      <c r="AEG3291" s="137"/>
      <c r="AEH3291" s="137"/>
      <c r="AEI3291" s="137"/>
      <c r="AEJ3291" s="137"/>
      <c r="AEK3291" s="137"/>
      <c r="AEL3291" s="137"/>
      <c r="AEM3291" s="137"/>
      <c r="AEN3291" s="137"/>
      <c r="AEO3291" s="137"/>
      <c r="AEP3291" s="137"/>
      <c r="AEQ3291" s="137"/>
      <c r="AER3291" s="137"/>
      <c r="AES3291" s="137"/>
      <c r="AET3291" s="137"/>
      <c r="AEU3291" s="137"/>
      <c r="AEV3291" s="137"/>
      <c r="AEW3291" s="137"/>
      <c r="AEX3291" s="137"/>
      <c r="AEY3291" s="137"/>
      <c r="AEZ3291" s="137"/>
      <c r="AFA3291" s="137"/>
      <c r="AFB3291" s="137"/>
      <c r="AFC3291" s="137"/>
      <c r="AFD3291" s="137"/>
      <c r="AFE3291" s="137"/>
      <c r="AFF3291" s="137"/>
      <c r="AFG3291" s="137"/>
      <c r="AFH3291" s="137"/>
      <c r="AFI3291" s="137"/>
      <c r="AFJ3291" s="137"/>
      <c r="AFK3291" s="137"/>
      <c r="AFL3291" s="137"/>
      <c r="AFM3291" s="137"/>
      <c r="AFN3291" s="137"/>
      <c r="AFO3291" s="137"/>
      <c r="AFP3291" s="137"/>
      <c r="AFQ3291" s="137"/>
      <c r="AFR3291" s="137"/>
      <c r="AFS3291" s="137"/>
      <c r="AFT3291" s="137"/>
      <c r="AFU3291" s="137"/>
      <c r="AFV3291" s="137"/>
      <c r="AFW3291" s="137"/>
      <c r="AFX3291" s="137"/>
      <c r="AFY3291" s="137"/>
      <c r="AFZ3291" s="137"/>
      <c r="AGA3291" s="137"/>
      <c r="AGB3291" s="137"/>
      <c r="AGC3291" s="137"/>
      <c r="AGD3291" s="137"/>
      <c r="AGE3291" s="137"/>
      <c r="AGF3291" s="137"/>
      <c r="AGG3291" s="137"/>
      <c r="AGH3291" s="137"/>
      <c r="AGI3291" s="137"/>
      <c r="AGJ3291" s="137"/>
      <c r="AGK3291" s="137"/>
      <c r="AGL3291" s="137"/>
      <c r="AGM3291" s="137"/>
      <c r="AGN3291" s="137"/>
      <c r="AGO3291" s="137"/>
      <c r="AGP3291" s="137"/>
      <c r="AGQ3291" s="137"/>
      <c r="AGR3291" s="137"/>
      <c r="AGS3291" s="137"/>
      <c r="AGT3291" s="137"/>
      <c r="AGU3291" s="137"/>
      <c r="AGV3291" s="137"/>
      <c r="AGW3291" s="137"/>
      <c r="AGX3291" s="137"/>
      <c r="AGY3291" s="137"/>
      <c r="AGZ3291" s="137"/>
      <c r="AHA3291" s="137"/>
      <c r="AHB3291" s="137"/>
      <c r="AHC3291" s="137"/>
      <c r="AHD3291" s="137"/>
      <c r="AHE3291" s="137"/>
      <c r="AHF3291" s="137"/>
      <c r="AHG3291" s="137"/>
      <c r="AHH3291" s="137"/>
      <c r="AHI3291" s="137"/>
      <c r="AHJ3291" s="137"/>
      <c r="AHK3291" s="137"/>
      <c r="AHL3291" s="137"/>
      <c r="AHM3291" s="137"/>
      <c r="AHN3291" s="137"/>
      <c r="AHO3291" s="137"/>
      <c r="AHP3291" s="137"/>
      <c r="AHQ3291" s="137"/>
      <c r="AHR3291" s="137"/>
      <c r="AHS3291" s="137"/>
      <c r="AHT3291" s="137"/>
      <c r="AHU3291" s="137"/>
      <c r="AHV3291" s="137"/>
      <c r="AHW3291" s="137"/>
      <c r="AHX3291" s="137"/>
      <c r="AHY3291" s="137"/>
      <c r="AHZ3291" s="137"/>
      <c r="AIA3291" s="137"/>
      <c r="AIB3291" s="137"/>
      <c r="AIC3291" s="137"/>
      <c r="AID3291" s="137"/>
      <c r="AIE3291" s="137"/>
      <c r="AIF3291" s="137"/>
      <c r="AIG3291" s="137"/>
      <c r="AIH3291" s="137"/>
      <c r="AII3291" s="137"/>
      <c r="AIJ3291" s="137"/>
      <c r="AIK3291" s="137"/>
      <c r="AIL3291" s="137"/>
      <c r="AIM3291" s="137"/>
      <c r="AIN3291" s="137"/>
      <c r="AIO3291" s="137"/>
      <c r="AIP3291" s="137"/>
      <c r="AIQ3291" s="137"/>
      <c r="AIR3291" s="137"/>
      <c r="AIS3291" s="137"/>
      <c r="AIT3291" s="137"/>
      <c r="AIU3291" s="137"/>
      <c r="AIV3291" s="137"/>
      <c r="AIW3291" s="137"/>
      <c r="AIX3291" s="137"/>
      <c r="AIY3291" s="137"/>
      <c r="AIZ3291" s="137"/>
      <c r="AJA3291" s="137"/>
      <c r="AJB3291" s="137"/>
      <c r="AJC3291" s="137"/>
      <c r="AJD3291" s="137"/>
      <c r="AJE3291" s="137"/>
      <c r="AJF3291" s="137"/>
      <c r="AJG3291" s="137"/>
      <c r="AJH3291" s="137"/>
      <c r="AJI3291" s="137"/>
      <c r="AJJ3291" s="137"/>
      <c r="AJK3291" s="137"/>
      <c r="AJL3291" s="137"/>
      <c r="AJM3291" s="137"/>
      <c r="AJN3291" s="137"/>
      <c r="AJO3291" s="137"/>
      <c r="AJP3291" s="137"/>
      <c r="AJQ3291" s="137"/>
      <c r="AJR3291" s="137"/>
      <c r="AJS3291" s="137"/>
      <c r="AJT3291" s="137"/>
      <c r="AJU3291" s="137"/>
      <c r="AJV3291" s="137"/>
      <c r="AJW3291" s="137"/>
      <c r="AJX3291" s="137"/>
      <c r="AJY3291" s="137"/>
      <c r="AJZ3291" s="137"/>
      <c r="AKA3291" s="137"/>
      <c r="AKB3291" s="137"/>
      <c r="AKC3291" s="137"/>
      <c r="AKD3291" s="137"/>
      <c r="AKE3291" s="137"/>
      <c r="AKF3291" s="137"/>
      <c r="AKG3291" s="137"/>
      <c r="AKH3291" s="137"/>
      <c r="AKI3291" s="137"/>
      <c r="AKJ3291" s="137"/>
      <c r="AKK3291" s="137"/>
      <c r="AKL3291" s="137"/>
      <c r="AKM3291" s="137"/>
      <c r="AKN3291" s="137"/>
      <c r="AKO3291" s="137"/>
      <c r="AKP3291" s="137"/>
      <c r="AKQ3291" s="137"/>
      <c r="AKR3291" s="137"/>
      <c r="AKS3291" s="137"/>
      <c r="AKT3291" s="137"/>
      <c r="AKU3291" s="137"/>
      <c r="AKV3291" s="137"/>
      <c r="AKW3291" s="137"/>
      <c r="AKX3291" s="137"/>
      <c r="AKY3291" s="137"/>
      <c r="AKZ3291" s="137"/>
      <c r="ALA3291" s="137"/>
      <c r="ALB3291" s="137"/>
      <c r="ALC3291" s="137"/>
      <c r="ALD3291" s="137"/>
      <c r="ALE3291" s="137"/>
      <c r="ALF3291" s="137"/>
      <c r="ALG3291" s="137"/>
      <c r="ALH3291" s="137"/>
      <c r="ALI3291" s="137"/>
      <c r="ALJ3291" s="137"/>
      <c r="ALK3291" s="137"/>
      <c r="ALL3291" s="137"/>
      <c r="ALM3291" s="137"/>
      <c r="ALN3291" s="137"/>
      <c r="ALO3291" s="137"/>
      <c r="ALP3291" s="137"/>
      <c r="ALQ3291" s="137"/>
      <c r="ALR3291" s="137"/>
      <c r="ALS3291" s="137"/>
      <c r="ALT3291" s="137"/>
      <c r="ALU3291" s="137"/>
      <c r="ALV3291" s="137"/>
      <c r="ALW3291" s="137"/>
      <c r="ALX3291" s="137"/>
      <c r="ALY3291" s="137"/>
      <c r="ALZ3291" s="137"/>
      <c r="AMA3291" s="137"/>
      <c r="AMB3291" s="137"/>
      <c r="AMC3291" s="137"/>
      <c r="AMD3291" s="137"/>
      <c r="AME3291" s="137"/>
      <c r="AMF3291" s="137"/>
      <c r="AMG3291" s="137"/>
      <c r="AMH3291" s="137"/>
      <c r="AMI3291" s="137"/>
      <c r="AMJ3291" s="137"/>
      <c r="AMK3291" s="137"/>
      <c r="AML3291" s="137"/>
      <c r="AMM3291" s="137"/>
      <c r="AMN3291" s="137"/>
      <c r="AMO3291" s="137"/>
      <c r="AMP3291" s="137"/>
      <c r="AMQ3291" s="137"/>
      <c r="AMR3291" s="137"/>
      <c r="AMS3291" s="137"/>
      <c r="AMT3291" s="137"/>
      <c r="AMU3291" s="137"/>
      <c r="AMV3291" s="137"/>
      <c r="AMW3291" s="137"/>
      <c r="AMX3291" s="137"/>
      <c r="AMY3291" s="137"/>
      <c r="AMZ3291" s="137"/>
      <c r="ANA3291" s="137"/>
      <c r="ANB3291" s="137"/>
      <c r="ANC3291" s="137"/>
      <c r="AND3291" s="137"/>
      <c r="ANE3291" s="137"/>
      <c r="ANF3291" s="137"/>
      <c r="ANG3291" s="137"/>
      <c r="ANH3291" s="137"/>
      <c r="ANI3291" s="137"/>
      <c r="ANJ3291" s="137"/>
      <c r="ANK3291" s="137"/>
      <c r="ANL3291" s="137"/>
      <c r="ANM3291" s="137"/>
      <c r="ANN3291" s="137"/>
      <c r="ANO3291" s="137"/>
      <c r="ANP3291" s="137"/>
      <c r="ANQ3291" s="137"/>
      <c r="ANR3291" s="137"/>
      <c r="ANS3291" s="137"/>
      <c r="ANT3291" s="137"/>
      <c r="ANU3291" s="137"/>
      <c r="ANV3291" s="137"/>
      <c r="ANW3291" s="137"/>
      <c r="ANX3291" s="137"/>
      <c r="ANY3291" s="137"/>
      <c r="ANZ3291" s="137"/>
      <c r="AOA3291" s="137"/>
      <c r="AOB3291" s="137"/>
      <c r="AOC3291" s="137"/>
      <c r="AOD3291" s="137"/>
      <c r="AOE3291" s="137"/>
      <c r="AOF3291" s="137"/>
      <c r="AOG3291" s="137"/>
      <c r="AOH3291" s="137"/>
      <c r="AOI3291" s="137"/>
      <c r="AOJ3291" s="137"/>
      <c r="AOK3291" s="137"/>
      <c r="AOL3291" s="137"/>
      <c r="AOM3291" s="137"/>
      <c r="AON3291" s="137"/>
      <c r="AOO3291" s="137"/>
      <c r="AOP3291" s="137"/>
      <c r="AOQ3291" s="137"/>
      <c r="AOR3291" s="137"/>
      <c r="AOS3291" s="137"/>
      <c r="AOT3291" s="137"/>
      <c r="AOU3291" s="137"/>
      <c r="AOV3291" s="137"/>
      <c r="AOW3291" s="137"/>
      <c r="AOX3291" s="137"/>
      <c r="AOY3291" s="137"/>
      <c r="AOZ3291" s="137"/>
      <c r="APA3291" s="137"/>
      <c r="APB3291" s="137"/>
      <c r="APC3291" s="137"/>
      <c r="APD3291" s="137"/>
      <c r="APE3291" s="137"/>
      <c r="APF3291" s="137"/>
      <c r="APG3291" s="137"/>
      <c r="APH3291" s="137"/>
      <c r="API3291" s="137"/>
      <c r="APJ3291" s="137"/>
      <c r="APK3291" s="137"/>
      <c r="APL3291" s="137"/>
      <c r="APM3291" s="137"/>
      <c r="APN3291" s="137"/>
      <c r="APO3291" s="137"/>
      <c r="APP3291" s="137"/>
      <c r="APQ3291" s="137"/>
      <c r="APR3291" s="137"/>
      <c r="APS3291" s="137"/>
      <c r="APT3291" s="137"/>
      <c r="APU3291" s="137"/>
      <c r="APV3291" s="137"/>
      <c r="APW3291" s="137"/>
      <c r="APX3291" s="137"/>
      <c r="APY3291" s="137"/>
      <c r="APZ3291" s="137"/>
      <c r="AQA3291" s="137"/>
      <c r="AQB3291" s="137"/>
      <c r="AQC3291" s="137"/>
      <c r="AQD3291" s="137"/>
      <c r="AQE3291" s="137"/>
      <c r="AQF3291" s="137"/>
      <c r="AQG3291" s="137"/>
      <c r="AQH3291" s="137"/>
      <c r="AQI3291" s="137"/>
      <c r="AQJ3291" s="137"/>
      <c r="AQK3291" s="137"/>
      <c r="AQL3291" s="137"/>
      <c r="AQM3291" s="137"/>
      <c r="AQN3291" s="137"/>
      <c r="AQO3291" s="137"/>
      <c r="AQP3291" s="137"/>
      <c r="AQQ3291" s="137"/>
      <c r="AQR3291" s="137"/>
      <c r="AQS3291" s="137"/>
      <c r="AQT3291" s="137"/>
      <c r="AQU3291" s="137"/>
      <c r="AQV3291" s="137"/>
      <c r="AQW3291" s="137"/>
      <c r="AQX3291" s="137"/>
      <c r="AQY3291" s="137"/>
      <c r="AQZ3291" s="137"/>
      <c r="ARA3291" s="137"/>
      <c r="ARB3291" s="137"/>
      <c r="ARC3291" s="137"/>
      <c r="ARD3291" s="137"/>
      <c r="ARE3291" s="137"/>
      <c r="ARF3291" s="137"/>
      <c r="ARG3291" s="137"/>
      <c r="ARH3291" s="137"/>
      <c r="ARI3291" s="137"/>
      <c r="ARJ3291" s="137"/>
      <c r="ARK3291" s="137"/>
      <c r="ARL3291" s="137"/>
      <c r="ARM3291" s="137"/>
      <c r="ARN3291" s="137"/>
      <c r="ARO3291" s="137"/>
      <c r="ARP3291" s="137"/>
      <c r="ARQ3291" s="137"/>
      <c r="ARR3291" s="137"/>
      <c r="ARS3291" s="137"/>
      <c r="ART3291" s="137"/>
      <c r="ARU3291" s="137"/>
      <c r="ARV3291" s="137"/>
      <c r="ARW3291" s="137"/>
      <c r="ARX3291" s="137"/>
      <c r="ARY3291" s="137"/>
      <c r="ARZ3291" s="137"/>
      <c r="ASA3291" s="137"/>
      <c r="ASB3291" s="137"/>
      <c r="ASC3291" s="137"/>
      <c r="ASD3291" s="137"/>
      <c r="ASE3291" s="137"/>
      <c r="ASF3291" s="137"/>
      <c r="ASG3291" s="137"/>
      <c r="ASH3291" s="137"/>
      <c r="ASI3291" s="137"/>
      <c r="ASJ3291" s="137"/>
      <c r="ASK3291" s="137"/>
      <c r="ASL3291" s="137"/>
      <c r="ASM3291" s="137"/>
      <c r="ASN3291" s="137"/>
      <c r="ASO3291" s="137"/>
      <c r="ASP3291" s="137"/>
      <c r="ASQ3291" s="137"/>
      <c r="ASR3291" s="137"/>
      <c r="ASS3291" s="137"/>
      <c r="AST3291" s="137"/>
      <c r="ASU3291" s="137"/>
      <c r="ASV3291" s="137"/>
      <c r="ASW3291" s="137"/>
      <c r="ASX3291" s="137"/>
      <c r="ASY3291" s="137"/>
      <c r="ASZ3291" s="137"/>
      <c r="ATA3291" s="137"/>
      <c r="ATB3291" s="137"/>
      <c r="ATC3291" s="137"/>
      <c r="ATD3291" s="137"/>
      <c r="ATE3291" s="137"/>
      <c r="ATF3291" s="137"/>
      <c r="ATG3291" s="137"/>
      <c r="ATH3291" s="137"/>
      <c r="ATI3291" s="137"/>
      <c r="ATJ3291" s="137"/>
      <c r="ATK3291" s="137"/>
      <c r="ATL3291" s="137"/>
      <c r="ATM3291" s="137"/>
      <c r="ATN3291" s="137"/>
      <c r="ATO3291" s="137"/>
      <c r="ATP3291" s="137"/>
      <c r="ATQ3291" s="137"/>
      <c r="ATR3291" s="137"/>
      <c r="ATS3291" s="137"/>
      <c r="ATT3291" s="137"/>
      <c r="ATU3291" s="137"/>
      <c r="ATV3291" s="137"/>
      <c r="ATW3291" s="137"/>
      <c r="ATX3291" s="137"/>
      <c r="ATY3291" s="137"/>
      <c r="ATZ3291" s="137"/>
      <c r="AUA3291" s="137"/>
      <c r="AUB3291" s="137"/>
      <c r="AUC3291" s="137"/>
      <c r="AUD3291" s="137"/>
      <c r="AUE3291" s="137"/>
      <c r="AUF3291" s="137"/>
      <c r="AUG3291" s="137"/>
      <c r="AUH3291" s="137"/>
      <c r="AUI3291" s="137"/>
      <c r="AUJ3291" s="137"/>
      <c r="AUK3291" s="137"/>
      <c r="AUL3291" s="137"/>
      <c r="AUM3291" s="137"/>
      <c r="AUN3291" s="137"/>
      <c r="AUO3291" s="137"/>
      <c r="AUP3291" s="137"/>
      <c r="AUQ3291" s="137"/>
      <c r="AUR3291" s="137"/>
      <c r="AUS3291" s="137"/>
      <c r="AUT3291" s="137"/>
      <c r="AUU3291" s="137"/>
      <c r="AUV3291" s="137"/>
      <c r="AUW3291" s="137"/>
      <c r="AUX3291" s="137"/>
      <c r="AUY3291" s="137"/>
      <c r="AUZ3291" s="137"/>
      <c r="AVA3291" s="137"/>
      <c r="AVB3291" s="137"/>
      <c r="AVC3291" s="137"/>
      <c r="AVD3291" s="137"/>
      <c r="AVE3291" s="137"/>
      <c r="AVF3291" s="137"/>
      <c r="AVG3291" s="137"/>
      <c r="AVH3291" s="137"/>
      <c r="AVI3291" s="137"/>
      <c r="AVJ3291" s="137"/>
      <c r="AVK3291" s="137"/>
      <c r="AVL3291" s="137"/>
      <c r="AVM3291" s="137"/>
      <c r="AVN3291" s="137"/>
      <c r="AVO3291" s="137"/>
      <c r="AVP3291" s="137"/>
      <c r="AVQ3291" s="137"/>
      <c r="AVR3291" s="137"/>
      <c r="AVS3291" s="137"/>
      <c r="AVT3291" s="137"/>
      <c r="AVU3291" s="137"/>
      <c r="AVV3291" s="137"/>
      <c r="AVW3291" s="137"/>
      <c r="AVX3291" s="137"/>
      <c r="AVY3291" s="137"/>
      <c r="AVZ3291" s="137"/>
      <c r="AWA3291" s="137"/>
      <c r="AWB3291" s="137"/>
      <c r="AWC3291" s="137"/>
      <c r="AWD3291" s="137"/>
      <c r="AWE3291" s="137"/>
      <c r="AWF3291" s="137"/>
      <c r="AWG3291" s="137"/>
      <c r="AWH3291" s="137"/>
      <c r="AWI3291" s="137"/>
      <c r="AWJ3291" s="137"/>
      <c r="AWK3291" s="137"/>
      <c r="AWL3291" s="137"/>
      <c r="AWM3291" s="137"/>
      <c r="AWN3291" s="137"/>
      <c r="AWO3291" s="137"/>
      <c r="AWP3291" s="137"/>
      <c r="AWQ3291" s="137"/>
      <c r="AWR3291" s="137"/>
      <c r="AWS3291" s="137"/>
      <c r="AWT3291" s="137"/>
      <c r="AWU3291" s="137"/>
      <c r="AWV3291" s="137"/>
      <c r="AWW3291" s="137"/>
      <c r="AWX3291" s="137"/>
      <c r="AWY3291" s="137"/>
      <c r="AWZ3291" s="137"/>
      <c r="AXA3291" s="137"/>
      <c r="AXB3291" s="137"/>
      <c r="AXC3291" s="137"/>
      <c r="AXD3291" s="137"/>
      <c r="AXE3291" s="137"/>
      <c r="AXF3291" s="137"/>
      <c r="AXG3291" s="137"/>
      <c r="AXH3291" s="137"/>
      <c r="AXI3291" s="137"/>
      <c r="AXJ3291" s="137"/>
      <c r="AXK3291" s="137"/>
      <c r="AXL3291" s="137"/>
      <c r="AXM3291" s="137"/>
      <c r="AXN3291" s="137"/>
      <c r="AXO3291" s="137"/>
      <c r="AXP3291" s="137"/>
      <c r="AXQ3291" s="137"/>
      <c r="AXR3291" s="137"/>
      <c r="AXS3291" s="137"/>
      <c r="AXT3291" s="137"/>
      <c r="AXU3291" s="137"/>
      <c r="AXV3291" s="137"/>
      <c r="AXW3291" s="137"/>
      <c r="AXX3291" s="137"/>
      <c r="AXY3291" s="137"/>
      <c r="AXZ3291" s="137"/>
      <c r="AYA3291" s="137"/>
      <c r="AYB3291" s="137"/>
      <c r="AYC3291" s="137"/>
      <c r="AYD3291" s="137"/>
      <c r="AYE3291" s="137"/>
      <c r="AYF3291" s="137"/>
      <c r="AYG3291" s="137"/>
      <c r="AYH3291" s="137"/>
      <c r="AYI3291" s="137"/>
      <c r="AYJ3291" s="137"/>
      <c r="AYK3291" s="137"/>
      <c r="AYL3291" s="137"/>
      <c r="AYM3291" s="137"/>
      <c r="AYN3291" s="137"/>
      <c r="AYO3291" s="137"/>
      <c r="AYP3291" s="137"/>
      <c r="AYQ3291" s="137"/>
      <c r="AYR3291" s="137"/>
      <c r="AYS3291" s="137"/>
      <c r="AYT3291" s="137"/>
      <c r="AYU3291" s="137"/>
      <c r="AYV3291" s="137"/>
      <c r="AYW3291" s="137"/>
      <c r="AYX3291" s="137"/>
      <c r="AYY3291" s="137"/>
      <c r="AYZ3291" s="137"/>
      <c r="AZA3291" s="137"/>
      <c r="AZB3291" s="137"/>
      <c r="AZC3291" s="137"/>
      <c r="AZD3291" s="137"/>
      <c r="AZE3291" s="137"/>
      <c r="AZF3291" s="137"/>
      <c r="AZG3291" s="137"/>
      <c r="AZH3291" s="137"/>
      <c r="AZI3291" s="137"/>
      <c r="AZJ3291" s="137"/>
      <c r="AZK3291" s="137"/>
      <c r="AZL3291" s="137"/>
      <c r="AZM3291" s="137"/>
      <c r="AZN3291" s="137"/>
      <c r="AZO3291" s="137"/>
      <c r="AZP3291" s="137"/>
      <c r="AZQ3291" s="137"/>
      <c r="AZR3291" s="137"/>
      <c r="AZS3291" s="137"/>
      <c r="AZT3291" s="137"/>
      <c r="AZU3291" s="137"/>
      <c r="AZV3291" s="137"/>
      <c r="AZW3291" s="137"/>
      <c r="AZX3291" s="137"/>
      <c r="AZY3291" s="137"/>
      <c r="AZZ3291" s="137"/>
      <c r="BAA3291" s="137"/>
      <c r="BAB3291" s="137"/>
      <c r="BAC3291" s="137"/>
      <c r="BAD3291" s="137"/>
      <c r="BAE3291" s="137"/>
      <c r="BAF3291" s="137"/>
      <c r="BAG3291" s="137"/>
      <c r="BAH3291" s="137"/>
      <c r="BAI3291" s="137"/>
      <c r="BAJ3291" s="137"/>
      <c r="BAK3291" s="137"/>
      <c r="BAL3291" s="137"/>
      <c r="BAM3291" s="137"/>
      <c r="BAN3291" s="137"/>
      <c r="BAO3291" s="137"/>
      <c r="BAP3291" s="137"/>
      <c r="BAQ3291" s="137"/>
      <c r="BAR3291" s="137"/>
      <c r="BAS3291" s="137"/>
      <c r="BAT3291" s="137"/>
      <c r="BAU3291" s="137"/>
      <c r="BAV3291" s="137"/>
      <c r="BAW3291" s="137"/>
      <c r="BAX3291" s="137"/>
      <c r="BAY3291" s="137"/>
      <c r="BAZ3291" s="137"/>
      <c r="BBA3291" s="137"/>
      <c r="BBB3291" s="137"/>
      <c r="BBC3291" s="137"/>
      <c r="BBD3291" s="137"/>
      <c r="BBE3291" s="137"/>
      <c r="BBF3291" s="137"/>
      <c r="BBG3291" s="137"/>
      <c r="BBH3291" s="137"/>
      <c r="BBI3291" s="137"/>
      <c r="BBJ3291" s="137"/>
      <c r="BBK3291" s="137"/>
      <c r="BBL3291" s="137"/>
      <c r="BBM3291" s="137"/>
      <c r="BBN3291" s="137"/>
      <c r="BBO3291" s="137"/>
      <c r="BBP3291" s="137"/>
      <c r="BBQ3291" s="137"/>
      <c r="BBR3291" s="137"/>
      <c r="BBS3291" s="137"/>
      <c r="BBT3291" s="137"/>
      <c r="BBU3291" s="137"/>
      <c r="BBV3291" s="137"/>
      <c r="BBW3291" s="137"/>
      <c r="BBX3291" s="137"/>
      <c r="BBY3291" s="137"/>
      <c r="BBZ3291" s="137"/>
      <c r="BCA3291" s="137"/>
      <c r="BCB3291" s="137"/>
      <c r="BCC3291" s="137"/>
      <c r="BCD3291" s="137"/>
      <c r="BCE3291" s="137"/>
      <c r="BCF3291" s="137"/>
      <c r="BCG3291" s="137"/>
      <c r="BCH3291" s="137"/>
      <c r="BCI3291" s="137"/>
      <c r="BCJ3291" s="137"/>
      <c r="BCK3291" s="137"/>
      <c r="BCL3291" s="137"/>
      <c r="BCM3291" s="137"/>
      <c r="BCN3291" s="137"/>
      <c r="BCO3291" s="137"/>
      <c r="BCP3291" s="137"/>
      <c r="BCQ3291" s="137"/>
      <c r="BCR3291" s="137"/>
      <c r="BCS3291" s="137"/>
      <c r="BCT3291" s="137"/>
      <c r="BCU3291" s="137"/>
      <c r="BCV3291" s="137"/>
      <c r="BCW3291" s="137"/>
      <c r="BCX3291" s="137"/>
      <c r="BCY3291" s="137"/>
      <c r="BCZ3291" s="137"/>
      <c r="BDA3291" s="137"/>
      <c r="BDB3291" s="137"/>
      <c r="BDC3291" s="137"/>
      <c r="BDD3291" s="137"/>
      <c r="BDE3291" s="137"/>
      <c r="BDF3291" s="137"/>
      <c r="BDG3291" s="137"/>
      <c r="BDH3291" s="137"/>
      <c r="BDI3291" s="137"/>
      <c r="BDJ3291" s="137"/>
      <c r="BDK3291" s="137"/>
      <c r="BDL3291" s="137"/>
      <c r="BDM3291" s="137"/>
      <c r="BDN3291" s="137"/>
      <c r="BDO3291" s="137"/>
      <c r="BDP3291" s="137"/>
      <c r="BDQ3291" s="137"/>
      <c r="BDR3291" s="137"/>
      <c r="BDS3291" s="137"/>
      <c r="BDT3291" s="137"/>
      <c r="BDU3291" s="137"/>
      <c r="BDV3291" s="137"/>
      <c r="BDW3291" s="137"/>
      <c r="BDX3291" s="137"/>
      <c r="BDY3291" s="137"/>
      <c r="BDZ3291" s="137"/>
      <c r="BEA3291" s="137"/>
      <c r="BEB3291" s="137"/>
      <c r="BEC3291" s="137"/>
      <c r="BED3291" s="137"/>
      <c r="BEE3291" s="137"/>
      <c r="BEF3291" s="137"/>
      <c r="BEG3291" s="137"/>
      <c r="BEH3291" s="137"/>
      <c r="BEI3291" s="137"/>
      <c r="BEJ3291" s="137"/>
      <c r="BEK3291" s="137"/>
      <c r="BEL3291" s="137"/>
      <c r="BEM3291" s="137"/>
      <c r="BEN3291" s="137"/>
      <c r="BEO3291" s="137"/>
      <c r="BEP3291" s="137"/>
      <c r="BEQ3291" s="137"/>
      <c r="BER3291" s="137"/>
      <c r="BES3291" s="137"/>
      <c r="BET3291" s="137"/>
      <c r="BEU3291" s="137"/>
      <c r="BEV3291" s="137"/>
      <c r="BEW3291" s="137"/>
      <c r="BEX3291" s="137"/>
      <c r="BEY3291" s="137"/>
      <c r="BEZ3291" s="137"/>
      <c r="BFA3291" s="137"/>
      <c r="BFB3291" s="137"/>
      <c r="BFC3291" s="137"/>
      <c r="BFD3291" s="137"/>
      <c r="BFE3291" s="137"/>
      <c r="BFF3291" s="137"/>
      <c r="BFG3291" s="137"/>
      <c r="BFH3291" s="137"/>
      <c r="BFI3291" s="137"/>
      <c r="BFJ3291" s="137"/>
      <c r="BFK3291" s="137"/>
      <c r="BFL3291" s="137"/>
      <c r="BFM3291" s="137"/>
      <c r="BFN3291" s="137"/>
      <c r="BFO3291" s="137"/>
      <c r="BFP3291" s="137"/>
      <c r="BFQ3291" s="137"/>
      <c r="BFR3291" s="137"/>
      <c r="BFS3291" s="137"/>
      <c r="BFT3291" s="137"/>
      <c r="BFU3291" s="137"/>
      <c r="BFV3291" s="137"/>
      <c r="BFW3291" s="137"/>
      <c r="BFX3291" s="137"/>
      <c r="BFY3291" s="137"/>
      <c r="BFZ3291" s="137"/>
      <c r="BGA3291" s="137"/>
      <c r="BGB3291" s="137"/>
      <c r="BGC3291" s="137"/>
      <c r="BGD3291" s="137"/>
      <c r="BGE3291" s="137"/>
      <c r="BGF3291" s="137"/>
      <c r="BGG3291" s="137"/>
      <c r="BGH3291" s="137"/>
      <c r="BGI3291" s="137"/>
      <c r="BGJ3291" s="137"/>
      <c r="BGK3291" s="137"/>
      <c r="BGL3291" s="137"/>
      <c r="BGM3291" s="137"/>
      <c r="BGN3291" s="137"/>
      <c r="BGO3291" s="137"/>
      <c r="BGP3291" s="137"/>
      <c r="BGQ3291" s="137"/>
      <c r="BGR3291" s="137"/>
      <c r="BGS3291" s="137"/>
      <c r="BGT3291" s="137"/>
      <c r="BGU3291" s="137"/>
      <c r="BGV3291" s="137"/>
      <c r="BGW3291" s="137"/>
      <c r="BGX3291" s="137"/>
      <c r="BGY3291" s="137"/>
      <c r="BGZ3291" s="137"/>
      <c r="BHA3291" s="137"/>
      <c r="BHB3291" s="137"/>
      <c r="BHC3291" s="137"/>
      <c r="BHD3291" s="137"/>
      <c r="BHE3291" s="137"/>
      <c r="BHF3291" s="137"/>
      <c r="BHG3291" s="137"/>
      <c r="BHH3291" s="137"/>
      <c r="BHI3291" s="137"/>
      <c r="BHJ3291" s="137"/>
      <c r="BHK3291" s="137"/>
      <c r="BHL3291" s="137"/>
      <c r="BHM3291" s="137"/>
      <c r="BHN3291" s="137"/>
      <c r="BHO3291" s="137"/>
      <c r="BHP3291" s="137"/>
      <c r="BHQ3291" s="137"/>
      <c r="BHR3291" s="137"/>
      <c r="BHS3291" s="137"/>
      <c r="BHT3291" s="137"/>
      <c r="BHU3291" s="137"/>
      <c r="BHV3291" s="137"/>
      <c r="BHW3291" s="137"/>
      <c r="BHX3291" s="137"/>
      <c r="BHY3291" s="137"/>
      <c r="BHZ3291" s="137"/>
      <c r="BIA3291" s="137"/>
      <c r="BIB3291" s="137"/>
      <c r="BIC3291" s="137"/>
      <c r="BID3291" s="137"/>
      <c r="BIE3291" s="137"/>
      <c r="BIF3291" s="137"/>
      <c r="BIG3291" s="137"/>
      <c r="BIH3291" s="137"/>
      <c r="BII3291" s="137"/>
      <c r="BIJ3291" s="137"/>
      <c r="BIK3291" s="137"/>
      <c r="BIL3291" s="137"/>
      <c r="BIM3291" s="137"/>
      <c r="BIN3291" s="137"/>
      <c r="BIO3291" s="137"/>
      <c r="BIP3291" s="137"/>
      <c r="BIQ3291" s="137"/>
      <c r="BIR3291" s="137"/>
      <c r="BIS3291" s="137"/>
      <c r="BIT3291" s="137"/>
      <c r="BIU3291" s="137"/>
      <c r="BIV3291" s="137"/>
      <c r="BIW3291" s="137"/>
      <c r="BIX3291" s="137"/>
      <c r="BIY3291" s="137"/>
      <c r="BIZ3291" s="137"/>
      <c r="BJA3291" s="137"/>
      <c r="BJB3291" s="137"/>
      <c r="BJC3291" s="137"/>
      <c r="BJD3291" s="137"/>
      <c r="BJE3291" s="137"/>
      <c r="BJF3291" s="137"/>
      <c r="BJG3291" s="137"/>
      <c r="BJH3291" s="137"/>
      <c r="BJI3291" s="137"/>
      <c r="BJJ3291" s="137"/>
      <c r="BJK3291" s="137"/>
      <c r="BJL3291" s="137"/>
      <c r="BJM3291" s="137"/>
      <c r="BJN3291" s="137"/>
      <c r="BJO3291" s="137"/>
      <c r="BJP3291" s="137"/>
      <c r="BJQ3291" s="137"/>
      <c r="BJR3291" s="137"/>
      <c r="BJS3291" s="137"/>
      <c r="BJT3291" s="137"/>
      <c r="BJU3291" s="137"/>
      <c r="BJV3291" s="137"/>
      <c r="BJW3291" s="137"/>
      <c r="BJX3291" s="137"/>
      <c r="BJY3291" s="137"/>
      <c r="BJZ3291" s="137"/>
      <c r="BKA3291" s="137"/>
      <c r="BKB3291" s="137"/>
      <c r="BKC3291" s="137"/>
      <c r="BKD3291" s="137"/>
      <c r="BKE3291" s="137"/>
      <c r="BKF3291" s="137"/>
      <c r="BKG3291" s="137"/>
      <c r="BKH3291" s="137"/>
      <c r="BKI3291" s="137"/>
      <c r="BKJ3291" s="137"/>
      <c r="BKK3291" s="137"/>
      <c r="BKL3291" s="137"/>
      <c r="BKM3291" s="137"/>
      <c r="BKN3291" s="137"/>
      <c r="BKO3291" s="137"/>
      <c r="BKP3291" s="137"/>
      <c r="BKQ3291" s="137"/>
      <c r="BKR3291" s="137"/>
      <c r="BKS3291" s="137"/>
      <c r="BKT3291" s="137"/>
      <c r="BKU3291" s="137"/>
      <c r="BKV3291" s="137"/>
      <c r="BKW3291" s="137"/>
      <c r="BKX3291" s="137"/>
      <c r="BKY3291" s="137"/>
      <c r="BKZ3291" s="137"/>
      <c r="BLA3291" s="137"/>
      <c r="BLB3291" s="137"/>
      <c r="BLC3291" s="137"/>
      <c r="BLD3291" s="137"/>
      <c r="BLE3291" s="137"/>
      <c r="BLF3291" s="137"/>
      <c r="BLG3291" s="137"/>
      <c r="BLH3291" s="137"/>
      <c r="BLI3291" s="137"/>
      <c r="BLJ3291" s="137"/>
      <c r="BLK3291" s="137"/>
      <c r="BLL3291" s="137"/>
      <c r="BLM3291" s="137"/>
      <c r="BLN3291" s="137"/>
      <c r="BLO3291" s="137"/>
      <c r="BLP3291" s="137"/>
      <c r="BLQ3291" s="137"/>
      <c r="BLR3291" s="137"/>
      <c r="BLS3291" s="137"/>
      <c r="BLT3291" s="137"/>
      <c r="BLU3291" s="137"/>
      <c r="BLV3291" s="137"/>
      <c r="BLW3291" s="137"/>
      <c r="BLX3291" s="137"/>
      <c r="BLY3291" s="137"/>
      <c r="BLZ3291" s="137"/>
      <c r="BMA3291" s="137"/>
      <c r="BMB3291" s="137"/>
      <c r="BMC3291" s="137"/>
      <c r="BMD3291" s="137"/>
      <c r="BME3291" s="137"/>
      <c r="BMF3291" s="137"/>
      <c r="BMG3291" s="137"/>
      <c r="BMH3291" s="137"/>
      <c r="BMI3291" s="137"/>
      <c r="BMJ3291" s="137"/>
      <c r="BMK3291" s="137"/>
      <c r="BML3291" s="137"/>
      <c r="BMM3291" s="137"/>
      <c r="BMN3291" s="137"/>
      <c r="BMO3291" s="137"/>
      <c r="BMP3291" s="137"/>
      <c r="BMQ3291" s="137"/>
      <c r="BMR3291" s="137"/>
      <c r="BMS3291" s="137"/>
      <c r="BMT3291" s="137"/>
      <c r="BMU3291" s="137"/>
      <c r="BMV3291" s="137"/>
      <c r="BMW3291" s="137"/>
      <c r="BMX3291" s="137"/>
      <c r="BMY3291" s="137"/>
      <c r="BMZ3291" s="137"/>
      <c r="BNA3291" s="137"/>
      <c r="BNB3291" s="137"/>
      <c r="BNC3291" s="137"/>
      <c r="BND3291" s="137"/>
      <c r="BNE3291" s="137"/>
      <c r="BNF3291" s="137"/>
      <c r="BNG3291" s="137"/>
      <c r="BNH3291" s="137"/>
      <c r="BNI3291" s="137"/>
      <c r="BNJ3291" s="137"/>
      <c r="BNK3291" s="137"/>
      <c r="BNL3291" s="137"/>
      <c r="BNM3291" s="137"/>
      <c r="BNN3291" s="137"/>
      <c r="BNO3291" s="137"/>
      <c r="BNP3291" s="137"/>
      <c r="BNQ3291" s="137"/>
      <c r="BNR3291" s="137"/>
      <c r="BNS3291" s="137"/>
      <c r="BNT3291" s="137"/>
      <c r="BNU3291" s="137"/>
      <c r="BNV3291" s="137"/>
      <c r="BNW3291" s="137"/>
      <c r="BNX3291" s="137"/>
      <c r="BNY3291" s="137"/>
      <c r="BNZ3291" s="137"/>
      <c r="BOA3291" s="137"/>
      <c r="BOB3291" s="137"/>
      <c r="BOC3291" s="137"/>
      <c r="BOD3291" s="137"/>
      <c r="BOE3291" s="137"/>
      <c r="BOF3291" s="137"/>
      <c r="BOG3291" s="137"/>
      <c r="BOH3291" s="137"/>
      <c r="BOI3291" s="137"/>
      <c r="BOJ3291" s="137"/>
      <c r="BOK3291" s="137"/>
      <c r="BOL3291" s="137"/>
      <c r="BOM3291" s="137"/>
      <c r="BON3291" s="137"/>
      <c r="BOO3291" s="137"/>
      <c r="BOP3291" s="137"/>
      <c r="BOQ3291" s="137"/>
      <c r="BOR3291" s="137"/>
      <c r="BOS3291" s="137"/>
      <c r="BOT3291" s="137"/>
      <c r="BOU3291" s="137"/>
      <c r="BOV3291" s="137"/>
      <c r="BOW3291" s="137"/>
      <c r="BOX3291" s="137"/>
      <c r="BOY3291" s="137"/>
      <c r="BOZ3291" s="137"/>
      <c r="BPA3291" s="137"/>
      <c r="BPB3291" s="137"/>
      <c r="BPC3291" s="137"/>
      <c r="BPD3291" s="137"/>
      <c r="BPE3291" s="137"/>
      <c r="BPF3291" s="137"/>
      <c r="BPG3291" s="137"/>
      <c r="BPH3291" s="137"/>
      <c r="BPI3291" s="137"/>
      <c r="BPJ3291" s="137"/>
      <c r="BPK3291" s="137"/>
      <c r="BPL3291" s="137"/>
      <c r="BPM3291" s="137"/>
      <c r="BPN3291" s="137"/>
      <c r="BPO3291" s="137"/>
      <c r="BPP3291" s="137"/>
      <c r="BPQ3291" s="137"/>
      <c r="BPR3291" s="137"/>
      <c r="BPS3291" s="137"/>
      <c r="BPT3291" s="137"/>
      <c r="BPU3291" s="137"/>
      <c r="BPV3291" s="137"/>
      <c r="BPW3291" s="137"/>
      <c r="BPX3291" s="137"/>
      <c r="BPY3291" s="137"/>
      <c r="BPZ3291" s="137"/>
      <c r="BQA3291" s="137"/>
      <c r="BQB3291" s="137"/>
      <c r="BQC3291" s="137"/>
      <c r="BQD3291" s="137"/>
      <c r="BQE3291" s="137"/>
      <c r="BQF3291" s="137"/>
      <c r="BQG3291" s="137"/>
      <c r="BQH3291" s="137"/>
      <c r="BQI3291" s="137"/>
      <c r="BQJ3291" s="137"/>
      <c r="BQK3291" s="137"/>
      <c r="BQL3291" s="137"/>
      <c r="BQM3291" s="137"/>
      <c r="BQN3291" s="137"/>
      <c r="BQO3291" s="137"/>
      <c r="BQP3291" s="137"/>
      <c r="BQQ3291" s="137"/>
      <c r="BQR3291" s="137"/>
      <c r="BQS3291" s="137"/>
      <c r="BQT3291" s="137"/>
      <c r="BQU3291" s="137"/>
      <c r="BQV3291" s="137"/>
      <c r="BQW3291" s="137"/>
      <c r="BQX3291" s="137"/>
      <c r="BQY3291" s="137"/>
      <c r="BQZ3291" s="137"/>
      <c r="BRA3291" s="137"/>
      <c r="BRB3291" s="137"/>
      <c r="BRC3291" s="137"/>
      <c r="BRD3291" s="137"/>
      <c r="BRE3291" s="137"/>
      <c r="BRF3291" s="137"/>
      <c r="BRG3291" s="137"/>
      <c r="BRH3291" s="137"/>
      <c r="BRI3291" s="137"/>
      <c r="BRJ3291" s="137"/>
      <c r="BRK3291" s="137"/>
      <c r="BRL3291" s="137"/>
      <c r="BRM3291" s="137"/>
      <c r="BRN3291" s="137"/>
      <c r="BRO3291" s="137"/>
      <c r="BRP3291" s="137"/>
      <c r="BRQ3291" s="137"/>
      <c r="BRR3291" s="137"/>
      <c r="BRS3291" s="137"/>
      <c r="BRT3291" s="137"/>
      <c r="BRU3291" s="137"/>
      <c r="BRV3291" s="137"/>
      <c r="BRW3291" s="137"/>
      <c r="BRX3291" s="137"/>
      <c r="BRY3291" s="137"/>
      <c r="BRZ3291" s="137"/>
      <c r="BSA3291" s="137"/>
      <c r="BSB3291" s="137"/>
      <c r="BSC3291" s="137"/>
      <c r="BSD3291" s="137"/>
      <c r="BSE3291" s="137"/>
      <c r="BSF3291" s="137"/>
      <c r="BSG3291" s="137"/>
      <c r="BSH3291" s="137"/>
      <c r="BSI3291" s="137"/>
      <c r="BSJ3291" s="137"/>
      <c r="BSK3291" s="137"/>
      <c r="BSL3291" s="137"/>
      <c r="BSM3291" s="137"/>
      <c r="BSN3291" s="137"/>
      <c r="BSO3291" s="137"/>
      <c r="BSP3291" s="137"/>
      <c r="BSQ3291" s="137"/>
      <c r="BSR3291" s="137"/>
      <c r="BSS3291" s="137"/>
      <c r="BST3291" s="137"/>
      <c r="BSU3291" s="137"/>
      <c r="BSV3291" s="137"/>
      <c r="BSW3291" s="137"/>
      <c r="BSX3291" s="137"/>
      <c r="BSY3291" s="137"/>
      <c r="BSZ3291" s="137"/>
      <c r="BTA3291" s="137"/>
      <c r="BTB3291" s="137"/>
      <c r="BTC3291" s="137"/>
      <c r="BTD3291" s="137"/>
      <c r="BTE3291" s="137"/>
      <c r="BTF3291" s="137"/>
      <c r="BTG3291" s="137"/>
      <c r="BTH3291" s="137"/>
      <c r="BTI3291" s="137"/>
      <c r="BTJ3291" s="137"/>
      <c r="BTK3291" s="137"/>
      <c r="BTL3291" s="137"/>
      <c r="BTM3291" s="137"/>
      <c r="BTN3291" s="137"/>
      <c r="BTO3291" s="137"/>
      <c r="BTP3291" s="137"/>
      <c r="BTQ3291" s="137"/>
      <c r="BTR3291" s="137"/>
      <c r="BTS3291" s="137"/>
      <c r="BTT3291" s="137"/>
      <c r="BTU3291" s="137"/>
      <c r="BTV3291" s="137"/>
      <c r="BTW3291" s="137"/>
      <c r="BTX3291" s="137"/>
      <c r="BTY3291" s="137"/>
      <c r="BTZ3291" s="137"/>
      <c r="BUA3291" s="137"/>
      <c r="BUB3291" s="137"/>
      <c r="BUC3291" s="137"/>
      <c r="BUD3291" s="137"/>
      <c r="BUE3291" s="137"/>
      <c r="BUF3291" s="137"/>
      <c r="BUG3291" s="137"/>
      <c r="BUH3291" s="137"/>
      <c r="BUI3291" s="137"/>
      <c r="BUJ3291" s="137"/>
      <c r="BUK3291" s="137"/>
      <c r="BUL3291" s="137"/>
      <c r="BUM3291" s="137"/>
      <c r="BUN3291" s="137"/>
      <c r="BUO3291" s="137"/>
      <c r="BUP3291" s="137"/>
      <c r="BUQ3291" s="137"/>
      <c r="BUR3291" s="137"/>
      <c r="BUS3291" s="137"/>
      <c r="BUT3291" s="137"/>
      <c r="BUU3291" s="137"/>
      <c r="BUV3291" s="137"/>
      <c r="BUW3291" s="137"/>
      <c r="BUX3291" s="137"/>
      <c r="BUY3291" s="137"/>
      <c r="BUZ3291" s="137"/>
      <c r="BVA3291" s="137"/>
      <c r="BVB3291" s="137"/>
      <c r="BVC3291" s="137"/>
      <c r="BVD3291" s="137"/>
      <c r="BVE3291" s="137"/>
      <c r="BVF3291" s="137"/>
      <c r="BVG3291" s="137"/>
      <c r="BVH3291" s="137"/>
      <c r="BVI3291" s="137"/>
      <c r="BVJ3291" s="137"/>
      <c r="BVK3291" s="137"/>
      <c r="BVL3291" s="137"/>
      <c r="BVM3291" s="137"/>
      <c r="BVN3291" s="137"/>
      <c r="BVO3291" s="137"/>
      <c r="BVP3291" s="137"/>
      <c r="BVQ3291" s="137"/>
      <c r="BVR3291" s="137"/>
      <c r="BVS3291" s="137"/>
      <c r="BVT3291" s="137"/>
      <c r="BVU3291" s="137"/>
      <c r="BVV3291" s="137"/>
      <c r="BVW3291" s="137"/>
      <c r="BVX3291" s="137"/>
      <c r="BVY3291" s="137"/>
      <c r="BVZ3291" s="137"/>
      <c r="BWA3291" s="137"/>
      <c r="BWB3291" s="137"/>
      <c r="BWC3291" s="137"/>
      <c r="BWD3291" s="137"/>
      <c r="BWE3291" s="137"/>
      <c r="BWF3291" s="137"/>
      <c r="BWG3291" s="137"/>
      <c r="BWH3291" s="137"/>
      <c r="BWI3291" s="137"/>
      <c r="BWJ3291" s="137"/>
      <c r="BWK3291" s="137"/>
      <c r="BWL3291" s="137"/>
      <c r="BWM3291" s="137"/>
      <c r="BWN3291" s="137"/>
      <c r="BWO3291" s="137"/>
      <c r="BWP3291" s="137"/>
      <c r="BWQ3291" s="137"/>
      <c r="BWR3291" s="137"/>
      <c r="BWS3291" s="137"/>
      <c r="BWT3291" s="137"/>
      <c r="BWU3291" s="137"/>
      <c r="BWV3291" s="137"/>
      <c r="BWW3291" s="137"/>
      <c r="BWX3291" s="137"/>
      <c r="BWY3291" s="137"/>
      <c r="BWZ3291" s="137"/>
      <c r="BXA3291" s="137"/>
      <c r="BXB3291" s="137"/>
      <c r="BXC3291" s="137"/>
      <c r="BXD3291" s="137"/>
      <c r="BXE3291" s="137"/>
      <c r="BXF3291" s="137"/>
      <c r="BXG3291" s="137"/>
      <c r="BXH3291" s="137"/>
      <c r="BXI3291" s="137"/>
      <c r="BXJ3291" s="137"/>
      <c r="BXK3291" s="137"/>
      <c r="BXL3291" s="137"/>
      <c r="BXM3291" s="137"/>
      <c r="BXN3291" s="137"/>
      <c r="BXO3291" s="137"/>
      <c r="BXP3291" s="137"/>
      <c r="BXQ3291" s="137"/>
      <c r="BXR3291" s="137"/>
      <c r="BXS3291" s="137"/>
      <c r="BXT3291" s="137"/>
      <c r="BXU3291" s="137"/>
      <c r="BXV3291" s="137"/>
      <c r="BXW3291" s="137"/>
      <c r="BXX3291" s="137"/>
      <c r="BXY3291" s="137"/>
      <c r="BXZ3291" s="137"/>
      <c r="BYA3291" s="137"/>
      <c r="BYB3291" s="137"/>
      <c r="BYC3291" s="137"/>
      <c r="BYD3291" s="137"/>
      <c r="BYE3291" s="137"/>
      <c r="BYF3291" s="137"/>
      <c r="BYG3291" s="137"/>
      <c r="BYH3291" s="137"/>
      <c r="BYI3291" s="137"/>
      <c r="BYJ3291" s="137"/>
      <c r="BYK3291" s="137"/>
      <c r="BYL3291" s="137"/>
      <c r="BYM3291" s="137"/>
      <c r="BYN3291" s="137"/>
      <c r="BYO3291" s="137"/>
      <c r="BYP3291" s="137"/>
      <c r="BYQ3291" s="137"/>
      <c r="BYR3291" s="137"/>
      <c r="BYS3291" s="137"/>
      <c r="BYT3291" s="137"/>
      <c r="BYU3291" s="137"/>
      <c r="BYV3291" s="137"/>
      <c r="BYW3291" s="137"/>
      <c r="BYX3291" s="137"/>
      <c r="BYY3291" s="137"/>
      <c r="BYZ3291" s="137"/>
      <c r="BZA3291" s="137"/>
      <c r="BZB3291" s="137"/>
      <c r="BZC3291" s="137"/>
      <c r="BZD3291" s="137"/>
      <c r="BZE3291" s="137"/>
      <c r="BZF3291" s="137"/>
      <c r="BZG3291" s="137"/>
      <c r="BZH3291" s="137"/>
      <c r="BZI3291" s="137"/>
      <c r="BZJ3291" s="137"/>
      <c r="BZK3291" s="137"/>
      <c r="BZL3291" s="137"/>
      <c r="BZM3291" s="137"/>
      <c r="BZN3291" s="137"/>
      <c r="BZO3291" s="137"/>
      <c r="BZP3291" s="137"/>
      <c r="BZQ3291" s="137"/>
      <c r="BZR3291" s="137"/>
      <c r="BZS3291" s="137"/>
      <c r="BZT3291" s="137"/>
      <c r="BZU3291" s="137"/>
      <c r="BZV3291" s="137"/>
      <c r="BZW3291" s="137"/>
      <c r="BZX3291" s="137"/>
      <c r="BZY3291" s="137"/>
      <c r="BZZ3291" s="137"/>
      <c r="CAA3291" s="137"/>
      <c r="CAB3291" s="137"/>
      <c r="CAC3291" s="137"/>
      <c r="CAD3291" s="137"/>
      <c r="CAE3291" s="137"/>
      <c r="CAF3291" s="137"/>
      <c r="CAG3291" s="137"/>
      <c r="CAH3291" s="137"/>
      <c r="CAI3291" s="137"/>
      <c r="CAJ3291" s="137"/>
      <c r="CAK3291" s="137"/>
      <c r="CAL3291" s="137"/>
      <c r="CAM3291" s="137"/>
      <c r="CAN3291" s="137"/>
      <c r="CAO3291" s="137"/>
      <c r="CAP3291" s="137"/>
      <c r="CAQ3291" s="137"/>
      <c r="CAR3291" s="137"/>
      <c r="CAS3291" s="137"/>
      <c r="CAT3291" s="137"/>
      <c r="CAU3291" s="137"/>
      <c r="CAV3291" s="137"/>
      <c r="CAW3291" s="137"/>
      <c r="CAX3291" s="137"/>
      <c r="CAY3291" s="137"/>
      <c r="CAZ3291" s="137"/>
      <c r="CBA3291" s="137"/>
      <c r="CBB3291" s="137"/>
      <c r="CBC3291" s="137"/>
      <c r="CBD3291" s="137"/>
      <c r="CBE3291" s="137"/>
      <c r="CBF3291" s="137"/>
      <c r="CBG3291" s="137"/>
      <c r="CBH3291" s="137"/>
      <c r="CBI3291" s="137"/>
      <c r="CBJ3291" s="137"/>
      <c r="CBK3291" s="137"/>
      <c r="CBL3291" s="137"/>
      <c r="CBM3291" s="137"/>
      <c r="CBN3291" s="137"/>
      <c r="CBO3291" s="137"/>
      <c r="CBP3291" s="137"/>
      <c r="CBQ3291" s="137"/>
      <c r="CBR3291" s="137"/>
      <c r="CBS3291" s="137"/>
      <c r="CBT3291" s="137"/>
      <c r="CBU3291" s="137"/>
      <c r="CBV3291" s="137"/>
      <c r="CBW3291" s="137"/>
      <c r="CBX3291" s="137"/>
      <c r="CBY3291" s="137"/>
      <c r="CBZ3291" s="137"/>
      <c r="CCA3291" s="137"/>
      <c r="CCB3291" s="137"/>
      <c r="CCC3291" s="137"/>
      <c r="CCD3291" s="137"/>
      <c r="CCE3291" s="137"/>
      <c r="CCF3291" s="137"/>
      <c r="CCG3291" s="137"/>
      <c r="CCH3291" s="137"/>
      <c r="CCI3291" s="137"/>
      <c r="CCJ3291" s="137"/>
      <c r="CCK3291" s="137"/>
      <c r="CCL3291" s="137"/>
      <c r="CCM3291" s="137"/>
      <c r="CCN3291" s="137"/>
      <c r="CCO3291" s="137"/>
      <c r="CCP3291" s="137"/>
      <c r="CCQ3291" s="137"/>
      <c r="CCR3291" s="137"/>
      <c r="CCS3291" s="137"/>
      <c r="CCT3291" s="137"/>
      <c r="CCU3291" s="137"/>
      <c r="CCV3291" s="137"/>
      <c r="CCW3291" s="137"/>
      <c r="CCX3291" s="137"/>
      <c r="CCY3291" s="137"/>
      <c r="CCZ3291" s="137"/>
      <c r="CDA3291" s="137"/>
      <c r="CDB3291" s="137"/>
      <c r="CDC3291" s="137"/>
      <c r="CDD3291" s="137"/>
      <c r="CDE3291" s="137"/>
      <c r="CDF3291" s="137"/>
      <c r="CDG3291" s="137"/>
      <c r="CDH3291" s="137"/>
      <c r="CDI3291" s="137"/>
      <c r="CDJ3291" s="137"/>
      <c r="CDK3291" s="137"/>
      <c r="CDL3291" s="137"/>
      <c r="CDM3291" s="137"/>
      <c r="CDN3291" s="137"/>
      <c r="CDO3291" s="137"/>
      <c r="CDP3291" s="137"/>
      <c r="CDQ3291" s="137"/>
      <c r="CDR3291" s="137"/>
      <c r="CDS3291" s="137"/>
      <c r="CDT3291" s="137"/>
      <c r="CDU3291" s="137"/>
      <c r="CDV3291" s="137"/>
      <c r="CDW3291" s="137"/>
      <c r="CDX3291" s="137"/>
      <c r="CDY3291" s="137"/>
      <c r="CDZ3291" s="137"/>
      <c r="CEA3291" s="137"/>
      <c r="CEB3291" s="137"/>
      <c r="CEC3291" s="137"/>
      <c r="CED3291" s="137"/>
      <c r="CEE3291" s="137"/>
      <c r="CEF3291" s="137"/>
      <c r="CEG3291" s="137"/>
      <c r="CEH3291" s="137"/>
      <c r="CEI3291" s="137"/>
      <c r="CEJ3291" s="137"/>
      <c r="CEK3291" s="137"/>
      <c r="CEL3291" s="137"/>
      <c r="CEM3291" s="137"/>
      <c r="CEN3291" s="137"/>
      <c r="CEO3291" s="137"/>
      <c r="CEP3291" s="137"/>
      <c r="CEQ3291" s="137"/>
      <c r="CER3291" s="137"/>
      <c r="CES3291" s="137"/>
      <c r="CET3291" s="137"/>
      <c r="CEU3291" s="137"/>
      <c r="CEV3291" s="137"/>
      <c r="CEW3291" s="137"/>
      <c r="CEX3291" s="137"/>
      <c r="CEY3291" s="137"/>
      <c r="CEZ3291" s="137"/>
      <c r="CFA3291" s="137"/>
      <c r="CFB3291" s="137"/>
      <c r="CFC3291" s="137"/>
      <c r="CFD3291" s="137"/>
      <c r="CFE3291" s="137"/>
      <c r="CFF3291" s="137"/>
      <c r="CFG3291" s="137"/>
      <c r="CFH3291" s="137"/>
      <c r="CFI3291" s="137"/>
      <c r="CFJ3291" s="137"/>
      <c r="CFK3291" s="137"/>
      <c r="CFL3291" s="137"/>
      <c r="CFM3291" s="137"/>
      <c r="CFN3291" s="137"/>
      <c r="CFO3291" s="137"/>
      <c r="CFP3291" s="137"/>
      <c r="CFQ3291" s="137"/>
      <c r="CFR3291" s="137"/>
      <c r="CFS3291" s="137"/>
      <c r="CFT3291" s="137"/>
      <c r="CFU3291" s="137"/>
      <c r="CFV3291" s="137"/>
      <c r="CFW3291" s="137"/>
      <c r="CFX3291" s="137"/>
      <c r="CFY3291" s="137"/>
      <c r="CFZ3291" s="137"/>
      <c r="CGA3291" s="137"/>
      <c r="CGB3291" s="137"/>
      <c r="CGC3291" s="137"/>
      <c r="CGD3291" s="137"/>
      <c r="CGE3291" s="137"/>
      <c r="CGF3291" s="137"/>
      <c r="CGG3291" s="137"/>
      <c r="CGH3291" s="137"/>
      <c r="CGI3291" s="137"/>
      <c r="CGJ3291" s="137"/>
      <c r="CGK3291" s="137"/>
      <c r="CGL3291" s="137"/>
      <c r="CGM3291" s="137"/>
      <c r="CGN3291" s="137"/>
      <c r="CGO3291" s="137"/>
      <c r="CGP3291" s="137"/>
      <c r="CGQ3291" s="137"/>
      <c r="CGR3291" s="137"/>
      <c r="CGS3291" s="137"/>
      <c r="CGT3291" s="137"/>
      <c r="CGU3291" s="137"/>
      <c r="CGV3291" s="137"/>
      <c r="CGW3291" s="137"/>
      <c r="CGX3291" s="137"/>
      <c r="CGY3291" s="137"/>
      <c r="CGZ3291" s="137"/>
      <c r="CHA3291" s="137"/>
      <c r="CHB3291" s="137"/>
      <c r="CHC3291" s="137"/>
      <c r="CHD3291" s="137"/>
      <c r="CHE3291" s="137"/>
      <c r="CHF3291" s="137"/>
      <c r="CHG3291" s="137"/>
      <c r="CHH3291" s="137"/>
      <c r="CHI3291" s="137"/>
      <c r="CHJ3291" s="137"/>
      <c r="CHK3291" s="137"/>
      <c r="CHL3291" s="137"/>
      <c r="CHM3291" s="137"/>
      <c r="CHN3291" s="137"/>
      <c r="CHO3291" s="137"/>
      <c r="CHP3291" s="137"/>
      <c r="CHQ3291" s="137"/>
      <c r="CHR3291" s="137"/>
      <c r="CHS3291" s="137"/>
      <c r="CHT3291" s="137"/>
      <c r="CHU3291" s="137"/>
      <c r="CHV3291" s="137"/>
      <c r="CHW3291" s="137"/>
      <c r="CHX3291" s="137"/>
      <c r="CHY3291" s="137"/>
      <c r="CHZ3291" s="137"/>
      <c r="CIA3291" s="137"/>
      <c r="CIB3291" s="137"/>
      <c r="CIC3291" s="137"/>
      <c r="CID3291" s="137"/>
      <c r="CIE3291" s="137"/>
      <c r="CIF3291" s="137"/>
      <c r="CIG3291" s="137"/>
      <c r="CIH3291" s="137"/>
      <c r="CII3291" s="137"/>
      <c r="CIJ3291" s="137"/>
      <c r="CIK3291" s="137"/>
      <c r="CIL3291" s="137"/>
      <c r="CIM3291" s="137"/>
      <c r="CIN3291" s="137"/>
      <c r="CIO3291" s="137"/>
      <c r="CIP3291" s="137"/>
      <c r="CIQ3291" s="137"/>
      <c r="CIR3291" s="137"/>
      <c r="CIS3291" s="137"/>
      <c r="CIT3291" s="137"/>
      <c r="CIU3291" s="137"/>
      <c r="CIV3291" s="137"/>
      <c r="CIW3291" s="137"/>
      <c r="CIX3291" s="137"/>
      <c r="CIY3291" s="137"/>
      <c r="CIZ3291" s="137"/>
      <c r="CJA3291" s="137"/>
      <c r="CJB3291" s="137"/>
      <c r="CJC3291" s="137"/>
      <c r="CJD3291" s="137"/>
      <c r="CJE3291" s="137"/>
      <c r="CJF3291" s="137"/>
      <c r="CJG3291" s="137"/>
      <c r="CJH3291" s="137"/>
      <c r="CJI3291" s="137"/>
      <c r="CJJ3291" s="137"/>
      <c r="CJK3291" s="137"/>
      <c r="CJL3291" s="137"/>
      <c r="CJM3291" s="137"/>
      <c r="CJN3291" s="137"/>
      <c r="CJO3291" s="137"/>
      <c r="CJP3291" s="137"/>
      <c r="CJQ3291" s="137"/>
      <c r="CJR3291" s="137"/>
      <c r="CJS3291" s="137"/>
      <c r="CJT3291" s="137"/>
      <c r="CJU3291" s="137"/>
      <c r="CJV3291" s="137"/>
      <c r="CJW3291" s="137"/>
      <c r="CJX3291" s="137"/>
      <c r="CJY3291" s="137"/>
      <c r="CJZ3291" s="137"/>
      <c r="CKA3291" s="137"/>
      <c r="CKB3291" s="137"/>
      <c r="CKC3291" s="137"/>
      <c r="CKD3291" s="137"/>
      <c r="CKE3291" s="137"/>
      <c r="CKF3291" s="137"/>
      <c r="CKG3291" s="137"/>
      <c r="CKH3291" s="137"/>
      <c r="CKI3291" s="137"/>
      <c r="CKJ3291" s="137"/>
      <c r="CKK3291" s="137"/>
      <c r="CKL3291" s="137"/>
      <c r="CKM3291" s="137"/>
      <c r="CKN3291" s="137"/>
      <c r="CKO3291" s="137"/>
      <c r="CKP3291" s="137"/>
      <c r="CKQ3291" s="137"/>
      <c r="CKR3291" s="137"/>
      <c r="CKS3291" s="137"/>
      <c r="CKT3291" s="137"/>
      <c r="CKU3291" s="137"/>
      <c r="CKV3291" s="137"/>
      <c r="CKW3291" s="137"/>
      <c r="CKX3291" s="137"/>
      <c r="CKY3291" s="137"/>
      <c r="CKZ3291" s="137"/>
      <c r="CLA3291" s="137"/>
      <c r="CLB3291" s="137"/>
      <c r="CLC3291" s="137"/>
      <c r="CLD3291" s="137"/>
      <c r="CLE3291" s="137"/>
      <c r="CLF3291" s="137"/>
      <c r="CLG3291" s="137"/>
      <c r="CLH3291" s="137"/>
      <c r="CLI3291" s="137"/>
      <c r="CLJ3291" s="137"/>
      <c r="CLK3291" s="137"/>
      <c r="CLL3291" s="137"/>
      <c r="CLM3291" s="137"/>
      <c r="CLN3291" s="137"/>
      <c r="CLO3291" s="137"/>
      <c r="CLP3291" s="137"/>
      <c r="CLQ3291" s="137"/>
      <c r="CLR3291" s="137"/>
      <c r="CLS3291" s="137"/>
      <c r="CLT3291" s="137"/>
      <c r="CLU3291" s="137"/>
      <c r="CLV3291" s="137"/>
      <c r="CLW3291" s="137"/>
      <c r="CLX3291" s="137"/>
      <c r="CLY3291" s="137"/>
      <c r="CLZ3291" s="137"/>
      <c r="CMA3291" s="137"/>
      <c r="CMB3291" s="137"/>
      <c r="CMC3291" s="137"/>
      <c r="CMD3291" s="137"/>
      <c r="CME3291" s="137"/>
      <c r="CMF3291" s="137"/>
      <c r="CMG3291" s="137"/>
      <c r="CMH3291" s="137"/>
      <c r="CMI3291" s="137"/>
      <c r="CMJ3291" s="137"/>
      <c r="CMK3291" s="137"/>
      <c r="CML3291" s="137"/>
      <c r="CMM3291" s="137"/>
      <c r="CMN3291" s="137"/>
      <c r="CMO3291" s="137"/>
      <c r="CMP3291" s="137"/>
      <c r="CMQ3291" s="137"/>
      <c r="CMR3291" s="137"/>
      <c r="CMS3291" s="137"/>
      <c r="CMT3291" s="137"/>
      <c r="CMU3291" s="137"/>
      <c r="CMV3291" s="137"/>
      <c r="CMW3291" s="137"/>
      <c r="CMX3291" s="137"/>
      <c r="CMY3291" s="137"/>
      <c r="CMZ3291" s="137"/>
      <c r="CNA3291" s="137"/>
      <c r="CNB3291" s="137"/>
      <c r="CNC3291" s="137"/>
      <c r="CND3291" s="137"/>
      <c r="CNE3291" s="137"/>
      <c r="CNF3291" s="137"/>
      <c r="CNG3291" s="137"/>
      <c r="CNH3291" s="137"/>
      <c r="CNI3291" s="137"/>
      <c r="CNJ3291" s="137"/>
      <c r="CNK3291" s="137"/>
      <c r="CNL3291" s="137"/>
      <c r="CNM3291" s="137"/>
      <c r="CNN3291" s="137"/>
      <c r="CNO3291" s="137"/>
      <c r="CNP3291" s="137"/>
      <c r="CNQ3291" s="137"/>
      <c r="CNR3291" s="137"/>
      <c r="CNS3291" s="137"/>
      <c r="CNT3291" s="137"/>
      <c r="CNU3291" s="137"/>
      <c r="CNV3291" s="137"/>
      <c r="CNW3291" s="137"/>
      <c r="CNX3291" s="137"/>
      <c r="CNY3291" s="137"/>
      <c r="CNZ3291" s="137"/>
      <c r="COA3291" s="137"/>
      <c r="COB3291" s="137"/>
      <c r="COC3291" s="137"/>
      <c r="COD3291" s="137"/>
      <c r="COE3291" s="137"/>
      <c r="COF3291" s="137"/>
      <c r="COG3291" s="137"/>
      <c r="COH3291" s="137"/>
      <c r="COI3291" s="137"/>
      <c r="COJ3291" s="137"/>
      <c r="COK3291" s="137"/>
      <c r="COL3291" s="137"/>
      <c r="COM3291" s="137"/>
      <c r="CON3291" s="137"/>
      <c r="COO3291" s="137"/>
      <c r="COP3291" s="137"/>
      <c r="COQ3291" s="137"/>
      <c r="COR3291" s="137"/>
      <c r="COS3291" s="137"/>
      <c r="COT3291" s="137"/>
      <c r="COU3291" s="137"/>
      <c r="COV3291" s="137"/>
      <c r="COW3291" s="137"/>
      <c r="COX3291" s="137"/>
      <c r="COY3291" s="137"/>
      <c r="COZ3291" s="137"/>
      <c r="CPA3291" s="137"/>
      <c r="CPB3291" s="137"/>
      <c r="CPC3291" s="137"/>
      <c r="CPD3291" s="137"/>
      <c r="CPE3291" s="137"/>
      <c r="CPF3291" s="137"/>
      <c r="CPG3291" s="137"/>
      <c r="CPH3291" s="137"/>
      <c r="CPI3291" s="137"/>
      <c r="CPJ3291" s="137"/>
      <c r="CPK3291" s="137"/>
      <c r="CPL3291" s="137"/>
      <c r="CPM3291" s="137"/>
      <c r="CPN3291" s="137"/>
      <c r="CPO3291" s="137"/>
      <c r="CPP3291" s="137"/>
      <c r="CPQ3291" s="137"/>
      <c r="CPR3291" s="137"/>
      <c r="CPS3291" s="137"/>
      <c r="CPT3291" s="137"/>
      <c r="CPU3291" s="137"/>
      <c r="CPV3291" s="137"/>
      <c r="CPW3291" s="137"/>
      <c r="CPX3291" s="137"/>
      <c r="CPY3291" s="137"/>
      <c r="CPZ3291" s="137"/>
      <c r="CQA3291" s="137"/>
      <c r="CQB3291" s="137"/>
      <c r="CQC3291" s="137"/>
      <c r="CQD3291" s="137"/>
      <c r="CQE3291" s="137"/>
      <c r="CQF3291" s="137"/>
      <c r="CQG3291" s="137"/>
      <c r="CQH3291" s="137"/>
      <c r="CQI3291" s="137"/>
      <c r="CQJ3291" s="137"/>
      <c r="CQK3291" s="137"/>
      <c r="CQL3291" s="137"/>
      <c r="CQM3291" s="137"/>
      <c r="CQN3291" s="137"/>
      <c r="CQO3291" s="137"/>
      <c r="CQP3291" s="137"/>
      <c r="CQQ3291" s="137"/>
      <c r="CQR3291" s="137"/>
      <c r="CQS3291" s="137"/>
      <c r="CQT3291" s="137"/>
      <c r="CQU3291" s="137"/>
      <c r="CQV3291" s="137"/>
      <c r="CQW3291" s="137"/>
      <c r="CQX3291" s="137"/>
      <c r="CQY3291" s="137"/>
      <c r="CQZ3291" s="137"/>
      <c r="CRA3291" s="137"/>
      <c r="CRB3291" s="137"/>
      <c r="CRC3291" s="137"/>
      <c r="CRD3291" s="137"/>
      <c r="CRE3291" s="137"/>
      <c r="CRF3291" s="137"/>
      <c r="CRG3291" s="137"/>
      <c r="CRH3291" s="137"/>
      <c r="CRI3291" s="137"/>
      <c r="CRJ3291" s="137"/>
      <c r="CRK3291" s="137"/>
      <c r="CRL3291" s="137"/>
      <c r="CRM3291" s="137"/>
      <c r="CRN3291" s="137"/>
      <c r="CRO3291" s="137"/>
      <c r="CRP3291" s="137"/>
      <c r="CRQ3291" s="137"/>
      <c r="CRR3291" s="137"/>
      <c r="CRS3291" s="137"/>
      <c r="CRT3291" s="137"/>
      <c r="CRU3291" s="137"/>
      <c r="CRV3291" s="137"/>
      <c r="CRW3291" s="137"/>
      <c r="CRX3291" s="137"/>
      <c r="CRY3291" s="137"/>
      <c r="CRZ3291" s="137"/>
      <c r="CSA3291" s="137"/>
      <c r="CSB3291" s="137"/>
      <c r="CSC3291" s="137"/>
      <c r="CSD3291" s="137"/>
      <c r="CSE3291" s="137"/>
      <c r="CSF3291" s="137"/>
      <c r="CSG3291" s="137"/>
      <c r="CSH3291" s="137"/>
      <c r="CSI3291" s="137"/>
      <c r="CSJ3291" s="137"/>
      <c r="CSK3291" s="137"/>
      <c r="CSL3291" s="137"/>
      <c r="CSM3291" s="137"/>
      <c r="CSN3291" s="137"/>
      <c r="CSO3291" s="137"/>
      <c r="CSP3291" s="137"/>
      <c r="CSQ3291" s="137"/>
      <c r="CSR3291" s="137"/>
      <c r="CSS3291" s="137"/>
      <c r="CST3291" s="137"/>
      <c r="CSU3291" s="137"/>
      <c r="CSV3291" s="137"/>
      <c r="CSW3291" s="137"/>
      <c r="CSX3291" s="137"/>
      <c r="CSY3291" s="137"/>
      <c r="CSZ3291" s="137"/>
      <c r="CTA3291" s="137"/>
      <c r="CTB3291" s="137"/>
      <c r="CTC3291" s="137"/>
      <c r="CTD3291" s="137"/>
      <c r="CTE3291" s="137"/>
      <c r="CTF3291" s="137"/>
      <c r="CTG3291" s="137"/>
      <c r="CTH3291" s="137"/>
      <c r="CTI3291" s="137"/>
      <c r="CTJ3291" s="137"/>
      <c r="CTK3291" s="137"/>
      <c r="CTL3291" s="137"/>
      <c r="CTM3291" s="137"/>
      <c r="CTN3291" s="137"/>
      <c r="CTO3291" s="137"/>
      <c r="CTP3291" s="137"/>
      <c r="CTQ3291" s="137"/>
      <c r="CTR3291" s="137"/>
      <c r="CTS3291" s="137"/>
      <c r="CTT3291" s="137"/>
      <c r="CTU3291" s="137"/>
      <c r="CTV3291" s="137"/>
      <c r="CTW3291" s="137"/>
      <c r="CTX3291" s="137"/>
      <c r="CTY3291" s="137"/>
      <c r="CTZ3291" s="137"/>
      <c r="CUA3291" s="137"/>
      <c r="CUB3291" s="137"/>
      <c r="CUC3291" s="137"/>
      <c r="CUD3291" s="137"/>
      <c r="CUE3291" s="137"/>
      <c r="CUF3291" s="137"/>
      <c r="CUG3291" s="137"/>
      <c r="CUH3291" s="137"/>
      <c r="CUI3291" s="137"/>
      <c r="CUJ3291" s="137"/>
      <c r="CUK3291" s="137"/>
      <c r="CUL3291" s="137"/>
      <c r="CUM3291" s="137"/>
      <c r="CUN3291" s="137"/>
      <c r="CUO3291" s="137"/>
      <c r="CUP3291" s="137"/>
      <c r="CUQ3291" s="137"/>
      <c r="CUR3291" s="137"/>
      <c r="CUS3291" s="137"/>
      <c r="CUT3291" s="137"/>
      <c r="CUU3291" s="137"/>
      <c r="CUV3291" s="137"/>
      <c r="CUW3291" s="137"/>
      <c r="CUX3291" s="137"/>
      <c r="CUY3291" s="137"/>
      <c r="CUZ3291" s="137"/>
      <c r="CVA3291" s="137"/>
      <c r="CVB3291" s="137"/>
      <c r="CVC3291" s="137"/>
      <c r="CVD3291" s="137"/>
      <c r="CVE3291" s="137"/>
      <c r="CVF3291" s="137"/>
      <c r="CVG3291" s="137"/>
      <c r="CVH3291" s="137"/>
      <c r="CVI3291" s="137"/>
      <c r="CVJ3291" s="137"/>
      <c r="CVK3291" s="137"/>
      <c r="CVL3291" s="137"/>
      <c r="CVM3291" s="137"/>
      <c r="CVN3291" s="137"/>
      <c r="CVO3291" s="137"/>
      <c r="CVP3291" s="137"/>
      <c r="CVQ3291" s="137"/>
      <c r="CVR3291" s="137"/>
      <c r="CVS3291" s="137"/>
      <c r="CVT3291" s="137"/>
      <c r="CVU3291" s="137"/>
      <c r="CVV3291" s="137"/>
      <c r="CVW3291" s="137"/>
      <c r="CVX3291" s="137"/>
      <c r="CVY3291" s="137"/>
      <c r="CVZ3291" s="137"/>
      <c r="CWA3291" s="137"/>
      <c r="CWB3291" s="137"/>
      <c r="CWC3291" s="137"/>
      <c r="CWD3291" s="137"/>
      <c r="CWE3291" s="137"/>
      <c r="CWF3291" s="137"/>
      <c r="CWG3291" s="137"/>
      <c r="CWH3291" s="137"/>
      <c r="CWI3291" s="137"/>
      <c r="CWJ3291" s="137"/>
      <c r="CWK3291" s="137"/>
      <c r="CWL3291" s="137"/>
      <c r="CWM3291" s="137"/>
      <c r="CWN3291" s="137"/>
      <c r="CWO3291" s="137"/>
      <c r="CWP3291" s="137"/>
      <c r="CWQ3291" s="137"/>
      <c r="CWR3291" s="137"/>
      <c r="CWS3291" s="137"/>
      <c r="CWT3291" s="137"/>
      <c r="CWU3291" s="137"/>
      <c r="CWV3291" s="137"/>
      <c r="CWW3291" s="137"/>
      <c r="CWX3291" s="137"/>
      <c r="CWY3291" s="137"/>
      <c r="CWZ3291" s="137"/>
      <c r="CXA3291" s="137"/>
      <c r="CXB3291" s="137"/>
      <c r="CXC3291" s="137"/>
      <c r="CXD3291" s="137"/>
      <c r="CXE3291" s="137"/>
      <c r="CXF3291" s="137"/>
      <c r="CXG3291" s="137"/>
      <c r="CXH3291" s="137"/>
      <c r="CXI3291" s="137"/>
      <c r="CXJ3291" s="137"/>
      <c r="CXK3291" s="137"/>
      <c r="CXL3291" s="137"/>
      <c r="CXM3291" s="137"/>
      <c r="CXN3291" s="137"/>
      <c r="CXO3291" s="137"/>
      <c r="CXP3291" s="137"/>
      <c r="CXQ3291" s="137"/>
      <c r="CXR3291" s="137"/>
      <c r="CXS3291" s="137"/>
      <c r="CXT3291" s="137"/>
      <c r="CXU3291" s="137"/>
      <c r="CXV3291" s="137"/>
      <c r="CXW3291" s="137"/>
      <c r="CXX3291" s="137"/>
      <c r="CXY3291" s="137"/>
      <c r="CXZ3291" s="137"/>
      <c r="CYA3291" s="137"/>
      <c r="CYB3291" s="137"/>
      <c r="CYC3291" s="137"/>
      <c r="CYD3291" s="137"/>
      <c r="CYE3291" s="137"/>
      <c r="CYF3291" s="137"/>
      <c r="CYG3291" s="137"/>
      <c r="CYH3291" s="137"/>
      <c r="CYI3291" s="137"/>
      <c r="CYJ3291" s="137"/>
      <c r="CYK3291" s="137"/>
      <c r="CYL3291" s="137"/>
      <c r="CYM3291" s="137"/>
      <c r="CYN3291" s="137"/>
      <c r="CYO3291" s="137"/>
      <c r="CYP3291" s="137"/>
      <c r="CYQ3291" s="137"/>
      <c r="CYR3291" s="137"/>
      <c r="CYS3291" s="137"/>
      <c r="CYT3291" s="137"/>
      <c r="CYU3291" s="137"/>
      <c r="CYV3291" s="137"/>
      <c r="CYW3291" s="137"/>
      <c r="CYX3291" s="137"/>
      <c r="CYY3291" s="137"/>
      <c r="CYZ3291" s="137"/>
      <c r="CZA3291" s="137"/>
      <c r="CZB3291" s="137"/>
      <c r="CZC3291" s="137"/>
      <c r="CZD3291" s="137"/>
      <c r="CZE3291" s="137"/>
      <c r="CZF3291" s="137"/>
      <c r="CZG3291" s="137"/>
      <c r="CZH3291" s="137"/>
      <c r="CZI3291" s="137"/>
      <c r="CZJ3291" s="137"/>
      <c r="CZK3291" s="137"/>
      <c r="CZL3291" s="137"/>
      <c r="CZM3291" s="137"/>
      <c r="CZN3291" s="137"/>
      <c r="CZO3291" s="137"/>
      <c r="CZP3291" s="137"/>
      <c r="CZQ3291" s="137"/>
      <c r="CZR3291" s="137"/>
      <c r="CZS3291" s="137"/>
      <c r="CZT3291" s="137"/>
      <c r="CZU3291" s="137"/>
      <c r="CZV3291" s="137"/>
      <c r="CZW3291" s="137"/>
      <c r="CZX3291" s="137"/>
      <c r="CZY3291" s="137"/>
      <c r="CZZ3291" s="137"/>
      <c r="DAA3291" s="137"/>
      <c r="DAB3291" s="137"/>
      <c r="DAC3291" s="137"/>
      <c r="DAD3291" s="137"/>
      <c r="DAE3291" s="137"/>
      <c r="DAF3291" s="137"/>
      <c r="DAG3291" s="137"/>
      <c r="DAH3291" s="137"/>
      <c r="DAI3291" s="137"/>
      <c r="DAJ3291" s="137"/>
      <c r="DAK3291" s="137"/>
      <c r="DAL3291" s="137"/>
      <c r="DAM3291" s="137"/>
      <c r="DAN3291" s="137"/>
      <c r="DAO3291" s="137"/>
      <c r="DAP3291" s="137"/>
      <c r="DAQ3291" s="137"/>
      <c r="DAR3291" s="137"/>
      <c r="DAS3291" s="137"/>
      <c r="DAT3291" s="137"/>
      <c r="DAU3291" s="137"/>
      <c r="DAV3291" s="137"/>
      <c r="DAW3291" s="137"/>
      <c r="DAX3291" s="137"/>
      <c r="DAY3291" s="137"/>
      <c r="DAZ3291" s="137"/>
      <c r="DBA3291" s="137"/>
      <c r="DBB3291" s="137"/>
      <c r="DBC3291" s="137"/>
      <c r="DBD3291" s="137"/>
      <c r="DBE3291" s="137"/>
      <c r="DBF3291" s="137"/>
      <c r="DBG3291" s="137"/>
      <c r="DBH3291" s="137"/>
      <c r="DBI3291" s="137"/>
      <c r="DBJ3291" s="137"/>
      <c r="DBK3291" s="137"/>
      <c r="DBL3291" s="137"/>
      <c r="DBM3291" s="137"/>
      <c r="DBN3291" s="137"/>
      <c r="DBO3291" s="137"/>
      <c r="DBP3291" s="137"/>
      <c r="DBQ3291" s="137"/>
      <c r="DBR3291" s="137"/>
      <c r="DBS3291" s="137"/>
      <c r="DBT3291" s="137"/>
      <c r="DBU3291" s="137"/>
      <c r="DBV3291" s="137"/>
      <c r="DBW3291" s="137"/>
      <c r="DBX3291" s="137"/>
      <c r="DBY3291" s="137"/>
      <c r="DBZ3291" s="137"/>
      <c r="DCA3291" s="137"/>
      <c r="DCB3291" s="137"/>
      <c r="DCC3291" s="137"/>
      <c r="DCD3291" s="137"/>
      <c r="DCE3291" s="137"/>
      <c r="DCF3291" s="137"/>
      <c r="DCG3291" s="137"/>
      <c r="DCH3291" s="137"/>
      <c r="DCI3291" s="137"/>
      <c r="DCJ3291" s="137"/>
      <c r="DCK3291" s="137"/>
      <c r="DCL3291" s="137"/>
      <c r="DCM3291" s="137"/>
      <c r="DCN3291" s="137"/>
      <c r="DCO3291" s="137"/>
      <c r="DCP3291" s="137"/>
      <c r="DCQ3291" s="137"/>
      <c r="DCR3291" s="137"/>
      <c r="DCS3291" s="137"/>
      <c r="DCT3291" s="137"/>
      <c r="DCU3291" s="137"/>
      <c r="DCV3291" s="137"/>
      <c r="DCW3291" s="137"/>
      <c r="DCX3291" s="137"/>
      <c r="DCY3291" s="137"/>
      <c r="DCZ3291" s="137"/>
      <c r="DDA3291" s="137"/>
      <c r="DDB3291" s="137"/>
      <c r="DDC3291" s="137"/>
      <c r="DDD3291" s="137"/>
      <c r="DDE3291" s="137"/>
      <c r="DDF3291" s="137"/>
      <c r="DDG3291" s="137"/>
      <c r="DDH3291" s="137"/>
      <c r="DDI3291" s="137"/>
      <c r="DDJ3291" s="137"/>
      <c r="DDK3291" s="137"/>
      <c r="DDL3291" s="137"/>
      <c r="DDM3291" s="137"/>
      <c r="DDN3291" s="137"/>
      <c r="DDO3291" s="137"/>
      <c r="DDP3291" s="137"/>
      <c r="DDQ3291" s="137"/>
      <c r="DDR3291" s="137"/>
      <c r="DDS3291" s="137"/>
      <c r="DDT3291" s="137"/>
      <c r="DDU3291" s="137"/>
      <c r="DDV3291" s="137"/>
      <c r="DDW3291" s="137"/>
      <c r="DDX3291" s="137"/>
      <c r="DDY3291" s="137"/>
      <c r="DDZ3291" s="137"/>
      <c r="DEA3291" s="137"/>
      <c r="DEB3291" s="137"/>
      <c r="DEC3291" s="137"/>
      <c r="DED3291" s="137"/>
      <c r="DEE3291" s="137"/>
      <c r="DEF3291" s="137"/>
      <c r="DEG3291" s="137"/>
      <c r="DEH3291" s="137"/>
      <c r="DEI3291" s="137"/>
      <c r="DEJ3291" s="137"/>
      <c r="DEK3291" s="137"/>
      <c r="DEL3291" s="137"/>
      <c r="DEM3291" s="137"/>
      <c r="DEN3291" s="137"/>
      <c r="DEO3291" s="137"/>
      <c r="DEP3291" s="137"/>
      <c r="DEQ3291" s="137"/>
      <c r="DER3291" s="137"/>
      <c r="DES3291" s="137"/>
      <c r="DET3291" s="137"/>
      <c r="DEU3291" s="137"/>
      <c r="DEV3291" s="137"/>
      <c r="DEW3291" s="137"/>
      <c r="DEX3291" s="137"/>
      <c r="DEY3291" s="137"/>
      <c r="DEZ3291" s="137"/>
      <c r="DFA3291" s="137"/>
      <c r="DFB3291" s="137"/>
      <c r="DFC3291" s="137"/>
      <c r="DFD3291" s="137"/>
      <c r="DFE3291" s="137"/>
      <c r="DFF3291" s="137"/>
      <c r="DFG3291" s="137"/>
      <c r="DFH3291" s="137"/>
      <c r="DFI3291" s="137"/>
      <c r="DFJ3291" s="137"/>
      <c r="DFK3291" s="137"/>
      <c r="DFL3291" s="137"/>
      <c r="DFM3291" s="137"/>
      <c r="DFN3291" s="137"/>
      <c r="DFO3291" s="137"/>
      <c r="DFP3291" s="137"/>
      <c r="DFQ3291" s="137"/>
      <c r="DFR3291" s="137"/>
      <c r="DFS3291" s="137"/>
      <c r="DFT3291" s="137"/>
      <c r="DFU3291" s="137"/>
      <c r="DFV3291" s="137"/>
      <c r="DFW3291" s="137"/>
      <c r="DFX3291" s="137"/>
      <c r="DFY3291" s="137"/>
      <c r="DFZ3291" s="137"/>
      <c r="DGA3291" s="137"/>
      <c r="DGB3291" s="137"/>
      <c r="DGC3291" s="137"/>
      <c r="DGD3291" s="137"/>
      <c r="DGE3291" s="137"/>
      <c r="DGF3291" s="137"/>
      <c r="DGG3291" s="137"/>
      <c r="DGH3291" s="137"/>
      <c r="DGI3291" s="137"/>
      <c r="DGJ3291" s="137"/>
      <c r="DGK3291" s="137"/>
      <c r="DGL3291" s="137"/>
      <c r="DGM3291" s="137"/>
      <c r="DGN3291" s="137"/>
      <c r="DGO3291" s="137"/>
      <c r="DGP3291" s="137"/>
      <c r="DGQ3291" s="137"/>
      <c r="DGR3291" s="137"/>
      <c r="DGS3291" s="137"/>
      <c r="DGT3291" s="137"/>
      <c r="DGU3291" s="137"/>
      <c r="DGV3291" s="137"/>
      <c r="DGW3291" s="137"/>
      <c r="DGX3291" s="137"/>
      <c r="DGY3291" s="137"/>
      <c r="DGZ3291" s="137"/>
      <c r="DHA3291" s="137"/>
      <c r="DHB3291" s="137"/>
      <c r="DHC3291" s="137"/>
      <c r="DHD3291" s="137"/>
      <c r="DHE3291" s="137"/>
      <c r="DHF3291" s="137"/>
      <c r="DHG3291" s="137"/>
      <c r="DHH3291" s="137"/>
      <c r="DHI3291" s="137"/>
      <c r="DHJ3291" s="137"/>
      <c r="DHK3291" s="137"/>
      <c r="DHL3291" s="137"/>
      <c r="DHM3291" s="137"/>
      <c r="DHN3291" s="137"/>
      <c r="DHO3291" s="137"/>
    </row>
    <row r="3292" spans="1:2927" s="112" customFormat="1" ht="36.65" customHeight="1" outlineLevel="1" x14ac:dyDescent="0.35">
      <c r="A3292" s="83" t="s">
        <v>4541</v>
      </c>
      <c r="B3292" s="84" t="s">
        <v>454</v>
      </c>
      <c r="C3292" s="85"/>
      <c r="D3292" s="86"/>
      <c r="E3292" s="101"/>
      <c r="F3292" s="101"/>
      <c r="G3292" s="101"/>
      <c r="H3292" s="101"/>
      <c r="I3292" s="101">
        <f t="shared" si="201"/>
        <v>0</v>
      </c>
      <c r="J3292" s="101"/>
      <c r="K3292" s="101"/>
      <c r="L3292" s="101"/>
      <c r="M3292" s="101"/>
      <c r="N3292" s="101">
        <f t="shared" si="200"/>
        <v>0</v>
      </c>
      <c r="O3292" s="88">
        <v>46113</v>
      </c>
      <c r="P3292" s="88">
        <v>46188</v>
      </c>
      <c r="Q3292" s="89">
        <v>0.5</v>
      </c>
      <c r="R3292" s="90" t="s">
        <v>33</v>
      </c>
      <c r="S3292" s="91"/>
      <c r="T3292" s="91"/>
      <c r="U3292" s="102"/>
      <c r="V3292" s="137"/>
      <c r="W3292" s="137"/>
      <c r="X3292" s="137"/>
      <c r="Y3292" s="137"/>
      <c r="Z3292" s="137"/>
      <c r="AA3292" s="137"/>
      <c r="AB3292" s="137"/>
      <c r="AC3292" s="137"/>
      <c r="AD3292" s="137"/>
      <c r="AE3292" s="137"/>
      <c r="AF3292" s="137"/>
      <c r="AG3292" s="137"/>
      <c r="AH3292" s="137"/>
      <c r="AI3292" s="137"/>
      <c r="AJ3292" s="137"/>
      <c r="AK3292" s="137"/>
      <c r="AL3292" s="137"/>
      <c r="AM3292" s="137"/>
      <c r="AN3292" s="137"/>
      <c r="AO3292" s="137"/>
      <c r="AP3292" s="137"/>
      <c r="AQ3292" s="137"/>
      <c r="AR3292" s="137"/>
      <c r="AS3292" s="137"/>
      <c r="AT3292" s="137"/>
      <c r="AU3292" s="137"/>
      <c r="AV3292" s="137"/>
      <c r="AW3292" s="137"/>
      <c r="AX3292" s="137"/>
      <c r="AY3292" s="137"/>
      <c r="AZ3292" s="137"/>
      <c r="BA3292" s="137"/>
      <c r="BB3292" s="137"/>
      <c r="BC3292" s="137"/>
      <c r="BD3292" s="137"/>
      <c r="BE3292" s="137"/>
      <c r="BF3292" s="137"/>
      <c r="BG3292" s="137"/>
      <c r="BH3292" s="137"/>
      <c r="BI3292" s="137"/>
      <c r="BJ3292" s="137"/>
      <c r="BK3292" s="137"/>
      <c r="BL3292" s="137"/>
      <c r="BM3292" s="137"/>
      <c r="BN3292" s="137"/>
      <c r="BO3292" s="137"/>
      <c r="BP3292" s="137"/>
      <c r="BQ3292" s="137"/>
      <c r="BR3292" s="137"/>
      <c r="BS3292" s="137"/>
      <c r="BT3292" s="137"/>
      <c r="BU3292" s="137"/>
      <c r="BV3292" s="137"/>
      <c r="BW3292" s="137"/>
      <c r="BX3292" s="137"/>
      <c r="BY3292" s="137"/>
      <c r="BZ3292" s="137"/>
      <c r="CA3292" s="137"/>
      <c r="CB3292" s="137"/>
      <c r="CC3292" s="137"/>
      <c r="CD3292" s="137"/>
      <c r="CE3292" s="137"/>
      <c r="CF3292" s="137"/>
      <c r="CG3292" s="137"/>
      <c r="CH3292" s="137"/>
      <c r="CI3292" s="137"/>
      <c r="CJ3292" s="137"/>
      <c r="CK3292" s="137"/>
      <c r="CL3292" s="137"/>
      <c r="CM3292" s="137"/>
      <c r="CN3292" s="137"/>
      <c r="CO3292" s="137"/>
      <c r="CP3292" s="137"/>
      <c r="CQ3292" s="137"/>
      <c r="CR3292" s="137"/>
      <c r="CS3292" s="137"/>
      <c r="CT3292" s="137"/>
      <c r="CU3292" s="137"/>
      <c r="CV3292" s="137"/>
      <c r="CW3292" s="137"/>
      <c r="CX3292" s="137"/>
      <c r="CY3292" s="137"/>
      <c r="CZ3292" s="137"/>
      <c r="DA3292" s="137"/>
      <c r="DB3292" s="137"/>
      <c r="DC3292" s="137"/>
      <c r="DD3292" s="137"/>
      <c r="DE3292" s="137"/>
      <c r="DF3292" s="137"/>
      <c r="DG3292" s="137"/>
      <c r="DH3292" s="137"/>
      <c r="DI3292" s="137"/>
      <c r="DJ3292" s="170"/>
    </row>
    <row r="3293" spans="1:2927" s="148" customFormat="1" ht="26.4" customHeight="1" outlineLevel="1" x14ac:dyDescent="0.35">
      <c r="A3293" s="83" t="s">
        <v>4542</v>
      </c>
      <c r="B3293" s="84" t="s">
        <v>456</v>
      </c>
      <c r="C3293" s="85"/>
      <c r="D3293" s="86"/>
      <c r="E3293" s="101"/>
      <c r="F3293" s="101"/>
      <c r="G3293" s="101"/>
      <c r="H3293" s="101"/>
      <c r="I3293" s="101">
        <f t="shared" si="201"/>
        <v>0</v>
      </c>
      <c r="J3293" s="101"/>
      <c r="K3293" s="101"/>
      <c r="L3293" s="101"/>
      <c r="M3293" s="101"/>
      <c r="N3293" s="101">
        <f t="shared" si="200"/>
        <v>0</v>
      </c>
      <c r="O3293" s="88">
        <v>46188</v>
      </c>
      <c r="P3293" s="88">
        <v>46189</v>
      </c>
      <c r="Q3293" s="89">
        <v>7.0000000000000007E-2</v>
      </c>
      <c r="R3293" s="90" t="s">
        <v>33</v>
      </c>
      <c r="S3293" s="91"/>
      <c r="T3293" s="91"/>
      <c r="U3293" s="102"/>
      <c r="V3293" s="137"/>
      <c r="W3293" s="137"/>
      <c r="X3293" s="137"/>
      <c r="Y3293" s="137"/>
      <c r="Z3293" s="137"/>
      <c r="AA3293" s="137"/>
      <c r="AB3293" s="137"/>
      <c r="AC3293" s="137"/>
      <c r="AD3293" s="137"/>
      <c r="AE3293" s="137"/>
      <c r="AF3293" s="137"/>
      <c r="AG3293" s="137"/>
      <c r="AH3293" s="137"/>
      <c r="AI3293" s="137"/>
      <c r="AJ3293" s="137"/>
      <c r="AK3293" s="137"/>
      <c r="AL3293" s="137"/>
      <c r="AM3293" s="137"/>
      <c r="AN3293" s="137"/>
      <c r="AO3293" s="137"/>
      <c r="AP3293" s="137"/>
      <c r="AQ3293" s="137"/>
      <c r="AR3293" s="137"/>
      <c r="AS3293" s="137"/>
      <c r="AT3293" s="137"/>
      <c r="AU3293" s="137"/>
      <c r="AV3293" s="137"/>
      <c r="AW3293" s="137"/>
      <c r="AX3293" s="137"/>
      <c r="AY3293" s="137"/>
      <c r="AZ3293" s="137"/>
      <c r="BA3293" s="137"/>
      <c r="BB3293" s="137"/>
      <c r="BC3293" s="137"/>
      <c r="BD3293" s="137"/>
      <c r="BE3293" s="137"/>
      <c r="BF3293" s="137"/>
      <c r="BG3293" s="137"/>
      <c r="BH3293" s="137"/>
      <c r="BI3293" s="137"/>
      <c r="BJ3293" s="137"/>
      <c r="BK3293" s="137"/>
      <c r="BL3293" s="137"/>
      <c r="BM3293" s="137"/>
      <c r="BN3293" s="137"/>
      <c r="BO3293" s="137"/>
      <c r="BP3293" s="137"/>
      <c r="BQ3293" s="137"/>
      <c r="BR3293" s="137"/>
      <c r="BS3293" s="137"/>
      <c r="BT3293" s="137"/>
      <c r="BU3293" s="137"/>
      <c r="BV3293" s="137"/>
      <c r="BW3293" s="137"/>
      <c r="BX3293" s="137"/>
      <c r="BY3293" s="137"/>
      <c r="BZ3293" s="137"/>
      <c r="CA3293" s="137"/>
      <c r="CB3293" s="137"/>
      <c r="CC3293" s="137"/>
      <c r="CD3293" s="137"/>
      <c r="CE3293" s="137"/>
      <c r="CF3293" s="137"/>
      <c r="CG3293" s="137"/>
      <c r="CH3293" s="137"/>
      <c r="CI3293" s="137"/>
      <c r="CJ3293" s="137"/>
      <c r="CK3293" s="137"/>
      <c r="CL3293" s="137"/>
      <c r="CM3293" s="137"/>
      <c r="CN3293" s="137"/>
      <c r="CO3293" s="137"/>
      <c r="CP3293" s="137"/>
      <c r="CQ3293" s="137"/>
      <c r="CR3293" s="137"/>
      <c r="CS3293" s="137"/>
      <c r="CT3293" s="137"/>
      <c r="CU3293" s="137"/>
      <c r="CV3293" s="137"/>
      <c r="CW3293" s="137"/>
      <c r="CX3293" s="137"/>
      <c r="CY3293" s="137"/>
      <c r="CZ3293" s="137"/>
      <c r="DA3293" s="137"/>
      <c r="DB3293" s="137"/>
      <c r="DC3293" s="137"/>
      <c r="DD3293" s="137"/>
      <c r="DE3293" s="137"/>
      <c r="DF3293" s="137"/>
      <c r="DG3293" s="137"/>
      <c r="DH3293" s="137"/>
      <c r="DI3293" s="137"/>
      <c r="DJ3293" s="137"/>
      <c r="DK3293" s="137"/>
      <c r="DL3293" s="137"/>
      <c r="DM3293" s="137"/>
      <c r="DN3293" s="137"/>
      <c r="DO3293" s="137"/>
      <c r="DP3293" s="137"/>
      <c r="DQ3293" s="137"/>
      <c r="DR3293" s="137"/>
      <c r="DS3293" s="137"/>
      <c r="DT3293" s="137"/>
      <c r="DU3293" s="137"/>
      <c r="DV3293" s="137"/>
      <c r="DW3293" s="137"/>
      <c r="DX3293" s="137"/>
      <c r="DY3293" s="137"/>
      <c r="DZ3293" s="137"/>
      <c r="EA3293" s="137"/>
      <c r="EB3293" s="137"/>
      <c r="EC3293" s="137"/>
      <c r="ED3293" s="137"/>
      <c r="EE3293" s="137"/>
      <c r="EF3293" s="137"/>
      <c r="EG3293" s="137"/>
      <c r="EH3293" s="137"/>
      <c r="EI3293" s="137"/>
      <c r="EJ3293" s="137"/>
      <c r="EK3293" s="137"/>
      <c r="EL3293" s="137"/>
      <c r="EM3293" s="137"/>
      <c r="EN3293" s="137"/>
      <c r="EO3293" s="137"/>
      <c r="EP3293" s="137"/>
      <c r="EQ3293" s="137"/>
      <c r="ER3293" s="137"/>
      <c r="ES3293" s="137"/>
      <c r="ET3293" s="137"/>
      <c r="EU3293" s="137"/>
      <c r="EV3293" s="137"/>
      <c r="EW3293" s="137"/>
      <c r="EX3293" s="137"/>
      <c r="EY3293" s="137"/>
      <c r="EZ3293" s="137"/>
      <c r="FA3293" s="137"/>
      <c r="FB3293" s="137"/>
      <c r="FC3293" s="137"/>
      <c r="FD3293" s="137"/>
      <c r="FE3293" s="137"/>
      <c r="FF3293" s="137"/>
      <c r="FG3293" s="137"/>
      <c r="FH3293" s="137"/>
      <c r="FI3293" s="137"/>
      <c r="FJ3293" s="137"/>
      <c r="FK3293" s="137"/>
      <c r="FL3293" s="137"/>
      <c r="FM3293" s="137"/>
      <c r="FN3293" s="137"/>
      <c r="FO3293" s="137"/>
      <c r="FP3293" s="137"/>
      <c r="FQ3293" s="137"/>
      <c r="FR3293" s="137"/>
      <c r="FS3293" s="137"/>
      <c r="FT3293" s="137"/>
      <c r="FU3293" s="137"/>
      <c r="FV3293" s="137"/>
      <c r="FW3293" s="137"/>
      <c r="FX3293" s="137"/>
      <c r="FY3293" s="137"/>
      <c r="FZ3293" s="137"/>
      <c r="GA3293" s="137"/>
      <c r="GB3293" s="137"/>
      <c r="GC3293" s="137"/>
      <c r="GD3293" s="137"/>
      <c r="GE3293" s="137"/>
      <c r="GF3293" s="137"/>
      <c r="GG3293" s="137"/>
      <c r="GH3293" s="137"/>
      <c r="GI3293" s="137"/>
      <c r="GJ3293" s="137"/>
      <c r="GK3293" s="137"/>
      <c r="GL3293" s="137"/>
      <c r="GM3293" s="137"/>
      <c r="GN3293" s="137"/>
      <c r="GO3293" s="137"/>
      <c r="GP3293" s="137"/>
      <c r="GQ3293" s="137"/>
      <c r="GR3293" s="137"/>
      <c r="GS3293" s="137"/>
      <c r="GT3293" s="137"/>
      <c r="GU3293" s="137"/>
      <c r="GV3293" s="137"/>
      <c r="GW3293" s="137"/>
      <c r="GX3293" s="137"/>
      <c r="GY3293" s="137"/>
      <c r="GZ3293" s="137"/>
      <c r="HA3293" s="137"/>
      <c r="HB3293" s="137"/>
      <c r="HC3293" s="137"/>
      <c r="HD3293" s="137"/>
      <c r="HE3293" s="137"/>
      <c r="HF3293" s="137"/>
      <c r="HG3293" s="137"/>
      <c r="HH3293" s="137"/>
      <c r="HI3293" s="137"/>
      <c r="HJ3293" s="137"/>
      <c r="HK3293" s="137"/>
      <c r="HL3293" s="137"/>
      <c r="HM3293" s="137"/>
      <c r="HN3293" s="137"/>
      <c r="HO3293" s="137"/>
      <c r="HP3293" s="137"/>
      <c r="HQ3293" s="137"/>
      <c r="HR3293" s="137"/>
      <c r="HS3293" s="137"/>
      <c r="HT3293" s="137"/>
      <c r="HU3293" s="137"/>
      <c r="HV3293" s="137"/>
      <c r="HW3293" s="137"/>
      <c r="HX3293" s="137"/>
      <c r="HY3293" s="137"/>
      <c r="HZ3293" s="137"/>
      <c r="IA3293" s="137"/>
      <c r="IB3293" s="137"/>
      <c r="IC3293" s="137"/>
      <c r="ID3293" s="137"/>
      <c r="IE3293" s="137"/>
      <c r="IF3293" s="137"/>
      <c r="IG3293" s="137"/>
      <c r="IH3293" s="137"/>
      <c r="II3293" s="137"/>
      <c r="IJ3293" s="137"/>
      <c r="IK3293" s="137"/>
      <c r="IL3293" s="137"/>
      <c r="IM3293" s="137"/>
      <c r="IN3293" s="137"/>
      <c r="IO3293" s="137"/>
      <c r="IP3293" s="137"/>
      <c r="IQ3293" s="137"/>
      <c r="IR3293" s="137"/>
      <c r="IS3293" s="137"/>
      <c r="IT3293" s="137"/>
      <c r="IU3293" s="137"/>
      <c r="IV3293" s="137"/>
      <c r="IW3293" s="137"/>
      <c r="IX3293" s="137"/>
      <c r="IY3293" s="137"/>
      <c r="IZ3293" s="137"/>
      <c r="JA3293" s="137"/>
      <c r="JB3293" s="137"/>
      <c r="JC3293" s="137"/>
      <c r="JD3293" s="137"/>
      <c r="JE3293" s="137"/>
      <c r="JF3293" s="137"/>
      <c r="JG3293" s="137"/>
      <c r="JH3293" s="137"/>
      <c r="JI3293" s="137"/>
      <c r="JJ3293" s="137"/>
      <c r="JK3293" s="137"/>
      <c r="JL3293" s="137"/>
      <c r="JM3293" s="137"/>
      <c r="JN3293" s="137"/>
      <c r="JO3293" s="137"/>
      <c r="JP3293" s="137"/>
      <c r="JQ3293" s="137"/>
      <c r="JR3293" s="137"/>
      <c r="JS3293" s="137"/>
      <c r="JT3293" s="137"/>
      <c r="JU3293" s="137"/>
      <c r="JV3293" s="137"/>
      <c r="JW3293" s="137"/>
      <c r="JX3293" s="137"/>
      <c r="JY3293" s="137"/>
      <c r="JZ3293" s="137"/>
      <c r="KA3293" s="137"/>
      <c r="KB3293" s="137"/>
      <c r="KC3293" s="137"/>
      <c r="KD3293" s="137"/>
      <c r="KE3293" s="137"/>
      <c r="KF3293" s="137"/>
      <c r="KG3293" s="137"/>
      <c r="KH3293" s="137"/>
      <c r="KI3293" s="137"/>
      <c r="KJ3293" s="137"/>
      <c r="KK3293" s="137"/>
      <c r="KL3293" s="137"/>
      <c r="KM3293" s="137"/>
      <c r="KN3293" s="137"/>
      <c r="KO3293" s="137"/>
      <c r="KP3293" s="137"/>
      <c r="KQ3293" s="137"/>
      <c r="KR3293" s="137"/>
      <c r="KS3293" s="137"/>
      <c r="KT3293" s="137"/>
      <c r="KU3293" s="137"/>
      <c r="KV3293" s="137"/>
      <c r="KW3293" s="137"/>
      <c r="KX3293" s="137"/>
      <c r="KY3293" s="137"/>
      <c r="KZ3293" s="137"/>
      <c r="LA3293" s="137"/>
      <c r="LB3293" s="137"/>
      <c r="LC3293" s="137"/>
      <c r="LD3293" s="137"/>
      <c r="LE3293" s="137"/>
      <c r="LF3293" s="137"/>
      <c r="LG3293" s="137"/>
      <c r="LH3293" s="137"/>
      <c r="LI3293" s="137"/>
      <c r="LJ3293" s="137"/>
      <c r="LK3293" s="137"/>
      <c r="LL3293" s="137"/>
      <c r="LM3293" s="137"/>
      <c r="LN3293" s="137"/>
      <c r="LO3293" s="137"/>
      <c r="LP3293" s="137"/>
      <c r="LQ3293" s="137"/>
      <c r="LR3293" s="137"/>
      <c r="LS3293" s="137"/>
      <c r="LT3293" s="137"/>
      <c r="LU3293" s="137"/>
      <c r="LV3293" s="137"/>
      <c r="LW3293" s="137"/>
      <c r="LX3293" s="137"/>
      <c r="LY3293" s="137"/>
      <c r="LZ3293" s="137"/>
      <c r="MA3293" s="137"/>
      <c r="MB3293" s="137"/>
      <c r="MC3293" s="137"/>
      <c r="MD3293" s="137"/>
      <c r="ME3293" s="137"/>
      <c r="MF3293" s="137"/>
      <c r="MG3293" s="137"/>
      <c r="MH3293" s="137"/>
      <c r="MI3293" s="137"/>
      <c r="MJ3293" s="137"/>
      <c r="MK3293" s="137"/>
      <c r="ML3293" s="137"/>
      <c r="MM3293" s="137"/>
      <c r="MN3293" s="137"/>
      <c r="MO3293" s="137"/>
      <c r="MP3293" s="137"/>
      <c r="MQ3293" s="137"/>
      <c r="MR3293" s="137"/>
      <c r="MS3293" s="137"/>
      <c r="MT3293" s="137"/>
      <c r="MU3293" s="137"/>
      <c r="MV3293" s="137"/>
      <c r="MW3293" s="137"/>
      <c r="MX3293" s="137"/>
      <c r="MY3293" s="137"/>
      <c r="MZ3293" s="137"/>
      <c r="NA3293" s="137"/>
      <c r="NB3293" s="137"/>
      <c r="NC3293" s="137"/>
      <c r="ND3293" s="137"/>
      <c r="NE3293" s="137"/>
      <c r="NF3293" s="137"/>
      <c r="NG3293" s="137"/>
      <c r="NH3293" s="137"/>
      <c r="NI3293" s="137"/>
      <c r="NJ3293" s="137"/>
      <c r="NK3293" s="137"/>
      <c r="NL3293" s="137"/>
      <c r="NM3293" s="137"/>
      <c r="NN3293" s="137"/>
      <c r="NO3293" s="137"/>
      <c r="NP3293" s="137"/>
      <c r="NQ3293" s="137"/>
      <c r="NR3293" s="137"/>
      <c r="NS3293" s="137"/>
      <c r="NT3293" s="137"/>
      <c r="NU3293" s="137"/>
      <c r="NV3293" s="137"/>
      <c r="NW3293" s="137"/>
      <c r="NX3293" s="137"/>
      <c r="NY3293" s="137"/>
      <c r="NZ3293" s="137"/>
      <c r="OA3293" s="137"/>
      <c r="OB3293" s="137"/>
      <c r="OC3293" s="137"/>
      <c r="OD3293" s="137"/>
      <c r="OE3293" s="137"/>
      <c r="OF3293" s="137"/>
      <c r="OG3293" s="137"/>
      <c r="OH3293" s="137"/>
      <c r="OI3293" s="137"/>
      <c r="OJ3293" s="137"/>
      <c r="OK3293" s="137"/>
      <c r="OL3293" s="137"/>
      <c r="OM3293" s="137"/>
      <c r="ON3293" s="137"/>
      <c r="OO3293" s="137"/>
      <c r="OP3293" s="137"/>
      <c r="OQ3293" s="137"/>
      <c r="OR3293" s="137"/>
      <c r="OS3293" s="137"/>
      <c r="OT3293" s="137"/>
      <c r="OU3293" s="137"/>
      <c r="OV3293" s="137"/>
      <c r="OW3293" s="137"/>
      <c r="OX3293" s="137"/>
      <c r="OY3293" s="137"/>
      <c r="OZ3293" s="137"/>
      <c r="PA3293" s="137"/>
      <c r="PB3293" s="137"/>
      <c r="PC3293" s="137"/>
      <c r="PD3293" s="137"/>
      <c r="PE3293" s="137"/>
      <c r="PF3293" s="137"/>
      <c r="PG3293" s="137"/>
      <c r="PH3293" s="137"/>
      <c r="PI3293" s="137"/>
      <c r="PJ3293" s="137"/>
      <c r="PK3293" s="137"/>
      <c r="PL3293" s="137"/>
      <c r="PM3293" s="137"/>
      <c r="PN3293" s="137"/>
      <c r="PO3293" s="137"/>
      <c r="PP3293" s="137"/>
      <c r="PQ3293" s="137"/>
      <c r="PR3293" s="137"/>
      <c r="PS3293" s="137"/>
      <c r="PT3293" s="137"/>
      <c r="PU3293" s="137"/>
      <c r="PV3293" s="137"/>
      <c r="PW3293" s="137"/>
      <c r="PX3293" s="137"/>
      <c r="PY3293" s="137"/>
      <c r="PZ3293" s="137"/>
      <c r="QA3293" s="137"/>
      <c r="QB3293" s="137"/>
      <c r="QC3293" s="137"/>
      <c r="QD3293" s="137"/>
      <c r="QE3293" s="137"/>
      <c r="QF3293" s="137"/>
      <c r="QG3293" s="137"/>
      <c r="QH3293" s="137"/>
      <c r="QI3293" s="137"/>
      <c r="QJ3293" s="137"/>
      <c r="QK3293" s="137"/>
      <c r="QL3293" s="137"/>
      <c r="QM3293" s="137"/>
      <c r="QN3293" s="137"/>
      <c r="QO3293" s="137"/>
      <c r="QP3293" s="137"/>
      <c r="QQ3293" s="137"/>
      <c r="QR3293" s="137"/>
      <c r="QS3293" s="137"/>
      <c r="QT3293" s="137"/>
      <c r="QU3293" s="137"/>
      <c r="QV3293" s="137"/>
      <c r="QW3293" s="137"/>
      <c r="QX3293" s="137"/>
      <c r="QY3293" s="137"/>
      <c r="QZ3293" s="137"/>
      <c r="RA3293" s="137"/>
      <c r="RB3293" s="137"/>
      <c r="RC3293" s="137"/>
      <c r="RD3293" s="137"/>
      <c r="RE3293" s="137"/>
      <c r="RF3293" s="137"/>
      <c r="RG3293" s="137"/>
      <c r="RH3293" s="137"/>
      <c r="RI3293" s="137"/>
      <c r="RJ3293" s="137"/>
      <c r="RK3293" s="137"/>
      <c r="RL3293" s="137"/>
      <c r="RM3293" s="137"/>
      <c r="RN3293" s="137"/>
      <c r="RO3293" s="137"/>
      <c r="RP3293" s="137"/>
      <c r="RQ3293" s="137"/>
      <c r="RR3293" s="137"/>
      <c r="RS3293" s="137"/>
      <c r="RT3293" s="137"/>
      <c r="RU3293" s="137"/>
      <c r="RV3293" s="137"/>
      <c r="RW3293" s="137"/>
      <c r="RX3293" s="137"/>
      <c r="RY3293" s="137"/>
      <c r="RZ3293" s="137"/>
      <c r="SA3293" s="137"/>
      <c r="SB3293" s="137"/>
      <c r="SC3293" s="137"/>
      <c r="SD3293" s="137"/>
      <c r="SE3293" s="137"/>
      <c r="SF3293" s="137"/>
      <c r="SG3293" s="137"/>
      <c r="SH3293" s="137"/>
      <c r="SI3293" s="137"/>
      <c r="SJ3293" s="137"/>
      <c r="SK3293" s="137"/>
      <c r="SL3293" s="137"/>
      <c r="SM3293" s="137"/>
      <c r="SN3293" s="137"/>
      <c r="SO3293" s="137"/>
      <c r="SP3293" s="137"/>
      <c r="SQ3293" s="137"/>
      <c r="SR3293" s="137"/>
      <c r="SS3293" s="137"/>
      <c r="ST3293" s="137"/>
      <c r="SU3293" s="137"/>
      <c r="SV3293" s="137"/>
      <c r="SW3293" s="137"/>
      <c r="SX3293" s="137"/>
      <c r="SY3293" s="137"/>
      <c r="SZ3293" s="137"/>
      <c r="TA3293" s="137"/>
      <c r="TB3293" s="137"/>
      <c r="TC3293" s="137"/>
      <c r="TD3293" s="137"/>
      <c r="TE3293" s="137"/>
      <c r="TF3293" s="137"/>
      <c r="TG3293" s="137"/>
      <c r="TH3293" s="137"/>
      <c r="TI3293" s="137"/>
      <c r="TJ3293" s="137"/>
      <c r="TK3293" s="137"/>
      <c r="TL3293" s="137"/>
      <c r="TM3293" s="137"/>
      <c r="TN3293" s="137"/>
      <c r="TO3293" s="137"/>
      <c r="TP3293" s="137"/>
      <c r="TQ3293" s="137"/>
      <c r="TR3293" s="137"/>
      <c r="TS3293" s="137"/>
      <c r="TT3293" s="137"/>
      <c r="TU3293" s="137"/>
      <c r="TV3293" s="137"/>
      <c r="TW3293" s="137"/>
      <c r="TX3293" s="137"/>
      <c r="TY3293" s="137"/>
      <c r="TZ3293" s="137"/>
      <c r="UA3293" s="137"/>
      <c r="UB3293" s="137"/>
      <c r="UC3293" s="137"/>
      <c r="UD3293" s="137"/>
      <c r="UE3293" s="137"/>
      <c r="UF3293" s="137"/>
      <c r="UG3293" s="137"/>
      <c r="UH3293" s="137"/>
      <c r="UI3293" s="137"/>
      <c r="UJ3293" s="137"/>
      <c r="UK3293" s="137"/>
      <c r="UL3293" s="137"/>
      <c r="UM3293" s="137"/>
      <c r="UN3293" s="137"/>
      <c r="UO3293" s="137"/>
      <c r="UP3293" s="137"/>
      <c r="UQ3293" s="137"/>
      <c r="UR3293" s="137"/>
      <c r="US3293" s="137"/>
      <c r="UT3293" s="137"/>
      <c r="UU3293" s="137"/>
      <c r="UV3293" s="137"/>
      <c r="UW3293" s="137"/>
      <c r="UX3293" s="137"/>
      <c r="UY3293" s="137"/>
      <c r="UZ3293" s="137"/>
      <c r="VA3293" s="137"/>
      <c r="VB3293" s="137"/>
      <c r="VC3293" s="137"/>
      <c r="VD3293" s="137"/>
      <c r="VE3293" s="137"/>
      <c r="VF3293" s="137"/>
      <c r="VG3293" s="137"/>
      <c r="VH3293" s="137"/>
      <c r="VI3293" s="137"/>
      <c r="VJ3293" s="137"/>
      <c r="VK3293" s="137"/>
      <c r="VL3293" s="137"/>
      <c r="VM3293" s="137"/>
      <c r="VN3293" s="137"/>
      <c r="VO3293" s="137"/>
      <c r="VP3293" s="137"/>
      <c r="VQ3293" s="137"/>
      <c r="VR3293" s="137"/>
      <c r="VS3293" s="137"/>
      <c r="VT3293" s="137"/>
      <c r="VU3293" s="137"/>
      <c r="VV3293" s="137"/>
      <c r="VW3293" s="137"/>
      <c r="VX3293" s="137"/>
      <c r="VY3293" s="137"/>
      <c r="VZ3293" s="137"/>
      <c r="WA3293" s="137"/>
      <c r="WB3293" s="137"/>
      <c r="WC3293" s="137"/>
      <c r="WD3293" s="137"/>
      <c r="WE3293" s="137"/>
      <c r="WF3293" s="137"/>
      <c r="WG3293" s="137"/>
      <c r="WH3293" s="137"/>
      <c r="WI3293" s="137"/>
      <c r="WJ3293" s="137"/>
      <c r="WK3293" s="137"/>
      <c r="WL3293" s="137"/>
      <c r="WM3293" s="137"/>
      <c r="WN3293" s="137"/>
      <c r="WO3293" s="137"/>
      <c r="WP3293" s="137"/>
      <c r="WQ3293" s="137"/>
      <c r="WR3293" s="137"/>
      <c r="WS3293" s="137"/>
      <c r="WT3293" s="137"/>
      <c r="WU3293" s="137"/>
      <c r="WV3293" s="137"/>
      <c r="WW3293" s="137"/>
      <c r="WX3293" s="137"/>
      <c r="WY3293" s="137"/>
      <c r="WZ3293" s="137"/>
      <c r="XA3293" s="137"/>
      <c r="XB3293" s="137"/>
      <c r="XC3293" s="137"/>
      <c r="XD3293" s="137"/>
      <c r="XE3293" s="137"/>
      <c r="XF3293" s="137"/>
      <c r="XG3293" s="137"/>
      <c r="XH3293" s="137"/>
      <c r="XI3293" s="137"/>
      <c r="XJ3293" s="137"/>
      <c r="XK3293" s="137"/>
      <c r="XL3293" s="137"/>
      <c r="XM3293" s="137"/>
      <c r="XN3293" s="137"/>
      <c r="XO3293" s="137"/>
      <c r="XP3293" s="137"/>
      <c r="XQ3293" s="137"/>
      <c r="XR3293" s="137"/>
      <c r="XS3293" s="137"/>
      <c r="XT3293" s="137"/>
      <c r="XU3293" s="137"/>
      <c r="XV3293" s="137"/>
      <c r="XW3293" s="137"/>
      <c r="XX3293" s="137"/>
      <c r="XY3293" s="137"/>
      <c r="XZ3293" s="137"/>
      <c r="YA3293" s="137"/>
      <c r="YB3293" s="137"/>
      <c r="YC3293" s="137"/>
      <c r="YD3293" s="137"/>
      <c r="YE3293" s="137"/>
      <c r="YF3293" s="137"/>
      <c r="YG3293" s="137"/>
      <c r="YH3293" s="137"/>
      <c r="YI3293" s="137"/>
      <c r="YJ3293" s="137"/>
      <c r="YK3293" s="137"/>
      <c r="YL3293" s="137"/>
      <c r="YM3293" s="137"/>
      <c r="YN3293" s="137"/>
      <c r="YO3293" s="137"/>
      <c r="YP3293" s="137"/>
      <c r="YQ3293" s="137"/>
      <c r="YR3293" s="137"/>
      <c r="YS3293" s="137"/>
      <c r="YT3293" s="137"/>
      <c r="YU3293" s="137"/>
      <c r="YV3293" s="137"/>
      <c r="YW3293" s="137"/>
      <c r="YX3293" s="137"/>
      <c r="YY3293" s="137"/>
      <c r="YZ3293" s="137"/>
      <c r="ZA3293" s="137"/>
      <c r="ZB3293" s="137"/>
      <c r="ZC3293" s="137"/>
      <c r="ZD3293" s="137"/>
      <c r="ZE3293" s="137"/>
      <c r="ZF3293" s="137"/>
      <c r="ZG3293" s="137"/>
      <c r="ZH3293" s="137"/>
      <c r="ZI3293" s="137"/>
      <c r="ZJ3293" s="137"/>
      <c r="ZK3293" s="137"/>
      <c r="ZL3293" s="137"/>
      <c r="ZM3293" s="137"/>
      <c r="ZN3293" s="137"/>
      <c r="ZO3293" s="137"/>
      <c r="ZP3293" s="137"/>
      <c r="ZQ3293" s="137"/>
      <c r="ZR3293" s="137"/>
      <c r="ZS3293" s="137"/>
      <c r="ZT3293" s="137"/>
      <c r="ZU3293" s="137"/>
      <c r="ZV3293" s="137"/>
      <c r="ZW3293" s="137"/>
      <c r="ZX3293" s="137"/>
      <c r="ZY3293" s="137"/>
      <c r="ZZ3293" s="137"/>
      <c r="AAA3293" s="137"/>
      <c r="AAB3293" s="137"/>
      <c r="AAC3293" s="137"/>
      <c r="AAD3293" s="137"/>
      <c r="AAE3293" s="137"/>
      <c r="AAF3293" s="137"/>
      <c r="AAG3293" s="137"/>
      <c r="AAH3293" s="137"/>
      <c r="AAI3293" s="137"/>
      <c r="AAJ3293" s="137"/>
      <c r="AAK3293" s="137"/>
      <c r="AAL3293" s="137"/>
      <c r="AAM3293" s="137"/>
      <c r="AAN3293" s="137"/>
      <c r="AAO3293" s="137"/>
      <c r="AAP3293" s="137"/>
      <c r="AAQ3293" s="137"/>
      <c r="AAR3293" s="137"/>
      <c r="AAS3293" s="137"/>
      <c r="AAT3293" s="137"/>
      <c r="AAU3293" s="137"/>
      <c r="AAV3293" s="137"/>
      <c r="AAW3293" s="137"/>
      <c r="AAX3293" s="137"/>
      <c r="AAY3293" s="137"/>
      <c r="AAZ3293" s="137"/>
      <c r="ABA3293" s="137"/>
      <c r="ABB3293" s="137"/>
      <c r="ABC3293" s="137"/>
      <c r="ABD3293" s="137"/>
      <c r="ABE3293" s="137"/>
      <c r="ABF3293" s="137"/>
      <c r="ABG3293" s="137"/>
      <c r="ABH3293" s="137"/>
      <c r="ABI3293" s="137"/>
      <c r="ABJ3293" s="137"/>
      <c r="ABK3293" s="137"/>
      <c r="ABL3293" s="137"/>
      <c r="ABM3293" s="137"/>
      <c r="ABN3293" s="137"/>
      <c r="ABO3293" s="137"/>
      <c r="ABP3293" s="137"/>
      <c r="ABQ3293" s="137"/>
      <c r="ABR3293" s="137"/>
      <c r="ABS3293" s="137"/>
      <c r="ABT3293" s="137"/>
      <c r="ABU3293" s="137"/>
      <c r="ABV3293" s="137"/>
      <c r="ABW3293" s="137"/>
      <c r="ABX3293" s="137"/>
      <c r="ABY3293" s="137"/>
      <c r="ABZ3293" s="137"/>
      <c r="ACA3293" s="137"/>
      <c r="ACB3293" s="137"/>
      <c r="ACC3293" s="137"/>
      <c r="ACD3293" s="137"/>
      <c r="ACE3293" s="137"/>
      <c r="ACF3293" s="137"/>
      <c r="ACG3293" s="137"/>
      <c r="ACH3293" s="137"/>
      <c r="ACI3293" s="137"/>
      <c r="ACJ3293" s="137"/>
      <c r="ACK3293" s="137"/>
      <c r="ACL3293" s="137"/>
      <c r="ACM3293" s="137"/>
      <c r="ACN3293" s="137"/>
      <c r="ACO3293" s="137"/>
      <c r="ACP3293" s="137"/>
      <c r="ACQ3293" s="137"/>
      <c r="ACR3293" s="137"/>
      <c r="ACS3293" s="137"/>
      <c r="ACT3293" s="137"/>
      <c r="ACU3293" s="137"/>
      <c r="ACV3293" s="137"/>
      <c r="ACW3293" s="137"/>
      <c r="ACX3293" s="137"/>
      <c r="ACY3293" s="137"/>
      <c r="ACZ3293" s="137"/>
      <c r="ADA3293" s="137"/>
      <c r="ADB3293" s="137"/>
      <c r="ADC3293" s="137"/>
      <c r="ADD3293" s="137"/>
      <c r="ADE3293" s="137"/>
      <c r="ADF3293" s="137"/>
      <c r="ADG3293" s="137"/>
      <c r="ADH3293" s="137"/>
      <c r="ADI3293" s="137"/>
      <c r="ADJ3293" s="137"/>
      <c r="ADK3293" s="137"/>
      <c r="ADL3293" s="137"/>
      <c r="ADM3293" s="137"/>
      <c r="ADN3293" s="137"/>
      <c r="ADO3293" s="137"/>
      <c r="ADP3293" s="137"/>
      <c r="ADQ3293" s="137"/>
      <c r="ADR3293" s="137"/>
      <c r="ADS3293" s="137"/>
      <c r="ADT3293" s="137"/>
      <c r="ADU3293" s="137"/>
      <c r="ADV3293" s="137"/>
      <c r="ADW3293" s="137"/>
      <c r="ADX3293" s="137"/>
      <c r="ADY3293" s="137"/>
      <c r="ADZ3293" s="137"/>
      <c r="AEA3293" s="137"/>
      <c r="AEB3293" s="137"/>
      <c r="AEC3293" s="137"/>
      <c r="AED3293" s="137"/>
      <c r="AEE3293" s="137"/>
      <c r="AEF3293" s="137"/>
      <c r="AEG3293" s="137"/>
      <c r="AEH3293" s="137"/>
      <c r="AEI3293" s="137"/>
      <c r="AEJ3293" s="137"/>
      <c r="AEK3293" s="137"/>
      <c r="AEL3293" s="137"/>
      <c r="AEM3293" s="137"/>
      <c r="AEN3293" s="137"/>
      <c r="AEO3293" s="137"/>
      <c r="AEP3293" s="137"/>
      <c r="AEQ3293" s="137"/>
      <c r="AER3293" s="137"/>
      <c r="AES3293" s="137"/>
      <c r="AET3293" s="137"/>
      <c r="AEU3293" s="137"/>
      <c r="AEV3293" s="137"/>
      <c r="AEW3293" s="137"/>
      <c r="AEX3293" s="137"/>
      <c r="AEY3293" s="137"/>
      <c r="AEZ3293" s="137"/>
      <c r="AFA3293" s="137"/>
      <c r="AFB3293" s="137"/>
      <c r="AFC3293" s="137"/>
      <c r="AFD3293" s="137"/>
      <c r="AFE3293" s="137"/>
      <c r="AFF3293" s="137"/>
      <c r="AFG3293" s="137"/>
      <c r="AFH3293" s="137"/>
      <c r="AFI3293" s="137"/>
      <c r="AFJ3293" s="137"/>
      <c r="AFK3293" s="137"/>
      <c r="AFL3293" s="137"/>
      <c r="AFM3293" s="137"/>
      <c r="AFN3293" s="137"/>
      <c r="AFO3293" s="137"/>
      <c r="AFP3293" s="137"/>
      <c r="AFQ3293" s="137"/>
      <c r="AFR3293" s="137"/>
      <c r="AFS3293" s="137"/>
      <c r="AFT3293" s="137"/>
      <c r="AFU3293" s="137"/>
      <c r="AFV3293" s="137"/>
      <c r="AFW3293" s="137"/>
      <c r="AFX3293" s="137"/>
      <c r="AFY3293" s="137"/>
      <c r="AFZ3293" s="137"/>
      <c r="AGA3293" s="137"/>
      <c r="AGB3293" s="137"/>
      <c r="AGC3293" s="137"/>
      <c r="AGD3293" s="137"/>
      <c r="AGE3293" s="137"/>
      <c r="AGF3293" s="137"/>
      <c r="AGG3293" s="137"/>
      <c r="AGH3293" s="137"/>
      <c r="AGI3293" s="137"/>
      <c r="AGJ3293" s="137"/>
      <c r="AGK3293" s="137"/>
      <c r="AGL3293" s="137"/>
      <c r="AGM3293" s="137"/>
      <c r="AGN3293" s="137"/>
      <c r="AGO3293" s="137"/>
      <c r="AGP3293" s="137"/>
      <c r="AGQ3293" s="137"/>
      <c r="AGR3293" s="137"/>
      <c r="AGS3293" s="137"/>
      <c r="AGT3293" s="137"/>
      <c r="AGU3293" s="137"/>
      <c r="AGV3293" s="137"/>
      <c r="AGW3293" s="137"/>
      <c r="AGX3293" s="137"/>
      <c r="AGY3293" s="137"/>
      <c r="AGZ3293" s="137"/>
      <c r="AHA3293" s="137"/>
      <c r="AHB3293" s="137"/>
      <c r="AHC3293" s="137"/>
      <c r="AHD3293" s="137"/>
      <c r="AHE3293" s="137"/>
      <c r="AHF3293" s="137"/>
      <c r="AHG3293" s="137"/>
      <c r="AHH3293" s="137"/>
      <c r="AHI3293" s="137"/>
      <c r="AHJ3293" s="137"/>
      <c r="AHK3293" s="137"/>
      <c r="AHL3293" s="137"/>
      <c r="AHM3293" s="137"/>
      <c r="AHN3293" s="137"/>
      <c r="AHO3293" s="137"/>
      <c r="AHP3293" s="137"/>
      <c r="AHQ3293" s="137"/>
      <c r="AHR3293" s="137"/>
      <c r="AHS3293" s="137"/>
      <c r="AHT3293" s="137"/>
      <c r="AHU3293" s="137"/>
      <c r="AHV3293" s="137"/>
      <c r="AHW3293" s="137"/>
      <c r="AHX3293" s="137"/>
      <c r="AHY3293" s="137"/>
      <c r="AHZ3293" s="137"/>
      <c r="AIA3293" s="137"/>
      <c r="AIB3293" s="137"/>
      <c r="AIC3293" s="137"/>
      <c r="AID3293" s="137"/>
      <c r="AIE3293" s="137"/>
      <c r="AIF3293" s="137"/>
      <c r="AIG3293" s="137"/>
      <c r="AIH3293" s="137"/>
      <c r="AII3293" s="137"/>
      <c r="AIJ3293" s="137"/>
      <c r="AIK3293" s="137"/>
      <c r="AIL3293" s="137"/>
      <c r="AIM3293" s="137"/>
      <c r="AIN3293" s="137"/>
      <c r="AIO3293" s="137"/>
      <c r="AIP3293" s="137"/>
      <c r="AIQ3293" s="137"/>
      <c r="AIR3293" s="137"/>
      <c r="AIS3293" s="137"/>
      <c r="AIT3293" s="137"/>
      <c r="AIU3293" s="137"/>
      <c r="AIV3293" s="137"/>
      <c r="AIW3293" s="137"/>
      <c r="AIX3293" s="137"/>
      <c r="AIY3293" s="137"/>
      <c r="AIZ3293" s="137"/>
      <c r="AJA3293" s="137"/>
      <c r="AJB3293" s="137"/>
      <c r="AJC3293" s="137"/>
      <c r="AJD3293" s="137"/>
      <c r="AJE3293" s="137"/>
      <c r="AJF3293" s="137"/>
      <c r="AJG3293" s="137"/>
      <c r="AJH3293" s="137"/>
      <c r="AJI3293" s="137"/>
      <c r="AJJ3293" s="137"/>
      <c r="AJK3293" s="137"/>
      <c r="AJL3293" s="137"/>
      <c r="AJM3293" s="137"/>
      <c r="AJN3293" s="137"/>
      <c r="AJO3293" s="137"/>
      <c r="AJP3293" s="137"/>
      <c r="AJQ3293" s="137"/>
      <c r="AJR3293" s="137"/>
      <c r="AJS3293" s="137"/>
      <c r="AJT3293" s="137"/>
      <c r="AJU3293" s="137"/>
      <c r="AJV3293" s="137"/>
      <c r="AJW3293" s="137"/>
      <c r="AJX3293" s="137"/>
      <c r="AJY3293" s="137"/>
      <c r="AJZ3293" s="137"/>
      <c r="AKA3293" s="137"/>
      <c r="AKB3293" s="137"/>
      <c r="AKC3293" s="137"/>
      <c r="AKD3293" s="137"/>
      <c r="AKE3293" s="137"/>
      <c r="AKF3293" s="137"/>
      <c r="AKG3293" s="137"/>
      <c r="AKH3293" s="137"/>
      <c r="AKI3293" s="137"/>
      <c r="AKJ3293" s="137"/>
      <c r="AKK3293" s="137"/>
      <c r="AKL3293" s="137"/>
      <c r="AKM3293" s="137"/>
      <c r="AKN3293" s="137"/>
      <c r="AKO3293" s="137"/>
      <c r="AKP3293" s="137"/>
      <c r="AKQ3293" s="137"/>
      <c r="AKR3293" s="137"/>
      <c r="AKS3293" s="137"/>
      <c r="AKT3293" s="137"/>
      <c r="AKU3293" s="137"/>
      <c r="AKV3293" s="137"/>
      <c r="AKW3293" s="137"/>
      <c r="AKX3293" s="137"/>
      <c r="AKY3293" s="137"/>
      <c r="AKZ3293" s="137"/>
      <c r="ALA3293" s="137"/>
      <c r="ALB3293" s="137"/>
      <c r="ALC3293" s="137"/>
      <c r="ALD3293" s="137"/>
      <c r="ALE3293" s="137"/>
      <c r="ALF3293" s="137"/>
      <c r="ALG3293" s="137"/>
      <c r="ALH3293" s="137"/>
      <c r="ALI3293" s="137"/>
      <c r="ALJ3293" s="137"/>
      <c r="ALK3293" s="137"/>
      <c r="ALL3293" s="137"/>
      <c r="ALM3293" s="137"/>
      <c r="ALN3293" s="137"/>
      <c r="ALO3293" s="137"/>
      <c r="ALP3293" s="137"/>
      <c r="ALQ3293" s="137"/>
      <c r="ALR3293" s="137"/>
      <c r="ALS3293" s="137"/>
      <c r="ALT3293" s="137"/>
      <c r="ALU3293" s="137"/>
      <c r="ALV3293" s="137"/>
      <c r="ALW3293" s="137"/>
      <c r="ALX3293" s="137"/>
      <c r="ALY3293" s="137"/>
      <c r="ALZ3293" s="137"/>
      <c r="AMA3293" s="137"/>
      <c r="AMB3293" s="137"/>
      <c r="AMC3293" s="137"/>
      <c r="AMD3293" s="137"/>
      <c r="AME3293" s="137"/>
      <c r="AMF3293" s="137"/>
      <c r="AMG3293" s="137"/>
      <c r="AMH3293" s="137"/>
      <c r="AMI3293" s="137"/>
      <c r="AMJ3293" s="137"/>
      <c r="AMK3293" s="137"/>
      <c r="AML3293" s="137"/>
      <c r="AMM3293" s="137"/>
      <c r="AMN3293" s="137"/>
      <c r="AMO3293" s="137"/>
      <c r="AMP3293" s="137"/>
      <c r="AMQ3293" s="137"/>
      <c r="AMR3293" s="137"/>
      <c r="AMS3293" s="137"/>
      <c r="AMT3293" s="137"/>
      <c r="AMU3293" s="137"/>
      <c r="AMV3293" s="137"/>
      <c r="AMW3293" s="137"/>
      <c r="AMX3293" s="137"/>
      <c r="AMY3293" s="137"/>
      <c r="AMZ3293" s="137"/>
      <c r="ANA3293" s="137"/>
      <c r="ANB3293" s="137"/>
      <c r="ANC3293" s="137"/>
      <c r="AND3293" s="137"/>
      <c r="ANE3293" s="137"/>
      <c r="ANF3293" s="137"/>
      <c r="ANG3293" s="137"/>
      <c r="ANH3293" s="137"/>
      <c r="ANI3293" s="137"/>
      <c r="ANJ3293" s="137"/>
      <c r="ANK3293" s="137"/>
      <c r="ANL3293" s="137"/>
      <c r="ANM3293" s="137"/>
      <c r="ANN3293" s="137"/>
      <c r="ANO3293" s="137"/>
      <c r="ANP3293" s="137"/>
      <c r="ANQ3293" s="137"/>
      <c r="ANR3293" s="137"/>
      <c r="ANS3293" s="137"/>
      <c r="ANT3293" s="137"/>
      <c r="ANU3293" s="137"/>
      <c r="ANV3293" s="137"/>
      <c r="ANW3293" s="137"/>
      <c r="ANX3293" s="137"/>
      <c r="ANY3293" s="137"/>
      <c r="ANZ3293" s="137"/>
      <c r="AOA3293" s="137"/>
      <c r="AOB3293" s="137"/>
      <c r="AOC3293" s="137"/>
      <c r="AOD3293" s="137"/>
      <c r="AOE3293" s="137"/>
      <c r="AOF3293" s="137"/>
      <c r="AOG3293" s="137"/>
      <c r="AOH3293" s="137"/>
      <c r="AOI3293" s="137"/>
      <c r="AOJ3293" s="137"/>
      <c r="AOK3293" s="137"/>
      <c r="AOL3293" s="137"/>
      <c r="AOM3293" s="137"/>
      <c r="AON3293" s="137"/>
      <c r="AOO3293" s="137"/>
      <c r="AOP3293" s="137"/>
      <c r="AOQ3293" s="137"/>
      <c r="AOR3293" s="137"/>
      <c r="AOS3293" s="137"/>
      <c r="AOT3293" s="137"/>
      <c r="AOU3293" s="137"/>
      <c r="AOV3293" s="137"/>
      <c r="AOW3293" s="137"/>
      <c r="AOX3293" s="137"/>
      <c r="AOY3293" s="137"/>
      <c r="AOZ3293" s="137"/>
      <c r="APA3293" s="137"/>
      <c r="APB3293" s="137"/>
      <c r="APC3293" s="137"/>
      <c r="APD3293" s="137"/>
      <c r="APE3293" s="137"/>
      <c r="APF3293" s="137"/>
      <c r="APG3293" s="137"/>
      <c r="APH3293" s="137"/>
      <c r="API3293" s="137"/>
      <c r="APJ3293" s="137"/>
      <c r="APK3293" s="137"/>
      <c r="APL3293" s="137"/>
      <c r="APM3293" s="137"/>
      <c r="APN3293" s="137"/>
      <c r="APO3293" s="137"/>
      <c r="APP3293" s="137"/>
      <c r="APQ3293" s="137"/>
      <c r="APR3293" s="137"/>
      <c r="APS3293" s="137"/>
      <c r="APT3293" s="137"/>
      <c r="APU3293" s="137"/>
      <c r="APV3293" s="137"/>
      <c r="APW3293" s="137"/>
      <c r="APX3293" s="137"/>
      <c r="APY3293" s="137"/>
      <c r="APZ3293" s="137"/>
      <c r="AQA3293" s="137"/>
      <c r="AQB3293" s="137"/>
      <c r="AQC3293" s="137"/>
      <c r="AQD3293" s="137"/>
      <c r="AQE3293" s="137"/>
      <c r="AQF3293" s="137"/>
      <c r="AQG3293" s="137"/>
      <c r="AQH3293" s="137"/>
      <c r="AQI3293" s="137"/>
      <c r="AQJ3293" s="137"/>
      <c r="AQK3293" s="137"/>
      <c r="AQL3293" s="137"/>
      <c r="AQM3293" s="137"/>
      <c r="AQN3293" s="137"/>
      <c r="AQO3293" s="137"/>
      <c r="AQP3293" s="137"/>
      <c r="AQQ3293" s="137"/>
      <c r="AQR3293" s="137"/>
      <c r="AQS3293" s="137"/>
      <c r="AQT3293" s="137"/>
      <c r="AQU3293" s="137"/>
      <c r="AQV3293" s="137"/>
      <c r="AQW3293" s="137"/>
      <c r="AQX3293" s="137"/>
      <c r="AQY3293" s="137"/>
      <c r="AQZ3293" s="137"/>
      <c r="ARA3293" s="137"/>
      <c r="ARB3293" s="137"/>
      <c r="ARC3293" s="137"/>
      <c r="ARD3293" s="137"/>
      <c r="ARE3293" s="137"/>
      <c r="ARF3293" s="137"/>
      <c r="ARG3293" s="137"/>
      <c r="ARH3293" s="137"/>
      <c r="ARI3293" s="137"/>
      <c r="ARJ3293" s="137"/>
      <c r="ARK3293" s="137"/>
      <c r="ARL3293" s="137"/>
      <c r="ARM3293" s="137"/>
      <c r="ARN3293" s="137"/>
      <c r="ARO3293" s="137"/>
      <c r="ARP3293" s="137"/>
      <c r="ARQ3293" s="137"/>
      <c r="ARR3293" s="137"/>
      <c r="ARS3293" s="137"/>
      <c r="ART3293" s="137"/>
      <c r="ARU3293" s="137"/>
      <c r="ARV3293" s="137"/>
      <c r="ARW3293" s="137"/>
      <c r="ARX3293" s="137"/>
      <c r="ARY3293" s="137"/>
      <c r="ARZ3293" s="137"/>
      <c r="ASA3293" s="137"/>
      <c r="ASB3293" s="137"/>
      <c r="ASC3293" s="137"/>
      <c r="ASD3293" s="137"/>
      <c r="ASE3293" s="137"/>
      <c r="ASF3293" s="137"/>
      <c r="ASG3293" s="137"/>
      <c r="ASH3293" s="137"/>
      <c r="ASI3293" s="137"/>
      <c r="ASJ3293" s="137"/>
      <c r="ASK3293" s="137"/>
      <c r="ASL3293" s="137"/>
      <c r="ASM3293" s="137"/>
      <c r="ASN3293" s="137"/>
      <c r="ASO3293" s="137"/>
      <c r="ASP3293" s="137"/>
      <c r="ASQ3293" s="137"/>
      <c r="ASR3293" s="137"/>
      <c r="ASS3293" s="137"/>
      <c r="AST3293" s="137"/>
      <c r="ASU3293" s="137"/>
      <c r="ASV3293" s="137"/>
      <c r="ASW3293" s="137"/>
      <c r="ASX3293" s="137"/>
      <c r="ASY3293" s="137"/>
      <c r="ASZ3293" s="137"/>
      <c r="ATA3293" s="137"/>
      <c r="ATB3293" s="137"/>
      <c r="ATC3293" s="137"/>
      <c r="ATD3293" s="137"/>
      <c r="ATE3293" s="137"/>
      <c r="ATF3293" s="137"/>
      <c r="ATG3293" s="137"/>
      <c r="ATH3293" s="137"/>
      <c r="ATI3293" s="137"/>
      <c r="ATJ3293" s="137"/>
      <c r="ATK3293" s="137"/>
      <c r="ATL3293" s="137"/>
      <c r="ATM3293" s="137"/>
      <c r="ATN3293" s="137"/>
      <c r="ATO3293" s="137"/>
      <c r="ATP3293" s="137"/>
      <c r="ATQ3293" s="137"/>
      <c r="ATR3293" s="137"/>
      <c r="ATS3293" s="137"/>
      <c r="ATT3293" s="137"/>
      <c r="ATU3293" s="137"/>
      <c r="ATV3293" s="137"/>
      <c r="ATW3293" s="137"/>
      <c r="ATX3293" s="137"/>
      <c r="ATY3293" s="137"/>
      <c r="ATZ3293" s="137"/>
      <c r="AUA3293" s="137"/>
      <c r="AUB3293" s="137"/>
      <c r="AUC3293" s="137"/>
      <c r="AUD3293" s="137"/>
      <c r="AUE3293" s="137"/>
      <c r="AUF3293" s="137"/>
      <c r="AUG3293" s="137"/>
      <c r="AUH3293" s="137"/>
      <c r="AUI3293" s="137"/>
      <c r="AUJ3293" s="137"/>
      <c r="AUK3293" s="137"/>
      <c r="AUL3293" s="137"/>
      <c r="AUM3293" s="137"/>
      <c r="AUN3293" s="137"/>
      <c r="AUO3293" s="137"/>
      <c r="AUP3293" s="137"/>
      <c r="AUQ3293" s="137"/>
      <c r="AUR3293" s="137"/>
      <c r="AUS3293" s="137"/>
      <c r="AUT3293" s="137"/>
      <c r="AUU3293" s="137"/>
      <c r="AUV3293" s="137"/>
      <c r="AUW3293" s="137"/>
      <c r="AUX3293" s="137"/>
      <c r="AUY3293" s="137"/>
      <c r="AUZ3293" s="137"/>
      <c r="AVA3293" s="137"/>
      <c r="AVB3293" s="137"/>
      <c r="AVC3293" s="137"/>
      <c r="AVD3293" s="137"/>
      <c r="AVE3293" s="137"/>
      <c r="AVF3293" s="137"/>
      <c r="AVG3293" s="137"/>
      <c r="AVH3293" s="137"/>
      <c r="AVI3293" s="137"/>
      <c r="AVJ3293" s="137"/>
      <c r="AVK3293" s="137"/>
      <c r="AVL3293" s="137"/>
      <c r="AVM3293" s="137"/>
      <c r="AVN3293" s="137"/>
      <c r="AVO3293" s="137"/>
      <c r="AVP3293" s="137"/>
      <c r="AVQ3293" s="137"/>
      <c r="AVR3293" s="137"/>
      <c r="AVS3293" s="137"/>
      <c r="AVT3293" s="137"/>
      <c r="AVU3293" s="137"/>
      <c r="AVV3293" s="137"/>
      <c r="AVW3293" s="137"/>
      <c r="AVX3293" s="137"/>
      <c r="AVY3293" s="137"/>
      <c r="AVZ3293" s="137"/>
      <c r="AWA3293" s="137"/>
      <c r="AWB3293" s="137"/>
      <c r="AWC3293" s="137"/>
      <c r="AWD3293" s="137"/>
      <c r="AWE3293" s="137"/>
      <c r="AWF3293" s="137"/>
      <c r="AWG3293" s="137"/>
      <c r="AWH3293" s="137"/>
      <c r="AWI3293" s="137"/>
      <c r="AWJ3293" s="137"/>
      <c r="AWK3293" s="137"/>
      <c r="AWL3293" s="137"/>
      <c r="AWM3293" s="137"/>
      <c r="AWN3293" s="137"/>
      <c r="AWO3293" s="137"/>
      <c r="AWP3293" s="137"/>
      <c r="AWQ3293" s="137"/>
      <c r="AWR3293" s="137"/>
      <c r="AWS3293" s="137"/>
      <c r="AWT3293" s="137"/>
      <c r="AWU3293" s="137"/>
      <c r="AWV3293" s="137"/>
      <c r="AWW3293" s="137"/>
      <c r="AWX3293" s="137"/>
      <c r="AWY3293" s="137"/>
      <c r="AWZ3293" s="137"/>
      <c r="AXA3293" s="137"/>
      <c r="AXB3293" s="137"/>
      <c r="AXC3293" s="137"/>
      <c r="AXD3293" s="137"/>
      <c r="AXE3293" s="137"/>
      <c r="AXF3293" s="137"/>
      <c r="AXG3293" s="137"/>
      <c r="AXH3293" s="137"/>
      <c r="AXI3293" s="137"/>
      <c r="AXJ3293" s="137"/>
      <c r="AXK3293" s="137"/>
      <c r="AXL3293" s="137"/>
      <c r="AXM3293" s="137"/>
      <c r="AXN3293" s="137"/>
      <c r="AXO3293" s="137"/>
      <c r="AXP3293" s="137"/>
      <c r="AXQ3293" s="137"/>
      <c r="AXR3293" s="137"/>
      <c r="AXS3293" s="137"/>
      <c r="AXT3293" s="137"/>
      <c r="AXU3293" s="137"/>
      <c r="AXV3293" s="137"/>
      <c r="AXW3293" s="137"/>
      <c r="AXX3293" s="137"/>
      <c r="AXY3293" s="137"/>
      <c r="AXZ3293" s="137"/>
      <c r="AYA3293" s="137"/>
      <c r="AYB3293" s="137"/>
      <c r="AYC3293" s="137"/>
      <c r="AYD3293" s="137"/>
      <c r="AYE3293" s="137"/>
      <c r="AYF3293" s="137"/>
      <c r="AYG3293" s="137"/>
      <c r="AYH3293" s="137"/>
      <c r="AYI3293" s="137"/>
      <c r="AYJ3293" s="137"/>
      <c r="AYK3293" s="137"/>
      <c r="AYL3293" s="137"/>
      <c r="AYM3293" s="137"/>
      <c r="AYN3293" s="137"/>
      <c r="AYO3293" s="137"/>
      <c r="AYP3293" s="137"/>
      <c r="AYQ3293" s="137"/>
      <c r="AYR3293" s="137"/>
      <c r="AYS3293" s="137"/>
      <c r="AYT3293" s="137"/>
      <c r="AYU3293" s="137"/>
      <c r="AYV3293" s="137"/>
      <c r="AYW3293" s="137"/>
      <c r="AYX3293" s="137"/>
      <c r="AYY3293" s="137"/>
      <c r="AYZ3293" s="137"/>
      <c r="AZA3293" s="137"/>
      <c r="AZB3293" s="137"/>
      <c r="AZC3293" s="137"/>
      <c r="AZD3293" s="137"/>
      <c r="AZE3293" s="137"/>
      <c r="AZF3293" s="137"/>
      <c r="AZG3293" s="137"/>
      <c r="AZH3293" s="137"/>
      <c r="AZI3293" s="137"/>
      <c r="AZJ3293" s="137"/>
      <c r="AZK3293" s="137"/>
      <c r="AZL3293" s="137"/>
      <c r="AZM3293" s="137"/>
      <c r="AZN3293" s="137"/>
      <c r="AZO3293" s="137"/>
      <c r="AZP3293" s="137"/>
      <c r="AZQ3293" s="137"/>
      <c r="AZR3293" s="137"/>
      <c r="AZS3293" s="137"/>
      <c r="AZT3293" s="137"/>
      <c r="AZU3293" s="137"/>
      <c r="AZV3293" s="137"/>
      <c r="AZW3293" s="137"/>
      <c r="AZX3293" s="137"/>
      <c r="AZY3293" s="137"/>
      <c r="AZZ3293" s="137"/>
      <c r="BAA3293" s="137"/>
      <c r="BAB3293" s="137"/>
      <c r="BAC3293" s="137"/>
      <c r="BAD3293" s="137"/>
      <c r="BAE3293" s="137"/>
      <c r="BAF3293" s="137"/>
      <c r="BAG3293" s="137"/>
      <c r="BAH3293" s="137"/>
      <c r="BAI3293" s="137"/>
      <c r="BAJ3293" s="137"/>
      <c r="BAK3293" s="137"/>
      <c r="BAL3293" s="137"/>
      <c r="BAM3293" s="137"/>
      <c r="BAN3293" s="137"/>
      <c r="BAO3293" s="137"/>
      <c r="BAP3293" s="137"/>
      <c r="BAQ3293" s="137"/>
      <c r="BAR3293" s="137"/>
      <c r="BAS3293" s="137"/>
      <c r="BAT3293" s="137"/>
      <c r="BAU3293" s="137"/>
      <c r="BAV3293" s="137"/>
      <c r="BAW3293" s="137"/>
      <c r="BAX3293" s="137"/>
      <c r="BAY3293" s="137"/>
      <c r="BAZ3293" s="137"/>
      <c r="BBA3293" s="137"/>
      <c r="BBB3293" s="137"/>
      <c r="BBC3293" s="137"/>
      <c r="BBD3293" s="137"/>
      <c r="BBE3293" s="137"/>
      <c r="BBF3293" s="137"/>
      <c r="BBG3293" s="137"/>
      <c r="BBH3293" s="137"/>
      <c r="BBI3293" s="137"/>
      <c r="BBJ3293" s="137"/>
      <c r="BBK3293" s="137"/>
      <c r="BBL3293" s="137"/>
      <c r="BBM3293" s="137"/>
      <c r="BBN3293" s="137"/>
      <c r="BBO3293" s="137"/>
      <c r="BBP3293" s="137"/>
      <c r="BBQ3293" s="137"/>
      <c r="BBR3293" s="137"/>
      <c r="BBS3293" s="137"/>
      <c r="BBT3293" s="137"/>
      <c r="BBU3293" s="137"/>
      <c r="BBV3293" s="137"/>
      <c r="BBW3293" s="137"/>
      <c r="BBX3293" s="137"/>
      <c r="BBY3293" s="137"/>
      <c r="BBZ3293" s="137"/>
      <c r="BCA3293" s="137"/>
      <c r="BCB3293" s="137"/>
      <c r="BCC3293" s="137"/>
      <c r="BCD3293" s="137"/>
      <c r="BCE3293" s="137"/>
      <c r="BCF3293" s="137"/>
      <c r="BCG3293" s="137"/>
      <c r="BCH3293" s="137"/>
      <c r="BCI3293" s="137"/>
      <c r="BCJ3293" s="137"/>
      <c r="BCK3293" s="137"/>
      <c r="BCL3293" s="137"/>
      <c r="BCM3293" s="137"/>
      <c r="BCN3293" s="137"/>
      <c r="BCO3293" s="137"/>
      <c r="BCP3293" s="137"/>
      <c r="BCQ3293" s="137"/>
      <c r="BCR3293" s="137"/>
      <c r="BCS3293" s="137"/>
      <c r="BCT3293" s="137"/>
      <c r="BCU3293" s="137"/>
      <c r="BCV3293" s="137"/>
      <c r="BCW3293" s="137"/>
      <c r="BCX3293" s="137"/>
      <c r="BCY3293" s="137"/>
      <c r="BCZ3293" s="137"/>
      <c r="BDA3293" s="137"/>
      <c r="BDB3293" s="137"/>
      <c r="BDC3293" s="137"/>
      <c r="BDD3293" s="137"/>
      <c r="BDE3293" s="137"/>
      <c r="BDF3293" s="137"/>
      <c r="BDG3293" s="137"/>
      <c r="BDH3293" s="137"/>
      <c r="BDI3293" s="137"/>
      <c r="BDJ3293" s="137"/>
      <c r="BDK3293" s="137"/>
      <c r="BDL3293" s="137"/>
      <c r="BDM3293" s="137"/>
      <c r="BDN3293" s="137"/>
      <c r="BDO3293" s="137"/>
      <c r="BDP3293" s="137"/>
      <c r="BDQ3293" s="137"/>
      <c r="BDR3293" s="137"/>
      <c r="BDS3293" s="137"/>
      <c r="BDT3293" s="137"/>
      <c r="BDU3293" s="137"/>
      <c r="BDV3293" s="137"/>
      <c r="BDW3293" s="137"/>
      <c r="BDX3293" s="137"/>
      <c r="BDY3293" s="137"/>
      <c r="BDZ3293" s="137"/>
      <c r="BEA3293" s="137"/>
      <c r="BEB3293" s="137"/>
      <c r="BEC3293" s="137"/>
      <c r="BED3293" s="137"/>
      <c r="BEE3293" s="137"/>
      <c r="BEF3293" s="137"/>
      <c r="BEG3293" s="137"/>
      <c r="BEH3293" s="137"/>
      <c r="BEI3293" s="137"/>
      <c r="BEJ3293" s="137"/>
      <c r="BEK3293" s="137"/>
      <c r="BEL3293" s="137"/>
      <c r="BEM3293" s="137"/>
      <c r="BEN3293" s="137"/>
      <c r="BEO3293" s="137"/>
      <c r="BEP3293" s="137"/>
      <c r="BEQ3293" s="137"/>
      <c r="BER3293" s="137"/>
      <c r="BES3293" s="137"/>
      <c r="BET3293" s="137"/>
      <c r="BEU3293" s="137"/>
      <c r="BEV3293" s="137"/>
      <c r="BEW3293" s="137"/>
      <c r="BEX3293" s="137"/>
      <c r="BEY3293" s="137"/>
      <c r="BEZ3293" s="137"/>
      <c r="BFA3293" s="137"/>
      <c r="BFB3293" s="137"/>
      <c r="BFC3293" s="137"/>
      <c r="BFD3293" s="137"/>
      <c r="BFE3293" s="137"/>
      <c r="BFF3293" s="137"/>
      <c r="BFG3293" s="137"/>
      <c r="BFH3293" s="137"/>
      <c r="BFI3293" s="137"/>
      <c r="BFJ3293" s="137"/>
      <c r="BFK3293" s="137"/>
      <c r="BFL3293" s="137"/>
      <c r="BFM3293" s="137"/>
      <c r="BFN3293" s="137"/>
      <c r="BFO3293" s="137"/>
      <c r="BFP3293" s="137"/>
      <c r="BFQ3293" s="137"/>
      <c r="BFR3293" s="137"/>
      <c r="BFS3293" s="137"/>
      <c r="BFT3293" s="137"/>
      <c r="BFU3293" s="137"/>
      <c r="BFV3293" s="137"/>
      <c r="BFW3293" s="137"/>
      <c r="BFX3293" s="137"/>
      <c r="BFY3293" s="137"/>
      <c r="BFZ3293" s="137"/>
      <c r="BGA3293" s="137"/>
      <c r="BGB3293" s="137"/>
      <c r="BGC3293" s="137"/>
      <c r="BGD3293" s="137"/>
      <c r="BGE3293" s="137"/>
      <c r="BGF3293" s="137"/>
      <c r="BGG3293" s="137"/>
      <c r="BGH3293" s="137"/>
      <c r="BGI3293" s="137"/>
      <c r="BGJ3293" s="137"/>
      <c r="BGK3293" s="137"/>
      <c r="BGL3293" s="137"/>
      <c r="BGM3293" s="137"/>
      <c r="BGN3293" s="137"/>
      <c r="BGO3293" s="137"/>
      <c r="BGP3293" s="137"/>
      <c r="BGQ3293" s="137"/>
      <c r="BGR3293" s="137"/>
      <c r="BGS3293" s="137"/>
      <c r="BGT3293" s="137"/>
      <c r="BGU3293" s="137"/>
      <c r="BGV3293" s="137"/>
      <c r="BGW3293" s="137"/>
      <c r="BGX3293" s="137"/>
      <c r="BGY3293" s="137"/>
      <c r="BGZ3293" s="137"/>
      <c r="BHA3293" s="137"/>
      <c r="BHB3293" s="137"/>
      <c r="BHC3293" s="137"/>
      <c r="BHD3293" s="137"/>
      <c r="BHE3293" s="137"/>
      <c r="BHF3293" s="137"/>
      <c r="BHG3293" s="137"/>
      <c r="BHH3293" s="137"/>
      <c r="BHI3293" s="137"/>
      <c r="BHJ3293" s="137"/>
      <c r="BHK3293" s="137"/>
      <c r="BHL3293" s="137"/>
      <c r="BHM3293" s="137"/>
      <c r="BHN3293" s="137"/>
      <c r="BHO3293" s="137"/>
      <c r="BHP3293" s="137"/>
      <c r="BHQ3293" s="137"/>
      <c r="BHR3293" s="137"/>
      <c r="BHS3293" s="137"/>
      <c r="BHT3293" s="137"/>
      <c r="BHU3293" s="137"/>
      <c r="BHV3293" s="137"/>
      <c r="BHW3293" s="137"/>
      <c r="BHX3293" s="137"/>
      <c r="BHY3293" s="137"/>
      <c r="BHZ3293" s="137"/>
      <c r="BIA3293" s="137"/>
      <c r="BIB3293" s="137"/>
      <c r="BIC3293" s="137"/>
      <c r="BID3293" s="137"/>
      <c r="BIE3293" s="137"/>
      <c r="BIF3293" s="137"/>
      <c r="BIG3293" s="137"/>
      <c r="BIH3293" s="137"/>
      <c r="BII3293" s="137"/>
      <c r="BIJ3293" s="137"/>
      <c r="BIK3293" s="137"/>
      <c r="BIL3293" s="137"/>
      <c r="BIM3293" s="137"/>
      <c r="BIN3293" s="137"/>
      <c r="BIO3293" s="137"/>
      <c r="BIP3293" s="137"/>
      <c r="BIQ3293" s="137"/>
      <c r="BIR3293" s="137"/>
      <c r="BIS3293" s="137"/>
      <c r="BIT3293" s="137"/>
      <c r="BIU3293" s="137"/>
      <c r="BIV3293" s="137"/>
      <c r="BIW3293" s="137"/>
      <c r="BIX3293" s="137"/>
      <c r="BIY3293" s="137"/>
      <c r="BIZ3293" s="137"/>
      <c r="BJA3293" s="137"/>
      <c r="BJB3293" s="137"/>
      <c r="BJC3293" s="137"/>
      <c r="BJD3293" s="137"/>
      <c r="BJE3293" s="137"/>
      <c r="BJF3293" s="137"/>
      <c r="BJG3293" s="137"/>
      <c r="BJH3293" s="137"/>
      <c r="BJI3293" s="137"/>
      <c r="BJJ3293" s="137"/>
      <c r="BJK3293" s="137"/>
      <c r="BJL3293" s="137"/>
      <c r="BJM3293" s="137"/>
      <c r="BJN3293" s="137"/>
      <c r="BJO3293" s="137"/>
      <c r="BJP3293" s="137"/>
      <c r="BJQ3293" s="137"/>
      <c r="BJR3293" s="137"/>
      <c r="BJS3293" s="137"/>
      <c r="BJT3293" s="137"/>
      <c r="BJU3293" s="137"/>
      <c r="BJV3293" s="137"/>
      <c r="BJW3293" s="137"/>
      <c r="BJX3293" s="137"/>
      <c r="BJY3293" s="137"/>
      <c r="BJZ3293" s="137"/>
      <c r="BKA3293" s="137"/>
      <c r="BKB3293" s="137"/>
      <c r="BKC3293" s="137"/>
      <c r="BKD3293" s="137"/>
      <c r="BKE3293" s="137"/>
      <c r="BKF3293" s="137"/>
      <c r="BKG3293" s="137"/>
      <c r="BKH3293" s="137"/>
      <c r="BKI3293" s="137"/>
      <c r="BKJ3293" s="137"/>
      <c r="BKK3293" s="137"/>
      <c r="BKL3293" s="137"/>
      <c r="BKM3293" s="137"/>
      <c r="BKN3293" s="137"/>
      <c r="BKO3293" s="137"/>
      <c r="BKP3293" s="137"/>
      <c r="BKQ3293" s="137"/>
      <c r="BKR3293" s="137"/>
      <c r="BKS3293" s="137"/>
      <c r="BKT3293" s="137"/>
      <c r="BKU3293" s="137"/>
      <c r="BKV3293" s="137"/>
      <c r="BKW3293" s="137"/>
      <c r="BKX3293" s="137"/>
      <c r="BKY3293" s="137"/>
      <c r="BKZ3293" s="137"/>
      <c r="BLA3293" s="137"/>
      <c r="BLB3293" s="137"/>
      <c r="BLC3293" s="137"/>
      <c r="BLD3293" s="137"/>
      <c r="BLE3293" s="137"/>
      <c r="BLF3293" s="137"/>
      <c r="BLG3293" s="137"/>
      <c r="BLH3293" s="137"/>
      <c r="BLI3293" s="137"/>
      <c r="BLJ3293" s="137"/>
      <c r="BLK3293" s="137"/>
      <c r="BLL3293" s="137"/>
      <c r="BLM3293" s="137"/>
      <c r="BLN3293" s="137"/>
      <c r="BLO3293" s="137"/>
      <c r="BLP3293" s="137"/>
      <c r="BLQ3293" s="137"/>
      <c r="BLR3293" s="137"/>
      <c r="BLS3293" s="137"/>
      <c r="BLT3293" s="137"/>
      <c r="BLU3293" s="137"/>
      <c r="BLV3293" s="137"/>
      <c r="BLW3293" s="137"/>
      <c r="BLX3293" s="137"/>
      <c r="BLY3293" s="137"/>
      <c r="BLZ3293" s="137"/>
      <c r="BMA3293" s="137"/>
      <c r="BMB3293" s="137"/>
      <c r="BMC3293" s="137"/>
      <c r="BMD3293" s="137"/>
      <c r="BME3293" s="137"/>
      <c r="BMF3293" s="137"/>
      <c r="BMG3293" s="137"/>
      <c r="BMH3293" s="137"/>
      <c r="BMI3293" s="137"/>
      <c r="BMJ3293" s="137"/>
      <c r="BMK3293" s="137"/>
      <c r="BML3293" s="137"/>
      <c r="BMM3293" s="137"/>
      <c r="BMN3293" s="137"/>
      <c r="BMO3293" s="137"/>
      <c r="BMP3293" s="137"/>
      <c r="BMQ3293" s="137"/>
      <c r="BMR3293" s="137"/>
      <c r="BMS3293" s="137"/>
      <c r="BMT3293" s="137"/>
      <c r="BMU3293" s="137"/>
      <c r="BMV3293" s="137"/>
      <c r="BMW3293" s="137"/>
      <c r="BMX3293" s="137"/>
      <c r="BMY3293" s="137"/>
      <c r="BMZ3293" s="137"/>
      <c r="BNA3293" s="137"/>
      <c r="BNB3293" s="137"/>
      <c r="BNC3293" s="137"/>
      <c r="BND3293" s="137"/>
      <c r="BNE3293" s="137"/>
      <c r="BNF3293" s="137"/>
      <c r="BNG3293" s="137"/>
      <c r="BNH3293" s="137"/>
      <c r="BNI3293" s="137"/>
      <c r="BNJ3293" s="137"/>
      <c r="BNK3293" s="137"/>
      <c r="BNL3293" s="137"/>
      <c r="BNM3293" s="137"/>
      <c r="BNN3293" s="137"/>
      <c r="BNO3293" s="137"/>
      <c r="BNP3293" s="137"/>
      <c r="BNQ3293" s="137"/>
      <c r="BNR3293" s="137"/>
      <c r="BNS3293" s="137"/>
      <c r="BNT3293" s="137"/>
      <c r="BNU3293" s="137"/>
      <c r="BNV3293" s="137"/>
      <c r="BNW3293" s="137"/>
      <c r="BNX3293" s="137"/>
      <c r="BNY3293" s="137"/>
      <c r="BNZ3293" s="137"/>
      <c r="BOA3293" s="137"/>
      <c r="BOB3293" s="137"/>
      <c r="BOC3293" s="137"/>
      <c r="BOD3293" s="137"/>
      <c r="BOE3293" s="137"/>
      <c r="BOF3293" s="137"/>
      <c r="BOG3293" s="137"/>
      <c r="BOH3293" s="137"/>
      <c r="BOI3293" s="137"/>
      <c r="BOJ3293" s="137"/>
      <c r="BOK3293" s="137"/>
      <c r="BOL3293" s="137"/>
      <c r="BOM3293" s="137"/>
      <c r="BON3293" s="137"/>
      <c r="BOO3293" s="137"/>
      <c r="BOP3293" s="137"/>
      <c r="BOQ3293" s="137"/>
      <c r="BOR3293" s="137"/>
      <c r="BOS3293" s="137"/>
      <c r="BOT3293" s="137"/>
      <c r="BOU3293" s="137"/>
      <c r="BOV3293" s="137"/>
      <c r="BOW3293" s="137"/>
      <c r="BOX3293" s="137"/>
      <c r="BOY3293" s="137"/>
      <c r="BOZ3293" s="137"/>
      <c r="BPA3293" s="137"/>
      <c r="BPB3293" s="137"/>
      <c r="BPC3293" s="137"/>
      <c r="BPD3293" s="137"/>
      <c r="BPE3293" s="137"/>
      <c r="BPF3293" s="137"/>
      <c r="BPG3293" s="137"/>
      <c r="BPH3293" s="137"/>
      <c r="BPI3293" s="137"/>
      <c r="BPJ3293" s="137"/>
      <c r="BPK3293" s="137"/>
      <c r="BPL3293" s="137"/>
      <c r="BPM3293" s="137"/>
      <c r="BPN3293" s="137"/>
      <c r="BPO3293" s="137"/>
      <c r="BPP3293" s="137"/>
      <c r="BPQ3293" s="137"/>
      <c r="BPR3293" s="137"/>
      <c r="BPS3293" s="137"/>
      <c r="BPT3293" s="137"/>
      <c r="BPU3293" s="137"/>
      <c r="BPV3293" s="137"/>
      <c r="BPW3293" s="137"/>
      <c r="BPX3293" s="137"/>
      <c r="BPY3293" s="137"/>
      <c r="BPZ3293" s="137"/>
      <c r="BQA3293" s="137"/>
      <c r="BQB3293" s="137"/>
      <c r="BQC3293" s="137"/>
      <c r="BQD3293" s="137"/>
      <c r="BQE3293" s="137"/>
      <c r="BQF3293" s="137"/>
      <c r="BQG3293" s="137"/>
      <c r="BQH3293" s="137"/>
      <c r="BQI3293" s="137"/>
      <c r="BQJ3293" s="137"/>
      <c r="BQK3293" s="137"/>
      <c r="BQL3293" s="137"/>
      <c r="BQM3293" s="137"/>
      <c r="BQN3293" s="137"/>
      <c r="BQO3293" s="137"/>
      <c r="BQP3293" s="137"/>
      <c r="BQQ3293" s="137"/>
      <c r="BQR3293" s="137"/>
      <c r="BQS3293" s="137"/>
      <c r="BQT3293" s="137"/>
      <c r="BQU3293" s="137"/>
      <c r="BQV3293" s="137"/>
      <c r="BQW3293" s="137"/>
      <c r="BQX3293" s="137"/>
      <c r="BQY3293" s="137"/>
      <c r="BQZ3293" s="137"/>
      <c r="BRA3293" s="137"/>
      <c r="BRB3293" s="137"/>
      <c r="BRC3293" s="137"/>
      <c r="BRD3293" s="137"/>
      <c r="BRE3293" s="137"/>
      <c r="BRF3293" s="137"/>
      <c r="BRG3293" s="137"/>
      <c r="BRH3293" s="137"/>
      <c r="BRI3293" s="137"/>
      <c r="BRJ3293" s="137"/>
      <c r="BRK3293" s="137"/>
      <c r="BRL3293" s="137"/>
      <c r="BRM3293" s="137"/>
      <c r="BRN3293" s="137"/>
      <c r="BRO3293" s="137"/>
      <c r="BRP3293" s="137"/>
      <c r="BRQ3293" s="137"/>
      <c r="BRR3293" s="137"/>
      <c r="BRS3293" s="137"/>
      <c r="BRT3293" s="137"/>
      <c r="BRU3293" s="137"/>
      <c r="BRV3293" s="137"/>
      <c r="BRW3293" s="137"/>
      <c r="BRX3293" s="137"/>
      <c r="BRY3293" s="137"/>
      <c r="BRZ3293" s="137"/>
      <c r="BSA3293" s="137"/>
      <c r="BSB3293" s="137"/>
      <c r="BSC3293" s="137"/>
      <c r="BSD3293" s="137"/>
      <c r="BSE3293" s="137"/>
      <c r="BSF3293" s="137"/>
      <c r="BSG3293" s="137"/>
      <c r="BSH3293" s="137"/>
      <c r="BSI3293" s="137"/>
      <c r="BSJ3293" s="137"/>
      <c r="BSK3293" s="137"/>
      <c r="BSL3293" s="137"/>
      <c r="BSM3293" s="137"/>
      <c r="BSN3293" s="137"/>
      <c r="BSO3293" s="137"/>
      <c r="BSP3293" s="137"/>
      <c r="BSQ3293" s="137"/>
      <c r="BSR3293" s="137"/>
      <c r="BSS3293" s="137"/>
      <c r="BST3293" s="137"/>
      <c r="BSU3293" s="137"/>
      <c r="BSV3293" s="137"/>
      <c r="BSW3293" s="137"/>
      <c r="BSX3293" s="137"/>
      <c r="BSY3293" s="137"/>
      <c r="BSZ3293" s="137"/>
      <c r="BTA3293" s="137"/>
      <c r="BTB3293" s="137"/>
      <c r="BTC3293" s="137"/>
      <c r="BTD3293" s="137"/>
      <c r="BTE3293" s="137"/>
      <c r="BTF3293" s="137"/>
      <c r="BTG3293" s="137"/>
      <c r="BTH3293" s="137"/>
      <c r="BTI3293" s="137"/>
      <c r="BTJ3293" s="137"/>
      <c r="BTK3293" s="137"/>
      <c r="BTL3293" s="137"/>
      <c r="BTM3293" s="137"/>
      <c r="BTN3293" s="137"/>
      <c r="BTO3293" s="137"/>
      <c r="BTP3293" s="137"/>
      <c r="BTQ3293" s="137"/>
      <c r="BTR3293" s="137"/>
      <c r="BTS3293" s="137"/>
      <c r="BTT3293" s="137"/>
      <c r="BTU3293" s="137"/>
      <c r="BTV3293" s="137"/>
      <c r="BTW3293" s="137"/>
      <c r="BTX3293" s="137"/>
      <c r="BTY3293" s="137"/>
      <c r="BTZ3293" s="137"/>
      <c r="BUA3293" s="137"/>
      <c r="BUB3293" s="137"/>
      <c r="BUC3293" s="137"/>
      <c r="BUD3293" s="137"/>
      <c r="BUE3293" s="137"/>
      <c r="BUF3293" s="137"/>
      <c r="BUG3293" s="137"/>
      <c r="BUH3293" s="137"/>
      <c r="BUI3293" s="137"/>
      <c r="BUJ3293" s="137"/>
      <c r="BUK3293" s="137"/>
      <c r="BUL3293" s="137"/>
      <c r="BUM3293" s="137"/>
      <c r="BUN3293" s="137"/>
      <c r="BUO3293" s="137"/>
      <c r="BUP3293" s="137"/>
      <c r="BUQ3293" s="137"/>
      <c r="BUR3293" s="137"/>
      <c r="BUS3293" s="137"/>
      <c r="BUT3293" s="137"/>
      <c r="BUU3293" s="137"/>
      <c r="BUV3293" s="137"/>
      <c r="BUW3293" s="137"/>
      <c r="BUX3293" s="137"/>
      <c r="BUY3293" s="137"/>
      <c r="BUZ3293" s="137"/>
      <c r="BVA3293" s="137"/>
      <c r="BVB3293" s="137"/>
      <c r="BVC3293" s="137"/>
      <c r="BVD3293" s="137"/>
      <c r="BVE3293" s="137"/>
      <c r="BVF3293" s="137"/>
      <c r="BVG3293" s="137"/>
      <c r="BVH3293" s="137"/>
      <c r="BVI3293" s="137"/>
      <c r="BVJ3293" s="137"/>
      <c r="BVK3293" s="137"/>
      <c r="BVL3293" s="137"/>
      <c r="BVM3293" s="137"/>
      <c r="BVN3293" s="137"/>
      <c r="BVO3293" s="137"/>
      <c r="BVP3293" s="137"/>
      <c r="BVQ3293" s="137"/>
      <c r="BVR3293" s="137"/>
      <c r="BVS3293" s="137"/>
      <c r="BVT3293" s="137"/>
      <c r="BVU3293" s="137"/>
      <c r="BVV3293" s="137"/>
      <c r="BVW3293" s="137"/>
      <c r="BVX3293" s="137"/>
      <c r="BVY3293" s="137"/>
      <c r="BVZ3293" s="137"/>
      <c r="BWA3293" s="137"/>
      <c r="BWB3293" s="137"/>
      <c r="BWC3293" s="137"/>
      <c r="BWD3293" s="137"/>
      <c r="BWE3293" s="137"/>
      <c r="BWF3293" s="137"/>
      <c r="BWG3293" s="137"/>
      <c r="BWH3293" s="137"/>
      <c r="BWI3293" s="137"/>
      <c r="BWJ3293" s="137"/>
      <c r="BWK3293" s="137"/>
      <c r="BWL3293" s="137"/>
      <c r="BWM3293" s="137"/>
      <c r="BWN3293" s="137"/>
      <c r="BWO3293" s="137"/>
      <c r="BWP3293" s="137"/>
      <c r="BWQ3293" s="137"/>
      <c r="BWR3293" s="137"/>
      <c r="BWS3293" s="137"/>
      <c r="BWT3293" s="137"/>
      <c r="BWU3293" s="137"/>
      <c r="BWV3293" s="137"/>
      <c r="BWW3293" s="137"/>
      <c r="BWX3293" s="137"/>
      <c r="BWY3293" s="137"/>
      <c r="BWZ3293" s="137"/>
      <c r="BXA3293" s="137"/>
      <c r="BXB3293" s="137"/>
      <c r="BXC3293" s="137"/>
      <c r="BXD3293" s="137"/>
      <c r="BXE3293" s="137"/>
      <c r="BXF3293" s="137"/>
      <c r="BXG3293" s="137"/>
      <c r="BXH3293" s="137"/>
      <c r="BXI3293" s="137"/>
      <c r="BXJ3293" s="137"/>
      <c r="BXK3293" s="137"/>
      <c r="BXL3293" s="137"/>
      <c r="BXM3293" s="137"/>
      <c r="BXN3293" s="137"/>
      <c r="BXO3293" s="137"/>
      <c r="BXP3293" s="137"/>
      <c r="BXQ3293" s="137"/>
      <c r="BXR3293" s="137"/>
      <c r="BXS3293" s="137"/>
      <c r="BXT3293" s="137"/>
      <c r="BXU3293" s="137"/>
      <c r="BXV3293" s="137"/>
      <c r="BXW3293" s="137"/>
      <c r="BXX3293" s="137"/>
      <c r="BXY3293" s="137"/>
      <c r="BXZ3293" s="137"/>
      <c r="BYA3293" s="137"/>
      <c r="BYB3293" s="137"/>
      <c r="BYC3293" s="137"/>
      <c r="BYD3293" s="137"/>
      <c r="BYE3293" s="137"/>
      <c r="BYF3293" s="137"/>
      <c r="BYG3293" s="137"/>
      <c r="BYH3293" s="137"/>
      <c r="BYI3293" s="137"/>
      <c r="BYJ3293" s="137"/>
      <c r="BYK3293" s="137"/>
      <c r="BYL3293" s="137"/>
      <c r="BYM3293" s="137"/>
      <c r="BYN3293" s="137"/>
      <c r="BYO3293" s="137"/>
      <c r="BYP3293" s="137"/>
      <c r="BYQ3293" s="137"/>
      <c r="BYR3293" s="137"/>
      <c r="BYS3293" s="137"/>
      <c r="BYT3293" s="137"/>
      <c r="BYU3293" s="137"/>
      <c r="BYV3293" s="137"/>
      <c r="BYW3293" s="137"/>
      <c r="BYX3293" s="137"/>
      <c r="BYY3293" s="137"/>
      <c r="BYZ3293" s="137"/>
      <c r="BZA3293" s="137"/>
      <c r="BZB3293" s="137"/>
      <c r="BZC3293" s="137"/>
      <c r="BZD3293" s="137"/>
      <c r="BZE3293" s="137"/>
      <c r="BZF3293" s="137"/>
      <c r="BZG3293" s="137"/>
      <c r="BZH3293" s="137"/>
      <c r="BZI3293" s="137"/>
      <c r="BZJ3293" s="137"/>
      <c r="BZK3293" s="137"/>
      <c r="BZL3293" s="137"/>
      <c r="BZM3293" s="137"/>
      <c r="BZN3293" s="137"/>
      <c r="BZO3293" s="137"/>
      <c r="BZP3293" s="137"/>
      <c r="BZQ3293" s="137"/>
      <c r="BZR3293" s="137"/>
      <c r="BZS3293" s="137"/>
      <c r="BZT3293" s="137"/>
      <c r="BZU3293" s="137"/>
      <c r="BZV3293" s="137"/>
      <c r="BZW3293" s="137"/>
      <c r="BZX3293" s="137"/>
      <c r="BZY3293" s="137"/>
      <c r="BZZ3293" s="137"/>
      <c r="CAA3293" s="137"/>
      <c r="CAB3293" s="137"/>
      <c r="CAC3293" s="137"/>
      <c r="CAD3293" s="137"/>
      <c r="CAE3293" s="137"/>
      <c r="CAF3293" s="137"/>
      <c r="CAG3293" s="137"/>
      <c r="CAH3293" s="137"/>
      <c r="CAI3293" s="137"/>
      <c r="CAJ3293" s="137"/>
      <c r="CAK3293" s="137"/>
      <c r="CAL3293" s="137"/>
      <c r="CAM3293" s="137"/>
      <c r="CAN3293" s="137"/>
      <c r="CAO3293" s="137"/>
      <c r="CAP3293" s="137"/>
      <c r="CAQ3293" s="137"/>
      <c r="CAR3293" s="137"/>
      <c r="CAS3293" s="137"/>
      <c r="CAT3293" s="137"/>
      <c r="CAU3293" s="137"/>
      <c r="CAV3293" s="137"/>
      <c r="CAW3293" s="137"/>
      <c r="CAX3293" s="137"/>
      <c r="CAY3293" s="137"/>
      <c r="CAZ3293" s="137"/>
      <c r="CBA3293" s="137"/>
      <c r="CBB3293" s="137"/>
      <c r="CBC3293" s="137"/>
      <c r="CBD3293" s="137"/>
      <c r="CBE3293" s="137"/>
      <c r="CBF3293" s="137"/>
      <c r="CBG3293" s="137"/>
      <c r="CBH3293" s="137"/>
      <c r="CBI3293" s="137"/>
      <c r="CBJ3293" s="137"/>
      <c r="CBK3293" s="137"/>
      <c r="CBL3293" s="137"/>
      <c r="CBM3293" s="137"/>
      <c r="CBN3293" s="137"/>
      <c r="CBO3293" s="137"/>
      <c r="CBP3293" s="137"/>
      <c r="CBQ3293" s="137"/>
      <c r="CBR3293" s="137"/>
      <c r="CBS3293" s="137"/>
      <c r="CBT3293" s="137"/>
      <c r="CBU3293" s="137"/>
      <c r="CBV3293" s="137"/>
      <c r="CBW3293" s="137"/>
      <c r="CBX3293" s="137"/>
      <c r="CBY3293" s="137"/>
      <c r="CBZ3293" s="137"/>
      <c r="CCA3293" s="137"/>
      <c r="CCB3293" s="137"/>
      <c r="CCC3293" s="137"/>
      <c r="CCD3293" s="137"/>
      <c r="CCE3293" s="137"/>
      <c r="CCF3293" s="137"/>
      <c r="CCG3293" s="137"/>
      <c r="CCH3293" s="137"/>
      <c r="CCI3293" s="137"/>
      <c r="CCJ3293" s="137"/>
      <c r="CCK3293" s="137"/>
      <c r="CCL3293" s="137"/>
      <c r="CCM3293" s="137"/>
      <c r="CCN3293" s="137"/>
      <c r="CCO3293" s="137"/>
      <c r="CCP3293" s="137"/>
      <c r="CCQ3293" s="137"/>
      <c r="CCR3293" s="137"/>
      <c r="CCS3293" s="137"/>
      <c r="CCT3293" s="137"/>
      <c r="CCU3293" s="137"/>
      <c r="CCV3293" s="137"/>
      <c r="CCW3293" s="137"/>
      <c r="CCX3293" s="137"/>
      <c r="CCY3293" s="137"/>
      <c r="CCZ3293" s="137"/>
      <c r="CDA3293" s="137"/>
      <c r="CDB3293" s="137"/>
      <c r="CDC3293" s="137"/>
      <c r="CDD3293" s="137"/>
      <c r="CDE3293" s="137"/>
      <c r="CDF3293" s="137"/>
      <c r="CDG3293" s="137"/>
      <c r="CDH3293" s="137"/>
      <c r="CDI3293" s="137"/>
      <c r="CDJ3293" s="137"/>
      <c r="CDK3293" s="137"/>
      <c r="CDL3293" s="137"/>
      <c r="CDM3293" s="137"/>
      <c r="CDN3293" s="137"/>
      <c r="CDO3293" s="137"/>
      <c r="CDP3293" s="137"/>
      <c r="CDQ3293" s="137"/>
      <c r="CDR3293" s="137"/>
      <c r="CDS3293" s="137"/>
      <c r="CDT3293" s="137"/>
      <c r="CDU3293" s="137"/>
      <c r="CDV3293" s="137"/>
      <c r="CDW3293" s="137"/>
      <c r="CDX3293" s="137"/>
      <c r="CDY3293" s="137"/>
      <c r="CDZ3293" s="137"/>
      <c r="CEA3293" s="137"/>
      <c r="CEB3293" s="137"/>
      <c r="CEC3293" s="137"/>
      <c r="CED3293" s="137"/>
      <c r="CEE3293" s="137"/>
      <c r="CEF3293" s="137"/>
      <c r="CEG3293" s="137"/>
      <c r="CEH3293" s="137"/>
      <c r="CEI3293" s="137"/>
      <c r="CEJ3293" s="137"/>
      <c r="CEK3293" s="137"/>
      <c r="CEL3293" s="137"/>
      <c r="CEM3293" s="137"/>
      <c r="CEN3293" s="137"/>
      <c r="CEO3293" s="137"/>
      <c r="CEP3293" s="137"/>
      <c r="CEQ3293" s="137"/>
      <c r="CER3293" s="137"/>
      <c r="CES3293" s="137"/>
      <c r="CET3293" s="137"/>
      <c r="CEU3293" s="137"/>
      <c r="CEV3293" s="137"/>
      <c r="CEW3293" s="137"/>
      <c r="CEX3293" s="137"/>
      <c r="CEY3293" s="137"/>
      <c r="CEZ3293" s="137"/>
      <c r="CFA3293" s="137"/>
      <c r="CFB3293" s="137"/>
      <c r="CFC3293" s="137"/>
      <c r="CFD3293" s="137"/>
      <c r="CFE3293" s="137"/>
      <c r="CFF3293" s="137"/>
      <c r="CFG3293" s="137"/>
      <c r="CFH3293" s="137"/>
      <c r="CFI3293" s="137"/>
      <c r="CFJ3293" s="137"/>
      <c r="CFK3293" s="137"/>
      <c r="CFL3293" s="137"/>
      <c r="CFM3293" s="137"/>
      <c r="CFN3293" s="137"/>
      <c r="CFO3293" s="137"/>
      <c r="CFP3293" s="137"/>
      <c r="CFQ3293" s="137"/>
      <c r="CFR3293" s="137"/>
      <c r="CFS3293" s="137"/>
      <c r="CFT3293" s="137"/>
      <c r="CFU3293" s="137"/>
      <c r="CFV3293" s="137"/>
      <c r="CFW3293" s="137"/>
      <c r="CFX3293" s="137"/>
      <c r="CFY3293" s="137"/>
      <c r="CFZ3293" s="137"/>
      <c r="CGA3293" s="137"/>
      <c r="CGB3293" s="137"/>
      <c r="CGC3293" s="137"/>
      <c r="CGD3293" s="137"/>
      <c r="CGE3293" s="137"/>
      <c r="CGF3293" s="137"/>
      <c r="CGG3293" s="137"/>
      <c r="CGH3293" s="137"/>
      <c r="CGI3293" s="137"/>
      <c r="CGJ3293" s="137"/>
      <c r="CGK3293" s="137"/>
      <c r="CGL3293" s="137"/>
      <c r="CGM3293" s="137"/>
      <c r="CGN3293" s="137"/>
      <c r="CGO3293" s="137"/>
      <c r="CGP3293" s="137"/>
      <c r="CGQ3293" s="137"/>
      <c r="CGR3293" s="137"/>
      <c r="CGS3293" s="137"/>
      <c r="CGT3293" s="137"/>
      <c r="CGU3293" s="137"/>
      <c r="CGV3293" s="137"/>
      <c r="CGW3293" s="137"/>
      <c r="CGX3293" s="137"/>
      <c r="CGY3293" s="137"/>
      <c r="CGZ3293" s="137"/>
      <c r="CHA3293" s="137"/>
      <c r="CHB3293" s="137"/>
      <c r="CHC3293" s="137"/>
      <c r="CHD3293" s="137"/>
      <c r="CHE3293" s="137"/>
      <c r="CHF3293" s="137"/>
      <c r="CHG3293" s="137"/>
      <c r="CHH3293" s="137"/>
      <c r="CHI3293" s="137"/>
      <c r="CHJ3293" s="137"/>
      <c r="CHK3293" s="137"/>
      <c r="CHL3293" s="137"/>
      <c r="CHM3293" s="137"/>
      <c r="CHN3293" s="137"/>
      <c r="CHO3293" s="137"/>
      <c r="CHP3293" s="137"/>
      <c r="CHQ3293" s="137"/>
      <c r="CHR3293" s="137"/>
      <c r="CHS3293" s="137"/>
      <c r="CHT3293" s="137"/>
      <c r="CHU3293" s="137"/>
      <c r="CHV3293" s="137"/>
      <c r="CHW3293" s="137"/>
      <c r="CHX3293" s="137"/>
      <c r="CHY3293" s="137"/>
      <c r="CHZ3293" s="137"/>
      <c r="CIA3293" s="137"/>
      <c r="CIB3293" s="137"/>
      <c r="CIC3293" s="137"/>
      <c r="CID3293" s="137"/>
      <c r="CIE3293" s="137"/>
      <c r="CIF3293" s="137"/>
      <c r="CIG3293" s="137"/>
      <c r="CIH3293" s="137"/>
      <c r="CII3293" s="137"/>
      <c r="CIJ3293" s="137"/>
      <c r="CIK3293" s="137"/>
      <c r="CIL3293" s="137"/>
      <c r="CIM3293" s="137"/>
      <c r="CIN3293" s="137"/>
      <c r="CIO3293" s="137"/>
      <c r="CIP3293" s="137"/>
      <c r="CIQ3293" s="137"/>
      <c r="CIR3293" s="137"/>
      <c r="CIS3293" s="137"/>
      <c r="CIT3293" s="137"/>
      <c r="CIU3293" s="137"/>
      <c r="CIV3293" s="137"/>
      <c r="CIW3293" s="137"/>
      <c r="CIX3293" s="137"/>
      <c r="CIY3293" s="137"/>
      <c r="CIZ3293" s="137"/>
      <c r="CJA3293" s="137"/>
      <c r="CJB3293" s="137"/>
      <c r="CJC3293" s="137"/>
      <c r="CJD3293" s="137"/>
      <c r="CJE3293" s="137"/>
      <c r="CJF3293" s="137"/>
      <c r="CJG3293" s="137"/>
      <c r="CJH3293" s="137"/>
      <c r="CJI3293" s="137"/>
      <c r="CJJ3293" s="137"/>
      <c r="CJK3293" s="137"/>
      <c r="CJL3293" s="137"/>
      <c r="CJM3293" s="137"/>
      <c r="CJN3293" s="137"/>
      <c r="CJO3293" s="137"/>
      <c r="CJP3293" s="137"/>
      <c r="CJQ3293" s="137"/>
      <c r="CJR3293" s="137"/>
      <c r="CJS3293" s="137"/>
      <c r="CJT3293" s="137"/>
      <c r="CJU3293" s="137"/>
      <c r="CJV3293" s="137"/>
      <c r="CJW3293" s="137"/>
      <c r="CJX3293" s="137"/>
      <c r="CJY3293" s="137"/>
      <c r="CJZ3293" s="137"/>
      <c r="CKA3293" s="137"/>
      <c r="CKB3293" s="137"/>
      <c r="CKC3293" s="137"/>
      <c r="CKD3293" s="137"/>
      <c r="CKE3293" s="137"/>
      <c r="CKF3293" s="137"/>
      <c r="CKG3293" s="137"/>
      <c r="CKH3293" s="137"/>
      <c r="CKI3293" s="137"/>
      <c r="CKJ3293" s="137"/>
      <c r="CKK3293" s="137"/>
      <c r="CKL3293" s="137"/>
      <c r="CKM3293" s="137"/>
      <c r="CKN3293" s="137"/>
      <c r="CKO3293" s="137"/>
      <c r="CKP3293" s="137"/>
      <c r="CKQ3293" s="137"/>
      <c r="CKR3293" s="137"/>
      <c r="CKS3293" s="137"/>
      <c r="CKT3293" s="137"/>
      <c r="CKU3293" s="137"/>
      <c r="CKV3293" s="137"/>
      <c r="CKW3293" s="137"/>
      <c r="CKX3293" s="137"/>
      <c r="CKY3293" s="137"/>
      <c r="CKZ3293" s="137"/>
      <c r="CLA3293" s="137"/>
      <c r="CLB3293" s="137"/>
      <c r="CLC3293" s="137"/>
      <c r="CLD3293" s="137"/>
      <c r="CLE3293" s="137"/>
      <c r="CLF3293" s="137"/>
      <c r="CLG3293" s="137"/>
      <c r="CLH3293" s="137"/>
      <c r="CLI3293" s="137"/>
      <c r="CLJ3293" s="137"/>
      <c r="CLK3293" s="137"/>
      <c r="CLL3293" s="137"/>
      <c r="CLM3293" s="137"/>
      <c r="CLN3293" s="137"/>
      <c r="CLO3293" s="137"/>
      <c r="CLP3293" s="137"/>
      <c r="CLQ3293" s="137"/>
      <c r="CLR3293" s="137"/>
      <c r="CLS3293" s="137"/>
      <c r="CLT3293" s="137"/>
      <c r="CLU3293" s="137"/>
      <c r="CLV3293" s="137"/>
      <c r="CLW3293" s="137"/>
      <c r="CLX3293" s="137"/>
      <c r="CLY3293" s="137"/>
      <c r="CLZ3293" s="137"/>
      <c r="CMA3293" s="137"/>
      <c r="CMB3293" s="137"/>
      <c r="CMC3293" s="137"/>
      <c r="CMD3293" s="137"/>
      <c r="CME3293" s="137"/>
      <c r="CMF3293" s="137"/>
      <c r="CMG3293" s="137"/>
      <c r="CMH3293" s="137"/>
      <c r="CMI3293" s="137"/>
      <c r="CMJ3293" s="137"/>
      <c r="CMK3293" s="137"/>
      <c r="CML3293" s="137"/>
      <c r="CMM3293" s="137"/>
      <c r="CMN3293" s="137"/>
      <c r="CMO3293" s="137"/>
      <c r="CMP3293" s="137"/>
      <c r="CMQ3293" s="137"/>
      <c r="CMR3293" s="137"/>
      <c r="CMS3293" s="137"/>
      <c r="CMT3293" s="137"/>
      <c r="CMU3293" s="137"/>
      <c r="CMV3293" s="137"/>
      <c r="CMW3293" s="137"/>
      <c r="CMX3293" s="137"/>
      <c r="CMY3293" s="137"/>
      <c r="CMZ3293" s="137"/>
      <c r="CNA3293" s="137"/>
      <c r="CNB3293" s="137"/>
      <c r="CNC3293" s="137"/>
      <c r="CND3293" s="137"/>
      <c r="CNE3293" s="137"/>
      <c r="CNF3293" s="137"/>
      <c r="CNG3293" s="137"/>
      <c r="CNH3293" s="137"/>
      <c r="CNI3293" s="137"/>
      <c r="CNJ3293" s="137"/>
      <c r="CNK3293" s="137"/>
      <c r="CNL3293" s="137"/>
      <c r="CNM3293" s="137"/>
      <c r="CNN3293" s="137"/>
      <c r="CNO3293" s="137"/>
      <c r="CNP3293" s="137"/>
      <c r="CNQ3293" s="137"/>
      <c r="CNR3293" s="137"/>
      <c r="CNS3293" s="137"/>
      <c r="CNT3293" s="137"/>
      <c r="CNU3293" s="137"/>
      <c r="CNV3293" s="137"/>
      <c r="CNW3293" s="137"/>
      <c r="CNX3293" s="137"/>
      <c r="CNY3293" s="137"/>
      <c r="CNZ3293" s="137"/>
      <c r="COA3293" s="137"/>
      <c r="COB3293" s="137"/>
      <c r="COC3293" s="137"/>
      <c r="COD3293" s="137"/>
      <c r="COE3293" s="137"/>
      <c r="COF3293" s="137"/>
      <c r="COG3293" s="137"/>
      <c r="COH3293" s="137"/>
      <c r="COI3293" s="137"/>
      <c r="COJ3293" s="137"/>
      <c r="COK3293" s="137"/>
      <c r="COL3293" s="137"/>
      <c r="COM3293" s="137"/>
      <c r="CON3293" s="137"/>
      <c r="COO3293" s="137"/>
      <c r="COP3293" s="137"/>
      <c r="COQ3293" s="137"/>
      <c r="COR3293" s="137"/>
      <c r="COS3293" s="137"/>
      <c r="COT3293" s="137"/>
      <c r="COU3293" s="137"/>
      <c r="COV3293" s="137"/>
      <c r="COW3293" s="137"/>
      <c r="COX3293" s="137"/>
      <c r="COY3293" s="137"/>
      <c r="COZ3293" s="137"/>
      <c r="CPA3293" s="137"/>
      <c r="CPB3293" s="137"/>
      <c r="CPC3293" s="137"/>
      <c r="CPD3293" s="137"/>
      <c r="CPE3293" s="137"/>
      <c r="CPF3293" s="137"/>
      <c r="CPG3293" s="137"/>
      <c r="CPH3293" s="137"/>
      <c r="CPI3293" s="137"/>
      <c r="CPJ3293" s="137"/>
      <c r="CPK3293" s="137"/>
      <c r="CPL3293" s="137"/>
      <c r="CPM3293" s="137"/>
      <c r="CPN3293" s="137"/>
      <c r="CPO3293" s="137"/>
      <c r="CPP3293" s="137"/>
      <c r="CPQ3293" s="137"/>
      <c r="CPR3293" s="137"/>
      <c r="CPS3293" s="137"/>
      <c r="CPT3293" s="137"/>
      <c r="CPU3293" s="137"/>
      <c r="CPV3293" s="137"/>
      <c r="CPW3293" s="137"/>
      <c r="CPX3293" s="137"/>
      <c r="CPY3293" s="137"/>
      <c r="CPZ3293" s="137"/>
      <c r="CQA3293" s="137"/>
      <c r="CQB3293" s="137"/>
      <c r="CQC3293" s="137"/>
      <c r="CQD3293" s="137"/>
      <c r="CQE3293" s="137"/>
      <c r="CQF3293" s="137"/>
      <c r="CQG3293" s="137"/>
      <c r="CQH3293" s="137"/>
      <c r="CQI3293" s="137"/>
      <c r="CQJ3293" s="137"/>
      <c r="CQK3293" s="137"/>
      <c r="CQL3293" s="137"/>
      <c r="CQM3293" s="137"/>
      <c r="CQN3293" s="137"/>
      <c r="CQO3293" s="137"/>
      <c r="CQP3293" s="137"/>
      <c r="CQQ3293" s="137"/>
      <c r="CQR3293" s="137"/>
      <c r="CQS3293" s="137"/>
      <c r="CQT3293" s="137"/>
      <c r="CQU3293" s="137"/>
      <c r="CQV3293" s="137"/>
      <c r="CQW3293" s="137"/>
      <c r="CQX3293" s="137"/>
      <c r="CQY3293" s="137"/>
      <c r="CQZ3293" s="137"/>
      <c r="CRA3293" s="137"/>
      <c r="CRB3293" s="137"/>
      <c r="CRC3293" s="137"/>
      <c r="CRD3293" s="137"/>
      <c r="CRE3293" s="137"/>
      <c r="CRF3293" s="137"/>
      <c r="CRG3293" s="137"/>
      <c r="CRH3293" s="137"/>
      <c r="CRI3293" s="137"/>
      <c r="CRJ3293" s="137"/>
      <c r="CRK3293" s="137"/>
      <c r="CRL3293" s="137"/>
      <c r="CRM3293" s="137"/>
      <c r="CRN3293" s="137"/>
      <c r="CRO3293" s="137"/>
      <c r="CRP3293" s="137"/>
      <c r="CRQ3293" s="137"/>
      <c r="CRR3293" s="137"/>
      <c r="CRS3293" s="137"/>
      <c r="CRT3293" s="137"/>
      <c r="CRU3293" s="137"/>
      <c r="CRV3293" s="137"/>
      <c r="CRW3293" s="137"/>
      <c r="CRX3293" s="137"/>
      <c r="CRY3293" s="137"/>
      <c r="CRZ3293" s="137"/>
      <c r="CSA3293" s="137"/>
      <c r="CSB3293" s="137"/>
      <c r="CSC3293" s="137"/>
      <c r="CSD3293" s="137"/>
      <c r="CSE3293" s="137"/>
      <c r="CSF3293" s="137"/>
      <c r="CSG3293" s="137"/>
      <c r="CSH3293" s="137"/>
      <c r="CSI3293" s="137"/>
      <c r="CSJ3293" s="137"/>
      <c r="CSK3293" s="137"/>
      <c r="CSL3293" s="137"/>
      <c r="CSM3293" s="137"/>
      <c r="CSN3293" s="137"/>
      <c r="CSO3293" s="137"/>
      <c r="CSP3293" s="137"/>
      <c r="CSQ3293" s="137"/>
      <c r="CSR3293" s="137"/>
      <c r="CSS3293" s="137"/>
      <c r="CST3293" s="137"/>
      <c r="CSU3293" s="137"/>
      <c r="CSV3293" s="137"/>
      <c r="CSW3293" s="137"/>
      <c r="CSX3293" s="137"/>
      <c r="CSY3293" s="137"/>
      <c r="CSZ3293" s="137"/>
      <c r="CTA3293" s="137"/>
      <c r="CTB3293" s="137"/>
      <c r="CTC3293" s="137"/>
      <c r="CTD3293" s="137"/>
      <c r="CTE3293" s="137"/>
      <c r="CTF3293" s="137"/>
      <c r="CTG3293" s="137"/>
      <c r="CTH3293" s="137"/>
      <c r="CTI3293" s="137"/>
      <c r="CTJ3293" s="137"/>
      <c r="CTK3293" s="137"/>
      <c r="CTL3293" s="137"/>
      <c r="CTM3293" s="137"/>
      <c r="CTN3293" s="137"/>
      <c r="CTO3293" s="137"/>
      <c r="CTP3293" s="137"/>
      <c r="CTQ3293" s="137"/>
      <c r="CTR3293" s="137"/>
      <c r="CTS3293" s="137"/>
      <c r="CTT3293" s="137"/>
      <c r="CTU3293" s="137"/>
      <c r="CTV3293" s="137"/>
      <c r="CTW3293" s="137"/>
      <c r="CTX3293" s="137"/>
      <c r="CTY3293" s="137"/>
      <c r="CTZ3293" s="137"/>
      <c r="CUA3293" s="137"/>
      <c r="CUB3293" s="137"/>
      <c r="CUC3293" s="137"/>
      <c r="CUD3293" s="137"/>
      <c r="CUE3293" s="137"/>
      <c r="CUF3293" s="137"/>
      <c r="CUG3293" s="137"/>
      <c r="CUH3293" s="137"/>
      <c r="CUI3293" s="137"/>
      <c r="CUJ3293" s="137"/>
      <c r="CUK3293" s="137"/>
      <c r="CUL3293" s="137"/>
      <c r="CUM3293" s="137"/>
      <c r="CUN3293" s="137"/>
      <c r="CUO3293" s="137"/>
      <c r="CUP3293" s="137"/>
      <c r="CUQ3293" s="137"/>
      <c r="CUR3293" s="137"/>
      <c r="CUS3293" s="137"/>
      <c r="CUT3293" s="137"/>
      <c r="CUU3293" s="137"/>
      <c r="CUV3293" s="137"/>
      <c r="CUW3293" s="137"/>
      <c r="CUX3293" s="137"/>
      <c r="CUY3293" s="137"/>
      <c r="CUZ3293" s="137"/>
      <c r="CVA3293" s="137"/>
      <c r="CVB3293" s="137"/>
      <c r="CVC3293" s="137"/>
      <c r="CVD3293" s="137"/>
      <c r="CVE3293" s="137"/>
      <c r="CVF3293" s="137"/>
      <c r="CVG3293" s="137"/>
      <c r="CVH3293" s="137"/>
      <c r="CVI3293" s="137"/>
      <c r="CVJ3293" s="137"/>
      <c r="CVK3293" s="137"/>
      <c r="CVL3293" s="137"/>
      <c r="CVM3293" s="137"/>
      <c r="CVN3293" s="137"/>
      <c r="CVO3293" s="137"/>
      <c r="CVP3293" s="137"/>
      <c r="CVQ3293" s="137"/>
      <c r="CVR3293" s="137"/>
      <c r="CVS3293" s="137"/>
      <c r="CVT3293" s="137"/>
      <c r="CVU3293" s="137"/>
      <c r="CVV3293" s="137"/>
      <c r="CVW3293" s="137"/>
      <c r="CVX3293" s="137"/>
      <c r="CVY3293" s="137"/>
      <c r="CVZ3293" s="137"/>
      <c r="CWA3293" s="137"/>
      <c r="CWB3293" s="137"/>
      <c r="CWC3293" s="137"/>
      <c r="CWD3293" s="137"/>
      <c r="CWE3293" s="137"/>
      <c r="CWF3293" s="137"/>
      <c r="CWG3293" s="137"/>
      <c r="CWH3293" s="137"/>
      <c r="CWI3293" s="137"/>
      <c r="CWJ3293" s="137"/>
      <c r="CWK3293" s="137"/>
      <c r="CWL3293" s="137"/>
      <c r="CWM3293" s="137"/>
      <c r="CWN3293" s="137"/>
      <c r="CWO3293" s="137"/>
      <c r="CWP3293" s="137"/>
      <c r="CWQ3293" s="137"/>
      <c r="CWR3293" s="137"/>
      <c r="CWS3293" s="137"/>
      <c r="CWT3293" s="137"/>
      <c r="CWU3293" s="137"/>
      <c r="CWV3293" s="137"/>
      <c r="CWW3293" s="137"/>
      <c r="CWX3293" s="137"/>
      <c r="CWY3293" s="137"/>
      <c r="CWZ3293" s="137"/>
      <c r="CXA3293" s="137"/>
      <c r="CXB3293" s="137"/>
      <c r="CXC3293" s="137"/>
      <c r="CXD3293" s="137"/>
      <c r="CXE3293" s="137"/>
      <c r="CXF3293" s="137"/>
      <c r="CXG3293" s="137"/>
      <c r="CXH3293" s="137"/>
      <c r="CXI3293" s="137"/>
      <c r="CXJ3293" s="137"/>
      <c r="CXK3293" s="137"/>
      <c r="CXL3293" s="137"/>
      <c r="CXM3293" s="137"/>
      <c r="CXN3293" s="137"/>
      <c r="CXO3293" s="137"/>
      <c r="CXP3293" s="137"/>
      <c r="CXQ3293" s="137"/>
      <c r="CXR3293" s="137"/>
      <c r="CXS3293" s="137"/>
      <c r="CXT3293" s="137"/>
      <c r="CXU3293" s="137"/>
      <c r="CXV3293" s="137"/>
      <c r="CXW3293" s="137"/>
      <c r="CXX3293" s="137"/>
      <c r="CXY3293" s="137"/>
      <c r="CXZ3293" s="137"/>
      <c r="CYA3293" s="137"/>
      <c r="CYB3293" s="137"/>
      <c r="CYC3293" s="137"/>
      <c r="CYD3293" s="137"/>
      <c r="CYE3293" s="137"/>
      <c r="CYF3293" s="137"/>
      <c r="CYG3293" s="137"/>
      <c r="CYH3293" s="137"/>
      <c r="CYI3293" s="137"/>
      <c r="CYJ3293" s="137"/>
      <c r="CYK3293" s="137"/>
      <c r="CYL3293" s="137"/>
      <c r="CYM3293" s="137"/>
      <c r="CYN3293" s="137"/>
      <c r="CYO3293" s="137"/>
      <c r="CYP3293" s="137"/>
      <c r="CYQ3293" s="137"/>
      <c r="CYR3293" s="137"/>
      <c r="CYS3293" s="137"/>
      <c r="CYT3293" s="137"/>
      <c r="CYU3293" s="137"/>
      <c r="CYV3293" s="137"/>
      <c r="CYW3293" s="137"/>
      <c r="CYX3293" s="137"/>
      <c r="CYY3293" s="137"/>
      <c r="CYZ3293" s="137"/>
      <c r="CZA3293" s="137"/>
      <c r="CZB3293" s="137"/>
      <c r="CZC3293" s="137"/>
      <c r="CZD3293" s="137"/>
      <c r="CZE3293" s="137"/>
      <c r="CZF3293" s="137"/>
      <c r="CZG3293" s="137"/>
      <c r="CZH3293" s="137"/>
      <c r="CZI3293" s="137"/>
      <c r="CZJ3293" s="137"/>
      <c r="CZK3293" s="137"/>
      <c r="CZL3293" s="137"/>
      <c r="CZM3293" s="137"/>
      <c r="CZN3293" s="137"/>
      <c r="CZO3293" s="137"/>
      <c r="CZP3293" s="137"/>
      <c r="CZQ3293" s="137"/>
      <c r="CZR3293" s="137"/>
      <c r="CZS3293" s="137"/>
      <c r="CZT3293" s="137"/>
      <c r="CZU3293" s="137"/>
      <c r="CZV3293" s="137"/>
      <c r="CZW3293" s="137"/>
      <c r="CZX3293" s="137"/>
      <c r="CZY3293" s="137"/>
      <c r="CZZ3293" s="137"/>
      <c r="DAA3293" s="137"/>
      <c r="DAB3293" s="137"/>
      <c r="DAC3293" s="137"/>
      <c r="DAD3293" s="137"/>
      <c r="DAE3293" s="137"/>
      <c r="DAF3293" s="137"/>
      <c r="DAG3293" s="137"/>
      <c r="DAH3293" s="137"/>
      <c r="DAI3293" s="137"/>
      <c r="DAJ3293" s="137"/>
      <c r="DAK3293" s="137"/>
      <c r="DAL3293" s="137"/>
      <c r="DAM3293" s="137"/>
      <c r="DAN3293" s="137"/>
      <c r="DAO3293" s="137"/>
      <c r="DAP3293" s="137"/>
      <c r="DAQ3293" s="137"/>
      <c r="DAR3293" s="137"/>
      <c r="DAS3293" s="137"/>
      <c r="DAT3293" s="137"/>
      <c r="DAU3293" s="137"/>
      <c r="DAV3293" s="137"/>
      <c r="DAW3293" s="137"/>
      <c r="DAX3293" s="137"/>
      <c r="DAY3293" s="137"/>
      <c r="DAZ3293" s="137"/>
      <c r="DBA3293" s="137"/>
      <c r="DBB3293" s="137"/>
      <c r="DBC3293" s="137"/>
      <c r="DBD3293" s="137"/>
      <c r="DBE3293" s="137"/>
      <c r="DBF3293" s="137"/>
      <c r="DBG3293" s="137"/>
      <c r="DBH3293" s="137"/>
      <c r="DBI3293" s="137"/>
      <c r="DBJ3293" s="137"/>
      <c r="DBK3293" s="137"/>
      <c r="DBL3293" s="137"/>
      <c r="DBM3293" s="137"/>
      <c r="DBN3293" s="137"/>
      <c r="DBO3293" s="137"/>
      <c r="DBP3293" s="137"/>
      <c r="DBQ3293" s="137"/>
      <c r="DBR3293" s="137"/>
      <c r="DBS3293" s="137"/>
      <c r="DBT3293" s="137"/>
      <c r="DBU3293" s="137"/>
      <c r="DBV3293" s="137"/>
      <c r="DBW3293" s="137"/>
      <c r="DBX3293" s="137"/>
      <c r="DBY3293" s="137"/>
      <c r="DBZ3293" s="137"/>
      <c r="DCA3293" s="137"/>
      <c r="DCB3293" s="137"/>
      <c r="DCC3293" s="137"/>
      <c r="DCD3293" s="137"/>
      <c r="DCE3293" s="137"/>
      <c r="DCF3293" s="137"/>
      <c r="DCG3293" s="137"/>
      <c r="DCH3293" s="137"/>
      <c r="DCI3293" s="137"/>
      <c r="DCJ3293" s="137"/>
      <c r="DCK3293" s="137"/>
      <c r="DCL3293" s="137"/>
      <c r="DCM3293" s="137"/>
      <c r="DCN3293" s="137"/>
      <c r="DCO3293" s="137"/>
      <c r="DCP3293" s="137"/>
      <c r="DCQ3293" s="137"/>
      <c r="DCR3293" s="137"/>
      <c r="DCS3293" s="137"/>
      <c r="DCT3293" s="137"/>
      <c r="DCU3293" s="137"/>
      <c r="DCV3293" s="137"/>
      <c r="DCW3293" s="137"/>
      <c r="DCX3293" s="137"/>
      <c r="DCY3293" s="137"/>
      <c r="DCZ3293" s="137"/>
      <c r="DDA3293" s="137"/>
      <c r="DDB3293" s="137"/>
      <c r="DDC3293" s="137"/>
      <c r="DDD3293" s="137"/>
      <c r="DDE3293" s="137"/>
      <c r="DDF3293" s="137"/>
      <c r="DDG3293" s="137"/>
      <c r="DDH3293" s="137"/>
      <c r="DDI3293" s="137"/>
      <c r="DDJ3293" s="137"/>
      <c r="DDK3293" s="137"/>
      <c r="DDL3293" s="137"/>
      <c r="DDM3293" s="137"/>
      <c r="DDN3293" s="137"/>
      <c r="DDO3293" s="137"/>
      <c r="DDP3293" s="137"/>
      <c r="DDQ3293" s="137"/>
      <c r="DDR3293" s="137"/>
      <c r="DDS3293" s="137"/>
      <c r="DDT3293" s="137"/>
      <c r="DDU3293" s="137"/>
      <c r="DDV3293" s="137"/>
      <c r="DDW3293" s="137"/>
      <c r="DDX3293" s="137"/>
      <c r="DDY3293" s="137"/>
      <c r="DDZ3293" s="137"/>
      <c r="DEA3293" s="137"/>
      <c r="DEB3293" s="137"/>
      <c r="DEC3293" s="137"/>
      <c r="DED3293" s="137"/>
      <c r="DEE3293" s="137"/>
      <c r="DEF3293" s="137"/>
      <c r="DEG3293" s="137"/>
      <c r="DEH3293" s="137"/>
      <c r="DEI3293" s="137"/>
      <c r="DEJ3293" s="137"/>
      <c r="DEK3293" s="137"/>
      <c r="DEL3293" s="137"/>
      <c r="DEM3293" s="137"/>
      <c r="DEN3293" s="137"/>
      <c r="DEO3293" s="137"/>
      <c r="DEP3293" s="137"/>
      <c r="DEQ3293" s="137"/>
      <c r="DER3293" s="137"/>
      <c r="DES3293" s="137"/>
      <c r="DET3293" s="137"/>
      <c r="DEU3293" s="137"/>
      <c r="DEV3293" s="137"/>
      <c r="DEW3293" s="137"/>
      <c r="DEX3293" s="137"/>
      <c r="DEY3293" s="137"/>
      <c r="DEZ3293" s="137"/>
      <c r="DFA3293" s="137"/>
      <c r="DFB3293" s="137"/>
      <c r="DFC3293" s="137"/>
      <c r="DFD3293" s="137"/>
      <c r="DFE3293" s="137"/>
      <c r="DFF3293" s="137"/>
      <c r="DFG3293" s="137"/>
      <c r="DFH3293" s="137"/>
      <c r="DFI3293" s="137"/>
      <c r="DFJ3293" s="137"/>
      <c r="DFK3293" s="137"/>
      <c r="DFL3293" s="137"/>
      <c r="DFM3293" s="137"/>
      <c r="DFN3293" s="137"/>
      <c r="DFO3293" s="137"/>
      <c r="DFP3293" s="137"/>
      <c r="DFQ3293" s="137"/>
      <c r="DFR3293" s="137"/>
      <c r="DFS3293" s="137"/>
      <c r="DFT3293" s="137"/>
      <c r="DFU3293" s="137"/>
      <c r="DFV3293" s="137"/>
      <c r="DFW3293" s="137"/>
      <c r="DFX3293" s="137"/>
      <c r="DFY3293" s="137"/>
      <c r="DFZ3293" s="137"/>
      <c r="DGA3293" s="137"/>
      <c r="DGB3293" s="137"/>
      <c r="DGC3293" s="137"/>
      <c r="DGD3293" s="137"/>
      <c r="DGE3293" s="137"/>
      <c r="DGF3293" s="137"/>
      <c r="DGG3293" s="137"/>
      <c r="DGH3293" s="137"/>
      <c r="DGI3293" s="137"/>
      <c r="DGJ3293" s="137"/>
      <c r="DGK3293" s="137"/>
      <c r="DGL3293" s="137"/>
      <c r="DGM3293" s="137"/>
      <c r="DGN3293" s="137"/>
      <c r="DGO3293" s="137"/>
      <c r="DGP3293" s="137"/>
      <c r="DGQ3293" s="137"/>
      <c r="DGR3293" s="137"/>
      <c r="DGS3293" s="137"/>
      <c r="DGT3293" s="137"/>
      <c r="DGU3293" s="137"/>
      <c r="DGV3293" s="137"/>
      <c r="DGW3293" s="137"/>
      <c r="DGX3293" s="137"/>
      <c r="DGY3293" s="137"/>
      <c r="DGZ3293" s="137"/>
      <c r="DHA3293" s="137"/>
      <c r="DHB3293" s="137"/>
      <c r="DHC3293" s="137"/>
      <c r="DHD3293" s="137"/>
      <c r="DHE3293" s="137"/>
      <c r="DHF3293" s="137"/>
      <c r="DHG3293" s="137"/>
      <c r="DHH3293" s="137"/>
      <c r="DHI3293" s="137"/>
      <c r="DHJ3293" s="137"/>
      <c r="DHK3293" s="137"/>
      <c r="DHL3293" s="137"/>
      <c r="DHM3293" s="137"/>
      <c r="DHN3293" s="137"/>
      <c r="DHO3293" s="137"/>
    </row>
    <row r="3294" spans="1:2927" s="148" customFormat="1" ht="26.4" customHeight="1" outlineLevel="1" x14ac:dyDescent="0.35">
      <c r="A3294" s="83" t="s">
        <v>4543</v>
      </c>
      <c r="B3294" s="84" t="s">
        <v>44</v>
      </c>
      <c r="C3294" s="109"/>
      <c r="D3294" s="109"/>
      <c r="E3294" s="101">
        <v>10000000</v>
      </c>
      <c r="F3294" s="114"/>
      <c r="G3294" s="114"/>
      <c r="H3294" s="114"/>
      <c r="I3294" s="101">
        <f t="shared" si="201"/>
        <v>10000000</v>
      </c>
      <c r="J3294" s="101">
        <v>10000000</v>
      </c>
      <c r="K3294" s="114"/>
      <c r="L3294" s="114"/>
      <c r="M3294" s="114"/>
      <c r="N3294" s="101">
        <f t="shared" si="200"/>
        <v>10000000</v>
      </c>
      <c r="O3294" s="88">
        <v>46189</v>
      </c>
      <c r="P3294" s="88">
        <v>46203</v>
      </c>
      <c r="Q3294" s="118">
        <v>7.0000000000000007E-2</v>
      </c>
      <c r="R3294" s="90" t="s">
        <v>33</v>
      </c>
      <c r="S3294" s="91" t="s">
        <v>45</v>
      </c>
      <c r="T3294" s="91"/>
      <c r="U3294" s="102"/>
      <c r="V3294" s="137"/>
      <c r="W3294" s="137"/>
      <c r="X3294" s="137"/>
      <c r="Y3294" s="137"/>
      <c r="Z3294" s="137"/>
      <c r="AA3294" s="137"/>
      <c r="AB3294" s="137"/>
      <c r="AC3294" s="137"/>
      <c r="AD3294" s="137"/>
      <c r="AE3294" s="137"/>
      <c r="AF3294" s="137"/>
      <c r="AG3294" s="137"/>
      <c r="AH3294" s="137"/>
      <c r="AI3294" s="137"/>
      <c r="AJ3294" s="137"/>
      <c r="AK3294" s="137"/>
      <c r="AL3294" s="137"/>
      <c r="AM3294" s="137"/>
      <c r="AN3294" s="137"/>
      <c r="AO3294" s="137"/>
      <c r="AP3294" s="137"/>
      <c r="AQ3294" s="137"/>
      <c r="AR3294" s="137"/>
      <c r="AS3294" s="137"/>
      <c r="AT3294" s="137"/>
      <c r="AU3294" s="137"/>
      <c r="AV3294" s="137"/>
      <c r="AW3294" s="137"/>
      <c r="AX3294" s="137"/>
      <c r="AY3294" s="137"/>
      <c r="AZ3294" s="137"/>
      <c r="BA3294" s="137"/>
      <c r="BB3294" s="137"/>
      <c r="BC3294" s="137"/>
      <c r="BD3294" s="137"/>
      <c r="BE3294" s="137"/>
      <c r="BF3294" s="137"/>
      <c r="BG3294" s="137"/>
      <c r="BH3294" s="137"/>
      <c r="BI3294" s="137"/>
      <c r="BJ3294" s="137"/>
      <c r="BK3294" s="137"/>
      <c r="BL3294" s="137"/>
      <c r="BM3294" s="137"/>
      <c r="BN3294" s="137"/>
      <c r="BO3294" s="137"/>
      <c r="BP3294" s="137"/>
      <c r="BQ3294" s="137"/>
      <c r="BR3294" s="137"/>
      <c r="BS3294" s="137"/>
      <c r="BT3294" s="137"/>
      <c r="BU3294" s="137"/>
      <c r="BV3294" s="137"/>
      <c r="BW3294" s="137"/>
      <c r="BX3294" s="137"/>
      <c r="BY3294" s="137"/>
      <c r="BZ3294" s="137"/>
      <c r="CA3294" s="137"/>
      <c r="CB3294" s="137"/>
      <c r="CC3294" s="137"/>
      <c r="CD3294" s="137"/>
      <c r="CE3294" s="137"/>
      <c r="CF3294" s="137"/>
      <c r="CG3294" s="137"/>
      <c r="CH3294" s="137"/>
      <c r="CI3294" s="137"/>
      <c r="CJ3294" s="137"/>
      <c r="CK3294" s="137"/>
      <c r="CL3294" s="137"/>
      <c r="CM3294" s="137"/>
      <c r="CN3294" s="137"/>
      <c r="CO3294" s="137"/>
      <c r="CP3294" s="137"/>
      <c r="CQ3294" s="137"/>
      <c r="CR3294" s="137"/>
      <c r="CS3294" s="137"/>
      <c r="CT3294" s="137"/>
      <c r="CU3294" s="137"/>
      <c r="CV3294" s="137"/>
      <c r="CW3294" s="137"/>
      <c r="CX3294" s="137"/>
      <c r="CY3294" s="137"/>
      <c r="CZ3294" s="137"/>
      <c r="DA3294" s="137"/>
      <c r="DB3294" s="137"/>
      <c r="DC3294" s="137"/>
      <c r="DD3294" s="137"/>
      <c r="DE3294" s="137"/>
      <c r="DF3294" s="137"/>
      <c r="DG3294" s="137"/>
      <c r="DH3294" s="137"/>
      <c r="DI3294" s="137"/>
      <c r="DJ3294" s="137"/>
      <c r="DK3294" s="137"/>
      <c r="DL3294" s="137"/>
      <c r="DM3294" s="137"/>
      <c r="DN3294" s="137"/>
      <c r="DO3294" s="137"/>
      <c r="DP3294" s="137"/>
      <c r="DQ3294" s="137"/>
      <c r="DR3294" s="137"/>
      <c r="DS3294" s="137"/>
      <c r="DT3294" s="137"/>
      <c r="DU3294" s="137"/>
      <c r="DV3294" s="137"/>
      <c r="DW3294" s="137"/>
      <c r="DX3294" s="137"/>
      <c r="DY3294" s="137"/>
      <c r="DZ3294" s="137"/>
      <c r="EA3294" s="137"/>
      <c r="EB3294" s="137"/>
      <c r="EC3294" s="137"/>
      <c r="ED3294" s="137"/>
      <c r="EE3294" s="137"/>
      <c r="EF3294" s="137"/>
      <c r="EG3294" s="137"/>
      <c r="EH3294" s="137"/>
      <c r="EI3294" s="137"/>
      <c r="EJ3294" s="137"/>
      <c r="EK3294" s="137"/>
      <c r="EL3294" s="137"/>
      <c r="EM3294" s="137"/>
      <c r="EN3294" s="137"/>
      <c r="EO3294" s="137"/>
      <c r="EP3294" s="137"/>
      <c r="EQ3294" s="137"/>
      <c r="ER3294" s="137"/>
      <c r="ES3294" s="137"/>
      <c r="ET3294" s="137"/>
      <c r="EU3294" s="137"/>
      <c r="EV3294" s="137"/>
      <c r="EW3294" s="137"/>
      <c r="EX3294" s="137"/>
      <c r="EY3294" s="137"/>
      <c r="EZ3294" s="137"/>
      <c r="FA3294" s="137"/>
      <c r="FB3294" s="137"/>
      <c r="FC3294" s="137"/>
      <c r="FD3294" s="137"/>
      <c r="FE3294" s="137"/>
      <c r="FF3294" s="137"/>
      <c r="FG3294" s="137"/>
      <c r="FH3294" s="137"/>
      <c r="FI3294" s="137"/>
      <c r="FJ3294" s="137"/>
      <c r="FK3294" s="137"/>
      <c r="FL3294" s="137"/>
      <c r="FM3294" s="137"/>
      <c r="FN3294" s="137"/>
      <c r="FO3294" s="137"/>
      <c r="FP3294" s="137"/>
      <c r="FQ3294" s="137"/>
      <c r="FR3294" s="137"/>
      <c r="FS3294" s="137"/>
      <c r="FT3294" s="137"/>
      <c r="FU3294" s="137"/>
      <c r="FV3294" s="137"/>
      <c r="FW3294" s="137"/>
      <c r="FX3294" s="137"/>
      <c r="FY3294" s="137"/>
      <c r="FZ3294" s="137"/>
      <c r="GA3294" s="137"/>
      <c r="GB3294" s="137"/>
      <c r="GC3294" s="137"/>
      <c r="GD3294" s="137"/>
      <c r="GE3294" s="137"/>
      <c r="GF3294" s="137"/>
      <c r="GG3294" s="137"/>
      <c r="GH3294" s="137"/>
      <c r="GI3294" s="137"/>
      <c r="GJ3294" s="137"/>
      <c r="GK3294" s="137"/>
      <c r="GL3294" s="137"/>
      <c r="GM3294" s="137"/>
      <c r="GN3294" s="137"/>
      <c r="GO3294" s="137"/>
      <c r="GP3294" s="137"/>
      <c r="GQ3294" s="137"/>
      <c r="GR3294" s="137"/>
      <c r="GS3294" s="137"/>
      <c r="GT3294" s="137"/>
      <c r="GU3294" s="137"/>
      <c r="GV3294" s="137"/>
      <c r="GW3294" s="137"/>
      <c r="GX3294" s="137"/>
      <c r="GY3294" s="137"/>
      <c r="GZ3294" s="137"/>
      <c r="HA3294" s="137"/>
      <c r="HB3294" s="137"/>
      <c r="HC3294" s="137"/>
      <c r="HD3294" s="137"/>
      <c r="HE3294" s="137"/>
      <c r="HF3294" s="137"/>
      <c r="HG3294" s="137"/>
      <c r="HH3294" s="137"/>
      <c r="HI3294" s="137"/>
      <c r="HJ3294" s="137"/>
      <c r="HK3294" s="137"/>
      <c r="HL3294" s="137"/>
      <c r="HM3294" s="137"/>
      <c r="HN3294" s="137"/>
      <c r="HO3294" s="137"/>
      <c r="HP3294" s="137"/>
      <c r="HQ3294" s="137"/>
      <c r="HR3294" s="137"/>
      <c r="HS3294" s="137"/>
      <c r="HT3294" s="137"/>
      <c r="HU3294" s="137"/>
      <c r="HV3294" s="137"/>
      <c r="HW3294" s="137"/>
      <c r="HX3294" s="137"/>
      <c r="HY3294" s="137"/>
      <c r="HZ3294" s="137"/>
      <c r="IA3294" s="137"/>
      <c r="IB3294" s="137"/>
      <c r="IC3294" s="137"/>
      <c r="ID3294" s="137"/>
      <c r="IE3294" s="137"/>
      <c r="IF3294" s="137"/>
      <c r="IG3294" s="137"/>
      <c r="IH3294" s="137"/>
      <c r="II3294" s="137"/>
      <c r="IJ3294" s="137"/>
      <c r="IK3294" s="137"/>
      <c r="IL3294" s="137"/>
      <c r="IM3294" s="137"/>
      <c r="IN3294" s="137"/>
      <c r="IO3294" s="137"/>
      <c r="IP3294" s="137"/>
      <c r="IQ3294" s="137"/>
      <c r="IR3294" s="137"/>
      <c r="IS3294" s="137"/>
      <c r="IT3294" s="137"/>
      <c r="IU3294" s="137"/>
      <c r="IV3294" s="137"/>
      <c r="IW3294" s="137"/>
      <c r="IX3294" s="137"/>
      <c r="IY3294" s="137"/>
      <c r="IZ3294" s="137"/>
      <c r="JA3294" s="137"/>
      <c r="JB3294" s="137"/>
      <c r="JC3294" s="137"/>
      <c r="JD3294" s="137"/>
      <c r="JE3294" s="137"/>
      <c r="JF3294" s="137"/>
      <c r="JG3294" s="137"/>
      <c r="JH3294" s="137"/>
      <c r="JI3294" s="137"/>
      <c r="JJ3294" s="137"/>
      <c r="JK3294" s="137"/>
      <c r="JL3294" s="137"/>
      <c r="JM3294" s="137"/>
      <c r="JN3294" s="137"/>
      <c r="JO3294" s="137"/>
      <c r="JP3294" s="137"/>
      <c r="JQ3294" s="137"/>
      <c r="JR3294" s="137"/>
      <c r="JS3294" s="137"/>
      <c r="JT3294" s="137"/>
      <c r="JU3294" s="137"/>
      <c r="JV3294" s="137"/>
      <c r="JW3294" s="137"/>
      <c r="JX3294" s="137"/>
      <c r="JY3294" s="137"/>
      <c r="JZ3294" s="137"/>
      <c r="KA3294" s="137"/>
      <c r="KB3294" s="137"/>
      <c r="KC3294" s="137"/>
      <c r="KD3294" s="137"/>
      <c r="KE3294" s="137"/>
      <c r="KF3294" s="137"/>
      <c r="KG3294" s="137"/>
      <c r="KH3294" s="137"/>
      <c r="KI3294" s="137"/>
      <c r="KJ3294" s="137"/>
      <c r="KK3294" s="137"/>
      <c r="KL3294" s="137"/>
      <c r="KM3294" s="137"/>
      <c r="KN3294" s="137"/>
      <c r="KO3294" s="137"/>
      <c r="KP3294" s="137"/>
      <c r="KQ3294" s="137"/>
      <c r="KR3294" s="137"/>
      <c r="KS3294" s="137"/>
      <c r="KT3294" s="137"/>
      <c r="KU3294" s="137"/>
      <c r="KV3294" s="137"/>
      <c r="KW3294" s="137"/>
      <c r="KX3294" s="137"/>
      <c r="KY3294" s="137"/>
      <c r="KZ3294" s="137"/>
      <c r="LA3294" s="137"/>
      <c r="LB3294" s="137"/>
      <c r="LC3294" s="137"/>
      <c r="LD3294" s="137"/>
      <c r="LE3294" s="137"/>
      <c r="LF3294" s="137"/>
      <c r="LG3294" s="137"/>
      <c r="LH3294" s="137"/>
      <c r="LI3294" s="137"/>
      <c r="LJ3294" s="137"/>
      <c r="LK3294" s="137"/>
      <c r="LL3294" s="137"/>
      <c r="LM3294" s="137"/>
      <c r="LN3294" s="137"/>
      <c r="LO3294" s="137"/>
      <c r="LP3294" s="137"/>
      <c r="LQ3294" s="137"/>
      <c r="LR3294" s="137"/>
      <c r="LS3294" s="137"/>
      <c r="LT3294" s="137"/>
      <c r="LU3294" s="137"/>
      <c r="LV3294" s="137"/>
      <c r="LW3294" s="137"/>
      <c r="LX3294" s="137"/>
      <c r="LY3294" s="137"/>
      <c r="LZ3294" s="137"/>
      <c r="MA3294" s="137"/>
      <c r="MB3294" s="137"/>
      <c r="MC3294" s="137"/>
      <c r="MD3294" s="137"/>
      <c r="ME3294" s="137"/>
      <c r="MF3294" s="137"/>
      <c r="MG3294" s="137"/>
      <c r="MH3294" s="137"/>
      <c r="MI3294" s="137"/>
      <c r="MJ3294" s="137"/>
      <c r="MK3294" s="137"/>
      <c r="ML3294" s="137"/>
      <c r="MM3294" s="137"/>
      <c r="MN3294" s="137"/>
      <c r="MO3294" s="137"/>
      <c r="MP3294" s="137"/>
      <c r="MQ3294" s="137"/>
      <c r="MR3294" s="137"/>
      <c r="MS3294" s="137"/>
      <c r="MT3294" s="137"/>
      <c r="MU3294" s="137"/>
      <c r="MV3294" s="137"/>
      <c r="MW3294" s="137"/>
      <c r="MX3294" s="137"/>
      <c r="MY3294" s="137"/>
      <c r="MZ3294" s="137"/>
      <c r="NA3294" s="137"/>
      <c r="NB3294" s="137"/>
      <c r="NC3294" s="137"/>
      <c r="ND3294" s="137"/>
      <c r="NE3294" s="137"/>
      <c r="NF3294" s="137"/>
      <c r="NG3294" s="137"/>
      <c r="NH3294" s="137"/>
      <c r="NI3294" s="137"/>
      <c r="NJ3294" s="137"/>
      <c r="NK3294" s="137"/>
      <c r="NL3294" s="137"/>
      <c r="NM3294" s="137"/>
      <c r="NN3294" s="137"/>
      <c r="NO3294" s="137"/>
      <c r="NP3294" s="137"/>
      <c r="NQ3294" s="137"/>
      <c r="NR3294" s="137"/>
      <c r="NS3294" s="137"/>
      <c r="NT3294" s="137"/>
      <c r="NU3294" s="137"/>
      <c r="NV3294" s="137"/>
      <c r="NW3294" s="137"/>
      <c r="NX3294" s="137"/>
      <c r="NY3294" s="137"/>
      <c r="NZ3294" s="137"/>
      <c r="OA3294" s="137"/>
      <c r="OB3294" s="137"/>
      <c r="OC3294" s="137"/>
      <c r="OD3294" s="137"/>
      <c r="OE3294" s="137"/>
      <c r="OF3294" s="137"/>
      <c r="OG3294" s="137"/>
      <c r="OH3294" s="137"/>
      <c r="OI3294" s="137"/>
      <c r="OJ3294" s="137"/>
      <c r="OK3294" s="137"/>
      <c r="OL3294" s="137"/>
      <c r="OM3294" s="137"/>
      <c r="ON3294" s="137"/>
      <c r="OO3294" s="137"/>
      <c r="OP3294" s="137"/>
      <c r="OQ3294" s="137"/>
      <c r="OR3294" s="137"/>
      <c r="OS3294" s="137"/>
      <c r="OT3294" s="137"/>
      <c r="OU3294" s="137"/>
      <c r="OV3294" s="137"/>
      <c r="OW3294" s="137"/>
      <c r="OX3294" s="137"/>
      <c r="OY3294" s="137"/>
      <c r="OZ3294" s="137"/>
      <c r="PA3294" s="137"/>
      <c r="PB3294" s="137"/>
      <c r="PC3294" s="137"/>
      <c r="PD3294" s="137"/>
      <c r="PE3294" s="137"/>
      <c r="PF3294" s="137"/>
      <c r="PG3294" s="137"/>
      <c r="PH3294" s="137"/>
      <c r="PI3294" s="137"/>
      <c r="PJ3294" s="137"/>
      <c r="PK3294" s="137"/>
      <c r="PL3294" s="137"/>
      <c r="PM3294" s="137"/>
      <c r="PN3294" s="137"/>
      <c r="PO3294" s="137"/>
      <c r="PP3294" s="137"/>
      <c r="PQ3294" s="137"/>
      <c r="PR3294" s="137"/>
      <c r="PS3294" s="137"/>
      <c r="PT3294" s="137"/>
      <c r="PU3294" s="137"/>
      <c r="PV3294" s="137"/>
      <c r="PW3294" s="137"/>
      <c r="PX3294" s="137"/>
      <c r="PY3294" s="137"/>
      <c r="PZ3294" s="137"/>
      <c r="QA3294" s="137"/>
      <c r="QB3294" s="137"/>
      <c r="QC3294" s="137"/>
      <c r="QD3294" s="137"/>
      <c r="QE3294" s="137"/>
      <c r="QF3294" s="137"/>
      <c r="QG3294" s="137"/>
      <c r="QH3294" s="137"/>
      <c r="QI3294" s="137"/>
      <c r="QJ3294" s="137"/>
      <c r="QK3294" s="137"/>
      <c r="QL3294" s="137"/>
      <c r="QM3294" s="137"/>
      <c r="QN3294" s="137"/>
      <c r="QO3294" s="137"/>
      <c r="QP3294" s="137"/>
      <c r="QQ3294" s="137"/>
      <c r="QR3294" s="137"/>
      <c r="QS3294" s="137"/>
      <c r="QT3294" s="137"/>
      <c r="QU3294" s="137"/>
      <c r="QV3294" s="137"/>
      <c r="QW3294" s="137"/>
      <c r="QX3294" s="137"/>
      <c r="QY3294" s="137"/>
      <c r="QZ3294" s="137"/>
      <c r="RA3294" s="137"/>
      <c r="RB3294" s="137"/>
      <c r="RC3294" s="137"/>
      <c r="RD3294" s="137"/>
      <c r="RE3294" s="137"/>
      <c r="RF3294" s="137"/>
      <c r="RG3294" s="137"/>
      <c r="RH3294" s="137"/>
      <c r="RI3294" s="137"/>
      <c r="RJ3294" s="137"/>
      <c r="RK3294" s="137"/>
      <c r="RL3294" s="137"/>
      <c r="RM3294" s="137"/>
      <c r="RN3294" s="137"/>
      <c r="RO3294" s="137"/>
      <c r="RP3294" s="137"/>
      <c r="RQ3294" s="137"/>
      <c r="RR3294" s="137"/>
      <c r="RS3294" s="137"/>
      <c r="RT3294" s="137"/>
      <c r="RU3294" s="137"/>
      <c r="RV3294" s="137"/>
      <c r="RW3294" s="137"/>
      <c r="RX3294" s="137"/>
      <c r="RY3294" s="137"/>
      <c r="RZ3294" s="137"/>
      <c r="SA3294" s="137"/>
      <c r="SB3294" s="137"/>
      <c r="SC3294" s="137"/>
      <c r="SD3294" s="137"/>
      <c r="SE3294" s="137"/>
      <c r="SF3294" s="137"/>
      <c r="SG3294" s="137"/>
      <c r="SH3294" s="137"/>
      <c r="SI3294" s="137"/>
      <c r="SJ3294" s="137"/>
      <c r="SK3294" s="137"/>
      <c r="SL3294" s="137"/>
      <c r="SM3294" s="137"/>
      <c r="SN3294" s="137"/>
      <c r="SO3294" s="137"/>
      <c r="SP3294" s="137"/>
      <c r="SQ3294" s="137"/>
      <c r="SR3294" s="137"/>
      <c r="SS3294" s="137"/>
      <c r="ST3294" s="137"/>
      <c r="SU3294" s="137"/>
      <c r="SV3294" s="137"/>
      <c r="SW3294" s="137"/>
      <c r="SX3294" s="137"/>
      <c r="SY3294" s="137"/>
      <c r="SZ3294" s="137"/>
      <c r="TA3294" s="137"/>
      <c r="TB3294" s="137"/>
      <c r="TC3294" s="137"/>
      <c r="TD3294" s="137"/>
      <c r="TE3294" s="137"/>
      <c r="TF3294" s="137"/>
      <c r="TG3294" s="137"/>
      <c r="TH3294" s="137"/>
      <c r="TI3294" s="137"/>
      <c r="TJ3294" s="137"/>
      <c r="TK3294" s="137"/>
      <c r="TL3294" s="137"/>
      <c r="TM3294" s="137"/>
      <c r="TN3294" s="137"/>
      <c r="TO3294" s="137"/>
      <c r="TP3294" s="137"/>
      <c r="TQ3294" s="137"/>
      <c r="TR3294" s="137"/>
      <c r="TS3294" s="137"/>
      <c r="TT3294" s="137"/>
      <c r="TU3294" s="137"/>
      <c r="TV3294" s="137"/>
      <c r="TW3294" s="137"/>
      <c r="TX3294" s="137"/>
      <c r="TY3294" s="137"/>
      <c r="TZ3294" s="137"/>
      <c r="UA3294" s="137"/>
      <c r="UB3294" s="137"/>
      <c r="UC3294" s="137"/>
      <c r="UD3294" s="137"/>
      <c r="UE3294" s="137"/>
      <c r="UF3294" s="137"/>
      <c r="UG3294" s="137"/>
      <c r="UH3294" s="137"/>
      <c r="UI3294" s="137"/>
      <c r="UJ3294" s="137"/>
      <c r="UK3294" s="137"/>
      <c r="UL3294" s="137"/>
      <c r="UM3294" s="137"/>
      <c r="UN3294" s="137"/>
      <c r="UO3294" s="137"/>
      <c r="UP3294" s="137"/>
      <c r="UQ3294" s="137"/>
      <c r="UR3294" s="137"/>
      <c r="US3294" s="137"/>
      <c r="UT3294" s="137"/>
      <c r="UU3294" s="137"/>
      <c r="UV3294" s="137"/>
      <c r="UW3294" s="137"/>
      <c r="UX3294" s="137"/>
      <c r="UY3294" s="137"/>
      <c r="UZ3294" s="137"/>
      <c r="VA3294" s="137"/>
      <c r="VB3294" s="137"/>
      <c r="VC3294" s="137"/>
      <c r="VD3294" s="137"/>
      <c r="VE3294" s="137"/>
      <c r="VF3294" s="137"/>
      <c r="VG3294" s="137"/>
      <c r="VH3294" s="137"/>
      <c r="VI3294" s="137"/>
      <c r="VJ3294" s="137"/>
      <c r="VK3294" s="137"/>
      <c r="VL3294" s="137"/>
      <c r="VM3294" s="137"/>
      <c r="VN3294" s="137"/>
      <c r="VO3294" s="137"/>
      <c r="VP3294" s="137"/>
      <c r="VQ3294" s="137"/>
      <c r="VR3294" s="137"/>
      <c r="VS3294" s="137"/>
      <c r="VT3294" s="137"/>
      <c r="VU3294" s="137"/>
      <c r="VV3294" s="137"/>
      <c r="VW3294" s="137"/>
      <c r="VX3294" s="137"/>
      <c r="VY3294" s="137"/>
      <c r="VZ3294" s="137"/>
      <c r="WA3294" s="137"/>
      <c r="WB3294" s="137"/>
      <c r="WC3294" s="137"/>
      <c r="WD3294" s="137"/>
      <c r="WE3294" s="137"/>
      <c r="WF3294" s="137"/>
      <c r="WG3294" s="137"/>
      <c r="WH3294" s="137"/>
      <c r="WI3294" s="137"/>
      <c r="WJ3294" s="137"/>
      <c r="WK3294" s="137"/>
      <c r="WL3294" s="137"/>
      <c r="WM3294" s="137"/>
      <c r="WN3294" s="137"/>
      <c r="WO3294" s="137"/>
      <c r="WP3294" s="137"/>
      <c r="WQ3294" s="137"/>
      <c r="WR3294" s="137"/>
      <c r="WS3294" s="137"/>
      <c r="WT3294" s="137"/>
      <c r="WU3294" s="137"/>
      <c r="WV3294" s="137"/>
      <c r="WW3294" s="137"/>
      <c r="WX3294" s="137"/>
      <c r="WY3294" s="137"/>
      <c r="WZ3294" s="137"/>
      <c r="XA3294" s="137"/>
      <c r="XB3294" s="137"/>
      <c r="XC3294" s="137"/>
      <c r="XD3294" s="137"/>
      <c r="XE3294" s="137"/>
      <c r="XF3294" s="137"/>
      <c r="XG3294" s="137"/>
      <c r="XH3294" s="137"/>
      <c r="XI3294" s="137"/>
      <c r="XJ3294" s="137"/>
      <c r="XK3294" s="137"/>
      <c r="XL3294" s="137"/>
      <c r="XM3294" s="137"/>
      <c r="XN3294" s="137"/>
      <c r="XO3294" s="137"/>
      <c r="XP3294" s="137"/>
      <c r="XQ3294" s="137"/>
      <c r="XR3294" s="137"/>
      <c r="XS3294" s="137"/>
      <c r="XT3294" s="137"/>
      <c r="XU3294" s="137"/>
      <c r="XV3294" s="137"/>
      <c r="XW3294" s="137"/>
      <c r="XX3294" s="137"/>
      <c r="XY3294" s="137"/>
      <c r="XZ3294" s="137"/>
      <c r="YA3294" s="137"/>
      <c r="YB3294" s="137"/>
      <c r="YC3294" s="137"/>
      <c r="YD3294" s="137"/>
      <c r="YE3294" s="137"/>
      <c r="YF3294" s="137"/>
      <c r="YG3294" s="137"/>
      <c r="YH3294" s="137"/>
      <c r="YI3294" s="137"/>
      <c r="YJ3294" s="137"/>
      <c r="YK3294" s="137"/>
      <c r="YL3294" s="137"/>
      <c r="YM3294" s="137"/>
      <c r="YN3294" s="137"/>
      <c r="YO3294" s="137"/>
      <c r="YP3294" s="137"/>
      <c r="YQ3294" s="137"/>
      <c r="YR3294" s="137"/>
      <c r="YS3294" s="137"/>
      <c r="YT3294" s="137"/>
      <c r="YU3294" s="137"/>
      <c r="YV3294" s="137"/>
      <c r="YW3294" s="137"/>
      <c r="YX3294" s="137"/>
      <c r="YY3294" s="137"/>
      <c r="YZ3294" s="137"/>
      <c r="ZA3294" s="137"/>
      <c r="ZB3294" s="137"/>
      <c r="ZC3294" s="137"/>
      <c r="ZD3294" s="137"/>
      <c r="ZE3294" s="137"/>
      <c r="ZF3294" s="137"/>
      <c r="ZG3294" s="137"/>
      <c r="ZH3294" s="137"/>
      <c r="ZI3294" s="137"/>
      <c r="ZJ3294" s="137"/>
      <c r="ZK3294" s="137"/>
      <c r="ZL3294" s="137"/>
      <c r="ZM3294" s="137"/>
      <c r="ZN3294" s="137"/>
      <c r="ZO3294" s="137"/>
      <c r="ZP3294" s="137"/>
      <c r="ZQ3294" s="137"/>
      <c r="ZR3294" s="137"/>
      <c r="ZS3294" s="137"/>
      <c r="ZT3294" s="137"/>
      <c r="ZU3294" s="137"/>
      <c r="ZV3294" s="137"/>
      <c r="ZW3294" s="137"/>
      <c r="ZX3294" s="137"/>
      <c r="ZY3294" s="137"/>
      <c r="ZZ3294" s="137"/>
      <c r="AAA3294" s="137"/>
      <c r="AAB3294" s="137"/>
      <c r="AAC3294" s="137"/>
      <c r="AAD3294" s="137"/>
      <c r="AAE3294" s="137"/>
      <c r="AAF3294" s="137"/>
      <c r="AAG3294" s="137"/>
      <c r="AAH3294" s="137"/>
      <c r="AAI3294" s="137"/>
      <c r="AAJ3294" s="137"/>
      <c r="AAK3294" s="137"/>
      <c r="AAL3294" s="137"/>
      <c r="AAM3294" s="137"/>
      <c r="AAN3294" s="137"/>
      <c r="AAO3294" s="137"/>
      <c r="AAP3294" s="137"/>
      <c r="AAQ3294" s="137"/>
      <c r="AAR3294" s="137"/>
      <c r="AAS3294" s="137"/>
      <c r="AAT3294" s="137"/>
      <c r="AAU3294" s="137"/>
      <c r="AAV3294" s="137"/>
      <c r="AAW3294" s="137"/>
      <c r="AAX3294" s="137"/>
      <c r="AAY3294" s="137"/>
      <c r="AAZ3294" s="137"/>
      <c r="ABA3294" s="137"/>
      <c r="ABB3294" s="137"/>
      <c r="ABC3294" s="137"/>
      <c r="ABD3294" s="137"/>
      <c r="ABE3294" s="137"/>
      <c r="ABF3294" s="137"/>
      <c r="ABG3294" s="137"/>
      <c r="ABH3294" s="137"/>
      <c r="ABI3294" s="137"/>
      <c r="ABJ3294" s="137"/>
      <c r="ABK3294" s="137"/>
      <c r="ABL3294" s="137"/>
      <c r="ABM3294" s="137"/>
      <c r="ABN3294" s="137"/>
      <c r="ABO3294" s="137"/>
      <c r="ABP3294" s="137"/>
      <c r="ABQ3294" s="137"/>
      <c r="ABR3294" s="137"/>
      <c r="ABS3294" s="137"/>
      <c r="ABT3294" s="137"/>
      <c r="ABU3294" s="137"/>
      <c r="ABV3294" s="137"/>
      <c r="ABW3294" s="137"/>
      <c r="ABX3294" s="137"/>
      <c r="ABY3294" s="137"/>
      <c r="ABZ3294" s="137"/>
      <c r="ACA3294" s="137"/>
      <c r="ACB3294" s="137"/>
      <c r="ACC3294" s="137"/>
      <c r="ACD3294" s="137"/>
      <c r="ACE3294" s="137"/>
      <c r="ACF3294" s="137"/>
      <c r="ACG3294" s="137"/>
      <c r="ACH3294" s="137"/>
      <c r="ACI3294" s="137"/>
      <c r="ACJ3294" s="137"/>
      <c r="ACK3294" s="137"/>
      <c r="ACL3294" s="137"/>
      <c r="ACM3294" s="137"/>
      <c r="ACN3294" s="137"/>
      <c r="ACO3294" s="137"/>
      <c r="ACP3294" s="137"/>
      <c r="ACQ3294" s="137"/>
      <c r="ACR3294" s="137"/>
      <c r="ACS3294" s="137"/>
      <c r="ACT3294" s="137"/>
      <c r="ACU3294" s="137"/>
      <c r="ACV3294" s="137"/>
      <c r="ACW3294" s="137"/>
      <c r="ACX3294" s="137"/>
      <c r="ACY3294" s="137"/>
      <c r="ACZ3294" s="137"/>
      <c r="ADA3294" s="137"/>
      <c r="ADB3294" s="137"/>
      <c r="ADC3294" s="137"/>
      <c r="ADD3294" s="137"/>
      <c r="ADE3294" s="137"/>
      <c r="ADF3294" s="137"/>
      <c r="ADG3294" s="137"/>
      <c r="ADH3294" s="137"/>
      <c r="ADI3294" s="137"/>
      <c r="ADJ3294" s="137"/>
      <c r="ADK3294" s="137"/>
      <c r="ADL3294" s="137"/>
      <c r="ADM3294" s="137"/>
      <c r="ADN3294" s="137"/>
      <c r="ADO3294" s="137"/>
      <c r="ADP3294" s="137"/>
      <c r="ADQ3294" s="137"/>
      <c r="ADR3294" s="137"/>
      <c r="ADS3294" s="137"/>
      <c r="ADT3294" s="137"/>
      <c r="ADU3294" s="137"/>
      <c r="ADV3294" s="137"/>
      <c r="ADW3294" s="137"/>
      <c r="ADX3294" s="137"/>
      <c r="ADY3294" s="137"/>
      <c r="ADZ3294" s="137"/>
      <c r="AEA3294" s="137"/>
      <c r="AEB3294" s="137"/>
      <c r="AEC3294" s="137"/>
      <c r="AED3294" s="137"/>
      <c r="AEE3294" s="137"/>
      <c r="AEF3294" s="137"/>
      <c r="AEG3294" s="137"/>
      <c r="AEH3294" s="137"/>
      <c r="AEI3294" s="137"/>
      <c r="AEJ3294" s="137"/>
      <c r="AEK3294" s="137"/>
      <c r="AEL3294" s="137"/>
      <c r="AEM3294" s="137"/>
      <c r="AEN3294" s="137"/>
      <c r="AEO3294" s="137"/>
      <c r="AEP3294" s="137"/>
      <c r="AEQ3294" s="137"/>
      <c r="AER3294" s="137"/>
      <c r="AES3294" s="137"/>
      <c r="AET3294" s="137"/>
      <c r="AEU3294" s="137"/>
      <c r="AEV3294" s="137"/>
      <c r="AEW3294" s="137"/>
      <c r="AEX3294" s="137"/>
      <c r="AEY3294" s="137"/>
      <c r="AEZ3294" s="137"/>
      <c r="AFA3294" s="137"/>
      <c r="AFB3294" s="137"/>
      <c r="AFC3294" s="137"/>
      <c r="AFD3294" s="137"/>
      <c r="AFE3294" s="137"/>
      <c r="AFF3294" s="137"/>
      <c r="AFG3294" s="137"/>
      <c r="AFH3294" s="137"/>
      <c r="AFI3294" s="137"/>
      <c r="AFJ3294" s="137"/>
      <c r="AFK3294" s="137"/>
      <c r="AFL3294" s="137"/>
      <c r="AFM3294" s="137"/>
      <c r="AFN3294" s="137"/>
      <c r="AFO3294" s="137"/>
      <c r="AFP3294" s="137"/>
      <c r="AFQ3294" s="137"/>
      <c r="AFR3294" s="137"/>
      <c r="AFS3294" s="137"/>
      <c r="AFT3294" s="137"/>
      <c r="AFU3294" s="137"/>
      <c r="AFV3294" s="137"/>
      <c r="AFW3294" s="137"/>
      <c r="AFX3294" s="137"/>
      <c r="AFY3294" s="137"/>
      <c r="AFZ3294" s="137"/>
      <c r="AGA3294" s="137"/>
      <c r="AGB3294" s="137"/>
      <c r="AGC3294" s="137"/>
      <c r="AGD3294" s="137"/>
      <c r="AGE3294" s="137"/>
      <c r="AGF3294" s="137"/>
      <c r="AGG3294" s="137"/>
      <c r="AGH3294" s="137"/>
      <c r="AGI3294" s="137"/>
      <c r="AGJ3294" s="137"/>
      <c r="AGK3294" s="137"/>
      <c r="AGL3294" s="137"/>
      <c r="AGM3294" s="137"/>
      <c r="AGN3294" s="137"/>
      <c r="AGO3294" s="137"/>
      <c r="AGP3294" s="137"/>
      <c r="AGQ3294" s="137"/>
      <c r="AGR3294" s="137"/>
      <c r="AGS3294" s="137"/>
      <c r="AGT3294" s="137"/>
      <c r="AGU3294" s="137"/>
      <c r="AGV3294" s="137"/>
      <c r="AGW3294" s="137"/>
      <c r="AGX3294" s="137"/>
      <c r="AGY3294" s="137"/>
      <c r="AGZ3294" s="137"/>
      <c r="AHA3294" s="137"/>
      <c r="AHB3294" s="137"/>
      <c r="AHC3294" s="137"/>
      <c r="AHD3294" s="137"/>
      <c r="AHE3294" s="137"/>
      <c r="AHF3294" s="137"/>
      <c r="AHG3294" s="137"/>
      <c r="AHH3294" s="137"/>
      <c r="AHI3294" s="137"/>
      <c r="AHJ3294" s="137"/>
      <c r="AHK3294" s="137"/>
      <c r="AHL3294" s="137"/>
      <c r="AHM3294" s="137"/>
      <c r="AHN3294" s="137"/>
      <c r="AHO3294" s="137"/>
      <c r="AHP3294" s="137"/>
      <c r="AHQ3294" s="137"/>
      <c r="AHR3294" s="137"/>
      <c r="AHS3294" s="137"/>
      <c r="AHT3294" s="137"/>
      <c r="AHU3294" s="137"/>
      <c r="AHV3294" s="137"/>
      <c r="AHW3294" s="137"/>
      <c r="AHX3294" s="137"/>
      <c r="AHY3294" s="137"/>
      <c r="AHZ3294" s="137"/>
      <c r="AIA3294" s="137"/>
      <c r="AIB3294" s="137"/>
      <c r="AIC3294" s="137"/>
      <c r="AID3294" s="137"/>
      <c r="AIE3294" s="137"/>
      <c r="AIF3294" s="137"/>
      <c r="AIG3294" s="137"/>
      <c r="AIH3294" s="137"/>
      <c r="AII3294" s="137"/>
      <c r="AIJ3294" s="137"/>
      <c r="AIK3294" s="137"/>
      <c r="AIL3294" s="137"/>
      <c r="AIM3294" s="137"/>
      <c r="AIN3294" s="137"/>
      <c r="AIO3294" s="137"/>
      <c r="AIP3294" s="137"/>
      <c r="AIQ3294" s="137"/>
      <c r="AIR3294" s="137"/>
      <c r="AIS3294" s="137"/>
      <c r="AIT3294" s="137"/>
      <c r="AIU3294" s="137"/>
      <c r="AIV3294" s="137"/>
      <c r="AIW3294" s="137"/>
      <c r="AIX3294" s="137"/>
      <c r="AIY3294" s="137"/>
      <c r="AIZ3294" s="137"/>
      <c r="AJA3294" s="137"/>
      <c r="AJB3294" s="137"/>
      <c r="AJC3294" s="137"/>
      <c r="AJD3294" s="137"/>
      <c r="AJE3294" s="137"/>
      <c r="AJF3294" s="137"/>
      <c r="AJG3294" s="137"/>
      <c r="AJH3294" s="137"/>
      <c r="AJI3294" s="137"/>
      <c r="AJJ3294" s="137"/>
      <c r="AJK3294" s="137"/>
      <c r="AJL3294" s="137"/>
      <c r="AJM3294" s="137"/>
      <c r="AJN3294" s="137"/>
      <c r="AJO3294" s="137"/>
      <c r="AJP3294" s="137"/>
      <c r="AJQ3294" s="137"/>
      <c r="AJR3294" s="137"/>
      <c r="AJS3294" s="137"/>
      <c r="AJT3294" s="137"/>
      <c r="AJU3294" s="137"/>
      <c r="AJV3294" s="137"/>
      <c r="AJW3294" s="137"/>
      <c r="AJX3294" s="137"/>
      <c r="AJY3294" s="137"/>
      <c r="AJZ3294" s="137"/>
      <c r="AKA3294" s="137"/>
      <c r="AKB3294" s="137"/>
      <c r="AKC3294" s="137"/>
      <c r="AKD3294" s="137"/>
      <c r="AKE3294" s="137"/>
      <c r="AKF3294" s="137"/>
      <c r="AKG3294" s="137"/>
      <c r="AKH3294" s="137"/>
      <c r="AKI3294" s="137"/>
      <c r="AKJ3294" s="137"/>
      <c r="AKK3294" s="137"/>
      <c r="AKL3294" s="137"/>
      <c r="AKM3294" s="137"/>
      <c r="AKN3294" s="137"/>
      <c r="AKO3294" s="137"/>
      <c r="AKP3294" s="137"/>
      <c r="AKQ3294" s="137"/>
      <c r="AKR3294" s="137"/>
      <c r="AKS3294" s="137"/>
      <c r="AKT3294" s="137"/>
      <c r="AKU3294" s="137"/>
      <c r="AKV3294" s="137"/>
      <c r="AKW3294" s="137"/>
      <c r="AKX3294" s="137"/>
      <c r="AKY3294" s="137"/>
      <c r="AKZ3294" s="137"/>
      <c r="ALA3294" s="137"/>
      <c r="ALB3294" s="137"/>
      <c r="ALC3294" s="137"/>
      <c r="ALD3294" s="137"/>
      <c r="ALE3294" s="137"/>
      <c r="ALF3294" s="137"/>
      <c r="ALG3294" s="137"/>
      <c r="ALH3294" s="137"/>
      <c r="ALI3294" s="137"/>
      <c r="ALJ3294" s="137"/>
      <c r="ALK3294" s="137"/>
      <c r="ALL3294" s="137"/>
      <c r="ALM3294" s="137"/>
      <c r="ALN3294" s="137"/>
      <c r="ALO3294" s="137"/>
      <c r="ALP3294" s="137"/>
      <c r="ALQ3294" s="137"/>
      <c r="ALR3294" s="137"/>
      <c r="ALS3294" s="137"/>
      <c r="ALT3294" s="137"/>
      <c r="ALU3294" s="137"/>
      <c r="ALV3294" s="137"/>
      <c r="ALW3294" s="137"/>
      <c r="ALX3294" s="137"/>
      <c r="ALY3294" s="137"/>
      <c r="ALZ3294" s="137"/>
      <c r="AMA3294" s="137"/>
      <c r="AMB3294" s="137"/>
      <c r="AMC3294" s="137"/>
      <c r="AMD3294" s="137"/>
      <c r="AME3294" s="137"/>
      <c r="AMF3294" s="137"/>
      <c r="AMG3294" s="137"/>
      <c r="AMH3294" s="137"/>
      <c r="AMI3294" s="137"/>
      <c r="AMJ3294" s="137"/>
      <c r="AMK3294" s="137"/>
      <c r="AML3294" s="137"/>
      <c r="AMM3294" s="137"/>
      <c r="AMN3294" s="137"/>
      <c r="AMO3294" s="137"/>
      <c r="AMP3294" s="137"/>
      <c r="AMQ3294" s="137"/>
      <c r="AMR3294" s="137"/>
      <c r="AMS3294" s="137"/>
      <c r="AMT3294" s="137"/>
      <c r="AMU3294" s="137"/>
      <c r="AMV3294" s="137"/>
      <c r="AMW3294" s="137"/>
      <c r="AMX3294" s="137"/>
      <c r="AMY3294" s="137"/>
      <c r="AMZ3294" s="137"/>
      <c r="ANA3294" s="137"/>
      <c r="ANB3294" s="137"/>
      <c r="ANC3294" s="137"/>
      <c r="AND3294" s="137"/>
      <c r="ANE3294" s="137"/>
      <c r="ANF3294" s="137"/>
      <c r="ANG3294" s="137"/>
      <c r="ANH3294" s="137"/>
      <c r="ANI3294" s="137"/>
      <c r="ANJ3294" s="137"/>
      <c r="ANK3294" s="137"/>
      <c r="ANL3294" s="137"/>
      <c r="ANM3294" s="137"/>
      <c r="ANN3294" s="137"/>
      <c r="ANO3294" s="137"/>
      <c r="ANP3294" s="137"/>
      <c r="ANQ3294" s="137"/>
      <c r="ANR3294" s="137"/>
      <c r="ANS3294" s="137"/>
      <c r="ANT3294" s="137"/>
      <c r="ANU3294" s="137"/>
      <c r="ANV3294" s="137"/>
      <c r="ANW3294" s="137"/>
      <c r="ANX3294" s="137"/>
      <c r="ANY3294" s="137"/>
      <c r="ANZ3294" s="137"/>
      <c r="AOA3294" s="137"/>
      <c r="AOB3294" s="137"/>
      <c r="AOC3294" s="137"/>
      <c r="AOD3294" s="137"/>
      <c r="AOE3294" s="137"/>
      <c r="AOF3294" s="137"/>
      <c r="AOG3294" s="137"/>
      <c r="AOH3294" s="137"/>
      <c r="AOI3294" s="137"/>
      <c r="AOJ3294" s="137"/>
      <c r="AOK3294" s="137"/>
      <c r="AOL3294" s="137"/>
      <c r="AOM3294" s="137"/>
      <c r="AON3294" s="137"/>
      <c r="AOO3294" s="137"/>
      <c r="AOP3294" s="137"/>
      <c r="AOQ3294" s="137"/>
      <c r="AOR3294" s="137"/>
      <c r="AOS3294" s="137"/>
      <c r="AOT3294" s="137"/>
      <c r="AOU3294" s="137"/>
      <c r="AOV3294" s="137"/>
      <c r="AOW3294" s="137"/>
      <c r="AOX3294" s="137"/>
      <c r="AOY3294" s="137"/>
      <c r="AOZ3294" s="137"/>
      <c r="APA3294" s="137"/>
      <c r="APB3294" s="137"/>
      <c r="APC3294" s="137"/>
      <c r="APD3294" s="137"/>
      <c r="APE3294" s="137"/>
      <c r="APF3294" s="137"/>
      <c r="APG3294" s="137"/>
      <c r="APH3294" s="137"/>
      <c r="API3294" s="137"/>
      <c r="APJ3294" s="137"/>
      <c r="APK3294" s="137"/>
      <c r="APL3294" s="137"/>
      <c r="APM3294" s="137"/>
      <c r="APN3294" s="137"/>
      <c r="APO3294" s="137"/>
      <c r="APP3294" s="137"/>
      <c r="APQ3294" s="137"/>
      <c r="APR3294" s="137"/>
      <c r="APS3294" s="137"/>
      <c r="APT3294" s="137"/>
      <c r="APU3294" s="137"/>
      <c r="APV3294" s="137"/>
      <c r="APW3294" s="137"/>
      <c r="APX3294" s="137"/>
      <c r="APY3294" s="137"/>
      <c r="APZ3294" s="137"/>
      <c r="AQA3294" s="137"/>
      <c r="AQB3294" s="137"/>
      <c r="AQC3294" s="137"/>
      <c r="AQD3294" s="137"/>
      <c r="AQE3294" s="137"/>
      <c r="AQF3294" s="137"/>
      <c r="AQG3294" s="137"/>
      <c r="AQH3294" s="137"/>
      <c r="AQI3294" s="137"/>
      <c r="AQJ3294" s="137"/>
      <c r="AQK3294" s="137"/>
      <c r="AQL3294" s="137"/>
      <c r="AQM3294" s="137"/>
      <c r="AQN3294" s="137"/>
      <c r="AQO3294" s="137"/>
      <c r="AQP3294" s="137"/>
      <c r="AQQ3294" s="137"/>
      <c r="AQR3294" s="137"/>
      <c r="AQS3294" s="137"/>
      <c r="AQT3294" s="137"/>
      <c r="AQU3294" s="137"/>
      <c r="AQV3294" s="137"/>
      <c r="AQW3294" s="137"/>
      <c r="AQX3294" s="137"/>
      <c r="AQY3294" s="137"/>
      <c r="AQZ3294" s="137"/>
      <c r="ARA3294" s="137"/>
      <c r="ARB3294" s="137"/>
      <c r="ARC3294" s="137"/>
      <c r="ARD3294" s="137"/>
      <c r="ARE3294" s="137"/>
      <c r="ARF3294" s="137"/>
      <c r="ARG3294" s="137"/>
      <c r="ARH3294" s="137"/>
      <c r="ARI3294" s="137"/>
      <c r="ARJ3294" s="137"/>
      <c r="ARK3294" s="137"/>
      <c r="ARL3294" s="137"/>
      <c r="ARM3294" s="137"/>
      <c r="ARN3294" s="137"/>
      <c r="ARO3294" s="137"/>
      <c r="ARP3294" s="137"/>
      <c r="ARQ3294" s="137"/>
      <c r="ARR3294" s="137"/>
      <c r="ARS3294" s="137"/>
      <c r="ART3294" s="137"/>
      <c r="ARU3294" s="137"/>
      <c r="ARV3294" s="137"/>
      <c r="ARW3294" s="137"/>
      <c r="ARX3294" s="137"/>
      <c r="ARY3294" s="137"/>
      <c r="ARZ3294" s="137"/>
      <c r="ASA3294" s="137"/>
      <c r="ASB3294" s="137"/>
      <c r="ASC3294" s="137"/>
      <c r="ASD3294" s="137"/>
      <c r="ASE3294" s="137"/>
      <c r="ASF3294" s="137"/>
      <c r="ASG3294" s="137"/>
      <c r="ASH3294" s="137"/>
      <c r="ASI3294" s="137"/>
      <c r="ASJ3294" s="137"/>
      <c r="ASK3294" s="137"/>
      <c r="ASL3294" s="137"/>
      <c r="ASM3294" s="137"/>
      <c r="ASN3294" s="137"/>
      <c r="ASO3294" s="137"/>
      <c r="ASP3294" s="137"/>
      <c r="ASQ3294" s="137"/>
      <c r="ASR3294" s="137"/>
      <c r="ASS3294" s="137"/>
      <c r="AST3294" s="137"/>
      <c r="ASU3294" s="137"/>
      <c r="ASV3294" s="137"/>
      <c r="ASW3294" s="137"/>
      <c r="ASX3294" s="137"/>
      <c r="ASY3294" s="137"/>
      <c r="ASZ3294" s="137"/>
      <c r="ATA3294" s="137"/>
      <c r="ATB3294" s="137"/>
      <c r="ATC3294" s="137"/>
      <c r="ATD3294" s="137"/>
      <c r="ATE3294" s="137"/>
      <c r="ATF3294" s="137"/>
      <c r="ATG3294" s="137"/>
      <c r="ATH3294" s="137"/>
      <c r="ATI3294" s="137"/>
      <c r="ATJ3294" s="137"/>
      <c r="ATK3294" s="137"/>
      <c r="ATL3294" s="137"/>
      <c r="ATM3294" s="137"/>
      <c r="ATN3294" s="137"/>
      <c r="ATO3294" s="137"/>
      <c r="ATP3294" s="137"/>
      <c r="ATQ3294" s="137"/>
      <c r="ATR3294" s="137"/>
      <c r="ATS3294" s="137"/>
      <c r="ATT3294" s="137"/>
      <c r="ATU3294" s="137"/>
      <c r="ATV3294" s="137"/>
      <c r="ATW3294" s="137"/>
      <c r="ATX3294" s="137"/>
      <c r="ATY3294" s="137"/>
      <c r="ATZ3294" s="137"/>
      <c r="AUA3294" s="137"/>
      <c r="AUB3294" s="137"/>
      <c r="AUC3294" s="137"/>
      <c r="AUD3294" s="137"/>
      <c r="AUE3294" s="137"/>
      <c r="AUF3294" s="137"/>
      <c r="AUG3294" s="137"/>
      <c r="AUH3294" s="137"/>
      <c r="AUI3294" s="137"/>
      <c r="AUJ3294" s="137"/>
      <c r="AUK3294" s="137"/>
      <c r="AUL3294" s="137"/>
      <c r="AUM3294" s="137"/>
      <c r="AUN3294" s="137"/>
      <c r="AUO3294" s="137"/>
      <c r="AUP3294" s="137"/>
      <c r="AUQ3294" s="137"/>
      <c r="AUR3294" s="137"/>
      <c r="AUS3294" s="137"/>
      <c r="AUT3294" s="137"/>
      <c r="AUU3294" s="137"/>
      <c r="AUV3294" s="137"/>
      <c r="AUW3294" s="137"/>
      <c r="AUX3294" s="137"/>
      <c r="AUY3294" s="137"/>
      <c r="AUZ3294" s="137"/>
      <c r="AVA3294" s="137"/>
      <c r="AVB3294" s="137"/>
      <c r="AVC3294" s="137"/>
      <c r="AVD3294" s="137"/>
      <c r="AVE3294" s="137"/>
      <c r="AVF3294" s="137"/>
      <c r="AVG3294" s="137"/>
      <c r="AVH3294" s="137"/>
      <c r="AVI3294" s="137"/>
      <c r="AVJ3294" s="137"/>
      <c r="AVK3294" s="137"/>
      <c r="AVL3294" s="137"/>
      <c r="AVM3294" s="137"/>
      <c r="AVN3294" s="137"/>
      <c r="AVO3294" s="137"/>
      <c r="AVP3294" s="137"/>
      <c r="AVQ3294" s="137"/>
      <c r="AVR3294" s="137"/>
      <c r="AVS3294" s="137"/>
      <c r="AVT3294" s="137"/>
      <c r="AVU3294" s="137"/>
      <c r="AVV3294" s="137"/>
      <c r="AVW3294" s="137"/>
      <c r="AVX3294" s="137"/>
      <c r="AVY3294" s="137"/>
      <c r="AVZ3294" s="137"/>
      <c r="AWA3294" s="137"/>
      <c r="AWB3294" s="137"/>
      <c r="AWC3294" s="137"/>
      <c r="AWD3294" s="137"/>
      <c r="AWE3294" s="137"/>
      <c r="AWF3294" s="137"/>
      <c r="AWG3294" s="137"/>
      <c r="AWH3294" s="137"/>
      <c r="AWI3294" s="137"/>
      <c r="AWJ3294" s="137"/>
      <c r="AWK3294" s="137"/>
      <c r="AWL3294" s="137"/>
      <c r="AWM3294" s="137"/>
      <c r="AWN3294" s="137"/>
      <c r="AWO3294" s="137"/>
      <c r="AWP3294" s="137"/>
      <c r="AWQ3294" s="137"/>
      <c r="AWR3294" s="137"/>
      <c r="AWS3294" s="137"/>
      <c r="AWT3294" s="137"/>
      <c r="AWU3294" s="137"/>
      <c r="AWV3294" s="137"/>
      <c r="AWW3294" s="137"/>
      <c r="AWX3294" s="137"/>
      <c r="AWY3294" s="137"/>
      <c r="AWZ3294" s="137"/>
      <c r="AXA3294" s="137"/>
      <c r="AXB3294" s="137"/>
      <c r="AXC3294" s="137"/>
      <c r="AXD3294" s="137"/>
      <c r="AXE3294" s="137"/>
      <c r="AXF3294" s="137"/>
      <c r="AXG3294" s="137"/>
      <c r="AXH3294" s="137"/>
      <c r="AXI3294" s="137"/>
      <c r="AXJ3294" s="137"/>
      <c r="AXK3294" s="137"/>
      <c r="AXL3294" s="137"/>
      <c r="AXM3294" s="137"/>
      <c r="AXN3294" s="137"/>
      <c r="AXO3294" s="137"/>
      <c r="AXP3294" s="137"/>
      <c r="AXQ3294" s="137"/>
      <c r="AXR3294" s="137"/>
      <c r="AXS3294" s="137"/>
      <c r="AXT3294" s="137"/>
      <c r="AXU3294" s="137"/>
      <c r="AXV3294" s="137"/>
      <c r="AXW3294" s="137"/>
      <c r="AXX3294" s="137"/>
      <c r="AXY3294" s="137"/>
      <c r="AXZ3294" s="137"/>
      <c r="AYA3294" s="137"/>
      <c r="AYB3294" s="137"/>
      <c r="AYC3294" s="137"/>
      <c r="AYD3294" s="137"/>
      <c r="AYE3294" s="137"/>
      <c r="AYF3294" s="137"/>
      <c r="AYG3294" s="137"/>
      <c r="AYH3294" s="137"/>
      <c r="AYI3294" s="137"/>
      <c r="AYJ3294" s="137"/>
      <c r="AYK3294" s="137"/>
      <c r="AYL3294" s="137"/>
      <c r="AYM3294" s="137"/>
      <c r="AYN3294" s="137"/>
      <c r="AYO3294" s="137"/>
      <c r="AYP3294" s="137"/>
      <c r="AYQ3294" s="137"/>
      <c r="AYR3294" s="137"/>
      <c r="AYS3294" s="137"/>
      <c r="AYT3294" s="137"/>
      <c r="AYU3294" s="137"/>
      <c r="AYV3294" s="137"/>
      <c r="AYW3294" s="137"/>
      <c r="AYX3294" s="137"/>
      <c r="AYY3294" s="137"/>
      <c r="AYZ3294" s="137"/>
      <c r="AZA3294" s="137"/>
      <c r="AZB3294" s="137"/>
      <c r="AZC3294" s="137"/>
      <c r="AZD3294" s="137"/>
      <c r="AZE3294" s="137"/>
      <c r="AZF3294" s="137"/>
      <c r="AZG3294" s="137"/>
      <c r="AZH3294" s="137"/>
      <c r="AZI3294" s="137"/>
      <c r="AZJ3294" s="137"/>
      <c r="AZK3294" s="137"/>
      <c r="AZL3294" s="137"/>
      <c r="AZM3294" s="137"/>
      <c r="AZN3294" s="137"/>
      <c r="AZO3294" s="137"/>
      <c r="AZP3294" s="137"/>
      <c r="AZQ3294" s="137"/>
      <c r="AZR3294" s="137"/>
      <c r="AZS3294" s="137"/>
      <c r="AZT3294" s="137"/>
      <c r="AZU3294" s="137"/>
      <c r="AZV3294" s="137"/>
      <c r="AZW3294" s="137"/>
      <c r="AZX3294" s="137"/>
      <c r="AZY3294" s="137"/>
      <c r="AZZ3294" s="137"/>
      <c r="BAA3294" s="137"/>
      <c r="BAB3294" s="137"/>
      <c r="BAC3294" s="137"/>
      <c r="BAD3294" s="137"/>
      <c r="BAE3294" s="137"/>
      <c r="BAF3294" s="137"/>
      <c r="BAG3294" s="137"/>
      <c r="BAH3294" s="137"/>
      <c r="BAI3294" s="137"/>
      <c r="BAJ3294" s="137"/>
      <c r="BAK3294" s="137"/>
      <c r="BAL3294" s="137"/>
      <c r="BAM3294" s="137"/>
      <c r="BAN3294" s="137"/>
      <c r="BAO3294" s="137"/>
      <c r="BAP3294" s="137"/>
      <c r="BAQ3294" s="137"/>
      <c r="BAR3294" s="137"/>
      <c r="BAS3294" s="137"/>
      <c r="BAT3294" s="137"/>
      <c r="BAU3294" s="137"/>
      <c r="BAV3294" s="137"/>
      <c r="BAW3294" s="137"/>
      <c r="BAX3294" s="137"/>
      <c r="BAY3294" s="137"/>
      <c r="BAZ3294" s="137"/>
      <c r="BBA3294" s="137"/>
      <c r="BBB3294" s="137"/>
      <c r="BBC3294" s="137"/>
      <c r="BBD3294" s="137"/>
      <c r="BBE3294" s="137"/>
      <c r="BBF3294" s="137"/>
      <c r="BBG3294" s="137"/>
      <c r="BBH3294" s="137"/>
      <c r="BBI3294" s="137"/>
      <c r="BBJ3294" s="137"/>
      <c r="BBK3294" s="137"/>
      <c r="BBL3294" s="137"/>
      <c r="BBM3294" s="137"/>
      <c r="BBN3294" s="137"/>
      <c r="BBO3294" s="137"/>
      <c r="BBP3294" s="137"/>
      <c r="BBQ3294" s="137"/>
      <c r="BBR3294" s="137"/>
      <c r="BBS3294" s="137"/>
      <c r="BBT3294" s="137"/>
      <c r="BBU3294" s="137"/>
      <c r="BBV3294" s="137"/>
      <c r="BBW3294" s="137"/>
      <c r="BBX3294" s="137"/>
      <c r="BBY3294" s="137"/>
      <c r="BBZ3294" s="137"/>
      <c r="BCA3294" s="137"/>
      <c r="BCB3294" s="137"/>
      <c r="BCC3294" s="137"/>
      <c r="BCD3294" s="137"/>
      <c r="BCE3294" s="137"/>
      <c r="BCF3294" s="137"/>
      <c r="BCG3294" s="137"/>
      <c r="BCH3294" s="137"/>
      <c r="BCI3294" s="137"/>
      <c r="BCJ3294" s="137"/>
      <c r="BCK3294" s="137"/>
      <c r="BCL3294" s="137"/>
      <c r="BCM3294" s="137"/>
      <c r="BCN3294" s="137"/>
      <c r="BCO3294" s="137"/>
      <c r="BCP3294" s="137"/>
      <c r="BCQ3294" s="137"/>
      <c r="BCR3294" s="137"/>
      <c r="BCS3294" s="137"/>
      <c r="BCT3294" s="137"/>
      <c r="BCU3294" s="137"/>
      <c r="BCV3294" s="137"/>
      <c r="BCW3294" s="137"/>
      <c r="BCX3294" s="137"/>
      <c r="BCY3294" s="137"/>
      <c r="BCZ3294" s="137"/>
      <c r="BDA3294" s="137"/>
      <c r="BDB3294" s="137"/>
      <c r="BDC3294" s="137"/>
      <c r="BDD3294" s="137"/>
      <c r="BDE3294" s="137"/>
      <c r="BDF3294" s="137"/>
      <c r="BDG3294" s="137"/>
      <c r="BDH3294" s="137"/>
      <c r="BDI3294" s="137"/>
      <c r="BDJ3294" s="137"/>
      <c r="BDK3294" s="137"/>
      <c r="BDL3294" s="137"/>
      <c r="BDM3294" s="137"/>
      <c r="BDN3294" s="137"/>
      <c r="BDO3294" s="137"/>
      <c r="BDP3294" s="137"/>
      <c r="BDQ3294" s="137"/>
      <c r="BDR3294" s="137"/>
      <c r="BDS3294" s="137"/>
      <c r="BDT3294" s="137"/>
      <c r="BDU3294" s="137"/>
      <c r="BDV3294" s="137"/>
      <c r="BDW3294" s="137"/>
      <c r="BDX3294" s="137"/>
      <c r="BDY3294" s="137"/>
      <c r="BDZ3294" s="137"/>
      <c r="BEA3294" s="137"/>
      <c r="BEB3294" s="137"/>
      <c r="BEC3294" s="137"/>
      <c r="BED3294" s="137"/>
      <c r="BEE3294" s="137"/>
      <c r="BEF3294" s="137"/>
      <c r="BEG3294" s="137"/>
      <c r="BEH3294" s="137"/>
      <c r="BEI3294" s="137"/>
      <c r="BEJ3294" s="137"/>
      <c r="BEK3294" s="137"/>
      <c r="BEL3294" s="137"/>
      <c r="BEM3294" s="137"/>
      <c r="BEN3294" s="137"/>
      <c r="BEO3294" s="137"/>
      <c r="BEP3294" s="137"/>
      <c r="BEQ3294" s="137"/>
      <c r="BER3294" s="137"/>
      <c r="BES3294" s="137"/>
      <c r="BET3294" s="137"/>
      <c r="BEU3294" s="137"/>
      <c r="BEV3294" s="137"/>
      <c r="BEW3294" s="137"/>
      <c r="BEX3294" s="137"/>
      <c r="BEY3294" s="137"/>
      <c r="BEZ3294" s="137"/>
      <c r="BFA3294" s="137"/>
      <c r="BFB3294" s="137"/>
      <c r="BFC3294" s="137"/>
      <c r="BFD3294" s="137"/>
      <c r="BFE3294" s="137"/>
      <c r="BFF3294" s="137"/>
      <c r="BFG3294" s="137"/>
      <c r="BFH3294" s="137"/>
      <c r="BFI3294" s="137"/>
      <c r="BFJ3294" s="137"/>
      <c r="BFK3294" s="137"/>
      <c r="BFL3294" s="137"/>
      <c r="BFM3294" s="137"/>
      <c r="BFN3294" s="137"/>
      <c r="BFO3294" s="137"/>
      <c r="BFP3294" s="137"/>
      <c r="BFQ3294" s="137"/>
      <c r="BFR3294" s="137"/>
      <c r="BFS3294" s="137"/>
      <c r="BFT3294" s="137"/>
      <c r="BFU3294" s="137"/>
      <c r="BFV3294" s="137"/>
      <c r="BFW3294" s="137"/>
      <c r="BFX3294" s="137"/>
      <c r="BFY3294" s="137"/>
      <c r="BFZ3294" s="137"/>
      <c r="BGA3294" s="137"/>
      <c r="BGB3294" s="137"/>
      <c r="BGC3294" s="137"/>
      <c r="BGD3294" s="137"/>
      <c r="BGE3294" s="137"/>
      <c r="BGF3294" s="137"/>
      <c r="BGG3294" s="137"/>
      <c r="BGH3294" s="137"/>
      <c r="BGI3294" s="137"/>
      <c r="BGJ3294" s="137"/>
      <c r="BGK3294" s="137"/>
      <c r="BGL3294" s="137"/>
      <c r="BGM3294" s="137"/>
      <c r="BGN3294" s="137"/>
      <c r="BGO3294" s="137"/>
      <c r="BGP3294" s="137"/>
      <c r="BGQ3294" s="137"/>
      <c r="BGR3294" s="137"/>
      <c r="BGS3294" s="137"/>
      <c r="BGT3294" s="137"/>
      <c r="BGU3294" s="137"/>
      <c r="BGV3294" s="137"/>
      <c r="BGW3294" s="137"/>
      <c r="BGX3294" s="137"/>
      <c r="BGY3294" s="137"/>
      <c r="BGZ3294" s="137"/>
      <c r="BHA3294" s="137"/>
      <c r="BHB3294" s="137"/>
      <c r="BHC3294" s="137"/>
      <c r="BHD3294" s="137"/>
      <c r="BHE3294" s="137"/>
      <c r="BHF3294" s="137"/>
      <c r="BHG3294" s="137"/>
      <c r="BHH3294" s="137"/>
      <c r="BHI3294" s="137"/>
      <c r="BHJ3294" s="137"/>
      <c r="BHK3294" s="137"/>
      <c r="BHL3294" s="137"/>
      <c r="BHM3294" s="137"/>
      <c r="BHN3294" s="137"/>
      <c r="BHO3294" s="137"/>
      <c r="BHP3294" s="137"/>
      <c r="BHQ3294" s="137"/>
      <c r="BHR3294" s="137"/>
      <c r="BHS3294" s="137"/>
      <c r="BHT3294" s="137"/>
      <c r="BHU3294" s="137"/>
      <c r="BHV3294" s="137"/>
      <c r="BHW3294" s="137"/>
      <c r="BHX3294" s="137"/>
      <c r="BHY3294" s="137"/>
      <c r="BHZ3294" s="137"/>
      <c r="BIA3294" s="137"/>
      <c r="BIB3294" s="137"/>
      <c r="BIC3294" s="137"/>
      <c r="BID3294" s="137"/>
      <c r="BIE3294" s="137"/>
      <c r="BIF3294" s="137"/>
      <c r="BIG3294" s="137"/>
      <c r="BIH3294" s="137"/>
      <c r="BII3294" s="137"/>
      <c r="BIJ3294" s="137"/>
      <c r="BIK3294" s="137"/>
      <c r="BIL3294" s="137"/>
      <c r="BIM3294" s="137"/>
      <c r="BIN3294" s="137"/>
      <c r="BIO3294" s="137"/>
      <c r="BIP3294" s="137"/>
      <c r="BIQ3294" s="137"/>
      <c r="BIR3294" s="137"/>
      <c r="BIS3294" s="137"/>
      <c r="BIT3294" s="137"/>
      <c r="BIU3294" s="137"/>
      <c r="BIV3294" s="137"/>
      <c r="BIW3294" s="137"/>
      <c r="BIX3294" s="137"/>
      <c r="BIY3294" s="137"/>
      <c r="BIZ3294" s="137"/>
      <c r="BJA3294" s="137"/>
      <c r="BJB3294" s="137"/>
      <c r="BJC3294" s="137"/>
      <c r="BJD3294" s="137"/>
      <c r="BJE3294" s="137"/>
      <c r="BJF3294" s="137"/>
      <c r="BJG3294" s="137"/>
      <c r="BJH3294" s="137"/>
      <c r="BJI3294" s="137"/>
      <c r="BJJ3294" s="137"/>
      <c r="BJK3294" s="137"/>
      <c r="BJL3294" s="137"/>
      <c r="BJM3294" s="137"/>
      <c r="BJN3294" s="137"/>
      <c r="BJO3294" s="137"/>
      <c r="BJP3294" s="137"/>
      <c r="BJQ3294" s="137"/>
      <c r="BJR3294" s="137"/>
      <c r="BJS3294" s="137"/>
      <c r="BJT3294" s="137"/>
      <c r="BJU3294" s="137"/>
      <c r="BJV3294" s="137"/>
      <c r="BJW3294" s="137"/>
      <c r="BJX3294" s="137"/>
      <c r="BJY3294" s="137"/>
      <c r="BJZ3294" s="137"/>
      <c r="BKA3294" s="137"/>
      <c r="BKB3294" s="137"/>
      <c r="BKC3294" s="137"/>
      <c r="BKD3294" s="137"/>
      <c r="BKE3294" s="137"/>
      <c r="BKF3294" s="137"/>
      <c r="BKG3294" s="137"/>
      <c r="BKH3294" s="137"/>
      <c r="BKI3294" s="137"/>
      <c r="BKJ3294" s="137"/>
      <c r="BKK3294" s="137"/>
      <c r="BKL3294" s="137"/>
      <c r="BKM3294" s="137"/>
      <c r="BKN3294" s="137"/>
      <c r="BKO3294" s="137"/>
      <c r="BKP3294" s="137"/>
      <c r="BKQ3294" s="137"/>
      <c r="BKR3294" s="137"/>
      <c r="BKS3294" s="137"/>
      <c r="BKT3294" s="137"/>
      <c r="BKU3294" s="137"/>
      <c r="BKV3294" s="137"/>
      <c r="BKW3294" s="137"/>
      <c r="BKX3294" s="137"/>
      <c r="BKY3294" s="137"/>
      <c r="BKZ3294" s="137"/>
      <c r="BLA3294" s="137"/>
      <c r="BLB3294" s="137"/>
      <c r="BLC3294" s="137"/>
      <c r="BLD3294" s="137"/>
      <c r="BLE3294" s="137"/>
      <c r="BLF3294" s="137"/>
      <c r="BLG3294" s="137"/>
      <c r="BLH3294" s="137"/>
      <c r="BLI3294" s="137"/>
      <c r="BLJ3294" s="137"/>
      <c r="BLK3294" s="137"/>
      <c r="BLL3294" s="137"/>
      <c r="BLM3294" s="137"/>
      <c r="BLN3294" s="137"/>
      <c r="BLO3294" s="137"/>
      <c r="BLP3294" s="137"/>
      <c r="BLQ3294" s="137"/>
      <c r="BLR3294" s="137"/>
      <c r="BLS3294" s="137"/>
      <c r="BLT3294" s="137"/>
      <c r="BLU3294" s="137"/>
      <c r="BLV3294" s="137"/>
      <c r="BLW3294" s="137"/>
      <c r="BLX3294" s="137"/>
      <c r="BLY3294" s="137"/>
      <c r="BLZ3294" s="137"/>
      <c r="BMA3294" s="137"/>
      <c r="BMB3294" s="137"/>
      <c r="BMC3294" s="137"/>
      <c r="BMD3294" s="137"/>
      <c r="BME3294" s="137"/>
      <c r="BMF3294" s="137"/>
      <c r="BMG3294" s="137"/>
      <c r="BMH3294" s="137"/>
      <c r="BMI3294" s="137"/>
      <c r="BMJ3294" s="137"/>
      <c r="BMK3294" s="137"/>
      <c r="BML3294" s="137"/>
      <c r="BMM3294" s="137"/>
      <c r="BMN3294" s="137"/>
      <c r="BMO3294" s="137"/>
      <c r="BMP3294" s="137"/>
      <c r="BMQ3294" s="137"/>
      <c r="BMR3294" s="137"/>
      <c r="BMS3294" s="137"/>
      <c r="BMT3294" s="137"/>
      <c r="BMU3294" s="137"/>
      <c r="BMV3294" s="137"/>
      <c r="BMW3294" s="137"/>
      <c r="BMX3294" s="137"/>
      <c r="BMY3294" s="137"/>
      <c r="BMZ3294" s="137"/>
      <c r="BNA3294" s="137"/>
      <c r="BNB3294" s="137"/>
      <c r="BNC3294" s="137"/>
      <c r="BND3294" s="137"/>
      <c r="BNE3294" s="137"/>
      <c r="BNF3294" s="137"/>
      <c r="BNG3294" s="137"/>
      <c r="BNH3294" s="137"/>
      <c r="BNI3294" s="137"/>
      <c r="BNJ3294" s="137"/>
      <c r="BNK3294" s="137"/>
      <c r="BNL3294" s="137"/>
      <c r="BNM3294" s="137"/>
      <c r="BNN3294" s="137"/>
      <c r="BNO3294" s="137"/>
      <c r="BNP3294" s="137"/>
      <c r="BNQ3294" s="137"/>
      <c r="BNR3294" s="137"/>
      <c r="BNS3294" s="137"/>
      <c r="BNT3294" s="137"/>
      <c r="BNU3294" s="137"/>
      <c r="BNV3294" s="137"/>
      <c r="BNW3294" s="137"/>
      <c r="BNX3294" s="137"/>
      <c r="BNY3294" s="137"/>
      <c r="BNZ3294" s="137"/>
      <c r="BOA3294" s="137"/>
      <c r="BOB3294" s="137"/>
      <c r="BOC3294" s="137"/>
      <c r="BOD3294" s="137"/>
      <c r="BOE3294" s="137"/>
      <c r="BOF3294" s="137"/>
      <c r="BOG3294" s="137"/>
      <c r="BOH3294" s="137"/>
      <c r="BOI3294" s="137"/>
      <c r="BOJ3294" s="137"/>
      <c r="BOK3294" s="137"/>
      <c r="BOL3294" s="137"/>
      <c r="BOM3294" s="137"/>
      <c r="BON3294" s="137"/>
      <c r="BOO3294" s="137"/>
      <c r="BOP3294" s="137"/>
      <c r="BOQ3294" s="137"/>
      <c r="BOR3294" s="137"/>
      <c r="BOS3294" s="137"/>
      <c r="BOT3294" s="137"/>
      <c r="BOU3294" s="137"/>
      <c r="BOV3294" s="137"/>
      <c r="BOW3294" s="137"/>
      <c r="BOX3294" s="137"/>
      <c r="BOY3294" s="137"/>
      <c r="BOZ3294" s="137"/>
      <c r="BPA3294" s="137"/>
      <c r="BPB3294" s="137"/>
      <c r="BPC3294" s="137"/>
      <c r="BPD3294" s="137"/>
      <c r="BPE3294" s="137"/>
      <c r="BPF3294" s="137"/>
      <c r="BPG3294" s="137"/>
      <c r="BPH3294" s="137"/>
      <c r="BPI3294" s="137"/>
      <c r="BPJ3294" s="137"/>
      <c r="BPK3294" s="137"/>
      <c r="BPL3294" s="137"/>
      <c r="BPM3294" s="137"/>
      <c r="BPN3294" s="137"/>
      <c r="BPO3294" s="137"/>
      <c r="BPP3294" s="137"/>
      <c r="BPQ3294" s="137"/>
      <c r="BPR3294" s="137"/>
      <c r="BPS3294" s="137"/>
      <c r="BPT3294" s="137"/>
      <c r="BPU3294" s="137"/>
      <c r="BPV3294" s="137"/>
      <c r="BPW3294" s="137"/>
      <c r="BPX3294" s="137"/>
      <c r="BPY3294" s="137"/>
      <c r="BPZ3294" s="137"/>
      <c r="BQA3294" s="137"/>
      <c r="BQB3294" s="137"/>
      <c r="BQC3294" s="137"/>
      <c r="BQD3294" s="137"/>
      <c r="BQE3294" s="137"/>
      <c r="BQF3294" s="137"/>
      <c r="BQG3294" s="137"/>
      <c r="BQH3294" s="137"/>
      <c r="BQI3294" s="137"/>
      <c r="BQJ3294" s="137"/>
      <c r="BQK3294" s="137"/>
      <c r="BQL3294" s="137"/>
      <c r="BQM3294" s="137"/>
      <c r="BQN3294" s="137"/>
      <c r="BQO3294" s="137"/>
      <c r="BQP3294" s="137"/>
      <c r="BQQ3294" s="137"/>
      <c r="BQR3294" s="137"/>
      <c r="BQS3294" s="137"/>
      <c r="BQT3294" s="137"/>
      <c r="BQU3294" s="137"/>
      <c r="BQV3294" s="137"/>
      <c r="BQW3294" s="137"/>
      <c r="BQX3294" s="137"/>
      <c r="BQY3294" s="137"/>
      <c r="BQZ3294" s="137"/>
      <c r="BRA3294" s="137"/>
      <c r="BRB3294" s="137"/>
      <c r="BRC3294" s="137"/>
      <c r="BRD3294" s="137"/>
      <c r="BRE3294" s="137"/>
      <c r="BRF3294" s="137"/>
      <c r="BRG3294" s="137"/>
      <c r="BRH3294" s="137"/>
      <c r="BRI3294" s="137"/>
      <c r="BRJ3294" s="137"/>
      <c r="BRK3294" s="137"/>
      <c r="BRL3294" s="137"/>
      <c r="BRM3294" s="137"/>
      <c r="BRN3294" s="137"/>
      <c r="BRO3294" s="137"/>
      <c r="BRP3294" s="137"/>
      <c r="BRQ3294" s="137"/>
      <c r="BRR3294" s="137"/>
      <c r="BRS3294" s="137"/>
      <c r="BRT3294" s="137"/>
      <c r="BRU3294" s="137"/>
      <c r="BRV3294" s="137"/>
      <c r="BRW3294" s="137"/>
      <c r="BRX3294" s="137"/>
      <c r="BRY3294" s="137"/>
      <c r="BRZ3294" s="137"/>
      <c r="BSA3294" s="137"/>
      <c r="BSB3294" s="137"/>
      <c r="BSC3294" s="137"/>
      <c r="BSD3294" s="137"/>
      <c r="BSE3294" s="137"/>
      <c r="BSF3294" s="137"/>
      <c r="BSG3294" s="137"/>
      <c r="BSH3294" s="137"/>
      <c r="BSI3294" s="137"/>
      <c r="BSJ3294" s="137"/>
      <c r="BSK3294" s="137"/>
      <c r="BSL3294" s="137"/>
      <c r="BSM3294" s="137"/>
      <c r="BSN3294" s="137"/>
      <c r="BSO3294" s="137"/>
      <c r="BSP3294" s="137"/>
      <c r="BSQ3294" s="137"/>
      <c r="BSR3294" s="137"/>
      <c r="BSS3294" s="137"/>
      <c r="BST3294" s="137"/>
      <c r="BSU3294" s="137"/>
      <c r="BSV3294" s="137"/>
      <c r="BSW3294" s="137"/>
      <c r="BSX3294" s="137"/>
      <c r="BSY3294" s="137"/>
      <c r="BSZ3294" s="137"/>
      <c r="BTA3294" s="137"/>
      <c r="BTB3294" s="137"/>
      <c r="BTC3294" s="137"/>
      <c r="BTD3294" s="137"/>
      <c r="BTE3294" s="137"/>
      <c r="BTF3294" s="137"/>
      <c r="BTG3294" s="137"/>
      <c r="BTH3294" s="137"/>
      <c r="BTI3294" s="137"/>
      <c r="BTJ3294" s="137"/>
      <c r="BTK3294" s="137"/>
      <c r="BTL3294" s="137"/>
      <c r="BTM3294" s="137"/>
      <c r="BTN3294" s="137"/>
      <c r="BTO3294" s="137"/>
      <c r="BTP3294" s="137"/>
      <c r="BTQ3294" s="137"/>
      <c r="BTR3294" s="137"/>
      <c r="BTS3294" s="137"/>
      <c r="BTT3294" s="137"/>
      <c r="BTU3294" s="137"/>
      <c r="BTV3294" s="137"/>
      <c r="BTW3294" s="137"/>
      <c r="BTX3294" s="137"/>
      <c r="BTY3294" s="137"/>
      <c r="BTZ3294" s="137"/>
      <c r="BUA3294" s="137"/>
      <c r="BUB3294" s="137"/>
      <c r="BUC3294" s="137"/>
      <c r="BUD3294" s="137"/>
      <c r="BUE3294" s="137"/>
      <c r="BUF3294" s="137"/>
      <c r="BUG3294" s="137"/>
      <c r="BUH3294" s="137"/>
      <c r="BUI3294" s="137"/>
      <c r="BUJ3294" s="137"/>
      <c r="BUK3294" s="137"/>
      <c r="BUL3294" s="137"/>
      <c r="BUM3294" s="137"/>
      <c r="BUN3294" s="137"/>
      <c r="BUO3294" s="137"/>
      <c r="BUP3294" s="137"/>
      <c r="BUQ3294" s="137"/>
      <c r="BUR3294" s="137"/>
      <c r="BUS3294" s="137"/>
      <c r="BUT3294" s="137"/>
      <c r="BUU3294" s="137"/>
      <c r="BUV3294" s="137"/>
      <c r="BUW3294" s="137"/>
      <c r="BUX3294" s="137"/>
      <c r="BUY3294" s="137"/>
      <c r="BUZ3294" s="137"/>
      <c r="BVA3294" s="137"/>
      <c r="BVB3294" s="137"/>
      <c r="BVC3294" s="137"/>
      <c r="BVD3294" s="137"/>
      <c r="BVE3294" s="137"/>
      <c r="BVF3294" s="137"/>
      <c r="BVG3294" s="137"/>
      <c r="BVH3294" s="137"/>
      <c r="BVI3294" s="137"/>
      <c r="BVJ3294" s="137"/>
      <c r="BVK3294" s="137"/>
      <c r="BVL3294" s="137"/>
      <c r="BVM3294" s="137"/>
      <c r="BVN3294" s="137"/>
      <c r="BVO3294" s="137"/>
      <c r="BVP3294" s="137"/>
      <c r="BVQ3294" s="137"/>
      <c r="BVR3294" s="137"/>
      <c r="BVS3294" s="137"/>
      <c r="BVT3294" s="137"/>
      <c r="BVU3294" s="137"/>
      <c r="BVV3294" s="137"/>
      <c r="BVW3294" s="137"/>
      <c r="BVX3294" s="137"/>
      <c r="BVY3294" s="137"/>
      <c r="BVZ3294" s="137"/>
      <c r="BWA3294" s="137"/>
      <c r="BWB3294" s="137"/>
      <c r="BWC3294" s="137"/>
      <c r="BWD3294" s="137"/>
      <c r="BWE3294" s="137"/>
      <c r="BWF3294" s="137"/>
      <c r="BWG3294" s="137"/>
      <c r="BWH3294" s="137"/>
      <c r="BWI3294" s="137"/>
      <c r="BWJ3294" s="137"/>
      <c r="BWK3294" s="137"/>
      <c r="BWL3294" s="137"/>
      <c r="BWM3294" s="137"/>
      <c r="BWN3294" s="137"/>
      <c r="BWO3294" s="137"/>
      <c r="BWP3294" s="137"/>
      <c r="BWQ3294" s="137"/>
      <c r="BWR3294" s="137"/>
      <c r="BWS3294" s="137"/>
      <c r="BWT3294" s="137"/>
      <c r="BWU3294" s="137"/>
      <c r="BWV3294" s="137"/>
      <c r="BWW3294" s="137"/>
      <c r="BWX3294" s="137"/>
      <c r="BWY3294" s="137"/>
      <c r="BWZ3294" s="137"/>
      <c r="BXA3294" s="137"/>
      <c r="BXB3294" s="137"/>
      <c r="BXC3294" s="137"/>
      <c r="BXD3294" s="137"/>
      <c r="BXE3294" s="137"/>
      <c r="BXF3294" s="137"/>
      <c r="BXG3294" s="137"/>
      <c r="BXH3294" s="137"/>
      <c r="BXI3294" s="137"/>
      <c r="BXJ3294" s="137"/>
      <c r="BXK3294" s="137"/>
      <c r="BXL3294" s="137"/>
      <c r="BXM3294" s="137"/>
      <c r="BXN3294" s="137"/>
      <c r="BXO3294" s="137"/>
      <c r="BXP3294" s="137"/>
      <c r="BXQ3294" s="137"/>
      <c r="BXR3294" s="137"/>
      <c r="BXS3294" s="137"/>
      <c r="BXT3294" s="137"/>
      <c r="BXU3294" s="137"/>
      <c r="BXV3294" s="137"/>
      <c r="BXW3294" s="137"/>
      <c r="BXX3294" s="137"/>
      <c r="BXY3294" s="137"/>
      <c r="BXZ3294" s="137"/>
      <c r="BYA3294" s="137"/>
      <c r="BYB3294" s="137"/>
      <c r="BYC3294" s="137"/>
      <c r="BYD3294" s="137"/>
      <c r="BYE3294" s="137"/>
      <c r="BYF3294" s="137"/>
      <c r="BYG3294" s="137"/>
      <c r="BYH3294" s="137"/>
      <c r="BYI3294" s="137"/>
      <c r="BYJ3294" s="137"/>
      <c r="BYK3294" s="137"/>
      <c r="BYL3294" s="137"/>
      <c r="BYM3294" s="137"/>
      <c r="BYN3294" s="137"/>
      <c r="BYO3294" s="137"/>
      <c r="BYP3294" s="137"/>
      <c r="BYQ3294" s="137"/>
      <c r="BYR3294" s="137"/>
      <c r="BYS3294" s="137"/>
      <c r="BYT3294" s="137"/>
      <c r="BYU3294" s="137"/>
      <c r="BYV3294" s="137"/>
      <c r="BYW3294" s="137"/>
      <c r="BYX3294" s="137"/>
      <c r="BYY3294" s="137"/>
      <c r="BYZ3294" s="137"/>
      <c r="BZA3294" s="137"/>
      <c r="BZB3294" s="137"/>
      <c r="BZC3294" s="137"/>
      <c r="BZD3294" s="137"/>
      <c r="BZE3294" s="137"/>
      <c r="BZF3294" s="137"/>
      <c r="BZG3294" s="137"/>
      <c r="BZH3294" s="137"/>
      <c r="BZI3294" s="137"/>
      <c r="BZJ3294" s="137"/>
      <c r="BZK3294" s="137"/>
      <c r="BZL3294" s="137"/>
      <c r="BZM3294" s="137"/>
      <c r="BZN3294" s="137"/>
      <c r="BZO3294" s="137"/>
      <c r="BZP3294" s="137"/>
      <c r="BZQ3294" s="137"/>
      <c r="BZR3294" s="137"/>
      <c r="BZS3294" s="137"/>
      <c r="BZT3294" s="137"/>
      <c r="BZU3294" s="137"/>
      <c r="BZV3294" s="137"/>
      <c r="BZW3294" s="137"/>
      <c r="BZX3294" s="137"/>
      <c r="BZY3294" s="137"/>
      <c r="BZZ3294" s="137"/>
      <c r="CAA3294" s="137"/>
      <c r="CAB3294" s="137"/>
      <c r="CAC3294" s="137"/>
      <c r="CAD3294" s="137"/>
      <c r="CAE3294" s="137"/>
      <c r="CAF3294" s="137"/>
      <c r="CAG3294" s="137"/>
      <c r="CAH3294" s="137"/>
      <c r="CAI3294" s="137"/>
      <c r="CAJ3294" s="137"/>
      <c r="CAK3294" s="137"/>
      <c r="CAL3294" s="137"/>
      <c r="CAM3294" s="137"/>
      <c r="CAN3294" s="137"/>
      <c r="CAO3294" s="137"/>
      <c r="CAP3294" s="137"/>
      <c r="CAQ3294" s="137"/>
      <c r="CAR3294" s="137"/>
      <c r="CAS3294" s="137"/>
      <c r="CAT3294" s="137"/>
      <c r="CAU3294" s="137"/>
      <c r="CAV3294" s="137"/>
      <c r="CAW3294" s="137"/>
      <c r="CAX3294" s="137"/>
      <c r="CAY3294" s="137"/>
      <c r="CAZ3294" s="137"/>
      <c r="CBA3294" s="137"/>
      <c r="CBB3294" s="137"/>
      <c r="CBC3294" s="137"/>
      <c r="CBD3294" s="137"/>
      <c r="CBE3294" s="137"/>
      <c r="CBF3294" s="137"/>
      <c r="CBG3294" s="137"/>
      <c r="CBH3294" s="137"/>
      <c r="CBI3294" s="137"/>
      <c r="CBJ3294" s="137"/>
      <c r="CBK3294" s="137"/>
      <c r="CBL3294" s="137"/>
      <c r="CBM3294" s="137"/>
      <c r="CBN3294" s="137"/>
      <c r="CBO3294" s="137"/>
      <c r="CBP3294" s="137"/>
      <c r="CBQ3294" s="137"/>
      <c r="CBR3294" s="137"/>
      <c r="CBS3294" s="137"/>
      <c r="CBT3294" s="137"/>
      <c r="CBU3294" s="137"/>
      <c r="CBV3294" s="137"/>
      <c r="CBW3294" s="137"/>
      <c r="CBX3294" s="137"/>
      <c r="CBY3294" s="137"/>
      <c r="CBZ3294" s="137"/>
      <c r="CCA3294" s="137"/>
      <c r="CCB3294" s="137"/>
      <c r="CCC3294" s="137"/>
      <c r="CCD3294" s="137"/>
      <c r="CCE3294" s="137"/>
      <c r="CCF3294" s="137"/>
      <c r="CCG3294" s="137"/>
      <c r="CCH3294" s="137"/>
      <c r="CCI3294" s="137"/>
      <c r="CCJ3294" s="137"/>
      <c r="CCK3294" s="137"/>
      <c r="CCL3294" s="137"/>
      <c r="CCM3294" s="137"/>
      <c r="CCN3294" s="137"/>
      <c r="CCO3294" s="137"/>
      <c r="CCP3294" s="137"/>
      <c r="CCQ3294" s="137"/>
      <c r="CCR3294" s="137"/>
      <c r="CCS3294" s="137"/>
      <c r="CCT3294" s="137"/>
      <c r="CCU3294" s="137"/>
      <c r="CCV3294" s="137"/>
      <c r="CCW3294" s="137"/>
      <c r="CCX3294" s="137"/>
      <c r="CCY3294" s="137"/>
      <c r="CCZ3294" s="137"/>
      <c r="CDA3294" s="137"/>
      <c r="CDB3294" s="137"/>
      <c r="CDC3294" s="137"/>
      <c r="CDD3294" s="137"/>
      <c r="CDE3294" s="137"/>
      <c r="CDF3294" s="137"/>
      <c r="CDG3294" s="137"/>
      <c r="CDH3294" s="137"/>
      <c r="CDI3294" s="137"/>
      <c r="CDJ3294" s="137"/>
      <c r="CDK3294" s="137"/>
      <c r="CDL3294" s="137"/>
      <c r="CDM3294" s="137"/>
      <c r="CDN3294" s="137"/>
      <c r="CDO3294" s="137"/>
      <c r="CDP3294" s="137"/>
      <c r="CDQ3294" s="137"/>
      <c r="CDR3294" s="137"/>
      <c r="CDS3294" s="137"/>
      <c r="CDT3294" s="137"/>
      <c r="CDU3294" s="137"/>
      <c r="CDV3294" s="137"/>
      <c r="CDW3294" s="137"/>
      <c r="CDX3294" s="137"/>
      <c r="CDY3294" s="137"/>
      <c r="CDZ3294" s="137"/>
      <c r="CEA3294" s="137"/>
      <c r="CEB3294" s="137"/>
      <c r="CEC3294" s="137"/>
      <c r="CED3294" s="137"/>
      <c r="CEE3294" s="137"/>
      <c r="CEF3294" s="137"/>
      <c r="CEG3294" s="137"/>
      <c r="CEH3294" s="137"/>
      <c r="CEI3294" s="137"/>
      <c r="CEJ3294" s="137"/>
      <c r="CEK3294" s="137"/>
      <c r="CEL3294" s="137"/>
      <c r="CEM3294" s="137"/>
      <c r="CEN3294" s="137"/>
      <c r="CEO3294" s="137"/>
      <c r="CEP3294" s="137"/>
      <c r="CEQ3294" s="137"/>
      <c r="CER3294" s="137"/>
      <c r="CES3294" s="137"/>
      <c r="CET3294" s="137"/>
      <c r="CEU3294" s="137"/>
      <c r="CEV3294" s="137"/>
      <c r="CEW3294" s="137"/>
      <c r="CEX3294" s="137"/>
      <c r="CEY3294" s="137"/>
      <c r="CEZ3294" s="137"/>
      <c r="CFA3294" s="137"/>
      <c r="CFB3294" s="137"/>
      <c r="CFC3294" s="137"/>
      <c r="CFD3294" s="137"/>
      <c r="CFE3294" s="137"/>
      <c r="CFF3294" s="137"/>
      <c r="CFG3294" s="137"/>
      <c r="CFH3294" s="137"/>
      <c r="CFI3294" s="137"/>
      <c r="CFJ3294" s="137"/>
      <c r="CFK3294" s="137"/>
      <c r="CFL3294" s="137"/>
      <c r="CFM3294" s="137"/>
      <c r="CFN3294" s="137"/>
      <c r="CFO3294" s="137"/>
      <c r="CFP3294" s="137"/>
      <c r="CFQ3294" s="137"/>
      <c r="CFR3294" s="137"/>
      <c r="CFS3294" s="137"/>
      <c r="CFT3294" s="137"/>
      <c r="CFU3294" s="137"/>
      <c r="CFV3294" s="137"/>
      <c r="CFW3294" s="137"/>
      <c r="CFX3294" s="137"/>
      <c r="CFY3294" s="137"/>
      <c r="CFZ3294" s="137"/>
      <c r="CGA3294" s="137"/>
      <c r="CGB3294" s="137"/>
      <c r="CGC3294" s="137"/>
      <c r="CGD3294" s="137"/>
      <c r="CGE3294" s="137"/>
      <c r="CGF3294" s="137"/>
      <c r="CGG3294" s="137"/>
      <c r="CGH3294" s="137"/>
      <c r="CGI3294" s="137"/>
      <c r="CGJ3294" s="137"/>
      <c r="CGK3294" s="137"/>
      <c r="CGL3294" s="137"/>
      <c r="CGM3294" s="137"/>
      <c r="CGN3294" s="137"/>
      <c r="CGO3294" s="137"/>
      <c r="CGP3294" s="137"/>
      <c r="CGQ3294" s="137"/>
      <c r="CGR3294" s="137"/>
      <c r="CGS3294" s="137"/>
      <c r="CGT3294" s="137"/>
      <c r="CGU3294" s="137"/>
      <c r="CGV3294" s="137"/>
      <c r="CGW3294" s="137"/>
      <c r="CGX3294" s="137"/>
      <c r="CGY3294" s="137"/>
      <c r="CGZ3294" s="137"/>
      <c r="CHA3294" s="137"/>
      <c r="CHB3294" s="137"/>
      <c r="CHC3294" s="137"/>
      <c r="CHD3294" s="137"/>
      <c r="CHE3294" s="137"/>
      <c r="CHF3294" s="137"/>
      <c r="CHG3294" s="137"/>
      <c r="CHH3294" s="137"/>
      <c r="CHI3294" s="137"/>
      <c r="CHJ3294" s="137"/>
      <c r="CHK3294" s="137"/>
      <c r="CHL3294" s="137"/>
      <c r="CHM3294" s="137"/>
      <c r="CHN3294" s="137"/>
      <c r="CHO3294" s="137"/>
      <c r="CHP3294" s="137"/>
      <c r="CHQ3294" s="137"/>
      <c r="CHR3294" s="137"/>
      <c r="CHS3294" s="137"/>
      <c r="CHT3294" s="137"/>
      <c r="CHU3294" s="137"/>
      <c r="CHV3294" s="137"/>
      <c r="CHW3294" s="137"/>
      <c r="CHX3294" s="137"/>
      <c r="CHY3294" s="137"/>
      <c r="CHZ3294" s="137"/>
      <c r="CIA3294" s="137"/>
      <c r="CIB3294" s="137"/>
      <c r="CIC3294" s="137"/>
      <c r="CID3294" s="137"/>
      <c r="CIE3294" s="137"/>
      <c r="CIF3294" s="137"/>
      <c r="CIG3294" s="137"/>
      <c r="CIH3294" s="137"/>
      <c r="CII3294" s="137"/>
      <c r="CIJ3294" s="137"/>
      <c r="CIK3294" s="137"/>
      <c r="CIL3294" s="137"/>
      <c r="CIM3294" s="137"/>
      <c r="CIN3294" s="137"/>
      <c r="CIO3294" s="137"/>
      <c r="CIP3294" s="137"/>
      <c r="CIQ3294" s="137"/>
      <c r="CIR3294" s="137"/>
      <c r="CIS3294" s="137"/>
      <c r="CIT3294" s="137"/>
      <c r="CIU3294" s="137"/>
      <c r="CIV3294" s="137"/>
      <c r="CIW3294" s="137"/>
      <c r="CIX3294" s="137"/>
      <c r="CIY3294" s="137"/>
      <c r="CIZ3294" s="137"/>
      <c r="CJA3294" s="137"/>
      <c r="CJB3294" s="137"/>
      <c r="CJC3294" s="137"/>
      <c r="CJD3294" s="137"/>
      <c r="CJE3294" s="137"/>
      <c r="CJF3294" s="137"/>
      <c r="CJG3294" s="137"/>
      <c r="CJH3294" s="137"/>
      <c r="CJI3294" s="137"/>
      <c r="CJJ3294" s="137"/>
      <c r="CJK3294" s="137"/>
      <c r="CJL3294" s="137"/>
      <c r="CJM3294" s="137"/>
      <c r="CJN3294" s="137"/>
      <c r="CJO3294" s="137"/>
      <c r="CJP3294" s="137"/>
      <c r="CJQ3294" s="137"/>
      <c r="CJR3294" s="137"/>
      <c r="CJS3294" s="137"/>
      <c r="CJT3294" s="137"/>
      <c r="CJU3294" s="137"/>
      <c r="CJV3294" s="137"/>
      <c r="CJW3294" s="137"/>
      <c r="CJX3294" s="137"/>
      <c r="CJY3294" s="137"/>
      <c r="CJZ3294" s="137"/>
      <c r="CKA3294" s="137"/>
      <c r="CKB3294" s="137"/>
      <c r="CKC3294" s="137"/>
      <c r="CKD3294" s="137"/>
      <c r="CKE3294" s="137"/>
      <c r="CKF3294" s="137"/>
      <c r="CKG3294" s="137"/>
      <c r="CKH3294" s="137"/>
      <c r="CKI3294" s="137"/>
      <c r="CKJ3294" s="137"/>
      <c r="CKK3294" s="137"/>
      <c r="CKL3294" s="137"/>
      <c r="CKM3294" s="137"/>
      <c r="CKN3294" s="137"/>
      <c r="CKO3294" s="137"/>
      <c r="CKP3294" s="137"/>
      <c r="CKQ3294" s="137"/>
      <c r="CKR3294" s="137"/>
      <c r="CKS3294" s="137"/>
      <c r="CKT3294" s="137"/>
      <c r="CKU3294" s="137"/>
      <c r="CKV3294" s="137"/>
      <c r="CKW3294" s="137"/>
      <c r="CKX3294" s="137"/>
      <c r="CKY3294" s="137"/>
      <c r="CKZ3294" s="137"/>
      <c r="CLA3294" s="137"/>
      <c r="CLB3294" s="137"/>
      <c r="CLC3294" s="137"/>
      <c r="CLD3294" s="137"/>
      <c r="CLE3294" s="137"/>
      <c r="CLF3294" s="137"/>
      <c r="CLG3294" s="137"/>
      <c r="CLH3294" s="137"/>
      <c r="CLI3294" s="137"/>
      <c r="CLJ3294" s="137"/>
      <c r="CLK3294" s="137"/>
      <c r="CLL3294" s="137"/>
      <c r="CLM3294" s="137"/>
      <c r="CLN3294" s="137"/>
      <c r="CLO3294" s="137"/>
      <c r="CLP3294" s="137"/>
      <c r="CLQ3294" s="137"/>
      <c r="CLR3294" s="137"/>
      <c r="CLS3294" s="137"/>
      <c r="CLT3294" s="137"/>
      <c r="CLU3294" s="137"/>
      <c r="CLV3294" s="137"/>
      <c r="CLW3294" s="137"/>
      <c r="CLX3294" s="137"/>
      <c r="CLY3294" s="137"/>
      <c r="CLZ3294" s="137"/>
      <c r="CMA3294" s="137"/>
      <c r="CMB3294" s="137"/>
      <c r="CMC3294" s="137"/>
      <c r="CMD3294" s="137"/>
      <c r="CME3294" s="137"/>
      <c r="CMF3294" s="137"/>
      <c r="CMG3294" s="137"/>
      <c r="CMH3294" s="137"/>
      <c r="CMI3294" s="137"/>
      <c r="CMJ3294" s="137"/>
      <c r="CMK3294" s="137"/>
      <c r="CML3294" s="137"/>
      <c r="CMM3294" s="137"/>
      <c r="CMN3294" s="137"/>
      <c r="CMO3294" s="137"/>
      <c r="CMP3294" s="137"/>
      <c r="CMQ3294" s="137"/>
      <c r="CMR3294" s="137"/>
      <c r="CMS3294" s="137"/>
      <c r="CMT3294" s="137"/>
      <c r="CMU3294" s="137"/>
      <c r="CMV3294" s="137"/>
      <c r="CMW3294" s="137"/>
      <c r="CMX3294" s="137"/>
      <c r="CMY3294" s="137"/>
      <c r="CMZ3294" s="137"/>
      <c r="CNA3294" s="137"/>
      <c r="CNB3294" s="137"/>
      <c r="CNC3294" s="137"/>
      <c r="CND3294" s="137"/>
      <c r="CNE3294" s="137"/>
      <c r="CNF3294" s="137"/>
      <c r="CNG3294" s="137"/>
      <c r="CNH3294" s="137"/>
      <c r="CNI3294" s="137"/>
      <c r="CNJ3294" s="137"/>
      <c r="CNK3294" s="137"/>
      <c r="CNL3294" s="137"/>
      <c r="CNM3294" s="137"/>
      <c r="CNN3294" s="137"/>
      <c r="CNO3294" s="137"/>
      <c r="CNP3294" s="137"/>
      <c r="CNQ3294" s="137"/>
      <c r="CNR3294" s="137"/>
      <c r="CNS3294" s="137"/>
      <c r="CNT3294" s="137"/>
      <c r="CNU3294" s="137"/>
      <c r="CNV3294" s="137"/>
      <c r="CNW3294" s="137"/>
      <c r="CNX3294" s="137"/>
      <c r="CNY3294" s="137"/>
      <c r="CNZ3294" s="137"/>
      <c r="COA3294" s="137"/>
      <c r="COB3294" s="137"/>
      <c r="COC3294" s="137"/>
      <c r="COD3294" s="137"/>
      <c r="COE3294" s="137"/>
      <c r="COF3294" s="137"/>
      <c r="COG3294" s="137"/>
      <c r="COH3294" s="137"/>
      <c r="COI3294" s="137"/>
      <c r="COJ3294" s="137"/>
      <c r="COK3294" s="137"/>
      <c r="COL3294" s="137"/>
      <c r="COM3294" s="137"/>
      <c r="CON3294" s="137"/>
      <c r="COO3294" s="137"/>
      <c r="COP3294" s="137"/>
      <c r="COQ3294" s="137"/>
      <c r="COR3294" s="137"/>
      <c r="COS3294" s="137"/>
      <c r="COT3294" s="137"/>
      <c r="COU3294" s="137"/>
      <c r="COV3294" s="137"/>
      <c r="COW3294" s="137"/>
      <c r="COX3294" s="137"/>
      <c r="COY3294" s="137"/>
      <c r="COZ3294" s="137"/>
      <c r="CPA3294" s="137"/>
      <c r="CPB3294" s="137"/>
      <c r="CPC3294" s="137"/>
      <c r="CPD3294" s="137"/>
      <c r="CPE3294" s="137"/>
      <c r="CPF3294" s="137"/>
      <c r="CPG3294" s="137"/>
      <c r="CPH3294" s="137"/>
      <c r="CPI3294" s="137"/>
      <c r="CPJ3294" s="137"/>
      <c r="CPK3294" s="137"/>
      <c r="CPL3294" s="137"/>
      <c r="CPM3294" s="137"/>
      <c r="CPN3294" s="137"/>
      <c r="CPO3294" s="137"/>
      <c r="CPP3294" s="137"/>
      <c r="CPQ3294" s="137"/>
      <c r="CPR3294" s="137"/>
      <c r="CPS3294" s="137"/>
      <c r="CPT3294" s="137"/>
      <c r="CPU3294" s="137"/>
      <c r="CPV3294" s="137"/>
      <c r="CPW3294" s="137"/>
      <c r="CPX3294" s="137"/>
      <c r="CPY3294" s="137"/>
      <c r="CPZ3294" s="137"/>
      <c r="CQA3294" s="137"/>
      <c r="CQB3294" s="137"/>
      <c r="CQC3294" s="137"/>
      <c r="CQD3294" s="137"/>
      <c r="CQE3294" s="137"/>
      <c r="CQF3294" s="137"/>
      <c r="CQG3294" s="137"/>
      <c r="CQH3294" s="137"/>
      <c r="CQI3294" s="137"/>
      <c r="CQJ3294" s="137"/>
      <c r="CQK3294" s="137"/>
      <c r="CQL3294" s="137"/>
      <c r="CQM3294" s="137"/>
      <c r="CQN3294" s="137"/>
      <c r="CQO3294" s="137"/>
      <c r="CQP3294" s="137"/>
      <c r="CQQ3294" s="137"/>
      <c r="CQR3294" s="137"/>
      <c r="CQS3294" s="137"/>
      <c r="CQT3294" s="137"/>
      <c r="CQU3294" s="137"/>
      <c r="CQV3294" s="137"/>
      <c r="CQW3294" s="137"/>
      <c r="CQX3294" s="137"/>
      <c r="CQY3294" s="137"/>
      <c r="CQZ3294" s="137"/>
      <c r="CRA3294" s="137"/>
      <c r="CRB3294" s="137"/>
      <c r="CRC3294" s="137"/>
      <c r="CRD3294" s="137"/>
      <c r="CRE3294" s="137"/>
      <c r="CRF3294" s="137"/>
      <c r="CRG3294" s="137"/>
      <c r="CRH3294" s="137"/>
      <c r="CRI3294" s="137"/>
      <c r="CRJ3294" s="137"/>
      <c r="CRK3294" s="137"/>
      <c r="CRL3294" s="137"/>
      <c r="CRM3294" s="137"/>
      <c r="CRN3294" s="137"/>
      <c r="CRO3294" s="137"/>
      <c r="CRP3294" s="137"/>
      <c r="CRQ3294" s="137"/>
      <c r="CRR3294" s="137"/>
      <c r="CRS3294" s="137"/>
      <c r="CRT3294" s="137"/>
      <c r="CRU3294" s="137"/>
      <c r="CRV3294" s="137"/>
      <c r="CRW3294" s="137"/>
      <c r="CRX3294" s="137"/>
      <c r="CRY3294" s="137"/>
      <c r="CRZ3294" s="137"/>
      <c r="CSA3294" s="137"/>
      <c r="CSB3294" s="137"/>
      <c r="CSC3294" s="137"/>
      <c r="CSD3294" s="137"/>
      <c r="CSE3294" s="137"/>
      <c r="CSF3294" s="137"/>
      <c r="CSG3294" s="137"/>
      <c r="CSH3294" s="137"/>
      <c r="CSI3294" s="137"/>
      <c r="CSJ3294" s="137"/>
      <c r="CSK3294" s="137"/>
      <c r="CSL3294" s="137"/>
      <c r="CSM3294" s="137"/>
      <c r="CSN3294" s="137"/>
      <c r="CSO3294" s="137"/>
      <c r="CSP3294" s="137"/>
      <c r="CSQ3294" s="137"/>
      <c r="CSR3294" s="137"/>
      <c r="CSS3294" s="137"/>
      <c r="CST3294" s="137"/>
      <c r="CSU3294" s="137"/>
      <c r="CSV3294" s="137"/>
      <c r="CSW3294" s="137"/>
      <c r="CSX3294" s="137"/>
      <c r="CSY3294" s="137"/>
      <c r="CSZ3294" s="137"/>
      <c r="CTA3294" s="137"/>
      <c r="CTB3294" s="137"/>
      <c r="CTC3294" s="137"/>
      <c r="CTD3294" s="137"/>
      <c r="CTE3294" s="137"/>
      <c r="CTF3294" s="137"/>
      <c r="CTG3294" s="137"/>
      <c r="CTH3294" s="137"/>
      <c r="CTI3294" s="137"/>
      <c r="CTJ3294" s="137"/>
      <c r="CTK3294" s="137"/>
      <c r="CTL3294" s="137"/>
      <c r="CTM3294" s="137"/>
      <c r="CTN3294" s="137"/>
      <c r="CTO3294" s="137"/>
      <c r="CTP3294" s="137"/>
      <c r="CTQ3294" s="137"/>
      <c r="CTR3294" s="137"/>
      <c r="CTS3294" s="137"/>
      <c r="CTT3294" s="137"/>
      <c r="CTU3294" s="137"/>
      <c r="CTV3294" s="137"/>
      <c r="CTW3294" s="137"/>
      <c r="CTX3294" s="137"/>
      <c r="CTY3294" s="137"/>
      <c r="CTZ3294" s="137"/>
      <c r="CUA3294" s="137"/>
      <c r="CUB3294" s="137"/>
      <c r="CUC3294" s="137"/>
      <c r="CUD3294" s="137"/>
      <c r="CUE3294" s="137"/>
      <c r="CUF3294" s="137"/>
      <c r="CUG3294" s="137"/>
      <c r="CUH3294" s="137"/>
      <c r="CUI3294" s="137"/>
      <c r="CUJ3294" s="137"/>
      <c r="CUK3294" s="137"/>
      <c r="CUL3294" s="137"/>
      <c r="CUM3294" s="137"/>
      <c r="CUN3294" s="137"/>
      <c r="CUO3294" s="137"/>
      <c r="CUP3294" s="137"/>
      <c r="CUQ3294" s="137"/>
      <c r="CUR3294" s="137"/>
      <c r="CUS3294" s="137"/>
      <c r="CUT3294" s="137"/>
      <c r="CUU3294" s="137"/>
      <c r="CUV3294" s="137"/>
      <c r="CUW3294" s="137"/>
      <c r="CUX3294" s="137"/>
      <c r="CUY3294" s="137"/>
      <c r="CUZ3294" s="137"/>
      <c r="CVA3294" s="137"/>
      <c r="CVB3294" s="137"/>
      <c r="CVC3294" s="137"/>
      <c r="CVD3294" s="137"/>
      <c r="CVE3294" s="137"/>
      <c r="CVF3294" s="137"/>
      <c r="CVG3294" s="137"/>
      <c r="CVH3294" s="137"/>
      <c r="CVI3294" s="137"/>
      <c r="CVJ3294" s="137"/>
      <c r="CVK3294" s="137"/>
      <c r="CVL3294" s="137"/>
      <c r="CVM3294" s="137"/>
      <c r="CVN3294" s="137"/>
      <c r="CVO3294" s="137"/>
      <c r="CVP3294" s="137"/>
      <c r="CVQ3294" s="137"/>
      <c r="CVR3294" s="137"/>
      <c r="CVS3294" s="137"/>
      <c r="CVT3294" s="137"/>
      <c r="CVU3294" s="137"/>
      <c r="CVV3294" s="137"/>
      <c r="CVW3294" s="137"/>
      <c r="CVX3294" s="137"/>
      <c r="CVY3294" s="137"/>
      <c r="CVZ3294" s="137"/>
      <c r="CWA3294" s="137"/>
      <c r="CWB3294" s="137"/>
      <c r="CWC3294" s="137"/>
      <c r="CWD3294" s="137"/>
      <c r="CWE3294" s="137"/>
      <c r="CWF3294" s="137"/>
      <c r="CWG3294" s="137"/>
      <c r="CWH3294" s="137"/>
      <c r="CWI3294" s="137"/>
      <c r="CWJ3294" s="137"/>
      <c r="CWK3294" s="137"/>
      <c r="CWL3294" s="137"/>
      <c r="CWM3294" s="137"/>
      <c r="CWN3294" s="137"/>
      <c r="CWO3294" s="137"/>
      <c r="CWP3294" s="137"/>
      <c r="CWQ3294" s="137"/>
      <c r="CWR3294" s="137"/>
      <c r="CWS3294" s="137"/>
      <c r="CWT3294" s="137"/>
      <c r="CWU3294" s="137"/>
      <c r="CWV3294" s="137"/>
      <c r="CWW3294" s="137"/>
      <c r="CWX3294" s="137"/>
      <c r="CWY3294" s="137"/>
      <c r="CWZ3294" s="137"/>
      <c r="CXA3294" s="137"/>
      <c r="CXB3294" s="137"/>
      <c r="CXC3294" s="137"/>
      <c r="CXD3294" s="137"/>
      <c r="CXE3294" s="137"/>
      <c r="CXF3294" s="137"/>
      <c r="CXG3294" s="137"/>
      <c r="CXH3294" s="137"/>
      <c r="CXI3294" s="137"/>
      <c r="CXJ3294" s="137"/>
      <c r="CXK3294" s="137"/>
      <c r="CXL3294" s="137"/>
      <c r="CXM3294" s="137"/>
      <c r="CXN3294" s="137"/>
      <c r="CXO3294" s="137"/>
      <c r="CXP3294" s="137"/>
      <c r="CXQ3294" s="137"/>
      <c r="CXR3294" s="137"/>
      <c r="CXS3294" s="137"/>
      <c r="CXT3294" s="137"/>
      <c r="CXU3294" s="137"/>
      <c r="CXV3294" s="137"/>
      <c r="CXW3294" s="137"/>
      <c r="CXX3294" s="137"/>
      <c r="CXY3294" s="137"/>
      <c r="CXZ3294" s="137"/>
      <c r="CYA3294" s="137"/>
      <c r="CYB3294" s="137"/>
      <c r="CYC3294" s="137"/>
      <c r="CYD3294" s="137"/>
      <c r="CYE3294" s="137"/>
      <c r="CYF3294" s="137"/>
      <c r="CYG3294" s="137"/>
      <c r="CYH3294" s="137"/>
      <c r="CYI3294" s="137"/>
      <c r="CYJ3294" s="137"/>
      <c r="CYK3294" s="137"/>
      <c r="CYL3294" s="137"/>
      <c r="CYM3294" s="137"/>
      <c r="CYN3294" s="137"/>
      <c r="CYO3294" s="137"/>
      <c r="CYP3294" s="137"/>
      <c r="CYQ3294" s="137"/>
      <c r="CYR3294" s="137"/>
      <c r="CYS3294" s="137"/>
      <c r="CYT3294" s="137"/>
      <c r="CYU3294" s="137"/>
      <c r="CYV3294" s="137"/>
      <c r="CYW3294" s="137"/>
      <c r="CYX3294" s="137"/>
      <c r="CYY3294" s="137"/>
      <c r="CYZ3294" s="137"/>
      <c r="CZA3294" s="137"/>
      <c r="CZB3294" s="137"/>
      <c r="CZC3294" s="137"/>
      <c r="CZD3294" s="137"/>
      <c r="CZE3294" s="137"/>
      <c r="CZF3294" s="137"/>
      <c r="CZG3294" s="137"/>
      <c r="CZH3294" s="137"/>
      <c r="CZI3294" s="137"/>
      <c r="CZJ3294" s="137"/>
      <c r="CZK3294" s="137"/>
      <c r="CZL3294" s="137"/>
      <c r="CZM3294" s="137"/>
      <c r="CZN3294" s="137"/>
      <c r="CZO3294" s="137"/>
      <c r="CZP3294" s="137"/>
      <c r="CZQ3294" s="137"/>
      <c r="CZR3294" s="137"/>
      <c r="CZS3294" s="137"/>
      <c r="CZT3294" s="137"/>
      <c r="CZU3294" s="137"/>
      <c r="CZV3294" s="137"/>
      <c r="CZW3294" s="137"/>
      <c r="CZX3294" s="137"/>
      <c r="CZY3294" s="137"/>
      <c r="CZZ3294" s="137"/>
      <c r="DAA3294" s="137"/>
      <c r="DAB3294" s="137"/>
      <c r="DAC3294" s="137"/>
      <c r="DAD3294" s="137"/>
      <c r="DAE3294" s="137"/>
      <c r="DAF3294" s="137"/>
      <c r="DAG3294" s="137"/>
      <c r="DAH3294" s="137"/>
      <c r="DAI3294" s="137"/>
      <c r="DAJ3294" s="137"/>
      <c r="DAK3294" s="137"/>
      <c r="DAL3294" s="137"/>
      <c r="DAM3294" s="137"/>
      <c r="DAN3294" s="137"/>
      <c r="DAO3294" s="137"/>
      <c r="DAP3294" s="137"/>
      <c r="DAQ3294" s="137"/>
      <c r="DAR3294" s="137"/>
      <c r="DAS3294" s="137"/>
      <c r="DAT3294" s="137"/>
      <c r="DAU3294" s="137"/>
      <c r="DAV3294" s="137"/>
      <c r="DAW3294" s="137"/>
      <c r="DAX3294" s="137"/>
      <c r="DAY3294" s="137"/>
      <c r="DAZ3294" s="137"/>
      <c r="DBA3294" s="137"/>
      <c r="DBB3294" s="137"/>
      <c r="DBC3294" s="137"/>
      <c r="DBD3294" s="137"/>
      <c r="DBE3294" s="137"/>
      <c r="DBF3294" s="137"/>
      <c r="DBG3294" s="137"/>
      <c r="DBH3294" s="137"/>
      <c r="DBI3294" s="137"/>
      <c r="DBJ3294" s="137"/>
      <c r="DBK3294" s="137"/>
      <c r="DBL3294" s="137"/>
      <c r="DBM3294" s="137"/>
      <c r="DBN3294" s="137"/>
      <c r="DBO3294" s="137"/>
      <c r="DBP3294" s="137"/>
      <c r="DBQ3294" s="137"/>
      <c r="DBR3294" s="137"/>
      <c r="DBS3294" s="137"/>
      <c r="DBT3294" s="137"/>
      <c r="DBU3294" s="137"/>
      <c r="DBV3294" s="137"/>
      <c r="DBW3294" s="137"/>
      <c r="DBX3294" s="137"/>
      <c r="DBY3294" s="137"/>
      <c r="DBZ3294" s="137"/>
      <c r="DCA3294" s="137"/>
      <c r="DCB3294" s="137"/>
      <c r="DCC3294" s="137"/>
      <c r="DCD3294" s="137"/>
      <c r="DCE3294" s="137"/>
      <c r="DCF3294" s="137"/>
      <c r="DCG3294" s="137"/>
      <c r="DCH3294" s="137"/>
      <c r="DCI3294" s="137"/>
      <c r="DCJ3294" s="137"/>
      <c r="DCK3294" s="137"/>
      <c r="DCL3294" s="137"/>
      <c r="DCM3294" s="137"/>
      <c r="DCN3294" s="137"/>
      <c r="DCO3294" s="137"/>
      <c r="DCP3294" s="137"/>
      <c r="DCQ3294" s="137"/>
      <c r="DCR3294" s="137"/>
      <c r="DCS3294" s="137"/>
      <c r="DCT3294" s="137"/>
      <c r="DCU3294" s="137"/>
      <c r="DCV3294" s="137"/>
      <c r="DCW3294" s="137"/>
      <c r="DCX3294" s="137"/>
      <c r="DCY3294" s="137"/>
      <c r="DCZ3294" s="137"/>
      <c r="DDA3294" s="137"/>
      <c r="DDB3294" s="137"/>
      <c r="DDC3294" s="137"/>
      <c r="DDD3294" s="137"/>
      <c r="DDE3294" s="137"/>
      <c r="DDF3294" s="137"/>
      <c r="DDG3294" s="137"/>
      <c r="DDH3294" s="137"/>
      <c r="DDI3294" s="137"/>
      <c r="DDJ3294" s="137"/>
      <c r="DDK3294" s="137"/>
      <c r="DDL3294" s="137"/>
      <c r="DDM3294" s="137"/>
      <c r="DDN3294" s="137"/>
      <c r="DDO3294" s="137"/>
      <c r="DDP3294" s="137"/>
      <c r="DDQ3294" s="137"/>
      <c r="DDR3294" s="137"/>
      <c r="DDS3294" s="137"/>
      <c r="DDT3294" s="137"/>
      <c r="DDU3294" s="137"/>
      <c r="DDV3294" s="137"/>
      <c r="DDW3294" s="137"/>
      <c r="DDX3294" s="137"/>
      <c r="DDY3294" s="137"/>
      <c r="DDZ3294" s="137"/>
      <c r="DEA3294" s="137"/>
      <c r="DEB3294" s="137"/>
      <c r="DEC3294" s="137"/>
      <c r="DED3294" s="137"/>
      <c r="DEE3294" s="137"/>
      <c r="DEF3294" s="137"/>
      <c r="DEG3294" s="137"/>
      <c r="DEH3294" s="137"/>
      <c r="DEI3294" s="137"/>
      <c r="DEJ3294" s="137"/>
      <c r="DEK3294" s="137"/>
      <c r="DEL3294" s="137"/>
      <c r="DEM3294" s="137"/>
      <c r="DEN3294" s="137"/>
      <c r="DEO3294" s="137"/>
      <c r="DEP3294" s="137"/>
      <c r="DEQ3294" s="137"/>
      <c r="DER3294" s="137"/>
      <c r="DES3294" s="137"/>
      <c r="DET3294" s="137"/>
      <c r="DEU3294" s="137"/>
      <c r="DEV3294" s="137"/>
      <c r="DEW3294" s="137"/>
      <c r="DEX3294" s="137"/>
      <c r="DEY3294" s="137"/>
      <c r="DEZ3294" s="137"/>
      <c r="DFA3294" s="137"/>
      <c r="DFB3294" s="137"/>
      <c r="DFC3294" s="137"/>
      <c r="DFD3294" s="137"/>
      <c r="DFE3294" s="137"/>
      <c r="DFF3294" s="137"/>
      <c r="DFG3294" s="137"/>
      <c r="DFH3294" s="137"/>
      <c r="DFI3294" s="137"/>
      <c r="DFJ3294" s="137"/>
      <c r="DFK3294" s="137"/>
      <c r="DFL3294" s="137"/>
      <c r="DFM3294" s="137"/>
      <c r="DFN3294" s="137"/>
      <c r="DFO3294" s="137"/>
      <c r="DFP3294" s="137"/>
      <c r="DFQ3294" s="137"/>
      <c r="DFR3294" s="137"/>
      <c r="DFS3294" s="137"/>
      <c r="DFT3294" s="137"/>
      <c r="DFU3294" s="137"/>
      <c r="DFV3294" s="137"/>
      <c r="DFW3294" s="137"/>
      <c r="DFX3294" s="137"/>
      <c r="DFY3294" s="137"/>
      <c r="DFZ3294" s="137"/>
      <c r="DGA3294" s="137"/>
      <c r="DGB3294" s="137"/>
      <c r="DGC3294" s="137"/>
      <c r="DGD3294" s="137"/>
      <c r="DGE3294" s="137"/>
      <c r="DGF3294" s="137"/>
      <c r="DGG3294" s="137"/>
      <c r="DGH3294" s="137"/>
      <c r="DGI3294" s="137"/>
      <c r="DGJ3294" s="137"/>
      <c r="DGK3294" s="137"/>
      <c r="DGL3294" s="137"/>
      <c r="DGM3294" s="137"/>
      <c r="DGN3294" s="137"/>
      <c r="DGO3294" s="137"/>
      <c r="DGP3294" s="137"/>
      <c r="DGQ3294" s="137"/>
      <c r="DGR3294" s="137"/>
      <c r="DGS3294" s="137"/>
      <c r="DGT3294" s="137"/>
      <c r="DGU3294" s="137"/>
      <c r="DGV3294" s="137"/>
      <c r="DGW3294" s="137"/>
      <c r="DGX3294" s="137"/>
      <c r="DGY3294" s="137"/>
      <c r="DGZ3294" s="137"/>
      <c r="DHA3294" s="137"/>
      <c r="DHB3294" s="137"/>
      <c r="DHC3294" s="137"/>
      <c r="DHD3294" s="137"/>
      <c r="DHE3294" s="137"/>
      <c r="DHF3294" s="137"/>
      <c r="DHG3294" s="137"/>
      <c r="DHH3294" s="137"/>
      <c r="DHI3294" s="137"/>
      <c r="DHJ3294" s="137"/>
      <c r="DHK3294" s="137"/>
      <c r="DHL3294" s="137"/>
      <c r="DHM3294" s="137"/>
      <c r="DHN3294" s="137"/>
      <c r="DHO3294" s="137"/>
    </row>
    <row r="3295" spans="1:2927" s="148" customFormat="1" ht="26.4" customHeight="1" outlineLevel="1" x14ac:dyDescent="0.35">
      <c r="A3295" s="161" t="s">
        <v>4544</v>
      </c>
      <c r="B3295" s="163" t="s">
        <v>4545</v>
      </c>
      <c r="C3295" s="64"/>
      <c r="D3295" s="404">
        <v>2341</v>
      </c>
      <c r="E3295" s="66">
        <v>11800000</v>
      </c>
      <c r="F3295" s="65"/>
      <c r="G3295" s="65"/>
      <c r="H3295" s="65"/>
      <c r="I3295" s="66">
        <f t="shared" si="201"/>
        <v>11800000</v>
      </c>
      <c r="J3295" s="66">
        <v>11800000</v>
      </c>
      <c r="K3295" s="65"/>
      <c r="L3295" s="65"/>
      <c r="M3295" s="65"/>
      <c r="N3295" s="66">
        <f t="shared" si="200"/>
        <v>11800000</v>
      </c>
      <c r="O3295" s="67">
        <v>46054</v>
      </c>
      <c r="P3295" s="67">
        <v>46184</v>
      </c>
      <c r="Q3295" s="68"/>
      <c r="R3295" s="71" t="s">
        <v>33</v>
      </c>
      <c r="S3295" s="71" t="s">
        <v>45</v>
      </c>
      <c r="T3295" s="71" t="s">
        <v>34</v>
      </c>
      <c r="U3295" s="147"/>
      <c r="V3295" s="137"/>
      <c r="W3295" s="137"/>
      <c r="X3295" s="137"/>
      <c r="Y3295" s="137"/>
      <c r="Z3295" s="137"/>
      <c r="AA3295" s="137"/>
      <c r="AB3295" s="137"/>
      <c r="AC3295" s="137"/>
      <c r="AD3295" s="137"/>
      <c r="AE3295" s="137"/>
      <c r="AF3295" s="137"/>
      <c r="AG3295" s="137"/>
      <c r="AH3295" s="137"/>
      <c r="AI3295" s="137"/>
      <c r="AJ3295" s="137"/>
      <c r="AK3295" s="137"/>
      <c r="AL3295" s="137"/>
      <c r="AM3295" s="137"/>
      <c r="AN3295" s="137"/>
      <c r="AO3295" s="137"/>
      <c r="AP3295" s="137"/>
      <c r="AQ3295" s="137"/>
      <c r="AR3295" s="137"/>
      <c r="AS3295" s="137"/>
      <c r="AT3295" s="137"/>
      <c r="AU3295" s="137"/>
      <c r="AV3295" s="137"/>
      <c r="AW3295" s="137"/>
      <c r="AX3295" s="137"/>
      <c r="AY3295" s="137"/>
      <c r="AZ3295" s="137"/>
      <c r="BA3295" s="137"/>
      <c r="BB3295" s="137"/>
      <c r="BC3295" s="137"/>
      <c r="BD3295" s="137"/>
      <c r="BE3295" s="137"/>
      <c r="BF3295" s="137"/>
      <c r="BG3295" s="137"/>
      <c r="BH3295" s="137"/>
      <c r="BI3295" s="137"/>
      <c r="BJ3295" s="137"/>
      <c r="BK3295" s="137"/>
      <c r="BL3295" s="137"/>
      <c r="BM3295" s="137"/>
      <c r="BN3295" s="137"/>
      <c r="BO3295" s="137"/>
      <c r="BP3295" s="137"/>
      <c r="BQ3295" s="137"/>
      <c r="BR3295" s="137"/>
      <c r="BS3295" s="137"/>
      <c r="BT3295" s="137"/>
      <c r="BU3295" s="137"/>
      <c r="BV3295" s="137"/>
      <c r="BW3295" s="137"/>
      <c r="BX3295" s="137"/>
      <c r="BY3295" s="137"/>
      <c r="BZ3295" s="137"/>
      <c r="CA3295" s="137"/>
      <c r="CB3295" s="137"/>
      <c r="CC3295" s="137"/>
      <c r="CD3295" s="137"/>
      <c r="CE3295" s="137"/>
      <c r="CF3295" s="137"/>
      <c r="CG3295" s="137"/>
      <c r="CH3295" s="137"/>
      <c r="CI3295" s="137"/>
      <c r="CJ3295" s="137"/>
      <c r="CK3295" s="137"/>
      <c r="CL3295" s="137"/>
      <c r="CM3295" s="137"/>
      <c r="CN3295" s="137"/>
      <c r="CO3295" s="137"/>
      <c r="CP3295" s="137"/>
      <c r="CQ3295" s="137"/>
      <c r="CR3295" s="137"/>
      <c r="CS3295" s="137"/>
      <c r="CT3295" s="137"/>
      <c r="CU3295" s="137"/>
      <c r="CV3295" s="137"/>
      <c r="CW3295" s="137"/>
      <c r="CX3295" s="137"/>
      <c r="CY3295" s="137"/>
      <c r="CZ3295" s="137"/>
      <c r="DA3295" s="137"/>
      <c r="DB3295" s="137"/>
      <c r="DC3295" s="137"/>
      <c r="DD3295" s="137"/>
      <c r="DE3295" s="137"/>
      <c r="DF3295" s="137"/>
      <c r="DG3295" s="137"/>
      <c r="DH3295" s="137"/>
      <c r="DI3295" s="137"/>
      <c r="DJ3295" s="137"/>
      <c r="DK3295" s="137"/>
      <c r="DL3295" s="137"/>
      <c r="DM3295" s="137"/>
      <c r="DN3295" s="137"/>
      <c r="DO3295" s="137"/>
      <c r="DP3295" s="137"/>
      <c r="DQ3295" s="137"/>
      <c r="DR3295" s="137"/>
      <c r="DS3295" s="137"/>
      <c r="DT3295" s="137"/>
      <c r="DU3295" s="137"/>
      <c r="DV3295" s="137"/>
      <c r="DW3295" s="137"/>
      <c r="DX3295" s="137"/>
      <c r="DY3295" s="137"/>
      <c r="DZ3295" s="137"/>
      <c r="EA3295" s="137"/>
      <c r="EB3295" s="137"/>
      <c r="EC3295" s="137"/>
      <c r="ED3295" s="137"/>
      <c r="EE3295" s="137"/>
      <c r="EF3295" s="137"/>
      <c r="EG3295" s="137"/>
      <c r="EH3295" s="137"/>
      <c r="EI3295" s="137"/>
      <c r="EJ3295" s="137"/>
      <c r="EK3295" s="137"/>
      <c r="EL3295" s="137"/>
      <c r="EM3295" s="137"/>
      <c r="EN3295" s="137"/>
      <c r="EO3295" s="137"/>
      <c r="EP3295" s="137"/>
      <c r="EQ3295" s="137"/>
      <c r="ER3295" s="137"/>
      <c r="ES3295" s="137"/>
      <c r="ET3295" s="137"/>
      <c r="EU3295" s="137"/>
      <c r="EV3295" s="137"/>
      <c r="EW3295" s="137"/>
      <c r="EX3295" s="137"/>
      <c r="EY3295" s="137"/>
      <c r="EZ3295" s="137"/>
      <c r="FA3295" s="137"/>
      <c r="FB3295" s="137"/>
      <c r="FC3295" s="137"/>
      <c r="FD3295" s="137"/>
      <c r="FE3295" s="137"/>
      <c r="FF3295" s="137"/>
      <c r="FG3295" s="137"/>
      <c r="FH3295" s="137"/>
      <c r="FI3295" s="137"/>
      <c r="FJ3295" s="137"/>
      <c r="FK3295" s="137"/>
      <c r="FL3295" s="137"/>
      <c r="FM3295" s="137"/>
      <c r="FN3295" s="137"/>
      <c r="FO3295" s="137"/>
      <c r="FP3295" s="137"/>
      <c r="FQ3295" s="137"/>
      <c r="FR3295" s="137"/>
      <c r="FS3295" s="137"/>
      <c r="FT3295" s="137"/>
      <c r="FU3295" s="137"/>
      <c r="FV3295" s="137"/>
      <c r="FW3295" s="137"/>
      <c r="FX3295" s="137"/>
      <c r="FY3295" s="137"/>
      <c r="FZ3295" s="137"/>
      <c r="GA3295" s="137"/>
      <c r="GB3295" s="137"/>
      <c r="GC3295" s="137"/>
      <c r="GD3295" s="137"/>
      <c r="GE3295" s="137"/>
      <c r="GF3295" s="137"/>
      <c r="GG3295" s="137"/>
      <c r="GH3295" s="137"/>
      <c r="GI3295" s="137"/>
      <c r="GJ3295" s="137"/>
      <c r="GK3295" s="137"/>
      <c r="GL3295" s="137"/>
      <c r="GM3295" s="137"/>
      <c r="GN3295" s="137"/>
      <c r="GO3295" s="137"/>
      <c r="GP3295" s="137"/>
      <c r="GQ3295" s="137"/>
      <c r="GR3295" s="137"/>
      <c r="GS3295" s="137"/>
      <c r="GT3295" s="137"/>
      <c r="GU3295" s="137"/>
      <c r="GV3295" s="137"/>
      <c r="GW3295" s="137"/>
      <c r="GX3295" s="137"/>
      <c r="GY3295" s="137"/>
      <c r="GZ3295" s="137"/>
      <c r="HA3295" s="137"/>
      <c r="HB3295" s="137"/>
      <c r="HC3295" s="137"/>
      <c r="HD3295" s="137"/>
      <c r="HE3295" s="137"/>
      <c r="HF3295" s="137"/>
      <c r="HG3295" s="137"/>
      <c r="HH3295" s="137"/>
      <c r="HI3295" s="137"/>
      <c r="HJ3295" s="137"/>
      <c r="HK3295" s="137"/>
      <c r="HL3295" s="137"/>
      <c r="HM3295" s="137"/>
      <c r="HN3295" s="137"/>
      <c r="HO3295" s="137"/>
      <c r="HP3295" s="137"/>
      <c r="HQ3295" s="137"/>
      <c r="HR3295" s="137"/>
      <c r="HS3295" s="137"/>
      <c r="HT3295" s="137"/>
      <c r="HU3295" s="137"/>
      <c r="HV3295" s="137"/>
      <c r="HW3295" s="137"/>
      <c r="HX3295" s="137"/>
      <c r="HY3295" s="137"/>
      <c r="HZ3295" s="137"/>
      <c r="IA3295" s="137"/>
      <c r="IB3295" s="137"/>
      <c r="IC3295" s="137"/>
      <c r="ID3295" s="137"/>
      <c r="IE3295" s="137"/>
      <c r="IF3295" s="137"/>
      <c r="IG3295" s="137"/>
      <c r="IH3295" s="137"/>
      <c r="II3295" s="137"/>
      <c r="IJ3295" s="137"/>
      <c r="IK3295" s="137"/>
      <c r="IL3295" s="137"/>
      <c r="IM3295" s="137"/>
      <c r="IN3295" s="137"/>
      <c r="IO3295" s="137"/>
      <c r="IP3295" s="137"/>
      <c r="IQ3295" s="137"/>
      <c r="IR3295" s="137"/>
      <c r="IS3295" s="137"/>
      <c r="IT3295" s="137"/>
      <c r="IU3295" s="137"/>
      <c r="IV3295" s="137"/>
      <c r="IW3295" s="137"/>
      <c r="IX3295" s="137"/>
      <c r="IY3295" s="137"/>
      <c r="IZ3295" s="137"/>
      <c r="JA3295" s="137"/>
      <c r="JB3295" s="137"/>
      <c r="JC3295" s="137"/>
      <c r="JD3295" s="137"/>
      <c r="JE3295" s="137"/>
      <c r="JF3295" s="137"/>
      <c r="JG3295" s="137"/>
      <c r="JH3295" s="137"/>
      <c r="JI3295" s="137"/>
      <c r="JJ3295" s="137"/>
      <c r="JK3295" s="137"/>
      <c r="JL3295" s="137"/>
      <c r="JM3295" s="137"/>
      <c r="JN3295" s="137"/>
      <c r="JO3295" s="137"/>
      <c r="JP3295" s="137"/>
      <c r="JQ3295" s="137"/>
      <c r="JR3295" s="137"/>
      <c r="JS3295" s="137"/>
      <c r="JT3295" s="137"/>
      <c r="JU3295" s="137"/>
      <c r="JV3295" s="137"/>
      <c r="JW3295" s="137"/>
      <c r="JX3295" s="137"/>
      <c r="JY3295" s="137"/>
      <c r="JZ3295" s="137"/>
      <c r="KA3295" s="137"/>
      <c r="KB3295" s="137"/>
      <c r="KC3295" s="137"/>
      <c r="KD3295" s="137"/>
      <c r="KE3295" s="137"/>
      <c r="KF3295" s="137"/>
      <c r="KG3295" s="137"/>
      <c r="KH3295" s="137"/>
      <c r="KI3295" s="137"/>
      <c r="KJ3295" s="137"/>
      <c r="KK3295" s="137"/>
      <c r="KL3295" s="137"/>
      <c r="KM3295" s="137"/>
      <c r="KN3295" s="137"/>
      <c r="KO3295" s="137"/>
      <c r="KP3295" s="137"/>
      <c r="KQ3295" s="137"/>
      <c r="KR3295" s="137"/>
      <c r="KS3295" s="137"/>
      <c r="KT3295" s="137"/>
      <c r="KU3295" s="137"/>
      <c r="KV3295" s="137"/>
      <c r="KW3295" s="137"/>
      <c r="KX3295" s="137"/>
      <c r="KY3295" s="137"/>
      <c r="KZ3295" s="137"/>
      <c r="LA3295" s="137"/>
      <c r="LB3295" s="137"/>
      <c r="LC3295" s="137"/>
      <c r="LD3295" s="137"/>
      <c r="LE3295" s="137"/>
      <c r="LF3295" s="137"/>
      <c r="LG3295" s="137"/>
      <c r="LH3295" s="137"/>
      <c r="LI3295" s="137"/>
      <c r="LJ3295" s="137"/>
      <c r="LK3295" s="137"/>
      <c r="LL3295" s="137"/>
      <c r="LM3295" s="137"/>
      <c r="LN3295" s="137"/>
      <c r="LO3295" s="137"/>
      <c r="LP3295" s="137"/>
      <c r="LQ3295" s="137"/>
      <c r="LR3295" s="137"/>
      <c r="LS3295" s="137"/>
      <c r="LT3295" s="137"/>
      <c r="LU3295" s="137"/>
      <c r="LV3295" s="137"/>
      <c r="LW3295" s="137"/>
      <c r="LX3295" s="137"/>
      <c r="LY3295" s="137"/>
      <c r="LZ3295" s="137"/>
      <c r="MA3295" s="137"/>
      <c r="MB3295" s="137"/>
      <c r="MC3295" s="137"/>
      <c r="MD3295" s="137"/>
      <c r="ME3295" s="137"/>
      <c r="MF3295" s="137"/>
      <c r="MG3295" s="137"/>
      <c r="MH3295" s="137"/>
      <c r="MI3295" s="137"/>
      <c r="MJ3295" s="137"/>
      <c r="MK3295" s="137"/>
      <c r="ML3295" s="137"/>
      <c r="MM3295" s="137"/>
      <c r="MN3295" s="137"/>
      <c r="MO3295" s="137"/>
      <c r="MP3295" s="137"/>
      <c r="MQ3295" s="137"/>
      <c r="MR3295" s="137"/>
      <c r="MS3295" s="137"/>
      <c r="MT3295" s="137"/>
      <c r="MU3295" s="137"/>
      <c r="MV3295" s="137"/>
      <c r="MW3295" s="137"/>
      <c r="MX3295" s="137"/>
      <c r="MY3295" s="137"/>
      <c r="MZ3295" s="137"/>
      <c r="NA3295" s="137"/>
      <c r="NB3295" s="137"/>
      <c r="NC3295" s="137"/>
      <c r="ND3295" s="137"/>
      <c r="NE3295" s="137"/>
      <c r="NF3295" s="137"/>
      <c r="NG3295" s="137"/>
      <c r="NH3295" s="137"/>
      <c r="NI3295" s="137"/>
      <c r="NJ3295" s="137"/>
      <c r="NK3295" s="137"/>
      <c r="NL3295" s="137"/>
      <c r="NM3295" s="137"/>
      <c r="NN3295" s="137"/>
      <c r="NO3295" s="137"/>
      <c r="NP3295" s="137"/>
      <c r="NQ3295" s="137"/>
      <c r="NR3295" s="137"/>
      <c r="NS3295" s="137"/>
      <c r="NT3295" s="137"/>
      <c r="NU3295" s="137"/>
      <c r="NV3295" s="137"/>
      <c r="NW3295" s="137"/>
      <c r="NX3295" s="137"/>
      <c r="NY3295" s="137"/>
      <c r="NZ3295" s="137"/>
      <c r="OA3295" s="137"/>
      <c r="OB3295" s="137"/>
      <c r="OC3295" s="137"/>
      <c r="OD3295" s="137"/>
      <c r="OE3295" s="137"/>
      <c r="OF3295" s="137"/>
      <c r="OG3295" s="137"/>
      <c r="OH3295" s="137"/>
      <c r="OI3295" s="137"/>
      <c r="OJ3295" s="137"/>
      <c r="OK3295" s="137"/>
      <c r="OL3295" s="137"/>
      <c r="OM3295" s="137"/>
      <c r="ON3295" s="137"/>
      <c r="OO3295" s="137"/>
      <c r="OP3295" s="137"/>
      <c r="OQ3295" s="137"/>
      <c r="OR3295" s="137"/>
      <c r="OS3295" s="137"/>
      <c r="OT3295" s="137"/>
      <c r="OU3295" s="137"/>
      <c r="OV3295" s="137"/>
      <c r="OW3295" s="137"/>
      <c r="OX3295" s="137"/>
      <c r="OY3295" s="137"/>
      <c r="OZ3295" s="137"/>
      <c r="PA3295" s="137"/>
      <c r="PB3295" s="137"/>
      <c r="PC3295" s="137"/>
      <c r="PD3295" s="137"/>
      <c r="PE3295" s="137"/>
      <c r="PF3295" s="137"/>
      <c r="PG3295" s="137"/>
      <c r="PH3295" s="137"/>
      <c r="PI3295" s="137"/>
      <c r="PJ3295" s="137"/>
      <c r="PK3295" s="137"/>
      <c r="PL3295" s="137"/>
      <c r="PM3295" s="137"/>
      <c r="PN3295" s="137"/>
      <c r="PO3295" s="137"/>
      <c r="PP3295" s="137"/>
      <c r="PQ3295" s="137"/>
      <c r="PR3295" s="137"/>
      <c r="PS3295" s="137"/>
      <c r="PT3295" s="137"/>
      <c r="PU3295" s="137"/>
      <c r="PV3295" s="137"/>
      <c r="PW3295" s="137"/>
      <c r="PX3295" s="137"/>
      <c r="PY3295" s="137"/>
      <c r="PZ3295" s="137"/>
      <c r="QA3295" s="137"/>
      <c r="QB3295" s="137"/>
      <c r="QC3295" s="137"/>
      <c r="QD3295" s="137"/>
      <c r="QE3295" s="137"/>
      <c r="QF3295" s="137"/>
      <c r="QG3295" s="137"/>
      <c r="QH3295" s="137"/>
      <c r="QI3295" s="137"/>
      <c r="QJ3295" s="137"/>
      <c r="QK3295" s="137"/>
      <c r="QL3295" s="137"/>
      <c r="QM3295" s="137"/>
      <c r="QN3295" s="137"/>
      <c r="QO3295" s="137"/>
      <c r="QP3295" s="137"/>
      <c r="QQ3295" s="137"/>
      <c r="QR3295" s="137"/>
      <c r="QS3295" s="137"/>
      <c r="QT3295" s="137"/>
      <c r="QU3295" s="137"/>
      <c r="QV3295" s="137"/>
      <c r="QW3295" s="137"/>
      <c r="QX3295" s="137"/>
      <c r="QY3295" s="137"/>
      <c r="QZ3295" s="137"/>
      <c r="RA3295" s="137"/>
      <c r="RB3295" s="137"/>
      <c r="RC3295" s="137"/>
      <c r="RD3295" s="137"/>
      <c r="RE3295" s="137"/>
      <c r="RF3295" s="137"/>
      <c r="RG3295" s="137"/>
      <c r="RH3295" s="137"/>
      <c r="RI3295" s="137"/>
      <c r="RJ3295" s="137"/>
      <c r="RK3295" s="137"/>
      <c r="RL3295" s="137"/>
      <c r="RM3295" s="137"/>
      <c r="RN3295" s="137"/>
      <c r="RO3295" s="137"/>
      <c r="RP3295" s="137"/>
      <c r="RQ3295" s="137"/>
      <c r="RR3295" s="137"/>
      <c r="RS3295" s="137"/>
      <c r="RT3295" s="137"/>
      <c r="RU3295" s="137"/>
      <c r="RV3295" s="137"/>
      <c r="RW3295" s="137"/>
      <c r="RX3295" s="137"/>
      <c r="RY3295" s="137"/>
      <c r="RZ3295" s="137"/>
      <c r="SA3295" s="137"/>
      <c r="SB3295" s="137"/>
      <c r="SC3295" s="137"/>
      <c r="SD3295" s="137"/>
      <c r="SE3295" s="137"/>
      <c r="SF3295" s="137"/>
      <c r="SG3295" s="137"/>
      <c r="SH3295" s="137"/>
      <c r="SI3295" s="137"/>
      <c r="SJ3295" s="137"/>
      <c r="SK3295" s="137"/>
      <c r="SL3295" s="137"/>
      <c r="SM3295" s="137"/>
      <c r="SN3295" s="137"/>
      <c r="SO3295" s="137"/>
      <c r="SP3295" s="137"/>
      <c r="SQ3295" s="137"/>
      <c r="SR3295" s="137"/>
      <c r="SS3295" s="137"/>
      <c r="ST3295" s="137"/>
      <c r="SU3295" s="137"/>
      <c r="SV3295" s="137"/>
      <c r="SW3295" s="137"/>
      <c r="SX3295" s="137"/>
      <c r="SY3295" s="137"/>
      <c r="SZ3295" s="137"/>
      <c r="TA3295" s="137"/>
      <c r="TB3295" s="137"/>
      <c r="TC3295" s="137"/>
      <c r="TD3295" s="137"/>
      <c r="TE3295" s="137"/>
      <c r="TF3295" s="137"/>
      <c r="TG3295" s="137"/>
      <c r="TH3295" s="137"/>
      <c r="TI3295" s="137"/>
      <c r="TJ3295" s="137"/>
      <c r="TK3295" s="137"/>
      <c r="TL3295" s="137"/>
      <c r="TM3295" s="137"/>
      <c r="TN3295" s="137"/>
      <c r="TO3295" s="137"/>
      <c r="TP3295" s="137"/>
      <c r="TQ3295" s="137"/>
      <c r="TR3295" s="137"/>
      <c r="TS3295" s="137"/>
      <c r="TT3295" s="137"/>
      <c r="TU3295" s="137"/>
      <c r="TV3295" s="137"/>
      <c r="TW3295" s="137"/>
      <c r="TX3295" s="137"/>
      <c r="TY3295" s="137"/>
      <c r="TZ3295" s="137"/>
      <c r="UA3295" s="137"/>
      <c r="UB3295" s="137"/>
      <c r="UC3295" s="137"/>
      <c r="UD3295" s="137"/>
      <c r="UE3295" s="137"/>
      <c r="UF3295" s="137"/>
      <c r="UG3295" s="137"/>
      <c r="UH3295" s="137"/>
      <c r="UI3295" s="137"/>
      <c r="UJ3295" s="137"/>
      <c r="UK3295" s="137"/>
      <c r="UL3295" s="137"/>
      <c r="UM3295" s="137"/>
      <c r="UN3295" s="137"/>
      <c r="UO3295" s="137"/>
      <c r="UP3295" s="137"/>
      <c r="UQ3295" s="137"/>
      <c r="UR3295" s="137"/>
      <c r="US3295" s="137"/>
      <c r="UT3295" s="137"/>
      <c r="UU3295" s="137"/>
      <c r="UV3295" s="137"/>
      <c r="UW3295" s="137"/>
      <c r="UX3295" s="137"/>
      <c r="UY3295" s="137"/>
      <c r="UZ3295" s="137"/>
      <c r="VA3295" s="137"/>
      <c r="VB3295" s="137"/>
      <c r="VC3295" s="137"/>
      <c r="VD3295" s="137"/>
      <c r="VE3295" s="137"/>
      <c r="VF3295" s="137"/>
      <c r="VG3295" s="137"/>
      <c r="VH3295" s="137"/>
      <c r="VI3295" s="137"/>
      <c r="VJ3295" s="137"/>
      <c r="VK3295" s="137"/>
      <c r="VL3295" s="137"/>
      <c r="VM3295" s="137"/>
      <c r="VN3295" s="137"/>
      <c r="VO3295" s="137"/>
      <c r="VP3295" s="137"/>
      <c r="VQ3295" s="137"/>
      <c r="VR3295" s="137"/>
      <c r="VS3295" s="137"/>
      <c r="VT3295" s="137"/>
      <c r="VU3295" s="137"/>
      <c r="VV3295" s="137"/>
      <c r="VW3295" s="137"/>
      <c r="VX3295" s="137"/>
      <c r="VY3295" s="137"/>
      <c r="VZ3295" s="137"/>
      <c r="WA3295" s="137"/>
      <c r="WB3295" s="137"/>
      <c r="WC3295" s="137"/>
      <c r="WD3295" s="137"/>
      <c r="WE3295" s="137"/>
      <c r="WF3295" s="137"/>
      <c r="WG3295" s="137"/>
      <c r="WH3295" s="137"/>
      <c r="WI3295" s="137"/>
      <c r="WJ3295" s="137"/>
      <c r="WK3295" s="137"/>
      <c r="WL3295" s="137"/>
      <c r="WM3295" s="137"/>
      <c r="WN3295" s="137"/>
      <c r="WO3295" s="137"/>
      <c r="WP3295" s="137"/>
      <c r="WQ3295" s="137"/>
      <c r="WR3295" s="137"/>
      <c r="WS3295" s="137"/>
      <c r="WT3295" s="137"/>
      <c r="WU3295" s="137"/>
      <c r="WV3295" s="137"/>
      <c r="WW3295" s="137"/>
      <c r="WX3295" s="137"/>
      <c r="WY3295" s="137"/>
      <c r="WZ3295" s="137"/>
      <c r="XA3295" s="137"/>
      <c r="XB3295" s="137"/>
      <c r="XC3295" s="137"/>
      <c r="XD3295" s="137"/>
      <c r="XE3295" s="137"/>
      <c r="XF3295" s="137"/>
      <c r="XG3295" s="137"/>
      <c r="XH3295" s="137"/>
      <c r="XI3295" s="137"/>
      <c r="XJ3295" s="137"/>
      <c r="XK3295" s="137"/>
      <c r="XL3295" s="137"/>
      <c r="XM3295" s="137"/>
      <c r="XN3295" s="137"/>
      <c r="XO3295" s="137"/>
      <c r="XP3295" s="137"/>
      <c r="XQ3295" s="137"/>
      <c r="XR3295" s="137"/>
      <c r="XS3295" s="137"/>
      <c r="XT3295" s="137"/>
      <c r="XU3295" s="137"/>
      <c r="XV3295" s="137"/>
      <c r="XW3295" s="137"/>
      <c r="XX3295" s="137"/>
      <c r="XY3295" s="137"/>
      <c r="XZ3295" s="137"/>
      <c r="YA3295" s="137"/>
      <c r="YB3295" s="137"/>
      <c r="YC3295" s="137"/>
      <c r="YD3295" s="137"/>
      <c r="YE3295" s="137"/>
      <c r="YF3295" s="137"/>
      <c r="YG3295" s="137"/>
      <c r="YH3295" s="137"/>
      <c r="YI3295" s="137"/>
      <c r="YJ3295" s="137"/>
      <c r="YK3295" s="137"/>
      <c r="YL3295" s="137"/>
      <c r="YM3295" s="137"/>
      <c r="YN3295" s="137"/>
      <c r="YO3295" s="137"/>
      <c r="YP3295" s="137"/>
      <c r="YQ3295" s="137"/>
      <c r="YR3295" s="137"/>
      <c r="YS3295" s="137"/>
      <c r="YT3295" s="137"/>
      <c r="YU3295" s="137"/>
      <c r="YV3295" s="137"/>
      <c r="YW3295" s="137"/>
      <c r="YX3295" s="137"/>
      <c r="YY3295" s="137"/>
      <c r="YZ3295" s="137"/>
      <c r="ZA3295" s="137"/>
      <c r="ZB3295" s="137"/>
      <c r="ZC3295" s="137"/>
      <c r="ZD3295" s="137"/>
      <c r="ZE3295" s="137"/>
      <c r="ZF3295" s="137"/>
      <c r="ZG3295" s="137"/>
      <c r="ZH3295" s="137"/>
      <c r="ZI3295" s="137"/>
      <c r="ZJ3295" s="137"/>
      <c r="ZK3295" s="137"/>
      <c r="ZL3295" s="137"/>
      <c r="ZM3295" s="137"/>
      <c r="ZN3295" s="137"/>
      <c r="ZO3295" s="137"/>
      <c r="ZP3295" s="137"/>
      <c r="ZQ3295" s="137"/>
      <c r="ZR3295" s="137"/>
      <c r="ZS3295" s="137"/>
      <c r="ZT3295" s="137"/>
      <c r="ZU3295" s="137"/>
      <c r="ZV3295" s="137"/>
      <c r="ZW3295" s="137"/>
      <c r="ZX3295" s="137"/>
      <c r="ZY3295" s="137"/>
      <c r="ZZ3295" s="137"/>
      <c r="AAA3295" s="137"/>
      <c r="AAB3295" s="137"/>
      <c r="AAC3295" s="137"/>
      <c r="AAD3295" s="137"/>
      <c r="AAE3295" s="137"/>
      <c r="AAF3295" s="137"/>
      <c r="AAG3295" s="137"/>
      <c r="AAH3295" s="137"/>
      <c r="AAI3295" s="137"/>
      <c r="AAJ3295" s="137"/>
      <c r="AAK3295" s="137"/>
      <c r="AAL3295" s="137"/>
      <c r="AAM3295" s="137"/>
      <c r="AAN3295" s="137"/>
      <c r="AAO3295" s="137"/>
      <c r="AAP3295" s="137"/>
      <c r="AAQ3295" s="137"/>
      <c r="AAR3295" s="137"/>
      <c r="AAS3295" s="137"/>
      <c r="AAT3295" s="137"/>
      <c r="AAU3295" s="137"/>
      <c r="AAV3295" s="137"/>
      <c r="AAW3295" s="137"/>
      <c r="AAX3295" s="137"/>
      <c r="AAY3295" s="137"/>
      <c r="AAZ3295" s="137"/>
      <c r="ABA3295" s="137"/>
      <c r="ABB3295" s="137"/>
      <c r="ABC3295" s="137"/>
      <c r="ABD3295" s="137"/>
      <c r="ABE3295" s="137"/>
      <c r="ABF3295" s="137"/>
      <c r="ABG3295" s="137"/>
      <c r="ABH3295" s="137"/>
      <c r="ABI3295" s="137"/>
      <c r="ABJ3295" s="137"/>
      <c r="ABK3295" s="137"/>
      <c r="ABL3295" s="137"/>
      <c r="ABM3295" s="137"/>
      <c r="ABN3295" s="137"/>
      <c r="ABO3295" s="137"/>
      <c r="ABP3295" s="137"/>
      <c r="ABQ3295" s="137"/>
      <c r="ABR3295" s="137"/>
      <c r="ABS3295" s="137"/>
      <c r="ABT3295" s="137"/>
      <c r="ABU3295" s="137"/>
      <c r="ABV3295" s="137"/>
      <c r="ABW3295" s="137"/>
      <c r="ABX3295" s="137"/>
      <c r="ABY3295" s="137"/>
      <c r="ABZ3295" s="137"/>
      <c r="ACA3295" s="137"/>
      <c r="ACB3295" s="137"/>
      <c r="ACC3295" s="137"/>
      <c r="ACD3295" s="137"/>
      <c r="ACE3295" s="137"/>
      <c r="ACF3295" s="137"/>
      <c r="ACG3295" s="137"/>
      <c r="ACH3295" s="137"/>
      <c r="ACI3295" s="137"/>
      <c r="ACJ3295" s="137"/>
      <c r="ACK3295" s="137"/>
      <c r="ACL3295" s="137"/>
      <c r="ACM3295" s="137"/>
      <c r="ACN3295" s="137"/>
      <c r="ACO3295" s="137"/>
      <c r="ACP3295" s="137"/>
      <c r="ACQ3295" s="137"/>
      <c r="ACR3295" s="137"/>
      <c r="ACS3295" s="137"/>
      <c r="ACT3295" s="137"/>
      <c r="ACU3295" s="137"/>
      <c r="ACV3295" s="137"/>
      <c r="ACW3295" s="137"/>
      <c r="ACX3295" s="137"/>
      <c r="ACY3295" s="137"/>
      <c r="ACZ3295" s="137"/>
      <c r="ADA3295" s="137"/>
      <c r="ADB3295" s="137"/>
      <c r="ADC3295" s="137"/>
      <c r="ADD3295" s="137"/>
      <c r="ADE3295" s="137"/>
      <c r="ADF3295" s="137"/>
      <c r="ADG3295" s="137"/>
      <c r="ADH3295" s="137"/>
      <c r="ADI3295" s="137"/>
      <c r="ADJ3295" s="137"/>
      <c r="ADK3295" s="137"/>
      <c r="ADL3295" s="137"/>
      <c r="ADM3295" s="137"/>
      <c r="ADN3295" s="137"/>
      <c r="ADO3295" s="137"/>
      <c r="ADP3295" s="137"/>
      <c r="ADQ3295" s="137"/>
      <c r="ADR3295" s="137"/>
      <c r="ADS3295" s="137"/>
      <c r="ADT3295" s="137"/>
      <c r="ADU3295" s="137"/>
      <c r="ADV3295" s="137"/>
      <c r="ADW3295" s="137"/>
      <c r="ADX3295" s="137"/>
      <c r="ADY3295" s="137"/>
      <c r="ADZ3295" s="137"/>
      <c r="AEA3295" s="137"/>
      <c r="AEB3295" s="137"/>
      <c r="AEC3295" s="137"/>
      <c r="AED3295" s="137"/>
      <c r="AEE3295" s="137"/>
      <c r="AEF3295" s="137"/>
      <c r="AEG3295" s="137"/>
      <c r="AEH3295" s="137"/>
      <c r="AEI3295" s="137"/>
      <c r="AEJ3295" s="137"/>
      <c r="AEK3295" s="137"/>
      <c r="AEL3295" s="137"/>
      <c r="AEM3295" s="137"/>
      <c r="AEN3295" s="137"/>
      <c r="AEO3295" s="137"/>
      <c r="AEP3295" s="137"/>
      <c r="AEQ3295" s="137"/>
      <c r="AER3295" s="137"/>
      <c r="AES3295" s="137"/>
      <c r="AET3295" s="137"/>
      <c r="AEU3295" s="137"/>
      <c r="AEV3295" s="137"/>
      <c r="AEW3295" s="137"/>
      <c r="AEX3295" s="137"/>
      <c r="AEY3295" s="137"/>
      <c r="AEZ3295" s="137"/>
      <c r="AFA3295" s="137"/>
      <c r="AFB3295" s="137"/>
      <c r="AFC3295" s="137"/>
      <c r="AFD3295" s="137"/>
      <c r="AFE3295" s="137"/>
      <c r="AFF3295" s="137"/>
      <c r="AFG3295" s="137"/>
      <c r="AFH3295" s="137"/>
      <c r="AFI3295" s="137"/>
      <c r="AFJ3295" s="137"/>
      <c r="AFK3295" s="137"/>
      <c r="AFL3295" s="137"/>
      <c r="AFM3295" s="137"/>
      <c r="AFN3295" s="137"/>
      <c r="AFO3295" s="137"/>
      <c r="AFP3295" s="137"/>
      <c r="AFQ3295" s="137"/>
      <c r="AFR3295" s="137"/>
      <c r="AFS3295" s="137"/>
      <c r="AFT3295" s="137"/>
      <c r="AFU3295" s="137"/>
      <c r="AFV3295" s="137"/>
      <c r="AFW3295" s="137"/>
      <c r="AFX3295" s="137"/>
      <c r="AFY3295" s="137"/>
      <c r="AFZ3295" s="137"/>
      <c r="AGA3295" s="137"/>
      <c r="AGB3295" s="137"/>
      <c r="AGC3295" s="137"/>
      <c r="AGD3295" s="137"/>
      <c r="AGE3295" s="137"/>
      <c r="AGF3295" s="137"/>
      <c r="AGG3295" s="137"/>
      <c r="AGH3295" s="137"/>
      <c r="AGI3295" s="137"/>
      <c r="AGJ3295" s="137"/>
      <c r="AGK3295" s="137"/>
      <c r="AGL3295" s="137"/>
      <c r="AGM3295" s="137"/>
      <c r="AGN3295" s="137"/>
      <c r="AGO3295" s="137"/>
      <c r="AGP3295" s="137"/>
      <c r="AGQ3295" s="137"/>
      <c r="AGR3295" s="137"/>
      <c r="AGS3295" s="137"/>
      <c r="AGT3295" s="137"/>
      <c r="AGU3295" s="137"/>
      <c r="AGV3295" s="137"/>
      <c r="AGW3295" s="137"/>
      <c r="AGX3295" s="137"/>
      <c r="AGY3295" s="137"/>
      <c r="AGZ3295" s="137"/>
      <c r="AHA3295" s="137"/>
      <c r="AHB3295" s="137"/>
      <c r="AHC3295" s="137"/>
      <c r="AHD3295" s="137"/>
      <c r="AHE3295" s="137"/>
      <c r="AHF3295" s="137"/>
      <c r="AHG3295" s="137"/>
      <c r="AHH3295" s="137"/>
      <c r="AHI3295" s="137"/>
      <c r="AHJ3295" s="137"/>
      <c r="AHK3295" s="137"/>
      <c r="AHL3295" s="137"/>
      <c r="AHM3295" s="137"/>
      <c r="AHN3295" s="137"/>
      <c r="AHO3295" s="137"/>
      <c r="AHP3295" s="137"/>
      <c r="AHQ3295" s="137"/>
      <c r="AHR3295" s="137"/>
      <c r="AHS3295" s="137"/>
      <c r="AHT3295" s="137"/>
      <c r="AHU3295" s="137"/>
      <c r="AHV3295" s="137"/>
      <c r="AHW3295" s="137"/>
      <c r="AHX3295" s="137"/>
      <c r="AHY3295" s="137"/>
      <c r="AHZ3295" s="137"/>
      <c r="AIA3295" s="137"/>
      <c r="AIB3295" s="137"/>
      <c r="AIC3295" s="137"/>
      <c r="AID3295" s="137"/>
      <c r="AIE3295" s="137"/>
      <c r="AIF3295" s="137"/>
      <c r="AIG3295" s="137"/>
      <c r="AIH3295" s="137"/>
      <c r="AII3295" s="137"/>
      <c r="AIJ3295" s="137"/>
      <c r="AIK3295" s="137"/>
      <c r="AIL3295" s="137"/>
      <c r="AIM3295" s="137"/>
      <c r="AIN3295" s="137"/>
      <c r="AIO3295" s="137"/>
      <c r="AIP3295" s="137"/>
      <c r="AIQ3295" s="137"/>
      <c r="AIR3295" s="137"/>
      <c r="AIS3295" s="137"/>
      <c r="AIT3295" s="137"/>
      <c r="AIU3295" s="137"/>
      <c r="AIV3295" s="137"/>
      <c r="AIW3295" s="137"/>
      <c r="AIX3295" s="137"/>
      <c r="AIY3295" s="137"/>
      <c r="AIZ3295" s="137"/>
      <c r="AJA3295" s="137"/>
      <c r="AJB3295" s="137"/>
      <c r="AJC3295" s="137"/>
      <c r="AJD3295" s="137"/>
      <c r="AJE3295" s="137"/>
      <c r="AJF3295" s="137"/>
      <c r="AJG3295" s="137"/>
      <c r="AJH3295" s="137"/>
      <c r="AJI3295" s="137"/>
      <c r="AJJ3295" s="137"/>
      <c r="AJK3295" s="137"/>
      <c r="AJL3295" s="137"/>
      <c r="AJM3295" s="137"/>
      <c r="AJN3295" s="137"/>
      <c r="AJO3295" s="137"/>
      <c r="AJP3295" s="137"/>
      <c r="AJQ3295" s="137"/>
      <c r="AJR3295" s="137"/>
      <c r="AJS3295" s="137"/>
      <c r="AJT3295" s="137"/>
      <c r="AJU3295" s="137"/>
      <c r="AJV3295" s="137"/>
      <c r="AJW3295" s="137"/>
      <c r="AJX3295" s="137"/>
      <c r="AJY3295" s="137"/>
      <c r="AJZ3295" s="137"/>
      <c r="AKA3295" s="137"/>
      <c r="AKB3295" s="137"/>
      <c r="AKC3295" s="137"/>
      <c r="AKD3295" s="137"/>
      <c r="AKE3295" s="137"/>
      <c r="AKF3295" s="137"/>
      <c r="AKG3295" s="137"/>
      <c r="AKH3295" s="137"/>
      <c r="AKI3295" s="137"/>
      <c r="AKJ3295" s="137"/>
      <c r="AKK3295" s="137"/>
      <c r="AKL3295" s="137"/>
      <c r="AKM3295" s="137"/>
      <c r="AKN3295" s="137"/>
      <c r="AKO3295" s="137"/>
      <c r="AKP3295" s="137"/>
      <c r="AKQ3295" s="137"/>
      <c r="AKR3295" s="137"/>
      <c r="AKS3295" s="137"/>
      <c r="AKT3295" s="137"/>
      <c r="AKU3295" s="137"/>
      <c r="AKV3295" s="137"/>
      <c r="AKW3295" s="137"/>
      <c r="AKX3295" s="137"/>
      <c r="AKY3295" s="137"/>
      <c r="AKZ3295" s="137"/>
      <c r="ALA3295" s="137"/>
      <c r="ALB3295" s="137"/>
      <c r="ALC3295" s="137"/>
      <c r="ALD3295" s="137"/>
      <c r="ALE3295" s="137"/>
      <c r="ALF3295" s="137"/>
      <c r="ALG3295" s="137"/>
      <c r="ALH3295" s="137"/>
      <c r="ALI3295" s="137"/>
      <c r="ALJ3295" s="137"/>
      <c r="ALK3295" s="137"/>
      <c r="ALL3295" s="137"/>
      <c r="ALM3295" s="137"/>
      <c r="ALN3295" s="137"/>
      <c r="ALO3295" s="137"/>
      <c r="ALP3295" s="137"/>
      <c r="ALQ3295" s="137"/>
      <c r="ALR3295" s="137"/>
      <c r="ALS3295" s="137"/>
      <c r="ALT3295" s="137"/>
      <c r="ALU3295" s="137"/>
      <c r="ALV3295" s="137"/>
      <c r="ALW3295" s="137"/>
      <c r="ALX3295" s="137"/>
      <c r="ALY3295" s="137"/>
      <c r="ALZ3295" s="137"/>
      <c r="AMA3295" s="137"/>
      <c r="AMB3295" s="137"/>
      <c r="AMC3295" s="137"/>
      <c r="AMD3295" s="137"/>
      <c r="AME3295" s="137"/>
      <c r="AMF3295" s="137"/>
      <c r="AMG3295" s="137"/>
      <c r="AMH3295" s="137"/>
      <c r="AMI3295" s="137"/>
      <c r="AMJ3295" s="137"/>
      <c r="AMK3295" s="137"/>
      <c r="AML3295" s="137"/>
      <c r="AMM3295" s="137"/>
      <c r="AMN3295" s="137"/>
      <c r="AMO3295" s="137"/>
      <c r="AMP3295" s="137"/>
      <c r="AMQ3295" s="137"/>
      <c r="AMR3295" s="137"/>
      <c r="AMS3295" s="137"/>
      <c r="AMT3295" s="137"/>
      <c r="AMU3295" s="137"/>
      <c r="AMV3295" s="137"/>
      <c r="AMW3295" s="137"/>
      <c r="AMX3295" s="137"/>
      <c r="AMY3295" s="137"/>
      <c r="AMZ3295" s="137"/>
      <c r="ANA3295" s="137"/>
      <c r="ANB3295" s="137"/>
      <c r="ANC3295" s="137"/>
      <c r="AND3295" s="137"/>
      <c r="ANE3295" s="137"/>
      <c r="ANF3295" s="137"/>
      <c r="ANG3295" s="137"/>
      <c r="ANH3295" s="137"/>
      <c r="ANI3295" s="137"/>
      <c r="ANJ3295" s="137"/>
      <c r="ANK3295" s="137"/>
      <c r="ANL3295" s="137"/>
      <c r="ANM3295" s="137"/>
      <c r="ANN3295" s="137"/>
      <c r="ANO3295" s="137"/>
      <c r="ANP3295" s="137"/>
      <c r="ANQ3295" s="137"/>
      <c r="ANR3295" s="137"/>
      <c r="ANS3295" s="137"/>
      <c r="ANT3295" s="137"/>
      <c r="ANU3295" s="137"/>
      <c r="ANV3295" s="137"/>
      <c r="ANW3295" s="137"/>
      <c r="ANX3295" s="137"/>
      <c r="ANY3295" s="137"/>
      <c r="ANZ3295" s="137"/>
      <c r="AOA3295" s="137"/>
      <c r="AOB3295" s="137"/>
      <c r="AOC3295" s="137"/>
      <c r="AOD3295" s="137"/>
      <c r="AOE3295" s="137"/>
      <c r="AOF3295" s="137"/>
      <c r="AOG3295" s="137"/>
      <c r="AOH3295" s="137"/>
      <c r="AOI3295" s="137"/>
      <c r="AOJ3295" s="137"/>
      <c r="AOK3295" s="137"/>
      <c r="AOL3295" s="137"/>
      <c r="AOM3295" s="137"/>
      <c r="AON3295" s="137"/>
      <c r="AOO3295" s="137"/>
      <c r="AOP3295" s="137"/>
      <c r="AOQ3295" s="137"/>
      <c r="AOR3295" s="137"/>
      <c r="AOS3295" s="137"/>
      <c r="AOT3295" s="137"/>
      <c r="AOU3295" s="137"/>
      <c r="AOV3295" s="137"/>
      <c r="AOW3295" s="137"/>
      <c r="AOX3295" s="137"/>
      <c r="AOY3295" s="137"/>
      <c r="AOZ3295" s="137"/>
      <c r="APA3295" s="137"/>
      <c r="APB3295" s="137"/>
      <c r="APC3295" s="137"/>
      <c r="APD3295" s="137"/>
      <c r="APE3295" s="137"/>
      <c r="APF3295" s="137"/>
      <c r="APG3295" s="137"/>
      <c r="APH3295" s="137"/>
      <c r="API3295" s="137"/>
      <c r="APJ3295" s="137"/>
      <c r="APK3295" s="137"/>
      <c r="APL3295" s="137"/>
      <c r="APM3295" s="137"/>
      <c r="APN3295" s="137"/>
      <c r="APO3295" s="137"/>
      <c r="APP3295" s="137"/>
      <c r="APQ3295" s="137"/>
      <c r="APR3295" s="137"/>
      <c r="APS3295" s="137"/>
      <c r="APT3295" s="137"/>
      <c r="APU3295" s="137"/>
      <c r="APV3295" s="137"/>
      <c r="APW3295" s="137"/>
      <c r="APX3295" s="137"/>
      <c r="APY3295" s="137"/>
      <c r="APZ3295" s="137"/>
      <c r="AQA3295" s="137"/>
      <c r="AQB3295" s="137"/>
      <c r="AQC3295" s="137"/>
      <c r="AQD3295" s="137"/>
      <c r="AQE3295" s="137"/>
      <c r="AQF3295" s="137"/>
      <c r="AQG3295" s="137"/>
      <c r="AQH3295" s="137"/>
      <c r="AQI3295" s="137"/>
      <c r="AQJ3295" s="137"/>
      <c r="AQK3295" s="137"/>
      <c r="AQL3295" s="137"/>
      <c r="AQM3295" s="137"/>
      <c r="AQN3295" s="137"/>
      <c r="AQO3295" s="137"/>
      <c r="AQP3295" s="137"/>
      <c r="AQQ3295" s="137"/>
      <c r="AQR3295" s="137"/>
      <c r="AQS3295" s="137"/>
      <c r="AQT3295" s="137"/>
      <c r="AQU3295" s="137"/>
      <c r="AQV3295" s="137"/>
      <c r="AQW3295" s="137"/>
      <c r="AQX3295" s="137"/>
      <c r="AQY3295" s="137"/>
      <c r="AQZ3295" s="137"/>
      <c r="ARA3295" s="137"/>
      <c r="ARB3295" s="137"/>
      <c r="ARC3295" s="137"/>
      <c r="ARD3295" s="137"/>
      <c r="ARE3295" s="137"/>
      <c r="ARF3295" s="137"/>
      <c r="ARG3295" s="137"/>
      <c r="ARH3295" s="137"/>
      <c r="ARI3295" s="137"/>
      <c r="ARJ3295" s="137"/>
      <c r="ARK3295" s="137"/>
      <c r="ARL3295" s="137"/>
      <c r="ARM3295" s="137"/>
      <c r="ARN3295" s="137"/>
      <c r="ARO3295" s="137"/>
      <c r="ARP3295" s="137"/>
      <c r="ARQ3295" s="137"/>
      <c r="ARR3295" s="137"/>
      <c r="ARS3295" s="137"/>
      <c r="ART3295" s="137"/>
      <c r="ARU3295" s="137"/>
      <c r="ARV3295" s="137"/>
      <c r="ARW3295" s="137"/>
      <c r="ARX3295" s="137"/>
      <c r="ARY3295" s="137"/>
      <c r="ARZ3295" s="137"/>
      <c r="ASA3295" s="137"/>
      <c r="ASB3295" s="137"/>
      <c r="ASC3295" s="137"/>
      <c r="ASD3295" s="137"/>
      <c r="ASE3295" s="137"/>
      <c r="ASF3295" s="137"/>
      <c r="ASG3295" s="137"/>
      <c r="ASH3295" s="137"/>
      <c r="ASI3295" s="137"/>
      <c r="ASJ3295" s="137"/>
      <c r="ASK3295" s="137"/>
      <c r="ASL3295" s="137"/>
      <c r="ASM3295" s="137"/>
      <c r="ASN3295" s="137"/>
      <c r="ASO3295" s="137"/>
      <c r="ASP3295" s="137"/>
      <c r="ASQ3295" s="137"/>
      <c r="ASR3295" s="137"/>
      <c r="ASS3295" s="137"/>
      <c r="AST3295" s="137"/>
      <c r="ASU3295" s="137"/>
      <c r="ASV3295" s="137"/>
      <c r="ASW3295" s="137"/>
      <c r="ASX3295" s="137"/>
      <c r="ASY3295" s="137"/>
      <c r="ASZ3295" s="137"/>
      <c r="ATA3295" s="137"/>
      <c r="ATB3295" s="137"/>
      <c r="ATC3295" s="137"/>
      <c r="ATD3295" s="137"/>
      <c r="ATE3295" s="137"/>
      <c r="ATF3295" s="137"/>
      <c r="ATG3295" s="137"/>
      <c r="ATH3295" s="137"/>
      <c r="ATI3295" s="137"/>
      <c r="ATJ3295" s="137"/>
      <c r="ATK3295" s="137"/>
      <c r="ATL3295" s="137"/>
      <c r="ATM3295" s="137"/>
      <c r="ATN3295" s="137"/>
      <c r="ATO3295" s="137"/>
      <c r="ATP3295" s="137"/>
      <c r="ATQ3295" s="137"/>
      <c r="ATR3295" s="137"/>
      <c r="ATS3295" s="137"/>
      <c r="ATT3295" s="137"/>
      <c r="ATU3295" s="137"/>
      <c r="ATV3295" s="137"/>
      <c r="ATW3295" s="137"/>
      <c r="ATX3295" s="137"/>
      <c r="ATY3295" s="137"/>
      <c r="ATZ3295" s="137"/>
      <c r="AUA3295" s="137"/>
      <c r="AUB3295" s="137"/>
      <c r="AUC3295" s="137"/>
      <c r="AUD3295" s="137"/>
      <c r="AUE3295" s="137"/>
      <c r="AUF3295" s="137"/>
      <c r="AUG3295" s="137"/>
      <c r="AUH3295" s="137"/>
      <c r="AUI3295" s="137"/>
      <c r="AUJ3295" s="137"/>
      <c r="AUK3295" s="137"/>
      <c r="AUL3295" s="137"/>
      <c r="AUM3295" s="137"/>
      <c r="AUN3295" s="137"/>
      <c r="AUO3295" s="137"/>
      <c r="AUP3295" s="137"/>
      <c r="AUQ3295" s="137"/>
      <c r="AUR3295" s="137"/>
      <c r="AUS3295" s="137"/>
      <c r="AUT3295" s="137"/>
      <c r="AUU3295" s="137"/>
      <c r="AUV3295" s="137"/>
      <c r="AUW3295" s="137"/>
      <c r="AUX3295" s="137"/>
      <c r="AUY3295" s="137"/>
      <c r="AUZ3295" s="137"/>
      <c r="AVA3295" s="137"/>
      <c r="AVB3295" s="137"/>
      <c r="AVC3295" s="137"/>
      <c r="AVD3295" s="137"/>
      <c r="AVE3295" s="137"/>
      <c r="AVF3295" s="137"/>
      <c r="AVG3295" s="137"/>
      <c r="AVH3295" s="137"/>
      <c r="AVI3295" s="137"/>
      <c r="AVJ3295" s="137"/>
      <c r="AVK3295" s="137"/>
      <c r="AVL3295" s="137"/>
      <c r="AVM3295" s="137"/>
      <c r="AVN3295" s="137"/>
      <c r="AVO3295" s="137"/>
      <c r="AVP3295" s="137"/>
      <c r="AVQ3295" s="137"/>
      <c r="AVR3295" s="137"/>
      <c r="AVS3295" s="137"/>
      <c r="AVT3295" s="137"/>
      <c r="AVU3295" s="137"/>
      <c r="AVV3295" s="137"/>
      <c r="AVW3295" s="137"/>
      <c r="AVX3295" s="137"/>
      <c r="AVY3295" s="137"/>
      <c r="AVZ3295" s="137"/>
      <c r="AWA3295" s="137"/>
      <c r="AWB3295" s="137"/>
      <c r="AWC3295" s="137"/>
      <c r="AWD3295" s="137"/>
      <c r="AWE3295" s="137"/>
      <c r="AWF3295" s="137"/>
      <c r="AWG3295" s="137"/>
      <c r="AWH3295" s="137"/>
      <c r="AWI3295" s="137"/>
      <c r="AWJ3295" s="137"/>
      <c r="AWK3295" s="137"/>
      <c r="AWL3295" s="137"/>
      <c r="AWM3295" s="137"/>
      <c r="AWN3295" s="137"/>
      <c r="AWO3295" s="137"/>
      <c r="AWP3295" s="137"/>
      <c r="AWQ3295" s="137"/>
      <c r="AWR3295" s="137"/>
      <c r="AWS3295" s="137"/>
      <c r="AWT3295" s="137"/>
      <c r="AWU3295" s="137"/>
      <c r="AWV3295" s="137"/>
      <c r="AWW3295" s="137"/>
      <c r="AWX3295" s="137"/>
      <c r="AWY3295" s="137"/>
      <c r="AWZ3295" s="137"/>
      <c r="AXA3295" s="137"/>
      <c r="AXB3295" s="137"/>
      <c r="AXC3295" s="137"/>
      <c r="AXD3295" s="137"/>
      <c r="AXE3295" s="137"/>
      <c r="AXF3295" s="137"/>
      <c r="AXG3295" s="137"/>
      <c r="AXH3295" s="137"/>
      <c r="AXI3295" s="137"/>
      <c r="AXJ3295" s="137"/>
      <c r="AXK3295" s="137"/>
      <c r="AXL3295" s="137"/>
      <c r="AXM3295" s="137"/>
      <c r="AXN3295" s="137"/>
      <c r="AXO3295" s="137"/>
      <c r="AXP3295" s="137"/>
      <c r="AXQ3295" s="137"/>
      <c r="AXR3295" s="137"/>
      <c r="AXS3295" s="137"/>
      <c r="AXT3295" s="137"/>
      <c r="AXU3295" s="137"/>
      <c r="AXV3295" s="137"/>
      <c r="AXW3295" s="137"/>
      <c r="AXX3295" s="137"/>
      <c r="AXY3295" s="137"/>
      <c r="AXZ3295" s="137"/>
      <c r="AYA3295" s="137"/>
      <c r="AYB3295" s="137"/>
      <c r="AYC3295" s="137"/>
      <c r="AYD3295" s="137"/>
      <c r="AYE3295" s="137"/>
      <c r="AYF3295" s="137"/>
      <c r="AYG3295" s="137"/>
      <c r="AYH3295" s="137"/>
      <c r="AYI3295" s="137"/>
      <c r="AYJ3295" s="137"/>
      <c r="AYK3295" s="137"/>
      <c r="AYL3295" s="137"/>
      <c r="AYM3295" s="137"/>
      <c r="AYN3295" s="137"/>
      <c r="AYO3295" s="137"/>
      <c r="AYP3295" s="137"/>
      <c r="AYQ3295" s="137"/>
      <c r="AYR3295" s="137"/>
      <c r="AYS3295" s="137"/>
      <c r="AYT3295" s="137"/>
      <c r="AYU3295" s="137"/>
      <c r="AYV3295" s="137"/>
      <c r="AYW3295" s="137"/>
      <c r="AYX3295" s="137"/>
      <c r="AYY3295" s="137"/>
      <c r="AYZ3295" s="137"/>
      <c r="AZA3295" s="137"/>
      <c r="AZB3295" s="137"/>
      <c r="AZC3295" s="137"/>
      <c r="AZD3295" s="137"/>
      <c r="AZE3295" s="137"/>
      <c r="AZF3295" s="137"/>
      <c r="AZG3295" s="137"/>
      <c r="AZH3295" s="137"/>
      <c r="AZI3295" s="137"/>
      <c r="AZJ3295" s="137"/>
      <c r="AZK3295" s="137"/>
      <c r="AZL3295" s="137"/>
      <c r="AZM3295" s="137"/>
      <c r="AZN3295" s="137"/>
      <c r="AZO3295" s="137"/>
      <c r="AZP3295" s="137"/>
      <c r="AZQ3295" s="137"/>
      <c r="AZR3295" s="137"/>
      <c r="AZS3295" s="137"/>
      <c r="AZT3295" s="137"/>
      <c r="AZU3295" s="137"/>
      <c r="AZV3295" s="137"/>
      <c r="AZW3295" s="137"/>
      <c r="AZX3295" s="137"/>
      <c r="AZY3295" s="137"/>
      <c r="AZZ3295" s="137"/>
      <c r="BAA3295" s="137"/>
      <c r="BAB3295" s="137"/>
      <c r="BAC3295" s="137"/>
      <c r="BAD3295" s="137"/>
      <c r="BAE3295" s="137"/>
      <c r="BAF3295" s="137"/>
      <c r="BAG3295" s="137"/>
      <c r="BAH3295" s="137"/>
      <c r="BAI3295" s="137"/>
      <c r="BAJ3295" s="137"/>
      <c r="BAK3295" s="137"/>
      <c r="BAL3295" s="137"/>
      <c r="BAM3295" s="137"/>
      <c r="BAN3295" s="137"/>
      <c r="BAO3295" s="137"/>
      <c r="BAP3295" s="137"/>
      <c r="BAQ3295" s="137"/>
      <c r="BAR3295" s="137"/>
      <c r="BAS3295" s="137"/>
      <c r="BAT3295" s="137"/>
      <c r="BAU3295" s="137"/>
      <c r="BAV3295" s="137"/>
      <c r="BAW3295" s="137"/>
      <c r="BAX3295" s="137"/>
      <c r="BAY3295" s="137"/>
      <c r="BAZ3295" s="137"/>
      <c r="BBA3295" s="137"/>
      <c r="BBB3295" s="137"/>
      <c r="BBC3295" s="137"/>
      <c r="BBD3295" s="137"/>
      <c r="BBE3295" s="137"/>
      <c r="BBF3295" s="137"/>
      <c r="BBG3295" s="137"/>
      <c r="BBH3295" s="137"/>
      <c r="BBI3295" s="137"/>
      <c r="BBJ3295" s="137"/>
      <c r="BBK3295" s="137"/>
      <c r="BBL3295" s="137"/>
      <c r="BBM3295" s="137"/>
      <c r="BBN3295" s="137"/>
      <c r="BBO3295" s="137"/>
      <c r="BBP3295" s="137"/>
      <c r="BBQ3295" s="137"/>
      <c r="BBR3295" s="137"/>
      <c r="BBS3295" s="137"/>
      <c r="BBT3295" s="137"/>
      <c r="BBU3295" s="137"/>
      <c r="BBV3295" s="137"/>
      <c r="BBW3295" s="137"/>
      <c r="BBX3295" s="137"/>
      <c r="BBY3295" s="137"/>
      <c r="BBZ3295" s="137"/>
      <c r="BCA3295" s="137"/>
      <c r="BCB3295" s="137"/>
      <c r="BCC3295" s="137"/>
      <c r="BCD3295" s="137"/>
      <c r="BCE3295" s="137"/>
      <c r="BCF3295" s="137"/>
      <c r="BCG3295" s="137"/>
      <c r="BCH3295" s="137"/>
      <c r="BCI3295" s="137"/>
      <c r="BCJ3295" s="137"/>
      <c r="BCK3295" s="137"/>
      <c r="BCL3295" s="137"/>
      <c r="BCM3295" s="137"/>
      <c r="BCN3295" s="137"/>
      <c r="BCO3295" s="137"/>
      <c r="BCP3295" s="137"/>
      <c r="BCQ3295" s="137"/>
      <c r="BCR3295" s="137"/>
      <c r="BCS3295" s="137"/>
      <c r="BCT3295" s="137"/>
      <c r="BCU3295" s="137"/>
      <c r="BCV3295" s="137"/>
      <c r="BCW3295" s="137"/>
      <c r="BCX3295" s="137"/>
      <c r="BCY3295" s="137"/>
      <c r="BCZ3295" s="137"/>
      <c r="BDA3295" s="137"/>
      <c r="BDB3295" s="137"/>
      <c r="BDC3295" s="137"/>
      <c r="BDD3295" s="137"/>
      <c r="BDE3295" s="137"/>
      <c r="BDF3295" s="137"/>
      <c r="BDG3295" s="137"/>
      <c r="BDH3295" s="137"/>
      <c r="BDI3295" s="137"/>
      <c r="BDJ3295" s="137"/>
      <c r="BDK3295" s="137"/>
      <c r="BDL3295" s="137"/>
      <c r="BDM3295" s="137"/>
      <c r="BDN3295" s="137"/>
      <c r="BDO3295" s="137"/>
      <c r="BDP3295" s="137"/>
      <c r="BDQ3295" s="137"/>
      <c r="BDR3295" s="137"/>
      <c r="BDS3295" s="137"/>
      <c r="BDT3295" s="137"/>
      <c r="BDU3295" s="137"/>
      <c r="BDV3295" s="137"/>
      <c r="BDW3295" s="137"/>
      <c r="BDX3295" s="137"/>
      <c r="BDY3295" s="137"/>
      <c r="BDZ3295" s="137"/>
      <c r="BEA3295" s="137"/>
      <c r="BEB3295" s="137"/>
      <c r="BEC3295" s="137"/>
      <c r="BED3295" s="137"/>
      <c r="BEE3295" s="137"/>
      <c r="BEF3295" s="137"/>
      <c r="BEG3295" s="137"/>
      <c r="BEH3295" s="137"/>
      <c r="BEI3295" s="137"/>
      <c r="BEJ3295" s="137"/>
      <c r="BEK3295" s="137"/>
      <c r="BEL3295" s="137"/>
      <c r="BEM3295" s="137"/>
      <c r="BEN3295" s="137"/>
      <c r="BEO3295" s="137"/>
      <c r="BEP3295" s="137"/>
      <c r="BEQ3295" s="137"/>
      <c r="BER3295" s="137"/>
      <c r="BES3295" s="137"/>
      <c r="BET3295" s="137"/>
      <c r="BEU3295" s="137"/>
      <c r="BEV3295" s="137"/>
      <c r="BEW3295" s="137"/>
      <c r="BEX3295" s="137"/>
      <c r="BEY3295" s="137"/>
      <c r="BEZ3295" s="137"/>
      <c r="BFA3295" s="137"/>
      <c r="BFB3295" s="137"/>
      <c r="BFC3295" s="137"/>
      <c r="BFD3295" s="137"/>
      <c r="BFE3295" s="137"/>
      <c r="BFF3295" s="137"/>
      <c r="BFG3295" s="137"/>
      <c r="BFH3295" s="137"/>
      <c r="BFI3295" s="137"/>
      <c r="BFJ3295" s="137"/>
      <c r="BFK3295" s="137"/>
      <c r="BFL3295" s="137"/>
      <c r="BFM3295" s="137"/>
      <c r="BFN3295" s="137"/>
      <c r="BFO3295" s="137"/>
      <c r="BFP3295" s="137"/>
      <c r="BFQ3295" s="137"/>
      <c r="BFR3295" s="137"/>
      <c r="BFS3295" s="137"/>
      <c r="BFT3295" s="137"/>
      <c r="BFU3295" s="137"/>
      <c r="BFV3295" s="137"/>
      <c r="BFW3295" s="137"/>
      <c r="BFX3295" s="137"/>
      <c r="BFY3295" s="137"/>
      <c r="BFZ3295" s="137"/>
      <c r="BGA3295" s="137"/>
      <c r="BGB3295" s="137"/>
      <c r="BGC3295" s="137"/>
      <c r="BGD3295" s="137"/>
      <c r="BGE3295" s="137"/>
      <c r="BGF3295" s="137"/>
      <c r="BGG3295" s="137"/>
      <c r="BGH3295" s="137"/>
      <c r="BGI3295" s="137"/>
      <c r="BGJ3295" s="137"/>
      <c r="BGK3295" s="137"/>
      <c r="BGL3295" s="137"/>
      <c r="BGM3295" s="137"/>
      <c r="BGN3295" s="137"/>
      <c r="BGO3295" s="137"/>
      <c r="BGP3295" s="137"/>
      <c r="BGQ3295" s="137"/>
      <c r="BGR3295" s="137"/>
      <c r="BGS3295" s="137"/>
      <c r="BGT3295" s="137"/>
      <c r="BGU3295" s="137"/>
      <c r="BGV3295" s="137"/>
      <c r="BGW3295" s="137"/>
      <c r="BGX3295" s="137"/>
      <c r="BGY3295" s="137"/>
      <c r="BGZ3295" s="137"/>
      <c r="BHA3295" s="137"/>
      <c r="BHB3295" s="137"/>
      <c r="BHC3295" s="137"/>
      <c r="BHD3295" s="137"/>
      <c r="BHE3295" s="137"/>
      <c r="BHF3295" s="137"/>
      <c r="BHG3295" s="137"/>
      <c r="BHH3295" s="137"/>
      <c r="BHI3295" s="137"/>
      <c r="BHJ3295" s="137"/>
      <c r="BHK3295" s="137"/>
      <c r="BHL3295" s="137"/>
      <c r="BHM3295" s="137"/>
      <c r="BHN3295" s="137"/>
      <c r="BHO3295" s="137"/>
      <c r="BHP3295" s="137"/>
      <c r="BHQ3295" s="137"/>
      <c r="BHR3295" s="137"/>
      <c r="BHS3295" s="137"/>
      <c r="BHT3295" s="137"/>
      <c r="BHU3295" s="137"/>
      <c r="BHV3295" s="137"/>
      <c r="BHW3295" s="137"/>
      <c r="BHX3295" s="137"/>
      <c r="BHY3295" s="137"/>
      <c r="BHZ3295" s="137"/>
      <c r="BIA3295" s="137"/>
      <c r="BIB3295" s="137"/>
      <c r="BIC3295" s="137"/>
      <c r="BID3295" s="137"/>
      <c r="BIE3295" s="137"/>
      <c r="BIF3295" s="137"/>
      <c r="BIG3295" s="137"/>
      <c r="BIH3295" s="137"/>
      <c r="BII3295" s="137"/>
      <c r="BIJ3295" s="137"/>
      <c r="BIK3295" s="137"/>
      <c r="BIL3295" s="137"/>
      <c r="BIM3295" s="137"/>
      <c r="BIN3295" s="137"/>
      <c r="BIO3295" s="137"/>
      <c r="BIP3295" s="137"/>
      <c r="BIQ3295" s="137"/>
      <c r="BIR3295" s="137"/>
      <c r="BIS3295" s="137"/>
      <c r="BIT3295" s="137"/>
      <c r="BIU3295" s="137"/>
      <c r="BIV3295" s="137"/>
      <c r="BIW3295" s="137"/>
      <c r="BIX3295" s="137"/>
      <c r="BIY3295" s="137"/>
      <c r="BIZ3295" s="137"/>
      <c r="BJA3295" s="137"/>
      <c r="BJB3295" s="137"/>
      <c r="BJC3295" s="137"/>
      <c r="BJD3295" s="137"/>
      <c r="BJE3295" s="137"/>
      <c r="BJF3295" s="137"/>
      <c r="BJG3295" s="137"/>
      <c r="BJH3295" s="137"/>
      <c r="BJI3295" s="137"/>
      <c r="BJJ3295" s="137"/>
      <c r="BJK3295" s="137"/>
      <c r="BJL3295" s="137"/>
      <c r="BJM3295" s="137"/>
      <c r="BJN3295" s="137"/>
      <c r="BJO3295" s="137"/>
      <c r="BJP3295" s="137"/>
      <c r="BJQ3295" s="137"/>
      <c r="BJR3295" s="137"/>
      <c r="BJS3295" s="137"/>
      <c r="BJT3295" s="137"/>
      <c r="BJU3295" s="137"/>
      <c r="BJV3295" s="137"/>
      <c r="BJW3295" s="137"/>
      <c r="BJX3295" s="137"/>
      <c r="BJY3295" s="137"/>
      <c r="BJZ3295" s="137"/>
      <c r="BKA3295" s="137"/>
      <c r="BKB3295" s="137"/>
      <c r="BKC3295" s="137"/>
      <c r="BKD3295" s="137"/>
      <c r="BKE3295" s="137"/>
      <c r="BKF3295" s="137"/>
      <c r="BKG3295" s="137"/>
      <c r="BKH3295" s="137"/>
      <c r="BKI3295" s="137"/>
      <c r="BKJ3295" s="137"/>
      <c r="BKK3295" s="137"/>
      <c r="BKL3295" s="137"/>
      <c r="BKM3295" s="137"/>
      <c r="BKN3295" s="137"/>
      <c r="BKO3295" s="137"/>
      <c r="BKP3295" s="137"/>
      <c r="BKQ3295" s="137"/>
      <c r="BKR3295" s="137"/>
      <c r="BKS3295" s="137"/>
      <c r="BKT3295" s="137"/>
      <c r="BKU3295" s="137"/>
      <c r="BKV3295" s="137"/>
      <c r="BKW3295" s="137"/>
      <c r="BKX3295" s="137"/>
      <c r="BKY3295" s="137"/>
      <c r="BKZ3295" s="137"/>
      <c r="BLA3295" s="137"/>
      <c r="BLB3295" s="137"/>
      <c r="BLC3295" s="137"/>
      <c r="BLD3295" s="137"/>
      <c r="BLE3295" s="137"/>
      <c r="BLF3295" s="137"/>
      <c r="BLG3295" s="137"/>
      <c r="BLH3295" s="137"/>
      <c r="BLI3295" s="137"/>
      <c r="BLJ3295" s="137"/>
      <c r="BLK3295" s="137"/>
      <c r="BLL3295" s="137"/>
      <c r="BLM3295" s="137"/>
      <c r="BLN3295" s="137"/>
      <c r="BLO3295" s="137"/>
      <c r="BLP3295" s="137"/>
      <c r="BLQ3295" s="137"/>
      <c r="BLR3295" s="137"/>
      <c r="BLS3295" s="137"/>
      <c r="BLT3295" s="137"/>
      <c r="BLU3295" s="137"/>
      <c r="BLV3295" s="137"/>
      <c r="BLW3295" s="137"/>
      <c r="BLX3295" s="137"/>
      <c r="BLY3295" s="137"/>
      <c r="BLZ3295" s="137"/>
      <c r="BMA3295" s="137"/>
      <c r="BMB3295" s="137"/>
      <c r="BMC3295" s="137"/>
      <c r="BMD3295" s="137"/>
      <c r="BME3295" s="137"/>
      <c r="BMF3295" s="137"/>
      <c r="BMG3295" s="137"/>
      <c r="BMH3295" s="137"/>
      <c r="BMI3295" s="137"/>
      <c r="BMJ3295" s="137"/>
      <c r="BMK3295" s="137"/>
      <c r="BML3295" s="137"/>
      <c r="BMM3295" s="137"/>
      <c r="BMN3295" s="137"/>
      <c r="BMO3295" s="137"/>
      <c r="BMP3295" s="137"/>
      <c r="BMQ3295" s="137"/>
      <c r="BMR3295" s="137"/>
      <c r="BMS3295" s="137"/>
      <c r="BMT3295" s="137"/>
      <c r="BMU3295" s="137"/>
      <c r="BMV3295" s="137"/>
      <c r="BMW3295" s="137"/>
      <c r="BMX3295" s="137"/>
      <c r="BMY3295" s="137"/>
      <c r="BMZ3295" s="137"/>
      <c r="BNA3295" s="137"/>
      <c r="BNB3295" s="137"/>
      <c r="BNC3295" s="137"/>
      <c r="BND3295" s="137"/>
      <c r="BNE3295" s="137"/>
      <c r="BNF3295" s="137"/>
      <c r="BNG3295" s="137"/>
      <c r="BNH3295" s="137"/>
      <c r="BNI3295" s="137"/>
      <c r="BNJ3295" s="137"/>
      <c r="BNK3295" s="137"/>
      <c r="BNL3295" s="137"/>
      <c r="BNM3295" s="137"/>
      <c r="BNN3295" s="137"/>
      <c r="BNO3295" s="137"/>
      <c r="BNP3295" s="137"/>
      <c r="BNQ3295" s="137"/>
      <c r="BNR3295" s="137"/>
      <c r="BNS3295" s="137"/>
      <c r="BNT3295" s="137"/>
      <c r="BNU3295" s="137"/>
      <c r="BNV3295" s="137"/>
      <c r="BNW3295" s="137"/>
      <c r="BNX3295" s="137"/>
      <c r="BNY3295" s="137"/>
      <c r="BNZ3295" s="137"/>
      <c r="BOA3295" s="137"/>
      <c r="BOB3295" s="137"/>
      <c r="BOC3295" s="137"/>
      <c r="BOD3295" s="137"/>
      <c r="BOE3295" s="137"/>
      <c r="BOF3295" s="137"/>
      <c r="BOG3295" s="137"/>
      <c r="BOH3295" s="137"/>
      <c r="BOI3295" s="137"/>
      <c r="BOJ3295" s="137"/>
      <c r="BOK3295" s="137"/>
      <c r="BOL3295" s="137"/>
      <c r="BOM3295" s="137"/>
      <c r="BON3295" s="137"/>
      <c r="BOO3295" s="137"/>
      <c r="BOP3295" s="137"/>
      <c r="BOQ3295" s="137"/>
      <c r="BOR3295" s="137"/>
      <c r="BOS3295" s="137"/>
      <c r="BOT3295" s="137"/>
      <c r="BOU3295" s="137"/>
      <c r="BOV3295" s="137"/>
      <c r="BOW3295" s="137"/>
      <c r="BOX3295" s="137"/>
      <c r="BOY3295" s="137"/>
      <c r="BOZ3295" s="137"/>
      <c r="BPA3295" s="137"/>
      <c r="BPB3295" s="137"/>
      <c r="BPC3295" s="137"/>
      <c r="BPD3295" s="137"/>
      <c r="BPE3295" s="137"/>
      <c r="BPF3295" s="137"/>
      <c r="BPG3295" s="137"/>
      <c r="BPH3295" s="137"/>
      <c r="BPI3295" s="137"/>
      <c r="BPJ3295" s="137"/>
      <c r="BPK3295" s="137"/>
      <c r="BPL3295" s="137"/>
      <c r="BPM3295" s="137"/>
      <c r="BPN3295" s="137"/>
      <c r="BPO3295" s="137"/>
      <c r="BPP3295" s="137"/>
      <c r="BPQ3295" s="137"/>
      <c r="BPR3295" s="137"/>
      <c r="BPS3295" s="137"/>
      <c r="BPT3295" s="137"/>
      <c r="BPU3295" s="137"/>
      <c r="BPV3295" s="137"/>
      <c r="BPW3295" s="137"/>
      <c r="BPX3295" s="137"/>
      <c r="BPY3295" s="137"/>
      <c r="BPZ3295" s="137"/>
      <c r="BQA3295" s="137"/>
      <c r="BQB3295" s="137"/>
      <c r="BQC3295" s="137"/>
      <c r="BQD3295" s="137"/>
      <c r="BQE3295" s="137"/>
      <c r="BQF3295" s="137"/>
      <c r="BQG3295" s="137"/>
      <c r="BQH3295" s="137"/>
      <c r="BQI3295" s="137"/>
      <c r="BQJ3295" s="137"/>
      <c r="BQK3295" s="137"/>
      <c r="BQL3295" s="137"/>
      <c r="BQM3295" s="137"/>
      <c r="BQN3295" s="137"/>
      <c r="BQO3295" s="137"/>
      <c r="BQP3295" s="137"/>
      <c r="BQQ3295" s="137"/>
      <c r="BQR3295" s="137"/>
      <c r="BQS3295" s="137"/>
      <c r="BQT3295" s="137"/>
      <c r="BQU3295" s="137"/>
      <c r="BQV3295" s="137"/>
      <c r="BQW3295" s="137"/>
      <c r="BQX3295" s="137"/>
      <c r="BQY3295" s="137"/>
      <c r="BQZ3295" s="137"/>
      <c r="BRA3295" s="137"/>
      <c r="BRB3295" s="137"/>
      <c r="BRC3295" s="137"/>
      <c r="BRD3295" s="137"/>
      <c r="BRE3295" s="137"/>
      <c r="BRF3295" s="137"/>
      <c r="BRG3295" s="137"/>
      <c r="BRH3295" s="137"/>
      <c r="BRI3295" s="137"/>
      <c r="BRJ3295" s="137"/>
      <c r="BRK3295" s="137"/>
      <c r="BRL3295" s="137"/>
      <c r="BRM3295" s="137"/>
      <c r="BRN3295" s="137"/>
      <c r="BRO3295" s="137"/>
      <c r="BRP3295" s="137"/>
      <c r="BRQ3295" s="137"/>
      <c r="BRR3295" s="137"/>
      <c r="BRS3295" s="137"/>
      <c r="BRT3295" s="137"/>
      <c r="BRU3295" s="137"/>
      <c r="BRV3295" s="137"/>
      <c r="BRW3295" s="137"/>
      <c r="BRX3295" s="137"/>
      <c r="BRY3295" s="137"/>
      <c r="BRZ3295" s="137"/>
      <c r="BSA3295" s="137"/>
      <c r="BSB3295" s="137"/>
      <c r="BSC3295" s="137"/>
      <c r="BSD3295" s="137"/>
      <c r="BSE3295" s="137"/>
      <c r="BSF3295" s="137"/>
      <c r="BSG3295" s="137"/>
      <c r="BSH3295" s="137"/>
      <c r="BSI3295" s="137"/>
      <c r="BSJ3295" s="137"/>
      <c r="BSK3295" s="137"/>
      <c r="BSL3295" s="137"/>
      <c r="BSM3295" s="137"/>
      <c r="BSN3295" s="137"/>
      <c r="BSO3295" s="137"/>
      <c r="BSP3295" s="137"/>
      <c r="BSQ3295" s="137"/>
      <c r="BSR3295" s="137"/>
      <c r="BSS3295" s="137"/>
      <c r="BST3295" s="137"/>
      <c r="BSU3295" s="137"/>
      <c r="BSV3295" s="137"/>
      <c r="BSW3295" s="137"/>
      <c r="BSX3295" s="137"/>
      <c r="BSY3295" s="137"/>
      <c r="BSZ3295" s="137"/>
      <c r="BTA3295" s="137"/>
      <c r="BTB3295" s="137"/>
      <c r="BTC3295" s="137"/>
      <c r="BTD3295" s="137"/>
      <c r="BTE3295" s="137"/>
      <c r="BTF3295" s="137"/>
      <c r="BTG3295" s="137"/>
      <c r="BTH3295" s="137"/>
      <c r="BTI3295" s="137"/>
      <c r="BTJ3295" s="137"/>
      <c r="BTK3295" s="137"/>
      <c r="BTL3295" s="137"/>
      <c r="BTM3295" s="137"/>
      <c r="BTN3295" s="137"/>
      <c r="BTO3295" s="137"/>
      <c r="BTP3295" s="137"/>
      <c r="BTQ3295" s="137"/>
      <c r="BTR3295" s="137"/>
      <c r="BTS3295" s="137"/>
      <c r="BTT3295" s="137"/>
      <c r="BTU3295" s="137"/>
      <c r="BTV3295" s="137"/>
      <c r="BTW3295" s="137"/>
      <c r="BTX3295" s="137"/>
      <c r="BTY3295" s="137"/>
      <c r="BTZ3295" s="137"/>
      <c r="BUA3295" s="137"/>
      <c r="BUB3295" s="137"/>
      <c r="BUC3295" s="137"/>
      <c r="BUD3295" s="137"/>
      <c r="BUE3295" s="137"/>
      <c r="BUF3295" s="137"/>
      <c r="BUG3295" s="137"/>
      <c r="BUH3295" s="137"/>
      <c r="BUI3295" s="137"/>
      <c r="BUJ3295" s="137"/>
      <c r="BUK3295" s="137"/>
      <c r="BUL3295" s="137"/>
      <c r="BUM3295" s="137"/>
      <c r="BUN3295" s="137"/>
      <c r="BUO3295" s="137"/>
      <c r="BUP3295" s="137"/>
      <c r="BUQ3295" s="137"/>
      <c r="BUR3295" s="137"/>
      <c r="BUS3295" s="137"/>
      <c r="BUT3295" s="137"/>
      <c r="BUU3295" s="137"/>
      <c r="BUV3295" s="137"/>
      <c r="BUW3295" s="137"/>
      <c r="BUX3295" s="137"/>
      <c r="BUY3295" s="137"/>
      <c r="BUZ3295" s="137"/>
      <c r="BVA3295" s="137"/>
      <c r="BVB3295" s="137"/>
      <c r="BVC3295" s="137"/>
      <c r="BVD3295" s="137"/>
      <c r="BVE3295" s="137"/>
      <c r="BVF3295" s="137"/>
      <c r="BVG3295" s="137"/>
      <c r="BVH3295" s="137"/>
      <c r="BVI3295" s="137"/>
      <c r="BVJ3295" s="137"/>
      <c r="BVK3295" s="137"/>
      <c r="BVL3295" s="137"/>
      <c r="BVM3295" s="137"/>
      <c r="BVN3295" s="137"/>
      <c r="BVO3295" s="137"/>
      <c r="BVP3295" s="137"/>
      <c r="BVQ3295" s="137"/>
      <c r="BVR3295" s="137"/>
      <c r="BVS3295" s="137"/>
      <c r="BVT3295" s="137"/>
      <c r="BVU3295" s="137"/>
      <c r="BVV3295" s="137"/>
      <c r="BVW3295" s="137"/>
      <c r="BVX3295" s="137"/>
      <c r="BVY3295" s="137"/>
      <c r="BVZ3295" s="137"/>
      <c r="BWA3295" s="137"/>
      <c r="BWB3295" s="137"/>
      <c r="BWC3295" s="137"/>
      <c r="BWD3295" s="137"/>
      <c r="BWE3295" s="137"/>
      <c r="BWF3295" s="137"/>
      <c r="BWG3295" s="137"/>
      <c r="BWH3295" s="137"/>
      <c r="BWI3295" s="137"/>
      <c r="BWJ3295" s="137"/>
      <c r="BWK3295" s="137"/>
      <c r="BWL3295" s="137"/>
      <c r="BWM3295" s="137"/>
      <c r="BWN3295" s="137"/>
      <c r="BWO3295" s="137"/>
      <c r="BWP3295" s="137"/>
      <c r="BWQ3295" s="137"/>
      <c r="BWR3295" s="137"/>
      <c r="BWS3295" s="137"/>
      <c r="BWT3295" s="137"/>
      <c r="BWU3295" s="137"/>
      <c r="BWV3295" s="137"/>
      <c r="BWW3295" s="137"/>
      <c r="BWX3295" s="137"/>
      <c r="BWY3295" s="137"/>
      <c r="BWZ3295" s="137"/>
      <c r="BXA3295" s="137"/>
      <c r="BXB3295" s="137"/>
      <c r="BXC3295" s="137"/>
      <c r="BXD3295" s="137"/>
      <c r="BXE3295" s="137"/>
      <c r="BXF3295" s="137"/>
      <c r="BXG3295" s="137"/>
      <c r="BXH3295" s="137"/>
      <c r="BXI3295" s="137"/>
      <c r="BXJ3295" s="137"/>
      <c r="BXK3295" s="137"/>
      <c r="BXL3295" s="137"/>
      <c r="BXM3295" s="137"/>
      <c r="BXN3295" s="137"/>
      <c r="BXO3295" s="137"/>
      <c r="BXP3295" s="137"/>
      <c r="BXQ3295" s="137"/>
      <c r="BXR3295" s="137"/>
      <c r="BXS3295" s="137"/>
      <c r="BXT3295" s="137"/>
      <c r="BXU3295" s="137"/>
      <c r="BXV3295" s="137"/>
      <c r="BXW3295" s="137"/>
      <c r="BXX3295" s="137"/>
      <c r="BXY3295" s="137"/>
      <c r="BXZ3295" s="137"/>
      <c r="BYA3295" s="137"/>
      <c r="BYB3295" s="137"/>
      <c r="BYC3295" s="137"/>
      <c r="BYD3295" s="137"/>
      <c r="BYE3295" s="137"/>
      <c r="BYF3295" s="137"/>
      <c r="BYG3295" s="137"/>
      <c r="BYH3295" s="137"/>
      <c r="BYI3295" s="137"/>
      <c r="BYJ3295" s="137"/>
      <c r="BYK3295" s="137"/>
      <c r="BYL3295" s="137"/>
      <c r="BYM3295" s="137"/>
      <c r="BYN3295" s="137"/>
      <c r="BYO3295" s="137"/>
      <c r="BYP3295" s="137"/>
      <c r="BYQ3295" s="137"/>
      <c r="BYR3295" s="137"/>
      <c r="BYS3295" s="137"/>
      <c r="BYT3295" s="137"/>
      <c r="BYU3295" s="137"/>
      <c r="BYV3295" s="137"/>
      <c r="BYW3295" s="137"/>
      <c r="BYX3295" s="137"/>
      <c r="BYY3295" s="137"/>
      <c r="BYZ3295" s="137"/>
      <c r="BZA3295" s="137"/>
      <c r="BZB3295" s="137"/>
      <c r="BZC3295" s="137"/>
      <c r="BZD3295" s="137"/>
      <c r="BZE3295" s="137"/>
      <c r="BZF3295" s="137"/>
      <c r="BZG3295" s="137"/>
      <c r="BZH3295" s="137"/>
      <c r="BZI3295" s="137"/>
      <c r="BZJ3295" s="137"/>
      <c r="BZK3295" s="137"/>
      <c r="BZL3295" s="137"/>
      <c r="BZM3295" s="137"/>
      <c r="BZN3295" s="137"/>
      <c r="BZO3295" s="137"/>
      <c r="BZP3295" s="137"/>
      <c r="BZQ3295" s="137"/>
      <c r="BZR3295" s="137"/>
      <c r="BZS3295" s="137"/>
      <c r="BZT3295" s="137"/>
      <c r="BZU3295" s="137"/>
      <c r="BZV3295" s="137"/>
      <c r="BZW3295" s="137"/>
      <c r="BZX3295" s="137"/>
      <c r="BZY3295" s="137"/>
      <c r="BZZ3295" s="137"/>
      <c r="CAA3295" s="137"/>
      <c r="CAB3295" s="137"/>
      <c r="CAC3295" s="137"/>
      <c r="CAD3295" s="137"/>
      <c r="CAE3295" s="137"/>
      <c r="CAF3295" s="137"/>
      <c r="CAG3295" s="137"/>
      <c r="CAH3295" s="137"/>
      <c r="CAI3295" s="137"/>
      <c r="CAJ3295" s="137"/>
      <c r="CAK3295" s="137"/>
      <c r="CAL3295" s="137"/>
      <c r="CAM3295" s="137"/>
      <c r="CAN3295" s="137"/>
      <c r="CAO3295" s="137"/>
      <c r="CAP3295" s="137"/>
      <c r="CAQ3295" s="137"/>
      <c r="CAR3295" s="137"/>
      <c r="CAS3295" s="137"/>
      <c r="CAT3295" s="137"/>
      <c r="CAU3295" s="137"/>
      <c r="CAV3295" s="137"/>
      <c r="CAW3295" s="137"/>
      <c r="CAX3295" s="137"/>
      <c r="CAY3295" s="137"/>
      <c r="CAZ3295" s="137"/>
      <c r="CBA3295" s="137"/>
      <c r="CBB3295" s="137"/>
      <c r="CBC3295" s="137"/>
      <c r="CBD3295" s="137"/>
      <c r="CBE3295" s="137"/>
      <c r="CBF3295" s="137"/>
      <c r="CBG3295" s="137"/>
      <c r="CBH3295" s="137"/>
      <c r="CBI3295" s="137"/>
      <c r="CBJ3295" s="137"/>
      <c r="CBK3295" s="137"/>
      <c r="CBL3295" s="137"/>
      <c r="CBM3295" s="137"/>
      <c r="CBN3295" s="137"/>
      <c r="CBO3295" s="137"/>
      <c r="CBP3295" s="137"/>
      <c r="CBQ3295" s="137"/>
      <c r="CBR3295" s="137"/>
      <c r="CBS3295" s="137"/>
      <c r="CBT3295" s="137"/>
      <c r="CBU3295" s="137"/>
      <c r="CBV3295" s="137"/>
      <c r="CBW3295" s="137"/>
      <c r="CBX3295" s="137"/>
      <c r="CBY3295" s="137"/>
      <c r="CBZ3295" s="137"/>
      <c r="CCA3295" s="137"/>
      <c r="CCB3295" s="137"/>
      <c r="CCC3295" s="137"/>
      <c r="CCD3295" s="137"/>
      <c r="CCE3295" s="137"/>
      <c r="CCF3295" s="137"/>
      <c r="CCG3295" s="137"/>
      <c r="CCH3295" s="137"/>
      <c r="CCI3295" s="137"/>
      <c r="CCJ3295" s="137"/>
      <c r="CCK3295" s="137"/>
      <c r="CCL3295" s="137"/>
      <c r="CCM3295" s="137"/>
      <c r="CCN3295" s="137"/>
      <c r="CCO3295" s="137"/>
      <c r="CCP3295" s="137"/>
      <c r="CCQ3295" s="137"/>
      <c r="CCR3295" s="137"/>
      <c r="CCS3295" s="137"/>
      <c r="CCT3295" s="137"/>
      <c r="CCU3295" s="137"/>
      <c r="CCV3295" s="137"/>
      <c r="CCW3295" s="137"/>
      <c r="CCX3295" s="137"/>
      <c r="CCY3295" s="137"/>
      <c r="CCZ3295" s="137"/>
      <c r="CDA3295" s="137"/>
      <c r="CDB3295" s="137"/>
      <c r="CDC3295" s="137"/>
      <c r="CDD3295" s="137"/>
      <c r="CDE3295" s="137"/>
      <c r="CDF3295" s="137"/>
      <c r="CDG3295" s="137"/>
      <c r="CDH3295" s="137"/>
      <c r="CDI3295" s="137"/>
      <c r="CDJ3295" s="137"/>
      <c r="CDK3295" s="137"/>
      <c r="CDL3295" s="137"/>
      <c r="CDM3295" s="137"/>
      <c r="CDN3295" s="137"/>
      <c r="CDO3295" s="137"/>
      <c r="CDP3295" s="137"/>
      <c r="CDQ3295" s="137"/>
      <c r="CDR3295" s="137"/>
      <c r="CDS3295" s="137"/>
      <c r="CDT3295" s="137"/>
      <c r="CDU3295" s="137"/>
      <c r="CDV3295" s="137"/>
      <c r="CDW3295" s="137"/>
      <c r="CDX3295" s="137"/>
      <c r="CDY3295" s="137"/>
      <c r="CDZ3295" s="137"/>
      <c r="CEA3295" s="137"/>
      <c r="CEB3295" s="137"/>
      <c r="CEC3295" s="137"/>
      <c r="CED3295" s="137"/>
      <c r="CEE3295" s="137"/>
      <c r="CEF3295" s="137"/>
      <c r="CEG3295" s="137"/>
      <c r="CEH3295" s="137"/>
      <c r="CEI3295" s="137"/>
      <c r="CEJ3295" s="137"/>
      <c r="CEK3295" s="137"/>
      <c r="CEL3295" s="137"/>
      <c r="CEM3295" s="137"/>
      <c r="CEN3295" s="137"/>
      <c r="CEO3295" s="137"/>
      <c r="CEP3295" s="137"/>
      <c r="CEQ3295" s="137"/>
      <c r="CER3295" s="137"/>
      <c r="CES3295" s="137"/>
      <c r="CET3295" s="137"/>
      <c r="CEU3295" s="137"/>
      <c r="CEV3295" s="137"/>
      <c r="CEW3295" s="137"/>
      <c r="CEX3295" s="137"/>
      <c r="CEY3295" s="137"/>
      <c r="CEZ3295" s="137"/>
      <c r="CFA3295" s="137"/>
      <c r="CFB3295" s="137"/>
      <c r="CFC3295" s="137"/>
      <c r="CFD3295" s="137"/>
      <c r="CFE3295" s="137"/>
      <c r="CFF3295" s="137"/>
      <c r="CFG3295" s="137"/>
      <c r="CFH3295" s="137"/>
      <c r="CFI3295" s="137"/>
      <c r="CFJ3295" s="137"/>
      <c r="CFK3295" s="137"/>
      <c r="CFL3295" s="137"/>
      <c r="CFM3295" s="137"/>
      <c r="CFN3295" s="137"/>
      <c r="CFO3295" s="137"/>
      <c r="CFP3295" s="137"/>
      <c r="CFQ3295" s="137"/>
      <c r="CFR3295" s="137"/>
      <c r="CFS3295" s="137"/>
      <c r="CFT3295" s="137"/>
      <c r="CFU3295" s="137"/>
      <c r="CFV3295" s="137"/>
      <c r="CFW3295" s="137"/>
      <c r="CFX3295" s="137"/>
      <c r="CFY3295" s="137"/>
      <c r="CFZ3295" s="137"/>
      <c r="CGA3295" s="137"/>
      <c r="CGB3295" s="137"/>
      <c r="CGC3295" s="137"/>
      <c r="CGD3295" s="137"/>
      <c r="CGE3295" s="137"/>
      <c r="CGF3295" s="137"/>
      <c r="CGG3295" s="137"/>
      <c r="CGH3295" s="137"/>
      <c r="CGI3295" s="137"/>
      <c r="CGJ3295" s="137"/>
      <c r="CGK3295" s="137"/>
      <c r="CGL3295" s="137"/>
      <c r="CGM3295" s="137"/>
      <c r="CGN3295" s="137"/>
      <c r="CGO3295" s="137"/>
      <c r="CGP3295" s="137"/>
      <c r="CGQ3295" s="137"/>
      <c r="CGR3295" s="137"/>
      <c r="CGS3295" s="137"/>
      <c r="CGT3295" s="137"/>
      <c r="CGU3295" s="137"/>
      <c r="CGV3295" s="137"/>
      <c r="CGW3295" s="137"/>
      <c r="CGX3295" s="137"/>
      <c r="CGY3295" s="137"/>
      <c r="CGZ3295" s="137"/>
      <c r="CHA3295" s="137"/>
      <c r="CHB3295" s="137"/>
      <c r="CHC3295" s="137"/>
      <c r="CHD3295" s="137"/>
      <c r="CHE3295" s="137"/>
      <c r="CHF3295" s="137"/>
      <c r="CHG3295" s="137"/>
      <c r="CHH3295" s="137"/>
      <c r="CHI3295" s="137"/>
      <c r="CHJ3295" s="137"/>
      <c r="CHK3295" s="137"/>
      <c r="CHL3295" s="137"/>
      <c r="CHM3295" s="137"/>
      <c r="CHN3295" s="137"/>
      <c r="CHO3295" s="137"/>
      <c r="CHP3295" s="137"/>
      <c r="CHQ3295" s="137"/>
      <c r="CHR3295" s="137"/>
      <c r="CHS3295" s="137"/>
      <c r="CHT3295" s="137"/>
      <c r="CHU3295" s="137"/>
      <c r="CHV3295" s="137"/>
      <c r="CHW3295" s="137"/>
      <c r="CHX3295" s="137"/>
      <c r="CHY3295" s="137"/>
      <c r="CHZ3295" s="137"/>
      <c r="CIA3295" s="137"/>
      <c r="CIB3295" s="137"/>
      <c r="CIC3295" s="137"/>
      <c r="CID3295" s="137"/>
      <c r="CIE3295" s="137"/>
      <c r="CIF3295" s="137"/>
      <c r="CIG3295" s="137"/>
      <c r="CIH3295" s="137"/>
      <c r="CII3295" s="137"/>
      <c r="CIJ3295" s="137"/>
      <c r="CIK3295" s="137"/>
      <c r="CIL3295" s="137"/>
      <c r="CIM3295" s="137"/>
      <c r="CIN3295" s="137"/>
      <c r="CIO3295" s="137"/>
      <c r="CIP3295" s="137"/>
      <c r="CIQ3295" s="137"/>
      <c r="CIR3295" s="137"/>
      <c r="CIS3295" s="137"/>
      <c r="CIT3295" s="137"/>
      <c r="CIU3295" s="137"/>
      <c r="CIV3295" s="137"/>
      <c r="CIW3295" s="137"/>
      <c r="CIX3295" s="137"/>
      <c r="CIY3295" s="137"/>
      <c r="CIZ3295" s="137"/>
      <c r="CJA3295" s="137"/>
      <c r="CJB3295" s="137"/>
      <c r="CJC3295" s="137"/>
      <c r="CJD3295" s="137"/>
      <c r="CJE3295" s="137"/>
      <c r="CJF3295" s="137"/>
      <c r="CJG3295" s="137"/>
      <c r="CJH3295" s="137"/>
      <c r="CJI3295" s="137"/>
      <c r="CJJ3295" s="137"/>
      <c r="CJK3295" s="137"/>
      <c r="CJL3295" s="137"/>
      <c r="CJM3295" s="137"/>
      <c r="CJN3295" s="137"/>
      <c r="CJO3295" s="137"/>
      <c r="CJP3295" s="137"/>
      <c r="CJQ3295" s="137"/>
      <c r="CJR3295" s="137"/>
      <c r="CJS3295" s="137"/>
      <c r="CJT3295" s="137"/>
      <c r="CJU3295" s="137"/>
      <c r="CJV3295" s="137"/>
      <c r="CJW3295" s="137"/>
      <c r="CJX3295" s="137"/>
      <c r="CJY3295" s="137"/>
      <c r="CJZ3295" s="137"/>
      <c r="CKA3295" s="137"/>
      <c r="CKB3295" s="137"/>
      <c r="CKC3295" s="137"/>
      <c r="CKD3295" s="137"/>
      <c r="CKE3295" s="137"/>
      <c r="CKF3295" s="137"/>
      <c r="CKG3295" s="137"/>
      <c r="CKH3295" s="137"/>
      <c r="CKI3295" s="137"/>
      <c r="CKJ3295" s="137"/>
      <c r="CKK3295" s="137"/>
      <c r="CKL3295" s="137"/>
      <c r="CKM3295" s="137"/>
      <c r="CKN3295" s="137"/>
      <c r="CKO3295" s="137"/>
      <c r="CKP3295" s="137"/>
      <c r="CKQ3295" s="137"/>
      <c r="CKR3295" s="137"/>
      <c r="CKS3295" s="137"/>
      <c r="CKT3295" s="137"/>
      <c r="CKU3295" s="137"/>
      <c r="CKV3295" s="137"/>
      <c r="CKW3295" s="137"/>
      <c r="CKX3295" s="137"/>
      <c r="CKY3295" s="137"/>
      <c r="CKZ3295" s="137"/>
      <c r="CLA3295" s="137"/>
      <c r="CLB3295" s="137"/>
      <c r="CLC3295" s="137"/>
      <c r="CLD3295" s="137"/>
      <c r="CLE3295" s="137"/>
      <c r="CLF3295" s="137"/>
      <c r="CLG3295" s="137"/>
      <c r="CLH3295" s="137"/>
      <c r="CLI3295" s="137"/>
      <c r="CLJ3295" s="137"/>
      <c r="CLK3295" s="137"/>
      <c r="CLL3295" s="137"/>
      <c r="CLM3295" s="137"/>
      <c r="CLN3295" s="137"/>
      <c r="CLO3295" s="137"/>
      <c r="CLP3295" s="137"/>
      <c r="CLQ3295" s="137"/>
      <c r="CLR3295" s="137"/>
      <c r="CLS3295" s="137"/>
      <c r="CLT3295" s="137"/>
      <c r="CLU3295" s="137"/>
      <c r="CLV3295" s="137"/>
      <c r="CLW3295" s="137"/>
      <c r="CLX3295" s="137"/>
      <c r="CLY3295" s="137"/>
      <c r="CLZ3295" s="137"/>
      <c r="CMA3295" s="137"/>
      <c r="CMB3295" s="137"/>
      <c r="CMC3295" s="137"/>
      <c r="CMD3295" s="137"/>
      <c r="CME3295" s="137"/>
      <c r="CMF3295" s="137"/>
      <c r="CMG3295" s="137"/>
      <c r="CMH3295" s="137"/>
      <c r="CMI3295" s="137"/>
      <c r="CMJ3295" s="137"/>
      <c r="CMK3295" s="137"/>
      <c r="CML3295" s="137"/>
      <c r="CMM3295" s="137"/>
      <c r="CMN3295" s="137"/>
      <c r="CMO3295" s="137"/>
      <c r="CMP3295" s="137"/>
      <c r="CMQ3295" s="137"/>
      <c r="CMR3295" s="137"/>
      <c r="CMS3295" s="137"/>
      <c r="CMT3295" s="137"/>
      <c r="CMU3295" s="137"/>
      <c r="CMV3295" s="137"/>
      <c r="CMW3295" s="137"/>
      <c r="CMX3295" s="137"/>
      <c r="CMY3295" s="137"/>
      <c r="CMZ3295" s="137"/>
      <c r="CNA3295" s="137"/>
      <c r="CNB3295" s="137"/>
      <c r="CNC3295" s="137"/>
      <c r="CND3295" s="137"/>
      <c r="CNE3295" s="137"/>
      <c r="CNF3295" s="137"/>
      <c r="CNG3295" s="137"/>
      <c r="CNH3295" s="137"/>
      <c r="CNI3295" s="137"/>
      <c r="CNJ3295" s="137"/>
      <c r="CNK3295" s="137"/>
      <c r="CNL3295" s="137"/>
      <c r="CNM3295" s="137"/>
      <c r="CNN3295" s="137"/>
      <c r="CNO3295" s="137"/>
      <c r="CNP3295" s="137"/>
      <c r="CNQ3295" s="137"/>
      <c r="CNR3295" s="137"/>
      <c r="CNS3295" s="137"/>
      <c r="CNT3295" s="137"/>
      <c r="CNU3295" s="137"/>
      <c r="CNV3295" s="137"/>
      <c r="CNW3295" s="137"/>
      <c r="CNX3295" s="137"/>
      <c r="CNY3295" s="137"/>
      <c r="CNZ3295" s="137"/>
      <c r="COA3295" s="137"/>
      <c r="COB3295" s="137"/>
      <c r="COC3295" s="137"/>
      <c r="COD3295" s="137"/>
      <c r="COE3295" s="137"/>
      <c r="COF3295" s="137"/>
      <c r="COG3295" s="137"/>
      <c r="COH3295" s="137"/>
      <c r="COI3295" s="137"/>
      <c r="COJ3295" s="137"/>
      <c r="COK3295" s="137"/>
      <c r="COL3295" s="137"/>
      <c r="COM3295" s="137"/>
      <c r="CON3295" s="137"/>
      <c r="COO3295" s="137"/>
      <c r="COP3295" s="137"/>
      <c r="COQ3295" s="137"/>
      <c r="COR3295" s="137"/>
      <c r="COS3295" s="137"/>
      <c r="COT3295" s="137"/>
      <c r="COU3295" s="137"/>
      <c r="COV3295" s="137"/>
      <c r="COW3295" s="137"/>
      <c r="COX3295" s="137"/>
      <c r="COY3295" s="137"/>
      <c r="COZ3295" s="137"/>
      <c r="CPA3295" s="137"/>
      <c r="CPB3295" s="137"/>
      <c r="CPC3295" s="137"/>
      <c r="CPD3295" s="137"/>
      <c r="CPE3295" s="137"/>
      <c r="CPF3295" s="137"/>
      <c r="CPG3295" s="137"/>
      <c r="CPH3295" s="137"/>
      <c r="CPI3295" s="137"/>
      <c r="CPJ3295" s="137"/>
      <c r="CPK3295" s="137"/>
      <c r="CPL3295" s="137"/>
      <c r="CPM3295" s="137"/>
      <c r="CPN3295" s="137"/>
      <c r="CPO3295" s="137"/>
      <c r="CPP3295" s="137"/>
      <c r="CPQ3295" s="137"/>
      <c r="CPR3295" s="137"/>
      <c r="CPS3295" s="137"/>
      <c r="CPT3295" s="137"/>
      <c r="CPU3295" s="137"/>
      <c r="CPV3295" s="137"/>
      <c r="CPW3295" s="137"/>
      <c r="CPX3295" s="137"/>
      <c r="CPY3295" s="137"/>
      <c r="CPZ3295" s="137"/>
      <c r="CQA3295" s="137"/>
      <c r="CQB3295" s="137"/>
      <c r="CQC3295" s="137"/>
      <c r="CQD3295" s="137"/>
      <c r="CQE3295" s="137"/>
      <c r="CQF3295" s="137"/>
      <c r="CQG3295" s="137"/>
      <c r="CQH3295" s="137"/>
      <c r="CQI3295" s="137"/>
      <c r="CQJ3295" s="137"/>
      <c r="CQK3295" s="137"/>
      <c r="CQL3295" s="137"/>
      <c r="CQM3295" s="137"/>
      <c r="CQN3295" s="137"/>
      <c r="CQO3295" s="137"/>
      <c r="CQP3295" s="137"/>
      <c r="CQQ3295" s="137"/>
      <c r="CQR3295" s="137"/>
      <c r="CQS3295" s="137"/>
      <c r="CQT3295" s="137"/>
      <c r="CQU3295" s="137"/>
      <c r="CQV3295" s="137"/>
      <c r="CQW3295" s="137"/>
      <c r="CQX3295" s="137"/>
      <c r="CQY3295" s="137"/>
      <c r="CQZ3295" s="137"/>
      <c r="CRA3295" s="137"/>
      <c r="CRB3295" s="137"/>
      <c r="CRC3295" s="137"/>
      <c r="CRD3295" s="137"/>
      <c r="CRE3295" s="137"/>
      <c r="CRF3295" s="137"/>
      <c r="CRG3295" s="137"/>
      <c r="CRH3295" s="137"/>
      <c r="CRI3295" s="137"/>
      <c r="CRJ3295" s="137"/>
      <c r="CRK3295" s="137"/>
      <c r="CRL3295" s="137"/>
      <c r="CRM3295" s="137"/>
      <c r="CRN3295" s="137"/>
      <c r="CRO3295" s="137"/>
      <c r="CRP3295" s="137"/>
      <c r="CRQ3295" s="137"/>
      <c r="CRR3295" s="137"/>
      <c r="CRS3295" s="137"/>
      <c r="CRT3295" s="137"/>
      <c r="CRU3295" s="137"/>
      <c r="CRV3295" s="137"/>
      <c r="CRW3295" s="137"/>
      <c r="CRX3295" s="137"/>
      <c r="CRY3295" s="137"/>
      <c r="CRZ3295" s="137"/>
      <c r="CSA3295" s="137"/>
      <c r="CSB3295" s="137"/>
      <c r="CSC3295" s="137"/>
      <c r="CSD3295" s="137"/>
      <c r="CSE3295" s="137"/>
      <c r="CSF3295" s="137"/>
      <c r="CSG3295" s="137"/>
      <c r="CSH3295" s="137"/>
      <c r="CSI3295" s="137"/>
      <c r="CSJ3295" s="137"/>
      <c r="CSK3295" s="137"/>
      <c r="CSL3295" s="137"/>
      <c r="CSM3295" s="137"/>
      <c r="CSN3295" s="137"/>
      <c r="CSO3295" s="137"/>
      <c r="CSP3295" s="137"/>
      <c r="CSQ3295" s="137"/>
      <c r="CSR3295" s="137"/>
      <c r="CSS3295" s="137"/>
      <c r="CST3295" s="137"/>
      <c r="CSU3295" s="137"/>
      <c r="CSV3295" s="137"/>
      <c r="CSW3295" s="137"/>
      <c r="CSX3295" s="137"/>
      <c r="CSY3295" s="137"/>
      <c r="CSZ3295" s="137"/>
      <c r="CTA3295" s="137"/>
      <c r="CTB3295" s="137"/>
      <c r="CTC3295" s="137"/>
      <c r="CTD3295" s="137"/>
      <c r="CTE3295" s="137"/>
      <c r="CTF3295" s="137"/>
      <c r="CTG3295" s="137"/>
      <c r="CTH3295" s="137"/>
      <c r="CTI3295" s="137"/>
      <c r="CTJ3295" s="137"/>
      <c r="CTK3295" s="137"/>
      <c r="CTL3295" s="137"/>
      <c r="CTM3295" s="137"/>
      <c r="CTN3295" s="137"/>
      <c r="CTO3295" s="137"/>
      <c r="CTP3295" s="137"/>
      <c r="CTQ3295" s="137"/>
      <c r="CTR3295" s="137"/>
      <c r="CTS3295" s="137"/>
      <c r="CTT3295" s="137"/>
      <c r="CTU3295" s="137"/>
      <c r="CTV3295" s="137"/>
      <c r="CTW3295" s="137"/>
      <c r="CTX3295" s="137"/>
      <c r="CTY3295" s="137"/>
      <c r="CTZ3295" s="137"/>
      <c r="CUA3295" s="137"/>
      <c r="CUB3295" s="137"/>
      <c r="CUC3295" s="137"/>
      <c r="CUD3295" s="137"/>
      <c r="CUE3295" s="137"/>
      <c r="CUF3295" s="137"/>
      <c r="CUG3295" s="137"/>
      <c r="CUH3295" s="137"/>
      <c r="CUI3295" s="137"/>
      <c r="CUJ3295" s="137"/>
      <c r="CUK3295" s="137"/>
      <c r="CUL3295" s="137"/>
      <c r="CUM3295" s="137"/>
      <c r="CUN3295" s="137"/>
      <c r="CUO3295" s="137"/>
      <c r="CUP3295" s="137"/>
      <c r="CUQ3295" s="137"/>
      <c r="CUR3295" s="137"/>
      <c r="CUS3295" s="137"/>
      <c r="CUT3295" s="137"/>
      <c r="CUU3295" s="137"/>
      <c r="CUV3295" s="137"/>
      <c r="CUW3295" s="137"/>
      <c r="CUX3295" s="137"/>
      <c r="CUY3295" s="137"/>
      <c r="CUZ3295" s="137"/>
      <c r="CVA3295" s="137"/>
      <c r="CVB3295" s="137"/>
      <c r="CVC3295" s="137"/>
      <c r="CVD3295" s="137"/>
      <c r="CVE3295" s="137"/>
      <c r="CVF3295" s="137"/>
      <c r="CVG3295" s="137"/>
      <c r="CVH3295" s="137"/>
      <c r="CVI3295" s="137"/>
      <c r="CVJ3295" s="137"/>
      <c r="CVK3295" s="137"/>
      <c r="CVL3295" s="137"/>
      <c r="CVM3295" s="137"/>
      <c r="CVN3295" s="137"/>
      <c r="CVO3295" s="137"/>
      <c r="CVP3295" s="137"/>
      <c r="CVQ3295" s="137"/>
      <c r="CVR3295" s="137"/>
      <c r="CVS3295" s="137"/>
      <c r="CVT3295" s="137"/>
      <c r="CVU3295" s="137"/>
      <c r="CVV3295" s="137"/>
      <c r="CVW3295" s="137"/>
      <c r="CVX3295" s="137"/>
      <c r="CVY3295" s="137"/>
      <c r="CVZ3295" s="137"/>
      <c r="CWA3295" s="137"/>
      <c r="CWB3295" s="137"/>
      <c r="CWC3295" s="137"/>
      <c r="CWD3295" s="137"/>
      <c r="CWE3295" s="137"/>
      <c r="CWF3295" s="137"/>
      <c r="CWG3295" s="137"/>
      <c r="CWH3295" s="137"/>
      <c r="CWI3295" s="137"/>
      <c r="CWJ3295" s="137"/>
      <c r="CWK3295" s="137"/>
      <c r="CWL3295" s="137"/>
      <c r="CWM3295" s="137"/>
      <c r="CWN3295" s="137"/>
      <c r="CWO3295" s="137"/>
      <c r="CWP3295" s="137"/>
      <c r="CWQ3295" s="137"/>
      <c r="CWR3295" s="137"/>
      <c r="CWS3295" s="137"/>
      <c r="CWT3295" s="137"/>
      <c r="CWU3295" s="137"/>
      <c r="CWV3295" s="137"/>
      <c r="CWW3295" s="137"/>
      <c r="CWX3295" s="137"/>
      <c r="CWY3295" s="137"/>
      <c r="CWZ3295" s="137"/>
      <c r="CXA3295" s="137"/>
      <c r="CXB3295" s="137"/>
      <c r="CXC3295" s="137"/>
      <c r="CXD3295" s="137"/>
      <c r="CXE3295" s="137"/>
      <c r="CXF3295" s="137"/>
      <c r="CXG3295" s="137"/>
      <c r="CXH3295" s="137"/>
      <c r="CXI3295" s="137"/>
      <c r="CXJ3295" s="137"/>
      <c r="CXK3295" s="137"/>
      <c r="CXL3295" s="137"/>
      <c r="CXM3295" s="137"/>
      <c r="CXN3295" s="137"/>
      <c r="CXO3295" s="137"/>
      <c r="CXP3295" s="137"/>
      <c r="CXQ3295" s="137"/>
      <c r="CXR3295" s="137"/>
      <c r="CXS3295" s="137"/>
      <c r="CXT3295" s="137"/>
      <c r="CXU3295" s="137"/>
      <c r="CXV3295" s="137"/>
      <c r="CXW3295" s="137"/>
      <c r="CXX3295" s="137"/>
      <c r="CXY3295" s="137"/>
      <c r="CXZ3295" s="137"/>
      <c r="CYA3295" s="137"/>
      <c r="CYB3295" s="137"/>
      <c r="CYC3295" s="137"/>
      <c r="CYD3295" s="137"/>
      <c r="CYE3295" s="137"/>
      <c r="CYF3295" s="137"/>
      <c r="CYG3295" s="137"/>
      <c r="CYH3295" s="137"/>
      <c r="CYI3295" s="137"/>
      <c r="CYJ3295" s="137"/>
      <c r="CYK3295" s="137"/>
      <c r="CYL3295" s="137"/>
      <c r="CYM3295" s="137"/>
      <c r="CYN3295" s="137"/>
      <c r="CYO3295" s="137"/>
      <c r="CYP3295" s="137"/>
      <c r="CYQ3295" s="137"/>
      <c r="CYR3295" s="137"/>
      <c r="CYS3295" s="137"/>
      <c r="CYT3295" s="137"/>
      <c r="CYU3295" s="137"/>
      <c r="CYV3295" s="137"/>
      <c r="CYW3295" s="137"/>
      <c r="CYX3295" s="137"/>
      <c r="CYY3295" s="137"/>
      <c r="CYZ3295" s="137"/>
      <c r="CZA3295" s="137"/>
      <c r="CZB3295" s="137"/>
      <c r="CZC3295" s="137"/>
      <c r="CZD3295" s="137"/>
      <c r="CZE3295" s="137"/>
      <c r="CZF3295" s="137"/>
      <c r="CZG3295" s="137"/>
      <c r="CZH3295" s="137"/>
      <c r="CZI3295" s="137"/>
      <c r="CZJ3295" s="137"/>
      <c r="CZK3295" s="137"/>
      <c r="CZL3295" s="137"/>
      <c r="CZM3295" s="137"/>
      <c r="CZN3295" s="137"/>
      <c r="CZO3295" s="137"/>
      <c r="CZP3295" s="137"/>
      <c r="CZQ3295" s="137"/>
      <c r="CZR3295" s="137"/>
      <c r="CZS3295" s="137"/>
      <c r="CZT3295" s="137"/>
      <c r="CZU3295" s="137"/>
      <c r="CZV3295" s="137"/>
      <c r="CZW3295" s="137"/>
      <c r="CZX3295" s="137"/>
      <c r="CZY3295" s="137"/>
      <c r="CZZ3295" s="137"/>
      <c r="DAA3295" s="137"/>
      <c r="DAB3295" s="137"/>
      <c r="DAC3295" s="137"/>
      <c r="DAD3295" s="137"/>
      <c r="DAE3295" s="137"/>
      <c r="DAF3295" s="137"/>
      <c r="DAG3295" s="137"/>
      <c r="DAH3295" s="137"/>
      <c r="DAI3295" s="137"/>
      <c r="DAJ3295" s="137"/>
      <c r="DAK3295" s="137"/>
      <c r="DAL3295" s="137"/>
      <c r="DAM3295" s="137"/>
      <c r="DAN3295" s="137"/>
      <c r="DAO3295" s="137"/>
      <c r="DAP3295" s="137"/>
      <c r="DAQ3295" s="137"/>
      <c r="DAR3295" s="137"/>
      <c r="DAS3295" s="137"/>
      <c r="DAT3295" s="137"/>
      <c r="DAU3295" s="137"/>
      <c r="DAV3295" s="137"/>
      <c r="DAW3295" s="137"/>
      <c r="DAX3295" s="137"/>
      <c r="DAY3295" s="137"/>
      <c r="DAZ3295" s="137"/>
      <c r="DBA3295" s="137"/>
      <c r="DBB3295" s="137"/>
      <c r="DBC3295" s="137"/>
      <c r="DBD3295" s="137"/>
      <c r="DBE3295" s="137"/>
      <c r="DBF3295" s="137"/>
      <c r="DBG3295" s="137"/>
      <c r="DBH3295" s="137"/>
      <c r="DBI3295" s="137"/>
      <c r="DBJ3295" s="137"/>
      <c r="DBK3295" s="137"/>
      <c r="DBL3295" s="137"/>
      <c r="DBM3295" s="137"/>
      <c r="DBN3295" s="137"/>
      <c r="DBO3295" s="137"/>
      <c r="DBP3295" s="137"/>
      <c r="DBQ3295" s="137"/>
      <c r="DBR3295" s="137"/>
      <c r="DBS3295" s="137"/>
      <c r="DBT3295" s="137"/>
      <c r="DBU3295" s="137"/>
      <c r="DBV3295" s="137"/>
      <c r="DBW3295" s="137"/>
      <c r="DBX3295" s="137"/>
      <c r="DBY3295" s="137"/>
      <c r="DBZ3295" s="137"/>
      <c r="DCA3295" s="137"/>
      <c r="DCB3295" s="137"/>
      <c r="DCC3295" s="137"/>
      <c r="DCD3295" s="137"/>
      <c r="DCE3295" s="137"/>
      <c r="DCF3295" s="137"/>
      <c r="DCG3295" s="137"/>
      <c r="DCH3295" s="137"/>
      <c r="DCI3295" s="137"/>
      <c r="DCJ3295" s="137"/>
      <c r="DCK3295" s="137"/>
      <c r="DCL3295" s="137"/>
      <c r="DCM3295" s="137"/>
      <c r="DCN3295" s="137"/>
      <c r="DCO3295" s="137"/>
      <c r="DCP3295" s="137"/>
      <c r="DCQ3295" s="137"/>
      <c r="DCR3295" s="137"/>
      <c r="DCS3295" s="137"/>
      <c r="DCT3295" s="137"/>
      <c r="DCU3295" s="137"/>
      <c r="DCV3295" s="137"/>
      <c r="DCW3295" s="137"/>
      <c r="DCX3295" s="137"/>
      <c r="DCY3295" s="137"/>
      <c r="DCZ3295" s="137"/>
      <c r="DDA3295" s="137"/>
      <c r="DDB3295" s="137"/>
      <c r="DDC3295" s="137"/>
      <c r="DDD3295" s="137"/>
      <c r="DDE3295" s="137"/>
      <c r="DDF3295" s="137"/>
      <c r="DDG3295" s="137"/>
      <c r="DDH3295" s="137"/>
      <c r="DDI3295" s="137"/>
      <c r="DDJ3295" s="137"/>
      <c r="DDK3295" s="137"/>
      <c r="DDL3295" s="137"/>
      <c r="DDM3295" s="137"/>
      <c r="DDN3295" s="137"/>
      <c r="DDO3295" s="137"/>
      <c r="DDP3295" s="137"/>
      <c r="DDQ3295" s="137"/>
      <c r="DDR3295" s="137"/>
      <c r="DDS3295" s="137"/>
      <c r="DDT3295" s="137"/>
      <c r="DDU3295" s="137"/>
      <c r="DDV3295" s="137"/>
      <c r="DDW3295" s="137"/>
      <c r="DDX3295" s="137"/>
      <c r="DDY3295" s="137"/>
      <c r="DDZ3295" s="137"/>
      <c r="DEA3295" s="137"/>
      <c r="DEB3295" s="137"/>
      <c r="DEC3295" s="137"/>
      <c r="DED3295" s="137"/>
      <c r="DEE3295" s="137"/>
      <c r="DEF3295" s="137"/>
      <c r="DEG3295" s="137"/>
      <c r="DEH3295" s="137"/>
      <c r="DEI3295" s="137"/>
      <c r="DEJ3295" s="137"/>
      <c r="DEK3295" s="137"/>
      <c r="DEL3295" s="137"/>
      <c r="DEM3295" s="137"/>
      <c r="DEN3295" s="137"/>
      <c r="DEO3295" s="137"/>
      <c r="DEP3295" s="137"/>
      <c r="DEQ3295" s="137"/>
      <c r="DER3295" s="137"/>
      <c r="DES3295" s="137"/>
      <c r="DET3295" s="137"/>
      <c r="DEU3295" s="137"/>
      <c r="DEV3295" s="137"/>
      <c r="DEW3295" s="137"/>
      <c r="DEX3295" s="137"/>
      <c r="DEY3295" s="137"/>
      <c r="DEZ3295" s="137"/>
      <c r="DFA3295" s="137"/>
      <c r="DFB3295" s="137"/>
      <c r="DFC3295" s="137"/>
      <c r="DFD3295" s="137"/>
      <c r="DFE3295" s="137"/>
      <c r="DFF3295" s="137"/>
      <c r="DFG3295" s="137"/>
      <c r="DFH3295" s="137"/>
      <c r="DFI3295" s="137"/>
      <c r="DFJ3295" s="137"/>
      <c r="DFK3295" s="137"/>
      <c r="DFL3295" s="137"/>
      <c r="DFM3295" s="137"/>
      <c r="DFN3295" s="137"/>
      <c r="DFO3295" s="137"/>
      <c r="DFP3295" s="137"/>
      <c r="DFQ3295" s="137"/>
      <c r="DFR3295" s="137"/>
      <c r="DFS3295" s="137"/>
      <c r="DFT3295" s="137"/>
      <c r="DFU3295" s="137"/>
      <c r="DFV3295" s="137"/>
      <c r="DFW3295" s="137"/>
      <c r="DFX3295" s="137"/>
      <c r="DFY3295" s="137"/>
      <c r="DFZ3295" s="137"/>
      <c r="DGA3295" s="137"/>
      <c r="DGB3295" s="137"/>
      <c r="DGC3295" s="137"/>
      <c r="DGD3295" s="137"/>
      <c r="DGE3295" s="137"/>
      <c r="DGF3295" s="137"/>
      <c r="DGG3295" s="137"/>
      <c r="DGH3295" s="137"/>
      <c r="DGI3295" s="137"/>
      <c r="DGJ3295" s="137"/>
      <c r="DGK3295" s="137"/>
      <c r="DGL3295" s="137"/>
      <c r="DGM3295" s="137"/>
      <c r="DGN3295" s="137"/>
      <c r="DGO3295" s="137"/>
      <c r="DGP3295" s="137"/>
      <c r="DGQ3295" s="137"/>
      <c r="DGR3295" s="137"/>
      <c r="DGS3295" s="137"/>
      <c r="DGT3295" s="137"/>
      <c r="DGU3295" s="137"/>
      <c r="DGV3295" s="137"/>
      <c r="DGW3295" s="137"/>
      <c r="DGX3295" s="137"/>
      <c r="DGY3295" s="137"/>
      <c r="DGZ3295" s="137"/>
      <c r="DHA3295" s="137"/>
      <c r="DHB3295" s="137"/>
      <c r="DHC3295" s="137"/>
      <c r="DHD3295" s="137"/>
      <c r="DHE3295" s="137"/>
      <c r="DHF3295" s="137"/>
      <c r="DHG3295" s="137"/>
      <c r="DHH3295" s="137"/>
      <c r="DHI3295" s="137"/>
      <c r="DHJ3295" s="137"/>
      <c r="DHK3295" s="137"/>
      <c r="DHL3295" s="137"/>
      <c r="DHM3295" s="137"/>
      <c r="DHN3295" s="137"/>
      <c r="DHO3295" s="137"/>
    </row>
    <row r="3296" spans="1:2927" s="148" customFormat="1" ht="26.4" customHeight="1" outlineLevel="1" x14ac:dyDescent="0.35">
      <c r="A3296" s="83" t="s">
        <v>4546</v>
      </c>
      <c r="B3296" s="109" t="s">
        <v>2514</v>
      </c>
      <c r="C3296" s="85"/>
      <c r="D3296" s="86"/>
      <c r="E3296" s="101"/>
      <c r="F3296" s="101"/>
      <c r="G3296" s="101"/>
      <c r="H3296" s="101"/>
      <c r="I3296" s="101">
        <f t="shared" si="201"/>
        <v>0</v>
      </c>
      <c r="J3296" s="101"/>
      <c r="K3296" s="101"/>
      <c r="L3296" s="101"/>
      <c r="M3296" s="101"/>
      <c r="N3296" s="101">
        <f t="shared" si="200"/>
        <v>0</v>
      </c>
      <c r="O3296" s="88">
        <v>46054</v>
      </c>
      <c r="P3296" s="88">
        <v>46068</v>
      </c>
      <c r="Q3296" s="89">
        <v>0.16</v>
      </c>
      <c r="R3296" s="90" t="s">
        <v>33</v>
      </c>
      <c r="S3296" s="91"/>
      <c r="T3296" s="91"/>
      <c r="U3296" s="102"/>
      <c r="V3296" s="137"/>
      <c r="W3296" s="137"/>
      <c r="X3296" s="137"/>
      <c r="Y3296" s="137"/>
      <c r="Z3296" s="137"/>
      <c r="AA3296" s="137"/>
      <c r="AB3296" s="137"/>
      <c r="AC3296" s="137"/>
      <c r="AD3296" s="137"/>
      <c r="AE3296" s="137"/>
      <c r="AF3296" s="137"/>
      <c r="AG3296" s="137"/>
      <c r="AH3296" s="137"/>
      <c r="AI3296" s="137"/>
      <c r="AJ3296" s="137"/>
      <c r="AK3296" s="137"/>
      <c r="AL3296" s="137"/>
      <c r="AM3296" s="137"/>
      <c r="AN3296" s="137"/>
      <c r="AO3296" s="137"/>
      <c r="AP3296" s="137"/>
      <c r="AQ3296" s="137"/>
      <c r="AR3296" s="137"/>
      <c r="AS3296" s="137"/>
      <c r="AT3296" s="137"/>
      <c r="AU3296" s="137"/>
      <c r="AV3296" s="137"/>
      <c r="AW3296" s="137"/>
      <c r="AX3296" s="137"/>
      <c r="AY3296" s="137"/>
      <c r="AZ3296" s="137"/>
      <c r="BA3296" s="137"/>
      <c r="BB3296" s="137"/>
      <c r="BC3296" s="137"/>
      <c r="BD3296" s="137"/>
      <c r="BE3296" s="137"/>
      <c r="BF3296" s="137"/>
      <c r="BG3296" s="137"/>
      <c r="BH3296" s="137"/>
      <c r="BI3296" s="137"/>
      <c r="BJ3296" s="137"/>
      <c r="BK3296" s="137"/>
      <c r="BL3296" s="137"/>
      <c r="BM3296" s="137"/>
      <c r="BN3296" s="137"/>
      <c r="BO3296" s="137"/>
      <c r="BP3296" s="137"/>
      <c r="BQ3296" s="137"/>
      <c r="BR3296" s="137"/>
      <c r="BS3296" s="137"/>
      <c r="BT3296" s="137"/>
      <c r="BU3296" s="137"/>
      <c r="BV3296" s="137"/>
      <c r="BW3296" s="137"/>
      <c r="BX3296" s="137"/>
      <c r="BY3296" s="137"/>
      <c r="BZ3296" s="137"/>
      <c r="CA3296" s="137"/>
      <c r="CB3296" s="137"/>
      <c r="CC3296" s="137"/>
      <c r="CD3296" s="137"/>
      <c r="CE3296" s="137"/>
      <c r="CF3296" s="137"/>
      <c r="CG3296" s="137"/>
      <c r="CH3296" s="137"/>
      <c r="CI3296" s="137"/>
      <c r="CJ3296" s="137"/>
      <c r="CK3296" s="137"/>
      <c r="CL3296" s="137"/>
      <c r="CM3296" s="137"/>
      <c r="CN3296" s="137"/>
      <c r="CO3296" s="137"/>
      <c r="CP3296" s="137"/>
      <c r="CQ3296" s="137"/>
      <c r="CR3296" s="137"/>
      <c r="CS3296" s="137"/>
      <c r="CT3296" s="137"/>
      <c r="CU3296" s="137"/>
      <c r="CV3296" s="137"/>
      <c r="CW3296" s="137"/>
      <c r="CX3296" s="137"/>
      <c r="CY3296" s="137"/>
      <c r="CZ3296" s="137"/>
      <c r="DA3296" s="137"/>
      <c r="DB3296" s="137"/>
      <c r="DC3296" s="137"/>
      <c r="DD3296" s="137"/>
      <c r="DE3296" s="137"/>
      <c r="DF3296" s="137"/>
      <c r="DG3296" s="137"/>
      <c r="DH3296" s="137"/>
      <c r="DI3296" s="137"/>
      <c r="DJ3296" s="137"/>
      <c r="DK3296" s="137"/>
      <c r="DL3296" s="137"/>
      <c r="DM3296" s="137"/>
      <c r="DN3296" s="137"/>
      <c r="DO3296" s="137"/>
      <c r="DP3296" s="137"/>
      <c r="DQ3296" s="137"/>
      <c r="DR3296" s="137"/>
      <c r="DS3296" s="137"/>
      <c r="DT3296" s="137"/>
      <c r="DU3296" s="137"/>
      <c r="DV3296" s="137"/>
      <c r="DW3296" s="137"/>
      <c r="DX3296" s="137"/>
      <c r="DY3296" s="137"/>
      <c r="DZ3296" s="137"/>
      <c r="EA3296" s="137"/>
      <c r="EB3296" s="137"/>
      <c r="EC3296" s="137"/>
      <c r="ED3296" s="137"/>
      <c r="EE3296" s="137"/>
      <c r="EF3296" s="137"/>
      <c r="EG3296" s="137"/>
      <c r="EH3296" s="137"/>
      <c r="EI3296" s="137"/>
      <c r="EJ3296" s="137"/>
      <c r="EK3296" s="137"/>
      <c r="EL3296" s="137"/>
      <c r="EM3296" s="137"/>
      <c r="EN3296" s="137"/>
      <c r="EO3296" s="137"/>
      <c r="EP3296" s="137"/>
      <c r="EQ3296" s="137"/>
      <c r="ER3296" s="137"/>
      <c r="ES3296" s="137"/>
      <c r="ET3296" s="137"/>
      <c r="EU3296" s="137"/>
      <c r="EV3296" s="137"/>
      <c r="EW3296" s="137"/>
      <c r="EX3296" s="137"/>
      <c r="EY3296" s="137"/>
      <c r="EZ3296" s="137"/>
      <c r="FA3296" s="137"/>
      <c r="FB3296" s="137"/>
      <c r="FC3296" s="137"/>
      <c r="FD3296" s="137"/>
      <c r="FE3296" s="137"/>
      <c r="FF3296" s="137"/>
      <c r="FG3296" s="137"/>
      <c r="FH3296" s="137"/>
      <c r="FI3296" s="137"/>
      <c r="FJ3296" s="137"/>
      <c r="FK3296" s="137"/>
      <c r="FL3296" s="137"/>
      <c r="FM3296" s="137"/>
      <c r="FN3296" s="137"/>
      <c r="FO3296" s="137"/>
      <c r="FP3296" s="137"/>
      <c r="FQ3296" s="137"/>
      <c r="FR3296" s="137"/>
      <c r="FS3296" s="137"/>
      <c r="FT3296" s="137"/>
      <c r="FU3296" s="137"/>
      <c r="FV3296" s="137"/>
      <c r="FW3296" s="137"/>
      <c r="FX3296" s="137"/>
      <c r="FY3296" s="137"/>
      <c r="FZ3296" s="137"/>
      <c r="GA3296" s="137"/>
      <c r="GB3296" s="137"/>
      <c r="GC3296" s="137"/>
      <c r="GD3296" s="137"/>
      <c r="GE3296" s="137"/>
      <c r="GF3296" s="137"/>
      <c r="GG3296" s="137"/>
      <c r="GH3296" s="137"/>
      <c r="GI3296" s="137"/>
      <c r="GJ3296" s="137"/>
      <c r="GK3296" s="137"/>
      <c r="GL3296" s="137"/>
      <c r="GM3296" s="137"/>
      <c r="GN3296" s="137"/>
      <c r="GO3296" s="137"/>
      <c r="GP3296" s="137"/>
      <c r="GQ3296" s="137"/>
      <c r="GR3296" s="137"/>
      <c r="GS3296" s="137"/>
      <c r="GT3296" s="137"/>
      <c r="GU3296" s="137"/>
      <c r="GV3296" s="137"/>
      <c r="GW3296" s="137"/>
      <c r="GX3296" s="137"/>
      <c r="GY3296" s="137"/>
      <c r="GZ3296" s="137"/>
      <c r="HA3296" s="137"/>
      <c r="HB3296" s="137"/>
      <c r="HC3296" s="137"/>
      <c r="HD3296" s="137"/>
      <c r="HE3296" s="137"/>
      <c r="HF3296" s="137"/>
      <c r="HG3296" s="137"/>
      <c r="HH3296" s="137"/>
      <c r="HI3296" s="137"/>
      <c r="HJ3296" s="137"/>
      <c r="HK3296" s="137"/>
      <c r="HL3296" s="137"/>
      <c r="HM3296" s="137"/>
      <c r="HN3296" s="137"/>
      <c r="HO3296" s="137"/>
      <c r="HP3296" s="137"/>
      <c r="HQ3296" s="137"/>
      <c r="HR3296" s="137"/>
      <c r="HS3296" s="137"/>
      <c r="HT3296" s="137"/>
      <c r="HU3296" s="137"/>
      <c r="HV3296" s="137"/>
      <c r="HW3296" s="137"/>
      <c r="HX3296" s="137"/>
      <c r="HY3296" s="137"/>
      <c r="HZ3296" s="137"/>
      <c r="IA3296" s="137"/>
      <c r="IB3296" s="137"/>
      <c r="IC3296" s="137"/>
      <c r="ID3296" s="137"/>
      <c r="IE3296" s="137"/>
      <c r="IF3296" s="137"/>
      <c r="IG3296" s="137"/>
      <c r="IH3296" s="137"/>
      <c r="II3296" s="137"/>
      <c r="IJ3296" s="137"/>
      <c r="IK3296" s="137"/>
      <c r="IL3296" s="137"/>
      <c r="IM3296" s="137"/>
      <c r="IN3296" s="137"/>
      <c r="IO3296" s="137"/>
      <c r="IP3296" s="137"/>
      <c r="IQ3296" s="137"/>
      <c r="IR3296" s="137"/>
      <c r="IS3296" s="137"/>
      <c r="IT3296" s="137"/>
      <c r="IU3296" s="137"/>
      <c r="IV3296" s="137"/>
      <c r="IW3296" s="137"/>
      <c r="IX3296" s="137"/>
      <c r="IY3296" s="137"/>
      <c r="IZ3296" s="137"/>
      <c r="JA3296" s="137"/>
      <c r="JB3296" s="137"/>
      <c r="JC3296" s="137"/>
      <c r="JD3296" s="137"/>
      <c r="JE3296" s="137"/>
      <c r="JF3296" s="137"/>
      <c r="JG3296" s="137"/>
      <c r="JH3296" s="137"/>
      <c r="JI3296" s="137"/>
      <c r="JJ3296" s="137"/>
      <c r="JK3296" s="137"/>
      <c r="JL3296" s="137"/>
      <c r="JM3296" s="137"/>
      <c r="JN3296" s="137"/>
      <c r="JO3296" s="137"/>
      <c r="JP3296" s="137"/>
      <c r="JQ3296" s="137"/>
      <c r="JR3296" s="137"/>
      <c r="JS3296" s="137"/>
      <c r="JT3296" s="137"/>
      <c r="JU3296" s="137"/>
      <c r="JV3296" s="137"/>
      <c r="JW3296" s="137"/>
      <c r="JX3296" s="137"/>
      <c r="JY3296" s="137"/>
      <c r="JZ3296" s="137"/>
      <c r="KA3296" s="137"/>
      <c r="KB3296" s="137"/>
      <c r="KC3296" s="137"/>
      <c r="KD3296" s="137"/>
      <c r="KE3296" s="137"/>
      <c r="KF3296" s="137"/>
      <c r="KG3296" s="137"/>
      <c r="KH3296" s="137"/>
      <c r="KI3296" s="137"/>
      <c r="KJ3296" s="137"/>
      <c r="KK3296" s="137"/>
      <c r="KL3296" s="137"/>
      <c r="KM3296" s="137"/>
      <c r="KN3296" s="137"/>
      <c r="KO3296" s="137"/>
      <c r="KP3296" s="137"/>
      <c r="KQ3296" s="137"/>
      <c r="KR3296" s="137"/>
      <c r="KS3296" s="137"/>
      <c r="KT3296" s="137"/>
      <c r="KU3296" s="137"/>
      <c r="KV3296" s="137"/>
      <c r="KW3296" s="137"/>
      <c r="KX3296" s="137"/>
      <c r="KY3296" s="137"/>
      <c r="KZ3296" s="137"/>
      <c r="LA3296" s="137"/>
      <c r="LB3296" s="137"/>
      <c r="LC3296" s="137"/>
      <c r="LD3296" s="137"/>
      <c r="LE3296" s="137"/>
      <c r="LF3296" s="137"/>
      <c r="LG3296" s="137"/>
      <c r="LH3296" s="137"/>
      <c r="LI3296" s="137"/>
      <c r="LJ3296" s="137"/>
      <c r="LK3296" s="137"/>
      <c r="LL3296" s="137"/>
      <c r="LM3296" s="137"/>
      <c r="LN3296" s="137"/>
      <c r="LO3296" s="137"/>
      <c r="LP3296" s="137"/>
      <c r="LQ3296" s="137"/>
      <c r="LR3296" s="137"/>
      <c r="LS3296" s="137"/>
      <c r="LT3296" s="137"/>
      <c r="LU3296" s="137"/>
      <c r="LV3296" s="137"/>
      <c r="LW3296" s="137"/>
      <c r="LX3296" s="137"/>
      <c r="LY3296" s="137"/>
      <c r="LZ3296" s="137"/>
      <c r="MA3296" s="137"/>
      <c r="MB3296" s="137"/>
      <c r="MC3296" s="137"/>
      <c r="MD3296" s="137"/>
      <c r="ME3296" s="137"/>
      <c r="MF3296" s="137"/>
      <c r="MG3296" s="137"/>
      <c r="MH3296" s="137"/>
      <c r="MI3296" s="137"/>
      <c r="MJ3296" s="137"/>
      <c r="MK3296" s="137"/>
      <c r="ML3296" s="137"/>
      <c r="MM3296" s="137"/>
      <c r="MN3296" s="137"/>
      <c r="MO3296" s="137"/>
      <c r="MP3296" s="137"/>
      <c r="MQ3296" s="137"/>
      <c r="MR3296" s="137"/>
      <c r="MS3296" s="137"/>
      <c r="MT3296" s="137"/>
      <c r="MU3296" s="137"/>
      <c r="MV3296" s="137"/>
      <c r="MW3296" s="137"/>
      <c r="MX3296" s="137"/>
      <c r="MY3296" s="137"/>
      <c r="MZ3296" s="137"/>
      <c r="NA3296" s="137"/>
      <c r="NB3296" s="137"/>
      <c r="NC3296" s="137"/>
      <c r="ND3296" s="137"/>
      <c r="NE3296" s="137"/>
      <c r="NF3296" s="137"/>
      <c r="NG3296" s="137"/>
      <c r="NH3296" s="137"/>
      <c r="NI3296" s="137"/>
      <c r="NJ3296" s="137"/>
      <c r="NK3296" s="137"/>
      <c r="NL3296" s="137"/>
      <c r="NM3296" s="137"/>
      <c r="NN3296" s="137"/>
      <c r="NO3296" s="137"/>
      <c r="NP3296" s="137"/>
      <c r="NQ3296" s="137"/>
      <c r="NR3296" s="137"/>
      <c r="NS3296" s="137"/>
      <c r="NT3296" s="137"/>
      <c r="NU3296" s="137"/>
      <c r="NV3296" s="137"/>
      <c r="NW3296" s="137"/>
      <c r="NX3296" s="137"/>
      <c r="NY3296" s="137"/>
      <c r="NZ3296" s="137"/>
      <c r="OA3296" s="137"/>
      <c r="OB3296" s="137"/>
      <c r="OC3296" s="137"/>
      <c r="OD3296" s="137"/>
      <c r="OE3296" s="137"/>
      <c r="OF3296" s="137"/>
      <c r="OG3296" s="137"/>
      <c r="OH3296" s="137"/>
      <c r="OI3296" s="137"/>
      <c r="OJ3296" s="137"/>
      <c r="OK3296" s="137"/>
      <c r="OL3296" s="137"/>
      <c r="OM3296" s="137"/>
      <c r="ON3296" s="137"/>
      <c r="OO3296" s="137"/>
      <c r="OP3296" s="137"/>
      <c r="OQ3296" s="137"/>
      <c r="OR3296" s="137"/>
      <c r="OS3296" s="137"/>
      <c r="OT3296" s="137"/>
      <c r="OU3296" s="137"/>
      <c r="OV3296" s="137"/>
      <c r="OW3296" s="137"/>
      <c r="OX3296" s="137"/>
      <c r="OY3296" s="137"/>
      <c r="OZ3296" s="137"/>
      <c r="PA3296" s="137"/>
      <c r="PB3296" s="137"/>
      <c r="PC3296" s="137"/>
      <c r="PD3296" s="137"/>
      <c r="PE3296" s="137"/>
      <c r="PF3296" s="137"/>
      <c r="PG3296" s="137"/>
      <c r="PH3296" s="137"/>
      <c r="PI3296" s="137"/>
      <c r="PJ3296" s="137"/>
      <c r="PK3296" s="137"/>
      <c r="PL3296" s="137"/>
      <c r="PM3296" s="137"/>
      <c r="PN3296" s="137"/>
      <c r="PO3296" s="137"/>
      <c r="PP3296" s="137"/>
      <c r="PQ3296" s="137"/>
      <c r="PR3296" s="137"/>
      <c r="PS3296" s="137"/>
      <c r="PT3296" s="137"/>
      <c r="PU3296" s="137"/>
      <c r="PV3296" s="137"/>
      <c r="PW3296" s="137"/>
      <c r="PX3296" s="137"/>
      <c r="PY3296" s="137"/>
      <c r="PZ3296" s="137"/>
      <c r="QA3296" s="137"/>
      <c r="QB3296" s="137"/>
      <c r="QC3296" s="137"/>
      <c r="QD3296" s="137"/>
      <c r="QE3296" s="137"/>
      <c r="QF3296" s="137"/>
      <c r="QG3296" s="137"/>
      <c r="QH3296" s="137"/>
      <c r="QI3296" s="137"/>
      <c r="QJ3296" s="137"/>
      <c r="QK3296" s="137"/>
      <c r="QL3296" s="137"/>
      <c r="QM3296" s="137"/>
      <c r="QN3296" s="137"/>
      <c r="QO3296" s="137"/>
      <c r="QP3296" s="137"/>
      <c r="QQ3296" s="137"/>
      <c r="QR3296" s="137"/>
      <c r="QS3296" s="137"/>
      <c r="QT3296" s="137"/>
      <c r="QU3296" s="137"/>
      <c r="QV3296" s="137"/>
      <c r="QW3296" s="137"/>
      <c r="QX3296" s="137"/>
      <c r="QY3296" s="137"/>
      <c r="QZ3296" s="137"/>
      <c r="RA3296" s="137"/>
      <c r="RB3296" s="137"/>
      <c r="RC3296" s="137"/>
      <c r="RD3296" s="137"/>
      <c r="RE3296" s="137"/>
      <c r="RF3296" s="137"/>
      <c r="RG3296" s="137"/>
      <c r="RH3296" s="137"/>
      <c r="RI3296" s="137"/>
      <c r="RJ3296" s="137"/>
      <c r="RK3296" s="137"/>
      <c r="RL3296" s="137"/>
      <c r="RM3296" s="137"/>
      <c r="RN3296" s="137"/>
      <c r="RO3296" s="137"/>
      <c r="RP3296" s="137"/>
      <c r="RQ3296" s="137"/>
      <c r="RR3296" s="137"/>
      <c r="RS3296" s="137"/>
      <c r="RT3296" s="137"/>
      <c r="RU3296" s="137"/>
      <c r="RV3296" s="137"/>
      <c r="RW3296" s="137"/>
      <c r="RX3296" s="137"/>
      <c r="RY3296" s="137"/>
      <c r="RZ3296" s="137"/>
      <c r="SA3296" s="137"/>
      <c r="SB3296" s="137"/>
      <c r="SC3296" s="137"/>
      <c r="SD3296" s="137"/>
      <c r="SE3296" s="137"/>
      <c r="SF3296" s="137"/>
      <c r="SG3296" s="137"/>
      <c r="SH3296" s="137"/>
      <c r="SI3296" s="137"/>
      <c r="SJ3296" s="137"/>
      <c r="SK3296" s="137"/>
      <c r="SL3296" s="137"/>
      <c r="SM3296" s="137"/>
      <c r="SN3296" s="137"/>
      <c r="SO3296" s="137"/>
      <c r="SP3296" s="137"/>
      <c r="SQ3296" s="137"/>
      <c r="SR3296" s="137"/>
      <c r="SS3296" s="137"/>
      <c r="ST3296" s="137"/>
      <c r="SU3296" s="137"/>
      <c r="SV3296" s="137"/>
      <c r="SW3296" s="137"/>
      <c r="SX3296" s="137"/>
      <c r="SY3296" s="137"/>
      <c r="SZ3296" s="137"/>
      <c r="TA3296" s="137"/>
      <c r="TB3296" s="137"/>
      <c r="TC3296" s="137"/>
      <c r="TD3296" s="137"/>
      <c r="TE3296" s="137"/>
      <c r="TF3296" s="137"/>
      <c r="TG3296" s="137"/>
      <c r="TH3296" s="137"/>
      <c r="TI3296" s="137"/>
      <c r="TJ3296" s="137"/>
      <c r="TK3296" s="137"/>
      <c r="TL3296" s="137"/>
      <c r="TM3296" s="137"/>
      <c r="TN3296" s="137"/>
      <c r="TO3296" s="137"/>
      <c r="TP3296" s="137"/>
      <c r="TQ3296" s="137"/>
      <c r="TR3296" s="137"/>
      <c r="TS3296" s="137"/>
      <c r="TT3296" s="137"/>
      <c r="TU3296" s="137"/>
      <c r="TV3296" s="137"/>
      <c r="TW3296" s="137"/>
      <c r="TX3296" s="137"/>
      <c r="TY3296" s="137"/>
      <c r="TZ3296" s="137"/>
      <c r="UA3296" s="137"/>
      <c r="UB3296" s="137"/>
      <c r="UC3296" s="137"/>
      <c r="UD3296" s="137"/>
      <c r="UE3296" s="137"/>
      <c r="UF3296" s="137"/>
      <c r="UG3296" s="137"/>
      <c r="UH3296" s="137"/>
      <c r="UI3296" s="137"/>
      <c r="UJ3296" s="137"/>
      <c r="UK3296" s="137"/>
      <c r="UL3296" s="137"/>
      <c r="UM3296" s="137"/>
      <c r="UN3296" s="137"/>
      <c r="UO3296" s="137"/>
      <c r="UP3296" s="137"/>
      <c r="UQ3296" s="137"/>
      <c r="UR3296" s="137"/>
      <c r="US3296" s="137"/>
      <c r="UT3296" s="137"/>
      <c r="UU3296" s="137"/>
      <c r="UV3296" s="137"/>
      <c r="UW3296" s="137"/>
      <c r="UX3296" s="137"/>
      <c r="UY3296" s="137"/>
      <c r="UZ3296" s="137"/>
      <c r="VA3296" s="137"/>
      <c r="VB3296" s="137"/>
      <c r="VC3296" s="137"/>
      <c r="VD3296" s="137"/>
      <c r="VE3296" s="137"/>
      <c r="VF3296" s="137"/>
      <c r="VG3296" s="137"/>
      <c r="VH3296" s="137"/>
      <c r="VI3296" s="137"/>
      <c r="VJ3296" s="137"/>
      <c r="VK3296" s="137"/>
      <c r="VL3296" s="137"/>
      <c r="VM3296" s="137"/>
      <c r="VN3296" s="137"/>
      <c r="VO3296" s="137"/>
      <c r="VP3296" s="137"/>
      <c r="VQ3296" s="137"/>
      <c r="VR3296" s="137"/>
      <c r="VS3296" s="137"/>
      <c r="VT3296" s="137"/>
      <c r="VU3296" s="137"/>
      <c r="VV3296" s="137"/>
      <c r="VW3296" s="137"/>
      <c r="VX3296" s="137"/>
      <c r="VY3296" s="137"/>
      <c r="VZ3296" s="137"/>
      <c r="WA3296" s="137"/>
      <c r="WB3296" s="137"/>
      <c r="WC3296" s="137"/>
      <c r="WD3296" s="137"/>
      <c r="WE3296" s="137"/>
      <c r="WF3296" s="137"/>
      <c r="WG3296" s="137"/>
      <c r="WH3296" s="137"/>
      <c r="WI3296" s="137"/>
      <c r="WJ3296" s="137"/>
      <c r="WK3296" s="137"/>
      <c r="WL3296" s="137"/>
      <c r="WM3296" s="137"/>
      <c r="WN3296" s="137"/>
      <c r="WO3296" s="137"/>
      <c r="WP3296" s="137"/>
      <c r="WQ3296" s="137"/>
      <c r="WR3296" s="137"/>
      <c r="WS3296" s="137"/>
      <c r="WT3296" s="137"/>
      <c r="WU3296" s="137"/>
      <c r="WV3296" s="137"/>
      <c r="WW3296" s="137"/>
      <c r="WX3296" s="137"/>
      <c r="WY3296" s="137"/>
      <c r="WZ3296" s="137"/>
      <c r="XA3296" s="137"/>
      <c r="XB3296" s="137"/>
      <c r="XC3296" s="137"/>
      <c r="XD3296" s="137"/>
      <c r="XE3296" s="137"/>
      <c r="XF3296" s="137"/>
      <c r="XG3296" s="137"/>
      <c r="XH3296" s="137"/>
      <c r="XI3296" s="137"/>
      <c r="XJ3296" s="137"/>
      <c r="XK3296" s="137"/>
      <c r="XL3296" s="137"/>
      <c r="XM3296" s="137"/>
      <c r="XN3296" s="137"/>
      <c r="XO3296" s="137"/>
      <c r="XP3296" s="137"/>
      <c r="XQ3296" s="137"/>
      <c r="XR3296" s="137"/>
      <c r="XS3296" s="137"/>
      <c r="XT3296" s="137"/>
      <c r="XU3296" s="137"/>
      <c r="XV3296" s="137"/>
      <c r="XW3296" s="137"/>
      <c r="XX3296" s="137"/>
      <c r="XY3296" s="137"/>
      <c r="XZ3296" s="137"/>
      <c r="YA3296" s="137"/>
      <c r="YB3296" s="137"/>
      <c r="YC3296" s="137"/>
      <c r="YD3296" s="137"/>
      <c r="YE3296" s="137"/>
      <c r="YF3296" s="137"/>
      <c r="YG3296" s="137"/>
      <c r="YH3296" s="137"/>
      <c r="YI3296" s="137"/>
      <c r="YJ3296" s="137"/>
      <c r="YK3296" s="137"/>
      <c r="YL3296" s="137"/>
      <c r="YM3296" s="137"/>
      <c r="YN3296" s="137"/>
      <c r="YO3296" s="137"/>
      <c r="YP3296" s="137"/>
      <c r="YQ3296" s="137"/>
      <c r="YR3296" s="137"/>
      <c r="YS3296" s="137"/>
      <c r="YT3296" s="137"/>
      <c r="YU3296" s="137"/>
      <c r="YV3296" s="137"/>
      <c r="YW3296" s="137"/>
      <c r="YX3296" s="137"/>
      <c r="YY3296" s="137"/>
      <c r="YZ3296" s="137"/>
      <c r="ZA3296" s="137"/>
      <c r="ZB3296" s="137"/>
      <c r="ZC3296" s="137"/>
      <c r="ZD3296" s="137"/>
      <c r="ZE3296" s="137"/>
      <c r="ZF3296" s="137"/>
      <c r="ZG3296" s="137"/>
      <c r="ZH3296" s="137"/>
      <c r="ZI3296" s="137"/>
      <c r="ZJ3296" s="137"/>
      <c r="ZK3296" s="137"/>
      <c r="ZL3296" s="137"/>
      <c r="ZM3296" s="137"/>
      <c r="ZN3296" s="137"/>
      <c r="ZO3296" s="137"/>
      <c r="ZP3296" s="137"/>
      <c r="ZQ3296" s="137"/>
      <c r="ZR3296" s="137"/>
      <c r="ZS3296" s="137"/>
      <c r="ZT3296" s="137"/>
      <c r="ZU3296" s="137"/>
      <c r="ZV3296" s="137"/>
      <c r="ZW3296" s="137"/>
      <c r="ZX3296" s="137"/>
      <c r="ZY3296" s="137"/>
      <c r="ZZ3296" s="137"/>
      <c r="AAA3296" s="137"/>
      <c r="AAB3296" s="137"/>
      <c r="AAC3296" s="137"/>
      <c r="AAD3296" s="137"/>
      <c r="AAE3296" s="137"/>
      <c r="AAF3296" s="137"/>
      <c r="AAG3296" s="137"/>
      <c r="AAH3296" s="137"/>
      <c r="AAI3296" s="137"/>
      <c r="AAJ3296" s="137"/>
      <c r="AAK3296" s="137"/>
      <c r="AAL3296" s="137"/>
      <c r="AAM3296" s="137"/>
      <c r="AAN3296" s="137"/>
      <c r="AAO3296" s="137"/>
      <c r="AAP3296" s="137"/>
      <c r="AAQ3296" s="137"/>
      <c r="AAR3296" s="137"/>
      <c r="AAS3296" s="137"/>
      <c r="AAT3296" s="137"/>
      <c r="AAU3296" s="137"/>
      <c r="AAV3296" s="137"/>
      <c r="AAW3296" s="137"/>
      <c r="AAX3296" s="137"/>
      <c r="AAY3296" s="137"/>
      <c r="AAZ3296" s="137"/>
      <c r="ABA3296" s="137"/>
      <c r="ABB3296" s="137"/>
      <c r="ABC3296" s="137"/>
      <c r="ABD3296" s="137"/>
      <c r="ABE3296" s="137"/>
      <c r="ABF3296" s="137"/>
      <c r="ABG3296" s="137"/>
      <c r="ABH3296" s="137"/>
      <c r="ABI3296" s="137"/>
      <c r="ABJ3296" s="137"/>
      <c r="ABK3296" s="137"/>
      <c r="ABL3296" s="137"/>
      <c r="ABM3296" s="137"/>
      <c r="ABN3296" s="137"/>
      <c r="ABO3296" s="137"/>
      <c r="ABP3296" s="137"/>
      <c r="ABQ3296" s="137"/>
      <c r="ABR3296" s="137"/>
      <c r="ABS3296" s="137"/>
      <c r="ABT3296" s="137"/>
      <c r="ABU3296" s="137"/>
      <c r="ABV3296" s="137"/>
      <c r="ABW3296" s="137"/>
      <c r="ABX3296" s="137"/>
      <c r="ABY3296" s="137"/>
      <c r="ABZ3296" s="137"/>
      <c r="ACA3296" s="137"/>
      <c r="ACB3296" s="137"/>
      <c r="ACC3296" s="137"/>
      <c r="ACD3296" s="137"/>
      <c r="ACE3296" s="137"/>
      <c r="ACF3296" s="137"/>
      <c r="ACG3296" s="137"/>
      <c r="ACH3296" s="137"/>
      <c r="ACI3296" s="137"/>
      <c r="ACJ3296" s="137"/>
      <c r="ACK3296" s="137"/>
      <c r="ACL3296" s="137"/>
      <c r="ACM3296" s="137"/>
      <c r="ACN3296" s="137"/>
      <c r="ACO3296" s="137"/>
      <c r="ACP3296" s="137"/>
      <c r="ACQ3296" s="137"/>
      <c r="ACR3296" s="137"/>
      <c r="ACS3296" s="137"/>
      <c r="ACT3296" s="137"/>
      <c r="ACU3296" s="137"/>
      <c r="ACV3296" s="137"/>
      <c r="ACW3296" s="137"/>
      <c r="ACX3296" s="137"/>
      <c r="ACY3296" s="137"/>
      <c r="ACZ3296" s="137"/>
      <c r="ADA3296" s="137"/>
      <c r="ADB3296" s="137"/>
      <c r="ADC3296" s="137"/>
      <c r="ADD3296" s="137"/>
      <c r="ADE3296" s="137"/>
      <c r="ADF3296" s="137"/>
      <c r="ADG3296" s="137"/>
      <c r="ADH3296" s="137"/>
      <c r="ADI3296" s="137"/>
      <c r="ADJ3296" s="137"/>
      <c r="ADK3296" s="137"/>
      <c r="ADL3296" s="137"/>
      <c r="ADM3296" s="137"/>
      <c r="ADN3296" s="137"/>
      <c r="ADO3296" s="137"/>
      <c r="ADP3296" s="137"/>
      <c r="ADQ3296" s="137"/>
      <c r="ADR3296" s="137"/>
      <c r="ADS3296" s="137"/>
      <c r="ADT3296" s="137"/>
      <c r="ADU3296" s="137"/>
      <c r="ADV3296" s="137"/>
      <c r="ADW3296" s="137"/>
      <c r="ADX3296" s="137"/>
      <c r="ADY3296" s="137"/>
      <c r="ADZ3296" s="137"/>
      <c r="AEA3296" s="137"/>
      <c r="AEB3296" s="137"/>
      <c r="AEC3296" s="137"/>
      <c r="AED3296" s="137"/>
      <c r="AEE3296" s="137"/>
      <c r="AEF3296" s="137"/>
      <c r="AEG3296" s="137"/>
      <c r="AEH3296" s="137"/>
      <c r="AEI3296" s="137"/>
      <c r="AEJ3296" s="137"/>
      <c r="AEK3296" s="137"/>
      <c r="AEL3296" s="137"/>
      <c r="AEM3296" s="137"/>
      <c r="AEN3296" s="137"/>
      <c r="AEO3296" s="137"/>
      <c r="AEP3296" s="137"/>
      <c r="AEQ3296" s="137"/>
      <c r="AER3296" s="137"/>
      <c r="AES3296" s="137"/>
      <c r="AET3296" s="137"/>
      <c r="AEU3296" s="137"/>
      <c r="AEV3296" s="137"/>
      <c r="AEW3296" s="137"/>
      <c r="AEX3296" s="137"/>
      <c r="AEY3296" s="137"/>
      <c r="AEZ3296" s="137"/>
      <c r="AFA3296" s="137"/>
      <c r="AFB3296" s="137"/>
      <c r="AFC3296" s="137"/>
      <c r="AFD3296" s="137"/>
      <c r="AFE3296" s="137"/>
      <c r="AFF3296" s="137"/>
      <c r="AFG3296" s="137"/>
      <c r="AFH3296" s="137"/>
      <c r="AFI3296" s="137"/>
      <c r="AFJ3296" s="137"/>
      <c r="AFK3296" s="137"/>
      <c r="AFL3296" s="137"/>
      <c r="AFM3296" s="137"/>
      <c r="AFN3296" s="137"/>
      <c r="AFO3296" s="137"/>
      <c r="AFP3296" s="137"/>
      <c r="AFQ3296" s="137"/>
      <c r="AFR3296" s="137"/>
      <c r="AFS3296" s="137"/>
      <c r="AFT3296" s="137"/>
      <c r="AFU3296" s="137"/>
      <c r="AFV3296" s="137"/>
      <c r="AFW3296" s="137"/>
      <c r="AFX3296" s="137"/>
      <c r="AFY3296" s="137"/>
      <c r="AFZ3296" s="137"/>
      <c r="AGA3296" s="137"/>
      <c r="AGB3296" s="137"/>
      <c r="AGC3296" s="137"/>
      <c r="AGD3296" s="137"/>
      <c r="AGE3296" s="137"/>
      <c r="AGF3296" s="137"/>
      <c r="AGG3296" s="137"/>
      <c r="AGH3296" s="137"/>
      <c r="AGI3296" s="137"/>
      <c r="AGJ3296" s="137"/>
      <c r="AGK3296" s="137"/>
      <c r="AGL3296" s="137"/>
      <c r="AGM3296" s="137"/>
      <c r="AGN3296" s="137"/>
      <c r="AGO3296" s="137"/>
      <c r="AGP3296" s="137"/>
      <c r="AGQ3296" s="137"/>
      <c r="AGR3296" s="137"/>
      <c r="AGS3296" s="137"/>
      <c r="AGT3296" s="137"/>
      <c r="AGU3296" s="137"/>
      <c r="AGV3296" s="137"/>
      <c r="AGW3296" s="137"/>
      <c r="AGX3296" s="137"/>
      <c r="AGY3296" s="137"/>
      <c r="AGZ3296" s="137"/>
      <c r="AHA3296" s="137"/>
      <c r="AHB3296" s="137"/>
      <c r="AHC3296" s="137"/>
      <c r="AHD3296" s="137"/>
      <c r="AHE3296" s="137"/>
      <c r="AHF3296" s="137"/>
      <c r="AHG3296" s="137"/>
      <c r="AHH3296" s="137"/>
      <c r="AHI3296" s="137"/>
      <c r="AHJ3296" s="137"/>
      <c r="AHK3296" s="137"/>
      <c r="AHL3296" s="137"/>
      <c r="AHM3296" s="137"/>
      <c r="AHN3296" s="137"/>
      <c r="AHO3296" s="137"/>
      <c r="AHP3296" s="137"/>
      <c r="AHQ3296" s="137"/>
      <c r="AHR3296" s="137"/>
      <c r="AHS3296" s="137"/>
      <c r="AHT3296" s="137"/>
      <c r="AHU3296" s="137"/>
      <c r="AHV3296" s="137"/>
      <c r="AHW3296" s="137"/>
      <c r="AHX3296" s="137"/>
      <c r="AHY3296" s="137"/>
      <c r="AHZ3296" s="137"/>
      <c r="AIA3296" s="137"/>
      <c r="AIB3296" s="137"/>
      <c r="AIC3296" s="137"/>
      <c r="AID3296" s="137"/>
      <c r="AIE3296" s="137"/>
      <c r="AIF3296" s="137"/>
      <c r="AIG3296" s="137"/>
      <c r="AIH3296" s="137"/>
      <c r="AII3296" s="137"/>
      <c r="AIJ3296" s="137"/>
      <c r="AIK3296" s="137"/>
      <c r="AIL3296" s="137"/>
      <c r="AIM3296" s="137"/>
      <c r="AIN3296" s="137"/>
      <c r="AIO3296" s="137"/>
      <c r="AIP3296" s="137"/>
      <c r="AIQ3296" s="137"/>
      <c r="AIR3296" s="137"/>
      <c r="AIS3296" s="137"/>
      <c r="AIT3296" s="137"/>
      <c r="AIU3296" s="137"/>
      <c r="AIV3296" s="137"/>
      <c r="AIW3296" s="137"/>
      <c r="AIX3296" s="137"/>
      <c r="AIY3296" s="137"/>
      <c r="AIZ3296" s="137"/>
      <c r="AJA3296" s="137"/>
      <c r="AJB3296" s="137"/>
      <c r="AJC3296" s="137"/>
      <c r="AJD3296" s="137"/>
      <c r="AJE3296" s="137"/>
      <c r="AJF3296" s="137"/>
      <c r="AJG3296" s="137"/>
      <c r="AJH3296" s="137"/>
      <c r="AJI3296" s="137"/>
      <c r="AJJ3296" s="137"/>
      <c r="AJK3296" s="137"/>
      <c r="AJL3296" s="137"/>
      <c r="AJM3296" s="137"/>
      <c r="AJN3296" s="137"/>
      <c r="AJO3296" s="137"/>
      <c r="AJP3296" s="137"/>
      <c r="AJQ3296" s="137"/>
      <c r="AJR3296" s="137"/>
      <c r="AJS3296" s="137"/>
      <c r="AJT3296" s="137"/>
      <c r="AJU3296" s="137"/>
      <c r="AJV3296" s="137"/>
      <c r="AJW3296" s="137"/>
      <c r="AJX3296" s="137"/>
      <c r="AJY3296" s="137"/>
      <c r="AJZ3296" s="137"/>
      <c r="AKA3296" s="137"/>
      <c r="AKB3296" s="137"/>
      <c r="AKC3296" s="137"/>
      <c r="AKD3296" s="137"/>
      <c r="AKE3296" s="137"/>
      <c r="AKF3296" s="137"/>
      <c r="AKG3296" s="137"/>
      <c r="AKH3296" s="137"/>
      <c r="AKI3296" s="137"/>
      <c r="AKJ3296" s="137"/>
      <c r="AKK3296" s="137"/>
      <c r="AKL3296" s="137"/>
      <c r="AKM3296" s="137"/>
      <c r="AKN3296" s="137"/>
      <c r="AKO3296" s="137"/>
      <c r="AKP3296" s="137"/>
      <c r="AKQ3296" s="137"/>
      <c r="AKR3296" s="137"/>
      <c r="AKS3296" s="137"/>
      <c r="AKT3296" s="137"/>
      <c r="AKU3296" s="137"/>
      <c r="AKV3296" s="137"/>
      <c r="AKW3296" s="137"/>
      <c r="AKX3296" s="137"/>
      <c r="AKY3296" s="137"/>
      <c r="AKZ3296" s="137"/>
      <c r="ALA3296" s="137"/>
      <c r="ALB3296" s="137"/>
      <c r="ALC3296" s="137"/>
      <c r="ALD3296" s="137"/>
      <c r="ALE3296" s="137"/>
      <c r="ALF3296" s="137"/>
      <c r="ALG3296" s="137"/>
      <c r="ALH3296" s="137"/>
      <c r="ALI3296" s="137"/>
      <c r="ALJ3296" s="137"/>
      <c r="ALK3296" s="137"/>
      <c r="ALL3296" s="137"/>
      <c r="ALM3296" s="137"/>
      <c r="ALN3296" s="137"/>
      <c r="ALO3296" s="137"/>
      <c r="ALP3296" s="137"/>
      <c r="ALQ3296" s="137"/>
      <c r="ALR3296" s="137"/>
      <c r="ALS3296" s="137"/>
      <c r="ALT3296" s="137"/>
      <c r="ALU3296" s="137"/>
      <c r="ALV3296" s="137"/>
      <c r="ALW3296" s="137"/>
      <c r="ALX3296" s="137"/>
      <c r="ALY3296" s="137"/>
      <c r="ALZ3296" s="137"/>
      <c r="AMA3296" s="137"/>
      <c r="AMB3296" s="137"/>
      <c r="AMC3296" s="137"/>
      <c r="AMD3296" s="137"/>
      <c r="AME3296" s="137"/>
      <c r="AMF3296" s="137"/>
      <c r="AMG3296" s="137"/>
      <c r="AMH3296" s="137"/>
      <c r="AMI3296" s="137"/>
      <c r="AMJ3296" s="137"/>
      <c r="AMK3296" s="137"/>
      <c r="AML3296" s="137"/>
      <c r="AMM3296" s="137"/>
      <c r="AMN3296" s="137"/>
      <c r="AMO3296" s="137"/>
      <c r="AMP3296" s="137"/>
      <c r="AMQ3296" s="137"/>
      <c r="AMR3296" s="137"/>
      <c r="AMS3296" s="137"/>
      <c r="AMT3296" s="137"/>
      <c r="AMU3296" s="137"/>
      <c r="AMV3296" s="137"/>
      <c r="AMW3296" s="137"/>
      <c r="AMX3296" s="137"/>
      <c r="AMY3296" s="137"/>
      <c r="AMZ3296" s="137"/>
      <c r="ANA3296" s="137"/>
      <c r="ANB3296" s="137"/>
      <c r="ANC3296" s="137"/>
      <c r="AND3296" s="137"/>
      <c r="ANE3296" s="137"/>
      <c r="ANF3296" s="137"/>
      <c r="ANG3296" s="137"/>
      <c r="ANH3296" s="137"/>
      <c r="ANI3296" s="137"/>
      <c r="ANJ3296" s="137"/>
      <c r="ANK3296" s="137"/>
      <c r="ANL3296" s="137"/>
      <c r="ANM3296" s="137"/>
      <c r="ANN3296" s="137"/>
      <c r="ANO3296" s="137"/>
      <c r="ANP3296" s="137"/>
      <c r="ANQ3296" s="137"/>
      <c r="ANR3296" s="137"/>
      <c r="ANS3296" s="137"/>
      <c r="ANT3296" s="137"/>
      <c r="ANU3296" s="137"/>
      <c r="ANV3296" s="137"/>
      <c r="ANW3296" s="137"/>
      <c r="ANX3296" s="137"/>
      <c r="ANY3296" s="137"/>
      <c r="ANZ3296" s="137"/>
      <c r="AOA3296" s="137"/>
      <c r="AOB3296" s="137"/>
      <c r="AOC3296" s="137"/>
      <c r="AOD3296" s="137"/>
      <c r="AOE3296" s="137"/>
      <c r="AOF3296" s="137"/>
      <c r="AOG3296" s="137"/>
      <c r="AOH3296" s="137"/>
      <c r="AOI3296" s="137"/>
      <c r="AOJ3296" s="137"/>
      <c r="AOK3296" s="137"/>
      <c r="AOL3296" s="137"/>
      <c r="AOM3296" s="137"/>
      <c r="AON3296" s="137"/>
      <c r="AOO3296" s="137"/>
      <c r="AOP3296" s="137"/>
      <c r="AOQ3296" s="137"/>
      <c r="AOR3296" s="137"/>
      <c r="AOS3296" s="137"/>
      <c r="AOT3296" s="137"/>
      <c r="AOU3296" s="137"/>
      <c r="AOV3296" s="137"/>
      <c r="AOW3296" s="137"/>
      <c r="AOX3296" s="137"/>
      <c r="AOY3296" s="137"/>
      <c r="AOZ3296" s="137"/>
      <c r="APA3296" s="137"/>
      <c r="APB3296" s="137"/>
      <c r="APC3296" s="137"/>
      <c r="APD3296" s="137"/>
      <c r="APE3296" s="137"/>
      <c r="APF3296" s="137"/>
      <c r="APG3296" s="137"/>
      <c r="APH3296" s="137"/>
      <c r="API3296" s="137"/>
      <c r="APJ3296" s="137"/>
      <c r="APK3296" s="137"/>
      <c r="APL3296" s="137"/>
      <c r="APM3296" s="137"/>
      <c r="APN3296" s="137"/>
      <c r="APO3296" s="137"/>
      <c r="APP3296" s="137"/>
      <c r="APQ3296" s="137"/>
      <c r="APR3296" s="137"/>
      <c r="APS3296" s="137"/>
      <c r="APT3296" s="137"/>
      <c r="APU3296" s="137"/>
      <c r="APV3296" s="137"/>
      <c r="APW3296" s="137"/>
      <c r="APX3296" s="137"/>
      <c r="APY3296" s="137"/>
      <c r="APZ3296" s="137"/>
      <c r="AQA3296" s="137"/>
      <c r="AQB3296" s="137"/>
      <c r="AQC3296" s="137"/>
      <c r="AQD3296" s="137"/>
      <c r="AQE3296" s="137"/>
      <c r="AQF3296" s="137"/>
      <c r="AQG3296" s="137"/>
      <c r="AQH3296" s="137"/>
      <c r="AQI3296" s="137"/>
      <c r="AQJ3296" s="137"/>
      <c r="AQK3296" s="137"/>
      <c r="AQL3296" s="137"/>
      <c r="AQM3296" s="137"/>
      <c r="AQN3296" s="137"/>
      <c r="AQO3296" s="137"/>
      <c r="AQP3296" s="137"/>
      <c r="AQQ3296" s="137"/>
      <c r="AQR3296" s="137"/>
      <c r="AQS3296" s="137"/>
      <c r="AQT3296" s="137"/>
      <c r="AQU3296" s="137"/>
      <c r="AQV3296" s="137"/>
      <c r="AQW3296" s="137"/>
      <c r="AQX3296" s="137"/>
      <c r="AQY3296" s="137"/>
      <c r="AQZ3296" s="137"/>
      <c r="ARA3296" s="137"/>
      <c r="ARB3296" s="137"/>
      <c r="ARC3296" s="137"/>
      <c r="ARD3296" s="137"/>
      <c r="ARE3296" s="137"/>
      <c r="ARF3296" s="137"/>
      <c r="ARG3296" s="137"/>
      <c r="ARH3296" s="137"/>
      <c r="ARI3296" s="137"/>
      <c r="ARJ3296" s="137"/>
      <c r="ARK3296" s="137"/>
      <c r="ARL3296" s="137"/>
      <c r="ARM3296" s="137"/>
      <c r="ARN3296" s="137"/>
      <c r="ARO3296" s="137"/>
      <c r="ARP3296" s="137"/>
      <c r="ARQ3296" s="137"/>
      <c r="ARR3296" s="137"/>
      <c r="ARS3296" s="137"/>
      <c r="ART3296" s="137"/>
      <c r="ARU3296" s="137"/>
      <c r="ARV3296" s="137"/>
      <c r="ARW3296" s="137"/>
      <c r="ARX3296" s="137"/>
      <c r="ARY3296" s="137"/>
      <c r="ARZ3296" s="137"/>
      <c r="ASA3296" s="137"/>
      <c r="ASB3296" s="137"/>
      <c r="ASC3296" s="137"/>
      <c r="ASD3296" s="137"/>
      <c r="ASE3296" s="137"/>
      <c r="ASF3296" s="137"/>
      <c r="ASG3296" s="137"/>
      <c r="ASH3296" s="137"/>
      <c r="ASI3296" s="137"/>
      <c r="ASJ3296" s="137"/>
      <c r="ASK3296" s="137"/>
      <c r="ASL3296" s="137"/>
      <c r="ASM3296" s="137"/>
      <c r="ASN3296" s="137"/>
      <c r="ASO3296" s="137"/>
      <c r="ASP3296" s="137"/>
      <c r="ASQ3296" s="137"/>
      <c r="ASR3296" s="137"/>
      <c r="ASS3296" s="137"/>
      <c r="AST3296" s="137"/>
      <c r="ASU3296" s="137"/>
      <c r="ASV3296" s="137"/>
      <c r="ASW3296" s="137"/>
      <c r="ASX3296" s="137"/>
      <c r="ASY3296" s="137"/>
      <c r="ASZ3296" s="137"/>
      <c r="ATA3296" s="137"/>
      <c r="ATB3296" s="137"/>
      <c r="ATC3296" s="137"/>
      <c r="ATD3296" s="137"/>
      <c r="ATE3296" s="137"/>
      <c r="ATF3296" s="137"/>
      <c r="ATG3296" s="137"/>
      <c r="ATH3296" s="137"/>
      <c r="ATI3296" s="137"/>
      <c r="ATJ3296" s="137"/>
      <c r="ATK3296" s="137"/>
      <c r="ATL3296" s="137"/>
      <c r="ATM3296" s="137"/>
      <c r="ATN3296" s="137"/>
      <c r="ATO3296" s="137"/>
      <c r="ATP3296" s="137"/>
      <c r="ATQ3296" s="137"/>
      <c r="ATR3296" s="137"/>
      <c r="ATS3296" s="137"/>
      <c r="ATT3296" s="137"/>
      <c r="ATU3296" s="137"/>
      <c r="ATV3296" s="137"/>
      <c r="ATW3296" s="137"/>
      <c r="ATX3296" s="137"/>
      <c r="ATY3296" s="137"/>
      <c r="ATZ3296" s="137"/>
      <c r="AUA3296" s="137"/>
      <c r="AUB3296" s="137"/>
      <c r="AUC3296" s="137"/>
      <c r="AUD3296" s="137"/>
      <c r="AUE3296" s="137"/>
      <c r="AUF3296" s="137"/>
      <c r="AUG3296" s="137"/>
      <c r="AUH3296" s="137"/>
      <c r="AUI3296" s="137"/>
      <c r="AUJ3296" s="137"/>
      <c r="AUK3296" s="137"/>
      <c r="AUL3296" s="137"/>
      <c r="AUM3296" s="137"/>
      <c r="AUN3296" s="137"/>
      <c r="AUO3296" s="137"/>
      <c r="AUP3296" s="137"/>
      <c r="AUQ3296" s="137"/>
      <c r="AUR3296" s="137"/>
      <c r="AUS3296" s="137"/>
      <c r="AUT3296" s="137"/>
      <c r="AUU3296" s="137"/>
      <c r="AUV3296" s="137"/>
      <c r="AUW3296" s="137"/>
      <c r="AUX3296" s="137"/>
      <c r="AUY3296" s="137"/>
      <c r="AUZ3296" s="137"/>
      <c r="AVA3296" s="137"/>
      <c r="AVB3296" s="137"/>
      <c r="AVC3296" s="137"/>
      <c r="AVD3296" s="137"/>
      <c r="AVE3296" s="137"/>
      <c r="AVF3296" s="137"/>
      <c r="AVG3296" s="137"/>
      <c r="AVH3296" s="137"/>
      <c r="AVI3296" s="137"/>
      <c r="AVJ3296" s="137"/>
      <c r="AVK3296" s="137"/>
      <c r="AVL3296" s="137"/>
      <c r="AVM3296" s="137"/>
      <c r="AVN3296" s="137"/>
      <c r="AVO3296" s="137"/>
      <c r="AVP3296" s="137"/>
      <c r="AVQ3296" s="137"/>
      <c r="AVR3296" s="137"/>
      <c r="AVS3296" s="137"/>
      <c r="AVT3296" s="137"/>
      <c r="AVU3296" s="137"/>
      <c r="AVV3296" s="137"/>
      <c r="AVW3296" s="137"/>
      <c r="AVX3296" s="137"/>
      <c r="AVY3296" s="137"/>
      <c r="AVZ3296" s="137"/>
      <c r="AWA3296" s="137"/>
      <c r="AWB3296" s="137"/>
      <c r="AWC3296" s="137"/>
      <c r="AWD3296" s="137"/>
      <c r="AWE3296" s="137"/>
      <c r="AWF3296" s="137"/>
      <c r="AWG3296" s="137"/>
      <c r="AWH3296" s="137"/>
      <c r="AWI3296" s="137"/>
      <c r="AWJ3296" s="137"/>
      <c r="AWK3296" s="137"/>
      <c r="AWL3296" s="137"/>
      <c r="AWM3296" s="137"/>
      <c r="AWN3296" s="137"/>
      <c r="AWO3296" s="137"/>
      <c r="AWP3296" s="137"/>
      <c r="AWQ3296" s="137"/>
      <c r="AWR3296" s="137"/>
      <c r="AWS3296" s="137"/>
      <c r="AWT3296" s="137"/>
      <c r="AWU3296" s="137"/>
      <c r="AWV3296" s="137"/>
      <c r="AWW3296" s="137"/>
      <c r="AWX3296" s="137"/>
      <c r="AWY3296" s="137"/>
      <c r="AWZ3296" s="137"/>
      <c r="AXA3296" s="137"/>
      <c r="AXB3296" s="137"/>
      <c r="AXC3296" s="137"/>
      <c r="AXD3296" s="137"/>
      <c r="AXE3296" s="137"/>
      <c r="AXF3296" s="137"/>
      <c r="AXG3296" s="137"/>
      <c r="AXH3296" s="137"/>
      <c r="AXI3296" s="137"/>
      <c r="AXJ3296" s="137"/>
      <c r="AXK3296" s="137"/>
      <c r="AXL3296" s="137"/>
      <c r="AXM3296" s="137"/>
      <c r="AXN3296" s="137"/>
      <c r="AXO3296" s="137"/>
      <c r="AXP3296" s="137"/>
      <c r="AXQ3296" s="137"/>
      <c r="AXR3296" s="137"/>
      <c r="AXS3296" s="137"/>
      <c r="AXT3296" s="137"/>
      <c r="AXU3296" s="137"/>
      <c r="AXV3296" s="137"/>
      <c r="AXW3296" s="137"/>
      <c r="AXX3296" s="137"/>
      <c r="AXY3296" s="137"/>
      <c r="AXZ3296" s="137"/>
      <c r="AYA3296" s="137"/>
      <c r="AYB3296" s="137"/>
      <c r="AYC3296" s="137"/>
      <c r="AYD3296" s="137"/>
      <c r="AYE3296" s="137"/>
      <c r="AYF3296" s="137"/>
      <c r="AYG3296" s="137"/>
      <c r="AYH3296" s="137"/>
      <c r="AYI3296" s="137"/>
      <c r="AYJ3296" s="137"/>
      <c r="AYK3296" s="137"/>
      <c r="AYL3296" s="137"/>
      <c r="AYM3296" s="137"/>
      <c r="AYN3296" s="137"/>
      <c r="AYO3296" s="137"/>
      <c r="AYP3296" s="137"/>
      <c r="AYQ3296" s="137"/>
      <c r="AYR3296" s="137"/>
      <c r="AYS3296" s="137"/>
      <c r="AYT3296" s="137"/>
      <c r="AYU3296" s="137"/>
      <c r="AYV3296" s="137"/>
      <c r="AYW3296" s="137"/>
      <c r="AYX3296" s="137"/>
      <c r="AYY3296" s="137"/>
      <c r="AYZ3296" s="137"/>
      <c r="AZA3296" s="137"/>
      <c r="AZB3296" s="137"/>
      <c r="AZC3296" s="137"/>
      <c r="AZD3296" s="137"/>
      <c r="AZE3296" s="137"/>
      <c r="AZF3296" s="137"/>
      <c r="AZG3296" s="137"/>
      <c r="AZH3296" s="137"/>
      <c r="AZI3296" s="137"/>
      <c r="AZJ3296" s="137"/>
      <c r="AZK3296" s="137"/>
      <c r="AZL3296" s="137"/>
      <c r="AZM3296" s="137"/>
      <c r="AZN3296" s="137"/>
      <c r="AZO3296" s="137"/>
      <c r="AZP3296" s="137"/>
      <c r="AZQ3296" s="137"/>
      <c r="AZR3296" s="137"/>
      <c r="AZS3296" s="137"/>
      <c r="AZT3296" s="137"/>
      <c r="AZU3296" s="137"/>
      <c r="AZV3296" s="137"/>
      <c r="AZW3296" s="137"/>
      <c r="AZX3296" s="137"/>
      <c r="AZY3296" s="137"/>
      <c r="AZZ3296" s="137"/>
      <c r="BAA3296" s="137"/>
      <c r="BAB3296" s="137"/>
      <c r="BAC3296" s="137"/>
      <c r="BAD3296" s="137"/>
      <c r="BAE3296" s="137"/>
      <c r="BAF3296" s="137"/>
      <c r="BAG3296" s="137"/>
      <c r="BAH3296" s="137"/>
      <c r="BAI3296" s="137"/>
      <c r="BAJ3296" s="137"/>
      <c r="BAK3296" s="137"/>
      <c r="BAL3296" s="137"/>
      <c r="BAM3296" s="137"/>
      <c r="BAN3296" s="137"/>
      <c r="BAO3296" s="137"/>
      <c r="BAP3296" s="137"/>
      <c r="BAQ3296" s="137"/>
      <c r="BAR3296" s="137"/>
      <c r="BAS3296" s="137"/>
      <c r="BAT3296" s="137"/>
      <c r="BAU3296" s="137"/>
      <c r="BAV3296" s="137"/>
      <c r="BAW3296" s="137"/>
      <c r="BAX3296" s="137"/>
      <c r="BAY3296" s="137"/>
      <c r="BAZ3296" s="137"/>
      <c r="BBA3296" s="137"/>
      <c r="BBB3296" s="137"/>
      <c r="BBC3296" s="137"/>
      <c r="BBD3296" s="137"/>
      <c r="BBE3296" s="137"/>
      <c r="BBF3296" s="137"/>
      <c r="BBG3296" s="137"/>
      <c r="BBH3296" s="137"/>
      <c r="BBI3296" s="137"/>
      <c r="BBJ3296" s="137"/>
      <c r="BBK3296" s="137"/>
      <c r="BBL3296" s="137"/>
      <c r="BBM3296" s="137"/>
      <c r="BBN3296" s="137"/>
      <c r="BBO3296" s="137"/>
      <c r="BBP3296" s="137"/>
      <c r="BBQ3296" s="137"/>
      <c r="BBR3296" s="137"/>
      <c r="BBS3296" s="137"/>
      <c r="BBT3296" s="137"/>
      <c r="BBU3296" s="137"/>
      <c r="BBV3296" s="137"/>
      <c r="BBW3296" s="137"/>
      <c r="BBX3296" s="137"/>
      <c r="BBY3296" s="137"/>
      <c r="BBZ3296" s="137"/>
      <c r="BCA3296" s="137"/>
      <c r="BCB3296" s="137"/>
      <c r="BCC3296" s="137"/>
      <c r="BCD3296" s="137"/>
      <c r="BCE3296" s="137"/>
      <c r="BCF3296" s="137"/>
      <c r="BCG3296" s="137"/>
      <c r="BCH3296" s="137"/>
      <c r="BCI3296" s="137"/>
      <c r="BCJ3296" s="137"/>
      <c r="BCK3296" s="137"/>
      <c r="BCL3296" s="137"/>
      <c r="BCM3296" s="137"/>
      <c r="BCN3296" s="137"/>
      <c r="BCO3296" s="137"/>
      <c r="BCP3296" s="137"/>
      <c r="BCQ3296" s="137"/>
      <c r="BCR3296" s="137"/>
      <c r="BCS3296" s="137"/>
      <c r="BCT3296" s="137"/>
      <c r="BCU3296" s="137"/>
      <c r="BCV3296" s="137"/>
      <c r="BCW3296" s="137"/>
      <c r="BCX3296" s="137"/>
      <c r="BCY3296" s="137"/>
      <c r="BCZ3296" s="137"/>
      <c r="BDA3296" s="137"/>
      <c r="BDB3296" s="137"/>
      <c r="BDC3296" s="137"/>
      <c r="BDD3296" s="137"/>
      <c r="BDE3296" s="137"/>
      <c r="BDF3296" s="137"/>
      <c r="BDG3296" s="137"/>
      <c r="BDH3296" s="137"/>
      <c r="BDI3296" s="137"/>
      <c r="BDJ3296" s="137"/>
      <c r="BDK3296" s="137"/>
      <c r="BDL3296" s="137"/>
      <c r="BDM3296" s="137"/>
      <c r="BDN3296" s="137"/>
      <c r="BDO3296" s="137"/>
      <c r="BDP3296" s="137"/>
      <c r="BDQ3296" s="137"/>
      <c r="BDR3296" s="137"/>
      <c r="BDS3296" s="137"/>
      <c r="BDT3296" s="137"/>
      <c r="BDU3296" s="137"/>
      <c r="BDV3296" s="137"/>
      <c r="BDW3296" s="137"/>
      <c r="BDX3296" s="137"/>
      <c r="BDY3296" s="137"/>
      <c r="BDZ3296" s="137"/>
      <c r="BEA3296" s="137"/>
      <c r="BEB3296" s="137"/>
      <c r="BEC3296" s="137"/>
      <c r="BED3296" s="137"/>
      <c r="BEE3296" s="137"/>
      <c r="BEF3296" s="137"/>
      <c r="BEG3296" s="137"/>
      <c r="BEH3296" s="137"/>
      <c r="BEI3296" s="137"/>
      <c r="BEJ3296" s="137"/>
      <c r="BEK3296" s="137"/>
      <c r="BEL3296" s="137"/>
      <c r="BEM3296" s="137"/>
      <c r="BEN3296" s="137"/>
      <c r="BEO3296" s="137"/>
      <c r="BEP3296" s="137"/>
      <c r="BEQ3296" s="137"/>
      <c r="BER3296" s="137"/>
      <c r="BES3296" s="137"/>
      <c r="BET3296" s="137"/>
      <c r="BEU3296" s="137"/>
      <c r="BEV3296" s="137"/>
      <c r="BEW3296" s="137"/>
      <c r="BEX3296" s="137"/>
      <c r="BEY3296" s="137"/>
      <c r="BEZ3296" s="137"/>
      <c r="BFA3296" s="137"/>
      <c r="BFB3296" s="137"/>
      <c r="BFC3296" s="137"/>
      <c r="BFD3296" s="137"/>
      <c r="BFE3296" s="137"/>
      <c r="BFF3296" s="137"/>
      <c r="BFG3296" s="137"/>
      <c r="BFH3296" s="137"/>
      <c r="BFI3296" s="137"/>
      <c r="BFJ3296" s="137"/>
      <c r="BFK3296" s="137"/>
      <c r="BFL3296" s="137"/>
      <c r="BFM3296" s="137"/>
      <c r="BFN3296" s="137"/>
      <c r="BFO3296" s="137"/>
      <c r="BFP3296" s="137"/>
      <c r="BFQ3296" s="137"/>
      <c r="BFR3296" s="137"/>
      <c r="BFS3296" s="137"/>
      <c r="BFT3296" s="137"/>
      <c r="BFU3296" s="137"/>
      <c r="BFV3296" s="137"/>
      <c r="BFW3296" s="137"/>
      <c r="BFX3296" s="137"/>
      <c r="BFY3296" s="137"/>
      <c r="BFZ3296" s="137"/>
      <c r="BGA3296" s="137"/>
      <c r="BGB3296" s="137"/>
      <c r="BGC3296" s="137"/>
      <c r="BGD3296" s="137"/>
      <c r="BGE3296" s="137"/>
      <c r="BGF3296" s="137"/>
      <c r="BGG3296" s="137"/>
      <c r="BGH3296" s="137"/>
      <c r="BGI3296" s="137"/>
      <c r="BGJ3296" s="137"/>
      <c r="BGK3296" s="137"/>
      <c r="BGL3296" s="137"/>
      <c r="BGM3296" s="137"/>
      <c r="BGN3296" s="137"/>
      <c r="BGO3296" s="137"/>
      <c r="BGP3296" s="137"/>
      <c r="BGQ3296" s="137"/>
      <c r="BGR3296" s="137"/>
      <c r="BGS3296" s="137"/>
      <c r="BGT3296" s="137"/>
      <c r="BGU3296" s="137"/>
      <c r="BGV3296" s="137"/>
      <c r="BGW3296" s="137"/>
      <c r="BGX3296" s="137"/>
      <c r="BGY3296" s="137"/>
      <c r="BGZ3296" s="137"/>
      <c r="BHA3296" s="137"/>
      <c r="BHB3296" s="137"/>
      <c r="BHC3296" s="137"/>
      <c r="BHD3296" s="137"/>
      <c r="BHE3296" s="137"/>
      <c r="BHF3296" s="137"/>
      <c r="BHG3296" s="137"/>
      <c r="BHH3296" s="137"/>
      <c r="BHI3296" s="137"/>
      <c r="BHJ3296" s="137"/>
      <c r="BHK3296" s="137"/>
      <c r="BHL3296" s="137"/>
      <c r="BHM3296" s="137"/>
      <c r="BHN3296" s="137"/>
      <c r="BHO3296" s="137"/>
      <c r="BHP3296" s="137"/>
      <c r="BHQ3296" s="137"/>
      <c r="BHR3296" s="137"/>
      <c r="BHS3296" s="137"/>
      <c r="BHT3296" s="137"/>
      <c r="BHU3296" s="137"/>
      <c r="BHV3296" s="137"/>
      <c r="BHW3296" s="137"/>
      <c r="BHX3296" s="137"/>
      <c r="BHY3296" s="137"/>
      <c r="BHZ3296" s="137"/>
      <c r="BIA3296" s="137"/>
      <c r="BIB3296" s="137"/>
      <c r="BIC3296" s="137"/>
      <c r="BID3296" s="137"/>
      <c r="BIE3296" s="137"/>
      <c r="BIF3296" s="137"/>
      <c r="BIG3296" s="137"/>
      <c r="BIH3296" s="137"/>
      <c r="BII3296" s="137"/>
      <c r="BIJ3296" s="137"/>
      <c r="BIK3296" s="137"/>
      <c r="BIL3296" s="137"/>
      <c r="BIM3296" s="137"/>
      <c r="BIN3296" s="137"/>
      <c r="BIO3296" s="137"/>
      <c r="BIP3296" s="137"/>
      <c r="BIQ3296" s="137"/>
      <c r="BIR3296" s="137"/>
      <c r="BIS3296" s="137"/>
      <c r="BIT3296" s="137"/>
      <c r="BIU3296" s="137"/>
      <c r="BIV3296" s="137"/>
      <c r="BIW3296" s="137"/>
      <c r="BIX3296" s="137"/>
      <c r="BIY3296" s="137"/>
      <c r="BIZ3296" s="137"/>
      <c r="BJA3296" s="137"/>
      <c r="BJB3296" s="137"/>
      <c r="BJC3296" s="137"/>
      <c r="BJD3296" s="137"/>
      <c r="BJE3296" s="137"/>
      <c r="BJF3296" s="137"/>
      <c r="BJG3296" s="137"/>
      <c r="BJH3296" s="137"/>
      <c r="BJI3296" s="137"/>
      <c r="BJJ3296" s="137"/>
      <c r="BJK3296" s="137"/>
      <c r="BJL3296" s="137"/>
      <c r="BJM3296" s="137"/>
      <c r="BJN3296" s="137"/>
      <c r="BJO3296" s="137"/>
      <c r="BJP3296" s="137"/>
      <c r="BJQ3296" s="137"/>
      <c r="BJR3296" s="137"/>
      <c r="BJS3296" s="137"/>
      <c r="BJT3296" s="137"/>
      <c r="BJU3296" s="137"/>
      <c r="BJV3296" s="137"/>
      <c r="BJW3296" s="137"/>
      <c r="BJX3296" s="137"/>
      <c r="BJY3296" s="137"/>
      <c r="BJZ3296" s="137"/>
      <c r="BKA3296" s="137"/>
      <c r="BKB3296" s="137"/>
      <c r="BKC3296" s="137"/>
      <c r="BKD3296" s="137"/>
      <c r="BKE3296" s="137"/>
      <c r="BKF3296" s="137"/>
      <c r="BKG3296" s="137"/>
      <c r="BKH3296" s="137"/>
      <c r="BKI3296" s="137"/>
      <c r="BKJ3296" s="137"/>
      <c r="BKK3296" s="137"/>
      <c r="BKL3296" s="137"/>
      <c r="BKM3296" s="137"/>
      <c r="BKN3296" s="137"/>
      <c r="BKO3296" s="137"/>
      <c r="BKP3296" s="137"/>
      <c r="BKQ3296" s="137"/>
      <c r="BKR3296" s="137"/>
      <c r="BKS3296" s="137"/>
      <c r="BKT3296" s="137"/>
      <c r="BKU3296" s="137"/>
      <c r="BKV3296" s="137"/>
      <c r="BKW3296" s="137"/>
      <c r="BKX3296" s="137"/>
      <c r="BKY3296" s="137"/>
      <c r="BKZ3296" s="137"/>
      <c r="BLA3296" s="137"/>
      <c r="BLB3296" s="137"/>
      <c r="BLC3296" s="137"/>
      <c r="BLD3296" s="137"/>
      <c r="BLE3296" s="137"/>
      <c r="BLF3296" s="137"/>
      <c r="BLG3296" s="137"/>
      <c r="BLH3296" s="137"/>
      <c r="BLI3296" s="137"/>
      <c r="BLJ3296" s="137"/>
      <c r="BLK3296" s="137"/>
      <c r="BLL3296" s="137"/>
      <c r="BLM3296" s="137"/>
      <c r="BLN3296" s="137"/>
      <c r="BLO3296" s="137"/>
      <c r="BLP3296" s="137"/>
      <c r="BLQ3296" s="137"/>
      <c r="BLR3296" s="137"/>
      <c r="BLS3296" s="137"/>
      <c r="BLT3296" s="137"/>
      <c r="BLU3296" s="137"/>
      <c r="BLV3296" s="137"/>
      <c r="BLW3296" s="137"/>
      <c r="BLX3296" s="137"/>
      <c r="BLY3296" s="137"/>
      <c r="BLZ3296" s="137"/>
      <c r="BMA3296" s="137"/>
      <c r="BMB3296" s="137"/>
      <c r="BMC3296" s="137"/>
      <c r="BMD3296" s="137"/>
      <c r="BME3296" s="137"/>
      <c r="BMF3296" s="137"/>
      <c r="BMG3296" s="137"/>
      <c r="BMH3296" s="137"/>
      <c r="BMI3296" s="137"/>
      <c r="BMJ3296" s="137"/>
      <c r="BMK3296" s="137"/>
      <c r="BML3296" s="137"/>
      <c r="BMM3296" s="137"/>
      <c r="BMN3296" s="137"/>
      <c r="BMO3296" s="137"/>
      <c r="BMP3296" s="137"/>
      <c r="BMQ3296" s="137"/>
      <c r="BMR3296" s="137"/>
      <c r="BMS3296" s="137"/>
      <c r="BMT3296" s="137"/>
      <c r="BMU3296" s="137"/>
      <c r="BMV3296" s="137"/>
      <c r="BMW3296" s="137"/>
      <c r="BMX3296" s="137"/>
      <c r="BMY3296" s="137"/>
      <c r="BMZ3296" s="137"/>
      <c r="BNA3296" s="137"/>
      <c r="BNB3296" s="137"/>
      <c r="BNC3296" s="137"/>
      <c r="BND3296" s="137"/>
      <c r="BNE3296" s="137"/>
      <c r="BNF3296" s="137"/>
      <c r="BNG3296" s="137"/>
      <c r="BNH3296" s="137"/>
      <c r="BNI3296" s="137"/>
      <c r="BNJ3296" s="137"/>
      <c r="BNK3296" s="137"/>
      <c r="BNL3296" s="137"/>
      <c r="BNM3296" s="137"/>
      <c r="BNN3296" s="137"/>
      <c r="BNO3296" s="137"/>
      <c r="BNP3296" s="137"/>
      <c r="BNQ3296" s="137"/>
      <c r="BNR3296" s="137"/>
      <c r="BNS3296" s="137"/>
      <c r="BNT3296" s="137"/>
      <c r="BNU3296" s="137"/>
      <c r="BNV3296" s="137"/>
      <c r="BNW3296" s="137"/>
      <c r="BNX3296" s="137"/>
      <c r="BNY3296" s="137"/>
      <c r="BNZ3296" s="137"/>
      <c r="BOA3296" s="137"/>
      <c r="BOB3296" s="137"/>
      <c r="BOC3296" s="137"/>
      <c r="BOD3296" s="137"/>
      <c r="BOE3296" s="137"/>
      <c r="BOF3296" s="137"/>
      <c r="BOG3296" s="137"/>
      <c r="BOH3296" s="137"/>
      <c r="BOI3296" s="137"/>
      <c r="BOJ3296" s="137"/>
      <c r="BOK3296" s="137"/>
      <c r="BOL3296" s="137"/>
      <c r="BOM3296" s="137"/>
      <c r="BON3296" s="137"/>
      <c r="BOO3296" s="137"/>
      <c r="BOP3296" s="137"/>
      <c r="BOQ3296" s="137"/>
      <c r="BOR3296" s="137"/>
      <c r="BOS3296" s="137"/>
      <c r="BOT3296" s="137"/>
      <c r="BOU3296" s="137"/>
      <c r="BOV3296" s="137"/>
      <c r="BOW3296" s="137"/>
      <c r="BOX3296" s="137"/>
      <c r="BOY3296" s="137"/>
      <c r="BOZ3296" s="137"/>
      <c r="BPA3296" s="137"/>
      <c r="BPB3296" s="137"/>
      <c r="BPC3296" s="137"/>
      <c r="BPD3296" s="137"/>
      <c r="BPE3296" s="137"/>
      <c r="BPF3296" s="137"/>
      <c r="BPG3296" s="137"/>
      <c r="BPH3296" s="137"/>
      <c r="BPI3296" s="137"/>
      <c r="BPJ3296" s="137"/>
      <c r="BPK3296" s="137"/>
      <c r="BPL3296" s="137"/>
      <c r="BPM3296" s="137"/>
      <c r="BPN3296" s="137"/>
      <c r="BPO3296" s="137"/>
      <c r="BPP3296" s="137"/>
      <c r="BPQ3296" s="137"/>
      <c r="BPR3296" s="137"/>
      <c r="BPS3296" s="137"/>
      <c r="BPT3296" s="137"/>
      <c r="BPU3296" s="137"/>
      <c r="BPV3296" s="137"/>
      <c r="BPW3296" s="137"/>
      <c r="BPX3296" s="137"/>
      <c r="BPY3296" s="137"/>
      <c r="BPZ3296" s="137"/>
      <c r="BQA3296" s="137"/>
      <c r="BQB3296" s="137"/>
      <c r="BQC3296" s="137"/>
      <c r="BQD3296" s="137"/>
      <c r="BQE3296" s="137"/>
      <c r="BQF3296" s="137"/>
      <c r="BQG3296" s="137"/>
      <c r="BQH3296" s="137"/>
      <c r="BQI3296" s="137"/>
      <c r="BQJ3296" s="137"/>
      <c r="BQK3296" s="137"/>
      <c r="BQL3296" s="137"/>
      <c r="BQM3296" s="137"/>
      <c r="BQN3296" s="137"/>
      <c r="BQO3296" s="137"/>
      <c r="BQP3296" s="137"/>
      <c r="BQQ3296" s="137"/>
      <c r="BQR3296" s="137"/>
      <c r="BQS3296" s="137"/>
      <c r="BQT3296" s="137"/>
      <c r="BQU3296" s="137"/>
      <c r="BQV3296" s="137"/>
      <c r="BQW3296" s="137"/>
      <c r="BQX3296" s="137"/>
      <c r="BQY3296" s="137"/>
      <c r="BQZ3296" s="137"/>
      <c r="BRA3296" s="137"/>
      <c r="BRB3296" s="137"/>
      <c r="BRC3296" s="137"/>
      <c r="BRD3296" s="137"/>
      <c r="BRE3296" s="137"/>
      <c r="BRF3296" s="137"/>
      <c r="BRG3296" s="137"/>
      <c r="BRH3296" s="137"/>
      <c r="BRI3296" s="137"/>
      <c r="BRJ3296" s="137"/>
      <c r="BRK3296" s="137"/>
      <c r="BRL3296" s="137"/>
      <c r="BRM3296" s="137"/>
      <c r="BRN3296" s="137"/>
      <c r="BRO3296" s="137"/>
      <c r="BRP3296" s="137"/>
      <c r="BRQ3296" s="137"/>
      <c r="BRR3296" s="137"/>
      <c r="BRS3296" s="137"/>
      <c r="BRT3296" s="137"/>
      <c r="BRU3296" s="137"/>
      <c r="BRV3296" s="137"/>
      <c r="BRW3296" s="137"/>
      <c r="BRX3296" s="137"/>
      <c r="BRY3296" s="137"/>
      <c r="BRZ3296" s="137"/>
      <c r="BSA3296" s="137"/>
      <c r="BSB3296" s="137"/>
      <c r="BSC3296" s="137"/>
      <c r="BSD3296" s="137"/>
      <c r="BSE3296" s="137"/>
      <c r="BSF3296" s="137"/>
      <c r="BSG3296" s="137"/>
      <c r="BSH3296" s="137"/>
      <c r="BSI3296" s="137"/>
      <c r="BSJ3296" s="137"/>
      <c r="BSK3296" s="137"/>
      <c r="BSL3296" s="137"/>
      <c r="BSM3296" s="137"/>
      <c r="BSN3296" s="137"/>
      <c r="BSO3296" s="137"/>
      <c r="BSP3296" s="137"/>
      <c r="BSQ3296" s="137"/>
      <c r="BSR3296" s="137"/>
      <c r="BSS3296" s="137"/>
      <c r="BST3296" s="137"/>
      <c r="BSU3296" s="137"/>
      <c r="BSV3296" s="137"/>
      <c r="BSW3296" s="137"/>
      <c r="BSX3296" s="137"/>
      <c r="BSY3296" s="137"/>
      <c r="BSZ3296" s="137"/>
      <c r="BTA3296" s="137"/>
      <c r="BTB3296" s="137"/>
      <c r="BTC3296" s="137"/>
      <c r="BTD3296" s="137"/>
      <c r="BTE3296" s="137"/>
      <c r="BTF3296" s="137"/>
      <c r="BTG3296" s="137"/>
      <c r="BTH3296" s="137"/>
      <c r="BTI3296" s="137"/>
      <c r="BTJ3296" s="137"/>
      <c r="BTK3296" s="137"/>
      <c r="BTL3296" s="137"/>
      <c r="BTM3296" s="137"/>
      <c r="BTN3296" s="137"/>
      <c r="BTO3296" s="137"/>
      <c r="BTP3296" s="137"/>
      <c r="BTQ3296" s="137"/>
      <c r="BTR3296" s="137"/>
      <c r="BTS3296" s="137"/>
      <c r="BTT3296" s="137"/>
      <c r="BTU3296" s="137"/>
      <c r="BTV3296" s="137"/>
      <c r="BTW3296" s="137"/>
      <c r="BTX3296" s="137"/>
      <c r="BTY3296" s="137"/>
      <c r="BTZ3296" s="137"/>
      <c r="BUA3296" s="137"/>
      <c r="BUB3296" s="137"/>
      <c r="BUC3296" s="137"/>
      <c r="BUD3296" s="137"/>
      <c r="BUE3296" s="137"/>
      <c r="BUF3296" s="137"/>
      <c r="BUG3296" s="137"/>
      <c r="BUH3296" s="137"/>
      <c r="BUI3296" s="137"/>
      <c r="BUJ3296" s="137"/>
      <c r="BUK3296" s="137"/>
      <c r="BUL3296" s="137"/>
      <c r="BUM3296" s="137"/>
      <c r="BUN3296" s="137"/>
      <c r="BUO3296" s="137"/>
      <c r="BUP3296" s="137"/>
      <c r="BUQ3296" s="137"/>
      <c r="BUR3296" s="137"/>
      <c r="BUS3296" s="137"/>
      <c r="BUT3296" s="137"/>
      <c r="BUU3296" s="137"/>
      <c r="BUV3296" s="137"/>
      <c r="BUW3296" s="137"/>
      <c r="BUX3296" s="137"/>
      <c r="BUY3296" s="137"/>
      <c r="BUZ3296" s="137"/>
      <c r="BVA3296" s="137"/>
      <c r="BVB3296" s="137"/>
      <c r="BVC3296" s="137"/>
      <c r="BVD3296" s="137"/>
      <c r="BVE3296" s="137"/>
      <c r="BVF3296" s="137"/>
      <c r="BVG3296" s="137"/>
      <c r="BVH3296" s="137"/>
      <c r="BVI3296" s="137"/>
      <c r="BVJ3296" s="137"/>
      <c r="BVK3296" s="137"/>
      <c r="BVL3296" s="137"/>
      <c r="BVM3296" s="137"/>
      <c r="BVN3296" s="137"/>
      <c r="BVO3296" s="137"/>
      <c r="BVP3296" s="137"/>
      <c r="BVQ3296" s="137"/>
      <c r="BVR3296" s="137"/>
      <c r="BVS3296" s="137"/>
      <c r="BVT3296" s="137"/>
      <c r="BVU3296" s="137"/>
      <c r="BVV3296" s="137"/>
      <c r="BVW3296" s="137"/>
      <c r="BVX3296" s="137"/>
      <c r="BVY3296" s="137"/>
      <c r="BVZ3296" s="137"/>
      <c r="BWA3296" s="137"/>
      <c r="BWB3296" s="137"/>
      <c r="BWC3296" s="137"/>
      <c r="BWD3296" s="137"/>
      <c r="BWE3296" s="137"/>
      <c r="BWF3296" s="137"/>
      <c r="BWG3296" s="137"/>
      <c r="BWH3296" s="137"/>
      <c r="BWI3296" s="137"/>
      <c r="BWJ3296" s="137"/>
      <c r="BWK3296" s="137"/>
      <c r="BWL3296" s="137"/>
      <c r="BWM3296" s="137"/>
      <c r="BWN3296" s="137"/>
      <c r="BWO3296" s="137"/>
      <c r="BWP3296" s="137"/>
      <c r="BWQ3296" s="137"/>
      <c r="BWR3296" s="137"/>
      <c r="BWS3296" s="137"/>
      <c r="BWT3296" s="137"/>
      <c r="BWU3296" s="137"/>
      <c r="BWV3296" s="137"/>
      <c r="BWW3296" s="137"/>
      <c r="BWX3296" s="137"/>
      <c r="BWY3296" s="137"/>
      <c r="BWZ3296" s="137"/>
      <c r="BXA3296" s="137"/>
      <c r="BXB3296" s="137"/>
      <c r="BXC3296" s="137"/>
      <c r="BXD3296" s="137"/>
      <c r="BXE3296" s="137"/>
      <c r="BXF3296" s="137"/>
      <c r="BXG3296" s="137"/>
      <c r="BXH3296" s="137"/>
      <c r="BXI3296" s="137"/>
      <c r="BXJ3296" s="137"/>
      <c r="BXK3296" s="137"/>
      <c r="BXL3296" s="137"/>
      <c r="BXM3296" s="137"/>
      <c r="BXN3296" s="137"/>
      <c r="BXO3296" s="137"/>
      <c r="BXP3296" s="137"/>
      <c r="BXQ3296" s="137"/>
      <c r="BXR3296" s="137"/>
      <c r="BXS3296" s="137"/>
      <c r="BXT3296" s="137"/>
      <c r="BXU3296" s="137"/>
      <c r="BXV3296" s="137"/>
      <c r="BXW3296" s="137"/>
      <c r="BXX3296" s="137"/>
      <c r="BXY3296" s="137"/>
      <c r="BXZ3296" s="137"/>
      <c r="BYA3296" s="137"/>
      <c r="BYB3296" s="137"/>
      <c r="BYC3296" s="137"/>
      <c r="BYD3296" s="137"/>
      <c r="BYE3296" s="137"/>
      <c r="BYF3296" s="137"/>
      <c r="BYG3296" s="137"/>
      <c r="BYH3296" s="137"/>
      <c r="BYI3296" s="137"/>
      <c r="BYJ3296" s="137"/>
      <c r="BYK3296" s="137"/>
      <c r="BYL3296" s="137"/>
      <c r="BYM3296" s="137"/>
      <c r="BYN3296" s="137"/>
      <c r="BYO3296" s="137"/>
      <c r="BYP3296" s="137"/>
      <c r="BYQ3296" s="137"/>
      <c r="BYR3296" s="137"/>
      <c r="BYS3296" s="137"/>
      <c r="BYT3296" s="137"/>
      <c r="BYU3296" s="137"/>
      <c r="BYV3296" s="137"/>
      <c r="BYW3296" s="137"/>
      <c r="BYX3296" s="137"/>
      <c r="BYY3296" s="137"/>
      <c r="BYZ3296" s="137"/>
      <c r="BZA3296" s="137"/>
      <c r="BZB3296" s="137"/>
      <c r="BZC3296" s="137"/>
      <c r="BZD3296" s="137"/>
      <c r="BZE3296" s="137"/>
      <c r="BZF3296" s="137"/>
      <c r="BZG3296" s="137"/>
      <c r="BZH3296" s="137"/>
      <c r="BZI3296" s="137"/>
      <c r="BZJ3296" s="137"/>
      <c r="BZK3296" s="137"/>
      <c r="BZL3296" s="137"/>
      <c r="BZM3296" s="137"/>
      <c r="BZN3296" s="137"/>
      <c r="BZO3296" s="137"/>
      <c r="BZP3296" s="137"/>
      <c r="BZQ3296" s="137"/>
      <c r="BZR3296" s="137"/>
      <c r="BZS3296" s="137"/>
      <c r="BZT3296" s="137"/>
      <c r="BZU3296" s="137"/>
      <c r="BZV3296" s="137"/>
      <c r="BZW3296" s="137"/>
      <c r="BZX3296" s="137"/>
      <c r="BZY3296" s="137"/>
      <c r="BZZ3296" s="137"/>
      <c r="CAA3296" s="137"/>
      <c r="CAB3296" s="137"/>
      <c r="CAC3296" s="137"/>
      <c r="CAD3296" s="137"/>
      <c r="CAE3296" s="137"/>
      <c r="CAF3296" s="137"/>
      <c r="CAG3296" s="137"/>
      <c r="CAH3296" s="137"/>
      <c r="CAI3296" s="137"/>
      <c r="CAJ3296" s="137"/>
      <c r="CAK3296" s="137"/>
      <c r="CAL3296" s="137"/>
      <c r="CAM3296" s="137"/>
      <c r="CAN3296" s="137"/>
      <c r="CAO3296" s="137"/>
      <c r="CAP3296" s="137"/>
      <c r="CAQ3296" s="137"/>
      <c r="CAR3296" s="137"/>
      <c r="CAS3296" s="137"/>
      <c r="CAT3296" s="137"/>
      <c r="CAU3296" s="137"/>
      <c r="CAV3296" s="137"/>
      <c r="CAW3296" s="137"/>
      <c r="CAX3296" s="137"/>
      <c r="CAY3296" s="137"/>
      <c r="CAZ3296" s="137"/>
      <c r="CBA3296" s="137"/>
      <c r="CBB3296" s="137"/>
      <c r="CBC3296" s="137"/>
      <c r="CBD3296" s="137"/>
      <c r="CBE3296" s="137"/>
      <c r="CBF3296" s="137"/>
      <c r="CBG3296" s="137"/>
      <c r="CBH3296" s="137"/>
      <c r="CBI3296" s="137"/>
      <c r="CBJ3296" s="137"/>
      <c r="CBK3296" s="137"/>
      <c r="CBL3296" s="137"/>
      <c r="CBM3296" s="137"/>
      <c r="CBN3296" s="137"/>
      <c r="CBO3296" s="137"/>
      <c r="CBP3296" s="137"/>
      <c r="CBQ3296" s="137"/>
      <c r="CBR3296" s="137"/>
      <c r="CBS3296" s="137"/>
      <c r="CBT3296" s="137"/>
      <c r="CBU3296" s="137"/>
      <c r="CBV3296" s="137"/>
      <c r="CBW3296" s="137"/>
      <c r="CBX3296" s="137"/>
      <c r="CBY3296" s="137"/>
      <c r="CBZ3296" s="137"/>
      <c r="CCA3296" s="137"/>
      <c r="CCB3296" s="137"/>
      <c r="CCC3296" s="137"/>
      <c r="CCD3296" s="137"/>
      <c r="CCE3296" s="137"/>
      <c r="CCF3296" s="137"/>
      <c r="CCG3296" s="137"/>
      <c r="CCH3296" s="137"/>
      <c r="CCI3296" s="137"/>
      <c r="CCJ3296" s="137"/>
      <c r="CCK3296" s="137"/>
      <c r="CCL3296" s="137"/>
      <c r="CCM3296" s="137"/>
      <c r="CCN3296" s="137"/>
      <c r="CCO3296" s="137"/>
      <c r="CCP3296" s="137"/>
      <c r="CCQ3296" s="137"/>
      <c r="CCR3296" s="137"/>
      <c r="CCS3296" s="137"/>
      <c r="CCT3296" s="137"/>
      <c r="CCU3296" s="137"/>
      <c r="CCV3296" s="137"/>
      <c r="CCW3296" s="137"/>
      <c r="CCX3296" s="137"/>
      <c r="CCY3296" s="137"/>
      <c r="CCZ3296" s="137"/>
      <c r="CDA3296" s="137"/>
      <c r="CDB3296" s="137"/>
      <c r="CDC3296" s="137"/>
      <c r="CDD3296" s="137"/>
      <c r="CDE3296" s="137"/>
      <c r="CDF3296" s="137"/>
      <c r="CDG3296" s="137"/>
      <c r="CDH3296" s="137"/>
      <c r="CDI3296" s="137"/>
      <c r="CDJ3296" s="137"/>
      <c r="CDK3296" s="137"/>
      <c r="CDL3296" s="137"/>
      <c r="CDM3296" s="137"/>
      <c r="CDN3296" s="137"/>
      <c r="CDO3296" s="137"/>
      <c r="CDP3296" s="137"/>
      <c r="CDQ3296" s="137"/>
      <c r="CDR3296" s="137"/>
      <c r="CDS3296" s="137"/>
      <c r="CDT3296" s="137"/>
      <c r="CDU3296" s="137"/>
      <c r="CDV3296" s="137"/>
      <c r="CDW3296" s="137"/>
      <c r="CDX3296" s="137"/>
      <c r="CDY3296" s="137"/>
      <c r="CDZ3296" s="137"/>
      <c r="CEA3296" s="137"/>
      <c r="CEB3296" s="137"/>
      <c r="CEC3296" s="137"/>
      <c r="CED3296" s="137"/>
      <c r="CEE3296" s="137"/>
      <c r="CEF3296" s="137"/>
      <c r="CEG3296" s="137"/>
      <c r="CEH3296" s="137"/>
      <c r="CEI3296" s="137"/>
      <c r="CEJ3296" s="137"/>
      <c r="CEK3296" s="137"/>
      <c r="CEL3296" s="137"/>
      <c r="CEM3296" s="137"/>
      <c r="CEN3296" s="137"/>
      <c r="CEO3296" s="137"/>
      <c r="CEP3296" s="137"/>
      <c r="CEQ3296" s="137"/>
      <c r="CER3296" s="137"/>
      <c r="CES3296" s="137"/>
      <c r="CET3296" s="137"/>
      <c r="CEU3296" s="137"/>
      <c r="CEV3296" s="137"/>
      <c r="CEW3296" s="137"/>
      <c r="CEX3296" s="137"/>
      <c r="CEY3296" s="137"/>
      <c r="CEZ3296" s="137"/>
      <c r="CFA3296" s="137"/>
      <c r="CFB3296" s="137"/>
      <c r="CFC3296" s="137"/>
      <c r="CFD3296" s="137"/>
      <c r="CFE3296" s="137"/>
      <c r="CFF3296" s="137"/>
      <c r="CFG3296" s="137"/>
      <c r="CFH3296" s="137"/>
      <c r="CFI3296" s="137"/>
      <c r="CFJ3296" s="137"/>
      <c r="CFK3296" s="137"/>
      <c r="CFL3296" s="137"/>
      <c r="CFM3296" s="137"/>
      <c r="CFN3296" s="137"/>
      <c r="CFO3296" s="137"/>
      <c r="CFP3296" s="137"/>
      <c r="CFQ3296" s="137"/>
      <c r="CFR3296" s="137"/>
      <c r="CFS3296" s="137"/>
      <c r="CFT3296" s="137"/>
      <c r="CFU3296" s="137"/>
      <c r="CFV3296" s="137"/>
      <c r="CFW3296" s="137"/>
      <c r="CFX3296" s="137"/>
      <c r="CFY3296" s="137"/>
      <c r="CFZ3296" s="137"/>
      <c r="CGA3296" s="137"/>
      <c r="CGB3296" s="137"/>
      <c r="CGC3296" s="137"/>
      <c r="CGD3296" s="137"/>
      <c r="CGE3296" s="137"/>
      <c r="CGF3296" s="137"/>
      <c r="CGG3296" s="137"/>
      <c r="CGH3296" s="137"/>
      <c r="CGI3296" s="137"/>
      <c r="CGJ3296" s="137"/>
      <c r="CGK3296" s="137"/>
      <c r="CGL3296" s="137"/>
      <c r="CGM3296" s="137"/>
      <c r="CGN3296" s="137"/>
      <c r="CGO3296" s="137"/>
      <c r="CGP3296" s="137"/>
      <c r="CGQ3296" s="137"/>
      <c r="CGR3296" s="137"/>
      <c r="CGS3296" s="137"/>
      <c r="CGT3296" s="137"/>
      <c r="CGU3296" s="137"/>
      <c r="CGV3296" s="137"/>
      <c r="CGW3296" s="137"/>
      <c r="CGX3296" s="137"/>
      <c r="CGY3296" s="137"/>
      <c r="CGZ3296" s="137"/>
      <c r="CHA3296" s="137"/>
      <c r="CHB3296" s="137"/>
      <c r="CHC3296" s="137"/>
      <c r="CHD3296" s="137"/>
      <c r="CHE3296" s="137"/>
      <c r="CHF3296" s="137"/>
      <c r="CHG3296" s="137"/>
      <c r="CHH3296" s="137"/>
      <c r="CHI3296" s="137"/>
      <c r="CHJ3296" s="137"/>
      <c r="CHK3296" s="137"/>
      <c r="CHL3296" s="137"/>
      <c r="CHM3296" s="137"/>
      <c r="CHN3296" s="137"/>
      <c r="CHO3296" s="137"/>
      <c r="CHP3296" s="137"/>
      <c r="CHQ3296" s="137"/>
      <c r="CHR3296" s="137"/>
      <c r="CHS3296" s="137"/>
      <c r="CHT3296" s="137"/>
      <c r="CHU3296" s="137"/>
      <c r="CHV3296" s="137"/>
      <c r="CHW3296" s="137"/>
      <c r="CHX3296" s="137"/>
      <c r="CHY3296" s="137"/>
      <c r="CHZ3296" s="137"/>
      <c r="CIA3296" s="137"/>
      <c r="CIB3296" s="137"/>
      <c r="CIC3296" s="137"/>
      <c r="CID3296" s="137"/>
      <c r="CIE3296" s="137"/>
      <c r="CIF3296" s="137"/>
      <c r="CIG3296" s="137"/>
      <c r="CIH3296" s="137"/>
      <c r="CII3296" s="137"/>
      <c r="CIJ3296" s="137"/>
      <c r="CIK3296" s="137"/>
      <c r="CIL3296" s="137"/>
      <c r="CIM3296" s="137"/>
      <c r="CIN3296" s="137"/>
      <c r="CIO3296" s="137"/>
      <c r="CIP3296" s="137"/>
      <c r="CIQ3296" s="137"/>
      <c r="CIR3296" s="137"/>
      <c r="CIS3296" s="137"/>
      <c r="CIT3296" s="137"/>
      <c r="CIU3296" s="137"/>
      <c r="CIV3296" s="137"/>
      <c r="CIW3296" s="137"/>
      <c r="CIX3296" s="137"/>
      <c r="CIY3296" s="137"/>
      <c r="CIZ3296" s="137"/>
      <c r="CJA3296" s="137"/>
      <c r="CJB3296" s="137"/>
      <c r="CJC3296" s="137"/>
      <c r="CJD3296" s="137"/>
      <c r="CJE3296" s="137"/>
      <c r="CJF3296" s="137"/>
      <c r="CJG3296" s="137"/>
      <c r="CJH3296" s="137"/>
      <c r="CJI3296" s="137"/>
      <c r="CJJ3296" s="137"/>
      <c r="CJK3296" s="137"/>
      <c r="CJL3296" s="137"/>
      <c r="CJM3296" s="137"/>
      <c r="CJN3296" s="137"/>
      <c r="CJO3296" s="137"/>
      <c r="CJP3296" s="137"/>
      <c r="CJQ3296" s="137"/>
      <c r="CJR3296" s="137"/>
      <c r="CJS3296" s="137"/>
      <c r="CJT3296" s="137"/>
      <c r="CJU3296" s="137"/>
      <c r="CJV3296" s="137"/>
      <c r="CJW3296" s="137"/>
      <c r="CJX3296" s="137"/>
      <c r="CJY3296" s="137"/>
      <c r="CJZ3296" s="137"/>
      <c r="CKA3296" s="137"/>
      <c r="CKB3296" s="137"/>
      <c r="CKC3296" s="137"/>
      <c r="CKD3296" s="137"/>
      <c r="CKE3296" s="137"/>
      <c r="CKF3296" s="137"/>
      <c r="CKG3296" s="137"/>
      <c r="CKH3296" s="137"/>
      <c r="CKI3296" s="137"/>
      <c r="CKJ3296" s="137"/>
      <c r="CKK3296" s="137"/>
      <c r="CKL3296" s="137"/>
      <c r="CKM3296" s="137"/>
      <c r="CKN3296" s="137"/>
      <c r="CKO3296" s="137"/>
      <c r="CKP3296" s="137"/>
      <c r="CKQ3296" s="137"/>
      <c r="CKR3296" s="137"/>
      <c r="CKS3296" s="137"/>
      <c r="CKT3296" s="137"/>
      <c r="CKU3296" s="137"/>
      <c r="CKV3296" s="137"/>
      <c r="CKW3296" s="137"/>
      <c r="CKX3296" s="137"/>
      <c r="CKY3296" s="137"/>
      <c r="CKZ3296" s="137"/>
      <c r="CLA3296" s="137"/>
      <c r="CLB3296" s="137"/>
      <c r="CLC3296" s="137"/>
      <c r="CLD3296" s="137"/>
      <c r="CLE3296" s="137"/>
      <c r="CLF3296" s="137"/>
      <c r="CLG3296" s="137"/>
      <c r="CLH3296" s="137"/>
      <c r="CLI3296" s="137"/>
      <c r="CLJ3296" s="137"/>
      <c r="CLK3296" s="137"/>
      <c r="CLL3296" s="137"/>
      <c r="CLM3296" s="137"/>
      <c r="CLN3296" s="137"/>
      <c r="CLO3296" s="137"/>
      <c r="CLP3296" s="137"/>
      <c r="CLQ3296" s="137"/>
      <c r="CLR3296" s="137"/>
      <c r="CLS3296" s="137"/>
      <c r="CLT3296" s="137"/>
      <c r="CLU3296" s="137"/>
      <c r="CLV3296" s="137"/>
      <c r="CLW3296" s="137"/>
      <c r="CLX3296" s="137"/>
      <c r="CLY3296" s="137"/>
      <c r="CLZ3296" s="137"/>
      <c r="CMA3296" s="137"/>
      <c r="CMB3296" s="137"/>
      <c r="CMC3296" s="137"/>
      <c r="CMD3296" s="137"/>
      <c r="CME3296" s="137"/>
      <c r="CMF3296" s="137"/>
      <c r="CMG3296" s="137"/>
      <c r="CMH3296" s="137"/>
      <c r="CMI3296" s="137"/>
      <c r="CMJ3296" s="137"/>
      <c r="CMK3296" s="137"/>
      <c r="CML3296" s="137"/>
      <c r="CMM3296" s="137"/>
      <c r="CMN3296" s="137"/>
      <c r="CMO3296" s="137"/>
      <c r="CMP3296" s="137"/>
      <c r="CMQ3296" s="137"/>
      <c r="CMR3296" s="137"/>
      <c r="CMS3296" s="137"/>
      <c r="CMT3296" s="137"/>
      <c r="CMU3296" s="137"/>
      <c r="CMV3296" s="137"/>
      <c r="CMW3296" s="137"/>
      <c r="CMX3296" s="137"/>
      <c r="CMY3296" s="137"/>
      <c r="CMZ3296" s="137"/>
      <c r="CNA3296" s="137"/>
      <c r="CNB3296" s="137"/>
      <c r="CNC3296" s="137"/>
      <c r="CND3296" s="137"/>
      <c r="CNE3296" s="137"/>
      <c r="CNF3296" s="137"/>
      <c r="CNG3296" s="137"/>
      <c r="CNH3296" s="137"/>
      <c r="CNI3296" s="137"/>
      <c r="CNJ3296" s="137"/>
      <c r="CNK3296" s="137"/>
      <c r="CNL3296" s="137"/>
      <c r="CNM3296" s="137"/>
      <c r="CNN3296" s="137"/>
      <c r="CNO3296" s="137"/>
      <c r="CNP3296" s="137"/>
      <c r="CNQ3296" s="137"/>
      <c r="CNR3296" s="137"/>
      <c r="CNS3296" s="137"/>
      <c r="CNT3296" s="137"/>
      <c r="CNU3296" s="137"/>
      <c r="CNV3296" s="137"/>
      <c r="CNW3296" s="137"/>
      <c r="CNX3296" s="137"/>
      <c r="CNY3296" s="137"/>
      <c r="CNZ3296" s="137"/>
      <c r="COA3296" s="137"/>
      <c r="COB3296" s="137"/>
      <c r="COC3296" s="137"/>
      <c r="COD3296" s="137"/>
      <c r="COE3296" s="137"/>
      <c r="COF3296" s="137"/>
      <c r="COG3296" s="137"/>
      <c r="COH3296" s="137"/>
      <c r="COI3296" s="137"/>
      <c r="COJ3296" s="137"/>
      <c r="COK3296" s="137"/>
      <c r="COL3296" s="137"/>
      <c r="COM3296" s="137"/>
      <c r="CON3296" s="137"/>
      <c r="COO3296" s="137"/>
      <c r="COP3296" s="137"/>
      <c r="COQ3296" s="137"/>
      <c r="COR3296" s="137"/>
      <c r="COS3296" s="137"/>
      <c r="COT3296" s="137"/>
      <c r="COU3296" s="137"/>
      <c r="COV3296" s="137"/>
      <c r="COW3296" s="137"/>
      <c r="COX3296" s="137"/>
      <c r="COY3296" s="137"/>
      <c r="COZ3296" s="137"/>
      <c r="CPA3296" s="137"/>
      <c r="CPB3296" s="137"/>
      <c r="CPC3296" s="137"/>
      <c r="CPD3296" s="137"/>
      <c r="CPE3296" s="137"/>
      <c r="CPF3296" s="137"/>
      <c r="CPG3296" s="137"/>
      <c r="CPH3296" s="137"/>
      <c r="CPI3296" s="137"/>
      <c r="CPJ3296" s="137"/>
      <c r="CPK3296" s="137"/>
      <c r="CPL3296" s="137"/>
      <c r="CPM3296" s="137"/>
      <c r="CPN3296" s="137"/>
      <c r="CPO3296" s="137"/>
      <c r="CPP3296" s="137"/>
      <c r="CPQ3296" s="137"/>
      <c r="CPR3296" s="137"/>
      <c r="CPS3296" s="137"/>
      <c r="CPT3296" s="137"/>
      <c r="CPU3296" s="137"/>
      <c r="CPV3296" s="137"/>
      <c r="CPW3296" s="137"/>
      <c r="CPX3296" s="137"/>
      <c r="CPY3296" s="137"/>
      <c r="CPZ3296" s="137"/>
      <c r="CQA3296" s="137"/>
      <c r="CQB3296" s="137"/>
      <c r="CQC3296" s="137"/>
      <c r="CQD3296" s="137"/>
      <c r="CQE3296" s="137"/>
      <c r="CQF3296" s="137"/>
      <c r="CQG3296" s="137"/>
      <c r="CQH3296" s="137"/>
      <c r="CQI3296" s="137"/>
      <c r="CQJ3296" s="137"/>
      <c r="CQK3296" s="137"/>
      <c r="CQL3296" s="137"/>
      <c r="CQM3296" s="137"/>
      <c r="CQN3296" s="137"/>
      <c r="CQO3296" s="137"/>
      <c r="CQP3296" s="137"/>
      <c r="CQQ3296" s="137"/>
      <c r="CQR3296" s="137"/>
      <c r="CQS3296" s="137"/>
      <c r="CQT3296" s="137"/>
      <c r="CQU3296" s="137"/>
      <c r="CQV3296" s="137"/>
      <c r="CQW3296" s="137"/>
      <c r="CQX3296" s="137"/>
      <c r="CQY3296" s="137"/>
      <c r="CQZ3296" s="137"/>
      <c r="CRA3296" s="137"/>
      <c r="CRB3296" s="137"/>
      <c r="CRC3296" s="137"/>
      <c r="CRD3296" s="137"/>
      <c r="CRE3296" s="137"/>
      <c r="CRF3296" s="137"/>
      <c r="CRG3296" s="137"/>
      <c r="CRH3296" s="137"/>
      <c r="CRI3296" s="137"/>
      <c r="CRJ3296" s="137"/>
      <c r="CRK3296" s="137"/>
      <c r="CRL3296" s="137"/>
      <c r="CRM3296" s="137"/>
      <c r="CRN3296" s="137"/>
      <c r="CRO3296" s="137"/>
      <c r="CRP3296" s="137"/>
      <c r="CRQ3296" s="137"/>
      <c r="CRR3296" s="137"/>
      <c r="CRS3296" s="137"/>
      <c r="CRT3296" s="137"/>
      <c r="CRU3296" s="137"/>
      <c r="CRV3296" s="137"/>
      <c r="CRW3296" s="137"/>
      <c r="CRX3296" s="137"/>
      <c r="CRY3296" s="137"/>
      <c r="CRZ3296" s="137"/>
      <c r="CSA3296" s="137"/>
      <c r="CSB3296" s="137"/>
      <c r="CSC3296" s="137"/>
      <c r="CSD3296" s="137"/>
      <c r="CSE3296" s="137"/>
      <c r="CSF3296" s="137"/>
      <c r="CSG3296" s="137"/>
      <c r="CSH3296" s="137"/>
      <c r="CSI3296" s="137"/>
      <c r="CSJ3296" s="137"/>
      <c r="CSK3296" s="137"/>
      <c r="CSL3296" s="137"/>
      <c r="CSM3296" s="137"/>
      <c r="CSN3296" s="137"/>
      <c r="CSO3296" s="137"/>
      <c r="CSP3296" s="137"/>
      <c r="CSQ3296" s="137"/>
      <c r="CSR3296" s="137"/>
      <c r="CSS3296" s="137"/>
      <c r="CST3296" s="137"/>
      <c r="CSU3296" s="137"/>
      <c r="CSV3296" s="137"/>
      <c r="CSW3296" s="137"/>
      <c r="CSX3296" s="137"/>
      <c r="CSY3296" s="137"/>
      <c r="CSZ3296" s="137"/>
      <c r="CTA3296" s="137"/>
      <c r="CTB3296" s="137"/>
      <c r="CTC3296" s="137"/>
      <c r="CTD3296" s="137"/>
      <c r="CTE3296" s="137"/>
      <c r="CTF3296" s="137"/>
      <c r="CTG3296" s="137"/>
      <c r="CTH3296" s="137"/>
      <c r="CTI3296" s="137"/>
      <c r="CTJ3296" s="137"/>
      <c r="CTK3296" s="137"/>
      <c r="CTL3296" s="137"/>
      <c r="CTM3296" s="137"/>
      <c r="CTN3296" s="137"/>
      <c r="CTO3296" s="137"/>
      <c r="CTP3296" s="137"/>
      <c r="CTQ3296" s="137"/>
      <c r="CTR3296" s="137"/>
      <c r="CTS3296" s="137"/>
      <c r="CTT3296" s="137"/>
      <c r="CTU3296" s="137"/>
      <c r="CTV3296" s="137"/>
      <c r="CTW3296" s="137"/>
      <c r="CTX3296" s="137"/>
      <c r="CTY3296" s="137"/>
      <c r="CTZ3296" s="137"/>
      <c r="CUA3296" s="137"/>
      <c r="CUB3296" s="137"/>
      <c r="CUC3296" s="137"/>
      <c r="CUD3296" s="137"/>
      <c r="CUE3296" s="137"/>
      <c r="CUF3296" s="137"/>
      <c r="CUG3296" s="137"/>
      <c r="CUH3296" s="137"/>
      <c r="CUI3296" s="137"/>
      <c r="CUJ3296" s="137"/>
      <c r="CUK3296" s="137"/>
      <c r="CUL3296" s="137"/>
      <c r="CUM3296" s="137"/>
      <c r="CUN3296" s="137"/>
      <c r="CUO3296" s="137"/>
      <c r="CUP3296" s="137"/>
      <c r="CUQ3296" s="137"/>
      <c r="CUR3296" s="137"/>
      <c r="CUS3296" s="137"/>
      <c r="CUT3296" s="137"/>
      <c r="CUU3296" s="137"/>
      <c r="CUV3296" s="137"/>
      <c r="CUW3296" s="137"/>
      <c r="CUX3296" s="137"/>
      <c r="CUY3296" s="137"/>
      <c r="CUZ3296" s="137"/>
      <c r="CVA3296" s="137"/>
      <c r="CVB3296" s="137"/>
      <c r="CVC3296" s="137"/>
      <c r="CVD3296" s="137"/>
      <c r="CVE3296" s="137"/>
      <c r="CVF3296" s="137"/>
      <c r="CVG3296" s="137"/>
      <c r="CVH3296" s="137"/>
      <c r="CVI3296" s="137"/>
      <c r="CVJ3296" s="137"/>
      <c r="CVK3296" s="137"/>
      <c r="CVL3296" s="137"/>
      <c r="CVM3296" s="137"/>
      <c r="CVN3296" s="137"/>
      <c r="CVO3296" s="137"/>
      <c r="CVP3296" s="137"/>
      <c r="CVQ3296" s="137"/>
      <c r="CVR3296" s="137"/>
      <c r="CVS3296" s="137"/>
      <c r="CVT3296" s="137"/>
      <c r="CVU3296" s="137"/>
      <c r="CVV3296" s="137"/>
      <c r="CVW3296" s="137"/>
      <c r="CVX3296" s="137"/>
      <c r="CVY3296" s="137"/>
      <c r="CVZ3296" s="137"/>
      <c r="CWA3296" s="137"/>
      <c r="CWB3296" s="137"/>
      <c r="CWC3296" s="137"/>
      <c r="CWD3296" s="137"/>
      <c r="CWE3296" s="137"/>
      <c r="CWF3296" s="137"/>
      <c r="CWG3296" s="137"/>
      <c r="CWH3296" s="137"/>
      <c r="CWI3296" s="137"/>
      <c r="CWJ3296" s="137"/>
      <c r="CWK3296" s="137"/>
      <c r="CWL3296" s="137"/>
      <c r="CWM3296" s="137"/>
      <c r="CWN3296" s="137"/>
      <c r="CWO3296" s="137"/>
      <c r="CWP3296" s="137"/>
      <c r="CWQ3296" s="137"/>
      <c r="CWR3296" s="137"/>
      <c r="CWS3296" s="137"/>
      <c r="CWT3296" s="137"/>
      <c r="CWU3296" s="137"/>
      <c r="CWV3296" s="137"/>
      <c r="CWW3296" s="137"/>
      <c r="CWX3296" s="137"/>
      <c r="CWY3296" s="137"/>
      <c r="CWZ3296" s="137"/>
      <c r="CXA3296" s="137"/>
      <c r="CXB3296" s="137"/>
      <c r="CXC3296" s="137"/>
      <c r="CXD3296" s="137"/>
      <c r="CXE3296" s="137"/>
      <c r="CXF3296" s="137"/>
      <c r="CXG3296" s="137"/>
      <c r="CXH3296" s="137"/>
      <c r="CXI3296" s="137"/>
      <c r="CXJ3296" s="137"/>
      <c r="CXK3296" s="137"/>
      <c r="CXL3296" s="137"/>
      <c r="CXM3296" s="137"/>
      <c r="CXN3296" s="137"/>
      <c r="CXO3296" s="137"/>
      <c r="CXP3296" s="137"/>
      <c r="CXQ3296" s="137"/>
      <c r="CXR3296" s="137"/>
      <c r="CXS3296" s="137"/>
      <c r="CXT3296" s="137"/>
      <c r="CXU3296" s="137"/>
      <c r="CXV3296" s="137"/>
      <c r="CXW3296" s="137"/>
      <c r="CXX3296" s="137"/>
      <c r="CXY3296" s="137"/>
      <c r="CXZ3296" s="137"/>
      <c r="CYA3296" s="137"/>
      <c r="CYB3296" s="137"/>
      <c r="CYC3296" s="137"/>
      <c r="CYD3296" s="137"/>
      <c r="CYE3296" s="137"/>
      <c r="CYF3296" s="137"/>
      <c r="CYG3296" s="137"/>
      <c r="CYH3296" s="137"/>
      <c r="CYI3296" s="137"/>
      <c r="CYJ3296" s="137"/>
      <c r="CYK3296" s="137"/>
      <c r="CYL3296" s="137"/>
      <c r="CYM3296" s="137"/>
      <c r="CYN3296" s="137"/>
      <c r="CYO3296" s="137"/>
      <c r="CYP3296" s="137"/>
      <c r="CYQ3296" s="137"/>
      <c r="CYR3296" s="137"/>
      <c r="CYS3296" s="137"/>
      <c r="CYT3296" s="137"/>
      <c r="CYU3296" s="137"/>
      <c r="CYV3296" s="137"/>
      <c r="CYW3296" s="137"/>
      <c r="CYX3296" s="137"/>
      <c r="CYY3296" s="137"/>
      <c r="CYZ3296" s="137"/>
      <c r="CZA3296" s="137"/>
      <c r="CZB3296" s="137"/>
      <c r="CZC3296" s="137"/>
      <c r="CZD3296" s="137"/>
      <c r="CZE3296" s="137"/>
      <c r="CZF3296" s="137"/>
      <c r="CZG3296" s="137"/>
      <c r="CZH3296" s="137"/>
      <c r="CZI3296" s="137"/>
      <c r="CZJ3296" s="137"/>
      <c r="CZK3296" s="137"/>
      <c r="CZL3296" s="137"/>
      <c r="CZM3296" s="137"/>
      <c r="CZN3296" s="137"/>
      <c r="CZO3296" s="137"/>
      <c r="CZP3296" s="137"/>
      <c r="CZQ3296" s="137"/>
      <c r="CZR3296" s="137"/>
      <c r="CZS3296" s="137"/>
      <c r="CZT3296" s="137"/>
      <c r="CZU3296" s="137"/>
      <c r="CZV3296" s="137"/>
      <c r="CZW3296" s="137"/>
      <c r="CZX3296" s="137"/>
      <c r="CZY3296" s="137"/>
      <c r="CZZ3296" s="137"/>
      <c r="DAA3296" s="137"/>
      <c r="DAB3296" s="137"/>
      <c r="DAC3296" s="137"/>
      <c r="DAD3296" s="137"/>
      <c r="DAE3296" s="137"/>
      <c r="DAF3296" s="137"/>
      <c r="DAG3296" s="137"/>
      <c r="DAH3296" s="137"/>
      <c r="DAI3296" s="137"/>
      <c r="DAJ3296" s="137"/>
      <c r="DAK3296" s="137"/>
      <c r="DAL3296" s="137"/>
      <c r="DAM3296" s="137"/>
      <c r="DAN3296" s="137"/>
      <c r="DAO3296" s="137"/>
      <c r="DAP3296" s="137"/>
      <c r="DAQ3296" s="137"/>
      <c r="DAR3296" s="137"/>
      <c r="DAS3296" s="137"/>
      <c r="DAT3296" s="137"/>
      <c r="DAU3296" s="137"/>
      <c r="DAV3296" s="137"/>
      <c r="DAW3296" s="137"/>
      <c r="DAX3296" s="137"/>
      <c r="DAY3296" s="137"/>
      <c r="DAZ3296" s="137"/>
      <c r="DBA3296" s="137"/>
      <c r="DBB3296" s="137"/>
      <c r="DBC3296" s="137"/>
      <c r="DBD3296" s="137"/>
      <c r="DBE3296" s="137"/>
      <c r="DBF3296" s="137"/>
      <c r="DBG3296" s="137"/>
      <c r="DBH3296" s="137"/>
      <c r="DBI3296" s="137"/>
      <c r="DBJ3296" s="137"/>
      <c r="DBK3296" s="137"/>
      <c r="DBL3296" s="137"/>
      <c r="DBM3296" s="137"/>
      <c r="DBN3296" s="137"/>
      <c r="DBO3296" s="137"/>
      <c r="DBP3296" s="137"/>
      <c r="DBQ3296" s="137"/>
      <c r="DBR3296" s="137"/>
      <c r="DBS3296" s="137"/>
      <c r="DBT3296" s="137"/>
      <c r="DBU3296" s="137"/>
      <c r="DBV3296" s="137"/>
      <c r="DBW3296" s="137"/>
      <c r="DBX3296" s="137"/>
      <c r="DBY3296" s="137"/>
      <c r="DBZ3296" s="137"/>
      <c r="DCA3296" s="137"/>
      <c r="DCB3296" s="137"/>
      <c r="DCC3296" s="137"/>
      <c r="DCD3296" s="137"/>
      <c r="DCE3296" s="137"/>
      <c r="DCF3296" s="137"/>
      <c r="DCG3296" s="137"/>
      <c r="DCH3296" s="137"/>
      <c r="DCI3296" s="137"/>
      <c r="DCJ3296" s="137"/>
      <c r="DCK3296" s="137"/>
      <c r="DCL3296" s="137"/>
      <c r="DCM3296" s="137"/>
      <c r="DCN3296" s="137"/>
      <c r="DCO3296" s="137"/>
      <c r="DCP3296" s="137"/>
      <c r="DCQ3296" s="137"/>
      <c r="DCR3296" s="137"/>
      <c r="DCS3296" s="137"/>
      <c r="DCT3296" s="137"/>
      <c r="DCU3296" s="137"/>
      <c r="DCV3296" s="137"/>
      <c r="DCW3296" s="137"/>
      <c r="DCX3296" s="137"/>
      <c r="DCY3296" s="137"/>
      <c r="DCZ3296" s="137"/>
      <c r="DDA3296" s="137"/>
      <c r="DDB3296" s="137"/>
      <c r="DDC3296" s="137"/>
      <c r="DDD3296" s="137"/>
      <c r="DDE3296" s="137"/>
      <c r="DDF3296" s="137"/>
      <c r="DDG3296" s="137"/>
      <c r="DDH3296" s="137"/>
      <c r="DDI3296" s="137"/>
      <c r="DDJ3296" s="137"/>
      <c r="DDK3296" s="137"/>
      <c r="DDL3296" s="137"/>
      <c r="DDM3296" s="137"/>
      <c r="DDN3296" s="137"/>
      <c r="DDO3296" s="137"/>
      <c r="DDP3296" s="137"/>
      <c r="DDQ3296" s="137"/>
      <c r="DDR3296" s="137"/>
      <c r="DDS3296" s="137"/>
      <c r="DDT3296" s="137"/>
      <c r="DDU3296" s="137"/>
      <c r="DDV3296" s="137"/>
      <c r="DDW3296" s="137"/>
      <c r="DDX3296" s="137"/>
      <c r="DDY3296" s="137"/>
      <c r="DDZ3296" s="137"/>
      <c r="DEA3296" s="137"/>
      <c r="DEB3296" s="137"/>
      <c r="DEC3296" s="137"/>
      <c r="DED3296" s="137"/>
      <c r="DEE3296" s="137"/>
      <c r="DEF3296" s="137"/>
      <c r="DEG3296" s="137"/>
      <c r="DEH3296" s="137"/>
      <c r="DEI3296" s="137"/>
      <c r="DEJ3296" s="137"/>
      <c r="DEK3296" s="137"/>
      <c r="DEL3296" s="137"/>
      <c r="DEM3296" s="137"/>
      <c r="DEN3296" s="137"/>
      <c r="DEO3296" s="137"/>
      <c r="DEP3296" s="137"/>
      <c r="DEQ3296" s="137"/>
      <c r="DER3296" s="137"/>
      <c r="DES3296" s="137"/>
      <c r="DET3296" s="137"/>
      <c r="DEU3296" s="137"/>
      <c r="DEV3296" s="137"/>
      <c r="DEW3296" s="137"/>
      <c r="DEX3296" s="137"/>
      <c r="DEY3296" s="137"/>
      <c r="DEZ3296" s="137"/>
      <c r="DFA3296" s="137"/>
      <c r="DFB3296" s="137"/>
      <c r="DFC3296" s="137"/>
      <c r="DFD3296" s="137"/>
      <c r="DFE3296" s="137"/>
      <c r="DFF3296" s="137"/>
      <c r="DFG3296" s="137"/>
      <c r="DFH3296" s="137"/>
      <c r="DFI3296" s="137"/>
      <c r="DFJ3296" s="137"/>
      <c r="DFK3296" s="137"/>
      <c r="DFL3296" s="137"/>
      <c r="DFM3296" s="137"/>
      <c r="DFN3296" s="137"/>
      <c r="DFO3296" s="137"/>
      <c r="DFP3296" s="137"/>
      <c r="DFQ3296" s="137"/>
      <c r="DFR3296" s="137"/>
      <c r="DFS3296" s="137"/>
      <c r="DFT3296" s="137"/>
      <c r="DFU3296" s="137"/>
      <c r="DFV3296" s="137"/>
      <c r="DFW3296" s="137"/>
      <c r="DFX3296" s="137"/>
      <c r="DFY3296" s="137"/>
      <c r="DFZ3296" s="137"/>
      <c r="DGA3296" s="137"/>
      <c r="DGB3296" s="137"/>
      <c r="DGC3296" s="137"/>
      <c r="DGD3296" s="137"/>
      <c r="DGE3296" s="137"/>
      <c r="DGF3296" s="137"/>
      <c r="DGG3296" s="137"/>
      <c r="DGH3296" s="137"/>
      <c r="DGI3296" s="137"/>
      <c r="DGJ3296" s="137"/>
      <c r="DGK3296" s="137"/>
      <c r="DGL3296" s="137"/>
      <c r="DGM3296" s="137"/>
      <c r="DGN3296" s="137"/>
      <c r="DGO3296" s="137"/>
      <c r="DGP3296" s="137"/>
      <c r="DGQ3296" s="137"/>
      <c r="DGR3296" s="137"/>
      <c r="DGS3296" s="137"/>
      <c r="DGT3296" s="137"/>
      <c r="DGU3296" s="137"/>
      <c r="DGV3296" s="137"/>
      <c r="DGW3296" s="137"/>
      <c r="DGX3296" s="137"/>
      <c r="DGY3296" s="137"/>
      <c r="DGZ3296" s="137"/>
      <c r="DHA3296" s="137"/>
      <c r="DHB3296" s="137"/>
      <c r="DHC3296" s="137"/>
      <c r="DHD3296" s="137"/>
      <c r="DHE3296" s="137"/>
      <c r="DHF3296" s="137"/>
      <c r="DHG3296" s="137"/>
      <c r="DHH3296" s="137"/>
      <c r="DHI3296" s="137"/>
      <c r="DHJ3296" s="137"/>
      <c r="DHK3296" s="137"/>
      <c r="DHL3296" s="137"/>
      <c r="DHM3296" s="137"/>
      <c r="DHN3296" s="137"/>
      <c r="DHO3296" s="137"/>
    </row>
    <row r="3297" spans="1:2927" s="112" customFormat="1" ht="26.4" customHeight="1" outlineLevel="1" x14ac:dyDescent="0.35">
      <c r="A3297" s="83" t="s">
        <v>4547</v>
      </c>
      <c r="B3297" s="109" t="s">
        <v>2518</v>
      </c>
      <c r="C3297" s="85"/>
      <c r="D3297" s="86"/>
      <c r="E3297" s="101"/>
      <c r="F3297" s="101"/>
      <c r="G3297" s="101"/>
      <c r="H3297" s="101"/>
      <c r="I3297" s="101">
        <f t="shared" si="201"/>
        <v>0</v>
      </c>
      <c r="J3297" s="101"/>
      <c r="K3297" s="101"/>
      <c r="L3297" s="101"/>
      <c r="M3297" s="101"/>
      <c r="N3297" s="101">
        <f t="shared" si="200"/>
        <v>0</v>
      </c>
      <c r="O3297" s="88">
        <v>46068</v>
      </c>
      <c r="P3297" s="88">
        <v>46075</v>
      </c>
      <c r="Q3297" s="89">
        <v>0.06</v>
      </c>
      <c r="R3297" s="90" t="s">
        <v>33</v>
      </c>
      <c r="S3297" s="91"/>
      <c r="T3297" s="91"/>
      <c r="U3297" s="102"/>
      <c r="V3297" s="137"/>
      <c r="W3297" s="137"/>
      <c r="X3297" s="137"/>
      <c r="Y3297" s="137"/>
      <c r="Z3297" s="137"/>
      <c r="AA3297" s="137"/>
      <c r="AB3297" s="137"/>
      <c r="AC3297" s="137"/>
      <c r="AD3297" s="137"/>
      <c r="AE3297" s="137"/>
      <c r="AF3297" s="137"/>
      <c r="AG3297" s="137"/>
      <c r="AH3297" s="137"/>
      <c r="AI3297" s="137"/>
      <c r="AJ3297" s="137"/>
      <c r="AK3297" s="137"/>
      <c r="AL3297" s="137"/>
      <c r="AM3297" s="137"/>
      <c r="AN3297" s="137"/>
      <c r="AO3297" s="137"/>
      <c r="AP3297" s="137"/>
      <c r="AQ3297" s="137"/>
      <c r="AR3297" s="137"/>
      <c r="AS3297" s="137"/>
      <c r="AT3297" s="137"/>
      <c r="AU3297" s="137"/>
      <c r="AV3297" s="137"/>
      <c r="AW3297" s="137"/>
      <c r="AX3297" s="137"/>
      <c r="AY3297" s="137"/>
      <c r="AZ3297" s="137"/>
      <c r="BA3297" s="137"/>
      <c r="BB3297" s="137"/>
      <c r="BC3297" s="137"/>
      <c r="BD3297" s="137"/>
      <c r="BE3297" s="137"/>
      <c r="BF3297" s="137"/>
      <c r="BG3297" s="137"/>
      <c r="BH3297" s="137"/>
      <c r="BI3297" s="137"/>
      <c r="BJ3297" s="137"/>
      <c r="BK3297" s="137"/>
      <c r="BL3297" s="137"/>
      <c r="BM3297" s="137"/>
      <c r="BN3297" s="137"/>
      <c r="BO3297" s="137"/>
      <c r="BP3297" s="137"/>
      <c r="BQ3297" s="137"/>
      <c r="BR3297" s="137"/>
      <c r="BS3297" s="137"/>
      <c r="BT3297" s="137"/>
      <c r="BU3297" s="137"/>
      <c r="BV3297" s="137"/>
      <c r="BW3297" s="137"/>
      <c r="BX3297" s="137"/>
      <c r="BY3297" s="137"/>
      <c r="BZ3297" s="137"/>
      <c r="CA3297" s="137"/>
      <c r="CB3297" s="137"/>
      <c r="CC3297" s="137"/>
      <c r="CD3297" s="137"/>
      <c r="CE3297" s="137"/>
      <c r="CF3297" s="137"/>
      <c r="CG3297" s="137"/>
      <c r="CH3297" s="137"/>
      <c r="CI3297" s="137"/>
      <c r="CJ3297" s="137"/>
      <c r="CK3297" s="137"/>
      <c r="CL3297" s="137"/>
      <c r="CM3297" s="137"/>
      <c r="CN3297" s="137"/>
      <c r="CO3297" s="137"/>
      <c r="CP3297" s="137"/>
      <c r="CQ3297" s="137"/>
      <c r="CR3297" s="137"/>
      <c r="CS3297" s="137"/>
      <c r="CT3297" s="137"/>
      <c r="CU3297" s="137"/>
      <c r="CV3297" s="137"/>
      <c r="CW3297" s="137"/>
      <c r="CX3297" s="137"/>
      <c r="CY3297" s="137"/>
      <c r="CZ3297" s="137"/>
      <c r="DA3297" s="137"/>
      <c r="DB3297" s="137"/>
      <c r="DC3297" s="137"/>
      <c r="DD3297" s="137"/>
      <c r="DE3297" s="137"/>
      <c r="DF3297" s="137"/>
      <c r="DG3297" s="137"/>
      <c r="DH3297" s="137"/>
      <c r="DI3297" s="137"/>
      <c r="DJ3297" s="170"/>
    </row>
    <row r="3298" spans="1:2927" s="148" customFormat="1" ht="26.4" customHeight="1" outlineLevel="1" x14ac:dyDescent="0.35">
      <c r="A3298" s="83" t="s">
        <v>4548</v>
      </c>
      <c r="B3298" s="109" t="s">
        <v>2030</v>
      </c>
      <c r="C3298" s="85"/>
      <c r="D3298" s="86"/>
      <c r="E3298" s="101"/>
      <c r="F3298" s="101"/>
      <c r="G3298" s="101"/>
      <c r="H3298" s="101"/>
      <c r="I3298" s="101">
        <f t="shared" si="201"/>
        <v>0</v>
      </c>
      <c r="J3298" s="101"/>
      <c r="K3298" s="101"/>
      <c r="L3298" s="101"/>
      <c r="M3298" s="101"/>
      <c r="N3298" s="101">
        <f t="shared" si="200"/>
        <v>0</v>
      </c>
      <c r="O3298" s="88">
        <v>46075</v>
      </c>
      <c r="P3298" s="88">
        <v>46076</v>
      </c>
      <c r="Q3298" s="89">
        <v>0.02</v>
      </c>
      <c r="R3298" s="90" t="s">
        <v>33</v>
      </c>
      <c r="S3298" s="91"/>
      <c r="T3298" s="91"/>
      <c r="U3298" s="102"/>
      <c r="V3298" s="137"/>
      <c r="W3298" s="137"/>
      <c r="X3298" s="137"/>
      <c r="Y3298" s="137"/>
      <c r="Z3298" s="137"/>
      <c r="AA3298" s="137"/>
      <c r="AB3298" s="137"/>
      <c r="AC3298" s="137"/>
      <c r="AD3298" s="137"/>
      <c r="AE3298" s="137"/>
      <c r="AF3298" s="137"/>
      <c r="AG3298" s="137"/>
      <c r="AH3298" s="137"/>
      <c r="AI3298" s="137"/>
      <c r="AJ3298" s="137"/>
      <c r="AK3298" s="137"/>
      <c r="AL3298" s="137"/>
      <c r="AM3298" s="137"/>
      <c r="AN3298" s="137"/>
      <c r="AO3298" s="137"/>
      <c r="AP3298" s="137"/>
      <c r="AQ3298" s="137"/>
      <c r="AR3298" s="137"/>
      <c r="AS3298" s="137"/>
      <c r="AT3298" s="137"/>
      <c r="AU3298" s="137"/>
      <c r="AV3298" s="137"/>
      <c r="AW3298" s="137"/>
      <c r="AX3298" s="137"/>
      <c r="AY3298" s="137"/>
      <c r="AZ3298" s="137"/>
      <c r="BA3298" s="137"/>
      <c r="BB3298" s="137"/>
      <c r="BC3298" s="137"/>
      <c r="BD3298" s="137"/>
      <c r="BE3298" s="137"/>
      <c r="BF3298" s="137"/>
      <c r="BG3298" s="137"/>
      <c r="BH3298" s="137"/>
      <c r="BI3298" s="137"/>
      <c r="BJ3298" s="137"/>
      <c r="BK3298" s="137"/>
      <c r="BL3298" s="137"/>
      <c r="BM3298" s="137"/>
      <c r="BN3298" s="137"/>
      <c r="BO3298" s="137"/>
      <c r="BP3298" s="137"/>
      <c r="BQ3298" s="137"/>
      <c r="BR3298" s="137"/>
      <c r="BS3298" s="137"/>
      <c r="BT3298" s="137"/>
      <c r="BU3298" s="137"/>
      <c r="BV3298" s="137"/>
      <c r="BW3298" s="137"/>
      <c r="BX3298" s="137"/>
      <c r="BY3298" s="137"/>
      <c r="BZ3298" s="137"/>
      <c r="CA3298" s="137"/>
      <c r="CB3298" s="137"/>
      <c r="CC3298" s="137"/>
      <c r="CD3298" s="137"/>
      <c r="CE3298" s="137"/>
      <c r="CF3298" s="137"/>
      <c r="CG3298" s="137"/>
      <c r="CH3298" s="137"/>
      <c r="CI3298" s="137"/>
      <c r="CJ3298" s="137"/>
      <c r="CK3298" s="137"/>
      <c r="CL3298" s="137"/>
      <c r="CM3298" s="137"/>
      <c r="CN3298" s="137"/>
      <c r="CO3298" s="137"/>
      <c r="CP3298" s="137"/>
      <c r="CQ3298" s="137"/>
      <c r="CR3298" s="137"/>
      <c r="CS3298" s="137"/>
      <c r="CT3298" s="137"/>
      <c r="CU3298" s="137"/>
      <c r="CV3298" s="137"/>
      <c r="CW3298" s="137"/>
      <c r="CX3298" s="137"/>
      <c r="CY3298" s="137"/>
      <c r="CZ3298" s="137"/>
      <c r="DA3298" s="137"/>
      <c r="DB3298" s="137"/>
      <c r="DC3298" s="137"/>
      <c r="DD3298" s="137"/>
      <c r="DE3298" s="137"/>
      <c r="DF3298" s="137"/>
      <c r="DG3298" s="137"/>
      <c r="DH3298" s="137"/>
      <c r="DI3298" s="137"/>
      <c r="DJ3298" s="137"/>
      <c r="DK3298" s="137"/>
      <c r="DL3298" s="137"/>
      <c r="DM3298" s="137"/>
      <c r="DN3298" s="137"/>
      <c r="DO3298" s="137"/>
      <c r="DP3298" s="137"/>
      <c r="DQ3298" s="137"/>
      <c r="DR3298" s="137"/>
      <c r="DS3298" s="137"/>
      <c r="DT3298" s="137"/>
      <c r="DU3298" s="137"/>
      <c r="DV3298" s="137"/>
      <c r="DW3298" s="137"/>
      <c r="DX3298" s="137"/>
      <c r="DY3298" s="137"/>
      <c r="DZ3298" s="137"/>
      <c r="EA3298" s="137"/>
      <c r="EB3298" s="137"/>
      <c r="EC3298" s="137"/>
      <c r="ED3298" s="137"/>
      <c r="EE3298" s="137"/>
      <c r="EF3298" s="137"/>
      <c r="EG3298" s="137"/>
      <c r="EH3298" s="137"/>
      <c r="EI3298" s="137"/>
      <c r="EJ3298" s="137"/>
      <c r="EK3298" s="137"/>
      <c r="EL3298" s="137"/>
      <c r="EM3298" s="137"/>
      <c r="EN3298" s="137"/>
      <c r="EO3298" s="137"/>
      <c r="EP3298" s="137"/>
      <c r="EQ3298" s="137"/>
      <c r="ER3298" s="137"/>
      <c r="ES3298" s="137"/>
      <c r="ET3298" s="137"/>
      <c r="EU3298" s="137"/>
      <c r="EV3298" s="137"/>
      <c r="EW3298" s="137"/>
      <c r="EX3298" s="137"/>
      <c r="EY3298" s="137"/>
      <c r="EZ3298" s="137"/>
      <c r="FA3298" s="137"/>
      <c r="FB3298" s="137"/>
      <c r="FC3298" s="137"/>
      <c r="FD3298" s="137"/>
      <c r="FE3298" s="137"/>
      <c r="FF3298" s="137"/>
      <c r="FG3298" s="137"/>
      <c r="FH3298" s="137"/>
      <c r="FI3298" s="137"/>
      <c r="FJ3298" s="137"/>
      <c r="FK3298" s="137"/>
      <c r="FL3298" s="137"/>
      <c r="FM3298" s="137"/>
      <c r="FN3298" s="137"/>
      <c r="FO3298" s="137"/>
      <c r="FP3298" s="137"/>
      <c r="FQ3298" s="137"/>
      <c r="FR3298" s="137"/>
      <c r="FS3298" s="137"/>
      <c r="FT3298" s="137"/>
      <c r="FU3298" s="137"/>
      <c r="FV3298" s="137"/>
      <c r="FW3298" s="137"/>
      <c r="FX3298" s="137"/>
      <c r="FY3298" s="137"/>
      <c r="FZ3298" s="137"/>
      <c r="GA3298" s="137"/>
      <c r="GB3298" s="137"/>
      <c r="GC3298" s="137"/>
      <c r="GD3298" s="137"/>
      <c r="GE3298" s="137"/>
      <c r="GF3298" s="137"/>
      <c r="GG3298" s="137"/>
      <c r="GH3298" s="137"/>
      <c r="GI3298" s="137"/>
      <c r="GJ3298" s="137"/>
      <c r="GK3298" s="137"/>
      <c r="GL3298" s="137"/>
      <c r="GM3298" s="137"/>
      <c r="GN3298" s="137"/>
      <c r="GO3298" s="137"/>
      <c r="GP3298" s="137"/>
      <c r="GQ3298" s="137"/>
      <c r="GR3298" s="137"/>
      <c r="GS3298" s="137"/>
      <c r="GT3298" s="137"/>
      <c r="GU3298" s="137"/>
      <c r="GV3298" s="137"/>
      <c r="GW3298" s="137"/>
      <c r="GX3298" s="137"/>
      <c r="GY3298" s="137"/>
      <c r="GZ3298" s="137"/>
      <c r="HA3298" s="137"/>
      <c r="HB3298" s="137"/>
      <c r="HC3298" s="137"/>
      <c r="HD3298" s="137"/>
      <c r="HE3298" s="137"/>
      <c r="HF3298" s="137"/>
      <c r="HG3298" s="137"/>
      <c r="HH3298" s="137"/>
      <c r="HI3298" s="137"/>
      <c r="HJ3298" s="137"/>
      <c r="HK3298" s="137"/>
      <c r="HL3298" s="137"/>
      <c r="HM3298" s="137"/>
      <c r="HN3298" s="137"/>
      <c r="HO3298" s="137"/>
      <c r="HP3298" s="137"/>
      <c r="HQ3298" s="137"/>
      <c r="HR3298" s="137"/>
      <c r="HS3298" s="137"/>
      <c r="HT3298" s="137"/>
      <c r="HU3298" s="137"/>
      <c r="HV3298" s="137"/>
      <c r="HW3298" s="137"/>
      <c r="HX3298" s="137"/>
      <c r="HY3298" s="137"/>
      <c r="HZ3298" s="137"/>
      <c r="IA3298" s="137"/>
      <c r="IB3298" s="137"/>
      <c r="IC3298" s="137"/>
      <c r="ID3298" s="137"/>
      <c r="IE3298" s="137"/>
      <c r="IF3298" s="137"/>
      <c r="IG3298" s="137"/>
      <c r="IH3298" s="137"/>
      <c r="II3298" s="137"/>
      <c r="IJ3298" s="137"/>
      <c r="IK3298" s="137"/>
      <c r="IL3298" s="137"/>
      <c r="IM3298" s="137"/>
      <c r="IN3298" s="137"/>
      <c r="IO3298" s="137"/>
      <c r="IP3298" s="137"/>
      <c r="IQ3298" s="137"/>
      <c r="IR3298" s="137"/>
      <c r="IS3298" s="137"/>
      <c r="IT3298" s="137"/>
      <c r="IU3298" s="137"/>
      <c r="IV3298" s="137"/>
      <c r="IW3298" s="137"/>
      <c r="IX3298" s="137"/>
      <c r="IY3298" s="137"/>
      <c r="IZ3298" s="137"/>
      <c r="JA3298" s="137"/>
      <c r="JB3298" s="137"/>
      <c r="JC3298" s="137"/>
      <c r="JD3298" s="137"/>
      <c r="JE3298" s="137"/>
      <c r="JF3298" s="137"/>
      <c r="JG3298" s="137"/>
      <c r="JH3298" s="137"/>
      <c r="JI3298" s="137"/>
      <c r="JJ3298" s="137"/>
      <c r="JK3298" s="137"/>
      <c r="JL3298" s="137"/>
      <c r="JM3298" s="137"/>
      <c r="JN3298" s="137"/>
      <c r="JO3298" s="137"/>
      <c r="JP3298" s="137"/>
      <c r="JQ3298" s="137"/>
      <c r="JR3298" s="137"/>
      <c r="JS3298" s="137"/>
      <c r="JT3298" s="137"/>
      <c r="JU3298" s="137"/>
      <c r="JV3298" s="137"/>
      <c r="JW3298" s="137"/>
      <c r="JX3298" s="137"/>
      <c r="JY3298" s="137"/>
      <c r="JZ3298" s="137"/>
      <c r="KA3298" s="137"/>
      <c r="KB3298" s="137"/>
      <c r="KC3298" s="137"/>
      <c r="KD3298" s="137"/>
      <c r="KE3298" s="137"/>
      <c r="KF3298" s="137"/>
      <c r="KG3298" s="137"/>
      <c r="KH3298" s="137"/>
      <c r="KI3298" s="137"/>
      <c r="KJ3298" s="137"/>
      <c r="KK3298" s="137"/>
      <c r="KL3298" s="137"/>
      <c r="KM3298" s="137"/>
      <c r="KN3298" s="137"/>
      <c r="KO3298" s="137"/>
      <c r="KP3298" s="137"/>
      <c r="KQ3298" s="137"/>
      <c r="KR3298" s="137"/>
      <c r="KS3298" s="137"/>
      <c r="KT3298" s="137"/>
      <c r="KU3298" s="137"/>
      <c r="KV3298" s="137"/>
      <c r="KW3298" s="137"/>
      <c r="KX3298" s="137"/>
      <c r="KY3298" s="137"/>
      <c r="KZ3298" s="137"/>
      <c r="LA3298" s="137"/>
      <c r="LB3298" s="137"/>
      <c r="LC3298" s="137"/>
      <c r="LD3298" s="137"/>
      <c r="LE3298" s="137"/>
      <c r="LF3298" s="137"/>
      <c r="LG3298" s="137"/>
      <c r="LH3298" s="137"/>
      <c r="LI3298" s="137"/>
      <c r="LJ3298" s="137"/>
      <c r="LK3298" s="137"/>
      <c r="LL3298" s="137"/>
      <c r="LM3298" s="137"/>
      <c r="LN3298" s="137"/>
      <c r="LO3298" s="137"/>
      <c r="LP3298" s="137"/>
      <c r="LQ3298" s="137"/>
      <c r="LR3298" s="137"/>
      <c r="LS3298" s="137"/>
      <c r="LT3298" s="137"/>
      <c r="LU3298" s="137"/>
      <c r="LV3298" s="137"/>
      <c r="LW3298" s="137"/>
      <c r="LX3298" s="137"/>
      <c r="LY3298" s="137"/>
      <c r="LZ3298" s="137"/>
      <c r="MA3298" s="137"/>
      <c r="MB3298" s="137"/>
      <c r="MC3298" s="137"/>
      <c r="MD3298" s="137"/>
      <c r="ME3298" s="137"/>
      <c r="MF3298" s="137"/>
      <c r="MG3298" s="137"/>
      <c r="MH3298" s="137"/>
      <c r="MI3298" s="137"/>
      <c r="MJ3298" s="137"/>
      <c r="MK3298" s="137"/>
      <c r="ML3298" s="137"/>
      <c r="MM3298" s="137"/>
      <c r="MN3298" s="137"/>
      <c r="MO3298" s="137"/>
      <c r="MP3298" s="137"/>
      <c r="MQ3298" s="137"/>
      <c r="MR3298" s="137"/>
      <c r="MS3298" s="137"/>
      <c r="MT3298" s="137"/>
      <c r="MU3298" s="137"/>
      <c r="MV3298" s="137"/>
      <c r="MW3298" s="137"/>
      <c r="MX3298" s="137"/>
      <c r="MY3298" s="137"/>
      <c r="MZ3298" s="137"/>
      <c r="NA3298" s="137"/>
      <c r="NB3298" s="137"/>
      <c r="NC3298" s="137"/>
      <c r="ND3298" s="137"/>
      <c r="NE3298" s="137"/>
      <c r="NF3298" s="137"/>
      <c r="NG3298" s="137"/>
      <c r="NH3298" s="137"/>
      <c r="NI3298" s="137"/>
      <c r="NJ3298" s="137"/>
      <c r="NK3298" s="137"/>
      <c r="NL3298" s="137"/>
      <c r="NM3298" s="137"/>
      <c r="NN3298" s="137"/>
      <c r="NO3298" s="137"/>
      <c r="NP3298" s="137"/>
      <c r="NQ3298" s="137"/>
      <c r="NR3298" s="137"/>
      <c r="NS3298" s="137"/>
      <c r="NT3298" s="137"/>
      <c r="NU3298" s="137"/>
      <c r="NV3298" s="137"/>
      <c r="NW3298" s="137"/>
      <c r="NX3298" s="137"/>
      <c r="NY3298" s="137"/>
      <c r="NZ3298" s="137"/>
      <c r="OA3298" s="137"/>
      <c r="OB3298" s="137"/>
      <c r="OC3298" s="137"/>
      <c r="OD3298" s="137"/>
      <c r="OE3298" s="137"/>
      <c r="OF3298" s="137"/>
      <c r="OG3298" s="137"/>
      <c r="OH3298" s="137"/>
      <c r="OI3298" s="137"/>
      <c r="OJ3298" s="137"/>
      <c r="OK3298" s="137"/>
      <c r="OL3298" s="137"/>
      <c r="OM3298" s="137"/>
      <c r="ON3298" s="137"/>
      <c r="OO3298" s="137"/>
      <c r="OP3298" s="137"/>
      <c r="OQ3298" s="137"/>
      <c r="OR3298" s="137"/>
      <c r="OS3298" s="137"/>
      <c r="OT3298" s="137"/>
      <c r="OU3298" s="137"/>
      <c r="OV3298" s="137"/>
      <c r="OW3298" s="137"/>
      <c r="OX3298" s="137"/>
      <c r="OY3298" s="137"/>
      <c r="OZ3298" s="137"/>
      <c r="PA3298" s="137"/>
      <c r="PB3298" s="137"/>
      <c r="PC3298" s="137"/>
      <c r="PD3298" s="137"/>
      <c r="PE3298" s="137"/>
      <c r="PF3298" s="137"/>
      <c r="PG3298" s="137"/>
      <c r="PH3298" s="137"/>
      <c r="PI3298" s="137"/>
      <c r="PJ3298" s="137"/>
      <c r="PK3298" s="137"/>
      <c r="PL3298" s="137"/>
      <c r="PM3298" s="137"/>
      <c r="PN3298" s="137"/>
      <c r="PO3298" s="137"/>
      <c r="PP3298" s="137"/>
      <c r="PQ3298" s="137"/>
      <c r="PR3298" s="137"/>
      <c r="PS3298" s="137"/>
      <c r="PT3298" s="137"/>
      <c r="PU3298" s="137"/>
      <c r="PV3298" s="137"/>
      <c r="PW3298" s="137"/>
      <c r="PX3298" s="137"/>
      <c r="PY3298" s="137"/>
      <c r="PZ3298" s="137"/>
      <c r="QA3298" s="137"/>
      <c r="QB3298" s="137"/>
      <c r="QC3298" s="137"/>
      <c r="QD3298" s="137"/>
      <c r="QE3298" s="137"/>
      <c r="QF3298" s="137"/>
      <c r="QG3298" s="137"/>
      <c r="QH3298" s="137"/>
      <c r="QI3298" s="137"/>
      <c r="QJ3298" s="137"/>
      <c r="QK3298" s="137"/>
      <c r="QL3298" s="137"/>
      <c r="QM3298" s="137"/>
      <c r="QN3298" s="137"/>
      <c r="QO3298" s="137"/>
      <c r="QP3298" s="137"/>
      <c r="QQ3298" s="137"/>
      <c r="QR3298" s="137"/>
      <c r="QS3298" s="137"/>
      <c r="QT3298" s="137"/>
      <c r="QU3298" s="137"/>
      <c r="QV3298" s="137"/>
      <c r="QW3298" s="137"/>
      <c r="QX3298" s="137"/>
      <c r="QY3298" s="137"/>
      <c r="QZ3298" s="137"/>
      <c r="RA3298" s="137"/>
      <c r="RB3298" s="137"/>
      <c r="RC3298" s="137"/>
      <c r="RD3298" s="137"/>
      <c r="RE3298" s="137"/>
      <c r="RF3298" s="137"/>
      <c r="RG3298" s="137"/>
      <c r="RH3298" s="137"/>
      <c r="RI3298" s="137"/>
      <c r="RJ3298" s="137"/>
      <c r="RK3298" s="137"/>
      <c r="RL3298" s="137"/>
      <c r="RM3298" s="137"/>
      <c r="RN3298" s="137"/>
      <c r="RO3298" s="137"/>
      <c r="RP3298" s="137"/>
      <c r="RQ3298" s="137"/>
      <c r="RR3298" s="137"/>
      <c r="RS3298" s="137"/>
      <c r="RT3298" s="137"/>
      <c r="RU3298" s="137"/>
      <c r="RV3298" s="137"/>
      <c r="RW3298" s="137"/>
      <c r="RX3298" s="137"/>
      <c r="RY3298" s="137"/>
      <c r="RZ3298" s="137"/>
      <c r="SA3298" s="137"/>
      <c r="SB3298" s="137"/>
      <c r="SC3298" s="137"/>
      <c r="SD3298" s="137"/>
      <c r="SE3298" s="137"/>
      <c r="SF3298" s="137"/>
      <c r="SG3298" s="137"/>
      <c r="SH3298" s="137"/>
      <c r="SI3298" s="137"/>
      <c r="SJ3298" s="137"/>
      <c r="SK3298" s="137"/>
      <c r="SL3298" s="137"/>
      <c r="SM3298" s="137"/>
      <c r="SN3298" s="137"/>
      <c r="SO3298" s="137"/>
      <c r="SP3298" s="137"/>
      <c r="SQ3298" s="137"/>
      <c r="SR3298" s="137"/>
      <c r="SS3298" s="137"/>
      <c r="ST3298" s="137"/>
      <c r="SU3298" s="137"/>
      <c r="SV3298" s="137"/>
      <c r="SW3298" s="137"/>
      <c r="SX3298" s="137"/>
      <c r="SY3298" s="137"/>
      <c r="SZ3298" s="137"/>
      <c r="TA3298" s="137"/>
      <c r="TB3298" s="137"/>
      <c r="TC3298" s="137"/>
      <c r="TD3298" s="137"/>
      <c r="TE3298" s="137"/>
      <c r="TF3298" s="137"/>
      <c r="TG3298" s="137"/>
      <c r="TH3298" s="137"/>
      <c r="TI3298" s="137"/>
      <c r="TJ3298" s="137"/>
      <c r="TK3298" s="137"/>
      <c r="TL3298" s="137"/>
      <c r="TM3298" s="137"/>
      <c r="TN3298" s="137"/>
      <c r="TO3298" s="137"/>
      <c r="TP3298" s="137"/>
      <c r="TQ3298" s="137"/>
      <c r="TR3298" s="137"/>
      <c r="TS3298" s="137"/>
      <c r="TT3298" s="137"/>
      <c r="TU3298" s="137"/>
      <c r="TV3298" s="137"/>
      <c r="TW3298" s="137"/>
      <c r="TX3298" s="137"/>
      <c r="TY3298" s="137"/>
      <c r="TZ3298" s="137"/>
      <c r="UA3298" s="137"/>
      <c r="UB3298" s="137"/>
      <c r="UC3298" s="137"/>
      <c r="UD3298" s="137"/>
      <c r="UE3298" s="137"/>
      <c r="UF3298" s="137"/>
      <c r="UG3298" s="137"/>
      <c r="UH3298" s="137"/>
      <c r="UI3298" s="137"/>
      <c r="UJ3298" s="137"/>
      <c r="UK3298" s="137"/>
      <c r="UL3298" s="137"/>
      <c r="UM3298" s="137"/>
      <c r="UN3298" s="137"/>
      <c r="UO3298" s="137"/>
      <c r="UP3298" s="137"/>
      <c r="UQ3298" s="137"/>
      <c r="UR3298" s="137"/>
      <c r="US3298" s="137"/>
      <c r="UT3298" s="137"/>
      <c r="UU3298" s="137"/>
      <c r="UV3298" s="137"/>
      <c r="UW3298" s="137"/>
      <c r="UX3298" s="137"/>
      <c r="UY3298" s="137"/>
      <c r="UZ3298" s="137"/>
      <c r="VA3298" s="137"/>
      <c r="VB3298" s="137"/>
      <c r="VC3298" s="137"/>
      <c r="VD3298" s="137"/>
      <c r="VE3298" s="137"/>
      <c r="VF3298" s="137"/>
      <c r="VG3298" s="137"/>
      <c r="VH3298" s="137"/>
      <c r="VI3298" s="137"/>
      <c r="VJ3298" s="137"/>
      <c r="VK3298" s="137"/>
      <c r="VL3298" s="137"/>
      <c r="VM3298" s="137"/>
      <c r="VN3298" s="137"/>
      <c r="VO3298" s="137"/>
      <c r="VP3298" s="137"/>
      <c r="VQ3298" s="137"/>
      <c r="VR3298" s="137"/>
      <c r="VS3298" s="137"/>
      <c r="VT3298" s="137"/>
      <c r="VU3298" s="137"/>
      <c r="VV3298" s="137"/>
      <c r="VW3298" s="137"/>
      <c r="VX3298" s="137"/>
      <c r="VY3298" s="137"/>
      <c r="VZ3298" s="137"/>
      <c r="WA3298" s="137"/>
      <c r="WB3298" s="137"/>
      <c r="WC3298" s="137"/>
      <c r="WD3298" s="137"/>
      <c r="WE3298" s="137"/>
      <c r="WF3298" s="137"/>
      <c r="WG3298" s="137"/>
      <c r="WH3298" s="137"/>
      <c r="WI3298" s="137"/>
      <c r="WJ3298" s="137"/>
      <c r="WK3298" s="137"/>
      <c r="WL3298" s="137"/>
      <c r="WM3298" s="137"/>
      <c r="WN3298" s="137"/>
      <c r="WO3298" s="137"/>
      <c r="WP3298" s="137"/>
      <c r="WQ3298" s="137"/>
      <c r="WR3298" s="137"/>
      <c r="WS3298" s="137"/>
      <c r="WT3298" s="137"/>
      <c r="WU3298" s="137"/>
      <c r="WV3298" s="137"/>
      <c r="WW3298" s="137"/>
      <c r="WX3298" s="137"/>
      <c r="WY3298" s="137"/>
      <c r="WZ3298" s="137"/>
      <c r="XA3298" s="137"/>
      <c r="XB3298" s="137"/>
      <c r="XC3298" s="137"/>
      <c r="XD3298" s="137"/>
      <c r="XE3298" s="137"/>
      <c r="XF3298" s="137"/>
      <c r="XG3298" s="137"/>
      <c r="XH3298" s="137"/>
      <c r="XI3298" s="137"/>
      <c r="XJ3298" s="137"/>
      <c r="XK3298" s="137"/>
      <c r="XL3298" s="137"/>
      <c r="XM3298" s="137"/>
      <c r="XN3298" s="137"/>
      <c r="XO3298" s="137"/>
      <c r="XP3298" s="137"/>
      <c r="XQ3298" s="137"/>
      <c r="XR3298" s="137"/>
      <c r="XS3298" s="137"/>
      <c r="XT3298" s="137"/>
      <c r="XU3298" s="137"/>
      <c r="XV3298" s="137"/>
      <c r="XW3298" s="137"/>
      <c r="XX3298" s="137"/>
      <c r="XY3298" s="137"/>
      <c r="XZ3298" s="137"/>
      <c r="YA3298" s="137"/>
      <c r="YB3298" s="137"/>
      <c r="YC3298" s="137"/>
      <c r="YD3298" s="137"/>
      <c r="YE3298" s="137"/>
      <c r="YF3298" s="137"/>
      <c r="YG3298" s="137"/>
      <c r="YH3298" s="137"/>
      <c r="YI3298" s="137"/>
      <c r="YJ3298" s="137"/>
      <c r="YK3298" s="137"/>
      <c r="YL3298" s="137"/>
      <c r="YM3298" s="137"/>
      <c r="YN3298" s="137"/>
      <c r="YO3298" s="137"/>
      <c r="YP3298" s="137"/>
      <c r="YQ3298" s="137"/>
      <c r="YR3298" s="137"/>
      <c r="YS3298" s="137"/>
      <c r="YT3298" s="137"/>
      <c r="YU3298" s="137"/>
      <c r="YV3298" s="137"/>
      <c r="YW3298" s="137"/>
      <c r="YX3298" s="137"/>
      <c r="YY3298" s="137"/>
      <c r="YZ3298" s="137"/>
      <c r="ZA3298" s="137"/>
      <c r="ZB3298" s="137"/>
      <c r="ZC3298" s="137"/>
      <c r="ZD3298" s="137"/>
      <c r="ZE3298" s="137"/>
      <c r="ZF3298" s="137"/>
      <c r="ZG3298" s="137"/>
      <c r="ZH3298" s="137"/>
      <c r="ZI3298" s="137"/>
      <c r="ZJ3298" s="137"/>
      <c r="ZK3298" s="137"/>
      <c r="ZL3298" s="137"/>
      <c r="ZM3298" s="137"/>
      <c r="ZN3298" s="137"/>
      <c r="ZO3298" s="137"/>
      <c r="ZP3298" s="137"/>
      <c r="ZQ3298" s="137"/>
      <c r="ZR3298" s="137"/>
      <c r="ZS3298" s="137"/>
      <c r="ZT3298" s="137"/>
      <c r="ZU3298" s="137"/>
      <c r="ZV3298" s="137"/>
      <c r="ZW3298" s="137"/>
      <c r="ZX3298" s="137"/>
      <c r="ZY3298" s="137"/>
      <c r="ZZ3298" s="137"/>
      <c r="AAA3298" s="137"/>
      <c r="AAB3298" s="137"/>
      <c r="AAC3298" s="137"/>
      <c r="AAD3298" s="137"/>
      <c r="AAE3298" s="137"/>
      <c r="AAF3298" s="137"/>
      <c r="AAG3298" s="137"/>
      <c r="AAH3298" s="137"/>
      <c r="AAI3298" s="137"/>
      <c r="AAJ3298" s="137"/>
      <c r="AAK3298" s="137"/>
      <c r="AAL3298" s="137"/>
      <c r="AAM3298" s="137"/>
      <c r="AAN3298" s="137"/>
      <c r="AAO3298" s="137"/>
      <c r="AAP3298" s="137"/>
      <c r="AAQ3298" s="137"/>
      <c r="AAR3298" s="137"/>
      <c r="AAS3298" s="137"/>
      <c r="AAT3298" s="137"/>
      <c r="AAU3298" s="137"/>
      <c r="AAV3298" s="137"/>
      <c r="AAW3298" s="137"/>
      <c r="AAX3298" s="137"/>
      <c r="AAY3298" s="137"/>
      <c r="AAZ3298" s="137"/>
      <c r="ABA3298" s="137"/>
      <c r="ABB3298" s="137"/>
      <c r="ABC3298" s="137"/>
      <c r="ABD3298" s="137"/>
      <c r="ABE3298" s="137"/>
      <c r="ABF3298" s="137"/>
      <c r="ABG3298" s="137"/>
      <c r="ABH3298" s="137"/>
      <c r="ABI3298" s="137"/>
      <c r="ABJ3298" s="137"/>
      <c r="ABK3298" s="137"/>
      <c r="ABL3298" s="137"/>
      <c r="ABM3298" s="137"/>
      <c r="ABN3298" s="137"/>
      <c r="ABO3298" s="137"/>
      <c r="ABP3298" s="137"/>
      <c r="ABQ3298" s="137"/>
      <c r="ABR3298" s="137"/>
      <c r="ABS3298" s="137"/>
      <c r="ABT3298" s="137"/>
      <c r="ABU3298" s="137"/>
      <c r="ABV3298" s="137"/>
      <c r="ABW3298" s="137"/>
      <c r="ABX3298" s="137"/>
      <c r="ABY3298" s="137"/>
      <c r="ABZ3298" s="137"/>
      <c r="ACA3298" s="137"/>
      <c r="ACB3298" s="137"/>
      <c r="ACC3298" s="137"/>
      <c r="ACD3298" s="137"/>
      <c r="ACE3298" s="137"/>
      <c r="ACF3298" s="137"/>
      <c r="ACG3298" s="137"/>
      <c r="ACH3298" s="137"/>
      <c r="ACI3298" s="137"/>
      <c r="ACJ3298" s="137"/>
      <c r="ACK3298" s="137"/>
      <c r="ACL3298" s="137"/>
      <c r="ACM3298" s="137"/>
      <c r="ACN3298" s="137"/>
      <c r="ACO3298" s="137"/>
      <c r="ACP3298" s="137"/>
      <c r="ACQ3298" s="137"/>
      <c r="ACR3298" s="137"/>
      <c r="ACS3298" s="137"/>
      <c r="ACT3298" s="137"/>
      <c r="ACU3298" s="137"/>
      <c r="ACV3298" s="137"/>
      <c r="ACW3298" s="137"/>
      <c r="ACX3298" s="137"/>
      <c r="ACY3298" s="137"/>
      <c r="ACZ3298" s="137"/>
      <c r="ADA3298" s="137"/>
      <c r="ADB3298" s="137"/>
      <c r="ADC3298" s="137"/>
      <c r="ADD3298" s="137"/>
      <c r="ADE3298" s="137"/>
      <c r="ADF3298" s="137"/>
      <c r="ADG3298" s="137"/>
      <c r="ADH3298" s="137"/>
      <c r="ADI3298" s="137"/>
      <c r="ADJ3298" s="137"/>
      <c r="ADK3298" s="137"/>
      <c r="ADL3298" s="137"/>
      <c r="ADM3298" s="137"/>
      <c r="ADN3298" s="137"/>
      <c r="ADO3298" s="137"/>
      <c r="ADP3298" s="137"/>
      <c r="ADQ3298" s="137"/>
      <c r="ADR3298" s="137"/>
      <c r="ADS3298" s="137"/>
      <c r="ADT3298" s="137"/>
      <c r="ADU3298" s="137"/>
      <c r="ADV3298" s="137"/>
      <c r="ADW3298" s="137"/>
      <c r="ADX3298" s="137"/>
      <c r="ADY3298" s="137"/>
      <c r="ADZ3298" s="137"/>
      <c r="AEA3298" s="137"/>
      <c r="AEB3298" s="137"/>
      <c r="AEC3298" s="137"/>
      <c r="AED3298" s="137"/>
      <c r="AEE3298" s="137"/>
      <c r="AEF3298" s="137"/>
      <c r="AEG3298" s="137"/>
      <c r="AEH3298" s="137"/>
      <c r="AEI3298" s="137"/>
      <c r="AEJ3298" s="137"/>
      <c r="AEK3298" s="137"/>
      <c r="AEL3298" s="137"/>
      <c r="AEM3298" s="137"/>
      <c r="AEN3298" s="137"/>
      <c r="AEO3298" s="137"/>
      <c r="AEP3298" s="137"/>
      <c r="AEQ3298" s="137"/>
      <c r="AER3298" s="137"/>
      <c r="AES3298" s="137"/>
      <c r="AET3298" s="137"/>
      <c r="AEU3298" s="137"/>
      <c r="AEV3298" s="137"/>
      <c r="AEW3298" s="137"/>
      <c r="AEX3298" s="137"/>
      <c r="AEY3298" s="137"/>
      <c r="AEZ3298" s="137"/>
      <c r="AFA3298" s="137"/>
      <c r="AFB3298" s="137"/>
      <c r="AFC3298" s="137"/>
      <c r="AFD3298" s="137"/>
      <c r="AFE3298" s="137"/>
      <c r="AFF3298" s="137"/>
      <c r="AFG3298" s="137"/>
      <c r="AFH3298" s="137"/>
      <c r="AFI3298" s="137"/>
      <c r="AFJ3298" s="137"/>
      <c r="AFK3298" s="137"/>
      <c r="AFL3298" s="137"/>
      <c r="AFM3298" s="137"/>
      <c r="AFN3298" s="137"/>
      <c r="AFO3298" s="137"/>
      <c r="AFP3298" s="137"/>
      <c r="AFQ3298" s="137"/>
      <c r="AFR3298" s="137"/>
      <c r="AFS3298" s="137"/>
      <c r="AFT3298" s="137"/>
      <c r="AFU3298" s="137"/>
      <c r="AFV3298" s="137"/>
      <c r="AFW3298" s="137"/>
      <c r="AFX3298" s="137"/>
      <c r="AFY3298" s="137"/>
      <c r="AFZ3298" s="137"/>
      <c r="AGA3298" s="137"/>
      <c r="AGB3298" s="137"/>
      <c r="AGC3298" s="137"/>
      <c r="AGD3298" s="137"/>
      <c r="AGE3298" s="137"/>
      <c r="AGF3298" s="137"/>
      <c r="AGG3298" s="137"/>
      <c r="AGH3298" s="137"/>
      <c r="AGI3298" s="137"/>
      <c r="AGJ3298" s="137"/>
      <c r="AGK3298" s="137"/>
      <c r="AGL3298" s="137"/>
      <c r="AGM3298" s="137"/>
      <c r="AGN3298" s="137"/>
      <c r="AGO3298" s="137"/>
      <c r="AGP3298" s="137"/>
      <c r="AGQ3298" s="137"/>
      <c r="AGR3298" s="137"/>
      <c r="AGS3298" s="137"/>
      <c r="AGT3298" s="137"/>
      <c r="AGU3298" s="137"/>
      <c r="AGV3298" s="137"/>
      <c r="AGW3298" s="137"/>
      <c r="AGX3298" s="137"/>
      <c r="AGY3298" s="137"/>
      <c r="AGZ3298" s="137"/>
      <c r="AHA3298" s="137"/>
      <c r="AHB3298" s="137"/>
      <c r="AHC3298" s="137"/>
      <c r="AHD3298" s="137"/>
      <c r="AHE3298" s="137"/>
      <c r="AHF3298" s="137"/>
      <c r="AHG3298" s="137"/>
      <c r="AHH3298" s="137"/>
      <c r="AHI3298" s="137"/>
      <c r="AHJ3298" s="137"/>
      <c r="AHK3298" s="137"/>
      <c r="AHL3298" s="137"/>
      <c r="AHM3298" s="137"/>
      <c r="AHN3298" s="137"/>
      <c r="AHO3298" s="137"/>
      <c r="AHP3298" s="137"/>
      <c r="AHQ3298" s="137"/>
      <c r="AHR3298" s="137"/>
      <c r="AHS3298" s="137"/>
      <c r="AHT3298" s="137"/>
      <c r="AHU3298" s="137"/>
      <c r="AHV3298" s="137"/>
      <c r="AHW3298" s="137"/>
      <c r="AHX3298" s="137"/>
      <c r="AHY3298" s="137"/>
      <c r="AHZ3298" s="137"/>
      <c r="AIA3298" s="137"/>
      <c r="AIB3298" s="137"/>
      <c r="AIC3298" s="137"/>
      <c r="AID3298" s="137"/>
      <c r="AIE3298" s="137"/>
      <c r="AIF3298" s="137"/>
      <c r="AIG3298" s="137"/>
      <c r="AIH3298" s="137"/>
      <c r="AII3298" s="137"/>
      <c r="AIJ3298" s="137"/>
      <c r="AIK3298" s="137"/>
      <c r="AIL3298" s="137"/>
      <c r="AIM3298" s="137"/>
      <c r="AIN3298" s="137"/>
      <c r="AIO3298" s="137"/>
      <c r="AIP3298" s="137"/>
      <c r="AIQ3298" s="137"/>
      <c r="AIR3298" s="137"/>
      <c r="AIS3298" s="137"/>
      <c r="AIT3298" s="137"/>
      <c r="AIU3298" s="137"/>
      <c r="AIV3298" s="137"/>
      <c r="AIW3298" s="137"/>
      <c r="AIX3298" s="137"/>
      <c r="AIY3298" s="137"/>
      <c r="AIZ3298" s="137"/>
      <c r="AJA3298" s="137"/>
      <c r="AJB3298" s="137"/>
      <c r="AJC3298" s="137"/>
      <c r="AJD3298" s="137"/>
      <c r="AJE3298" s="137"/>
      <c r="AJF3298" s="137"/>
      <c r="AJG3298" s="137"/>
      <c r="AJH3298" s="137"/>
      <c r="AJI3298" s="137"/>
      <c r="AJJ3298" s="137"/>
      <c r="AJK3298" s="137"/>
      <c r="AJL3298" s="137"/>
      <c r="AJM3298" s="137"/>
      <c r="AJN3298" s="137"/>
      <c r="AJO3298" s="137"/>
      <c r="AJP3298" s="137"/>
      <c r="AJQ3298" s="137"/>
      <c r="AJR3298" s="137"/>
      <c r="AJS3298" s="137"/>
      <c r="AJT3298" s="137"/>
      <c r="AJU3298" s="137"/>
      <c r="AJV3298" s="137"/>
      <c r="AJW3298" s="137"/>
      <c r="AJX3298" s="137"/>
      <c r="AJY3298" s="137"/>
      <c r="AJZ3298" s="137"/>
      <c r="AKA3298" s="137"/>
      <c r="AKB3298" s="137"/>
      <c r="AKC3298" s="137"/>
      <c r="AKD3298" s="137"/>
      <c r="AKE3298" s="137"/>
      <c r="AKF3298" s="137"/>
      <c r="AKG3298" s="137"/>
      <c r="AKH3298" s="137"/>
      <c r="AKI3298" s="137"/>
      <c r="AKJ3298" s="137"/>
      <c r="AKK3298" s="137"/>
      <c r="AKL3298" s="137"/>
      <c r="AKM3298" s="137"/>
      <c r="AKN3298" s="137"/>
      <c r="AKO3298" s="137"/>
      <c r="AKP3298" s="137"/>
      <c r="AKQ3298" s="137"/>
      <c r="AKR3298" s="137"/>
      <c r="AKS3298" s="137"/>
      <c r="AKT3298" s="137"/>
      <c r="AKU3298" s="137"/>
      <c r="AKV3298" s="137"/>
      <c r="AKW3298" s="137"/>
      <c r="AKX3298" s="137"/>
      <c r="AKY3298" s="137"/>
      <c r="AKZ3298" s="137"/>
      <c r="ALA3298" s="137"/>
      <c r="ALB3298" s="137"/>
      <c r="ALC3298" s="137"/>
      <c r="ALD3298" s="137"/>
      <c r="ALE3298" s="137"/>
      <c r="ALF3298" s="137"/>
      <c r="ALG3298" s="137"/>
      <c r="ALH3298" s="137"/>
      <c r="ALI3298" s="137"/>
      <c r="ALJ3298" s="137"/>
      <c r="ALK3298" s="137"/>
      <c r="ALL3298" s="137"/>
      <c r="ALM3298" s="137"/>
      <c r="ALN3298" s="137"/>
      <c r="ALO3298" s="137"/>
      <c r="ALP3298" s="137"/>
      <c r="ALQ3298" s="137"/>
      <c r="ALR3298" s="137"/>
      <c r="ALS3298" s="137"/>
      <c r="ALT3298" s="137"/>
      <c r="ALU3298" s="137"/>
      <c r="ALV3298" s="137"/>
      <c r="ALW3298" s="137"/>
      <c r="ALX3298" s="137"/>
      <c r="ALY3298" s="137"/>
      <c r="ALZ3298" s="137"/>
      <c r="AMA3298" s="137"/>
      <c r="AMB3298" s="137"/>
      <c r="AMC3298" s="137"/>
      <c r="AMD3298" s="137"/>
      <c r="AME3298" s="137"/>
      <c r="AMF3298" s="137"/>
      <c r="AMG3298" s="137"/>
      <c r="AMH3298" s="137"/>
      <c r="AMI3298" s="137"/>
      <c r="AMJ3298" s="137"/>
      <c r="AMK3298" s="137"/>
      <c r="AML3298" s="137"/>
      <c r="AMM3298" s="137"/>
      <c r="AMN3298" s="137"/>
      <c r="AMO3298" s="137"/>
      <c r="AMP3298" s="137"/>
      <c r="AMQ3298" s="137"/>
      <c r="AMR3298" s="137"/>
      <c r="AMS3298" s="137"/>
      <c r="AMT3298" s="137"/>
      <c r="AMU3298" s="137"/>
      <c r="AMV3298" s="137"/>
      <c r="AMW3298" s="137"/>
      <c r="AMX3298" s="137"/>
      <c r="AMY3298" s="137"/>
      <c r="AMZ3298" s="137"/>
      <c r="ANA3298" s="137"/>
      <c r="ANB3298" s="137"/>
      <c r="ANC3298" s="137"/>
      <c r="AND3298" s="137"/>
      <c r="ANE3298" s="137"/>
      <c r="ANF3298" s="137"/>
      <c r="ANG3298" s="137"/>
      <c r="ANH3298" s="137"/>
      <c r="ANI3298" s="137"/>
      <c r="ANJ3298" s="137"/>
      <c r="ANK3298" s="137"/>
      <c r="ANL3298" s="137"/>
      <c r="ANM3298" s="137"/>
      <c r="ANN3298" s="137"/>
      <c r="ANO3298" s="137"/>
      <c r="ANP3298" s="137"/>
      <c r="ANQ3298" s="137"/>
      <c r="ANR3298" s="137"/>
      <c r="ANS3298" s="137"/>
      <c r="ANT3298" s="137"/>
      <c r="ANU3298" s="137"/>
      <c r="ANV3298" s="137"/>
      <c r="ANW3298" s="137"/>
      <c r="ANX3298" s="137"/>
      <c r="ANY3298" s="137"/>
      <c r="ANZ3298" s="137"/>
      <c r="AOA3298" s="137"/>
      <c r="AOB3298" s="137"/>
      <c r="AOC3298" s="137"/>
      <c r="AOD3298" s="137"/>
      <c r="AOE3298" s="137"/>
      <c r="AOF3298" s="137"/>
      <c r="AOG3298" s="137"/>
      <c r="AOH3298" s="137"/>
      <c r="AOI3298" s="137"/>
      <c r="AOJ3298" s="137"/>
      <c r="AOK3298" s="137"/>
      <c r="AOL3298" s="137"/>
      <c r="AOM3298" s="137"/>
      <c r="AON3298" s="137"/>
      <c r="AOO3298" s="137"/>
      <c r="AOP3298" s="137"/>
      <c r="AOQ3298" s="137"/>
      <c r="AOR3298" s="137"/>
      <c r="AOS3298" s="137"/>
      <c r="AOT3298" s="137"/>
      <c r="AOU3298" s="137"/>
      <c r="AOV3298" s="137"/>
      <c r="AOW3298" s="137"/>
      <c r="AOX3298" s="137"/>
      <c r="AOY3298" s="137"/>
      <c r="AOZ3298" s="137"/>
      <c r="APA3298" s="137"/>
      <c r="APB3298" s="137"/>
      <c r="APC3298" s="137"/>
      <c r="APD3298" s="137"/>
      <c r="APE3298" s="137"/>
      <c r="APF3298" s="137"/>
      <c r="APG3298" s="137"/>
      <c r="APH3298" s="137"/>
      <c r="API3298" s="137"/>
      <c r="APJ3298" s="137"/>
      <c r="APK3298" s="137"/>
      <c r="APL3298" s="137"/>
      <c r="APM3298" s="137"/>
      <c r="APN3298" s="137"/>
      <c r="APO3298" s="137"/>
      <c r="APP3298" s="137"/>
      <c r="APQ3298" s="137"/>
      <c r="APR3298" s="137"/>
      <c r="APS3298" s="137"/>
      <c r="APT3298" s="137"/>
      <c r="APU3298" s="137"/>
      <c r="APV3298" s="137"/>
      <c r="APW3298" s="137"/>
      <c r="APX3298" s="137"/>
      <c r="APY3298" s="137"/>
      <c r="APZ3298" s="137"/>
      <c r="AQA3298" s="137"/>
      <c r="AQB3298" s="137"/>
      <c r="AQC3298" s="137"/>
      <c r="AQD3298" s="137"/>
      <c r="AQE3298" s="137"/>
      <c r="AQF3298" s="137"/>
      <c r="AQG3298" s="137"/>
      <c r="AQH3298" s="137"/>
      <c r="AQI3298" s="137"/>
      <c r="AQJ3298" s="137"/>
      <c r="AQK3298" s="137"/>
      <c r="AQL3298" s="137"/>
      <c r="AQM3298" s="137"/>
      <c r="AQN3298" s="137"/>
      <c r="AQO3298" s="137"/>
      <c r="AQP3298" s="137"/>
      <c r="AQQ3298" s="137"/>
      <c r="AQR3298" s="137"/>
      <c r="AQS3298" s="137"/>
      <c r="AQT3298" s="137"/>
      <c r="AQU3298" s="137"/>
      <c r="AQV3298" s="137"/>
      <c r="AQW3298" s="137"/>
      <c r="AQX3298" s="137"/>
      <c r="AQY3298" s="137"/>
      <c r="AQZ3298" s="137"/>
      <c r="ARA3298" s="137"/>
      <c r="ARB3298" s="137"/>
      <c r="ARC3298" s="137"/>
      <c r="ARD3298" s="137"/>
      <c r="ARE3298" s="137"/>
      <c r="ARF3298" s="137"/>
      <c r="ARG3298" s="137"/>
      <c r="ARH3298" s="137"/>
      <c r="ARI3298" s="137"/>
      <c r="ARJ3298" s="137"/>
      <c r="ARK3298" s="137"/>
      <c r="ARL3298" s="137"/>
      <c r="ARM3298" s="137"/>
      <c r="ARN3298" s="137"/>
      <c r="ARO3298" s="137"/>
      <c r="ARP3298" s="137"/>
      <c r="ARQ3298" s="137"/>
      <c r="ARR3298" s="137"/>
      <c r="ARS3298" s="137"/>
      <c r="ART3298" s="137"/>
      <c r="ARU3298" s="137"/>
      <c r="ARV3298" s="137"/>
      <c r="ARW3298" s="137"/>
      <c r="ARX3298" s="137"/>
      <c r="ARY3298" s="137"/>
      <c r="ARZ3298" s="137"/>
      <c r="ASA3298" s="137"/>
      <c r="ASB3298" s="137"/>
      <c r="ASC3298" s="137"/>
      <c r="ASD3298" s="137"/>
      <c r="ASE3298" s="137"/>
      <c r="ASF3298" s="137"/>
      <c r="ASG3298" s="137"/>
      <c r="ASH3298" s="137"/>
      <c r="ASI3298" s="137"/>
      <c r="ASJ3298" s="137"/>
      <c r="ASK3298" s="137"/>
      <c r="ASL3298" s="137"/>
      <c r="ASM3298" s="137"/>
      <c r="ASN3298" s="137"/>
      <c r="ASO3298" s="137"/>
      <c r="ASP3298" s="137"/>
      <c r="ASQ3298" s="137"/>
      <c r="ASR3298" s="137"/>
      <c r="ASS3298" s="137"/>
      <c r="AST3298" s="137"/>
      <c r="ASU3298" s="137"/>
      <c r="ASV3298" s="137"/>
      <c r="ASW3298" s="137"/>
      <c r="ASX3298" s="137"/>
      <c r="ASY3298" s="137"/>
      <c r="ASZ3298" s="137"/>
      <c r="ATA3298" s="137"/>
      <c r="ATB3298" s="137"/>
      <c r="ATC3298" s="137"/>
      <c r="ATD3298" s="137"/>
      <c r="ATE3298" s="137"/>
      <c r="ATF3298" s="137"/>
      <c r="ATG3298" s="137"/>
      <c r="ATH3298" s="137"/>
      <c r="ATI3298" s="137"/>
      <c r="ATJ3298" s="137"/>
      <c r="ATK3298" s="137"/>
      <c r="ATL3298" s="137"/>
      <c r="ATM3298" s="137"/>
      <c r="ATN3298" s="137"/>
      <c r="ATO3298" s="137"/>
      <c r="ATP3298" s="137"/>
      <c r="ATQ3298" s="137"/>
      <c r="ATR3298" s="137"/>
      <c r="ATS3298" s="137"/>
      <c r="ATT3298" s="137"/>
      <c r="ATU3298" s="137"/>
      <c r="ATV3298" s="137"/>
      <c r="ATW3298" s="137"/>
      <c r="ATX3298" s="137"/>
      <c r="ATY3298" s="137"/>
      <c r="ATZ3298" s="137"/>
      <c r="AUA3298" s="137"/>
      <c r="AUB3298" s="137"/>
      <c r="AUC3298" s="137"/>
      <c r="AUD3298" s="137"/>
      <c r="AUE3298" s="137"/>
      <c r="AUF3298" s="137"/>
      <c r="AUG3298" s="137"/>
      <c r="AUH3298" s="137"/>
      <c r="AUI3298" s="137"/>
      <c r="AUJ3298" s="137"/>
      <c r="AUK3298" s="137"/>
      <c r="AUL3298" s="137"/>
      <c r="AUM3298" s="137"/>
      <c r="AUN3298" s="137"/>
      <c r="AUO3298" s="137"/>
      <c r="AUP3298" s="137"/>
      <c r="AUQ3298" s="137"/>
      <c r="AUR3298" s="137"/>
      <c r="AUS3298" s="137"/>
      <c r="AUT3298" s="137"/>
      <c r="AUU3298" s="137"/>
      <c r="AUV3298" s="137"/>
      <c r="AUW3298" s="137"/>
      <c r="AUX3298" s="137"/>
      <c r="AUY3298" s="137"/>
      <c r="AUZ3298" s="137"/>
      <c r="AVA3298" s="137"/>
      <c r="AVB3298" s="137"/>
      <c r="AVC3298" s="137"/>
      <c r="AVD3298" s="137"/>
      <c r="AVE3298" s="137"/>
      <c r="AVF3298" s="137"/>
      <c r="AVG3298" s="137"/>
      <c r="AVH3298" s="137"/>
      <c r="AVI3298" s="137"/>
      <c r="AVJ3298" s="137"/>
      <c r="AVK3298" s="137"/>
      <c r="AVL3298" s="137"/>
      <c r="AVM3298" s="137"/>
      <c r="AVN3298" s="137"/>
      <c r="AVO3298" s="137"/>
      <c r="AVP3298" s="137"/>
      <c r="AVQ3298" s="137"/>
      <c r="AVR3298" s="137"/>
      <c r="AVS3298" s="137"/>
      <c r="AVT3298" s="137"/>
      <c r="AVU3298" s="137"/>
      <c r="AVV3298" s="137"/>
      <c r="AVW3298" s="137"/>
      <c r="AVX3298" s="137"/>
      <c r="AVY3298" s="137"/>
      <c r="AVZ3298" s="137"/>
      <c r="AWA3298" s="137"/>
      <c r="AWB3298" s="137"/>
      <c r="AWC3298" s="137"/>
      <c r="AWD3298" s="137"/>
      <c r="AWE3298" s="137"/>
      <c r="AWF3298" s="137"/>
      <c r="AWG3298" s="137"/>
      <c r="AWH3298" s="137"/>
      <c r="AWI3298" s="137"/>
      <c r="AWJ3298" s="137"/>
      <c r="AWK3298" s="137"/>
      <c r="AWL3298" s="137"/>
      <c r="AWM3298" s="137"/>
      <c r="AWN3298" s="137"/>
      <c r="AWO3298" s="137"/>
      <c r="AWP3298" s="137"/>
      <c r="AWQ3298" s="137"/>
      <c r="AWR3298" s="137"/>
      <c r="AWS3298" s="137"/>
      <c r="AWT3298" s="137"/>
      <c r="AWU3298" s="137"/>
      <c r="AWV3298" s="137"/>
      <c r="AWW3298" s="137"/>
      <c r="AWX3298" s="137"/>
      <c r="AWY3298" s="137"/>
      <c r="AWZ3298" s="137"/>
      <c r="AXA3298" s="137"/>
      <c r="AXB3298" s="137"/>
      <c r="AXC3298" s="137"/>
      <c r="AXD3298" s="137"/>
      <c r="AXE3298" s="137"/>
      <c r="AXF3298" s="137"/>
      <c r="AXG3298" s="137"/>
      <c r="AXH3298" s="137"/>
      <c r="AXI3298" s="137"/>
      <c r="AXJ3298" s="137"/>
      <c r="AXK3298" s="137"/>
      <c r="AXL3298" s="137"/>
      <c r="AXM3298" s="137"/>
      <c r="AXN3298" s="137"/>
      <c r="AXO3298" s="137"/>
      <c r="AXP3298" s="137"/>
      <c r="AXQ3298" s="137"/>
      <c r="AXR3298" s="137"/>
      <c r="AXS3298" s="137"/>
      <c r="AXT3298" s="137"/>
      <c r="AXU3298" s="137"/>
      <c r="AXV3298" s="137"/>
      <c r="AXW3298" s="137"/>
      <c r="AXX3298" s="137"/>
      <c r="AXY3298" s="137"/>
      <c r="AXZ3298" s="137"/>
      <c r="AYA3298" s="137"/>
      <c r="AYB3298" s="137"/>
      <c r="AYC3298" s="137"/>
      <c r="AYD3298" s="137"/>
      <c r="AYE3298" s="137"/>
      <c r="AYF3298" s="137"/>
      <c r="AYG3298" s="137"/>
      <c r="AYH3298" s="137"/>
      <c r="AYI3298" s="137"/>
      <c r="AYJ3298" s="137"/>
      <c r="AYK3298" s="137"/>
      <c r="AYL3298" s="137"/>
      <c r="AYM3298" s="137"/>
      <c r="AYN3298" s="137"/>
      <c r="AYO3298" s="137"/>
      <c r="AYP3298" s="137"/>
      <c r="AYQ3298" s="137"/>
      <c r="AYR3298" s="137"/>
      <c r="AYS3298" s="137"/>
      <c r="AYT3298" s="137"/>
      <c r="AYU3298" s="137"/>
      <c r="AYV3298" s="137"/>
      <c r="AYW3298" s="137"/>
      <c r="AYX3298" s="137"/>
      <c r="AYY3298" s="137"/>
      <c r="AYZ3298" s="137"/>
      <c r="AZA3298" s="137"/>
      <c r="AZB3298" s="137"/>
      <c r="AZC3298" s="137"/>
      <c r="AZD3298" s="137"/>
      <c r="AZE3298" s="137"/>
      <c r="AZF3298" s="137"/>
      <c r="AZG3298" s="137"/>
      <c r="AZH3298" s="137"/>
      <c r="AZI3298" s="137"/>
      <c r="AZJ3298" s="137"/>
      <c r="AZK3298" s="137"/>
      <c r="AZL3298" s="137"/>
      <c r="AZM3298" s="137"/>
      <c r="AZN3298" s="137"/>
      <c r="AZO3298" s="137"/>
      <c r="AZP3298" s="137"/>
      <c r="AZQ3298" s="137"/>
      <c r="AZR3298" s="137"/>
      <c r="AZS3298" s="137"/>
      <c r="AZT3298" s="137"/>
      <c r="AZU3298" s="137"/>
      <c r="AZV3298" s="137"/>
      <c r="AZW3298" s="137"/>
      <c r="AZX3298" s="137"/>
      <c r="AZY3298" s="137"/>
      <c r="AZZ3298" s="137"/>
      <c r="BAA3298" s="137"/>
      <c r="BAB3298" s="137"/>
      <c r="BAC3298" s="137"/>
      <c r="BAD3298" s="137"/>
      <c r="BAE3298" s="137"/>
      <c r="BAF3298" s="137"/>
      <c r="BAG3298" s="137"/>
      <c r="BAH3298" s="137"/>
      <c r="BAI3298" s="137"/>
      <c r="BAJ3298" s="137"/>
      <c r="BAK3298" s="137"/>
      <c r="BAL3298" s="137"/>
      <c r="BAM3298" s="137"/>
      <c r="BAN3298" s="137"/>
      <c r="BAO3298" s="137"/>
      <c r="BAP3298" s="137"/>
      <c r="BAQ3298" s="137"/>
      <c r="BAR3298" s="137"/>
      <c r="BAS3298" s="137"/>
      <c r="BAT3298" s="137"/>
      <c r="BAU3298" s="137"/>
      <c r="BAV3298" s="137"/>
      <c r="BAW3298" s="137"/>
      <c r="BAX3298" s="137"/>
      <c r="BAY3298" s="137"/>
      <c r="BAZ3298" s="137"/>
      <c r="BBA3298" s="137"/>
      <c r="BBB3298" s="137"/>
      <c r="BBC3298" s="137"/>
      <c r="BBD3298" s="137"/>
      <c r="BBE3298" s="137"/>
      <c r="BBF3298" s="137"/>
      <c r="BBG3298" s="137"/>
      <c r="BBH3298" s="137"/>
      <c r="BBI3298" s="137"/>
      <c r="BBJ3298" s="137"/>
      <c r="BBK3298" s="137"/>
      <c r="BBL3298" s="137"/>
      <c r="BBM3298" s="137"/>
      <c r="BBN3298" s="137"/>
      <c r="BBO3298" s="137"/>
      <c r="BBP3298" s="137"/>
      <c r="BBQ3298" s="137"/>
      <c r="BBR3298" s="137"/>
      <c r="BBS3298" s="137"/>
      <c r="BBT3298" s="137"/>
      <c r="BBU3298" s="137"/>
      <c r="BBV3298" s="137"/>
      <c r="BBW3298" s="137"/>
      <c r="BBX3298" s="137"/>
      <c r="BBY3298" s="137"/>
      <c r="BBZ3298" s="137"/>
      <c r="BCA3298" s="137"/>
      <c r="BCB3298" s="137"/>
      <c r="BCC3298" s="137"/>
      <c r="BCD3298" s="137"/>
      <c r="BCE3298" s="137"/>
      <c r="BCF3298" s="137"/>
      <c r="BCG3298" s="137"/>
      <c r="BCH3298" s="137"/>
      <c r="BCI3298" s="137"/>
      <c r="BCJ3298" s="137"/>
      <c r="BCK3298" s="137"/>
      <c r="BCL3298" s="137"/>
      <c r="BCM3298" s="137"/>
      <c r="BCN3298" s="137"/>
      <c r="BCO3298" s="137"/>
      <c r="BCP3298" s="137"/>
      <c r="BCQ3298" s="137"/>
      <c r="BCR3298" s="137"/>
      <c r="BCS3298" s="137"/>
      <c r="BCT3298" s="137"/>
      <c r="BCU3298" s="137"/>
      <c r="BCV3298" s="137"/>
      <c r="BCW3298" s="137"/>
      <c r="BCX3298" s="137"/>
      <c r="BCY3298" s="137"/>
      <c r="BCZ3298" s="137"/>
      <c r="BDA3298" s="137"/>
      <c r="BDB3298" s="137"/>
      <c r="BDC3298" s="137"/>
      <c r="BDD3298" s="137"/>
      <c r="BDE3298" s="137"/>
      <c r="BDF3298" s="137"/>
      <c r="BDG3298" s="137"/>
      <c r="BDH3298" s="137"/>
      <c r="BDI3298" s="137"/>
      <c r="BDJ3298" s="137"/>
      <c r="BDK3298" s="137"/>
      <c r="BDL3298" s="137"/>
      <c r="BDM3298" s="137"/>
      <c r="BDN3298" s="137"/>
      <c r="BDO3298" s="137"/>
      <c r="BDP3298" s="137"/>
      <c r="BDQ3298" s="137"/>
      <c r="BDR3298" s="137"/>
      <c r="BDS3298" s="137"/>
      <c r="BDT3298" s="137"/>
      <c r="BDU3298" s="137"/>
      <c r="BDV3298" s="137"/>
      <c r="BDW3298" s="137"/>
      <c r="BDX3298" s="137"/>
      <c r="BDY3298" s="137"/>
      <c r="BDZ3298" s="137"/>
      <c r="BEA3298" s="137"/>
      <c r="BEB3298" s="137"/>
      <c r="BEC3298" s="137"/>
      <c r="BED3298" s="137"/>
      <c r="BEE3298" s="137"/>
      <c r="BEF3298" s="137"/>
      <c r="BEG3298" s="137"/>
      <c r="BEH3298" s="137"/>
      <c r="BEI3298" s="137"/>
      <c r="BEJ3298" s="137"/>
      <c r="BEK3298" s="137"/>
      <c r="BEL3298" s="137"/>
      <c r="BEM3298" s="137"/>
      <c r="BEN3298" s="137"/>
      <c r="BEO3298" s="137"/>
      <c r="BEP3298" s="137"/>
      <c r="BEQ3298" s="137"/>
      <c r="BER3298" s="137"/>
      <c r="BES3298" s="137"/>
      <c r="BET3298" s="137"/>
      <c r="BEU3298" s="137"/>
      <c r="BEV3298" s="137"/>
      <c r="BEW3298" s="137"/>
      <c r="BEX3298" s="137"/>
      <c r="BEY3298" s="137"/>
      <c r="BEZ3298" s="137"/>
      <c r="BFA3298" s="137"/>
      <c r="BFB3298" s="137"/>
      <c r="BFC3298" s="137"/>
      <c r="BFD3298" s="137"/>
      <c r="BFE3298" s="137"/>
      <c r="BFF3298" s="137"/>
      <c r="BFG3298" s="137"/>
      <c r="BFH3298" s="137"/>
      <c r="BFI3298" s="137"/>
      <c r="BFJ3298" s="137"/>
      <c r="BFK3298" s="137"/>
      <c r="BFL3298" s="137"/>
      <c r="BFM3298" s="137"/>
      <c r="BFN3298" s="137"/>
      <c r="BFO3298" s="137"/>
      <c r="BFP3298" s="137"/>
      <c r="BFQ3298" s="137"/>
      <c r="BFR3298" s="137"/>
      <c r="BFS3298" s="137"/>
      <c r="BFT3298" s="137"/>
      <c r="BFU3298" s="137"/>
      <c r="BFV3298" s="137"/>
      <c r="BFW3298" s="137"/>
      <c r="BFX3298" s="137"/>
      <c r="BFY3298" s="137"/>
      <c r="BFZ3298" s="137"/>
      <c r="BGA3298" s="137"/>
      <c r="BGB3298" s="137"/>
      <c r="BGC3298" s="137"/>
      <c r="BGD3298" s="137"/>
      <c r="BGE3298" s="137"/>
      <c r="BGF3298" s="137"/>
      <c r="BGG3298" s="137"/>
      <c r="BGH3298" s="137"/>
      <c r="BGI3298" s="137"/>
      <c r="BGJ3298" s="137"/>
      <c r="BGK3298" s="137"/>
      <c r="BGL3298" s="137"/>
      <c r="BGM3298" s="137"/>
      <c r="BGN3298" s="137"/>
      <c r="BGO3298" s="137"/>
      <c r="BGP3298" s="137"/>
      <c r="BGQ3298" s="137"/>
      <c r="BGR3298" s="137"/>
      <c r="BGS3298" s="137"/>
      <c r="BGT3298" s="137"/>
      <c r="BGU3298" s="137"/>
      <c r="BGV3298" s="137"/>
      <c r="BGW3298" s="137"/>
      <c r="BGX3298" s="137"/>
      <c r="BGY3298" s="137"/>
      <c r="BGZ3298" s="137"/>
      <c r="BHA3298" s="137"/>
      <c r="BHB3298" s="137"/>
      <c r="BHC3298" s="137"/>
      <c r="BHD3298" s="137"/>
      <c r="BHE3298" s="137"/>
      <c r="BHF3298" s="137"/>
      <c r="BHG3298" s="137"/>
      <c r="BHH3298" s="137"/>
      <c r="BHI3298" s="137"/>
      <c r="BHJ3298" s="137"/>
      <c r="BHK3298" s="137"/>
      <c r="BHL3298" s="137"/>
      <c r="BHM3298" s="137"/>
      <c r="BHN3298" s="137"/>
      <c r="BHO3298" s="137"/>
      <c r="BHP3298" s="137"/>
      <c r="BHQ3298" s="137"/>
      <c r="BHR3298" s="137"/>
      <c r="BHS3298" s="137"/>
      <c r="BHT3298" s="137"/>
      <c r="BHU3298" s="137"/>
      <c r="BHV3298" s="137"/>
      <c r="BHW3298" s="137"/>
      <c r="BHX3298" s="137"/>
      <c r="BHY3298" s="137"/>
      <c r="BHZ3298" s="137"/>
      <c r="BIA3298" s="137"/>
      <c r="BIB3298" s="137"/>
      <c r="BIC3298" s="137"/>
      <c r="BID3298" s="137"/>
      <c r="BIE3298" s="137"/>
      <c r="BIF3298" s="137"/>
      <c r="BIG3298" s="137"/>
      <c r="BIH3298" s="137"/>
      <c r="BII3298" s="137"/>
      <c r="BIJ3298" s="137"/>
      <c r="BIK3298" s="137"/>
      <c r="BIL3298" s="137"/>
      <c r="BIM3298" s="137"/>
      <c r="BIN3298" s="137"/>
      <c r="BIO3298" s="137"/>
      <c r="BIP3298" s="137"/>
      <c r="BIQ3298" s="137"/>
      <c r="BIR3298" s="137"/>
      <c r="BIS3298" s="137"/>
      <c r="BIT3298" s="137"/>
      <c r="BIU3298" s="137"/>
      <c r="BIV3298" s="137"/>
      <c r="BIW3298" s="137"/>
      <c r="BIX3298" s="137"/>
      <c r="BIY3298" s="137"/>
      <c r="BIZ3298" s="137"/>
      <c r="BJA3298" s="137"/>
      <c r="BJB3298" s="137"/>
      <c r="BJC3298" s="137"/>
      <c r="BJD3298" s="137"/>
      <c r="BJE3298" s="137"/>
      <c r="BJF3298" s="137"/>
      <c r="BJG3298" s="137"/>
      <c r="BJH3298" s="137"/>
      <c r="BJI3298" s="137"/>
      <c r="BJJ3298" s="137"/>
      <c r="BJK3298" s="137"/>
      <c r="BJL3298" s="137"/>
      <c r="BJM3298" s="137"/>
      <c r="BJN3298" s="137"/>
      <c r="BJO3298" s="137"/>
      <c r="BJP3298" s="137"/>
      <c r="BJQ3298" s="137"/>
      <c r="BJR3298" s="137"/>
      <c r="BJS3298" s="137"/>
      <c r="BJT3298" s="137"/>
      <c r="BJU3298" s="137"/>
      <c r="BJV3298" s="137"/>
      <c r="BJW3298" s="137"/>
      <c r="BJX3298" s="137"/>
      <c r="BJY3298" s="137"/>
      <c r="BJZ3298" s="137"/>
      <c r="BKA3298" s="137"/>
      <c r="BKB3298" s="137"/>
      <c r="BKC3298" s="137"/>
      <c r="BKD3298" s="137"/>
      <c r="BKE3298" s="137"/>
      <c r="BKF3298" s="137"/>
      <c r="BKG3298" s="137"/>
      <c r="BKH3298" s="137"/>
      <c r="BKI3298" s="137"/>
      <c r="BKJ3298" s="137"/>
      <c r="BKK3298" s="137"/>
      <c r="BKL3298" s="137"/>
      <c r="BKM3298" s="137"/>
      <c r="BKN3298" s="137"/>
      <c r="BKO3298" s="137"/>
      <c r="BKP3298" s="137"/>
      <c r="BKQ3298" s="137"/>
      <c r="BKR3298" s="137"/>
      <c r="BKS3298" s="137"/>
      <c r="BKT3298" s="137"/>
      <c r="BKU3298" s="137"/>
      <c r="BKV3298" s="137"/>
      <c r="BKW3298" s="137"/>
      <c r="BKX3298" s="137"/>
      <c r="BKY3298" s="137"/>
      <c r="BKZ3298" s="137"/>
      <c r="BLA3298" s="137"/>
      <c r="BLB3298" s="137"/>
      <c r="BLC3298" s="137"/>
      <c r="BLD3298" s="137"/>
      <c r="BLE3298" s="137"/>
      <c r="BLF3298" s="137"/>
      <c r="BLG3298" s="137"/>
      <c r="BLH3298" s="137"/>
      <c r="BLI3298" s="137"/>
      <c r="BLJ3298" s="137"/>
      <c r="BLK3298" s="137"/>
      <c r="BLL3298" s="137"/>
      <c r="BLM3298" s="137"/>
      <c r="BLN3298" s="137"/>
      <c r="BLO3298" s="137"/>
      <c r="BLP3298" s="137"/>
      <c r="BLQ3298" s="137"/>
      <c r="BLR3298" s="137"/>
      <c r="BLS3298" s="137"/>
      <c r="BLT3298" s="137"/>
      <c r="BLU3298" s="137"/>
      <c r="BLV3298" s="137"/>
      <c r="BLW3298" s="137"/>
      <c r="BLX3298" s="137"/>
      <c r="BLY3298" s="137"/>
      <c r="BLZ3298" s="137"/>
      <c r="BMA3298" s="137"/>
      <c r="BMB3298" s="137"/>
      <c r="BMC3298" s="137"/>
      <c r="BMD3298" s="137"/>
      <c r="BME3298" s="137"/>
      <c r="BMF3298" s="137"/>
      <c r="BMG3298" s="137"/>
      <c r="BMH3298" s="137"/>
      <c r="BMI3298" s="137"/>
      <c r="BMJ3298" s="137"/>
      <c r="BMK3298" s="137"/>
      <c r="BML3298" s="137"/>
      <c r="BMM3298" s="137"/>
      <c r="BMN3298" s="137"/>
      <c r="BMO3298" s="137"/>
      <c r="BMP3298" s="137"/>
      <c r="BMQ3298" s="137"/>
      <c r="BMR3298" s="137"/>
      <c r="BMS3298" s="137"/>
      <c r="BMT3298" s="137"/>
      <c r="BMU3298" s="137"/>
      <c r="BMV3298" s="137"/>
      <c r="BMW3298" s="137"/>
      <c r="BMX3298" s="137"/>
      <c r="BMY3298" s="137"/>
      <c r="BMZ3298" s="137"/>
      <c r="BNA3298" s="137"/>
      <c r="BNB3298" s="137"/>
      <c r="BNC3298" s="137"/>
      <c r="BND3298" s="137"/>
      <c r="BNE3298" s="137"/>
      <c r="BNF3298" s="137"/>
      <c r="BNG3298" s="137"/>
      <c r="BNH3298" s="137"/>
      <c r="BNI3298" s="137"/>
      <c r="BNJ3298" s="137"/>
      <c r="BNK3298" s="137"/>
      <c r="BNL3298" s="137"/>
      <c r="BNM3298" s="137"/>
      <c r="BNN3298" s="137"/>
      <c r="BNO3298" s="137"/>
      <c r="BNP3298" s="137"/>
      <c r="BNQ3298" s="137"/>
      <c r="BNR3298" s="137"/>
      <c r="BNS3298" s="137"/>
      <c r="BNT3298" s="137"/>
      <c r="BNU3298" s="137"/>
      <c r="BNV3298" s="137"/>
      <c r="BNW3298" s="137"/>
      <c r="BNX3298" s="137"/>
      <c r="BNY3298" s="137"/>
      <c r="BNZ3298" s="137"/>
      <c r="BOA3298" s="137"/>
      <c r="BOB3298" s="137"/>
      <c r="BOC3298" s="137"/>
      <c r="BOD3298" s="137"/>
      <c r="BOE3298" s="137"/>
      <c r="BOF3298" s="137"/>
      <c r="BOG3298" s="137"/>
      <c r="BOH3298" s="137"/>
      <c r="BOI3298" s="137"/>
      <c r="BOJ3298" s="137"/>
      <c r="BOK3298" s="137"/>
      <c r="BOL3298" s="137"/>
      <c r="BOM3298" s="137"/>
      <c r="BON3298" s="137"/>
      <c r="BOO3298" s="137"/>
      <c r="BOP3298" s="137"/>
      <c r="BOQ3298" s="137"/>
      <c r="BOR3298" s="137"/>
      <c r="BOS3298" s="137"/>
      <c r="BOT3298" s="137"/>
      <c r="BOU3298" s="137"/>
      <c r="BOV3298" s="137"/>
      <c r="BOW3298" s="137"/>
      <c r="BOX3298" s="137"/>
      <c r="BOY3298" s="137"/>
      <c r="BOZ3298" s="137"/>
      <c r="BPA3298" s="137"/>
      <c r="BPB3298" s="137"/>
      <c r="BPC3298" s="137"/>
      <c r="BPD3298" s="137"/>
      <c r="BPE3298" s="137"/>
      <c r="BPF3298" s="137"/>
      <c r="BPG3298" s="137"/>
      <c r="BPH3298" s="137"/>
      <c r="BPI3298" s="137"/>
      <c r="BPJ3298" s="137"/>
      <c r="BPK3298" s="137"/>
      <c r="BPL3298" s="137"/>
      <c r="BPM3298" s="137"/>
      <c r="BPN3298" s="137"/>
      <c r="BPO3298" s="137"/>
      <c r="BPP3298" s="137"/>
      <c r="BPQ3298" s="137"/>
      <c r="BPR3298" s="137"/>
      <c r="BPS3298" s="137"/>
      <c r="BPT3298" s="137"/>
      <c r="BPU3298" s="137"/>
      <c r="BPV3298" s="137"/>
      <c r="BPW3298" s="137"/>
      <c r="BPX3298" s="137"/>
      <c r="BPY3298" s="137"/>
      <c r="BPZ3298" s="137"/>
      <c r="BQA3298" s="137"/>
      <c r="BQB3298" s="137"/>
      <c r="BQC3298" s="137"/>
      <c r="BQD3298" s="137"/>
      <c r="BQE3298" s="137"/>
      <c r="BQF3298" s="137"/>
      <c r="BQG3298" s="137"/>
      <c r="BQH3298" s="137"/>
      <c r="BQI3298" s="137"/>
      <c r="BQJ3298" s="137"/>
      <c r="BQK3298" s="137"/>
      <c r="BQL3298" s="137"/>
      <c r="BQM3298" s="137"/>
      <c r="BQN3298" s="137"/>
      <c r="BQO3298" s="137"/>
      <c r="BQP3298" s="137"/>
      <c r="BQQ3298" s="137"/>
      <c r="BQR3298" s="137"/>
      <c r="BQS3298" s="137"/>
      <c r="BQT3298" s="137"/>
      <c r="BQU3298" s="137"/>
      <c r="BQV3298" s="137"/>
      <c r="BQW3298" s="137"/>
      <c r="BQX3298" s="137"/>
      <c r="BQY3298" s="137"/>
      <c r="BQZ3298" s="137"/>
      <c r="BRA3298" s="137"/>
      <c r="BRB3298" s="137"/>
      <c r="BRC3298" s="137"/>
      <c r="BRD3298" s="137"/>
      <c r="BRE3298" s="137"/>
      <c r="BRF3298" s="137"/>
      <c r="BRG3298" s="137"/>
      <c r="BRH3298" s="137"/>
      <c r="BRI3298" s="137"/>
      <c r="BRJ3298" s="137"/>
      <c r="BRK3298" s="137"/>
      <c r="BRL3298" s="137"/>
      <c r="BRM3298" s="137"/>
      <c r="BRN3298" s="137"/>
      <c r="BRO3298" s="137"/>
      <c r="BRP3298" s="137"/>
      <c r="BRQ3298" s="137"/>
      <c r="BRR3298" s="137"/>
      <c r="BRS3298" s="137"/>
      <c r="BRT3298" s="137"/>
      <c r="BRU3298" s="137"/>
      <c r="BRV3298" s="137"/>
      <c r="BRW3298" s="137"/>
      <c r="BRX3298" s="137"/>
      <c r="BRY3298" s="137"/>
      <c r="BRZ3298" s="137"/>
      <c r="BSA3298" s="137"/>
      <c r="BSB3298" s="137"/>
      <c r="BSC3298" s="137"/>
      <c r="BSD3298" s="137"/>
      <c r="BSE3298" s="137"/>
      <c r="BSF3298" s="137"/>
      <c r="BSG3298" s="137"/>
      <c r="BSH3298" s="137"/>
      <c r="BSI3298" s="137"/>
      <c r="BSJ3298" s="137"/>
      <c r="BSK3298" s="137"/>
      <c r="BSL3298" s="137"/>
      <c r="BSM3298" s="137"/>
      <c r="BSN3298" s="137"/>
      <c r="BSO3298" s="137"/>
      <c r="BSP3298" s="137"/>
      <c r="BSQ3298" s="137"/>
      <c r="BSR3298" s="137"/>
      <c r="BSS3298" s="137"/>
      <c r="BST3298" s="137"/>
      <c r="BSU3298" s="137"/>
      <c r="BSV3298" s="137"/>
      <c r="BSW3298" s="137"/>
      <c r="BSX3298" s="137"/>
      <c r="BSY3298" s="137"/>
      <c r="BSZ3298" s="137"/>
      <c r="BTA3298" s="137"/>
      <c r="BTB3298" s="137"/>
      <c r="BTC3298" s="137"/>
      <c r="BTD3298" s="137"/>
      <c r="BTE3298" s="137"/>
      <c r="BTF3298" s="137"/>
      <c r="BTG3298" s="137"/>
      <c r="BTH3298" s="137"/>
      <c r="BTI3298" s="137"/>
      <c r="BTJ3298" s="137"/>
      <c r="BTK3298" s="137"/>
      <c r="BTL3298" s="137"/>
      <c r="BTM3298" s="137"/>
      <c r="BTN3298" s="137"/>
      <c r="BTO3298" s="137"/>
      <c r="BTP3298" s="137"/>
      <c r="BTQ3298" s="137"/>
      <c r="BTR3298" s="137"/>
      <c r="BTS3298" s="137"/>
      <c r="BTT3298" s="137"/>
      <c r="BTU3298" s="137"/>
      <c r="BTV3298" s="137"/>
      <c r="BTW3298" s="137"/>
      <c r="BTX3298" s="137"/>
      <c r="BTY3298" s="137"/>
      <c r="BTZ3298" s="137"/>
      <c r="BUA3298" s="137"/>
      <c r="BUB3298" s="137"/>
      <c r="BUC3298" s="137"/>
      <c r="BUD3298" s="137"/>
      <c r="BUE3298" s="137"/>
      <c r="BUF3298" s="137"/>
      <c r="BUG3298" s="137"/>
      <c r="BUH3298" s="137"/>
      <c r="BUI3298" s="137"/>
      <c r="BUJ3298" s="137"/>
      <c r="BUK3298" s="137"/>
      <c r="BUL3298" s="137"/>
      <c r="BUM3298" s="137"/>
      <c r="BUN3298" s="137"/>
      <c r="BUO3298" s="137"/>
      <c r="BUP3298" s="137"/>
      <c r="BUQ3298" s="137"/>
      <c r="BUR3298" s="137"/>
      <c r="BUS3298" s="137"/>
      <c r="BUT3298" s="137"/>
      <c r="BUU3298" s="137"/>
      <c r="BUV3298" s="137"/>
      <c r="BUW3298" s="137"/>
      <c r="BUX3298" s="137"/>
      <c r="BUY3298" s="137"/>
      <c r="BUZ3298" s="137"/>
      <c r="BVA3298" s="137"/>
      <c r="BVB3298" s="137"/>
      <c r="BVC3298" s="137"/>
      <c r="BVD3298" s="137"/>
      <c r="BVE3298" s="137"/>
      <c r="BVF3298" s="137"/>
      <c r="BVG3298" s="137"/>
      <c r="BVH3298" s="137"/>
      <c r="BVI3298" s="137"/>
      <c r="BVJ3298" s="137"/>
      <c r="BVK3298" s="137"/>
      <c r="BVL3298" s="137"/>
      <c r="BVM3298" s="137"/>
      <c r="BVN3298" s="137"/>
      <c r="BVO3298" s="137"/>
      <c r="BVP3298" s="137"/>
      <c r="BVQ3298" s="137"/>
      <c r="BVR3298" s="137"/>
      <c r="BVS3298" s="137"/>
      <c r="BVT3298" s="137"/>
      <c r="BVU3298" s="137"/>
      <c r="BVV3298" s="137"/>
      <c r="BVW3298" s="137"/>
      <c r="BVX3298" s="137"/>
      <c r="BVY3298" s="137"/>
      <c r="BVZ3298" s="137"/>
      <c r="BWA3298" s="137"/>
      <c r="BWB3298" s="137"/>
      <c r="BWC3298" s="137"/>
      <c r="BWD3298" s="137"/>
      <c r="BWE3298" s="137"/>
      <c r="BWF3298" s="137"/>
      <c r="BWG3298" s="137"/>
      <c r="BWH3298" s="137"/>
      <c r="BWI3298" s="137"/>
      <c r="BWJ3298" s="137"/>
      <c r="BWK3298" s="137"/>
      <c r="BWL3298" s="137"/>
      <c r="BWM3298" s="137"/>
      <c r="BWN3298" s="137"/>
      <c r="BWO3298" s="137"/>
      <c r="BWP3298" s="137"/>
      <c r="BWQ3298" s="137"/>
      <c r="BWR3298" s="137"/>
      <c r="BWS3298" s="137"/>
      <c r="BWT3298" s="137"/>
      <c r="BWU3298" s="137"/>
      <c r="BWV3298" s="137"/>
      <c r="BWW3298" s="137"/>
      <c r="BWX3298" s="137"/>
      <c r="BWY3298" s="137"/>
      <c r="BWZ3298" s="137"/>
      <c r="BXA3298" s="137"/>
      <c r="BXB3298" s="137"/>
      <c r="BXC3298" s="137"/>
      <c r="BXD3298" s="137"/>
      <c r="BXE3298" s="137"/>
      <c r="BXF3298" s="137"/>
      <c r="BXG3298" s="137"/>
      <c r="BXH3298" s="137"/>
      <c r="BXI3298" s="137"/>
      <c r="BXJ3298" s="137"/>
      <c r="BXK3298" s="137"/>
      <c r="BXL3298" s="137"/>
      <c r="BXM3298" s="137"/>
      <c r="BXN3298" s="137"/>
      <c r="BXO3298" s="137"/>
      <c r="BXP3298" s="137"/>
      <c r="BXQ3298" s="137"/>
      <c r="BXR3298" s="137"/>
      <c r="BXS3298" s="137"/>
      <c r="BXT3298" s="137"/>
      <c r="BXU3298" s="137"/>
      <c r="BXV3298" s="137"/>
      <c r="BXW3298" s="137"/>
      <c r="BXX3298" s="137"/>
      <c r="BXY3298" s="137"/>
      <c r="BXZ3298" s="137"/>
      <c r="BYA3298" s="137"/>
      <c r="BYB3298" s="137"/>
      <c r="BYC3298" s="137"/>
      <c r="BYD3298" s="137"/>
      <c r="BYE3298" s="137"/>
      <c r="BYF3298" s="137"/>
      <c r="BYG3298" s="137"/>
      <c r="BYH3298" s="137"/>
      <c r="BYI3298" s="137"/>
      <c r="BYJ3298" s="137"/>
      <c r="BYK3298" s="137"/>
      <c r="BYL3298" s="137"/>
      <c r="BYM3298" s="137"/>
      <c r="BYN3298" s="137"/>
      <c r="BYO3298" s="137"/>
      <c r="BYP3298" s="137"/>
      <c r="BYQ3298" s="137"/>
      <c r="BYR3298" s="137"/>
      <c r="BYS3298" s="137"/>
      <c r="BYT3298" s="137"/>
      <c r="BYU3298" s="137"/>
      <c r="BYV3298" s="137"/>
      <c r="BYW3298" s="137"/>
      <c r="BYX3298" s="137"/>
      <c r="BYY3298" s="137"/>
      <c r="BYZ3298" s="137"/>
      <c r="BZA3298" s="137"/>
      <c r="BZB3298" s="137"/>
      <c r="BZC3298" s="137"/>
      <c r="BZD3298" s="137"/>
      <c r="BZE3298" s="137"/>
      <c r="BZF3298" s="137"/>
      <c r="BZG3298" s="137"/>
      <c r="BZH3298" s="137"/>
      <c r="BZI3298" s="137"/>
      <c r="BZJ3298" s="137"/>
      <c r="BZK3298" s="137"/>
      <c r="BZL3298" s="137"/>
      <c r="BZM3298" s="137"/>
      <c r="BZN3298" s="137"/>
      <c r="BZO3298" s="137"/>
      <c r="BZP3298" s="137"/>
      <c r="BZQ3298" s="137"/>
      <c r="BZR3298" s="137"/>
      <c r="BZS3298" s="137"/>
      <c r="BZT3298" s="137"/>
      <c r="BZU3298" s="137"/>
      <c r="BZV3298" s="137"/>
      <c r="BZW3298" s="137"/>
      <c r="BZX3298" s="137"/>
      <c r="BZY3298" s="137"/>
      <c r="BZZ3298" s="137"/>
      <c r="CAA3298" s="137"/>
      <c r="CAB3298" s="137"/>
      <c r="CAC3298" s="137"/>
      <c r="CAD3298" s="137"/>
      <c r="CAE3298" s="137"/>
      <c r="CAF3298" s="137"/>
      <c r="CAG3298" s="137"/>
      <c r="CAH3298" s="137"/>
      <c r="CAI3298" s="137"/>
      <c r="CAJ3298" s="137"/>
      <c r="CAK3298" s="137"/>
      <c r="CAL3298" s="137"/>
      <c r="CAM3298" s="137"/>
      <c r="CAN3298" s="137"/>
      <c r="CAO3298" s="137"/>
      <c r="CAP3298" s="137"/>
      <c r="CAQ3298" s="137"/>
      <c r="CAR3298" s="137"/>
      <c r="CAS3298" s="137"/>
      <c r="CAT3298" s="137"/>
      <c r="CAU3298" s="137"/>
      <c r="CAV3298" s="137"/>
      <c r="CAW3298" s="137"/>
      <c r="CAX3298" s="137"/>
      <c r="CAY3298" s="137"/>
      <c r="CAZ3298" s="137"/>
      <c r="CBA3298" s="137"/>
      <c r="CBB3298" s="137"/>
      <c r="CBC3298" s="137"/>
      <c r="CBD3298" s="137"/>
      <c r="CBE3298" s="137"/>
      <c r="CBF3298" s="137"/>
      <c r="CBG3298" s="137"/>
      <c r="CBH3298" s="137"/>
      <c r="CBI3298" s="137"/>
      <c r="CBJ3298" s="137"/>
      <c r="CBK3298" s="137"/>
      <c r="CBL3298" s="137"/>
      <c r="CBM3298" s="137"/>
      <c r="CBN3298" s="137"/>
      <c r="CBO3298" s="137"/>
      <c r="CBP3298" s="137"/>
      <c r="CBQ3298" s="137"/>
      <c r="CBR3298" s="137"/>
      <c r="CBS3298" s="137"/>
      <c r="CBT3298" s="137"/>
      <c r="CBU3298" s="137"/>
      <c r="CBV3298" s="137"/>
      <c r="CBW3298" s="137"/>
      <c r="CBX3298" s="137"/>
      <c r="CBY3298" s="137"/>
      <c r="CBZ3298" s="137"/>
      <c r="CCA3298" s="137"/>
      <c r="CCB3298" s="137"/>
      <c r="CCC3298" s="137"/>
      <c r="CCD3298" s="137"/>
      <c r="CCE3298" s="137"/>
      <c r="CCF3298" s="137"/>
      <c r="CCG3298" s="137"/>
      <c r="CCH3298" s="137"/>
      <c r="CCI3298" s="137"/>
      <c r="CCJ3298" s="137"/>
      <c r="CCK3298" s="137"/>
      <c r="CCL3298" s="137"/>
      <c r="CCM3298" s="137"/>
      <c r="CCN3298" s="137"/>
      <c r="CCO3298" s="137"/>
      <c r="CCP3298" s="137"/>
      <c r="CCQ3298" s="137"/>
      <c r="CCR3298" s="137"/>
      <c r="CCS3298" s="137"/>
      <c r="CCT3298" s="137"/>
      <c r="CCU3298" s="137"/>
      <c r="CCV3298" s="137"/>
      <c r="CCW3298" s="137"/>
      <c r="CCX3298" s="137"/>
      <c r="CCY3298" s="137"/>
      <c r="CCZ3298" s="137"/>
      <c r="CDA3298" s="137"/>
      <c r="CDB3298" s="137"/>
      <c r="CDC3298" s="137"/>
      <c r="CDD3298" s="137"/>
      <c r="CDE3298" s="137"/>
      <c r="CDF3298" s="137"/>
      <c r="CDG3298" s="137"/>
      <c r="CDH3298" s="137"/>
      <c r="CDI3298" s="137"/>
      <c r="CDJ3298" s="137"/>
      <c r="CDK3298" s="137"/>
      <c r="CDL3298" s="137"/>
      <c r="CDM3298" s="137"/>
      <c r="CDN3298" s="137"/>
      <c r="CDO3298" s="137"/>
      <c r="CDP3298" s="137"/>
      <c r="CDQ3298" s="137"/>
      <c r="CDR3298" s="137"/>
      <c r="CDS3298" s="137"/>
      <c r="CDT3298" s="137"/>
      <c r="CDU3298" s="137"/>
      <c r="CDV3298" s="137"/>
      <c r="CDW3298" s="137"/>
      <c r="CDX3298" s="137"/>
      <c r="CDY3298" s="137"/>
      <c r="CDZ3298" s="137"/>
      <c r="CEA3298" s="137"/>
      <c r="CEB3298" s="137"/>
      <c r="CEC3298" s="137"/>
      <c r="CED3298" s="137"/>
      <c r="CEE3298" s="137"/>
      <c r="CEF3298" s="137"/>
      <c r="CEG3298" s="137"/>
      <c r="CEH3298" s="137"/>
      <c r="CEI3298" s="137"/>
      <c r="CEJ3298" s="137"/>
      <c r="CEK3298" s="137"/>
      <c r="CEL3298" s="137"/>
      <c r="CEM3298" s="137"/>
      <c r="CEN3298" s="137"/>
      <c r="CEO3298" s="137"/>
      <c r="CEP3298" s="137"/>
      <c r="CEQ3298" s="137"/>
      <c r="CER3298" s="137"/>
      <c r="CES3298" s="137"/>
      <c r="CET3298" s="137"/>
      <c r="CEU3298" s="137"/>
      <c r="CEV3298" s="137"/>
      <c r="CEW3298" s="137"/>
      <c r="CEX3298" s="137"/>
      <c r="CEY3298" s="137"/>
      <c r="CEZ3298" s="137"/>
      <c r="CFA3298" s="137"/>
      <c r="CFB3298" s="137"/>
      <c r="CFC3298" s="137"/>
      <c r="CFD3298" s="137"/>
      <c r="CFE3298" s="137"/>
      <c r="CFF3298" s="137"/>
      <c r="CFG3298" s="137"/>
      <c r="CFH3298" s="137"/>
      <c r="CFI3298" s="137"/>
      <c r="CFJ3298" s="137"/>
      <c r="CFK3298" s="137"/>
      <c r="CFL3298" s="137"/>
      <c r="CFM3298" s="137"/>
      <c r="CFN3298" s="137"/>
      <c r="CFO3298" s="137"/>
      <c r="CFP3298" s="137"/>
      <c r="CFQ3298" s="137"/>
      <c r="CFR3298" s="137"/>
      <c r="CFS3298" s="137"/>
      <c r="CFT3298" s="137"/>
      <c r="CFU3298" s="137"/>
      <c r="CFV3298" s="137"/>
      <c r="CFW3298" s="137"/>
      <c r="CFX3298" s="137"/>
      <c r="CFY3298" s="137"/>
      <c r="CFZ3298" s="137"/>
      <c r="CGA3298" s="137"/>
      <c r="CGB3298" s="137"/>
      <c r="CGC3298" s="137"/>
      <c r="CGD3298" s="137"/>
      <c r="CGE3298" s="137"/>
      <c r="CGF3298" s="137"/>
      <c r="CGG3298" s="137"/>
      <c r="CGH3298" s="137"/>
      <c r="CGI3298" s="137"/>
      <c r="CGJ3298" s="137"/>
      <c r="CGK3298" s="137"/>
      <c r="CGL3298" s="137"/>
      <c r="CGM3298" s="137"/>
      <c r="CGN3298" s="137"/>
      <c r="CGO3298" s="137"/>
      <c r="CGP3298" s="137"/>
      <c r="CGQ3298" s="137"/>
      <c r="CGR3298" s="137"/>
      <c r="CGS3298" s="137"/>
      <c r="CGT3298" s="137"/>
      <c r="CGU3298" s="137"/>
      <c r="CGV3298" s="137"/>
      <c r="CGW3298" s="137"/>
      <c r="CGX3298" s="137"/>
      <c r="CGY3298" s="137"/>
      <c r="CGZ3298" s="137"/>
      <c r="CHA3298" s="137"/>
      <c r="CHB3298" s="137"/>
      <c r="CHC3298" s="137"/>
      <c r="CHD3298" s="137"/>
      <c r="CHE3298" s="137"/>
      <c r="CHF3298" s="137"/>
      <c r="CHG3298" s="137"/>
      <c r="CHH3298" s="137"/>
      <c r="CHI3298" s="137"/>
      <c r="CHJ3298" s="137"/>
      <c r="CHK3298" s="137"/>
      <c r="CHL3298" s="137"/>
      <c r="CHM3298" s="137"/>
      <c r="CHN3298" s="137"/>
      <c r="CHO3298" s="137"/>
      <c r="CHP3298" s="137"/>
      <c r="CHQ3298" s="137"/>
      <c r="CHR3298" s="137"/>
      <c r="CHS3298" s="137"/>
      <c r="CHT3298" s="137"/>
      <c r="CHU3298" s="137"/>
      <c r="CHV3298" s="137"/>
      <c r="CHW3298" s="137"/>
      <c r="CHX3298" s="137"/>
      <c r="CHY3298" s="137"/>
      <c r="CHZ3298" s="137"/>
      <c r="CIA3298" s="137"/>
      <c r="CIB3298" s="137"/>
      <c r="CIC3298" s="137"/>
      <c r="CID3298" s="137"/>
      <c r="CIE3298" s="137"/>
      <c r="CIF3298" s="137"/>
      <c r="CIG3298" s="137"/>
      <c r="CIH3298" s="137"/>
      <c r="CII3298" s="137"/>
      <c r="CIJ3298" s="137"/>
      <c r="CIK3298" s="137"/>
      <c r="CIL3298" s="137"/>
      <c r="CIM3298" s="137"/>
      <c r="CIN3298" s="137"/>
      <c r="CIO3298" s="137"/>
      <c r="CIP3298" s="137"/>
      <c r="CIQ3298" s="137"/>
      <c r="CIR3298" s="137"/>
      <c r="CIS3298" s="137"/>
      <c r="CIT3298" s="137"/>
      <c r="CIU3298" s="137"/>
      <c r="CIV3298" s="137"/>
      <c r="CIW3298" s="137"/>
      <c r="CIX3298" s="137"/>
      <c r="CIY3298" s="137"/>
      <c r="CIZ3298" s="137"/>
      <c r="CJA3298" s="137"/>
      <c r="CJB3298" s="137"/>
      <c r="CJC3298" s="137"/>
      <c r="CJD3298" s="137"/>
      <c r="CJE3298" s="137"/>
      <c r="CJF3298" s="137"/>
      <c r="CJG3298" s="137"/>
      <c r="CJH3298" s="137"/>
      <c r="CJI3298" s="137"/>
      <c r="CJJ3298" s="137"/>
      <c r="CJK3298" s="137"/>
      <c r="CJL3298" s="137"/>
      <c r="CJM3298" s="137"/>
      <c r="CJN3298" s="137"/>
      <c r="CJO3298" s="137"/>
      <c r="CJP3298" s="137"/>
      <c r="CJQ3298" s="137"/>
      <c r="CJR3298" s="137"/>
      <c r="CJS3298" s="137"/>
      <c r="CJT3298" s="137"/>
      <c r="CJU3298" s="137"/>
      <c r="CJV3298" s="137"/>
      <c r="CJW3298" s="137"/>
      <c r="CJX3298" s="137"/>
      <c r="CJY3298" s="137"/>
      <c r="CJZ3298" s="137"/>
      <c r="CKA3298" s="137"/>
      <c r="CKB3298" s="137"/>
      <c r="CKC3298" s="137"/>
      <c r="CKD3298" s="137"/>
      <c r="CKE3298" s="137"/>
      <c r="CKF3298" s="137"/>
      <c r="CKG3298" s="137"/>
      <c r="CKH3298" s="137"/>
      <c r="CKI3298" s="137"/>
      <c r="CKJ3298" s="137"/>
      <c r="CKK3298" s="137"/>
      <c r="CKL3298" s="137"/>
      <c r="CKM3298" s="137"/>
      <c r="CKN3298" s="137"/>
      <c r="CKO3298" s="137"/>
      <c r="CKP3298" s="137"/>
      <c r="CKQ3298" s="137"/>
      <c r="CKR3298" s="137"/>
      <c r="CKS3298" s="137"/>
      <c r="CKT3298" s="137"/>
      <c r="CKU3298" s="137"/>
      <c r="CKV3298" s="137"/>
      <c r="CKW3298" s="137"/>
      <c r="CKX3298" s="137"/>
      <c r="CKY3298" s="137"/>
      <c r="CKZ3298" s="137"/>
      <c r="CLA3298" s="137"/>
      <c r="CLB3298" s="137"/>
      <c r="CLC3298" s="137"/>
      <c r="CLD3298" s="137"/>
      <c r="CLE3298" s="137"/>
      <c r="CLF3298" s="137"/>
      <c r="CLG3298" s="137"/>
      <c r="CLH3298" s="137"/>
      <c r="CLI3298" s="137"/>
      <c r="CLJ3298" s="137"/>
      <c r="CLK3298" s="137"/>
      <c r="CLL3298" s="137"/>
      <c r="CLM3298" s="137"/>
      <c r="CLN3298" s="137"/>
      <c r="CLO3298" s="137"/>
      <c r="CLP3298" s="137"/>
      <c r="CLQ3298" s="137"/>
      <c r="CLR3298" s="137"/>
      <c r="CLS3298" s="137"/>
      <c r="CLT3298" s="137"/>
      <c r="CLU3298" s="137"/>
      <c r="CLV3298" s="137"/>
      <c r="CLW3298" s="137"/>
      <c r="CLX3298" s="137"/>
      <c r="CLY3298" s="137"/>
      <c r="CLZ3298" s="137"/>
      <c r="CMA3298" s="137"/>
      <c r="CMB3298" s="137"/>
      <c r="CMC3298" s="137"/>
      <c r="CMD3298" s="137"/>
      <c r="CME3298" s="137"/>
      <c r="CMF3298" s="137"/>
      <c r="CMG3298" s="137"/>
      <c r="CMH3298" s="137"/>
      <c r="CMI3298" s="137"/>
      <c r="CMJ3298" s="137"/>
      <c r="CMK3298" s="137"/>
      <c r="CML3298" s="137"/>
      <c r="CMM3298" s="137"/>
      <c r="CMN3298" s="137"/>
      <c r="CMO3298" s="137"/>
      <c r="CMP3298" s="137"/>
      <c r="CMQ3298" s="137"/>
      <c r="CMR3298" s="137"/>
      <c r="CMS3298" s="137"/>
      <c r="CMT3298" s="137"/>
      <c r="CMU3298" s="137"/>
      <c r="CMV3298" s="137"/>
      <c r="CMW3298" s="137"/>
      <c r="CMX3298" s="137"/>
      <c r="CMY3298" s="137"/>
      <c r="CMZ3298" s="137"/>
      <c r="CNA3298" s="137"/>
      <c r="CNB3298" s="137"/>
      <c r="CNC3298" s="137"/>
      <c r="CND3298" s="137"/>
      <c r="CNE3298" s="137"/>
      <c r="CNF3298" s="137"/>
      <c r="CNG3298" s="137"/>
      <c r="CNH3298" s="137"/>
      <c r="CNI3298" s="137"/>
      <c r="CNJ3298" s="137"/>
      <c r="CNK3298" s="137"/>
      <c r="CNL3298" s="137"/>
      <c r="CNM3298" s="137"/>
      <c r="CNN3298" s="137"/>
      <c r="CNO3298" s="137"/>
      <c r="CNP3298" s="137"/>
      <c r="CNQ3298" s="137"/>
      <c r="CNR3298" s="137"/>
      <c r="CNS3298" s="137"/>
      <c r="CNT3298" s="137"/>
      <c r="CNU3298" s="137"/>
      <c r="CNV3298" s="137"/>
      <c r="CNW3298" s="137"/>
      <c r="CNX3298" s="137"/>
      <c r="CNY3298" s="137"/>
      <c r="CNZ3298" s="137"/>
      <c r="COA3298" s="137"/>
      <c r="COB3298" s="137"/>
      <c r="COC3298" s="137"/>
      <c r="COD3298" s="137"/>
      <c r="COE3298" s="137"/>
      <c r="COF3298" s="137"/>
      <c r="COG3298" s="137"/>
      <c r="COH3298" s="137"/>
      <c r="COI3298" s="137"/>
      <c r="COJ3298" s="137"/>
      <c r="COK3298" s="137"/>
      <c r="COL3298" s="137"/>
      <c r="COM3298" s="137"/>
      <c r="CON3298" s="137"/>
      <c r="COO3298" s="137"/>
      <c r="COP3298" s="137"/>
      <c r="COQ3298" s="137"/>
      <c r="COR3298" s="137"/>
      <c r="COS3298" s="137"/>
      <c r="COT3298" s="137"/>
      <c r="COU3298" s="137"/>
      <c r="COV3298" s="137"/>
      <c r="COW3298" s="137"/>
      <c r="COX3298" s="137"/>
      <c r="COY3298" s="137"/>
      <c r="COZ3298" s="137"/>
      <c r="CPA3298" s="137"/>
      <c r="CPB3298" s="137"/>
      <c r="CPC3298" s="137"/>
      <c r="CPD3298" s="137"/>
      <c r="CPE3298" s="137"/>
      <c r="CPF3298" s="137"/>
      <c r="CPG3298" s="137"/>
      <c r="CPH3298" s="137"/>
      <c r="CPI3298" s="137"/>
      <c r="CPJ3298" s="137"/>
      <c r="CPK3298" s="137"/>
      <c r="CPL3298" s="137"/>
      <c r="CPM3298" s="137"/>
      <c r="CPN3298" s="137"/>
      <c r="CPO3298" s="137"/>
      <c r="CPP3298" s="137"/>
      <c r="CPQ3298" s="137"/>
      <c r="CPR3298" s="137"/>
      <c r="CPS3298" s="137"/>
      <c r="CPT3298" s="137"/>
      <c r="CPU3298" s="137"/>
      <c r="CPV3298" s="137"/>
      <c r="CPW3298" s="137"/>
      <c r="CPX3298" s="137"/>
      <c r="CPY3298" s="137"/>
      <c r="CPZ3298" s="137"/>
      <c r="CQA3298" s="137"/>
      <c r="CQB3298" s="137"/>
      <c r="CQC3298" s="137"/>
      <c r="CQD3298" s="137"/>
      <c r="CQE3298" s="137"/>
      <c r="CQF3298" s="137"/>
      <c r="CQG3298" s="137"/>
      <c r="CQH3298" s="137"/>
      <c r="CQI3298" s="137"/>
      <c r="CQJ3298" s="137"/>
      <c r="CQK3298" s="137"/>
      <c r="CQL3298" s="137"/>
      <c r="CQM3298" s="137"/>
      <c r="CQN3298" s="137"/>
      <c r="CQO3298" s="137"/>
      <c r="CQP3298" s="137"/>
      <c r="CQQ3298" s="137"/>
      <c r="CQR3298" s="137"/>
      <c r="CQS3298" s="137"/>
      <c r="CQT3298" s="137"/>
      <c r="CQU3298" s="137"/>
      <c r="CQV3298" s="137"/>
      <c r="CQW3298" s="137"/>
      <c r="CQX3298" s="137"/>
      <c r="CQY3298" s="137"/>
      <c r="CQZ3298" s="137"/>
      <c r="CRA3298" s="137"/>
      <c r="CRB3298" s="137"/>
      <c r="CRC3298" s="137"/>
      <c r="CRD3298" s="137"/>
      <c r="CRE3298" s="137"/>
      <c r="CRF3298" s="137"/>
      <c r="CRG3298" s="137"/>
      <c r="CRH3298" s="137"/>
      <c r="CRI3298" s="137"/>
      <c r="CRJ3298" s="137"/>
      <c r="CRK3298" s="137"/>
      <c r="CRL3298" s="137"/>
      <c r="CRM3298" s="137"/>
      <c r="CRN3298" s="137"/>
      <c r="CRO3298" s="137"/>
      <c r="CRP3298" s="137"/>
      <c r="CRQ3298" s="137"/>
      <c r="CRR3298" s="137"/>
      <c r="CRS3298" s="137"/>
      <c r="CRT3298" s="137"/>
      <c r="CRU3298" s="137"/>
      <c r="CRV3298" s="137"/>
      <c r="CRW3298" s="137"/>
      <c r="CRX3298" s="137"/>
      <c r="CRY3298" s="137"/>
      <c r="CRZ3298" s="137"/>
      <c r="CSA3298" s="137"/>
      <c r="CSB3298" s="137"/>
      <c r="CSC3298" s="137"/>
      <c r="CSD3298" s="137"/>
      <c r="CSE3298" s="137"/>
      <c r="CSF3298" s="137"/>
      <c r="CSG3298" s="137"/>
      <c r="CSH3298" s="137"/>
      <c r="CSI3298" s="137"/>
      <c r="CSJ3298" s="137"/>
      <c r="CSK3298" s="137"/>
      <c r="CSL3298" s="137"/>
      <c r="CSM3298" s="137"/>
      <c r="CSN3298" s="137"/>
      <c r="CSO3298" s="137"/>
      <c r="CSP3298" s="137"/>
      <c r="CSQ3298" s="137"/>
      <c r="CSR3298" s="137"/>
      <c r="CSS3298" s="137"/>
      <c r="CST3298" s="137"/>
      <c r="CSU3298" s="137"/>
      <c r="CSV3298" s="137"/>
      <c r="CSW3298" s="137"/>
      <c r="CSX3298" s="137"/>
      <c r="CSY3298" s="137"/>
      <c r="CSZ3298" s="137"/>
      <c r="CTA3298" s="137"/>
      <c r="CTB3298" s="137"/>
      <c r="CTC3298" s="137"/>
      <c r="CTD3298" s="137"/>
      <c r="CTE3298" s="137"/>
      <c r="CTF3298" s="137"/>
      <c r="CTG3298" s="137"/>
      <c r="CTH3298" s="137"/>
      <c r="CTI3298" s="137"/>
      <c r="CTJ3298" s="137"/>
      <c r="CTK3298" s="137"/>
      <c r="CTL3298" s="137"/>
      <c r="CTM3298" s="137"/>
      <c r="CTN3298" s="137"/>
      <c r="CTO3298" s="137"/>
      <c r="CTP3298" s="137"/>
      <c r="CTQ3298" s="137"/>
      <c r="CTR3298" s="137"/>
      <c r="CTS3298" s="137"/>
      <c r="CTT3298" s="137"/>
      <c r="CTU3298" s="137"/>
      <c r="CTV3298" s="137"/>
      <c r="CTW3298" s="137"/>
      <c r="CTX3298" s="137"/>
      <c r="CTY3298" s="137"/>
      <c r="CTZ3298" s="137"/>
      <c r="CUA3298" s="137"/>
      <c r="CUB3298" s="137"/>
      <c r="CUC3298" s="137"/>
      <c r="CUD3298" s="137"/>
      <c r="CUE3298" s="137"/>
      <c r="CUF3298" s="137"/>
      <c r="CUG3298" s="137"/>
      <c r="CUH3298" s="137"/>
      <c r="CUI3298" s="137"/>
      <c r="CUJ3298" s="137"/>
      <c r="CUK3298" s="137"/>
      <c r="CUL3298" s="137"/>
      <c r="CUM3298" s="137"/>
      <c r="CUN3298" s="137"/>
      <c r="CUO3298" s="137"/>
      <c r="CUP3298" s="137"/>
      <c r="CUQ3298" s="137"/>
      <c r="CUR3298" s="137"/>
      <c r="CUS3298" s="137"/>
      <c r="CUT3298" s="137"/>
      <c r="CUU3298" s="137"/>
      <c r="CUV3298" s="137"/>
      <c r="CUW3298" s="137"/>
      <c r="CUX3298" s="137"/>
      <c r="CUY3298" s="137"/>
      <c r="CUZ3298" s="137"/>
      <c r="CVA3298" s="137"/>
      <c r="CVB3298" s="137"/>
      <c r="CVC3298" s="137"/>
      <c r="CVD3298" s="137"/>
      <c r="CVE3298" s="137"/>
      <c r="CVF3298" s="137"/>
      <c r="CVG3298" s="137"/>
      <c r="CVH3298" s="137"/>
      <c r="CVI3298" s="137"/>
      <c r="CVJ3298" s="137"/>
      <c r="CVK3298" s="137"/>
      <c r="CVL3298" s="137"/>
      <c r="CVM3298" s="137"/>
      <c r="CVN3298" s="137"/>
      <c r="CVO3298" s="137"/>
      <c r="CVP3298" s="137"/>
      <c r="CVQ3298" s="137"/>
      <c r="CVR3298" s="137"/>
      <c r="CVS3298" s="137"/>
      <c r="CVT3298" s="137"/>
      <c r="CVU3298" s="137"/>
      <c r="CVV3298" s="137"/>
      <c r="CVW3298" s="137"/>
      <c r="CVX3298" s="137"/>
      <c r="CVY3298" s="137"/>
      <c r="CVZ3298" s="137"/>
      <c r="CWA3298" s="137"/>
      <c r="CWB3298" s="137"/>
      <c r="CWC3298" s="137"/>
      <c r="CWD3298" s="137"/>
      <c r="CWE3298" s="137"/>
      <c r="CWF3298" s="137"/>
      <c r="CWG3298" s="137"/>
      <c r="CWH3298" s="137"/>
      <c r="CWI3298" s="137"/>
      <c r="CWJ3298" s="137"/>
      <c r="CWK3298" s="137"/>
      <c r="CWL3298" s="137"/>
      <c r="CWM3298" s="137"/>
      <c r="CWN3298" s="137"/>
      <c r="CWO3298" s="137"/>
      <c r="CWP3298" s="137"/>
      <c r="CWQ3298" s="137"/>
      <c r="CWR3298" s="137"/>
      <c r="CWS3298" s="137"/>
      <c r="CWT3298" s="137"/>
      <c r="CWU3298" s="137"/>
      <c r="CWV3298" s="137"/>
      <c r="CWW3298" s="137"/>
      <c r="CWX3298" s="137"/>
      <c r="CWY3298" s="137"/>
      <c r="CWZ3298" s="137"/>
      <c r="CXA3298" s="137"/>
      <c r="CXB3298" s="137"/>
      <c r="CXC3298" s="137"/>
      <c r="CXD3298" s="137"/>
      <c r="CXE3298" s="137"/>
      <c r="CXF3298" s="137"/>
      <c r="CXG3298" s="137"/>
      <c r="CXH3298" s="137"/>
      <c r="CXI3298" s="137"/>
      <c r="CXJ3298" s="137"/>
      <c r="CXK3298" s="137"/>
      <c r="CXL3298" s="137"/>
      <c r="CXM3298" s="137"/>
      <c r="CXN3298" s="137"/>
      <c r="CXO3298" s="137"/>
      <c r="CXP3298" s="137"/>
      <c r="CXQ3298" s="137"/>
      <c r="CXR3298" s="137"/>
      <c r="CXS3298" s="137"/>
      <c r="CXT3298" s="137"/>
      <c r="CXU3298" s="137"/>
      <c r="CXV3298" s="137"/>
      <c r="CXW3298" s="137"/>
      <c r="CXX3298" s="137"/>
      <c r="CXY3298" s="137"/>
      <c r="CXZ3298" s="137"/>
      <c r="CYA3298" s="137"/>
      <c r="CYB3298" s="137"/>
      <c r="CYC3298" s="137"/>
      <c r="CYD3298" s="137"/>
      <c r="CYE3298" s="137"/>
      <c r="CYF3298" s="137"/>
      <c r="CYG3298" s="137"/>
      <c r="CYH3298" s="137"/>
      <c r="CYI3298" s="137"/>
      <c r="CYJ3298" s="137"/>
      <c r="CYK3298" s="137"/>
      <c r="CYL3298" s="137"/>
      <c r="CYM3298" s="137"/>
      <c r="CYN3298" s="137"/>
      <c r="CYO3298" s="137"/>
      <c r="CYP3298" s="137"/>
      <c r="CYQ3298" s="137"/>
      <c r="CYR3298" s="137"/>
      <c r="CYS3298" s="137"/>
      <c r="CYT3298" s="137"/>
      <c r="CYU3298" s="137"/>
      <c r="CYV3298" s="137"/>
      <c r="CYW3298" s="137"/>
      <c r="CYX3298" s="137"/>
      <c r="CYY3298" s="137"/>
      <c r="CYZ3298" s="137"/>
      <c r="CZA3298" s="137"/>
      <c r="CZB3298" s="137"/>
      <c r="CZC3298" s="137"/>
      <c r="CZD3298" s="137"/>
      <c r="CZE3298" s="137"/>
      <c r="CZF3298" s="137"/>
      <c r="CZG3298" s="137"/>
      <c r="CZH3298" s="137"/>
      <c r="CZI3298" s="137"/>
      <c r="CZJ3298" s="137"/>
      <c r="CZK3298" s="137"/>
      <c r="CZL3298" s="137"/>
      <c r="CZM3298" s="137"/>
      <c r="CZN3298" s="137"/>
      <c r="CZO3298" s="137"/>
      <c r="CZP3298" s="137"/>
      <c r="CZQ3298" s="137"/>
      <c r="CZR3298" s="137"/>
      <c r="CZS3298" s="137"/>
      <c r="CZT3298" s="137"/>
      <c r="CZU3298" s="137"/>
      <c r="CZV3298" s="137"/>
      <c r="CZW3298" s="137"/>
      <c r="CZX3298" s="137"/>
      <c r="CZY3298" s="137"/>
      <c r="CZZ3298" s="137"/>
      <c r="DAA3298" s="137"/>
      <c r="DAB3298" s="137"/>
      <c r="DAC3298" s="137"/>
      <c r="DAD3298" s="137"/>
      <c r="DAE3298" s="137"/>
      <c r="DAF3298" s="137"/>
      <c r="DAG3298" s="137"/>
      <c r="DAH3298" s="137"/>
      <c r="DAI3298" s="137"/>
      <c r="DAJ3298" s="137"/>
      <c r="DAK3298" s="137"/>
      <c r="DAL3298" s="137"/>
      <c r="DAM3298" s="137"/>
      <c r="DAN3298" s="137"/>
      <c r="DAO3298" s="137"/>
      <c r="DAP3298" s="137"/>
      <c r="DAQ3298" s="137"/>
      <c r="DAR3298" s="137"/>
      <c r="DAS3298" s="137"/>
      <c r="DAT3298" s="137"/>
      <c r="DAU3298" s="137"/>
      <c r="DAV3298" s="137"/>
      <c r="DAW3298" s="137"/>
      <c r="DAX3298" s="137"/>
      <c r="DAY3298" s="137"/>
      <c r="DAZ3298" s="137"/>
      <c r="DBA3298" s="137"/>
      <c r="DBB3298" s="137"/>
      <c r="DBC3298" s="137"/>
      <c r="DBD3298" s="137"/>
      <c r="DBE3298" s="137"/>
      <c r="DBF3298" s="137"/>
      <c r="DBG3298" s="137"/>
      <c r="DBH3298" s="137"/>
      <c r="DBI3298" s="137"/>
      <c r="DBJ3298" s="137"/>
      <c r="DBK3298" s="137"/>
      <c r="DBL3298" s="137"/>
      <c r="DBM3298" s="137"/>
      <c r="DBN3298" s="137"/>
      <c r="DBO3298" s="137"/>
      <c r="DBP3298" s="137"/>
      <c r="DBQ3298" s="137"/>
      <c r="DBR3298" s="137"/>
      <c r="DBS3298" s="137"/>
      <c r="DBT3298" s="137"/>
      <c r="DBU3298" s="137"/>
      <c r="DBV3298" s="137"/>
      <c r="DBW3298" s="137"/>
      <c r="DBX3298" s="137"/>
      <c r="DBY3298" s="137"/>
      <c r="DBZ3298" s="137"/>
      <c r="DCA3298" s="137"/>
      <c r="DCB3298" s="137"/>
      <c r="DCC3298" s="137"/>
      <c r="DCD3298" s="137"/>
      <c r="DCE3298" s="137"/>
      <c r="DCF3298" s="137"/>
      <c r="DCG3298" s="137"/>
      <c r="DCH3298" s="137"/>
      <c r="DCI3298" s="137"/>
      <c r="DCJ3298" s="137"/>
      <c r="DCK3298" s="137"/>
      <c r="DCL3298" s="137"/>
      <c r="DCM3298" s="137"/>
      <c r="DCN3298" s="137"/>
      <c r="DCO3298" s="137"/>
      <c r="DCP3298" s="137"/>
      <c r="DCQ3298" s="137"/>
      <c r="DCR3298" s="137"/>
      <c r="DCS3298" s="137"/>
      <c r="DCT3298" s="137"/>
      <c r="DCU3298" s="137"/>
      <c r="DCV3298" s="137"/>
      <c r="DCW3298" s="137"/>
      <c r="DCX3298" s="137"/>
      <c r="DCY3298" s="137"/>
      <c r="DCZ3298" s="137"/>
      <c r="DDA3298" s="137"/>
      <c r="DDB3298" s="137"/>
      <c r="DDC3298" s="137"/>
      <c r="DDD3298" s="137"/>
      <c r="DDE3298" s="137"/>
      <c r="DDF3298" s="137"/>
      <c r="DDG3298" s="137"/>
      <c r="DDH3298" s="137"/>
      <c r="DDI3298" s="137"/>
      <c r="DDJ3298" s="137"/>
      <c r="DDK3298" s="137"/>
      <c r="DDL3298" s="137"/>
      <c r="DDM3298" s="137"/>
      <c r="DDN3298" s="137"/>
      <c r="DDO3298" s="137"/>
      <c r="DDP3298" s="137"/>
      <c r="DDQ3298" s="137"/>
      <c r="DDR3298" s="137"/>
      <c r="DDS3298" s="137"/>
      <c r="DDT3298" s="137"/>
      <c r="DDU3298" s="137"/>
      <c r="DDV3298" s="137"/>
      <c r="DDW3298" s="137"/>
      <c r="DDX3298" s="137"/>
      <c r="DDY3298" s="137"/>
      <c r="DDZ3298" s="137"/>
      <c r="DEA3298" s="137"/>
      <c r="DEB3298" s="137"/>
      <c r="DEC3298" s="137"/>
      <c r="DED3298" s="137"/>
      <c r="DEE3298" s="137"/>
      <c r="DEF3298" s="137"/>
      <c r="DEG3298" s="137"/>
      <c r="DEH3298" s="137"/>
      <c r="DEI3298" s="137"/>
      <c r="DEJ3298" s="137"/>
      <c r="DEK3298" s="137"/>
      <c r="DEL3298" s="137"/>
      <c r="DEM3298" s="137"/>
      <c r="DEN3298" s="137"/>
      <c r="DEO3298" s="137"/>
      <c r="DEP3298" s="137"/>
      <c r="DEQ3298" s="137"/>
      <c r="DER3298" s="137"/>
      <c r="DES3298" s="137"/>
      <c r="DET3298" s="137"/>
      <c r="DEU3298" s="137"/>
      <c r="DEV3298" s="137"/>
      <c r="DEW3298" s="137"/>
      <c r="DEX3298" s="137"/>
      <c r="DEY3298" s="137"/>
      <c r="DEZ3298" s="137"/>
      <c r="DFA3298" s="137"/>
      <c r="DFB3298" s="137"/>
      <c r="DFC3298" s="137"/>
      <c r="DFD3298" s="137"/>
      <c r="DFE3298" s="137"/>
      <c r="DFF3298" s="137"/>
      <c r="DFG3298" s="137"/>
      <c r="DFH3298" s="137"/>
      <c r="DFI3298" s="137"/>
      <c r="DFJ3298" s="137"/>
      <c r="DFK3298" s="137"/>
      <c r="DFL3298" s="137"/>
      <c r="DFM3298" s="137"/>
      <c r="DFN3298" s="137"/>
      <c r="DFO3298" s="137"/>
      <c r="DFP3298" s="137"/>
      <c r="DFQ3298" s="137"/>
      <c r="DFR3298" s="137"/>
      <c r="DFS3298" s="137"/>
      <c r="DFT3298" s="137"/>
      <c r="DFU3298" s="137"/>
      <c r="DFV3298" s="137"/>
      <c r="DFW3298" s="137"/>
      <c r="DFX3298" s="137"/>
      <c r="DFY3298" s="137"/>
      <c r="DFZ3298" s="137"/>
      <c r="DGA3298" s="137"/>
      <c r="DGB3298" s="137"/>
      <c r="DGC3298" s="137"/>
      <c r="DGD3298" s="137"/>
      <c r="DGE3298" s="137"/>
      <c r="DGF3298" s="137"/>
      <c r="DGG3298" s="137"/>
      <c r="DGH3298" s="137"/>
      <c r="DGI3298" s="137"/>
      <c r="DGJ3298" s="137"/>
      <c r="DGK3298" s="137"/>
      <c r="DGL3298" s="137"/>
      <c r="DGM3298" s="137"/>
      <c r="DGN3298" s="137"/>
      <c r="DGO3298" s="137"/>
      <c r="DGP3298" s="137"/>
      <c r="DGQ3298" s="137"/>
      <c r="DGR3298" s="137"/>
      <c r="DGS3298" s="137"/>
      <c r="DGT3298" s="137"/>
      <c r="DGU3298" s="137"/>
      <c r="DGV3298" s="137"/>
      <c r="DGW3298" s="137"/>
      <c r="DGX3298" s="137"/>
      <c r="DGY3298" s="137"/>
      <c r="DGZ3298" s="137"/>
      <c r="DHA3298" s="137"/>
      <c r="DHB3298" s="137"/>
      <c r="DHC3298" s="137"/>
      <c r="DHD3298" s="137"/>
      <c r="DHE3298" s="137"/>
      <c r="DHF3298" s="137"/>
      <c r="DHG3298" s="137"/>
      <c r="DHH3298" s="137"/>
      <c r="DHI3298" s="137"/>
      <c r="DHJ3298" s="137"/>
      <c r="DHK3298" s="137"/>
      <c r="DHL3298" s="137"/>
      <c r="DHM3298" s="137"/>
      <c r="DHN3298" s="137"/>
      <c r="DHO3298" s="137"/>
    </row>
    <row r="3299" spans="1:2927" s="148" customFormat="1" ht="26.4" customHeight="1" outlineLevel="1" x14ac:dyDescent="0.35">
      <c r="A3299" s="83" t="s">
        <v>4549</v>
      </c>
      <c r="B3299" s="109" t="s">
        <v>1331</v>
      </c>
      <c r="C3299" s="85"/>
      <c r="D3299" s="86"/>
      <c r="E3299" s="101"/>
      <c r="F3299" s="101"/>
      <c r="G3299" s="101"/>
      <c r="H3299" s="101"/>
      <c r="I3299" s="101">
        <f t="shared" si="201"/>
        <v>0</v>
      </c>
      <c r="J3299" s="101"/>
      <c r="K3299" s="101"/>
      <c r="L3299" s="101"/>
      <c r="M3299" s="101"/>
      <c r="N3299" s="101">
        <f t="shared" si="200"/>
        <v>0</v>
      </c>
      <c r="O3299" s="88">
        <v>46076</v>
      </c>
      <c r="P3299" s="88">
        <v>46091</v>
      </c>
      <c r="Q3299" s="89">
        <v>0.05</v>
      </c>
      <c r="R3299" s="90" t="s">
        <v>33</v>
      </c>
      <c r="S3299" s="91"/>
      <c r="T3299" s="91"/>
      <c r="U3299" s="102"/>
      <c r="V3299" s="137"/>
      <c r="W3299" s="137"/>
      <c r="X3299" s="137"/>
      <c r="Y3299" s="137"/>
      <c r="Z3299" s="137"/>
      <c r="AA3299" s="137"/>
      <c r="AB3299" s="137"/>
      <c r="AC3299" s="137"/>
      <c r="AD3299" s="137"/>
      <c r="AE3299" s="137"/>
      <c r="AF3299" s="137"/>
      <c r="AG3299" s="137"/>
      <c r="AH3299" s="137"/>
      <c r="AI3299" s="137"/>
      <c r="AJ3299" s="137"/>
      <c r="AK3299" s="137"/>
      <c r="AL3299" s="137"/>
      <c r="AM3299" s="137"/>
      <c r="AN3299" s="137"/>
      <c r="AO3299" s="137"/>
      <c r="AP3299" s="137"/>
      <c r="AQ3299" s="137"/>
      <c r="AR3299" s="137"/>
      <c r="AS3299" s="137"/>
      <c r="AT3299" s="137"/>
      <c r="AU3299" s="137"/>
      <c r="AV3299" s="137"/>
      <c r="AW3299" s="137"/>
      <c r="AX3299" s="137"/>
      <c r="AY3299" s="137"/>
      <c r="AZ3299" s="137"/>
      <c r="BA3299" s="137"/>
      <c r="BB3299" s="137"/>
      <c r="BC3299" s="137"/>
      <c r="BD3299" s="137"/>
      <c r="BE3299" s="137"/>
      <c r="BF3299" s="137"/>
      <c r="BG3299" s="137"/>
      <c r="BH3299" s="137"/>
      <c r="BI3299" s="137"/>
      <c r="BJ3299" s="137"/>
      <c r="BK3299" s="137"/>
      <c r="BL3299" s="137"/>
      <c r="BM3299" s="137"/>
      <c r="BN3299" s="137"/>
      <c r="BO3299" s="137"/>
      <c r="BP3299" s="137"/>
      <c r="BQ3299" s="137"/>
      <c r="BR3299" s="137"/>
      <c r="BS3299" s="137"/>
      <c r="BT3299" s="137"/>
      <c r="BU3299" s="137"/>
      <c r="BV3299" s="137"/>
      <c r="BW3299" s="137"/>
      <c r="BX3299" s="137"/>
      <c r="BY3299" s="137"/>
      <c r="BZ3299" s="137"/>
      <c r="CA3299" s="137"/>
      <c r="CB3299" s="137"/>
      <c r="CC3299" s="137"/>
      <c r="CD3299" s="137"/>
      <c r="CE3299" s="137"/>
      <c r="CF3299" s="137"/>
      <c r="CG3299" s="137"/>
      <c r="CH3299" s="137"/>
      <c r="CI3299" s="137"/>
      <c r="CJ3299" s="137"/>
      <c r="CK3299" s="137"/>
      <c r="CL3299" s="137"/>
      <c r="CM3299" s="137"/>
      <c r="CN3299" s="137"/>
      <c r="CO3299" s="137"/>
      <c r="CP3299" s="137"/>
      <c r="CQ3299" s="137"/>
      <c r="CR3299" s="137"/>
      <c r="CS3299" s="137"/>
      <c r="CT3299" s="137"/>
      <c r="CU3299" s="137"/>
      <c r="CV3299" s="137"/>
      <c r="CW3299" s="137"/>
      <c r="CX3299" s="137"/>
      <c r="CY3299" s="137"/>
      <c r="CZ3299" s="137"/>
      <c r="DA3299" s="137"/>
      <c r="DB3299" s="137"/>
      <c r="DC3299" s="137"/>
      <c r="DD3299" s="137"/>
      <c r="DE3299" s="137"/>
      <c r="DF3299" s="137"/>
      <c r="DG3299" s="137"/>
      <c r="DH3299" s="137"/>
      <c r="DI3299" s="137"/>
      <c r="DJ3299" s="137"/>
      <c r="DK3299" s="137"/>
      <c r="DL3299" s="137"/>
      <c r="DM3299" s="137"/>
      <c r="DN3299" s="137"/>
      <c r="DO3299" s="137"/>
      <c r="DP3299" s="137"/>
      <c r="DQ3299" s="137"/>
      <c r="DR3299" s="137"/>
      <c r="DS3299" s="137"/>
      <c r="DT3299" s="137"/>
      <c r="DU3299" s="137"/>
      <c r="DV3299" s="137"/>
      <c r="DW3299" s="137"/>
      <c r="DX3299" s="137"/>
      <c r="DY3299" s="137"/>
      <c r="DZ3299" s="137"/>
      <c r="EA3299" s="137"/>
      <c r="EB3299" s="137"/>
      <c r="EC3299" s="137"/>
      <c r="ED3299" s="137"/>
      <c r="EE3299" s="137"/>
      <c r="EF3299" s="137"/>
      <c r="EG3299" s="137"/>
      <c r="EH3299" s="137"/>
      <c r="EI3299" s="137"/>
      <c r="EJ3299" s="137"/>
      <c r="EK3299" s="137"/>
      <c r="EL3299" s="137"/>
      <c r="EM3299" s="137"/>
      <c r="EN3299" s="137"/>
      <c r="EO3299" s="137"/>
      <c r="EP3299" s="137"/>
      <c r="EQ3299" s="137"/>
      <c r="ER3299" s="137"/>
      <c r="ES3299" s="137"/>
      <c r="ET3299" s="137"/>
      <c r="EU3299" s="137"/>
      <c r="EV3299" s="137"/>
      <c r="EW3299" s="137"/>
      <c r="EX3299" s="137"/>
      <c r="EY3299" s="137"/>
      <c r="EZ3299" s="137"/>
      <c r="FA3299" s="137"/>
      <c r="FB3299" s="137"/>
      <c r="FC3299" s="137"/>
      <c r="FD3299" s="137"/>
      <c r="FE3299" s="137"/>
      <c r="FF3299" s="137"/>
      <c r="FG3299" s="137"/>
      <c r="FH3299" s="137"/>
      <c r="FI3299" s="137"/>
      <c r="FJ3299" s="137"/>
      <c r="FK3299" s="137"/>
      <c r="FL3299" s="137"/>
      <c r="FM3299" s="137"/>
      <c r="FN3299" s="137"/>
      <c r="FO3299" s="137"/>
      <c r="FP3299" s="137"/>
      <c r="FQ3299" s="137"/>
      <c r="FR3299" s="137"/>
      <c r="FS3299" s="137"/>
      <c r="FT3299" s="137"/>
      <c r="FU3299" s="137"/>
      <c r="FV3299" s="137"/>
      <c r="FW3299" s="137"/>
      <c r="FX3299" s="137"/>
      <c r="FY3299" s="137"/>
      <c r="FZ3299" s="137"/>
      <c r="GA3299" s="137"/>
      <c r="GB3299" s="137"/>
      <c r="GC3299" s="137"/>
      <c r="GD3299" s="137"/>
      <c r="GE3299" s="137"/>
      <c r="GF3299" s="137"/>
      <c r="GG3299" s="137"/>
      <c r="GH3299" s="137"/>
      <c r="GI3299" s="137"/>
      <c r="GJ3299" s="137"/>
      <c r="GK3299" s="137"/>
      <c r="GL3299" s="137"/>
      <c r="GM3299" s="137"/>
      <c r="GN3299" s="137"/>
      <c r="GO3299" s="137"/>
      <c r="GP3299" s="137"/>
      <c r="GQ3299" s="137"/>
      <c r="GR3299" s="137"/>
      <c r="GS3299" s="137"/>
      <c r="GT3299" s="137"/>
      <c r="GU3299" s="137"/>
      <c r="GV3299" s="137"/>
      <c r="GW3299" s="137"/>
      <c r="GX3299" s="137"/>
      <c r="GY3299" s="137"/>
      <c r="GZ3299" s="137"/>
      <c r="HA3299" s="137"/>
      <c r="HB3299" s="137"/>
      <c r="HC3299" s="137"/>
      <c r="HD3299" s="137"/>
      <c r="HE3299" s="137"/>
      <c r="HF3299" s="137"/>
      <c r="HG3299" s="137"/>
      <c r="HH3299" s="137"/>
      <c r="HI3299" s="137"/>
      <c r="HJ3299" s="137"/>
      <c r="HK3299" s="137"/>
      <c r="HL3299" s="137"/>
      <c r="HM3299" s="137"/>
      <c r="HN3299" s="137"/>
      <c r="HO3299" s="137"/>
      <c r="HP3299" s="137"/>
      <c r="HQ3299" s="137"/>
      <c r="HR3299" s="137"/>
      <c r="HS3299" s="137"/>
      <c r="HT3299" s="137"/>
      <c r="HU3299" s="137"/>
      <c r="HV3299" s="137"/>
      <c r="HW3299" s="137"/>
      <c r="HX3299" s="137"/>
      <c r="HY3299" s="137"/>
      <c r="HZ3299" s="137"/>
      <c r="IA3299" s="137"/>
      <c r="IB3299" s="137"/>
      <c r="IC3299" s="137"/>
      <c r="ID3299" s="137"/>
      <c r="IE3299" s="137"/>
      <c r="IF3299" s="137"/>
      <c r="IG3299" s="137"/>
      <c r="IH3299" s="137"/>
      <c r="II3299" s="137"/>
      <c r="IJ3299" s="137"/>
      <c r="IK3299" s="137"/>
      <c r="IL3299" s="137"/>
      <c r="IM3299" s="137"/>
      <c r="IN3299" s="137"/>
      <c r="IO3299" s="137"/>
      <c r="IP3299" s="137"/>
      <c r="IQ3299" s="137"/>
      <c r="IR3299" s="137"/>
      <c r="IS3299" s="137"/>
      <c r="IT3299" s="137"/>
      <c r="IU3299" s="137"/>
      <c r="IV3299" s="137"/>
      <c r="IW3299" s="137"/>
      <c r="IX3299" s="137"/>
      <c r="IY3299" s="137"/>
      <c r="IZ3299" s="137"/>
      <c r="JA3299" s="137"/>
      <c r="JB3299" s="137"/>
      <c r="JC3299" s="137"/>
      <c r="JD3299" s="137"/>
      <c r="JE3299" s="137"/>
      <c r="JF3299" s="137"/>
      <c r="JG3299" s="137"/>
      <c r="JH3299" s="137"/>
      <c r="JI3299" s="137"/>
      <c r="JJ3299" s="137"/>
      <c r="JK3299" s="137"/>
      <c r="JL3299" s="137"/>
      <c r="JM3299" s="137"/>
      <c r="JN3299" s="137"/>
      <c r="JO3299" s="137"/>
      <c r="JP3299" s="137"/>
      <c r="JQ3299" s="137"/>
      <c r="JR3299" s="137"/>
      <c r="JS3299" s="137"/>
      <c r="JT3299" s="137"/>
      <c r="JU3299" s="137"/>
      <c r="JV3299" s="137"/>
      <c r="JW3299" s="137"/>
      <c r="JX3299" s="137"/>
      <c r="JY3299" s="137"/>
      <c r="JZ3299" s="137"/>
      <c r="KA3299" s="137"/>
      <c r="KB3299" s="137"/>
      <c r="KC3299" s="137"/>
      <c r="KD3299" s="137"/>
      <c r="KE3299" s="137"/>
      <c r="KF3299" s="137"/>
      <c r="KG3299" s="137"/>
      <c r="KH3299" s="137"/>
      <c r="KI3299" s="137"/>
      <c r="KJ3299" s="137"/>
      <c r="KK3299" s="137"/>
      <c r="KL3299" s="137"/>
      <c r="KM3299" s="137"/>
      <c r="KN3299" s="137"/>
      <c r="KO3299" s="137"/>
      <c r="KP3299" s="137"/>
      <c r="KQ3299" s="137"/>
      <c r="KR3299" s="137"/>
      <c r="KS3299" s="137"/>
      <c r="KT3299" s="137"/>
      <c r="KU3299" s="137"/>
      <c r="KV3299" s="137"/>
      <c r="KW3299" s="137"/>
      <c r="KX3299" s="137"/>
      <c r="KY3299" s="137"/>
      <c r="KZ3299" s="137"/>
      <c r="LA3299" s="137"/>
      <c r="LB3299" s="137"/>
      <c r="LC3299" s="137"/>
      <c r="LD3299" s="137"/>
      <c r="LE3299" s="137"/>
      <c r="LF3299" s="137"/>
      <c r="LG3299" s="137"/>
      <c r="LH3299" s="137"/>
      <c r="LI3299" s="137"/>
      <c r="LJ3299" s="137"/>
      <c r="LK3299" s="137"/>
      <c r="LL3299" s="137"/>
      <c r="LM3299" s="137"/>
      <c r="LN3299" s="137"/>
      <c r="LO3299" s="137"/>
      <c r="LP3299" s="137"/>
      <c r="LQ3299" s="137"/>
      <c r="LR3299" s="137"/>
      <c r="LS3299" s="137"/>
      <c r="LT3299" s="137"/>
      <c r="LU3299" s="137"/>
      <c r="LV3299" s="137"/>
      <c r="LW3299" s="137"/>
      <c r="LX3299" s="137"/>
      <c r="LY3299" s="137"/>
      <c r="LZ3299" s="137"/>
      <c r="MA3299" s="137"/>
      <c r="MB3299" s="137"/>
      <c r="MC3299" s="137"/>
      <c r="MD3299" s="137"/>
      <c r="ME3299" s="137"/>
      <c r="MF3299" s="137"/>
      <c r="MG3299" s="137"/>
      <c r="MH3299" s="137"/>
      <c r="MI3299" s="137"/>
      <c r="MJ3299" s="137"/>
      <c r="MK3299" s="137"/>
      <c r="ML3299" s="137"/>
      <c r="MM3299" s="137"/>
      <c r="MN3299" s="137"/>
      <c r="MO3299" s="137"/>
      <c r="MP3299" s="137"/>
      <c r="MQ3299" s="137"/>
      <c r="MR3299" s="137"/>
      <c r="MS3299" s="137"/>
      <c r="MT3299" s="137"/>
      <c r="MU3299" s="137"/>
      <c r="MV3299" s="137"/>
      <c r="MW3299" s="137"/>
      <c r="MX3299" s="137"/>
      <c r="MY3299" s="137"/>
      <c r="MZ3299" s="137"/>
      <c r="NA3299" s="137"/>
      <c r="NB3299" s="137"/>
      <c r="NC3299" s="137"/>
      <c r="ND3299" s="137"/>
      <c r="NE3299" s="137"/>
      <c r="NF3299" s="137"/>
      <c r="NG3299" s="137"/>
      <c r="NH3299" s="137"/>
      <c r="NI3299" s="137"/>
      <c r="NJ3299" s="137"/>
      <c r="NK3299" s="137"/>
      <c r="NL3299" s="137"/>
      <c r="NM3299" s="137"/>
      <c r="NN3299" s="137"/>
      <c r="NO3299" s="137"/>
      <c r="NP3299" s="137"/>
      <c r="NQ3299" s="137"/>
      <c r="NR3299" s="137"/>
      <c r="NS3299" s="137"/>
      <c r="NT3299" s="137"/>
      <c r="NU3299" s="137"/>
      <c r="NV3299" s="137"/>
      <c r="NW3299" s="137"/>
      <c r="NX3299" s="137"/>
      <c r="NY3299" s="137"/>
      <c r="NZ3299" s="137"/>
      <c r="OA3299" s="137"/>
      <c r="OB3299" s="137"/>
      <c r="OC3299" s="137"/>
      <c r="OD3299" s="137"/>
      <c r="OE3299" s="137"/>
      <c r="OF3299" s="137"/>
      <c r="OG3299" s="137"/>
      <c r="OH3299" s="137"/>
      <c r="OI3299" s="137"/>
      <c r="OJ3299" s="137"/>
      <c r="OK3299" s="137"/>
      <c r="OL3299" s="137"/>
      <c r="OM3299" s="137"/>
      <c r="ON3299" s="137"/>
      <c r="OO3299" s="137"/>
      <c r="OP3299" s="137"/>
      <c r="OQ3299" s="137"/>
      <c r="OR3299" s="137"/>
      <c r="OS3299" s="137"/>
      <c r="OT3299" s="137"/>
      <c r="OU3299" s="137"/>
      <c r="OV3299" s="137"/>
      <c r="OW3299" s="137"/>
      <c r="OX3299" s="137"/>
      <c r="OY3299" s="137"/>
      <c r="OZ3299" s="137"/>
      <c r="PA3299" s="137"/>
      <c r="PB3299" s="137"/>
      <c r="PC3299" s="137"/>
      <c r="PD3299" s="137"/>
      <c r="PE3299" s="137"/>
      <c r="PF3299" s="137"/>
      <c r="PG3299" s="137"/>
      <c r="PH3299" s="137"/>
      <c r="PI3299" s="137"/>
      <c r="PJ3299" s="137"/>
      <c r="PK3299" s="137"/>
      <c r="PL3299" s="137"/>
      <c r="PM3299" s="137"/>
      <c r="PN3299" s="137"/>
      <c r="PO3299" s="137"/>
      <c r="PP3299" s="137"/>
      <c r="PQ3299" s="137"/>
      <c r="PR3299" s="137"/>
      <c r="PS3299" s="137"/>
      <c r="PT3299" s="137"/>
      <c r="PU3299" s="137"/>
      <c r="PV3299" s="137"/>
      <c r="PW3299" s="137"/>
      <c r="PX3299" s="137"/>
      <c r="PY3299" s="137"/>
      <c r="PZ3299" s="137"/>
      <c r="QA3299" s="137"/>
      <c r="QB3299" s="137"/>
      <c r="QC3299" s="137"/>
      <c r="QD3299" s="137"/>
      <c r="QE3299" s="137"/>
      <c r="QF3299" s="137"/>
      <c r="QG3299" s="137"/>
      <c r="QH3299" s="137"/>
      <c r="QI3299" s="137"/>
      <c r="QJ3299" s="137"/>
      <c r="QK3299" s="137"/>
      <c r="QL3299" s="137"/>
      <c r="QM3299" s="137"/>
      <c r="QN3299" s="137"/>
      <c r="QO3299" s="137"/>
      <c r="QP3299" s="137"/>
      <c r="QQ3299" s="137"/>
      <c r="QR3299" s="137"/>
      <c r="QS3299" s="137"/>
      <c r="QT3299" s="137"/>
      <c r="QU3299" s="137"/>
      <c r="QV3299" s="137"/>
      <c r="QW3299" s="137"/>
      <c r="QX3299" s="137"/>
      <c r="QY3299" s="137"/>
      <c r="QZ3299" s="137"/>
      <c r="RA3299" s="137"/>
      <c r="RB3299" s="137"/>
      <c r="RC3299" s="137"/>
      <c r="RD3299" s="137"/>
      <c r="RE3299" s="137"/>
      <c r="RF3299" s="137"/>
      <c r="RG3299" s="137"/>
      <c r="RH3299" s="137"/>
      <c r="RI3299" s="137"/>
      <c r="RJ3299" s="137"/>
      <c r="RK3299" s="137"/>
      <c r="RL3299" s="137"/>
      <c r="RM3299" s="137"/>
      <c r="RN3299" s="137"/>
      <c r="RO3299" s="137"/>
      <c r="RP3299" s="137"/>
      <c r="RQ3299" s="137"/>
      <c r="RR3299" s="137"/>
      <c r="RS3299" s="137"/>
      <c r="RT3299" s="137"/>
      <c r="RU3299" s="137"/>
      <c r="RV3299" s="137"/>
      <c r="RW3299" s="137"/>
      <c r="RX3299" s="137"/>
      <c r="RY3299" s="137"/>
      <c r="RZ3299" s="137"/>
      <c r="SA3299" s="137"/>
      <c r="SB3299" s="137"/>
      <c r="SC3299" s="137"/>
      <c r="SD3299" s="137"/>
      <c r="SE3299" s="137"/>
      <c r="SF3299" s="137"/>
      <c r="SG3299" s="137"/>
      <c r="SH3299" s="137"/>
      <c r="SI3299" s="137"/>
      <c r="SJ3299" s="137"/>
      <c r="SK3299" s="137"/>
      <c r="SL3299" s="137"/>
      <c r="SM3299" s="137"/>
      <c r="SN3299" s="137"/>
      <c r="SO3299" s="137"/>
      <c r="SP3299" s="137"/>
      <c r="SQ3299" s="137"/>
      <c r="SR3299" s="137"/>
      <c r="SS3299" s="137"/>
      <c r="ST3299" s="137"/>
      <c r="SU3299" s="137"/>
      <c r="SV3299" s="137"/>
      <c r="SW3299" s="137"/>
      <c r="SX3299" s="137"/>
      <c r="SY3299" s="137"/>
      <c r="SZ3299" s="137"/>
      <c r="TA3299" s="137"/>
      <c r="TB3299" s="137"/>
      <c r="TC3299" s="137"/>
      <c r="TD3299" s="137"/>
      <c r="TE3299" s="137"/>
      <c r="TF3299" s="137"/>
      <c r="TG3299" s="137"/>
      <c r="TH3299" s="137"/>
      <c r="TI3299" s="137"/>
      <c r="TJ3299" s="137"/>
      <c r="TK3299" s="137"/>
      <c r="TL3299" s="137"/>
      <c r="TM3299" s="137"/>
      <c r="TN3299" s="137"/>
      <c r="TO3299" s="137"/>
      <c r="TP3299" s="137"/>
      <c r="TQ3299" s="137"/>
      <c r="TR3299" s="137"/>
      <c r="TS3299" s="137"/>
      <c r="TT3299" s="137"/>
      <c r="TU3299" s="137"/>
      <c r="TV3299" s="137"/>
      <c r="TW3299" s="137"/>
      <c r="TX3299" s="137"/>
      <c r="TY3299" s="137"/>
      <c r="TZ3299" s="137"/>
      <c r="UA3299" s="137"/>
      <c r="UB3299" s="137"/>
      <c r="UC3299" s="137"/>
      <c r="UD3299" s="137"/>
      <c r="UE3299" s="137"/>
      <c r="UF3299" s="137"/>
      <c r="UG3299" s="137"/>
      <c r="UH3299" s="137"/>
      <c r="UI3299" s="137"/>
      <c r="UJ3299" s="137"/>
      <c r="UK3299" s="137"/>
      <c r="UL3299" s="137"/>
      <c r="UM3299" s="137"/>
      <c r="UN3299" s="137"/>
      <c r="UO3299" s="137"/>
      <c r="UP3299" s="137"/>
      <c r="UQ3299" s="137"/>
      <c r="UR3299" s="137"/>
      <c r="US3299" s="137"/>
      <c r="UT3299" s="137"/>
      <c r="UU3299" s="137"/>
      <c r="UV3299" s="137"/>
      <c r="UW3299" s="137"/>
      <c r="UX3299" s="137"/>
      <c r="UY3299" s="137"/>
      <c r="UZ3299" s="137"/>
      <c r="VA3299" s="137"/>
      <c r="VB3299" s="137"/>
      <c r="VC3299" s="137"/>
      <c r="VD3299" s="137"/>
      <c r="VE3299" s="137"/>
      <c r="VF3299" s="137"/>
      <c r="VG3299" s="137"/>
      <c r="VH3299" s="137"/>
      <c r="VI3299" s="137"/>
      <c r="VJ3299" s="137"/>
      <c r="VK3299" s="137"/>
      <c r="VL3299" s="137"/>
      <c r="VM3299" s="137"/>
      <c r="VN3299" s="137"/>
      <c r="VO3299" s="137"/>
      <c r="VP3299" s="137"/>
      <c r="VQ3299" s="137"/>
      <c r="VR3299" s="137"/>
      <c r="VS3299" s="137"/>
      <c r="VT3299" s="137"/>
      <c r="VU3299" s="137"/>
      <c r="VV3299" s="137"/>
      <c r="VW3299" s="137"/>
      <c r="VX3299" s="137"/>
      <c r="VY3299" s="137"/>
      <c r="VZ3299" s="137"/>
      <c r="WA3299" s="137"/>
      <c r="WB3299" s="137"/>
      <c r="WC3299" s="137"/>
      <c r="WD3299" s="137"/>
      <c r="WE3299" s="137"/>
      <c r="WF3299" s="137"/>
      <c r="WG3299" s="137"/>
      <c r="WH3299" s="137"/>
      <c r="WI3299" s="137"/>
      <c r="WJ3299" s="137"/>
      <c r="WK3299" s="137"/>
      <c r="WL3299" s="137"/>
      <c r="WM3299" s="137"/>
      <c r="WN3299" s="137"/>
      <c r="WO3299" s="137"/>
      <c r="WP3299" s="137"/>
      <c r="WQ3299" s="137"/>
      <c r="WR3299" s="137"/>
      <c r="WS3299" s="137"/>
      <c r="WT3299" s="137"/>
      <c r="WU3299" s="137"/>
      <c r="WV3299" s="137"/>
      <c r="WW3299" s="137"/>
      <c r="WX3299" s="137"/>
      <c r="WY3299" s="137"/>
      <c r="WZ3299" s="137"/>
      <c r="XA3299" s="137"/>
      <c r="XB3299" s="137"/>
      <c r="XC3299" s="137"/>
      <c r="XD3299" s="137"/>
      <c r="XE3299" s="137"/>
      <c r="XF3299" s="137"/>
      <c r="XG3299" s="137"/>
      <c r="XH3299" s="137"/>
      <c r="XI3299" s="137"/>
      <c r="XJ3299" s="137"/>
      <c r="XK3299" s="137"/>
      <c r="XL3299" s="137"/>
      <c r="XM3299" s="137"/>
      <c r="XN3299" s="137"/>
      <c r="XO3299" s="137"/>
      <c r="XP3299" s="137"/>
      <c r="XQ3299" s="137"/>
      <c r="XR3299" s="137"/>
      <c r="XS3299" s="137"/>
      <c r="XT3299" s="137"/>
      <c r="XU3299" s="137"/>
      <c r="XV3299" s="137"/>
      <c r="XW3299" s="137"/>
      <c r="XX3299" s="137"/>
      <c r="XY3299" s="137"/>
      <c r="XZ3299" s="137"/>
      <c r="YA3299" s="137"/>
      <c r="YB3299" s="137"/>
      <c r="YC3299" s="137"/>
      <c r="YD3299" s="137"/>
      <c r="YE3299" s="137"/>
      <c r="YF3299" s="137"/>
      <c r="YG3299" s="137"/>
      <c r="YH3299" s="137"/>
      <c r="YI3299" s="137"/>
      <c r="YJ3299" s="137"/>
      <c r="YK3299" s="137"/>
      <c r="YL3299" s="137"/>
      <c r="YM3299" s="137"/>
      <c r="YN3299" s="137"/>
      <c r="YO3299" s="137"/>
      <c r="YP3299" s="137"/>
      <c r="YQ3299" s="137"/>
      <c r="YR3299" s="137"/>
      <c r="YS3299" s="137"/>
      <c r="YT3299" s="137"/>
      <c r="YU3299" s="137"/>
      <c r="YV3299" s="137"/>
      <c r="YW3299" s="137"/>
      <c r="YX3299" s="137"/>
      <c r="YY3299" s="137"/>
      <c r="YZ3299" s="137"/>
      <c r="ZA3299" s="137"/>
      <c r="ZB3299" s="137"/>
      <c r="ZC3299" s="137"/>
      <c r="ZD3299" s="137"/>
      <c r="ZE3299" s="137"/>
      <c r="ZF3299" s="137"/>
      <c r="ZG3299" s="137"/>
      <c r="ZH3299" s="137"/>
      <c r="ZI3299" s="137"/>
      <c r="ZJ3299" s="137"/>
      <c r="ZK3299" s="137"/>
      <c r="ZL3299" s="137"/>
      <c r="ZM3299" s="137"/>
      <c r="ZN3299" s="137"/>
      <c r="ZO3299" s="137"/>
      <c r="ZP3299" s="137"/>
      <c r="ZQ3299" s="137"/>
      <c r="ZR3299" s="137"/>
      <c r="ZS3299" s="137"/>
      <c r="ZT3299" s="137"/>
      <c r="ZU3299" s="137"/>
      <c r="ZV3299" s="137"/>
      <c r="ZW3299" s="137"/>
      <c r="ZX3299" s="137"/>
      <c r="ZY3299" s="137"/>
      <c r="ZZ3299" s="137"/>
      <c r="AAA3299" s="137"/>
      <c r="AAB3299" s="137"/>
      <c r="AAC3299" s="137"/>
      <c r="AAD3299" s="137"/>
      <c r="AAE3299" s="137"/>
      <c r="AAF3299" s="137"/>
      <c r="AAG3299" s="137"/>
      <c r="AAH3299" s="137"/>
      <c r="AAI3299" s="137"/>
      <c r="AAJ3299" s="137"/>
      <c r="AAK3299" s="137"/>
      <c r="AAL3299" s="137"/>
      <c r="AAM3299" s="137"/>
      <c r="AAN3299" s="137"/>
      <c r="AAO3299" s="137"/>
      <c r="AAP3299" s="137"/>
      <c r="AAQ3299" s="137"/>
      <c r="AAR3299" s="137"/>
      <c r="AAS3299" s="137"/>
      <c r="AAT3299" s="137"/>
      <c r="AAU3299" s="137"/>
      <c r="AAV3299" s="137"/>
      <c r="AAW3299" s="137"/>
      <c r="AAX3299" s="137"/>
      <c r="AAY3299" s="137"/>
      <c r="AAZ3299" s="137"/>
      <c r="ABA3299" s="137"/>
      <c r="ABB3299" s="137"/>
      <c r="ABC3299" s="137"/>
      <c r="ABD3299" s="137"/>
      <c r="ABE3299" s="137"/>
      <c r="ABF3299" s="137"/>
      <c r="ABG3299" s="137"/>
      <c r="ABH3299" s="137"/>
      <c r="ABI3299" s="137"/>
      <c r="ABJ3299" s="137"/>
      <c r="ABK3299" s="137"/>
      <c r="ABL3299" s="137"/>
      <c r="ABM3299" s="137"/>
      <c r="ABN3299" s="137"/>
      <c r="ABO3299" s="137"/>
      <c r="ABP3299" s="137"/>
      <c r="ABQ3299" s="137"/>
      <c r="ABR3299" s="137"/>
      <c r="ABS3299" s="137"/>
      <c r="ABT3299" s="137"/>
      <c r="ABU3299" s="137"/>
      <c r="ABV3299" s="137"/>
      <c r="ABW3299" s="137"/>
      <c r="ABX3299" s="137"/>
      <c r="ABY3299" s="137"/>
      <c r="ABZ3299" s="137"/>
      <c r="ACA3299" s="137"/>
      <c r="ACB3299" s="137"/>
      <c r="ACC3299" s="137"/>
      <c r="ACD3299" s="137"/>
      <c r="ACE3299" s="137"/>
      <c r="ACF3299" s="137"/>
      <c r="ACG3299" s="137"/>
      <c r="ACH3299" s="137"/>
      <c r="ACI3299" s="137"/>
      <c r="ACJ3299" s="137"/>
      <c r="ACK3299" s="137"/>
      <c r="ACL3299" s="137"/>
      <c r="ACM3299" s="137"/>
      <c r="ACN3299" s="137"/>
      <c r="ACO3299" s="137"/>
      <c r="ACP3299" s="137"/>
      <c r="ACQ3299" s="137"/>
      <c r="ACR3299" s="137"/>
      <c r="ACS3299" s="137"/>
      <c r="ACT3299" s="137"/>
      <c r="ACU3299" s="137"/>
      <c r="ACV3299" s="137"/>
      <c r="ACW3299" s="137"/>
      <c r="ACX3299" s="137"/>
      <c r="ACY3299" s="137"/>
      <c r="ACZ3299" s="137"/>
      <c r="ADA3299" s="137"/>
      <c r="ADB3299" s="137"/>
      <c r="ADC3299" s="137"/>
      <c r="ADD3299" s="137"/>
      <c r="ADE3299" s="137"/>
      <c r="ADF3299" s="137"/>
      <c r="ADG3299" s="137"/>
      <c r="ADH3299" s="137"/>
      <c r="ADI3299" s="137"/>
      <c r="ADJ3299" s="137"/>
      <c r="ADK3299" s="137"/>
      <c r="ADL3299" s="137"/>
      <c r="ADM3299" s="137"/>
      <c r="ADN3299" s="137"/>
      <c r="ADO3299" s="137"/>
      <c r="ADP3299" s="137"/>
      <c r="ADQ3299" s="137"/>
      <c r="ADR3299" s="137"/>
      <c r="ADS3299" s="137"/>
      <c r="ADT3299" s="137"/>
      <c r="ADU3299" s="137"/>
      <c r="ADV3299" s="137"/>
      <c r="ADW3299" s="137"/>
      <c r="ADX3299" s="137"/>
      <c r="ADY3299" s="137"/>
      <c r="ADZ3299" s="137"/>
      <c r="AEA3299" s="137"/>
      <c r="AEB3299" s="137"/>
      <c r="AEC3299" s="137"/>
      <c r="AED3299" s="137"/>
      <c r="AEE3299" s="137"/>
      <c r="AEF3299" s="137"/>
      <c r="AEG3299" s="137"/>
      <c r="AEH3299" s="137"/>
      <c r="AEI3299" s="137"/>
      <c r="AEJ3299" s="137"/>
      <c r="AEK3299" s="137"/>
      <c r="AEL3299" s="137"/>
      <c r="AEM3299" s="137"/>
      <c r="AEN3299" s="137"/>
      <c r="AEO3299" s="137"/>
      <c r="AEP3299" s="137"/>
      <c r="AEQ3299" s="137"/>
      <c r="AER3299" s="137"/>
      <c r="AES3299" s="137"/>
      <c r="AET3299" s="137"/>
      <c r="AEU3299" s="137"/>
      <c r="AEV3299" s="137"/>
      <c r="AEW3299" s="137"/>
      <c r="AEX3299" s="137"/>
      <c r="AEY3299" s="137"/>
      <c r="AEZ3299" s="137"/>
      <c r="AFA3299" s="137"/>
      <c r="AFB3299" s="137"/>
      <c r="AFC3299" s="137"/>
      <c r="AFD3299" s="137"/>
      <c r="AFE3299" s="137"/>
      <c r="AFF3299" s="137"/>
      <c r="AFG3299" s="137"/>
      <c r="AFH3299" s="137"/>
      <c r="AFI3299" s="137"/>
      <c r="AFJ3299" s="137"/>
      <c r="AFK3299" s="137"/>
      <c r="AFL3299" s="137"/>
      <c r="AFM3299" s="137"/>
      <c r="AFN3299" s="137"/>
      <c r="AFO3299" s="137"/>
      <c r="AFP3299" s="137"/>
      <c r="AFQ3299" s="137"/>
      <c r="AFR3299" s="137"/>
      <c r="AFS3299" s="137"/>
      <c r="AFT3299" s="137"/>
      <c r="AFU3299" s="137"/>
      <c r="AFV3299" s="137"/>
      <c r="AFW3299" s="137"/>
      <c r="AFX3299" s="137"/>
      <c r="AFY3299" s="137"/>
      <c r="AFZ3299" s="137"/>
      <c r="AGA3299" s="137"/>
      <c r="AGB3299" s="137"/>
      <c r="AGC3299" s="137"/>
      <c r="AGD3299" s="137"/>
      <c r="AGE3299" s="137"/>
      <c r="AGF3299" s="137"/>
      <c r="AGG3299" s="137"/>
      <c r="AGH3299" s="137"/>
      <c r="AGI3299" s="137"/>
      <c r="AGJ3299" s="137"/>
      <c r="AGK3299" s="137"/>
      <c r="AGL3299" s="137"/>
      <c r="AGM3299" s="137"/>
      <c r="AGN3299" s="137"/>
      <c r="AGO3299" s="137"/>
      <c r="AGP3299" s="137"/>
      <c r="AGQ3299" s="137"/>
      <c r="AGR3299" s="137"/>
      <c r="AGS3299" s="137"/>
      <c r="AGT3299" s="137"/>
      <c r="AGU3299" s="137"/>
      <c r="AGV3299" s="137"/>
      <c r="AGW3299" s="137"/>
      <c r="AGX3299" s="137"/>
      <c r="AGY3299" s="137"/>
      <c r="AGZ3299" s="137"/>
      <c r="AHA3299" s="137"/>
      <c r="AHB3299" s="137"/>
      <c r="AHC3299" s="137"/>
      <c r="AHD3299" s="137"/>
      <c r="AHE3299" s="137"/>
      <c r="AHF3299" s="137"/>
      <c r="AHG3299" s="137"/>
      <c r="AHH3299" s="137"/>
      <c r="AHI3299" s="137"/>
      <c r="AHJ3299" s="137"/>
      <c r="AHK3299" s="137"/>
      <c r="AHL3299" s="137"/>
      <c r="AHM3299" s="137"/>
      <c r="AHN3299" s="137"/>
      <c r="AHO3299" s="137"/>
      <c r="AHP3299" s="137"/>
      <c r="AHQ3299" s="137"/>
      <c r="AHR3299" s="137"/>
      <c r="AHS3299" s="137"/>
      <c r="AHT3299" s="137"/>
      <c r="AHU3299" s="137"/>
      <c r="AHV3299" s="137"/>
      <c r="AHW3299" s="137"/>
      <c r="AHX3299" s="137"/>
      <c r="AHY3299" s="137"/>
      <c r="AHZ3299" s="137"/>
      <c r="AIA3299" s="137"/>
      <c r="AIB3299" s="137"/>
      <c r="AIC3299" s="137"/>
      <c r="AID3299" s="137"/>
      <c r="AIE3299" s="137"/>
      <c r="AIF3299" s="137"/>
      <c r="AIG3299" s="137"/>
      <c r="AIH3299" s="137"/>
      <c r="AII3299" s="137"/>
      <c r="AIJ3299" s="137"/>
      <c r="AIK3299" s="137"/>
      <c r="AIL3299" s="137"/>
      <c r="AIM3299" s="137"/>
      <c r="AIN3299" s="137"/>
      <c r="AIO3299" s="137"/>
      <c r="AIP3299" s="137"/>
      <c r="AIQ3299" s="137"/>
      <c r="AIR3299" s="137"/>
      <c r="AIS3299" s="137"/>
      <c r="AIT3299" s="137"/>
      <c r="AIU3299" s="137"/>
      <c r="AIV3299" s="137"/>
      <c r="AIW3299" s="137"/>
      <c r="AIX3299" s="137"/>
      <c r="AIY3299" s="137"/>
      <c r="AIZ3299" s="137"/>
      <c r="AJA3299" s="137"/>
      <c r="AJB3299" s="137"/>
      <c r="AJC3299" s="137"/>
      <c r="AJD3299" s="137"/>
      <c r="AJE3299" s="137"/>
      <c r="AJF3299" s="137"/>
      <c r="AJG3299" s="137"/>
      <c r="AJH3299" s="137"/>
      <c r="AJI3299" s="137"/>
      <c r="AJJ3299" s="137"/>
      <c r="AJK3299" s="137"/>
      <c r="AJL3299" s="137"/>
      <c r="AJM3299" s="137"/>
      <c r="AJN3299" s="137"/>
      <c r="AJO3299" s="137"/>
      <c r="AJP3299" s="137"/>
      <c r="AJQ3299" s="137"/>
      <c r="AJR3299" s="137"/>
      <c r="AJS3299" s="137"/>
      <c r="AJT3299" s="137"/>
      <c r="AJU3299" s="137"/>
      <c r="AJV3299" s="137"/>
      <c r="AJW3299" s="137"/>
      <c r="AJX3299" s="137"/>
      <c r="AJY3299" s="137"/>
      <c r="AJZ3299" s="137"/>
      <c r="AKA3299" s="137"/>
      <c r="AKB3299" s="137"/>
      <c r="AKC3299" s="137"/>
      <c r="AKD3299" s="137"/>
      <c r="AKE3299" s="137"/>
      <c r="AKF3299" s="137"/>
      <c r="AKG3299" s="137"/>
      <c r="AKH3299" s="137"/>
      <c r="AKI3299" s="137"/>
      <c r="AKJ3299" s="137"/>
      <c r="AKK3299" s="137"/>
      <c r="AKL3299" s="137"/>
      <c r="AKM3299" s="137"/>
      <c r="AKN3299" s="137"/>
      <c r="AKO3299" s="137"/>
      <c r="AKP3299" s="137"/>
      <c r="AKQ3299" s="137"/>
      <c r="AKR3299" s="137"/>
      <c r="AKS3299" s="137"/>
      <c r="AKT3299" s="137"/>
      <c r="AKU3299" s="137"/>
      <c r="AKV3299" s="137"/>
      <c r="AKW3299" s="137"/>
      <c r="AKX3299" s="137"/>
      <c r="AKY3299" s="137"/>
      <c r="AKZ3299" s="137"/>
      <c r="ALA3299" s="137"/>
      <c r="ALB3299" s="137"/>
      <c r="ALC3299" s="137"/>
      <c r="ALD3299" s="137"/>
      <c r="ALE3299" s="137"/>
      <c r="ALF3299" s="137"/>
      <c r="ALG3299" s="137"/>
      <c r="ALH3299" s="137"/>
      <c r="ALI3299" s="137"/>
      <c r="ALJ3299" s="137"/>
      <c r="ALK3299" s="137"/>
      <c r="ALL3299" s="137"/>
      <c r="ALM3299" s="137"/>
      <c r="ALN3299" s="137"/>
      <c r="ALO3299" s="137"/>
      <c r="ALP3299" s="137"/>
      <c r="ALQ3299" s="137"/>
      <c r="ALR3299" s="137"/>
      <c r="ALS3299" s="137"/>
      <c r="ALT3299" s="137"/>
      <c r="ALU3299" s="137"/>
      <c r="ALV3299" s="137"/>
      <c r="ALW3299" s="137"/>
      <c r="ALX3299" s="137"/>
      <c r="ALY3299" s="137"/>
      <c r="ALZ3299" s="137"/>
      <c r="AMA3299" s="137"/>
      <c r="AMB3299" s="137"/>
      <c r="AMC3299" s="137"/>
      <c r="AMD3299" s="137"/>
      <c r="AME3299" s="137"/>
      <c r="AMF3299" s="137"/>
      <c r="AMG3299" s="137"/>
      <c r="AMH3299" s="137"/>
      <c r="AMI3299" s="137"/>
      <c r="AMJ3299" s="137"/>
      <c r="AMK3299" s="137"/>
      <c r="AML3299" s="137"/>
      <c r="AMM3299" s="137"/>
      <c r="AMN3299" s="137"/>
      <c r="AMO3299" s="137"/>
      <c r="AMP3299" s="137"/>
      <c r="AMQ3299" s="137"/>
      <c r="AMR3299" s="137"/>
      <c r="AMS3299" s="137"/>
      <c r="AMT3299" s="137"/>
      <c r="AMU3299" s="137"/>
      <c r="AMV3299" s="137"/>
      <c r="AMW3299" s="137"/>
      <c r="AMX3299" s="137"/>
      <c r="AMY3299" s="137"/>
      <c r="AMZ3299" s="137"/>
      <c r="ANA3299" s="137"/>
      <c r="ANB3299" s="137"/>
      <c r="ANC3299" s="137"/>
      <c r="AND3299" s="137"/>
      <c r="ANE3299" s="137"/>
      <c r="ANF3299" s="137"/>
      <c r="ANG3299" s="137"/>
      <c r="ANH3299" s="137"/>
      <c r="ANI3299" s="137"/>
      <c r="ANJ3299" s="137"/>
      <c r="ANK3299" s="137"/>
      <c r="ANL3299" s="137"/>
      <c r="ANM3299" s="137"/>
      <c r="ANN3299" s="137"/>
      <c r="ANO3299" s="137"/>
      <c r="ANP3299" s="137"/>
      <c r="ANQ3299" s="137"/>
      <c r="ANR3299" s="137"/>
      <c r="ANS3299" s="137"/>
      <c r="ANT3299" s="137"/>
      <c r="ANU3299" s="137"/>
      <c r="ANV3299" s="137"/>
      <c r="ANW3299" s="137"/>
      <c r="ANX3299" s="137"/>
      <c r="ANY3299" s="137"/>
      <c r="ANZ3299" s="137"/>
      <c r="AOA3299" s="137"/>
      <c r="AOB3299" s="137"/>
      <c r="AOC3299" s="137"/>
      <c r="AOD3299" s="137"/>
      <c r="AOE3299" s="137"/>
      <c r="AOF3299" s="137"/>
      <c r="AOG3299" s="137"/>
      <c r="AOH3299" s="137"/>
      <c r="AOI3299" s="137"/>
      <c r="AOJ3299" s="137"/>
      <c r="AOK3299" s="137"/>
      <c r="AOL3299" s="137"/>
      <c r="AOM3299" s="137"/>
      <c r="AON3299" s="137"/>
      <c r="AOO3299" s="137"/>
      <c r="AOP3299" s="137"/>
      <c r="AOQ3299" s="137"/>
      <c r="AOR3299" s="137"/>
      <c r="AOS3299" s="137"/>
      <c r="AOT3299" s="137"/>
      <c r="AOU3299" s="137"/>
      <c r="AOV3299" s="137"/>
      <c r="AOW3299" s="137"/>
      <c r="AOX3299" s="137"/>
      <c r="AOY3299" s="137"/>
      <c r="AOZ3299" s="137"/>
      <c r="APA3299" s="137"/>
      <c r="APB3299" s="137"/>
      <c r="APC3299" s="137"/>
      <c r="APD3299" s="137"/>
      <c r="APE3299" s="137"/>
      <c r="APF3299" s="137"/>
      <c r="APG3299" s="137"/>
      <c r="APH3299" s="137"/>
      <c r="API3299" s="137"/>
      <c r="APJ3299" s="137"/>
      <c r="APK3299" s="137"/>
      <c r="APL3299" s="137"/>
      <c r="APM3299" s="137"/>
      <c r="APN3299" s="137"/>
      <c r="APO3299" s="137"/>
      <c r="APP3299" s="137"/>
      <c r="APQ3299" s="137"/>
      <c r="APR3299" s="137"/>
      <c r="APS3299" s="137"/>
      <c r="APT3299" s="137"/>
      <c r="APU3299" s="137"/>
      <c r="APV3299" s="137"/>
      <c r="APW3299" s="137"/>
      <c r="APX3299" s="137"/>
      <c r="APY3299" s="137"/>
      <c r="APZ3299" s="137"/>
      <c r="AQA3299" s="137"/>
      <c r="AQB3299" s="137"/>
      <c r="AQC3299" s="137"/>
      <c r="AQD3299" s="137"/>
      <c r="AQE3299" s="137"/>
      <c r="AQF3299" s="137"/>
      <c r="AQG3299" s="137"/>
      <c r="AQH3299" s="137"/>
      <c r="AQI3299" s="137"/>
      <c r="AQJ3299" s="137"/>
      <c r="AQK3299" s="137"/>
      <c r="AQL3299" s="137"/>
      <c r="AQM3299" s="137"/>
      <c r="AQN3299" s="137"/>
      <c r="AQO3299" s="137"/>
      <c r="AQP3299" s="137"/>
      <c r="AQQ3299" s="137"/>
      <c r="AQR3299" s="137"/>
      <c r="AQS3299" s="137"/>
      <c r="AQT3299" s="137"/>
      <c r="AQU3299" s="137"/>
      <c r="AQV3299" s="137"/>
      <c r="AQW3299" s="137"/>
      <c r="AQX3299" s="137"/>
      <c r="AQY3299" s="137"/>
      <c r="AQZ3299" s="137"/>
      <c r="ARA3299" s="137"/>
      <c r="ARB3299" s="137"/>
      <c r="ARC3299" s="137"/>
      <c r="ARD3299" s="137"/>
      <c r="ARE3299" s="137"/>
      <c r="ARF3299" s="137"/>
      <c r="ARG3299" s="137"/>
      <c r="ARH3299" s="137"/>
      <c r="ARI3299" s="137"/>
      <c r="ARJ3299" s="137"/>
      <c r="ARK3299" s="137"/>
      <c r="ARL3299" s="137"/>
      <c r="ARM3299" s="137"/>
      <c r="ARN3299" s="137"/>
      <c r="ARO3299" s="137"/>
      <c r="ARP3299" s="137"/>
      <c r="ARQ3299" s="137"/>
      <c r="ARR3299" s="137"/>
      <c r="ARS3299" s="137"/>
      <c r="ART3299" s="137"/>
      <c r="ARU3299" s="137"/>
      <c r="ARV3299" s="137"/>
      <c r="ARW3299" s="137"/>
      <c r="ARX3299" s="137"/>
      <c r="ARY3299" s="137"/>
      <c r="ARZ3299" s="137"/>
      <c r="ASA3299" s="137"/>
      <c r="ASB3299" s="137"/>
      <c r="ASC3299" s="137"/>
      <c r="ASD3299" s="137"/>
      <c r="ASE3299" s="137"/>
      <c r="ASF3299" s="137"/>
      <c r="ASG3299" s="137"/>
      <c r="ASH3299" s="137"/>
      <c r="ASI3299" s="137"/>
      <c r="ASJ3299" s="137"/>
      <c r="ASK3299" s="137"/>
      <c r="ASL3299" s="137"/>
      <c r="ASM3299" s="137"/>
      <c r="ASN3299" s="137"/>
      <c r="ASO3299" s="137"/>
      <c r="ASP3299" s="137"/>
      <c r="ASQ3299" s="137"/>
      <c r="ASR3299" s="137"/>
      <c r="ASS3299" s="137"/>
      <c r="AST3299" s="137"/>
      <c r="ASU3299" s="137"/>
      <c r="ASV3299" s="137"/>
      <c r="ASW3299" s="137"/>
      <c r="ASX3299" s="137"/>
      <c r="ASY3299" s="137"/>
      <c r="ASZ3299" s="137"/>
      <c r="ATA3299" s="137"/>
      <c r="ATB3299" s="137"/>
      <c r="ATC3299" s="137"/>
      <c r="ATD3299" s="137"/>
      <c r="ATE3299" s="137"/>
      <c r="ATF3299" s="137"/>
      <c r="ATG3299" s="137"/>
      <c r="ATH3299" s="137"/>
      <c r="ATI3299" s="137"/>
      <c r="ATJ3299" s="137"/>
      <c r="ATK3299" s="137"/>
      <c r="ATL3299" s="137"/>
      <c r="ATM3299" s="137"/>
      <c r="ATN3299" s="137"/>
      <c r="ATO3299" s="137"/>
      <c r="ATP3299" s="137"/>
      <c r="ATQ3299" s="137"/>
      <c r="ATR3299" s="137"/>
      <c r="ATS3299" s="137"/>
      <c r="ATT3299" s="137"/>
      <c r="ATU3299" s="137"/>
      <c r="ATV3299" s="137"/>
      <c r="ATW3299" s="137"/>
      <c r="ATX3299" s="137"/>
      <c r="ATY3299" s="137"/>
      <c r="ATZ3299" s="137"/>
      <c r="AUA3299" s="137"/>
      <c r="AUB3299" s="137"/>
      <c r="AUC3299" s="137"/>
      <c r="AUD3299" s="137"/>
      <c r="AUE3299" s="137"/>
      <c r="AUF3299" s="137"/>
      <c r="AUG3299" s="137"/>
      <c r="AUH3299" s="137"/>
      <c r="AUI3299" s="137"/>
      <c r="AUJ3299" s="137"/>
      <c r="AUK3299" s="137"/>
      <c r="AUL3299" s="137"/>
      <c r="AUM3299" s="137"/>
      <c r="AUN3299" s="137"/>
      <c r="AUO3299" s="137"/>
      <c r="AUP3299" s="137"/>
      <c r="AUQ3299" s="137"/>
      <c r="AUR3299" s="137"/>
      <c r="AUS3299" s="137"/>
      <c r="AUT3299" s="137"/>
      <c r="AUU3299" s="137"/>
      <c r="AUV3299" s="137"/>
      <c r="AUW3299" s="137"/>
      <c r="AUX3299" s="137"/>
      <c r="AUY3299" s="137"/>
      <c r="AUZ3299" s="137"/>
      <c r="AVA3299" s="137"/>
      <c r="AVB3299" s="137"/>
      <c r="AVC3299" s="137"/>
      <c r="AVD3299" s="137"/>
      <c r="AVE3299" s="137"/>
      <c r="AVF3299" s="137"/>
      <c r="AVG3299" s="137"/>
      <c r="AVH3299" s="137"/>
      <c r="AVI3299" s="137"/>
      <c r="AVJ3299" s="137"/>
      <c r="AVK3299" s="137"/>
      <c r="AVL3299" s="137"/>
      <c r="AVM3299" s="137"/>
      <c r="AVN3299" s="137"/>
      <c r="AVO3299" s="137"/>
      <c r="AVP3299" s="137"/>
      <c r="AVQ3299" s="137"/>
      <c r="AVR3299" s="137"/>
      <c r="AVS3299" s="137"/>
      <c r="AVT3299" s="137"/>
      <c r="AVU3299" s="137"/>
      <c r="AVV3299" s="137"/>
      <c r="AVW3299" s="137"/>
      <c r="AVX3299" s="137"/>
      <c r="AVY3299" s="137"/>
      <c r="AVZ3299" s="137"/>
      <c r="AWA3299" s="137"/>
      <c r="AWB3299" s="137"/>
      <c r="AWC3299" s="137"/>
      <c r="AWD3299" s="137"/>
      <c r="AWE3299" s="137"/>
      <c r="AWF3299" s="137"/>
      <c r="AWG3299" s="137"/>
      <c r="AWH3299" s="137"/>
      <c r="AWI3299" s="137"/>
      <c r="AWJ3299" s="137"/>
      <c r="AWK3299" s="137"/>
      <c r="AWL3299" s="137"/>
      <c r="AWM3299" s="137"/>
      <c r="AWN3299" s="137"/>
      <c r="AWO3299" s="137"/>
      <c r="AWP3299" s="137"/>
      <c r="AWQ3299" s="137"/>
      <c r="AWR3299" s="137"/>
      <c r="AWS3299" s="137"/>
      <c r="AWT3299" s="137"/>
      <c r="AWU3299" s="137"/>
      <c r="AWV3299" s="137"/>
      <c r="AWW3299" s="137"/>
      <c r="AWX3299" s="137"/>
      <c r="AWY3299" s="137"/>
      <c r="AWZ3299" s="137"/>
      <c r="AXA3299" s="137"/>
      <c r="AXB3299" s="137"/>
      <c r="AXC3299" s="137"/>
      <c r="AXD3299" s="137"/>
      <c r="AXE3299" s="137"/>
      <c r="AXF3299" s="137"/>
      <c r="AXG3299" s="137"/>
      <c r="AXH3299" s="137"/>
      <c r="AXI3299" s="137"/>
      <c r="AXJ3299" s="137"/>
      <c r="AXK3299" s="137"/>
      <c r="AXL3299" s="137"/>
      <c r="AXM3299" s="137"/>
      <c r="AXN3299" s="137"/>
      <c r="AXO3299" s="137"/>
      <c r="AXP3299" s="137"/>
      <c r="AXQ3299" s="137"/>
      <c r="AXR3299" s="137"/>
      <c r="AXS3299" s="137"/>
      <c r="AXT3299" s="137"/>
      <c r="AXU3299" s="137"/>
      <c r="AXV3299" s="137"/>
      <c r="AXW3299" s="137"/>
      <c r="AXX3299" s="137"/>
      <c r="AXY3299" s="137"/>
      <c r="AXZ3299" s="137"/>
      <c r="AYA3299" s="137"/>
      <c r="AYB3299" s="137"/>
      <c r="AYC3299" s="137"/>
      <c r="AYD3299" s="137"/>
      <c r="AYE3299" s="137"/>
      <c r="AYF3299" s="137"/>
      <c r="AYG3299" s="137"/>
      <c r="AYH3299" s="137"/>
      <c r="AYI3299" s="137"/>
      <c r="AYJ3299" s="137"/>
      <c r="AYK3299" s="137"/>
      <c r="AYL3299" s="137"/>
      <c r="AYM3299" s="137"/>
      <c r="AYN3299" s="137"/>
      <c r="AYO3299" s="137"/>
      <c r="AYP3299" s="137"/>
      <c r="AYQ3299" s="137"/>
      <c r="AYR3299" s="137"/>
      <c r="AYS3299" s="137"/>
      <c r="AYT3299" s="137"/>
      <c r="AYU3299" s="137"/>
      <c r="AYV3299" s="137"/>
      <c r="AYW3299" s="137"/>
      <c r="AYX3299" s="137"/>
      <c r="AYY3299" s="137"/>
      <c r="AYZ3299" s="137"/>
      <c r="AZA3299" s="137"/>
      <c r="AZB3299" s="137"/>
      <c r="AZC3299" s="137"/>
      <c r="AZD3299" s="137"/>
      <c r="AZE3299" s="137"/>
      <c r="AZF3299" s="137"/>
      <c r="AZG3299" s="137"/>
      <c r="AZH3299" s="137"/>
      <c r="AZI3299" s="137"/>
      <c r="AZJ3299" s="137"/>
      <c r="AZK3299" s="137"/>
      <c r="AZL3299" s="137"/>
      <c r="AZM3299" s="137"/>
      <c r="AZN3299" s="137"/>
      <c r="AZO3299" s="137"/>
      <c r="AZP3299" s="137"/>
      <c r="AZQ3299" s="137"/>
      <c r="AZR3299" s="137"/>
      <c r="AZS3299" s="137"/>
      <c r="AZT3299" s="137"/>
      <c r="AZU3299" s="137"/>
      <c r="AZV3299" s="137"/>
      <c r="AZW3299" s="137"/>
      <c r="AZX3299" s="137"/>
      <c r="AZY3299" s="137"/>
      <c r="AZZ3299" s="137"/>
      <c r="BAA3299" s="137"/>
      <c r="BAB3299" s="137"/>
      <c r="BAC3299" s="137"/>
      <c r="BAD3299" s="137"/>
      <c r="BAE3299" s="137"/>
      <c r="BAF3299" s="137"/>
      <c r="BAG3299" s="137"/>
      <c r="BAH3299" s="137"/>
      <c r="BAI3299" s="137"/>
      <c r="BAJ3299" s="137"/>
      <c r="BAK3299" s="137"/>
      <c r="BAL3299" s="137"/>
      <c r="BAM3299" s="137"/>
      <c r="BAN3299" s="137"/>
      <c r="BAO3299" s="137"/>
      <c r="BAP3299" s="137"/>
      <c r="BAQ3299" s="137"/>
      <c r="BAR3299" s="137"/>
      <c r="BAS3299" s="137"/>
      <c r="BAT3299" s="137"/>
      <c r="BAU3299" s="137"/>
      <c r="BAV3299" s="137"/>
      <c r="BAW3299" s="137"/>
      <c r="BAX3299" s="137"/>
      <c r="BAY3299" s="137"/>
      <c r="BAZ3299" s="137"/>
      <c r="BBA3299" s="137"/>
      <c r="BBB3299" s="137"/>
      <c r="BBC3299" s="137"/>
      <c r="BBD3299" s="137"/>
      <c r="BBE3299" s="137"/>
      <c r="BBF3299" s="137"/>
      <c r="BBG3299" s="137"/>
      <c r="BBH3299" s="137"/>
      <c r="BBI3299" s="137"/>
      <c r="BBJ3299" s="137"/>
      <c r="BBK3299" s="137"/>
      <c r="BBL3299" s="137"/>
      <c r="BBM3299" s="137"/>
      <c r="BBN3299" s="137"/>
      <c r="BBO3299" s="137"/>
      <c r="BBP3299" s="137"/>
      <c r="BBQ3299" s="137"/>
      <c r="BBR3299" s="137"/>
      <c r="BBS3299" s="137"/>
      <c r="BBT3299" s="137"/>
      <c r="BBU3299" s="137"/>
      <c r="BBV3299" s="137"/>
      <c r="BBW3299" s="137"/>
      <c r="BBX3299" s="137"/>
      <c r="BBY3299" s="137"/>
      <c r="BBZ3299" s="137"/>
      <c r="BCA3299" s="137"/>
      <c r="BCB3299" s="137"/>
      <c r="BCC3299" s="137"/>
      <c r="BCD3299" s="137"/>
      <c r="BCE3299" s="137"/>
      <c r="BCF3299" s="137"/>
      <c r="BCG3299" s="137"/>
      <c r="BCH3299" s="137"/>
      <c r="BCI3299" s="137"/>
      <c r="BCJ3299" s="137"/>
      <c r="BCK3299" s="137"/>
      <c r="BCL3299" s="137"/>
      <c r="BCM3299" s="137"/>
      <c r="BCN3299" s="137"/>
      <c r="BCO3299" s="137"/>
      <c r="BCP3299" s="137"/>
      <c r="BCQ3299" s="137"/>
      <c r="BCR3299" s="137"/>
      <c r="BCS3299" s="137"/>
      <c r="BCT3299" s="137"/>
      <c r="BCU3299" s="137"/>
      <c r="BCV3299" s="137"/>
      <c r="BCW3299" s="137"/>
      <c r="BCX3299" s="137"/>
      <c r="BCY3299" s="137"/>
      <c r="BCZ3299" s="137"/>
      <c r="BDA3299" s="137"/>
      <c r="BDB3299" s="137"/>
      <c r="BDC3299" s="137"/>
      <c r="BDD3299" s="137"/>
      <c r="BDE3299" s="137"/>
      <c r="BDF3299" s="137"/>
      <c r="BDG3299" s="137"/>
      <c r="BDH3299" s="137"/>
      <c r="BDI3299" s="137"/>
      <c r="BDJ3299" s="137"/>
      <c r="BDK3299" s="137"/>
      <c r="BDL3299" s="137"/>
      <c r="BDM3299" s="137"/>
      <c r="BDN3299" s="137"/>
      <c r="BDO3299" s="137"/>
      <c r="BDP3299" s="137"/>
      <c r="BDQ3299" s="137"/>
      <c r="BDR3299" s="137"/>
      <c r="BDS3299" s="137"/>
      <c r="BDT3299" s="137"/>
      <c r="BDU3299" s="137"/>
      <c r="BDV3299" s="137"/>
      <c r="BDW3299" s="137"/>
      <c r="BDX3299" s="137"/>
      <c r="BDY3299" s="137"/>
      <c r="BDZ3299" s="137"/>
      <c r="BEA3299" s="137"/>
      <c r="BEB3299" s="137"/>
      <c r="BEC3299" s="137"/>
      <c r="BED3299" s="137"/>
      <c r="BEE3299" s="137"/>
      <c r="BEF3299" s="137"/>
      <c r="BEG3299" s="137"/>
      <c r="BEH3299" s="137"/>
      <c r="BEI3299" s="137"/>
      <c r="BEJ3299" s="137"/>
      <c r="BEK3299" s="137"/>
      <c r="BEL3299" s="137"/>
      <c r="BEM3299" s="137"/>
      <c r="BEN3299" s="137"/>
      <c r="BEO3299" s="137"/>
      <c r="BEP3299" s="137"/>
      <c r="BEQ3299" s="137"/>
      <c r="BER3299" s="137"/>
      <c r="BES3299" s="137"/>
      <c r="BET3299" s="137"/>
      <c r="BEU3299" s="137"/>
      <c r="BEV3299" s="137"/>
      <c r="BEW3299" s="137"/>
      <c r="BEX3299" s="137"/>
      <c r="BEY3299" s="137"/>
      <c r="BEZ3299" s="137"/>
      <c r="BFA3299" s="137"/>
      <c r="BFB3299" s="137"/>
      <c r="BFC3299" s="137"/>
      <c r="BFD3299" s="137"/>
      <c r="BFE3299" s="137"/>
      <c r="BFF3299" s="137"/>
      <c r="BFG3299" s="137"/>
      <c r="BFH3299" s="137"/>
      <c r="BFI3299" s="137"/>
      <c r="BFJ3299" s="137"/>
      <c r="BFK3299" s="137"/>
      <c r="BFL3299" s="137"/>
      <c r="BFM3299" s="137"/>
      <c r="BFN3299" s="137"/>
      <c r="BFO3299" s="137"/>
      <c r="BFP3299" s="137"/>
      <c r="BFQ3299" s="137"/>
      <c r="BFR3299" s="137"/>
      <c r="BFS3299" s="137"/>
      <c r="BFT3299" s="137"/>
      <c r="BFU3299" s="137"/>
      <c r="BFV3299" s="137"/>
      <c r="BFW3299" s="137"/>
      <c r="BFX3299" s="137"/>
      <c r="BFY3299" s="137"/>
      <c r="BFZ3299" s="137"/>
      <c r="BGA3299" s="137"/>
      <c r="BGB3299" s="137"/>
      <c r="BGC3299" s="137"/>
      <c r="BGD3299" s="137"/>
      <c r="BGE3299" s="137"/>
      <c r="BGF3299" s="137"/>
      <c r="BGG3299" s="137"/>
      <c r="BGH3299" s="137"/>
      <c r="BGI3299" s="137"/>
      <c r="BGJ3299" s="137"/>
      <c r="BGK3299" s="137"/>
      <c r="BGL3299" s="137"/>
      <c r="BGM3299" s="137"/>
      <c r="BGN3299" s="137"/>
      <c r="BGO3299" s="137"/>
      <c r="BGP3299" s="137"/>
      <c r="BGQ3299" s="137"/>
      <c r="BGR3299" s="137"/>
      <c r="BGS3299" s="137"/>
      <c r="BGT3299" s="137"/>
      <c r="BGU3299" s="137"/>
      <c r="BGV3299" s="137"/>
      <c r="BGW3299" s="137"/>
      <c r="BGX3299" s="137"/>
      <c r="BGY3299" s="137"/>
      <c r="BGZ3299" s="137"/>
      <c r="BHA3299" s="137"/>
      <c r="BHB3299" s="137"/>
      <c r="BHC3299" s="137"/>
      <c r="BHD3299" s="137"/>
      <c r="BHE3299" s="137"/>
      <c r="BHF3299" s="137"/>
      <c r="BHG3299" s="137"/>
      <c r="BHH3299" s="137"/>
      <c r="BHI3299" s="137"/>
      <c r="BHJ3299" s="137"/>
      <c r="BHK3299" s="137"/>
      <c r="BHL3299" s="137"/>
      <c r="BHM3299" s="137"/>
      <c r="BHN3299" s="137"/>
      <c r="BHO3299" s="137"/>
      <c r="BHP3299" s="137"/>
      <c r="BHQ3299" s="137"/>
      <c r="BHR3299" s="137"/>
      <c r="BHS3299" s="137"/>
      <c r="BHT3299" s="137"/>
      <c r="BHU3299" s="137"/>
      <c r="BHV3299" s="137"/>
      <c r="BHW3299" s="137"/>
      <c r="BHX3299" s="137"/>
      <c r="BHY3299" s="137"/>
      <c r="BHZ3299" s="137"/>
      <c r="BIA3299" s="137"/>
      <c r="BIB3299" s="137"/>
      <c r="BIC3299" s="137"/>
      <c r="BID3299" s="137"/>
      <c r="BIE3299" s="137"/>
      <c r="BIF3299" s="137"/>
      <c r="BIG3299" s="137"/>
      <c r="BIH3299" s="137"/>
      <c r="BII3299" s="137"/>
      <c r="BIJ3299" s="137"/>
      <c r="BIK3299" s="137"/>
      <c r="BIL3299" s="137"/>
      <c r="BIM3299" s="137"/>
      <c r="BIN3299" s="137"/>
      <c r="BIO3299" s="137"/>
      <c r="BIP3299" s="137"/>
      <c r="BIQ3299" s="137"/>
      <c r="BIR3299" s="137"/>
      <c r="BIS3299" s="137"/>
      <c r="BIT3299" s="137"/>
      <c r="BIU3299" s="137"/>
      <c r="BIV3299" s="137"/>
      <c r="BIW3299" s="137"/>
      <c r="BIX3299" s="137"/>
      <c r="BIY3299" s="137"/>
      <c r="BIZ3299" s="137"/>
      <c r="BJA3299" s="137"/>
      <c r="BJB3299" s="137"/>
      <c r="BJC3299" s="137"/>
      <c r="BJD3299" s="137"/>
      <c r="BJE3299" s="137"/>
      <c r="BJF3299" s="137"/>
      <c r="BJG3299" s="137"/>
      <c r="BJH3299" s="137"/>
      <c r="BJI3299" s="137"/>
      <c r="BJJ3299" s="137"/>
      <c r="BJK3299" s="137"/>
      <c r="BJL3299" s="137"/>
      <c r="BJM3299" s="137"/>
      <c r="BJN3299" s="137"/>
      <c r="BJO3299" s="137"/>
      <c r="BJP3299" s="137"/>
      <c r="BJQ3299" s="137"/>
      <c r="BJR3299" s="137"/>
      <c r="BJS3299" s="137"/>
      <c r="BJT3299" s="137"/>
      <c r="BJU3299" s="137"/>
      <c r="BJV3299" s="137"/>
      <c r="BJW3299" s="137"/>
      <c r="BJX3299" s="137"/>
      <c r="BJY3299" s="137"/>
      <c r="BJZ3299" s="137"/>
      <c r="BKA3299" s="137"/>
      <c r="BKB3299" s="137"/>
      <c r="BKC3299" s="137"/>
      <c r="BKD3299" s="137"/>
      <c r="BKE3299" s="137"/>
      <c r="BKF3299" s="137"/>
      <c r="BKG3299" s="137"/>
      <c r="BKH3299" s="137"/>
      <c r="BKI3299" s="137"/>
      <c r="BKJ3299" s="137"/>
      <c r="BKK3299" s="137"/>
      <c r="BKL3299" s="137"/>
      <c r="BKM3299" s="137"/>
      <c r="BKN3299" s="137"/>
      <c r="BKO3299" s="137"/>
      <c r="BKP3299" s="137"/>
      <c r="BKQ3299" s="137"/>
      <c r="BKR3299" s="137"/>
      <c r="BKS3299" s="137"/>
      <c r="BKT3299" s="137"/>
      <c r="BKU3299" s="137"/>
      <c r="BKV3299" s="137"/>
      <c r="BKW3299" s="137"/>
      <c r="BKX3299" s="137"/>
      <c r="BKY3299" s="137"/>
      <c r="BKZ3299" s="137"/>
      <c r="BLA3299" s="137"/>
      <c r="BLB3299" s="137"/>
      <c r="BLC3299" s="137"/>
      <c r="BLD3299" s="137"/>
      <c r="BLE3299" s="137"/>
      <c r="BLF3299" s="137"/>
      <c r="BLG3299" s="137"/>
      <c r="BLH3299" s="137"/>
      <c r="BLI3299" s="137"/>
      <c r="BLJ3299" s="137"/>
      <c r="BLK3299" s="137"/>
      <c r="BLL3299" s="137"/>
      <c r="BLM3299" s="137"/>
      <c r="BLN3299" s="137"/>
      <c r="BLO3299" s="137"/>
      <c r="BLP3299" s="137"/>
      <c r="BLQ3299" s="137"/>
      <c r="BLR3299" s="137"/>
      <c r="BLS3299" s="137"/>
      <c r="BLT3299" s="137"/>
      <c r="BLU3299" s="137"/>
      <c r="BLV3299" s="137"/>
      <c r="BLW3299" s="137"/>
      <c r="BLX3299" s="137"/>
      <c r="BLY3299" s="137"/>
      <c r="BLZ3299" s="137"/>
      <c r="BMA3299" s="137"/>
      <c r="BMB3299" s="137"/>
      <c r="BMC3299" s="137"/>
      <c r="BMD3299" s="137"/>
      <c r="BME3299" s="137"/>
      <c r="BMF3299" s="137"/>
      <c r="BMG3299" s="137"/>
      <c r="BMH3299" s="137"/>
      <c r="BMI3299" s="137"/>
      <c r="BMJ3299" s="137"/>
      <c r="BMK3299" s="137"/>
      <c r="BML3299" s="137"/>
      <c r="BMM3299" s="137"/>
      <c r="BMN3299" s="137"/>
      <c r="BMO3299" s="137"/>
      <c r="BMP3299" s="137"/>
      <c r="BMQ3299" s="137"/>
      <c r="BMR3299" s="137"/>
      <c r="BMS3299" s="137"/>
      <c r="BMT3299" s="137"/>
      <c r="BMU3299" s="137"/>
      <c r="BMV3299" s="137"/>
      <c r="BMW3299" s="137"/>
      <c r="BMX3299" s="137"/>
      <c r="BMY3299" s="137"/>
      <c r="BMZ3299" s="137"/>
      <c r="BNA3299" s="137"/>
      <c r="BNB3299" s="137"/>
      <c r="BNC3299" s="137"/>
      <c r="BND3299" s="137"/>
      <c r="BNE3299" s="137"/>
      <c r="BNF3299" s="137"/>
      <c r="BNG3299" s="137"/>
      <c r="BNH3299" s="137"/>
      <c r="BNI3299" s="137"/>
      <c r="BNJ3299" s="137"/>
      <c r="BNK3299" s="137"/>
      <c r="BNL3299" s="137"/>
      <c r="BNM3299" s="137"/>
      <c r="BNN3299" s="137"/>
      <c r="BNO3299" s="137"/>
      <c r="BNP3299" s="137"/>
      <c r="BNQ3299" s="137"/>
      <c r="BNR3299" s="137"/>
      <c r="BNS3299" s="137"/>
      <c r="BNT3299" s="137"/>
      <c r="BNU3299" s="137"/>
      <c r="BNV3299" s="137"/>
      <c r="BNW3299" s="137"/>
      <c r="BNX3299" s="137"/>
      <c r="BNY3299" s="137"/>
      <c r="BNZ3299" s="137"/>
      <c r="BOA3299" s="137"/>
      <c r="BOB3299" s="137"/>
      <c r="BOC3299" s="137"/>
      <c r="BOD3299" s="137"/>
      <c r="BOE3299" s="137"/>
      <c r="BOF3299" s="137"/>
      <c r="BOG3299" s="137"/>
      <c r="BOH3299" s="137"/>
      <c r="BOI3299" s="137"/>
      <c r="BOJ3299" s="137"/>
      <c r="BOK3299" s="137"/>
      <c r="BOL3299" s="137"/>
      <c r="BOM3299" s="137"/>
      <c r="BON3299" s="137"/>
      <c r="BOO3299" s="137"/>
      <c r="BOP3299" s="137"/>
      <c r="BOQ3299" s="137"/>
      <c r="BOR3299" s="137"/>
      <c r="BOS3299" s="137"/>
      <c r="BOT3299" s="137"/>
      <c r="BOU3299" s="137"/>
      <c r="BOV3299" s="137"/>
      <c r="BOW3299" s="137"/>
      <c r="BOX3299" s="137"/>
      <c r="BOY3299" s="137"/>
      <c r="BOZ3299" s="137"/>
      <c r="BPA3299" s="137"/>
      <c r="BPB3299" s="137"/>
      <c r="BPC3299" s="137"/>
      <c r="BPD3299" s="137"/>
      <c r="BPE3299" s="137"/>
      <c r="BPF3299" s="137"/>
      <c r="BPG3299" s="137"/>
      <c r="BPH3299" s="137"/>
      <c r="BPI3299" s="137"/>
      <c r="BPJ3299" s="137"/>
      <c r="BPK3299" s="137"/>
      <c r="BPL3299" s="137"/>
      <c r="BPM3299" s="137"/>
      <c r="BPN3299" s="137"/>
      <c r="BPO3299" s="137"/>
      <c r="BPP3299" s="137"/>
      <c r="BPQ3299" s="137"/>
      <c r="BPR3299" s="137"/>
      <c r="BPS3299" s="137"/>
      <c r="BPT3299" s="137"/>
      <c r="BPU3299" s="137"/>
      <c r="BPV3299" s="137"/>
      <c r="BPW3299" s="137"/>
      <c r="BPX3299" s="137"/>
      <c r="BPY3299" s="137"/>
      <c r="BPZ3299" s="137"/>
      <c r="BQA3299" s="137"/>
      <c r="BQB3299" s="137"/>
      <c r="BQC3299" s="137"/>
      <c r="BQD3299" s="137"/>
      <c r="BQE3299" s="137"/>
      <c r="BQF3299" s="137"/>
      <c r="BQG3299" s="137"/>
      <c r="BQH3299" s="137"/>
      <c r="BQI3299" s="137"/>
      <c r="BQJ3299" s="137"/>
      <c r="BQK3299" s="137"/>
      <c r="BQL3299" s="137"/>
      <c r="BQM3299" s="137"/>
      <c r="BQN3299" s="137"/>
      <c r="BQO3299" s="137"/>
      <c r="BQP3299" s="137"/>
      <c r="BQQ3299" s="137"/>
      <c r="BQR3299" s="137"/>
      <c r="BQS3299" s="137"/>
      <c r="BQT3299" s="137"/>
      <c r="BQU3299" s="137"/>
      <c r="BQV3299" s="137"/>
      <c r="BQW3299" s="137"/>
      <c r="BQX3299" s="137"/>
      <c r="BQY3299" s="137"/>
      <c r="BQZ3299" s="137"/>
      <c r="BRA3299" s="137"/>
      <c r="BRB3299" s="137"/>
      <c r="BRC3299" s="137"/>
      <c r="BRD3299" s="137"/>
      <c r="BRE3299" s="137"/>
      <c r="BRF3299" s="137"/>
      <c r="BRG3299" s="137"/>
      <c r="BRH3299" s="137"/>
      <c r="BRI3299" s="137"/>
      <c r="BRJ3299" s="137"/>
      <c r="BRK3299" s="137"/>
      <c r="BRL3299" s="137"/>
      <c r="BRM3299" s="137"/>
      <c r="BRN3299" s="137"/>
      <c r="BRO3299" s="137"/>
      <c r="BRP3299" s="137"/>
      <c r="BRQ3299" s="137"/>
      <c r="BRR3299" s="137"/>
      <c r="BRS3299" s="137"/>
      <c r="BRT3299" s="137"/>
      <c r="BRU3299" s="137"/>
      <c r="BRV3299" s="137"/>
      <c r="BRW3299" s="137"/>
      <c r="BRX3299" s="137"/>
      <c r="BRY3299" s="137"/>
      <c r="BRZ3299" s="137"/>
      <c r="BSA3299" s="137"/>
      <c r="BSB3299" s="137"/>
      <c r="BSC3299" s="137"/>
      <c r="BSD3299" s="137"/>
      <c r="BSE3299" s="137"/>
      <c r="BSF3299" s="137"/>
      <c r="BSG3299" s="137"/>
      <c r="BSH3299" s="137"/>
      <c r="BSI3299" s="137"/>
      <c r="BSJ3299" s="137"/>
      <c r="BSK3299" s="137"/>
      <c r="BSL3299" s="137"/>
      <c r="BSM3299" s="137"/>
      <c r="BSN3299" s="137"/>
      <c r="BSO3299" s="137"/>
      <c r="BSP3299" s="137"/>
      <c r="BSQ3299" s="137"/>
      <c r="BSR3299" s="137"/>
      <c r="BSS3299" s="137"/>
      <c r="BST3299" s="137"/>
      <c r="BSU3299" s="137"/>
      <c r="BSV3299" s="137"/>
      <c r="BSW3299" s="137"/>
      <c r="BSX3299" s="137"/>
      <c r="BSY3299" s="137"/>
      <c r="BSZ3299" s="137"/>
      <c r="BTA3299" s="137"/>
      <c r="BTB3299" s="137"/>
      <c r="BTC3299" s="137"/>
      <c r="BTD3299" s="137"/>
      <c r="BTE3299" s="137"/>
      <c r="BTF3299" s="137"/>
      <c r="BTG3299" s="137"/>
      <c r="BTH3299" s="137"/>
      <c r="BTI3299" s="137"/>
      <c r="BTJ3299" s="137"/>
      <c r="BTK3299" s="137"/>
      <c r="BTL3299" s="137"/>
      <c r="BTM3299" s="137"/>
      <c r="BTN3299" s="137"/>
      <c r="BTO3299" s="137"/>
      <c r="BTP3299" s="137"/>
      <c r="BTQ3299" s="137"/>
      <c r="BTR3299" s="137"/>
      <c r="BTS3299" s="137"/>
      <c r="BTT3299" s="137"/>
      <c r="BTU3299" s="137"/>
      <c r="BTV3299" s="137"/>
      <c r="BTW3299" s="137"/>
      <c r="BTX3299" s="137"/>
      <c r="BTY3299" s="137"/>
      <c r="BTZ3299" s="137"/>
      <c r="BUA3299" s="137"/>
      <c r="BUB3299" s="137"/>
      <c r="BUC3299" s="137"/>
      <c r="BUD3299" s="137"/>
      <c r="BUE3299" s="137"/>
      <c r="BUF3299" s="137"/>
      <c r="BUG3299" s="137"/>
      <c r="BUH3299" s="137"/>
      <c r="BUI3299" s="137"/>
      <c r="BUJ3299" s="137"/>
      <c r="BUK3299" s="137"/>
      <c r="BUL3299" s="137"/>
      <c r="BUM3299" s="137"/>
      <c r="BUN3299" s="137"/>
      <c r="BUO3299" s="137"/>
      <c r="BUP3299" s="137"/>
      <c r="BUQ3299" s="137"/>
      <c r="BUR3299" s="137"/>
      <c r="BUS3299" s="137"/>
      <c r="BUT3299" s="137"/>
      <c r="BUU3299" s="137"/>
      <c r="BUV3299" s="137"/>
      <c r="BUW3299" s="137"/>
      <c r="BUX3299" s="137"/>
      <c r="BUY3299" s="137"/>
      <c r="BUZ3299" s="137"/>
      <c r="BVA3299" s="137"/>
      <c r="BVB3299" s="137"/>
      <c r="BVC3299" s="137"/>
      <c r="BVD3299" s="137"/>
      <c r="BVE3299" s="137"/>
      <c r="BVF3299" s="137"/>
      <c r="BVG3299" s="137"/>
      <c r="BVH3299" s="137"/>
      <c r="BVI3299" s="137"/>
      <c r="BVJ3299" s="137"/>
      <c r="BVK3299" s="137"/>
      <c r="BVL3299" s="137"/>
      <c r="BVM3299" s="137"/>
      <c r="BVN3299" s="137"/>
      <c r="BVO3299" s="137"/>
      <c r="BVP3299" s="137"/>
      <c r="BVQ3299" s="137"/>
      <c r="BVR3299" s="137"/>
      <c r="BVS3299" s="137"/>
      <c r="BVT3299" s="137"/>
      <c r="BVU3299" s="137"/>
      <c r="BVV3299" s="137"/>
      <c r="BVW3299" s="137"/>
      <c r="BVX3299" s="137"/>
      <c r="BVY3299" s="137"/>
      <c r="BVZ3299" s="137"/>
      <c r="BWA3299" s="137"/>
      <c r="BWB3299" s="137"/>
      <c r="BWC3299" s="137"/>
      <c r="BWD3299" s="137"/>
      <c r="BWE3299" s="137"/>
      <c r="BWF3299" s="137"/>
      <c r="BWG3299" s="137"/>
      <c r="BWH3299" s="137"/>
      <c r="BWI3299" s="137"/>
      <c r="BWJ3299" s="137"/>
      <c r="BWK3299" s="137"/>
      <c r="BWL3299" s="137"/>
      <c r="BWM3299" s="137"/>
      <c r="BWN3299" s="137"/>
      <c r="BWO3299" s="137"/>
      <c r="BWP3299" s="137"/>
      <c r="BWQ3299" s="137"/>
      <c r="BWR3299" s="137"/>
      <c r="BWS3299" s="137"/>
      <c r="BWT3299" s="137"/>
      <c r="BWU3299" s="137"/>
      <c r="BWV3299" s="137"/>
      <c r="BWW3299" s="137"/>
      <c r="BWX3299" s="137"/>
      <c r="BWY3299" s="137"/>
      <c r="BWZ3299" s="137"/>
      <c r="BXA3299" s="137"/>
      <c r="BXB3299" s="137"/>
      <c r="BXC3299" s="137"/>
      <c r="BXD3299" s="137"/>
      <c r="BXE3299" s="137"/>
      <c r="BXF3299" s="137"/>
      <c r="BXG3299" s="137"/>
      <c r="BXH3299" s="137"/>
      <c r="BXI3299" s="137"/>
      <c r="BXJ3299" s="137"/>
      <c r="BXK3299" s="137"/>
      <c r="BXL3299" s="137"/>
      <c r="BXM3299" s="137"/>
      <c r="BXN3299" s="137"/>
      <c r="BXO3299" s="137"/>
      <c r="BXP3299" s="137"/>
      <c r="BXQ3299" s="137"/>
      <c r="BXR3299" s="137"/>
      <c r="BXS3299" s="137"/>
      <c r="BXT3299" s="137"/>
      <c r="BXU3299" s="137"/>
      <c r="BXV3299" s="137"/>
      <c r="BXW3299" s="137"/>
      <c r="BXX3299" s="137"/>
      <c r="BXY3299" s="137"/>
      <c r="BXZ3299" s="137"/>
      <c r="BYA3299" s="137"/>
      <c r="BYB3299" s="137"/>
      <c r="BYC3299" s="137"/>
      <c r="BYD3299" s="137"/>
      <c r="BYE3299" s="137"/>
      <c r="BYF3299" s="137"/>
      <c r="BYG3299" s="137"/>
      <c r="BYH3299" s="137"/>
      <c r="BYI3299" s="137"/>
      <c r="BYJ3299" s="137"/>
      <c r="BYK3299" s="137"/>
      <c r="BYL3299" s="137"/>
      <c r="BYM3299" s="137"/>
      <c r="BYN3299" s="137"/>
      <c r="BYO3299" s="137"/>
      <c r="BYP3299" s="137"/>
      <c r="BYQ3299" s="137"/>
      <c r="BYR3299" s="137"/>
      <c r="BYS3299" s="137"/>
      <c r="BYT3299" s="137"/>
      <c r="BYU3299" s="137"/>
      <c r="BYV3299" s="137"/>
      <c r="BYW3299" s="137"/>
      <c r="BYX3299" s="137"/>
      <c r="BYY3299" s="137"/>
      <c r="BYZ3299" s="137"/>
      <c r="BZA3299" s="137"/>
      <c r="BZB3299" s="137"/>
      <c r="BZC3299" s="137"/>
      <c r="BZD3299" s="137"/>
      <c r="BZE3299" s="137"/>
      <c r="BZF3299" s="137"/>
      <c r="BZG3299" s="137"/>
      <c r="BZH3299" s="137"/>
      <c r="BZI3299" s="137"/>
      <c r="BZJ3299" s="137"/>
      <c r="BZK3299" s="137"/>
      <c r="BZL3299" s="137"/>
      <c r="BZM3299" s="137"/>
      <c r="BZN3299" s="137"/>
      <c r="BZO3299" s="137"/>
      <c r="BZP3299" s="137"/>
      <c r="BZQ3299" s="137"/>
      <c r="BZR3299" s="137"/>
      <c r="BZS3299" s="137"/>
      <c r="BZT3299" s="137"/>
      <c r="BZU3299" s="137"/>
      <c r="BZV3299" s="137"/>
      <c r="BZW3299" s="137"/>
      <c r="BZX3299" s="137"/>
      <c r="BZY3299" s="137"/>
      <c r="BZZ3299" s="137"/>
      <c r="CAA3299" s="137"/>
      <c r="CAB3299" s="137"/>
      <c r="CAC3299" s="137"/>
      <c r="CAD3299" s="137"/>
      <c r="CAE3299" s="137"/>
      <c r="CAF3299" s="137"/>
      <c r="CAG3299" s="137"/>
      <c r="CAH3299" s="137"/>
      <c r="CAI3299" s="137"/>
      <c r="CAJ3299" s="137"/>
      <c r="CAK3299" s="137"/>
      <c r="CAL3299" s="137"/>
      <c r="CAM3299" s="137"/>
      <c r="CAN3299" s="137"/>
      <c r="CAO3299" s="137"/>
      <c r="CAP3299" s="137"/>
      <c r="CAQ3299" s="137"/>
      <c r="CAR3299" s="137"/>
      <c r="CAS3299" s="137"/>
      <c r="CAT3299" s="137"/>
      <c r="CAU3299" s="137"/>
      <c r="CAV3299" s="137"/>
      <c r="CAW3299" s="137"/>
      <c r="CAX3299" s="137"/>
      <c r="CAY3299" s="137"/>
      <c r="CAZ3299" s="137"/>
      <c r="CBA3299" s="137"/>
      <c r="CBB3299" s="137"/>
      <c r="CBC3299" s="137"/>
      <c r="CBD3299" s="137"/>
      <c r="CBE3299" s="137"/>
      <c r="CBF3299" s="137"/>
      <c r="CBG3299" s="137"/>
      <c r="CBH3299" s="137"/>
      <c r="CBI3299" s="137"/>
      <c r="CBJ3299" s="137"/>
      <c r="CBK3299" s="137"/>
      <c r="CBL3299" s="137"/>
      <c r="CBM3299" s="137"/>
      <c r="CBN3299" s="137"/>
      <c r="CBO3299" s="137"/>
      <c r="CBP3299" s="137"/>
      <c r="CBQ3299" s="137"/>
      <c r="CBR3299" s="137"/>
      <c r="CBS3299" s="137"/>
      <c r="CBT3299" s="137"/>
      <c r="CBU3299" s="137"/>
      <c r="CBV3299" s="137"/>
      <c r="CBW3299" s="137"/>
      <c r="CBX3299" s="137"/>
      <c r="CBY3299" s="137"/>
      <c r="CBZ3299" s="137"/>
      <c r="CCA3299" s="137"/>
      <c r="CCB3299" s="137"/>
      <c r="CCC3299" s="137"/>
      <c r="CCD3299" s="137"/>
      <c r="CCE3299" s="137"/>
      <c r="CCF3299" s="137"/>
      <c r="CCG3299" s="137"/>
      <c r="CCH3299" s="137"/>
      <c r="CCI3299" s="137"/>
      <c r="CCJ3299" s="137"/>
      <c r="CCK3299" s="137"/>
      <c r="CCL3299" s="137"/>
      <c r="CCM3299" s="137"/>
      <c r="CCN3299" s="137"/>
      <c r="CCO3299" s="137"/>
      <c r="CCP3299" s="137"/>
      <c r="CCQ3299" s="137"/>
      <c r="CCR3299" s="137"/>
      <c r="CCS3299" s="137"/>
      <c r="CCT3299" s="137"/>
      <c r="CCU3299" s="137"/>
      <c r="CCV3299" s="137"/>
      <c r="CCW3299" s="137"/>
      <c r="CCX3299" s="137"/>
      <c r="CCY3299" s="137"/>
      <c r="CCZ3299" s="137"/>
      <c r="CDA3299" s="137"/>
      <c r="CDB3299" s="137"/>
      <c r="CDC3299" s="137"/>
      <c r="CDD3299" s="137"/>
      <c r="CDE3299" s="137"/>
      <c r="CDF3299" s="137"/>
      <c r="CDG3299" s="137"/>
      <c r="CDH3299" s="137"/>
      <c r="CDI3299" s="137"/>
      <c r="CDJ3299" s="137"/>
      <c r="CDK3299" s="137"/>
      <c r="CDL3299" s="137"/>
      <c r="CDM3299" s="137"/>
      <c r="CDN3299" s="137"/>
      <c r="CDO3299" s="137"/>
      <c r="CDP3299" s="137"/>
      <c r="CDQ3299" s="137"/>
      <c r="CDR3299" s="137"/>
      <c r="CDS3299" s="137"/>
      <c r="CDT3299" s="137"/>
      <c r="CDU3299" s="137"/>
      <c r="CDV3299" s="137"/>
      <c r="CDW3299" s="137"/>
      <c r="CDX3299" s="137"/>
      <c r="CDY3299" s="137"/>
      <c r="CDZ3299" s="137"/>
      <c r="CEA3299" s="137"/>
      <c r="CEB3299" s="137"/>
      <c r="CEC3299" s="137"/>
      <c r="CED3299" s="137"/>
      <c r="CEE3299" s="137"/>
      <c r="CEF3299" s="137"/>
      <c r="CEG3299" s="137"/>
      <c r="CEH3299" s="137"/>
      <c r="CEI3299" s="137"/>
      <c r="CEJ3299" s="137"/>
      <c r="CEK3299" s="137"/>
      <c r="CEL3299" s="137"/>
      <c r="CEM3299" s="137"/>
      <c r="CEN3299" s="137"/>
      <c r="CEO3299" s="137"/>
      <c r="CEP3299" s="137"/>
      <c r="CEQ3299" s="137"/>
      <c r="CER3299" s="137"/>
      <c r="CES3299" s="137"/>
      <c r="CET3299" s="137"/>
      <c r="CEU3299" s="137"/>
      <c r="CEV3299" s="137"/>
      <c r="CEW3299" s="137"/>
      <c r="CEX3299" s="137"/>
      <c r="CEY3299" s="137"/>
      <c r="CEZ3299" s="137"/>
      <c r="CFA3299" s="137"/>
      <c r="CFB3299" s="137"/>
      <c r="CFC3299" s="137"/>
      <c r="CFD3299" s="137"/>
      <c r="CFE3299" s="137"/>
      <c r="CFF3299" s="137"/>
      <c r="CFG3299" s="137"/>
      <c r="CFH3299" s="137"/>
      <c r="CFI3299" s="137"/>
      <c r="CFJ3299" s="137"/>
      <c r="CFK3299" s="137"/>
      <c r="CFL3299" s="137"/>
      <c r="CFM3299" s="137"/>
      <c r="CFN3299" s="137"/>
      <c r="CFO3299" s="137"/>
      <c r="CFP3299" s="137"/>
      <c r="CFQ3299" s="137"/>
      <c r="CFR3299" s="137"/>
      <c r="CFS3299" s="137"/>
      <c r="CFT3299" s="137"/>
      <c r="CFU3299" s="137"/>
      <c r="CFV3299" s="137"/>
      <c r="CFW3299" s="137"/>
      <c r="CFX3299" s="137"/>
      <c r="CFY3299" s="137"/>
      <c r="CFZ3299" s="137"/>
      <c r="CGA3299" s="137"/>
      <c r="CGB3299" s="137"/>
      <c r="CGC3299" s="137"/>
      <c r="CGD3299" s="137"/>
      <c r="CGE3299" s="137"/>
      <c r="CGF3299" s="137"/>
      <c r="CGG3299" s="137"/>
      <c r="CGH3299" s="137"/>
      <c r="CGI3299" s="137"/>
      <c r="CGJ3299" s="137"/>
      <c r="CGK3299" s="137"/>
      <c r="CGL3299" s="137"/>
      <c r="CGM3299" s="137"/>
      <c r="CGN3299" s="137"/>
      <c r="CGO3299" s="137"/>
      <c r="CGP3299" s="137"/>
      <c r="CGQ3299" s="137"/>
      <c r="CGR3299" s="137"/>
      <c r="CGS3299" s="137"/>
      <c r="CGT3299" s="137"/>
      <c r="CGU3299" s="137"/>
      <c r="CGV3299" s="137"/>
      <c r="CGW3299" s="137"/>
      <c r="CGX3299" s="137"/>
      <c r="CGY3299" s="137"/>
      <c r="CGZ3299" s="137"/>
      <c r="CHA3299" s="137"/>
      <c r="CHB3299" s="137"/>
      <c r="CHC3299" s="137"/>
      <c r="CHD3299" s="137"/>
      <c r="CHE3299" s="137"/>
      <c r="CHF3299" s="137"/>
      <c r="CHG3299" s="137"/>
      <c r="CHH3299" s="137"/>
      <c r="CHI3299" s="137"/>
      <c r="CHJ3299" s="137"/>
      <c r="CHK3299" s="137"/>
      <c r="CHL3299" s="137"/>
      <c r="CHM3299" s="137"/>
      <c r="CHN3299" s="137"/>
      <c r="CHO3299" s="137"/>
      <c r="CHP3299" s="137"/>
      <c r="CHQ3299" s="137"/>
      <c r="CHR3299" s="137"/>
      <c r="CHS3299" s="137"/>
      <c r="CHT3299" s="137"/>
      <c r="CHU3299" s="137"/>
      <c r="CHV3299" s="137"/>
      <c r="CHW3299" s="137"/>
      <c r="CHX3299" s="137"/>
      <c r="CHY3299" s="137"/>
      <c r="CHZ3299" s="137"/>
      <c r="CIA3299" s="137"/>
      <c r="CIB3299" s="137"/>
      <c r="CIC3299" s="137"/>
      <c r="CID3299" s="137"/>
      <c r="CIE3299" s="137"/>
      <c r="CIF3299" s="137"/>
      <c r="CIG3299" s="137"/>
      <c r="CIH3299" s="137"/>
      <c r="CII3299" s="137"/>
      <c r="CIJ3299" s="137"/>
      <c r="CIK3299" s="137"/>
      <c r="CIL3299" s="137"/>
      <c r="CIM3299" s="137"/>
      <c r="CIN3299" s="137"/>
      <c r="CIO3299" s="137"/>
      <c r="CIP3299" s="137"/>
      <c r="CIQ3299" s="137"/>
      <c r="CIR3299" s="137"/>
      <c r="CIS3299" s="137"/>
      <c r="CIT3299" s="137"/>
      <c r="CIU3299" s="137"/>
      <c r="CIV3299" s="137"/>
      <c r="CIW3299" s="137"/>
      <c r="CIX3299" s="137"/>
      <c r="CIY3299" s="137"/>
      <c r="CIZ3299" s="137"/>
      <c r="CJA3299" s="137"/>
      <c r="CJB3299" s="137"/>
      <c r="CJC3299" s="137"/>
      <c r="CJD3299" s="137"/>
      <c r="CJE3299" s="137"/>
      <c r="CJF3299" s="137"/>
      <c r="CJG3299" s="137"/>
      <c r="CJH3299" s="137"/>
      <c r="CJI3299" s="137"/>
      <c r="CJJ3299" s="137"/>
      <c r="CJK3299" s="137"/>
      <c r="CJL3299" s="137"/>
      <c r="CJM3299" s="137"/>
      <c r="CJN3299" s="137"/>
      <c r="CJO3299" s="137"/>
      <c r="CJP3299" s="137"/>
      <c r="CJQ3299" s="137"/>
      <c r="CJR3299" s="137"/>
      <c r="CJS3299" s="137"/>
      <c r="CJT3299" s="137"/>
      <c r="CJU3299" s="137"/>
      <c r="CJV3299" s="137"/>
      <c r="CJW3299" s="137"/>
      <c r="CJX3299" s="137"/>
      <c r="CJY3299" s="137"/>
      <c r="CJZ3299" s="137"/>
      <c r="CKA3299" s="137"/>
      <c r="CKB3299" s="137"/>
      <c r="CKC3299" s="137"/>
      <c r="CKD3299" s="137"/>
      <c r="CKE3299" s="137"/>
      <c r="CKF3299" s="137"/>
      <c r="CKG3299" s="137"/>
      <c r="CKH3299" s="137"/>
      <c r="CKI3299" s="137"/>
      <c r="CKJ3299" s="137"/>
      <c r="CKK3299" s="137"/>
      <c r="CKL3299" s="137"/>
      <c r="CKM3299" s="137"/>
      <c r="CKN3299" s="137"/>
      <c r="CKO3299" s="137"/>
      <c r="CKP3299" s="137"/>
      <c r="CKQ3299" s="137"/>
      <c r="CKR3299" s="137"/>
      <c r="CKS3299" s="137"/>
      <c r="CKT3299" s="137"/>
      <c r="CKU3299" s="137"/>
      <c r="CKV3299" s="137"/>
      <c r="CKW3299" s="137"/>
      <c r="CKX3299" s="137"/>
      <c r="CKY3299" s="137"/>
      <c r="CKZ3299" s="137"/>
      <c r="CLA3299" s="137"/>
      <c r="CLB3299" s="137"/>
      <c r="CLC3299" s="137"/>
      <c r="CLD3299" s="137"/>
      <c r="CLE3299" s="137"/>
      <c r="CLF3299" s="137"/>
      <c r="CLG3299" s="137"/>
      <c r="CLH3299" s="137"/>
      <c r="CLI3299" s="137"/>
      <c r="CLJ3299" s="137"/>
      <c r="CLK3299" s="137"/>
      <c r="CLL3299" s="137"/>
      <c r="CLM3299" s="137"/>
      <c r="CLN3299" s="137"/>
      <c r="CLO3299" s="137"/>
      <c r="CLP3299" s="137"/>
      <c r="CLQ3299" s="137"/>
      <c r="CLR3299" s="137"/>
      <c r="CLS3299" s="137"/>
      <c r="CLT3299" s="137"/>
      <c r="CLU3299" s="137"/>
      <c r="CLV3299" s="137"/>
      <c r="CLW3299" s="137"/>
      <c r="CLX3299" s="137"/>
      <c r="CLY3299" s="137"/>
      <c r="CLZ3299" s="137"/>
      <c r="CMA3299" s="137"/>
      <c r="CMB3299" s="137"/>
      <c r="CMC3299" s="137"/>
      <c r="CMD3299" s="137"/>
      <c r="CME3299" s="137"/>
      <c r="CMF3299" s="137"/>
      <c r="CMG3299" s="137"/>
      <c r="CMH3299" s="137"/>
      <c r="CMI3299" s="137"/>
      <c r="CMJ3299" s="137"/>
      <c r="CMK3299" s="137"/>
      <c r="CML3299" s="137"/>
      <c r="CMM3299" s="137"/>
      <c r="CMN3299" s="137"/>
      <c r="CMO3299" s="137"/>
      <c r="CMP3299" s="137"/>
      <c r="CMQ3299" s="137"/>
      <c r="CMR3299" s="137"/>
      <c r="CMS3299" s="137"/>
      <c r="CMT3299" s="137"/>
      <c r="CMU3299" s="137"/>
      <c r="CMV3299" s="137"/>
      <c r="CMW3299" s="137"/>
      <c r="CMX3299" s="137"/>
      <c r="CMY3299" s="137"/>
      <c r="CMZ3299" s="137"/>
      <c r="CNA3299" s="137"/>
      <c r="CNB3299" s="137"/>
      <c r="CNC3299" s="137"/>
      <c r="CND3299" s="137"/>
      <c r="CNE3299" s="137"/>
      <c r="CNF3299" s="137"/>
      <c r="CNG3299" s="137"/>
      <c r="CNH3299" s="137"/>
      <c r="CNI3299" s="137"/>
      <c r="CNJ3299" s="137"/>
      <c r="CNK3299" s="137"/>
      <c r="CNL3299" s="137"/>
      <c r="CNM3299" s="137"/>
      <c r="CNN3299" s="137"/>
      <c r="CNO3299" s="137"/>
      <c r="CNP3299" s="137"/>
      <c r="CNQ3299" s="137"/>
      <c r="CNR3299" s="137"/>
      <c r="CNS3299" s="137"/>
      <c r="CNT3299" s="137"/>
      <c r="CNU3299" s="137"/>
      <c r="CNV3299" s="137"/>
      <c r="CNW3299" s="137"/>
      <c r="CNX3299" s="137"/>
      <c r="CNY3299" s="137"/>
      <c r="CNZ3299" s="137"/>
      <c r="COA3299" s="137"/>
      <c r="COB3299" s="137"/>
      <c r="COC3299" s="137"/>
      <c r="COD3299" s="137"/>
      <c r="COE3299" s="137"/>
      <c r="COF3299" s="137"/>
      <c r="COG3299" s="137"/>
      <c r="COH3299" s="137"/>
      <c r="COI3299" s="137"/>
      <c r="COJ3299" s="137"/>
      <c r="COK3299" s="137"/>
      <c r="COL3299" s="137"/>
      <c r="COM3299" s="137"/>
      <c r="CON3299" s="137"/>
      <c r="COO3299" s="137"/>
      <c r="COP3299" s="137"/>
      <c r="COQ3299" s="137"/>
      <c r="COR3299" s="137"/>
      <c r="COS3299" s="137"/>
      <c r="COT3299" s="137"/>
      <c r="COU3299" s="137"/>
      <c r="COV3299" s="137"/>
      <c r="COW3299" s="137"/>
      <c r="COX3299" s="137"/>
      <c r="COY3299" s="137"/>
      <c r="COZ3299" s="137"/>
      <c r="CPA3299" s="137"/>
      <c r="CPB3299" s="137"/>
      <c r="CPC3299" s="137"/>
      <c r="CPD3299" s="137"/>
      <c r="CPE3299" s="137"/>
      <c r="CPF3299" s="137"/>
      <c r="CPG3299" s="137"/>
      <c r="CPH3299" s="137"/>
      <c r="CPI3299" s="137"/>
      <c r="CPJ3299" s="137"/>
      <c r="CPK3299" s="137"/>
      <c r="CPL3299" s="137"/>
      <c r="CPM3299" s="137"/>
      <c r="CPN3299" s="137"/>
      <c r="CPO3299" s="137"/>
      <c r="CPP3299" s="137"/>
      <c r="CPQ3299" s="137"/>
      <c r="CPR3299" s="137"/>
      <c r="CPS3299" s="137"/>
      <c r="CPT3299" s="137"/>
      <c r="CPU3299" s="137"/>
      <c r="CPV3299" s="137"/>
      <c r="CPW3299" s="137"/>
      <c r="CPX3299" s="137"/>
      <c r="CPY3299" s="137"/>
      <c r="CPZ3299" s="137"/>
      <c r="CQA3299" s="137"/>
      <c r="CQB3299" s="137"/>
      <c r="CQC3299" s="137"/>
      <c r="CQD3299" s="137"/>
      <c r="CQE3299" s="137"/>
      <c r="CQF3299" s="137"/>
      <c r="CQG3299" s="137"/>
      <c r="CQH3299" s="137"/>
      <c r="CQI3299" s="137"/>
      <c r="CQJ3299" s="137"/>
      <c r="CQK3299" s="137"/>
      <c r="CQL3299" s="137"/>
      <c r="CQM3299" s="137"/>
      <c r="CQN3299" s="137"/>
      <c r="CQO3299" s="137"/>
      <c r="CQP3299" s="137"/>
      <c r="CQQ3299" s="137"/>
      <c r="CQR3299" s="137"/>
      <c r="CQS3299" s="137"/>
      <c r="CQT3299" s="137"/>
      <c r="CQU3299" s="137"/>
      <c r="CQV3299" s="137"/>
      <c r="CQW3299" s="137"/>
      <c r="CQX3299" s="137"/>
      <c r="CQY3299" s="137"/>
      <c r="CQZ3299" s="137"/>
      <c r="CRA3299" s="137"/>
      <c r="CRB3299" s="137"/>
      <c r="CRC3299" s="137"/>
      <c r="CRD3299" s="137"/>
      <c r="CRE3299" s="137"/>
      <c r="CRF3299" s="137"/>
      <c r="CRG3299" s="137"/>
      <c r="CRH3299" s="137"/>
      <c r="CRI3299" s="137"/>
      <c r="CRJ3299" s="137"/>
      <c r="CRK3299" s="137"/>
      <c r="CRL3299" s="137"/>
      <c r="CRM3299" s="137"/>
      <c r="CRN3299" s="137"/>
      <c r="CRO3299" s="137"/>
      <c r="CRP3299" s="137"/>
      <c r="CRQ3299" s="137"/>
      <c r="CRR3299" s="137"/>
      <c r="CRS3299" s="137"/>
      <c r="CRT3299" s="137"/>
      <c r="CRU3299" s="137"/>
      <c r="CRV3299" s="137"/>
      <c r="CRW3299" s="137"/>
      <c r="CRX3299" s="137"/>
      <c r="CRY3299" s="137"/>
      <c r="CRZ3299" s="137"/>
      <c r="CSA3299" s="137"/>
      <c r="CSB3299" s="137"/>
      <c r="CSC3299" s="137"/>
      <c r="CSD3299" s="137"/>
      <c r="CSE3299" s="137"/>
      <c r="CSF3299" s="137"/>
      <c r="CSG3299" s="137"/>
      <c r="CSH3299" s="137"/>
      <c r="CSI3299" s="137"/>
      <c r="CSJ3299" s="137"/>
      <c r="CSK3299" s="137"/>
      <c r="CSL3299" s="137"/>
      <c r="CSM3299" s="137"/>
      <c r="CSN3299" s="137"/>
      <c r="CSO3299" s="137"/>
      <c r="CSP3299" s="137"/>
      <c r="CSQ3299" s="137"/>
      <c r="CSR3299" s="137"/>
      <c r="CSS3299" s="137"/>
      <c r="CST3299" s="137"/>
      <c r="CSU3299" s="137"/>
      <c r="CSV3299" s="137"/>
      <c r="CSW3299" s="137"/>
      <c r="CSX3299" s="137"/>
      <c r="CSY3299" s="137"/>
      <c r="CSZ3299" s="137"/>
      <c r="CTA3299" s="137"/>
      <c r="CTB3299" s="137"/>
      <c r="CTC3299" s="137"/>
      <c r="CTD3299" s="137"/>
      <c r="CTE3299" s="137"/>
      <c r="CTF3299" s="137"/>
      <c r="CTG3299" s="137"/>
      <c r="CTH3299" s="137"/>
      <c r="CTI3299" s="137"/>
      <c r="CTJ3299" s="137"/>
      <c r="CTK3299" s="137"/>
      <c r="CTL3299" s="137"/>
      <c r="CTM3299" s="137"/>
      <c r="CTN3299" s="137"/>
      <c r="CTO3299" s="137"/>
      <c r="CTP3299" s="137"/>
      <c r="CTQ3299" s="137"/>
      <c r="CTR3299" s="137"/>
      <c r="CTS3299" s="137"/>
      <c r="CTT3299" s="137"/>
      <c r="CTU3299" s="137"/>
      <c r="CTV3299" s="137"/>
      <c r="CTW3299" s="137"/>
      <c r="CTX3299" s="137"/>
      <c r="CTY3299" s="137"/>
      <c r="CTZ3299" s="137"/>
      <c r="CUA3299" s="137"/>
      <c r="CUB3299" s="137"/>
      <c r="CUC3299" s="137"/>
      <c r="CUD3299" s="137"/>
      <c r="CUE3299" s="137"/>
      <c r="CUF3299" s="137"/>
      <c r="CUG3299" s="137"/>
      <c r="CUH3299" s="137"/>
      <c r="CUI3299" s="137"/>
      <c r="CUJ3299" s="137"/>
      <c r="CUK3299" s="137"/>
      <c r="CUL3299" s="137"/>
      <c r="CUM3299" s="137"/>
      <c r="CUN3299" s="137"/>
      <c r="CUO3299" s="137"/>
      <c r="CUP3299" s="137"/>
      <c r="CUQ3299" s="137"/>
      <c r="CUR3299" s="137"/>
      <c r="CUS3299" s="137"/>
      <c r="CUT3299" s="137"/>
      <c r="CUU3299" s="137"/>
      <c r="CUV3299" s="137"/>
      <c r="CUW3299" s="137"/>
      <c r="CUX3299" s="137"/>
      <c r="CUY3299" s="137"/>
      <c r="CUZ3299" s="137"/>
      <c r="CVA3299" s="137"/>
      <c r="CVB3299" s="137"/>
      <c r="CVC3299" s="137"/>
      <c r="CVD3299" s="137"/>
      <c r="CVE3299" s="137"/>
      <c r="CVF3299" s="137"/>
      <c r="CVG3299" s="137"/>
      <c r="CVH3299" s="137"/>
      <c r="CVI3299" s="137"/>
      <c r="CVJ3299" s="137"/>
      <c r="CVK3299" s="137"/>
      <c r="CVL3299" s="137"/>
      <c r="CVM3299" s="137"/>
      <c r="CVN3299" s="137"/>
      <c r="CVO3299" s="137"/>
      <c r="CVP3299" s="137"/>
      <c r="CVQ3299" s="137"/>
      <c r="CVR3299" s="137"/>
      <c r="CVS3299" s="137"/>
      <c r="CVT3299" s="137"/>
      <c r="CVU3299" s="137"/>
      <c r="CVV3299" s="137"/>
      <c r="CVW3299" s="137"/>
      <c r="CVX3299" s="137"/>
      <c r="CVY3299" s="137"/>
      <c r="CVZ3299" s="137"/>
      <c r="CWA3299" s="137"/>
      <c r="CWB3299" s="137"/>
      <c r="CWC3299" s="137"/>
      <c r="CWD3299" s="137"/>
      <c r="CWE3299" s="137"/>
      <c r="CWF3299" s="137"/>
      <c r="CWG3299" s="137"/>
      <c r="CWH3299" s="137"/>
      <c r="CWI3299" s="137"/>
      <c r="CWJ3299" s="137"/>
      <c r="CWK3299" s="137"/>
      <c r="CWL3299" s="137"/>
      <c r="CWM3299" s="137"/>
      <c r="CWN3299" s="137"/>
      <c r="CWO3299" s="137"/>
      <c r="CWP3299" s="137"/>
      <c r="CWQ3299" s="137"/>
      <c r="CWR3299" s="137"/>
      <c r="CWS3299" s="137"/>
      <c r="CWT3299" s="137"/>
      <c r="CWU3299" s="137"/>
      <c r="CWV3299" s="137"/>
      <c r="CWW3299" s="137"/>
      <c r="CWX3299" s="137"/>
      <c r="CWY3299" s="137"/>
      <c r="CWZ3299" s="137"/>
      <c r="CXA3299" s="137"/>
      <c r="CXB3299" s="137"/>
      <c r="CXC3299" s="137"/>
      <c r="CXD3299" s="137"/>
      <c r="CXE3299" s="137"/>
      <c r="CXF3299" s="137"/>
      <c r="CXG3299" s="137"/>
      <c r="CXH3299" s="137"/>
      <c r="CXI3299" s="137"/>
      <c r="CXJ3299" s="137"/>
      <c r="CXK3299" s="137"/>
      <c r="CXL3299" s="137"/>
      <c r="CXM3299" s="137"/>
      <c r="CXN3299" s="137"/>
      <c r="CXO3299" s="137"/>
      <c r="CXP3299" s="137"/>
      <c r="CXQ3299" s="137"/>
      <c r="CXR3299" s="137"/>
      <c r="CXS3299" s="137"/>
      <c r="CXT3299" s="137"/>
      <c r="CXU3299" s="137"/>
      <c r="CXV3299" s="137"/>
      <c r="CXW3299" s="137"/>
      <c r="CXX3299" s="137"/>
      <c r="CXY3299" s="137"/>
      <c r="CXZ3299" s="137"/>
      <c r="CYA3299" s="137"/>
      <c r="CYB3299" s="137"/>
      <c r="CYC3299" s="137"/>
      <c r="CYD3299" s="137"/>
      <c r="CYE3299" s="137"/>
      <c r="CYF3299" s="137"/>
      <c r="CYG3299" s="137"/>
      <c r="CYH3299" s="137"/>
      <c r="CYI3299" s="137"/>
      <c r="CYJ3299" s="137"/>
      <c r="CYK3299" s="137"/>
      <c r="CYL3299" s="137"/>
      <c r="CYM3299" s="137"/>
      <c r="CYN3299" s="137"/>
      <c r="CYO3299" s="137"/>
      <c r="CYP3299" s="137"/>
      <c r="CYQ3299" s="137"/>
      <c r="CYR3299" s="137"/>
      <c r="CYS3299" s="137"/>
      <c r="CYT3299" s="137"/>
      <c r="CYU3299" s="137"/>
      <c r="CYV3299" s="137"/>
      <c r="CYW3299" s="137"/>
      <c r="CYX3299" s="137"/>
      <c r="CYY3299" s="137"/>
      <c r="CYZ3299" s="137"/>
      <c r="CZA3299" s="137"/>
      <c r="CZB3299" s="137"/>
      <c r="CZC3299" s="137"/>
      <c r="CZD3299" s="137"/>
      <c r="CZE3299" s="137"/>
      <c r="CZF3299" s="137"/>
      <c r="CZG3299" s="137"/>
      <c r="CZH3299" s="137"/>
      <c r="CZI3299" s="137"/>
      <c r="CZJ3299" s="137"/>
      <c r="CZK3299" s="137"/>
      <c r="CZL3299" s="137"/>
      <c r="CZM3299" s="137"/>
      <c r="CZN3299" s="137"/>
      <c r="CZO3299" s="137"/>
      <c r="CZP3299" s="137"/>
      <c r="CZQ3299" s="137"/>
      <c r="CZR3299" s="137"/>
      <c r="CZS3299" s="137"/>
      <c r="CZT3299" s="137"/>
      <c r="CZU3299" s="137"/>
      <c r="CZV3299" s="137"/>
      <c r="CZW3299" s="137"/>
      <c r="CZX3299" s="137"/>
      <c r="CZY3299" s="137"/>
      <c r="CZZ3299" s="137"/>
      <c r="DAA3299" s="137"/>
      <c r="DAB3299" s="137"/>
      <c r="DAC3299" s="137"/>
      <c r="DAD3299" s="137"/>
      <c r="DAE3299" s="137"/>
      <c r="DAF3299" s="137"/>
      <c r="DAG3299" s="137"/>
      <c r="DAH3299" s="137"/>
      <c r="DAI3299" s="137"/>
      <c r="DAJ3299" s="137"/>
      <c r="DAK3299" s="137"/>
      <c r="DAL3299" s="137"/>
      <c r="DAM3299" s="137"/>
      <c r="DAN3299" s="137"/>
      <c r="DAO3299" s="137"/>
      <c r="DAP3299" s="137"/>
      <c r="DAQ3299" s="137"/>
      <c r="DAR3299" s="137"/>
      <c r="DAS3299" s="137"/>
      <c r="DAT3299" s="137"/>
      <c r="DAU3299" s="137"/>
      <c r="DAV3299" s="137"/>
      <c r="DAW3299" s="137"/>
      <c r="DAX3299" s="137"/>
      <c r="DAY3299" s="137"/>
      <c r="DAZ3299" s="137"/>
      <c r="DBA3299" s="137"/>
      <c r="DBB3299" s="137"/>
      <c r="DBC3299" s="137"/>
      <c r="DBD3299" s="137"/>
      <c r="DBE3299" s="137"/>
      <c r="DBF3299" s="137"/>
      <c r="DBG3299" s="137"/>
      <c r="DBH3299" s="137"/>
      <c r="DBI3299" s="137"/>
      <c r="DBJ3299" s="137"/>
      <c r="DBK3299" s="137"/>
      <c r="DBL3299" s="137"/>
      <c r="DBM3299" s="137"/>
      <c r="DBN3299" s="137"/>
      <c r="DBO3299" s="137"/>
      <c r="DBP3299" s="137"/>
      <c r="DBQ3299" s="137"/>
      <c r="DBR3299" s="137"/>
      <c r="DBS3299" s="137"/>
      <c r="DBT3299" s="137"/>
      <c r="DBU3299" s="137"/>
      <c r="DBV3299" s="137"/>
      <c r="DBW3299" s="137"/>
      <c r="DBX3299" s="137"/>
      <c r="DBY3299" s="137"/>
      <c r="DBZ3299" s="137"/>
      <c r="DCA3299" s="137"/>
      <c r="DCB3299" s="137"/>
      <c r="DCC3299" s="137"/>
      <c r="DCD3299" s="137"/>
      <c r="DCE3299" s="137"/>
      <c r="DCF3299" s="137"/>
      <c r="DCG3299" s="137"/>
      <c r="DCH3299" s="137"/>
      <c r="DCI3299" s="137"/>
      <c r="DCJ3299" s="137"/>
      <c r="DCK3299" s="137"/>
      <c r="DCL3299" s="137"/>
      <c r="DCM3299" s="137"/>
      <c r="DCN3299" s="137"/>
      <c r="DCO3299" s="137"/>
      <c r="DCP3299" s="137"/>
      <c r="DCQ3299" s="137"/>
      <c r="DCR3299" s="137"/>
      <c r="DCS3299" s="137"/>
      <c r="DCT3299" s="137"/>
      <c r="DCU3299" s="137"/>
      <c r="DCV3299" s="137"/>
      <c r="DCW3299" s="137"/>
      <c r="DCX3299" s="137"/>
      <c r="DCY3299" s="137"/>
      <c r="DCZ3299" s="137"/>
      <c r="DDA3299" s="137"/>
      <c r="DDB3299" s="137"/>
      <c r="DDC3299" s="137"/>
      <c r="DDD3299" s="137"/>
      <c r="DDE3299" s="137"/>
      <c r="DDF3299" s="137"/>
      <c r="DDG3299" s="137"/>
      <c r="DDH3299" s="137"/>
      <c r="DDI3299" s="137"/>
      <c r="DDJ3299" s="137"/>
      <c r="DDK3299" s="137"/>
      <c r="DDL3299" s="137"/>
      <c r="DDM3299" s="137"/>
      <c r="DDN3299" s="137"/>
      <c r="DDO3299" s="137"/>
      <c r="DDP3299" s="137"/>
      <c r="DDQ3299" s="137"/>
      <c r="DDR3299" s="137"/>
      <c r="DDS3299" s="137"/>
      <c r="DDT3299" s="137"/>
      <c r="DDU3299" s="137"/>
      <c r="DDV3299" s="137"/>
      <c r="DDW3299" s="137"/>
      <c r="DDX3299" s="137"/>
      <c r="DDY3299" s="137"/>
      <c r="DDZ3299" s="137"/>
      <c r="DEA3299" s="137"/>
      <c r="DEB3299" s="137"/>
      <c r="DEC3299" s="137"/>
      <c r="DED3299" s="137"/>
      <c r="DEE3299" s="137"/>
      <c r="DEF3299" s="137"/>
      <c r="DEG3299" s="137"/>
      <c r="DEH3299" s="137"/>
      <c r="DEI3299" s="137"/>
      <c r="DEJ3299" s="137"/>
      <c r="DEK3299" s="137"/>
      <c r="DEL3299" s="137"/>
      <c r="DEM3299" s="137"/>
      <c r="DEN3299" s="137"/>
      <c r="DEO3299" s="137"/>
      <c r="DEP3299" s="137"/>
      <c r="DEQ3299" s="137"/>
      <c r="DER3299" s="137"/>
      <c r="DES3299" s="137"/>
      <c r="DET3299" s="137"/>
      <c r="DEU3299" s="137"/>
      <c r="DEV3299" s="137"/>
      <c r="DEW3299" s="137"/>
      <c r="DEX3299" s="137"/>
      <c r="DEY3299" s="137"/>
      <c r="DEZ3299" s="137"/>
      <c r="DFA3299" s="137"/>
      <c r="DFB3299" s="137"/>
      <c r="DFC3299" s="137"/>
      <c r="DFD3299" s="137"/>
      <c r="DFE3299" s="137"/>
      <c r="DFF3299" s="137"/>
      <c r="DFG3299" s="137"/>
      <c r="DFH3299" s="137"/>
      <c r="DFI3299" s="137"/>
      <c r="DFJ3299" s="137"/>
      <c r="DFK3299" s="137"/>
      <c r="DFL3299" s="137"/>
      <c r="DFM3299" s="137"/>
      <c r="DFN3299" s="137"/>
      <c r="DFO3299" s="137"/>
      <c r="DFP3299" s="137"/>
      <c r="DFQ3299" s="137"/>
      <c r="DFR3299" s="137"/>
      <c r="DFS3299" s="137"/>
      <c r="DFT3299" s="137"/>
      <c r="DFU3299" s="137"/>
      <c r="DFV3299" s="137"/>
      <c r="DFW3299" s="137"/>
      <c r="DFX3299" s="137"/>
      <c r="DFY3299" s="137"/>
      <c r="DFZ3299" s="137"/>
      <c r="DGA3299" s="137"/>
      <c r="DGB3299" s="137"/>
      <c r="DGC3299" s="137"/>
      <c r="DGD3299" s="137"/>
      <c r="DGE3299" s="137"/>
      <c r="DGF3299" s="137"/>
      <c r="DGG3299" s="137"/>
      <c r="DGH3299" s="137"/>
      <c r="DGI3299" s="137"/>
      <c r="DGJ3299" s="137"/>
      <c r="DGK3299" s="137"/>
      <c r="DGL3299" s="137"/>
      <c r="DGM3299" s="137"/>
      <c r="DGN3299" s="137"/>
      <c r="DGO3299" s="137"/>
      <c r="DGP3299" s="137"/>
      <c r="DGQ3299" s="137"/>
      <c r="DGR3299" s="137"/>
      <c r="DGS3299" s="137"/>
      <c r="DGT3299" s="137"/>
      <c r="DGU3299" s="137"/>
      <c r="DGV3299" s="137"/>
      <c r="DGW3299" s="137"/>
      <c r="DGX3299" s="137"/>
      <c r="DGY3299" s="137"/>
      <c r="DGZ3299" s="137"/>
      <c r="DHA3299" s="137"/>
      <c r="DHB3299" s="137"/>
      <c r="DHC3299" s="137"/>
      <c r="DHD3299" s="137"/>
      <c r="DHE3299" s="137"/>
      <c r="DHF3299" s="137"/>
      <c r="DHG3299" s="137"/>
      <c r="DHH3299" s="137"/>
      <c r="DHI3299" s="137"/>
      <c r="DHJ3299" s="137"/>
      <c r="DHK3299" s="137"/>
      <c r="DHL3299" s="137"/>
      <c r="DHM3299" s="137"/>
      <c r="DHN3299" s="137"/>
      <c r="DHO3299" s="137"/>
    </row>
    <row r="3300" spans="1:2927" s="148" customFormat="1" ht="26.4" customHeight="1" outlineLevel="1" x14ac:dyDescent="0.35">
      <c r="A3300" s="83" t="s">
        <v>4550</v>
      </c>
      <c r="B3300" s="109" t="s">
        <v>1333</v>
      </c>
      <c r="C3300" s="85"/>
      <c r="D3300" s="86"/>
      <c r="E3300" s="101"/>
      <c r="F3300" s="101"/>
      <c r="G3300" s="101"/>
      <c r="H3300" s="101"/>
      <c r="I3300" s="101">
        <f t="shared" si="201"/>
        <v>0</v>
      </c>
      <c r="J3300" s="101"/>
      <c r="K3300" s="101"/>
      <c r="L3300" s="101"/>
      <c r="M3300" s="101"/>
      <c r="N3300" s="101">
        <f t="shared" si="200"/>
        <v>0</v>
      </c>
      <c r="O3300" s="88">
        <v>46063</v>
      </c>
      <c r="P3300" s="88">
        <v>46096</v>
      </c>
      <c r="Q3300" s="89">
        <v>0.02</v>
      </c>
      <c r="R3300" s="90" t="s">
        <v>33</v>
      </c>
      <c r="S3300" s="91"/>
      <c r="T3300" s="91"/>
      <c r="U3300" s="102"/>
      <c r="V3300" s="137"/>
      <c r="W3300" s="137"/>
      <c r="X3300" s="137"/>
      <c r="Y3300" s="137"/>
      <c r="Z3300" s="137"/>
      <c r="AA3300" s="137"/>
      <c r="AB3300" s="137"/>
      <c r="AC3300" s="137"/>
      <c r="AD3300" s="137"/>
      <c r="AE3300" s="137"/>
      <c r="AF3300" s="137"/>
      <c r="AG3300" s="137"/>
      <c r="AH3300" s="137"/>
      <c r="AI3300" s="137"/>
      <c r="AJ3300" s="137"/>
      <c r="AK3300" s="137"/>
      <c r="AL3300" s="137"/>
      <c r="AM3300" s="137"/>
      <c r="AN3300" s="137"/>
      <c r="AO3300" s="137"/>
      <c r="AP3300" s="137"/>
      <c r="AQ3300" s="137"/>
      <c r="AR3300" s="137"/>
      <c r="AS3300" s="137"/>
      <c r="AT3300" s="137"/>
      <c r="AU3300" s="137"/>
      <c r="AV3300" s="137"/>
      <c r="AW3300" s="137"/>
      <c r="AX3300" s="137"/>
      <c r="AY3300" s="137"/>
      <c r="AZ3300" s="137"/>
      <c r="BA3300" s="137"/>
      <c r="BB3300" s="137"/>
      <c r="BC3300" s="137"/>
      <c r="BD3300" s="137"/>
      <c r="BE3300" s="137"/>
      <c r="BF3300" s="137"/>
      <c r="BG3300" s="137"/>
      <c r="BH3300" s="137"/>
      <c r="BI3300" s="137"/>
      <c r="BJ3300" s="137"/>
      <c r="BK3300" s="137"/>
      <c r="BL3300" s="137"/>
      <c r="BM3300" s="137"/>
      <c r="BN3300" s="137"/>
      <c r="BO3300" s="137"/>
      <c r="BP3300" s="137"/>
      <c r="BQ3300" s="137"/>
      <c r="BR3300" s="137"/>
      <c r="BS3300" s="137"/>
      <c r="BT3300" s="137"/>
      <c r="BU3300" s="137"/>
      <c r="BV3300" s="137"/>
      <c r="BW3300" s="137"/>
      <c r="BX3300" s="137"/>
      <c r="BY3300" s="137"/>
      <c r="BZ3300" s="137"/>
      <c r="CA3300" s="137"/>
      <c r="CB3300" s="137"/>
      <c r="CC3300" s="137"/>
      <c r="CD3300" s="137"/>
      <c r="CE3300" s="137"/>
      <c r="CF3300" s="137"/>
      <c r="CG3300" s="137"/>
      <c r="CH3300" s="137"/>
      <c r="CI3300" s="137"/>
      <c r="CJ3300" s="137"/>
      <c r="CK3300" s="137"/>
      <c r="CL3300" s="137"/>
      <c r="CM3300" s="137"/>
      <c r="CN3300" s="137"/>
      <c r="CO3300" s="137"/>
      <c r="CP3300" s="137"/>
      <c r="CQ3300" s="137"/>
      <c r="CR3300" s="137"/>
      <c r="CS3300" s="137"/>
      <c r="CT3300" s="137"/>
      <c r="CU3300" s="137"/>
      <c r="CV3300" s="137"/>
      <c r="CW3300" s="137"/>
      <c r="CX3300" s="137"/>
      <c r="CY3300" s="137"/>
      <c r="CZ3300" s="137"/>
      <c r="DA3300" s="137"/>
      <c r="DB3300" s="137"/>
      <c r="DC3300" s="137"/>
      <c r="DD3300" s="137"/>
      <c r="DE3300" s="137"/>
      <c r="DF3300" s="137"/>
      <c r="DG3300" s="137"/>
      <c r="DH3300" s="137"/>
      <c r="DI3300" s="137"/>
      <c r="DJ3300" s="137"/>
      <c r="DK3300" s="137"/>
      <c r="DL3300" s="137"/>
      <c r="DM3300" s="137"/>
      <c r="DN3300" s="137"/>
      <c r="DO3300" s="137"/>
      <c r="DP3300" s="137"/>
      <c r="DQ3300" s="137"/>
      <c r="DR3300" s="137"/>
      <c r="DS3300" s="137"/>
      <c r="DT3300" s="137"/>
      <c r="DU3300" s="137"/>
      <c r="DV3300" s="137"/>
      <c r="DW3300" s="137"/>
      <c r="DX3300" s="137"/>
      <c r="DY3300" s="137"/>
      <c r="DZ3300" s="137"/>
      <c r="EA3300" s="137"/>
      <c r="EB3300" s="137"/>
      <c r="EC3300" s="137"/>
      <c r="ED3300" s="137"/>
      <c r="EE3300" s="137"/>
      <c r="EF3300" s="137"/>
      <c r="EG3300" s="137"/>
      <c r="EH3300" s="137"/>
      <c r="EI3300" s="137"/>
      <c r="EJ3300" s="137"/>
      <c r="EK3300" s="137"/>
      <c r="EL3300" s="137"/>
      <c r="EM3300" s="137"/>
      <c r="EN3300" s="137"/>
      <c r="EO3300" s="137"/>
      <c r="EP3300" s="137"/>
      <c r="EQ3300" s="137"/>
      <c r="ER3300" s="137"/>
      <c r="ES3300" s="137"/>
      <c r="ET3300" s="137"/>
      <c r="EU3300" s="137"/>
      <c r="EV3300" s="137"/>
      <c r="EW3300" s="137"/>
      <c r="EX3300" s="137"/>
      <c r="EY3300" s="137"/>
      <c r="EZ3300" s="137"/>
      <c r="FA3300" s="137"/>
      <c r="FB3300" s="137"/>
      <c r="FC3300" s="137"/>
      <c r="FD3300" s="137"/>
      <c r="FE3300" s="137"/>
      <c r="FF3300" s="137"/>
      <c r="FG3300" s="137"/>
      <c r="FH3300" s="137"/>
      <c r="FI3300" s="137"/>
      <c r="FJ3300" s="137"/>
      <c r="FK3300" s="137"/>
      <c r="FL3300" s="137"/>
      <c r="FM3300" s="137"/>
      <c r="FN3300" s="137"/>
      <c r="FO3300" s="137"/>
      <c r="FP3300" s="137"/>
      <c r="FQ3300" s="137"/>
      <c r="FR3300" s="137"/>
      <c r="FS3300" s="137"/>
      <c r="FT3300" s="137"/>
      <c r="FU3300" s="137"/>
      <c r="FV3300" s="137"/>
      <c r="FW3300" s="137"/>
      <c r="FX3300" s="137"/>
      <c r="FY3300" s="137"/>
      <c r="FZ3300" s="137"/>
      <c r="GA3300" s="137"/>
      <c r="GB3300" s="137"/>
      <c r="GC3300" s="137"/>
      <c r="GD3300" s="137"/>
      <c r="GE3300" s="137"/>
      <c r="GF3300" s="137"/>
      <c r="GG3300" s="137"/>
      <c r="GH3300" s="137"/>
      <c r="GI3300" s="137"/>
      <c r="GJ3300" s="137"/>
      <c r="GK3300" s="137"/>
      <c r="GL3300" s="137"/>
      <c r="GM3300" s="137"/>
      <c r="GN3300" s="137"/>
      <c r="GO3300" s="137"/>
      <c r="GP3300" s="137"/>
      <c r="GQ3300" s="137"/>
      <c r="GR3300" s="137"/>
      <c r="GS3300" s="137"/>
      <c r="GT3300" s="137"/>
      <c r="GU3300" s="137"/>
      <c r="GV3300" s="137"/>
      <c r="GW3300" s="137"/>
      <c r="GX3300" s="137"/>
      <c r="GY3300" s="137"/>
      <c r="GZ3300" s="137"/>
      <c r="HA3300" s="137"/>
      <c r="HB3300" s="137"/>
      <c r="HC3300" s="137"/>
      <c r="HD3300" s="137"/>
      <c r="HE3300" s="137"/>
      <c r="HF3300" s="137"/>
      <c r="HG3300" s="137"/>
      <c r="HH3300" s="137"/>
      <c r="HI3300" s="137"/>
      <c r="HJ3300" s="137"/>
      <c r="HK3300" s="137"/>
      <c r="HL3300" s="137"/>
      <c r="HM3300" s="137"/>
      <c r="HN3300" s="137"/>
      <c r="HO3300" s="137"/>
      <c r="HP3300" s="137"/>
      <c r="HQ3300" s="137"/>
      <c r="HR3300" s="137"/>
      <c r="HS3300" s="137"/>
      <c r="HT3300" s="137"/>
      <c r="HU3300" s="137"/>
      <c r="HV3300" s="137"/>
      <c r="HW3300" s="137"/>
      <c r="HX3300" s="137"/>
      <c r="HY3300" s="137"/>
      <c r="HZ3300" s="137"/>
      <c r="IA3300" s="137"/>
      <c r="IB3300" s="137"/>
      <c r="IC3300" s="137"/>
      <c r="ID3300" s="137"/>
      <c r="IE3300" s="137"/>
      <c r="IF3300" s="137"/>
      <c r="IG3300" s="137"/>
      <c r="IH3300" s="137"/>
      <c r="II3300" s="137"/>
      <c r="IJ3300" s="137"/>
      <c r="IK3300" s="137"/>
      <c r="IL3300" s="137"/>
      <c r="IM3300" s="137"/>
      <c r="IN3300" s="137"/>
      <c r="IO3300" s="137"/>
      <c r="IP3300" s="137"/>
      <c r="IQ3300" s="137"/>
      <c r="IR3300" s="137"/>
      <c r="IS3300" s="137"/>
      <c r="IT3300" s="137"/>
      <c r="IU3300" s="137"/>
      <c r="IV3300" s="137"/>
      <c r="IW3300" s="137"/>
      <c r="IX3300" s="137"/>
      <c r="IY3300" s="137"/>
      <c r="IZ3300" s="137"/>
      <c r="JA3300" s="137"/>
      <c r="JB3300" s="137"/>
      <c r="JC3300" s="137"/>
      <c r="JD3300" s="137"/>
      <c r="JE3300" s="137"/>
      <c r="JF3300" s="137"/>
      <c r="JG3300" s="137"/>
      <c r="JH3300" s="137"/>
      <c r="JI3300" s="137"/>
      <c r="JJ3300" s="137"/>
      <c r="JK3300" s="137"/>
      <c r="JL3300" s="137"/>
      <c r="JM3300" s="137"/>
      <c r="JN3300" s="137"/>
      <c r="JO3300" s="137"/>
      <c r="JP3300" s="137"/>
      <c r="JQ3300" s="137"/>
      <c r="JR3300" s="137"/>
      <c r="JS3300" s="137"/>
      <c r="JT3300" s="137"/>
      <c r="JU3300" s="137"/>
      <c r="JV3300" s="137"/>
      <c r="JW3300" s="137"/>
      <c r="JX3300" s="137"/>
      <c r="JY3300" s="137"/>
      <c r="JZ3300" s="137"/>
      <c r="KA3300" s="137"/>
      <c r="KB3300" s="137"/>
      <c r="KC3300" s="137"/>
      <c r="KD3300" s="137"/>
      <c r="KE3300" s="137"/>
      <c r="KF3300" s="137"/>
      <c r="KG3300" s="137"/>
      <c r="KH3300" s="137"/>
      <c r="KI3300" s="137"/>
      <c r="KJ3300" s="137"/>
      <c r="KK3300" s="137"/>
      <c r="KL3300" s="137"/>
      <c r="KM3300" s="137"/>
      <c r="KN3300" s="137"/>
      <c r="KO3300" s="137"/>
      <c r="KP3300" s="137"/>
      <c r="KQ3300" s="137"/>
      <c r="KR3300" s="137"/>
      <c r="KS3300" s="137"/>
      <c r="KT3300" s="137"/>
      <c r="KU3300" s="137"/>
      <c r="KV3300" s="137"/>
      <c r="KW3300" s="137"/>
      <c r="KX3300" s="137"/>
      <c r="KY3300" s="137"/>
      <c r="KZ3300" s="137"/>
      <c r="LA3300" s="137"/>
      <c r="LB3300" s="137"/>
      <c r="LC3300" s="137"/>
      <c r="LD3300" s="137"/>
      <c r="LE3300" s="137"/>
      <c r="LF3300" s="137"/>
      <c r="LG3300" s="137"/>
      <c r="LH3300" s="137"/>
      <c r="LI3300" s="137"/>
      <c r="LJ3300" s="137"/>
      <c r="LK3300" s="137"/>
      <c r="LL3300" s="137"/>
      <c r="LM3300" s="137"/>
      <c r="LN3300" s="137"/>
      <c r="LO3300" s="137"/>
      <c r="LP3300" s="137"/>
      <c r="LQ3300" s="137"/>
      <c r="LR3300" s="137"/>
      <c r="LS3300" s="137"/>
      <c r="LT3300" s="137"/>
      <c r="LU3300" s="137"/>
      <c r="LV3300" s="137"/>
      <c r="LW3300" s="137"/>
      <c r="LX3300" s="137"/>
      <c r="LY3300" s="137"/>
      <c r="LZ3300" s="137"/>
      <c r="MA3300" s="137"/>
      <c r="MB3300" s="137"/>
      <c r="MC3300" s="137"/>
      <c r="MD3300" s="137"/>
      <c r="ME3300" s="137"/>
      <c r="MF3300" s="137"/>
      <c r="MG3300" s="137"/>
      <c r="MH3300" s="137"/>
      <c r="MI3300" s="137"/>
      <c r="MJ3300" s="137"/>
      <c r="MK3300" s="137"/>
      <c r="ML3300" s="137"/>
      <c r="MM3300" s="137"/>
      <c r="MN3300" s="137"/>
      <c r="MO3300" s="137"/>
      <c r="MP3300" s="137"/>
      <c r="MQ3300" s="137"/>
      <c r="MR3300" s="137"/>
      <c r="MS3300" s="137"/>
      <c r="MT3300" s="137"/>
      <c r="MU3300" s="137"/>
      <c r="MV3300" s="137"/>
      <c r="MW3300" s="137"/>
      <c r="MX3300" s="137"/>
      <c r="MY3300" s="137"/>
      <c r="MZ3300" s="137"/>
      <c r="NA3300" s="137"/>
      <c r="NB3300" s="137"/>
      <c r="NC3300" s="137"/>
      <c r="ND3300" s="137"/>
      <c r="NE3300" s="137"/>
      <c r="NF3300" s="137"/>
      <c r="NG3300" s="137"/>
      <c r="NH3300" s="137"/>
      <c r="NI3300" s="137"/>
      <c r="NJ3300" s="137"/>
      <c r="NK3300" s="137"/>
      <c r="NL3300" s="137"/>
      <c r="NM3300" s="137"/>
      <c r="NN3300" s="137"/>
      <c r="NO3300" s="137"/>
      <c r="NP3300" s="137"/>
      <c r="NQ3300" s="137"/>
      <c r="NR3300" s="137"/>
      <c r="NS3300" s="137"/>
      <c r="NT3300" s="137"/>
      <c r="NU3300" s="137"/>
      <c r="NV3300" s="137"/>
      <c r="NW3300" s="137"/>
      <c r="NX3300" s="137"/>
      <c r="NY3300" s="137"/>
      <c r="NZ3300" s="137"/>
      <c r="OA3300" s="137"/>
      <c r="OB3300" s="137"/>
      <c r="OC3300" s="137"/>
      <c r="OD3300" s="137"/>
      <c r="OE3300" s="137"/>
      <c r="OF3300" s="137"/>
      <c r="OG3300" s="137"/>
      <c r="OH3300" s="137"/>
      <c r="OI3300" s="137"/>
      <c r="OJ3300" s="137"/>
      <c r="OK3300" s="137"/>
      <c r="OL3300" s="137"/>
      <c r="OM3300" s="137"/>
      <c r="ON3300" s="137"/>
      <c r="OO3300" s="137"/>
      <c r="OP3300" s="137"/>
      <c r="OQ3300" s="137"/>
      <c r="OR3300" s="137"/>
      <c r="OS3300" s="137"/>
      <c r="OT3300" s="137"/>
      <c r="OU3300" s="137"/>
      <c r="OV3300" s="137"/>
      <c r="OW3300" s="137"/>
      <c r="OX3300" s="137"/>
      <c r="OY3300" s="137"/>
      <c r="OZ3300" s="137"/>
      <c r="PA3300" s="137"/>
      <c r="PB3300" s="137"/>
      <c r="PC3300" s="137"/>
      <c r="PD3300" s="137"/>
      <c r="PE3300" s="137"/>
      <c r="PF3300" s="137"/>
      <c r="PG3300" s="137"/>
      <c r="PH3300" s="137"/>
      <c r="PI3300" s="137"/>
      <c r="PJ3300" s="137"/>
      <c r="PK3300" s="137"/>
      <c r="PL3300" s="137"/>
      <c r="PM3300" s="137"/>
      <c r="PN3300" s="137"/>
      <c r="PO3300" s="137"/>
      <c r="PP3300" s="137"/>
      <c r="PQ3300" s="137"/>
      <c r="PR3300" s="137"/>
      <c r="PS3300" s="137"/>
      <c r="PT3300" s="137"/>
      <c r="PU3300" s="137"/>
      <c r="PV3300" s="137"/>
      <c r="PW3300" s="137"/>
      <c r="PX3300" s="137"/>
      <c r="PY3300" s="137"/>
      <c r="PZ3300" s="137"/>
      <c r="QA3300" s="137"/>
      <c r="QB3300" s="137"/>
      <c r="QC3300" s="137"/>
      <c r="QD3300" s="137"/>
      <c r="QE3300" s="137"/>
      <c r="QF3300" s="137"/>
      <c r="QG3300" s="137"/>
      <c r="QH3300" s="137"/>
      <c r="QI3300" s="137"/>
      <c r="QJ3300" s="137"/>
      <c r="QK3300" s="137"/>
      <c r="QL3300" s="137"/>
      <c r="QM3300" s="137"/>
      <c r="QN3300" s="137"/>
      <c r="QO3300" s="137"/>
      <c r="QP3300" s="137"/>
      <c r="QQ3300" s="137"/>
      <c r="QR3300" s="137"/>
      <c r="QS3300" s="137"/>
      <c r="QT3300" s="137"/>
      <c r="QU3300" s="137"/>
      <c r="QV3300" s="137"/>
      <c r="QW3300" s="137"/>
      <c r="QX3300" s="137"/>
      <c r="QY3300" s="137"/>
      <c r="QZ3300" s="137"/>
      <c r="RA3300" s="137"/>
      <c r="RB3300" s="137"/>
      <c r="RC3300" s="137"/>
      <c r="RD3300" s="137"/>
      <c r="RE3300" s="137"/>
      <c r="RF3300" s="137"/>
      <c r="RG3300" s="137"/>
      <c r="RH3300" s="137"/>
      <c r="RI3300" s="137"/>
      <c r="RJ3300" s="137"/>
      <c r="RK3300" s="137"/>
      <c r="RL3300" s="137"/>
      <c r="RM3300" s="137"/>
      <c r="RN3300" s="137"/>
      <c r="RO3300" s="137"/>
      <c r="RP3300" s="137"/>
      <c r="RQ3300" s="137"/>
      <c r="RR3300" s="137"/>
      <c r="RS3300" s="137"/>
      <c r="RT3300" s="137"/>
      <c r="RU3300" s="137"/>
      <c r="RV3300" s="137"/>
      <c r="RW3300" s="137"/>
      <c r="RX3300" s="137"/>
      <c r="RY3300" s="137"/>
      <c r="RZ3300" s="137"/>
      <c r="SA3300" s="137"/>
      <c r="SB3300" s="137"/>
      <c r="SC3300" s="137"/>
      <c r="SD3300" s="137"/>
      <c r="SE3300" s="137"/>
      <c r="SF3300" s="137"/>
      <c r="SG3300" s="137"/>
      <c r="SH3300" s="137"/>
      <c r="SI3300" s="137"/>
      <c r="SJ3300" s="137"/>
      <c r="SK3300" s="137"/>
      <c r="SL3300" s="137"/>
      <c r="SM3300" s="137"/>
      <c r="SN3300" s="137"/>
      <c r="SO3300" s="137"/>
      <c r="SP3300" s="137"/>
      <c r="SQ3300" s="137"/>
      <c r="SR3300" s="137"/>
      <c r="SS3300" s="137"/>
      <c r="ST3300" s="137"/>
      <c r="SU3300" s="137"/>
      <c r="SV3300" s="137"/>
      <c r="SW3300" s="137"/>
      <c r="SX3300" s="137"/>
      <c r="SY3300" s="137"/>
      <c r="SZ3300" s="137"/>
      <c r="TA3300" s="137"/>
      <c r="TB3300" s="137"/>
      <c r="TC3300" s="137"/>
      <c r="TD3300" s="137"/>
      <c r="TE3300" s="137"/>
      <c r="TF3300" s="137"/>
      <c r="TG3300" s="137"/>
      <c r="TH3300" s="137"/>
      <c r="TI3300" s="137"/>
      <c r="TJ3300" s="137"/>
      <c r="TK3300" s="137"/>
      <c r="TL3300" s="137"/>
      <c r="TM3300" s="137"/>
      <c r="TN3300" s="137"/>
      <c r="TO3300" s="137"/>
      <c r="TP3300" s="137"/>
      <c r="TQ3300" s="137"/>
      <c r="TR3300" s="137"/>
      <c r="TS3300" s="137"/>
      <c r="TT3300" s="137"/>
      <c r="TU3300" s="137"/>
      <c r="TV3300" s="137"/>
      <c r="TW3300" s="137"/>
      <c r="TX3300" s="137"/>
      <c r="TY3300" s="137"/>
      <c r="TZ3300" s="137"/>
      <c r="UA3300" s="137"/>
      <c r="UB3300" s="137"/>
      <c r="UC3300" s="137"/>
      <c r="UD3300" s="137"/>
      <c r="UE3300" s="137"/>
      <c r="UF3300" s="137"/>
      <c r="UG3300" s="137"/>
      <c r="UH3300" s="137"/>
      <c r="UI3300" s="137"/>
      <c r="UJ3300" s="137"/>
      <c r="UK3300" s="137"/>
      <c r="UL3300" s="137"/>
      <c r="UM3300" s="137"/>
      <c r="UN3300" s="137"/>
      <c r="UO3300" s="137"/>
      <c r="UP3300" s="137"/>
      <c r="UQ3300" s="137"/>
      <c r="UR3300" s="137"/>
      <c r="US3300" s="137"/>
      <c r="UT3300" s="137"/>
      <c r="UU3300" s="137"/>
      <c r="UV3300" s="137"/>
      <c r="UW3300" s="137"/>
      <c r="UX3300" s="137"/>
      <c r="UY3300" s="137"/>
      <c r="UZ3300" s="137"/>
      <c r="VA3300" s="137"/>
      <c r="VB3300" s="137"/>
      <c r="VC3300" s="137"/>
      <c r="VD3300" s="137"/>
      <c r="VE3300" s="137"/>
      <c r="VF3300" s="137"/>
      <c r="VG3300" s="137"/>
      <c r="VH3300" s="137"/>
      <c r="VI3300" s="137"/>
      <c r="VJ3300" s="137"/>
      <c r="VK3300" s="137"/>
      <c r="VL3300" s="137"/>
      <c r="VM3300" s="137"/>
      <c r="VN3300" s="137"/>
      <c r="VO3300" s="137"/>
      <c r="VP3300" s="137"/>
      <c r="VQ3300" s="137"/>
      <c r="VR3300" s="137"/>
      <c r="VS3300" s="137"/>
      <c r="VT3300" s="137"/>
      <c r="VU3300" s="137"/>
      <c r="VV3300" s="137"/>
      <c r="VW3300" s="137"/>
      <c r="VX3300" s="137"/>
      <c r="VY3300" s="137"/>
      <c r="VZ3300" s="137"/>
      <c r="WA3300" s="137"/>
      <c r="WB3300" s="137"/>
      <c r="WC3300" s="137"/>
      <c r="WD3300" s="137"/>
      <c r="WE3300" s="137"/>
      <c r="WF3300" s="137"/>
      <c r="WG3300" s="137"/>
      <c r="WH3300" s="137"/>
      <c r="WI3300" s="137"/>
      <c r="WJ3300" s="137"/>
      <c r="WK3300" s="137"/>
      <c r="WL3300" s="137"/>
      <c r="WM3300" s="137"/>
      <c r="WN3300" s="137"/>
      <c r="WO3300" s="137"/>
      <c r="WP3300" s="137"/>
      <c r="WQ3300" s="137"/>
      <c r="WR3300" s="137"/>
      <c r="WS3300" s="137"/>
      <c r="WT3300" s="137"/>
      <c r="WU3300" s="137"/>
      <c r="WV3300" s="137"/>
      <c r="WW3300" s="137"/>
      <c r="WX3300" s="137"/>
      <c r="WY3300" s="137"/>
      <c r="WZ3300" s="137"/>
      <c r="XA3300" s="137"/>
      <c r="XB3300" s="137"/>
      <c r="XC3300" s="137"/>
      <c r="XD3300" s="137"/>
      <c r="XE3300" s="137"/>
      <c r="XF3300" s="137"/>
      <c r="XG3300" s="137"/>
      <c r="XH3300" s="137"/>
      <c r="XI3300" s="137"/>
      <c r="XJ3300" s="137"/>
      <c r="XK3300" s="137"/>
      <c r="XL3300" s="137"/>
      <c r="XM3300" s="137"/>
      <c r="XN3300" s="137"/>
      <c r="XO3300" s="137"/>
      <c r="XP3300" s="137"/>
      <c r="XQ3300" s="137"/>
      <c r="XR3300" s="137"/>
      <c r="XS3300" s="137"/>
      <c r="XT3300" s="137"/>
      <c r="XU3300" s="137"/>
      <c r="XV3300" s="137"/>
      <c r="XW3300" s="137"/>
      <c r="XX3300" s="137"/>
      <c r="XY3300" s="137"/>
      <c r="XZ3300" s="137"/>
      <c r="YA3300" s="137"/>
      <c r="YB3300" s="137"/>
      <c r="YC3300" s="137"/>
      <c r="YD3300" s="137"/>
      <c r="YE3300" s="137"/>
      <c r="YF3300" s="137"/>
      <c r="YG3300" s="137"/>
      <c r="YH3300" s="137"/>
      <c r="YI3300" s="137"/>
      <c r="YJ3300" s="137"/>
      <c r="YK3300" s="137"/>
      <c r="YL3300" s="137"/>
      <c r="YM3300" s="137"/>
      <c r="YN3300" s="137"/>
      <c r="YO3300" s="137"/>
      <c r="YP3300" s="137"/>
      <c r="YQ3300" s="137"/>
      <c r="YR3300" s="137"/>
      <c r="YS3300" s="137"/>
      <c r="YT3300" s="137"/>
      <c r="YU3300" s="137"/>
      <c r="YV3300" s="137"/>
      <c r="YW3300" s="137"/>
      <c r="YX3300" s="137"/>
      <c r="YY3300" s="137"/>
      <c r="YZ3300" s="137"/>
      <c r="ZA3300" s="137"/>
      <c r="ZB3300" s="137"/>
      <c r="ZC3300" s="137"/>
      <c r="ZD3300" s="137"/>
      <c r="ZE3300" s="137"/>
      <c r="ZF3300" s="137"/>
      <c r="ZG3300" s="137"/>
      <c r="ZH3300" s="137"/>
      <c r="ZI3300" s="137"/>
      <c r="ZJ3300" s="137"/>
      <c r="ZK3300" s="137"/>
      <c r="ZL3300" s="137"/>
      <c r="ZM3300" s="137"/>
      <c r="ZN3300" s="137"/>
      <c r="ZO3300" s="137"/>
      <c r="ZP3300" s="137"/>
      <c r="ZQ3300" s="137"/>
      <c r="ZR3300" s="137"/>
      <c r="ZS3300" s="137"/>
      <c r="ZT3300" s="137"/>
      <c r="ZU3300" s="137"/>
      <c r="ZV3300" s="137"/>
      <c r="ZW3300" s="137"/>
      <c r="ZX3300" s="137"/>
      <c r="ZY3300" s="137"/>
      <c r="ZZ3300" s="137"/>
      <c r="AAA3300" s="137"/>
      <c r="AAB3300" s="137"/>
      <c r="AAC3300" s="137"/>
      <c r="AAD3300" s="137"/>
      <c r="AAE3300" s="137"/>
      <c r="AAF3300" s="137"/>
      <c r="AAG3300" s="137"/>
      <c r="AAH3300" s="137"/>
      <c r="AAI3300" s="137"/>
      <c r="AAJ3300" s="137"/>
      <c r="AAK3300" s="137"/>
      <c r="AAL3300" s="137"/>
      <c r="AAM3300" s="137"/>
      <c r="AAN3300" s="137"/>
      <c r="AAO3300" s="137"/>
      <c r="AAP3300" s="137"/>
      <c r="AAQ3300" s="137"/>
      <c r="AAR3300" s="137"/>
      <c r="AAS3300" s="137"/>
      <c r="AAT3300" s="137"/>
      <c r="AAU3300" s="137"/>
      <c r="AAV3300" s="137"/>
      <c r="AAW3300" s="137"/>
      <c r="AAX3300" s="137"/>
      <c r="AAY3300" s="137"/>
      <c r="AAZ3300" s="137"/>
      <c r="ABA3300" s="137"/>
      <c r="ABB3300" s="137"/>
      <c r="ABC3300" s="137"/>
      <c r="ABD3300" s="137"/>
      <c r="ABE3300" s="137"/>
      <c r="ABF3300" s="137"/>
      <c r="ABG3300" s="137"/>
      <c r="ABH3300" s="137"/>
      <c r="ABI3300" s="137"/>
      <c r="ABJ3300" s="137"/>
      <c r="ABK3300" s="137"/>
      <c r="ABL3300" s="137"/>
      <c r="ABM3300" s="137"/>
      <c r="ABN3300" s="137"/>
      <c r="ABO3300" s="137"/>
      <c r="ABP3300" s="137"/>
      <c r="ABQ3300" s="137"/>
      <c r="ABR3300" s="137"/>
      <c r="ABS3300" s="137"/>
      <c r="ABT3300" s="137"/>
      <c r="ABU3300" s="137"/>
      <c r="ABV3300" s="137"/>
      <c r="ABW3300" s="137"/>
      <c r="ABX3300" s="137"/>
      <c r="ABY3300" s="137"/>
      <c r="ABZ3300" s="137"/>
      <c r="ACA3300" s="137"/>
      <c r="ACB3300" s="137"/>
      <c r="ACC3300" s="137"/>
      <c r="ACD3300" s="137"/>
      <c r="ACE3300" s="137"/>
      <c r="ACF3300" s="137"/>
      <c r="ACG3300" s="137"/>
      <c r="ACH3300" s="137"/>
      <c r="ACI3300" s="137"/>
      <c r="ACJ3300" s="137"/>
      <c r="ACK3300" s="137"/>
      <c r="ACL3300" s="137"/>
      <c r="ACM3300" s="137"/>
      <c r="ACN3300" s="137"/>
      <c r="ACO3300" s="137"/>
      <c r="ACP3300" s="137"/>
      <c r="ACQ3300" s="137"/>
      <c r="ACR3300" s="137"/>
      <c r="ACS3300" s="137"/>
      <c r="ACT3300" s="137"/>
      <c r="ACU3300" s="137"/>
      <c r="ACV3300" s="137"/>
      <c r="ACW3300" s="137"/>
      <c r="ACX3300" s="137"/>
      <c r="ACY3300" s="137"/>
      <c r="ACZ3300" s="137"/>
      <c r="ADA3300" s="137"/>
      <c r="ADB3300" s="137"/>
      <c r="ADC3300" s="137"/>
      <c r="ADD3300" s="137"/>
      <c r="ADE3300" s="137"/>
      <c r="ADF3300" s="137"/>
      <c r="ADG3300" s="137"/>
      <c r="ADH3300" s="137"/>
      <c r="ADI3300" s="137"/>
      <c r="ADJ3300" s="137"/>
      <c r="ADK3300" s="137"/>
      <c r="ADL3300" s="137"/>
      <c r="ADM3300" s="137"/>
      <c r="ADN3300" s="137"/>
      <c r="ADO3300" s="137"/>
      <c r="ADP3300" s="137"/>
      <c r="ADQ3300" s="137"/>
      <c r="ADR3300" s="137"/>
      <c r="ADS3300" s="137"/>
      <c r="ADT3300" s="137"/>
      <c r="ADU3300" s="137"/>
      <c r="ADV3300" s="137"/>
      <c r="ADW3300" s="137"/>
      <c r="ADX3300" s="137"/>
      <c r="ADY3300" s="137"/>
      <c r="ADZ3300" s="137"/>
      <c r="AEA3300" s="137"/>
      <c r="AEB3300" s="137"/>
      <c r="AEC3300" s="137"/>
      <c r="AED3300" s="137"/>
      <c r="AEE3300" s="137"/>
      <c r="AEF3300" s="137"/>
      <c r="AEG3300" s="137"/>
      <c r="AEH3300" s="137"/>
      <c r="AEI3300" s="137"/>
      <c r="AEJ3300" s="137"/>
      <c r="AEK3300" s="137"/>
      <c r="AEL3300" s="137"/>
      <c r="AEM3300" s="137"/>
      <c r="AEN3300" s="137"/>
      <c r="AEO3300" s="137"/>
      <c r="AEP3300" s="137"/>
      <c r="AEQ3300" s="137"/>
      <c r="AER3300" s="137"/>
      <c r="AES3300" s="137"/>
      <c r="AET3300" s="137"/>
      <c r="AEU3300" s="137"/>
      <c r="AEV3300" s="137"/>
      <c r="AEW3300" s="137"/>
      <c r="AEX3300" s="137"/>
      <c r="AEY3300" s="137"/>
      <c r="AEZ3300" s="137"/>
      <c r="AFA3300" s="137"/>
      <c r="AFB3300" s="137"/>
      <c r="AFC3300" s="137"/>
      <c r="AFD3300" s="137"/>
      <c r="AFE3300" s="137"/>
      <c r="AFF3300" s="137"/>
      <c r="AFG3300" s="137"/>
      <c r="AFH3300" s="137"/>
      <c r="AFI3300" s="137"/>
      <c r="AFJ3300" s="137"/>
      <c r="AFK3300" s="137"/>
      <c r="AFL3300" s="137"/>
      <c r="AFM3300" s="137"/>
      <c r="AFN3300" s="137"/>
      <c r="AFO3300" s="137"/>
      <c r="AFP3300" s="137"/>
      <c r="AFQ3300" s="137"/>
      <c r="AFR3300" s="137"/>
      <c r="AFS3300" s="137"/>
      <c r="AFT3300" s="137"/>
      <c r="AFU3300" s="137"/>
      <c r="AFV3300" s="137"/>
      <c r="AFW3300" s="137"/>
      <c r="AFX3300" s="137"/>
      <c r="AFY3300" s="137"/>
      <c r="AFZ3300" s="137"/>
      <c r="AGA3300" s="137"/>
      <c r="AGB3300" s="137"/>
      <c r="AGC3300" s="137"/>
      <c r="AGD3300" s="137"/>
      <c r="AGE3300" s="137"/>
      <c r="AGF3300" s="137"/>
      <c r="AGG3300" s="137"/>
      <c r="AGH3300" s="137"/>
      <c r="AGI3300" s="137"/>
      <c r="AGJ3300" s="137"/>
      <c r="AGK3300" s="137"/>
      <c r="AGL3300" s="137"/>
      <c r="AGM3300" s="137"/>
      <c r="AGN3300" s="137"/>
      <c r="AGO3300" s="137"/>
      <c r="AGP3300" s="137"/>
      <c r="AGQ3300" s="137"/>
      <c r="AGR3300" s="137"/>
      <c r="AGS3300" s="137"/>
      <c r="AGT3300" s="137"/>
      <c r="AGU3300" s="137"/>
      <c r="AGV3300" s="137"/>
      <c r="AGW3300" s="137"/>
      <c r="AGX3300" s="137"/>
      <c r="AGY3300" s="137"/>
      <c r="AGZ3300" s="137"/>
      <c r="AHA3300" s="137"/>
      <c r="AHB3300" s="137"/>
      <c r="AHC3300" s="137"/>
      <c r="AHD3300" s="137"/>
      <c r="AHE3300" s="137"/>
      <c r="AHF3300" s="137"/>
      <c r="AHG3300" s="137"/>
      <c r="AHH3300" s="137"/>
      <c r="AHI3300" s="137"/>
      <c r="AHJ3300" s="137"/>
      <c r="AHK3300" s="137"/>
      <c r="AHL3300" s="137"/>
      <c r="AHM3300" s="137"/>
      <c r="AHN3300" s="137"/>
      <c r="AHO3300" s="137"/>
      <c r="AHP3300" s="137"/>
      <c r="AHQ3300" s="137"/>
      <c r="AHR3300" s="137"/>
      <c r="AHS3300" s="137"/>
      <c r="AHT3300" s="137"/>
      <c r="AHU3300" s="137"/>
      <c r="AHV3300" s="137"/>
      <c r="AHW3300" s="137"/>
      <c r="AHX3300" s="137"/>
      <c r="AHY3300" s="137"/>
      <c r="AHZ3300" s="137"/>
      <c r="AIA3300" s="137"/>
      <c r="AIB3300" s="137"/>
      <c r="AIC3300" s="137"/>
      <c r="AID3300" s="137"/>
      <c r="AIE3300" s="137"/>
      <c r="AIF3300" s="137"/>
      <c r="AIG3300" s="137"/>
      <c r="AIH3300" s="137"/>
      <c r="AII3300" s="137"/>
      <c r="AIJ3300" s="137"/>
      <c r="AIK3300" s="137"/>
      <c r="AIL3300" s="137"/>
      <c r="AIM3300" s="137"/>
      <c r="AIN3300" s="137"/>
      <c r="AIO3300" s="137"/>
      <c r="AIP3300" s="137"/>
      <c r="AIQ3300" s="137"/>
      <c r="AIR3300" s="137"/>
      <c r="AIS3300" s="137"/>
      <c r="AIT3300" s="137"/>
      <c r="AIU3300" s="137"/>
      <c r="AIV3300" s="137"/>
      <c r="AIW3300" s="137"/>
      <c r="AIX3300" s="137"/>
      <c r="AIY3300" s="137"/>
      <c r="AIZ3300" s="137"/>
      <c r="AJA3300" s="137"/>
      <c r="AJB3300" s="137"/>
      <c r="AJC3300" s="137"/>
      <c r="AJD3300" s="137"/>
      <c r="AJE3300" s="137"/>
      <c r="AJF3300" s="137"/>
      <c r="AJG3300" s="137"/>
      <c r="AJH3300" s="137"/>
      <c r="AJI3300" s="137"/>
      <c r="AJJ3300" s="137"/>
      <c r="AJK3300" s="137"/>
      <c r="AJL3300" s="137"/>
      <c r="AJM3300" s="137"/>
      <c r="AJN3300" s="137"/>
      <c r="AJO3300" s="137"/>
      <c r="AJP3300" s="137"/>
      <c r="AJQ3300" s="137"/>
      <c r="AJR3300" s="137"/>
      <c r="AJS3300" s="137"/>
      <c r="AJT3300" s="137"/>
      <c r="AJU3300" s="137"/>
      <c r="AJV3300" s="137"/>
      <c r="AJW3300" s="137"/>
      <c r="AJX3300" s="137"/>
      <c r="AJY3300" s="137"/>
      <c r="AJZ3300" s="137"/>
      <c r="AKA3300" s="137"/>
      <c r="AKB3300" s="137"/>
      <c r="AKC3300" s="137"/>
      <c r="AKD3300" s="137"/>
      <c r="AKE3300" s="137"/>
      <c r="AKF3300" s="137"/>
      <c r="AKG3300" s="137"/>
      <c r="AKH3300" s="137"/>
      <c r="AKI3300" s="137"/>
      <c r="AKJ3300" s="137"/>
      <c r="AKK3300" s="137"/>
      <c r="AKL3300" s="137"/>
      <c r="AKM3300" s="137"/>
      <c r="AKN3300" s="137"/>
      <c r="AKO3300" s="137"/>
      <c r="AKP3300" s="137"/>
      <c r="AKQ3300" s="137"/>
      <c r="AKR3300" s="137"/>
      <c r="AKS3300" s="137"/>
      <c r="AKT3300" s="137"/>
      <c r="AKU3300" s="137"/>
      <c r="AKV3300" s="137"/>
      <c r="AKW3300" s="137"/>
      <c r="AKX3300" s="137"/>
      <c r="AKY3300" s="137"/>
      <c r="AKZ3300" s="137"/>
      <c r="ALA3300" s="137"/>
      <c r="ALB3300" s="137"/>
      <c r="ALC3300" s="137"/>
      <c r="ALD3300" s="137"/>
      <c r="ALE3300" s="137"/>
      <c r="ALF3300" s="137"/>
      <c r="ALG3300" s="137"/>
      <c r="ALH3300" s="137"/>
      <c r="ALI3300" s="137"/>
      <c r="ALJ3300" s="137"/>
      <c r="ALK3300" s="137"/>
      <c r="ALL3300" s="137"/>
      <c r="ALM3300" s="137"/>
      <c r="ALN3300" s="137"/>
      <c r="ALO3300" s="137"/>
      <c r="ALP3300" s="137"/>
      <c r="ALQ3300" s="137"/>
      <c r="ALR3300" s="137"/>
      <c r="ALS3300" s="137"/>
      <c r="ALT3300" s="137"/>
      <c r="ALU3300" s="137"/>
      <c r="ALV3300" s="137"/>
      <c r="ALW3300" s="137"/>
      <c r="ALX3300" s="137"/>
      <c r="ALY3300" s="137"/>
      <c r="ALZ3300" s="137"/>
      <c r="AMA3300" s="137"/>
      <c r="AMB3300" s="137"/>
      <c r="AMC3300" s="137"/>
      <c r="AMD3300" s="137"/>
      <c r="AME3300" s="137"/>
      <c r="AMF3300" s="137"/>
      <c r="AMG3300" s="137"/>
      <c r="AMH3300" s="137"/>
      <c r="AMI3300" s="137"/>
      <c r="AMJ3300" s="137"/>
      <c r="AMK3300" s="137"/>
      <c r="AML3300" s="137"/>
      <c r="AMM3300" s="137"/>
      <c r="AMN3300" s="137"/>
      <c r="AMO3300" s="137"/>
      <c r="AMP3300" s="137"/>
      <c r="AMQ3300" s="137"/>
      <c r="AMR3300" s="137"/>
      <c r="AMS3300" s="137"/>
      <c r="AMT3300" s="137"/>
      <c r="AMU3300" s="137"/>
      <c r="AMV3300" s="137"/>
      <c r="AMW3300" s="137"/>
      <c r="AMX3300" s="137"/>
      <c r="AMY3300" s="137"/>
      <c r="AMZ3300" s="137"/>
      <c r="ANA3300" s="137"/>
      <c r="ANB3300" s="137"/>
      <c r="ANC3300" s="137"/>
      <c r="AND3300" s="137"/>
      <c r="ANE3300" s="137"/>
      <c r="ANF3300" s="137"/>
      <c r="ANG3300" s="137"/>
      <c r="ANH3300" s="137"/>
      <c r="ANI3300" s="137"/>
      <c r="ANJ3300" s="137"/>
      <c r="ANK3300" s="137"/>
      <c r="ANL3300" s="137"/>
      <c r="ANM3300" s="137"/>
      <c r="ANN3300" s="137"/>
      <c r="ANO3300" s="137"/>
      <c r="ANP3300" s="137"/>
      <c r="ANQ3300" s="137"/>
      <c r="ANR3300" s="137"/>
      <c r="ANS3300" s="137"/>
      <c r="ANT3300" s="137"/>
      <c r="ANU3300" s="137"/>
      <c r="ANV3300" s="137"/>
      <c r="ANW3300" s="137"/>
      <c r="ANX3300" s="137"/>
      <c r="ANY3300" s="137"/>
      <c r="ANZ3300" s="137"/>
      <c r="AOA3300" s="137"/>
      <c r="AOB3300" s="137"/>
      <c r="AOC3300" s="137"/>
      <c r="AOD3300" s="137"/>
      <c r="AOE3300" s="137"/>
      <c r="AOF3300" s="137"/>
      <c r="AOG3300" s="137"/>
      <c r="AOH3300" s="137"/>
      <c r="AOI3300" s="137"/>
      <c r="AOJ3300" s="137"/>
      <c r="AOK3300" s="137"/>
      <c r="AOL3300" s="137"/>
      <c r="AOM3300" s="137"/>
      <c r="AON3300" s="137"/>
      <c r="AOO3300" s="137"/>
      <c r="AOP3300" s="137"/>
      <c r="AOQ3300" s="137"/>
      <c r="AOR3300" s="137"/>
      <c r="AOS3300" s="137"/>
      <c r="AOT3300" s="137"/>
      <c r="AOU3300" s="137"/>
      <c r="AOV3300" s="137"/>
      <c r="AOW3300" s="137"/>
      <c r="AOX3300" s="137"/>
      <c r="AOY3300" s="137"/>
      <c r="AOZ3300" s="137"/>
      <c r="APA3300" s="137"/>
      <c r="APB3300" s="137"/>
      <c r="APC3300" s="137"/>
      <c r="APD3300" s="137"/>
      <c r="APE3300" s="137"/>
      <c r="APF3300" s="137"/>
      <c r="APG3300" s="137"/>
      <c r="APH3300" s="137"/>
      <c r="API3300" s="137"/>
      <c r="APJ3300" s="137"/>
      <c r="APK3300" s="137"/>
      <c r="APL3300" s="137"/>
      <c r="APM3300" s="137"/>
      <c r="APN3300" s="137"/>
      <c r="APO3300" s="137"/>
      <c r="APP3300" s="137"/>
      <c r="APQ3300" s="137"/>
      <c r="APR3300" s="137"/>
      <c r="APS3300" s="137"/>
      <c r="APT3300" s="137"/>
      <c r="APU3300" s="137"/>
      <c r="APV3300" s="137"/>
      <c r="APW3300" s="137"/>
      <c r="APX3300" s="137"/>
      <c r="APY3300" s="137"/>
      <c r="APZ3300" s="137"/>
      <c r="AQA3300" s="137"/>
      <c r="AQB3300" s="137"/>
      <c r="AQC3300" s="137"/>
      <c r="AQD3300" s="137"/>
      <c r="AQE3300" s="137"/>
      <c r="AQF3300" s="137"/>
      <c r="AQG3300" s="137"/>
      <c r="AQH3300" s="137"/>
      <c r="AQI3300" s="137"/>
      <c r="AQJ3300" s="137"/>
      <c r="AQK3300" s="137"/>
      <c r="AQL3300" s="137"/>
      <c r="AQM3300" s="137"/>
      <c r="AQN3300" s="137"/>
      <c r="AQO3300" s="137"/>
      <c r="AQP3300" s="137"/>
      <c r="AQQ3300" s="137"/>
      <c r="AQR3300" s="137"/>
      <c r="AQS3300" s="137"/>
      <c r="AQT3300" s="137"/>
      <c r="AQU3300" s="137"/>
      <c r="AQV3300" s="137"/>
      <c r="AQW3300" s="137"/>
      <c r="AQX3300" s="137"/>
      <c r="AQY3300" s="137"/>
      <c r="AQZ3300" s="137"/>
      <c r="ARA3300" s="137"/>
      <c r="ARB3300" s="137"/>
      <c r="ARC3300" s="137"/>
      <c r="ARD3300" s="137"/>
      <c r="ARE3300" s="137"/>
      <c r="ARF3300" s="137"/>
      <c r="ARG3300" s="137"/>
      <c r="ARH3300" s="137"/>
      <c r="ARI3300" s="137"/>
      <c r="ARJ3300" s="137"/>
      <c r="ARK3300" s="137"/>
      <c r="ARL3300" s="137"/>
      <c r="ARM3300" s="137"/>
      <c r="ARN3300" s="137"/>
      <c r="ARO3300" s="137"/>
      <c r="ARP3300" s="137"/>
      <c r="ARQ3300" s="137"/>
      <c r="ARR3300" s="137"/>
      <c r="ARS3300" s="137"/>
      <c r="ART3300" s="137"/>
      <c r="ARU3300" s="137"/>
      <c r="ARV3300" s="137"/>
      <c r="ARW3300" s="137"/>
      <c r="ARX3300" s="137"/>
      <c r="ARY3300" s="137"/>
      <c r="ARZ3300" s="137"/>
      <c r="ASA3300" s="137"/>
      <c r="ASB3300" s="137"/>
      <c r="ASC3300" s="137"/>
      <c r="ASD3300" s="137"/>
      <c r="ASE3300" s="137"/>
      <c r="ASF3300" s="137"/>
      <c r="ASG3300" s="137"/>
      <c r="ASH3300" s="137"/>
      <c r="ASI3300" s="137"/>
      <c r="ASJ3300" s="137"/>
      <c r="ASK3300" s="137"/>
      <c r="ASL3300" s="137"/>
      <c r="ASM3300" s="137"/>
      <c r="ASN3300" s="137"/>
      <c r="ASO3300" s="137"/>
      <c r="ASP3300" s="137"/>
      <c r="ASQ3300" s="137"/>
      <c r="ASR3300" s="137"/>
      <c r="ASS3300" s="137"/>
      <c r="AST3300" s="137"/>
      <c r="ASU3300" s="137"/>
      <c r="ASV3300" s="137"/>
      <c r="ASW3300" s="137"/>
      <c r="ASX3300" s="137"/>
      <c r="ASY3300" s="137"/>
      <c r="ASZ3300" s="137"/>
      <c r="ATA3300" s="137"/>
      <c r="ATB3300" s="137"/>
      <c r="ATC3300" s="137"/>
      <c r="ATD3300" s="137"/>
      <c r="ATE3300" s="137"/>
      <c r="ATF3300" s="137"/>
      <c r="ATG3300" s="137"/>
      <c r="ATH3300" s="137"/>
      <c r="ATI3300" s="137"/>
      <c r="ATJ3300" s="137"/>
      <c r="ATK3300" s="137"/>
      <c r="ATL3300" s="137"/>
      <c r="ATM3300" s="137"/>
      <c r="ATN3300" s="137"/>
      <c r="ATO3300" s="137"/>
      <c r="ATP3300" s="137"/>
      <c r="ATQ3300" s="137"/>
      <c r="ATR3300" s="137"/>
      <c r="ATS3300" s="137"/>
      <c r="ATT3300" s="137"/>
      <c r="ATU3300" s="137"/>
      <c r="ATV3300" s="137"/>
      <c r="ATW3300" s="137"/>
      <c r="ATX3300" s="137"/>
      <c r="ATY3300" s="137"/>
      <c r="ATZ3300" s="137"/>
      <c r="AUA3300" s="137"/>
      <c r="AUB3300" s="137"/>
      <c r="AUC3300" s="137"/>
      <c r="AUD3300" s="137"/>
      <c r="AUE3300" s="137"/>
      <c r="AUF3300" s="137"/>
      <c r="AUG3300" s="137"/>
      <c r="AUH3300" s="137"/>
      <c r="AUI3300" s="137"/>
      <c r="AUJ3300" s="137"/>
      <c r="AUK3300" s="137"/>
      <c r="AUL3300" s="137"/>
      <c r="AUM3300" s="137"/>
      <c r="AUN3300" s="137"/>
      <c r="AUO3300" s="137"/>
      <c r="AUP3300" s="137"/>
      <c r="AUQ3300" s="137"/>
      <c r="AUR3300" s="137"/>
      <c r="AUS3300" s="137"/>
      <c r="AUT3300" s="137"/>
      <c r="AUU3300" s="137"/>
      <c r="AUV3300" s="137"/>
      <c r="AUW3300" s="137"/>
      <c r="AUX3300" s="137"/>
      <c r="AUY3300" s="137"/>
      <c r="AUZ3300" s="137"/>
      <c r="AVA3300" s="137"/>
      <c r="AVB3300" s="137"/>
      <c r="AVC3300" s="137"/>
      <c r="AVD3300" s="137"/>
      <c r="AVE3300" s="137"/>
      <c r="AVF3300" s="137"/>
      <c r="AVG3300" s="137"/>
      <c r="AVH3300" s="137"/>
      <c r="AVI3300" s="137"/>
      <c r="AVJ3300" s="137"/>
      <c r="AVK3300" s="137"/>
      <c r="AVL3300" s="137"/>
      <c r="AVM3300" s="137"/>
      <c r="AVN3300" s="137"/>
      <c r="AVO3300" s="137"/>
      <c r="AVP3300" s="137"/>
      <c r="AVQ3300" s="137"/>
      <c r="AVR3300" s="137"/>
      <c r="AVS3300" s="137"/>
      <c r="AVT3300" s="137"/>
      <c r="AVU3300" s="137"/>
      <c r="AVV3300" s="137"/>
      <c r="AVW3300" s="137"/>
      <c r="AVX3300" s="137"/>
      <c r="AVY3300" s="137"/>
      <c r="AVZ3300" s="137"/>
      <c r="AWA3300" s="137"/>
      <c r="AWB3300" s="137"/>
      <c r="AWC3300" s="137"/>
      <c r="AWD3300" s="137"/>
      <c r="AWE3300" s="137"/>
      <c r="AWF3300" s="137"/>
      <c r="AWG3300" s="137"/>
      <c r="AWH3300" s="137"/>
      <c r="AWI3300" s="137"/>
      <c r="AWJ3300" s="137"/>
      <c r="AWK3300" s="137"/>
      <c r="AWL3300" s="137"/>
      <c r="AWM3300" s="137"/>
      <c r="AWN3300" s="137"/>
      <c r="AWO3300" s="137"/>
      <c r="AWP3300" s="137"/>
      <c r="AWQ3300" s="137"/>
      <c r="AWR3300" s="137"/>
      <c r="AWS3300" s="137"/>
      <c r="AWT3300" s="137"/>
      <c r="AWU3300" s="137"/>
      <c r="AWV3300" s="137"/>
      <c r="AWW3300" s="137"/>
      <c r="AWX3300" s="137"/>
      <c r="AWY3300" s="137"/>
      <c r="AWZ3300" s="137"/>
      <c r="AXA3300" s="137"/>
      <c r="AXB3300" s="137"/>
      <c r="AXC3300" s="137"/>
      <c r="AXD3300" s="137"/>
      <c r="AXE3300" s="137"/>
      <c r="AXF3300" s="137"/>
      <c r="AXG3300" s="137"/>
      <c r="AXH3300" s="137"/>
      <c r="AXI3300" s="137"/>
      <c r="AXJ3300" s="137"/>
      <c r="AXK3300" s="137"/>
      <c r="AXL3300" s="137"/>
      <c r="AXM3300" s="137"/>
      <c r="AXN3300" s="137"/>
      <c r="AXO3300" s="137"/>
      <c r="AXP3300" s="137"/>
      <c r="AXQ3300" s="137"/>
      <c r="AXR3300" s="137"/>
      <c r="AXS3300" s="137"/>
      <c r="AXT3300" s="137"/>
      <c r="AXU3300" s="137"/>
      <c r="AXV3300" s="137"/>
      <c r="AXW3300" s="137"/>
      <c r="AXX3300" s="137"/>
      <c r="AXY3300" s="137"/>
      <c r="AXZ3300" s="137"/>
      <c r="AYA3300" s="137"/>
      <c r="AYB3300" s="137"/>
      <c r="AYC3300" s="137"/>
      <c r="AYD3300" s="137"/>
      <c r="AYE3300" s="137"/>
      <c r="AYF3300" s="137"/>
      <c r="AYG3300" s="137"/>
      <c r="AYH3300" s="137"/>
      <c r="AYI3300" s="137"/>
      <c r="AYJ3300" s="137"/>
      <c r="AYK3300" s="137"/>
      <c r="AYL3300" s="137"/>
      <c r="AYM3300" s="137"/>
      <c r="AYN3300" s="137"/>
      <c r="AYO3300" s="137"/>
      <c r="AYP3300" s="137"/>
      <c r="AYQ3300" s="137"/>
      <c r="AYR3300" s="137"/>
      <c r="AYS3300" s="137"/>
      <c r="AYT3300" s="137"/>
      <c r="AYU3300" s="137"/>
      <c r="AYV3300" s="137"/>
      <c r="AYW3300" s="137"/>
      <c r="AYX3300" s="137"/>
      <c r="AYY3300" s="137"/>
      <c r="AYZ3300" s="137"/>
      <c r="AZA3300" s="137"/>
      <c r="AZB3300" s="137"/>
      <c r="AZC3300" s="137"/>
      <c r="AZD3300" s="137"/>
      <c r="AZE3300" s="137"/>
      <c r="AZF3300" s="137"/>
      <c r="AZG3300" s="137"/>
      <c r="AZH3300" s="137"/>
      <c r="AZI3300" s="137"/>
      <c r="AZJ3300" s="137"/>
      <c r="AZK3300" s="137"/>
      <c r="AZL3300" s="137"/>
      <c r="AZM3300" s="137"/>
      <c r="AZN3300" s="137"/>
      <c r="AZO3300" s="137"/>
      <c r="AZP3300" s="137"/>
      <c r="AZQ3300" s="137"/>
      <c r="AZR3300" s="137"/>
      <c r="AZS3300" s="137"/>
      <c r="AZT3300" s="137"/>
      <c r="AZU3300" s="137"/>
      <c r="AZV3300" s="137"/>
      <c r="AZW3300" s="137"/>
      <c r="AZX3300" s="137"/>
      <c r="AZY3300" s="137"/>
      <c r="AZZ3300" s="137"/>
      <c r="BAA3300" s="137"/>
      <c r="BAB3300" s="137"/>
      <c r="BAC3300" s="137"/>
      <c r="BAD3300" s="137"/>
      <c r="BAE3300" s="137"/>
      <c r="BAF3300" s="137"/>
      <c r="BAG3300" s="137"/>
      <c r="BAH3300" s="137"/>
      <c r="BAI3300" s="137"/>
      <c r="BAJ3300" s="137"/>
      <c r="BAK3300" s="137"/>
      <c r="BAL3300" s="137"/>
      <c r="BAM3300" s="137"/>
      <c r="BAN3300" s="137"/>
      <c r="BAO3300" s="137"/>
      <c r="BAP3300" s="137"/>
      <c r="BAQ3300" s="137"/>
      <c r="BAR3300" s="137"/>
      <c r="BAS3300" s="137"/>
      <c r="BAT3300" s="137"/>
      <c r="BAU3300" s="137"/>
      <c r="BAV3300" s="137"/>
      <c r="BAW3300" s="137"/>
      <c r="BAX3300" s="137"/>
      <c r="BAY3300" s="137"/>
      <c r="BAZ3300" s="137"/>
      <c r="BBA3300" s="137"/>
      <c r="BBB3300" s="137"/>
      <c r="BBC3300" s="137"/>
      <c r="BBD3300" s="137"/>
      <c r="BBE3300" s="137"/>
      <c r="BBF3300" s="137"/>
      <c r="BBG3300" s="137"/>
      <c r="BBH3300" s="137"/>
      <c r="BBI3300" s="137"/>
      <c r="BBJ3300" s="137"/>
      <c r="BBK3300" s="137"/>
      <c r="BBL3300" s="137"/>
      <c r="BBM3300" s="137"/>
      <c r="BBN3300" s="137"/>
      <c r="BBO3300" s="137"/>
      <c r="BBP3300" s="137"/>
      <c r="BBQ3300" s="137"/>
      <c r="BBR3300" s="137"/>
      <c r="BBS3300" s="137"/>
      <c r="BBT3300" s="137"/>
      <c r="BBU3300" s="137"/>
      <c r="BBV3300" s="137"/>
      <c r="BBW3300" s="137"/>
      <c r="BBX3300" s="137"/>
      <c r="BBY3300" s="137"/>
      <c r="BBZ3300" s="137"/>
      <c r="BCA3300" s="137"/>
      <c r="BCB3300" s="137"/>
      <c r="BCC3300" s="137"/>
      <c r="BCD3300" s="137"/>
      <c r="BCE3300" s="137"/>
      <c r="BCF3300" s="137"/>
      <c r="BCG3300" s="137"/>
      <c r="BCH3300" s="137"/>
      <c r="BCI3300" s="137"/>
      <c r="BCJ3300" s="137"/>
      <c r="BCK3300" s="137"/>
      <c r="BCL3300" s="137"/>
      <c r="BCM3300" s="137"/>
      <c r="BCN3300" s="137"/>
      <c r="BCO3300" s="137"/>
      <c r="BCP3300" s="137"/>
      <c r="BCQ3300" s="137"/>
      <c r="BCR3300" s="137"/>
      <c r="BCS3300" s="137"/>
      <c r="BCT3300" s="137"/>
      <c r="BCU3300" s="137"/>
      <c r="BCV3300" s="137"/>
      <c r="BCW3300" s="137"/>
      <c r="BCX3300" s="137"/>
      <c r="BCY3300" s="137"/>
      <c r="BCZ3300" s="137"/>
      <c r="BDA3300" s="137"/>
      <c r="BDB3300" s="137"/>
      <c r="BDC3300" s="137"/>
      <c r="BDD3300" s="137"/>
      <c r="BDE3300" s="137"/>
      <c r="BDF3300" s="137"/>
      <c r="BDG3300" s="137"/>
      <c r="BDH3300" s="137"/>
      <c r="BDI3300" s="137"/>
      <c r="BDJ3300" s="137"/>
      <c r="BDK3300" s="137"/>
      <c r="BDL3300" s="137"/>
      <c r="BDM3300" s="137"/>
      <c r="BDN3300" s="137"/>
      <c r="BDO3300" s="137"/>
      <c r="BDP3300" s="137"/>
      <c r="BDQ3300" s="137"/>
      <c r="BDR3300" s="137"/>
      <c r="BDS3300" s="137"/>
      <c r="BDT3300" s="137"/>
      <c r="BDU3300" s="137"/>
      <c r="BDV3300" s="137"/>
      <c r="BDW3300" s="137"/>
      <c r="BDX3300" s="137"/>
      <c r="BDY3300" s="137"/>
      <c r="BDZ3300" s="137"/>
      <c r="BEA3300" s="137"/>
      <c r="BEB3300" s="137"/>
      <c r="BEC3300" s="137"/>
      <c r="BED3300" s="137"/>
      <c r="BEE3300" s="137"/>
      <c r="BEF3300" s="137"/>
      <c r="BEG3300" s="137"/>
      <c r="BEH3300" s="137"/>
      <c r="BEI3300" s="137"/>
      <c r="BEJ3300" s="137"/>
      <c r="BEK3300" s="137"/>
      <c r="BEL3300" s="137"/>
      <c r="BEM3300" s="137"/>
      <c r="BEN3300" s="137"/>
      <c r="BEO3300" s="137"/>
      <c r="BEP3300" s="137"/>
      <c r="BEQ3300" s="137"/>
      <c r="BER3300" s="137"/>
      <c r="BES3300" s="137"/>
      <c r="BET3300" s="137"/>
      <c r="BEU3300" s="137"/>
      <c r="BEV3300" s="137"/>
      <c r="BEW3300" s="137"/>
      <c r="BEX3300" s="137"/>
      <c r="BEY3300" s="137"/>
      <c r="BEZ3300" s="137"/>
      <c r="BFA3300" s="137"/>
      <c r="BFB3300" s="137"/>
      <c r="BFC3300" s="137"/>
      <c r="BFD3300" s="137"/>
      <c r="BFE3300" s="137"/>
      <c r="BFF3300" s="137"/>
      <c r="BFG3300" s="137"/>
      <c r="BFH3300" s="137"/>
      <c r="BFI3300" s="137"/>
      <c r="BFJ3300" s="137"/>
      <c r="BFK3300" s="137"/>
      <c r="BFL3300" s="137"/>
      <c r="BFM3300" s="137"/>
      <c r="BFN3300" s="137"/>
      <c r="BFO3300" s="137"/>
      <c r="BFP3300" s="137"/>
      <c r="BFQ3300" s="137"/>
      <c r="BFR3300" s="137"/>
      <c r="BFS3300" s="137"/>
      <c r="BFT3300" s="137"/>
      <c r="BFU3300" s="137"/>
      <c r="BFV3300" s="137"/>
      <c r="BFW3300" s="137"/>
      <c r="BFX3300" s="137"/>
      <c r="BFY3300" s="137"/>
      <c r="BFZ3300" s="137"/>
      <c r="BGA3300" s="137"/>
      <c r="BGB3300" s="137"/>
      <c r="BGC3300" s="137"/>
      <c r="BGD3300" s="137"/>
      <c r="BGE3300" s="137"/>
      <c r="BGF3300" s="137"/>
      <c r="BGG3300" s="137"/>
      <c r="BGH3300" s="137"/>
      <c r="BGI3300" s="137"/>
      <c r="BGJ3300" s="137"/>
      <c r="BGK3300" s="137"/>
      <c r="BGL3300" s="137"/>
      <c r="BGM3300" s="137"/>
      <c r="BGN3300" s="137"/>
      <c r="BGO3300" s="137"/>
      <c r="BGP3300" s="137"/>
      <c r="BGQ3300" s="137"/>
      <c r="BGR3300" s="137"/>
      <c r="BGS3300" s="137"/>
      <c r="BGT3300" s="137"/>
      <c r="BGU3300" s="137"/>
      <c r="BGV3300" s="137"/>
      <c r="BGW3300" s="137"/>
      <c r="BGX3300" s="137"/>
      <c r="BGY3300" s="137"/>
      <c r="BGZ3300" s="137"/>
      <c r="BHA3300" s="137"/>
      <c r="BHB3300" s="137"/>
      <c r="BHC3300" s="137"/>
      <c r="BHD3300" s="137"/>
      <c r="BHE3300" s="137"/>
      <c r="BHF3300" s="137"/>
      <c r="BHG3300" s="137"/>
      <c r="BHH3300" s="137"/>
      <c r="BHI3300" s="137"/>
      <c r="BHJ3300" s="137"/>
      <c r="BHK3300" s="137"/>
      <c r="BHL3300" s="137"/>
      <c r="BHM3300" s="137"/>
      <c r="BHN3300" s="137"/>
      <c r="BHO3300" s="137"/>
      <c r="BHP3300" s="137"/>
      <c r="BHQ3300" s="137"/>
      <c r="BHR3300" s="137"/>
      <c r="BHS3300" s="137"/>
      <c r="BHT3300" s="137"/>
      <c r="BHU3300" s="137"/>
      <c r="BHV3300" s="137"/>
      <c r="BHW3300" s="137"/>
      <c r="BHX3300" s="137"/>
      <c r="BHY3300" s="137"/>
      <c r="BHZ3300" s="137"/>
      <c r="BIA3300" s="137"/>
      <c r="BIB3300" s="137"/>
      <c r="BIC3300" s="137"/>
      <c r="BID3300" s="137"/>
      <c r="BIE3300" s="137"/>
      <c r="BIF3300" s="137"/>
      <c r="BIG3300" s="137"/>
      <c r="BIH3300" s="137"/>
      <c r="BII3300" s="137"/>
      <c r="BIJ3300" s="137"/>
      <c r="BIK3300" s="137"/>
      <c r="BIL3300" s="137"/>
      <c r="BIM3300" s="137"/>
      <c r="BIN3300" s="137"/>
      <c r="BIO3300" s="137"/>
      <c r="BIP3300" s="137"/>
      <c r="BIQ3300" s="137"/>
      <c r="BIR3300" s="137"/>
      <c r="BIS3300" s="137"/>
      <c r="BIT3300" s="137"/>
      <c r="BIU3300" s="137"/>
      <c r="BIV3300" s="137"/>
      <c r="BIW3300" s="137"/>
      <c r="BIX3300" s="137"/>
      <c r="BIY3300" s="137"/>
      <c r="BIZ3300" s="137"/>
      <c r="BJA3300" s="137"/>
      <c r="BJB3300" s="137"/>
      <c r="BJC3300" s="137"/>
      <c r="BJD3300" s="137"/>
      <c r="BJE3300" s="137"/>
      <c r="BJF3300" s="137"/>
      <c r="BJG3300" s="137"/>
      <c r="BJH3300" s="137"/>
      <c r="BJI3300" s="137"/>
      <c r="BJJ3300" s="137"/>
      <c r="BJK3300" s="137"/>
      <c r="BJL3300" s="137"/>
      <c r="BJM3300" s="137"/>
      <c r="BJN3300" s="137"/>
      <c r="BJO3300" s="137"/>
      <c r="BJP3300" s="137"/>
      <c r="BJQ3300" s="137"/>
      <c r="BJR3300" s="137"/>
      <c r="BJS3300" s="137"/>
      <c r="BJT3300" s="137"/>
      <c r="BJU3300" s="137"/>
      <c r="BJV3300" s="137"/>
      <c r="BJW3300" s="137"/>
      <c r="BJX3300" s="137"/>
      <c r="BJY3300" s="137"/>
      <c r="BJZ3300" s="137"/>
      <c r="BKA3300" s="137"/>
      <c r="BKB3300" s="137"/>
      <c r="BKC3300" s="137"/>
      <c r="BKD3300" s="137"/>
      <c r="BKE3300" s="137"/>
      <c r="BKF3300" s="137"/>
      <c r="BKG3300" s="137"/>
      <c r="BKH3300" s="137"/>
      <c r="BKI3300" s="137"/>
      <c r="BKJ3300" s="137"/>
      <c r="BKK3300" s="137"/>
      <c r="BKL3300" s="137"/>
      <c r="BKM3300" s="137"/>
      <c r="BKN3300" s="137"/>
      <c r="BKO3300" s="137"/>
      <c r="BKP3300" s="137"/>
      <c r="BKQ3300" s="137"/>
      <c r="BKR3300" s="137"/>
      <c r="BKS3300" s="137"/>
      <c r="BKT3300" s="137"/>
      <c r="BKU3300" s="137"/>
      <c r="BKV3300" s="137"/>
      <c r="BKW3300" s="137"/>
      <c r="BKX3300" s="137"/>
      <c r="BKY3300" s="137"/>
      <c r="BKZ3300" s="137"/>
      <c r="BLA3300" s="137"/>
      <c r="BLB3300" s="137"/>
      <c r="BLC3300" s="137"/>
      <c r="BLD3300" s="137"/>
      <c r="BLE3300" s="137"/>
      <c r="BLF3300" s="137"/>
      <c r="BLG3300" s="137"/>
      <c r="BLH3300" s="137"/>
      <c r="BLI3300" s="137"/>
      <c r="BLJ3300" s="137"/>
      <c r="BLK3300" s="137"/>
      <c r="BLL3300" s="137"/>
      <c r="BLM3300" s="137"/>
      <c r="BLN3300" s="137"/>
      <c r="BLO3300" s="137"/>
      <c r="BLP3300" s="137"/>
      <c r="BLQ3300" s="137"/>
      <c r="BLR3300" s="137"/>
      <c r="BLS3300" s="137"/>
      <c r="BLT3300" s="137"/>
      <c r="BLU3300" s="137"/>
      <c r="BLV3300" s="137"/>
      <c r="BLW3300" s="137"/>
      <c r="BLX3300" s="137"/>
      <c r="BLY3300" s="137"/>
      <c r="BLZ3300" s="137"/>
      <c r="BMA3300" s="137"/>
      <c r="BMB3300" s="137"/>
      <c r="BMC3300" s="137"/>
      <c r="BMD3300" s="137"/>
      <c r="BME3300" s="137"/>
      <c r="BMF3300" s="137"/>
      <c r="BMG3300" s="137"/>
      <c r="BMH3300" s="137"/>
      <c r="BMI3300" s="137"/>
      <c r="BMJ3300" s="137"/>
      <c r="BMK3300" s="137"/>
      <c r="BML3300" s="137"/>
      <c r="BMM3300" s="137"/>
      <c r="BMN3300" s="137"/>
      <c r="BMO3300" s="137"/>
      <c r="BMP3300" s="137"/>
      <c r="BMQ3300" s="137"/>
      <c r="BMR3300" s="137"/>
      <c r="BMS3300" s="137"/>
      <c r="BMT3300" s="137"/>
      <c r="BMU3300" s="137"/>
      <c r="BMV3300" s="137"/>
      <c r="BMW3300" s="137"/>
      <c r="BMX3300" s="137"/>
      <c r="BMY3300" s="137"/>
      <c r="BMZ3300" s="137"/>
      <c r="BNA3300" s="137"/>
      <c r="BNB3300" s="137"/>
      <c r="BNC3300" s="137"/>
      <c r="BND3300" s="137"/>
      <c r="BNE3300" s="137"/>
      <c r="BNF3300" s="137"/>
      <c r="BNG3300" s="137"/>
      <c r="BNH3300" s="137"/>
      <c r="BNI3300" s="137"/>
      <c r="BNJ3300" s="137"/>
      <c r="BNK3300" s="137"/>
      <c r="BNL3300" s="137"/>
      <c r="BNM3300" s="137"/>
      <c r="BNN3300" s="137"/>
      <c r="BNO3300" s="137"/>
      <c r="BNP3300" s="137"/>
      <c r="BNQ3300" s="137"/>
      <c r="BNR3300" s="137"/>
      <c r="BNS3300" s="137"/>
      <c r="BNT3300" s="137"/>
      <c r="BNU3300" s="137"/>
      <c r="BNV3300" s="137"/>
      <c r="BNW3300" s="137"/>
      <c r="BNX3300" s="137"/>
      <c r="BNY3300" s="137"/>
      <c r="BNZ3300" s="137"/>
      <c r="BOA3300" s="137"/>
      <c r="BOB3300" s="137"/>
      <c r="BOC3300" s="137"/>
      <c r="BOD3300" s="137"/>
      <c r="BOE3300" s="137"/>
      <c r="BOF3300" s="137"/>
      <c r="BOG3300" s="137"/>
      <c r="BOH3300" s="137"/>
      <c r="BOI3300" s="137"/>
      <c r="BOJ3300" s="137"/>
      <c r="BOK3300" s="137"/>
      <c r="BOL3300" s="137"/>
      <c r="BOM3300" s="137"/>
      <c r="BON3300" s="137"/>
      <c r="BOO3300" s="137"/>
      <c r="BOP3300" s="137"/>
      <c r="BOQ3300" s="137"/>
      <c r="BOR3300" s="137"/>
      <c r="BOS3300" s="137"/>
      <c r="BOT3300" s="137"/>
      <c r="BOU3300" s="137"/>
      <c r="BOV3300" s="137"/>
      <c r="BOW3300" s="137"/>
      <c r="BOX3300" s="137"/>
      <c r="BOY3300" s="137"/>
      <c r="BOZ3300" s="137"/>
      <c r="BPA3300" s="137"/>
      <c r="BPB3300" s="137"/>
      <c r="BPC3300" s="137"/>
      <c r="BPD3300" s="137"/>
      <c r="BPE3300" s="137"/>
      <c r="BPF3300" s="137"/>
      <c r="BPG3300" s="137"/>
      <c r="BPH3300" s="137"/>
      <c r="BPI3300" s="137"/>
      <c r="BPJ3300" s="137"/>
      <c r="BPK3300" s="137"/>
      <c r="BPL3300" s="137"/>
      <c r="BPM3300" s="137"/>
      <c r="BPN3300" s="137"/>
      <c r="BPO3300" s="137"/>
      <c r="BPP3300" s="137"/>
      <c r="BPQ3300" s="137"/>
      <c r="BPR3300" s="137"/>
      <c r="BPS3300" s="137"/>
      <c r="BPT3300" s="137"/>
      <c r="BPU3300" s="137"/>
      <c r="BPV3300" s="137"/>
      <c r="BPW3300" s="137"/>
      <c r="BPX3300" s="137"/>
      <c r="BPY3300" s="137"/>
      <c r="BPZ3300" s="137"/>
      <c r="BQA3300" s="137"/>
      <c r="BQB3300" s="137"/>
      <c r="BQC3300" s="137"/>
      <c r="BQD3300" s="137"/>
      <c r="BQE3300" s="137"/>
      <c r="BQF3300" s="137"/>
      <c r="BQG3300" s="137"/>
      <c r="BQH3300" s="137"/>
      <c r="BQI3300" s="137"/>
      <c r="BQJ3300" s="137"/>
      <c r="BQK3300" s="137"/>
      <c r="BQL3300" s="137"/>
      <c r="BQM3300" s="137"/>
      <c r="BQN3300" s="137"/>
      <c r="BQO3300" s="137"/>
      <c r="BQP3300" s="137"/>
      <c r="BQQ3300" s="137"/>
      <c r="BQR3300" s="137"/>
      <c r="BQS3300" s="137"/>
      <c r="BQT3300" s="137"/>
      <c r="BQU3300" s="137"/>
      <c r="BQV3300" s="137"/>
      <c r="BQW3300" s="137"/>
      <c r="BQX3300" s="137"/>
      <c r="BQY3300" s="137"/>
      <c r="BQZ3300" s="137"/>
      <c r="BRA3300" s="137"/>
      <c r="BRB3300" s="137"/>
      <c r="BRC3300" s="137"/>
      <c r="BRD3300" s="137"/>
      <c r="BRE3300" s="137"/>
      <c r="BRF3300" s="137"/>
      <c r="BRG3300" s="137"/>
      <c r="BRH3300" s="137"/>
      <c r="BRI3300" s="137"/>
      <c r="BRJ3300" s="137"/>
      <c r="BRK3300" s="137"/>
      <c r="BRL3300" s="137"/>
      <c r="BRM3300" s="137"/>
      <c r="BRN3300" s="137"/>
      <c r="BRO3300" s="137"/>
      <c r="BRP3300" s="137"/>
      <c r="BRQ3300" s="137"/>
      <c r="BRR3300" s="137"/>
      <c r="BRS3300" s="137"/>
      <c r="BRT3300" s="137"/>
      <c r="BRU3300" s="137"/>
      <c r="BRV3300" s="137"/>
      <c r="BRW3300" s="137"/>
      <c r="BRX3300" s="137"/>
      <c r="BRY3300" s="137"/>
      <c r="BRZ3300" s="137"/>
      <c r="BSA3300" s="137"/>
      <c r="BSB3300" s="137"/>
      <c r="BSC3300" s="137"/>
      <c r="BSD3300" s="137"/>
      <c r="BSE3300" s="137"/>
      <c r="BSF3300" s="137"/>
      <c r="BSG3300" s="137"/>
      <c r="BSH3300" s="137"/>
      <c r="BSI3300" s="137"/>
      <c r="BSJ3300" s="137"/>
      <c r="BSK3300" s="137"/>
      <c r="BSL3300" s="137"/>
      <c r="BSM3300" s="137"/>
      <c r="BSN3300" s="137"/>
      <c r="BSO3300" s="137"/>
      <c r="BSP3300" s="137"/>
      <c r="BSQ3300" s="137"/>
      <c r="BSR3300" s="137"/>
      <c r="BSS3300" s="137"/>
      <c r="BST3300" s="137"/>
      <c r="BSU3300" s="137"/>
      <c r="BSV3300" s="137"/>
      <c r="BSW3300" s="137"/>
      <c r="BSX3300" s="137"/>
      <c r="BSY3300" s="137"/>
      <c r="BSZ3300" s="137"/>
      <c r="BTA3300" s="137"/>
      <c r="BTB3300" s="137"/>
      <c r="BTC3300" s="137"/>
      <c r="BTD3300" s="137"/>
      <c r="BTE3300" s="137"/>
      <c r="BTF3300" s="137"/>
      <c r="BTG3300" s="137"/>
      <c r="BTH3300" s="137"/>
      <c r="BTI3300" s="137"/>
      <c r="BTJ3300" s="137"/>
      <c r="BTK3300" s="137"/>
      <c r="BTL3300" s="137"/>
      <c r="BTM3300" s="137"/>
      <c r="BTN3300" s="137"/>
      <c r="BTO3300" s="137"/>
      <c r="BTP3300" s="137"/>
      <c r="BTQ3300" s="137"/>
      <c r="BTR3300" s="137"/>
      <c r="BTS3300" s="137"/>
      <c r="BTT3300" s="137"/>
      <c r="BTU3300" s="137"/>
      <c r="BTV3300" s="137"/>
      <c r="BTW3300" s="137"/>
      <c r="BTX3300" s="137"/>
      <c r="BTY3300" s="137"/>
      <c r="BTZ3300" s="137"/>
      <c r="BUA3300" s="137"/>
      <c r="BUB3300" s="137"/>
      <c r="BUC3300" s="137"/>
      <c r="BUD3300" s="137"/>
      <c r="BUE3300" s="137"/>
      <c r="BUF3300" s="137"/>
      <c r="BUG3300" s="137"/>
      <c r="BUH3300" s="137"/>
      <c r="BUI3300" s="137"/>
      <c r="BUJ3300" s="137"/>
      <c r="BUK3300" s="137"/>
      <c r="BUL3300" s="137"/>
      <c r="BUM3300" s="137"/>
      <c r="BUN3300" s="137"/>
      <c r="BUO3300" s="137"/>
      <c r="BUP3300" s="137"/>
      <c r="BUQ3300" s="137"/>
      <c r="BUR3300" s="137"/>
      <c r="BUS3300" s="137"/>
      <c r="BUT3300" s="137"/>
      <c r="BUU3300" s="137"/>
      <c r="BUV3300" s="137"/>
      <c r="BUW3300" s="137"/>
      <c r="BUX3300" s="137"/>
      <c r="BUY3300" s="137"/>
      <c r="BUZ3300" s="137"/>
      <c r="BVA3300" s="137"/>
      <c r="BVB3300" s="137"/>
      <c r="BVC3300" s="137"/>
      <c r="BVD3300" s="137"/>
      <c r="BVE3300" s="137"/>
      <c r="BVF3300" s="137"/>
      <c r="BVG3300" s="137"/>
      <c r="BVH3300" s="137"/>
      <c r="BVI3300" s="137"/>
      <c r="BVJ3300" s="137"/>
      <c r="BVK3300" s="137"/>
      <c r="BVL3300" s="137"/>
      <c r="BVM3300" s="137"/>
      <c r="BVN3300" s="137"/>
      <c r="BVO3300" s="137"/>
      <c r="BVP3300" s="137"/>
      <c r="BVQ3300" s="137"/>
      <c r="BVR3300" s="137"/>
      <c r="BVS3300" s="137"/>
      <c r="BVT3300" s="137"/>
      <c r="BVU3300" s="137"/>
      <c r="BVV3300" s="137"/>
      <c r="BVW3300" s="137"/>
      <c r="BVX3300" s="137"/>
      <c r="BVY3300" s="137"/>
      <c r="BVZ3300" s="137"/>
      <c r="BWA3300" s="137"/>
      <c r="BWB3300" s="137"/>
      <c r="BWC3300" s="137"/>
      <c r="BWD3300" s="137"/>
      <c r="BWE3300" s="137"/>
      <c r="BWF3300" s="137"/>
      <c r="BWG3300" s="137"/>
      <c r="BWH3300" s="137"/>
      <c r="BWI3300" s="137"/>
      <c r="BWJ3300" s="137"/>
      <c r="BWK3300" s="137"/>
      <c r="BWL3300" s="137"/>
      <c r="BWM3300" s="137"/>
      <c r="BWN3300" s="137"/>
      <c r="BWO3300" s="137"/>
      <c r="BWP3300" s="137"/>
      <c r="BWQ3300" s="137"/>
      <c r="BWR3300" s="137"/>
      <c r="BWS3300" s="137"/>
      <c r="BWT3300" s="137"/>
      <c r="BWU3300" s="137"/>
      <c r="BWV3300" s="137"/>
      <c r="BWW3300" s="137"/>
      <c r="BWX3300" s="137"/>
      <c r="BWY3300" s="137"/>
      <c r="BWZ3300" s="137"/>
      <c r="BXA3300" s="137"/>
      <c r="BXB3300" s="137"/>
      <c r="BXC3300" s="137"/>
      <c r="BXD3300" s="137"/>
      <c r="BXE3300" s="137"/>
      <c r="BXF3300" s="137"/>
      <c r="BXG3300" s="137"/>
      <c r="BXH3300" s="137"/>
      <c r="BXI3300" s="137"/>
      <c r="BXJ3300" s="137"/>
      <c r="BXK3300" s="137"/>
      <c r="BXL3300" s="137"/>
      <c r="BXM3300" s="137"/>
      <c r="BXN3300" s="137"/>
      <c r="BXO3300" s="137"/>
      <c r="BXP3300" s="137"/>
      <c r="BXQ3300" s="137"/>
      <c r="BXR3300" s="137"/>
      <c r="BXS3300" s="137"/>
      <c r="BXT3300" s="137"/>
      <c r="BXU3300" s="137"/>
      <c r="BXV3300" s="137"/>
      <c r="BXW3300" s="137"/>
      <c r="BXX3300" s="137"/>
      <c r="BXY3300" s="137"/>
      <c r="BXZ3300" s="137"/>
      <c r="BYA3300" s="137"/>
      <c r="BYB3300" s="137"/>
      <c r="BYC3300" s="137"/>
      <c r="BYD3300" s="137"/>
      <c r="BYE3300" s="137"/>
      <c r="BYF3300" s="137"/>
      <c r="BYG3300" s="137"/>
      <c r="BYH3300" s="137"/>
      <c r="BYI3300" s="137"/>
      <c r="BYJ3300" s="137"/>
      <c r="BYK3300" s="137"/>
      <c r="BYL3300" s="137"/>
      <c r="BYM3300" s="137"/>
      <c r="BYN3300" s="137"/>
      <c r="BYO3300" s="137"/>
      <c r="BYP3300" s="137"/>
      <c r="BYQ3300" s="137"/>
      <c r="BYR3300" s="137"/>
      <c r="BYS3300" s="137"/>
      <c r="BYT3300" s="137"/>
      <c r="BYU3300" s="137"/>
      <c r="BYV3300" s="137"/>
      <c r="BYW3300" s="137"/>
      <c r="BYX3300" s="137"/>
      <c r="BYY3300" s="137"/>
      <c r="BYZ3300" s="137"/>
      <c r="BZA3300" s="137"/>
      <c r="BZB3300" s="137"/>
      <c r="BZC3300" s="137"/>
      <c r="BZD3300" s="137"/>
      <c r="BZE3300" s="137"/>
      <c r="BZF3300" s="137"/>
      <c r="BZG3300" s="137"/>
      <c r="BZH3300" s="137"/>
      <c r="BZI3300" s="137"/>
      <c r="BZJ3300" s="137"/>
      <c r="BZK3300" s="137"/>
      <c r="BZL3300" s="137"/>
      <c r="BZM3300" s="137"/>
      <c r="BZN3300" s="137"/>
      <c r="BZO3300" s="137"/>
      <c r="BZP3300" s="137"/>
      <c r="BZQ3300" s="137"/>
      <c r="BZR3300" s="137"/>
      <c r="BZS3300" s="137"/>
      <c r="BZT3300" s="137"/>
      <c r="BZU3300" s="137"/>
      <c r="BZV3300" s="137"/>
      <c r="BZW3300" s="137"/>
      <c r="BZX3300" s="137"/>
      <c r="BZY3300" s="137"/>
      <c r="BZZ3300" s="137"/>
      <c r="CAA3300" s="137"/>
      <c r="CAB3300" s="137"/>
      <c r="CAC3300" s="137"/>
      <c r="CAD3300" s="137"/>
      <c r="CAE3300" s="137"/>
      <c r="CAF3300" s="137"/>
      <c r="CAG3300" s="137"/>
      <c r="CAH3300" s="137"/>
      <c r="CAI3300" s="137"/>
      <c r="CAJ3300" s="137"/>
      <c r="CAK3300" s="137"/>
      <c r="CAL3300" s="137"/>
      <c r="CAM3300" s="137"/>
      <c r="CAN3300" s="137"/>
      <c r="CAO3300" s="137"/>
      <c r="CAP3300" s="137"/>
      <c r="CAQ3300" s="137"/>
      <c r="CAR3300" s="137"/>
      <c r="CAS3300" s="137"/>
      <c r="CAT3300" s="137"/>
      <c r="CAU3300" s="137"/>
      <c r="CAV3300" s="137"/>
      <c r="CAW3300" s="137"/>
      <c r="CAX3300" s="137"/>
      <c r="CAY3300" s="137"/>
      <c r="CAZ3300" s="137"/>
      <c r="CBA3300" s="137"/>
      <c r="CBB3300" s="137"/>
      <c r="CBC3300" s="137"/>
      <c r="CBD3300" s="137"/>
      <c r="CBE3300" s="137"/>
      <c r="CBF3300" s="137"/>
      <c r="CBG3300" s="137"/>
      <c r="CBH3300" s="137"/>
      <c r="CBI3300" s="137"/>
      <c r="CBJ3300" s="137"/>
      <c r="CBK3300" s="137"/>
      <c r="CBL3300" s="137"/>
      <c r="CBM3300" s="137"/>
      <c r="CBN3300" s="137"/>
      <c r="CBO3300" s="137"/>
      <c r="CBP3300" s="137"/>
      <c r="CBQ3300" s="137"/>
      <c r="CBR3300" s="137"/>
      <c r="CBS3300" s="137"/>
      <c r="CBT3300" s="137"/>
      <c r="CBU3300" s="137"/>
      <c r="CBV3300" s="137"/>
      <c r="CBW3300" s="137"/>
      <c r="CBX3300" s="137"/>
      <c r="CBY3300" s="137"/>
      <c r="CBZ3300" s="137"/>
      <c r="CCA3300" s="137"/>
      <c r="CCB3300" s="137"/>
      <c r="CCC3300" s="137"/>
      <c r="CCD3300" s="137"/>
      <c r="CCE3300" s="137"/>
      <c r="CCF3300" s="137"/>
      <c r="CCG3300" s="137"/>
      <c r="CCH3300" s="137"/>
      <c r="CCI3300" s="137"/>
      <c r="CCJ3300" s="137"/>
      <c r="CCK3300" s="137"/>
      <c r="CCL3300" s="137"/>
      <c r="CCM3300" s="137"/>
      <c r="CCN3300" s="137"/>
      <c r="CCO3300" s="137"/>
      <c r="CCP3300" s="137"/>
      <c r="CCQ3300" s="137"/>
      <c r="CCR3300" s="137"/>
      <c r="CCS3300" s="137"/>
      <c r="CCT3300" s="137"/>
      <c r="CCU3300" s="137"/>
      <c r="CCV3300" s="137"/>
      <c r="CCW3300" s="137"/>
      <c r="CCX3300" s="137"/>
      <c r="CCY3300" s="137"/>
      <c r="CCZ3300" s="137"/>
      <c r="CDA3300" s="137"/>
      <c r="CDB3300" s="137"/>
      <c r="CDC3300" s="137"/>
      <c r="CDD3300" s="137"/>
      <c r="CDE3300" s="137"/>
      <c r="CDF3300" s="137"/>
      <c r="CDG3300" s="137"/>
      <c r="CDH3300" s="137"/>
      <c r="CDI3300" s="137"/>
      <c r="CDJ3300" s="137"/>
      <c r="CDK3300" s="137"/>
      <c r="CDL3300" s="137"/>
      <c r="CDM3300" s="137"/>
      <c r="CDN3300" s="137"/>
      <c r="CDO3300" s="137"/>
      <c r="CDP3300" s="137"/>
      <c r="CDQ3300" s="137"/>
      <c r="CDR3300" s="137"/>
      <c r="CDS3300" s="137"/>
      <c r="CDT3300" s="137"/>
      <c r="CDU3300" s="137"/>
      <c r="CDV3300" s="137"/>
      <c r="CDW3300" s="137"/>
      <c r="CDX3300" s="137"/>
      <c r="CDY3300" s="137"/>
      <c r="CDZ3300" s="137"/>
      <c r="CEA3300" s="137"/>
      <c r="CEB3300" s="137"/>
      <c r="CEC3300" s="137"/>
      <c r="CED3300" s="137"/>
      <c r="CEE3300" s="137"/>
      <c r="CEF3300" s="137"/>
      <c r="CEG3300" s="137"/>
      <c r="CEH3300" s="137"/>
      <c r="CEI3300" s="137"/>
      <c r="CEJ3300" s="137"/>
      <c r="CEK3300" s="137"/>
      <c r="CEL3300" s="137"/>
      <c r="CEM3300" s="137"/>
      <c r="CEN3300" s="137"/>
      <c r="CEO3300" s="137"/>
      <c r="CEP3300" s="137"/>
      <c r="CEQ3300" s="137"/>
      <c r="CER3300" s="137"/>
      <c r="CES3300" s="137"/>
      <c r="CET3300" s="137"/>
      <c r="CEU3300" s="137"/>
      <c r="CEV3300" s="137"/>
      <c r="CEW3300" s="137"/>
      <c r="CEX3300" s="137"/>
      <c r="CEY3300" s="137"/>
      <c r="CEZ3300" s="137"/>
      <c r="CFA3300" s="137"/>
      <c r="CFB3300" s="137"/>
      <c r="CFC3300" s="137"/>
      <c r="CFD3300" s="137"/>
      <c r="CFE3300" s="137"/>
      <c r="CFF3300" s="137"/>
      <c r="CFG3300" s="137"/>
      <c r="CFH3300" s="137"/>
      <c r="CFI3300" s="137"/>
      <c r="CFJ3300" s="137"/>
      <c r="CFK3300" s="137"/>
      <c r="CFL3300" s="137"/>
      <c r="CFM3300" s="137"/>
      <c r="CFN3300" s="137"/>
      <c r="CFO3300" s="137"/>
      <c r="CFP3300" s="137"/>
      <c r="CFQ3300" s="137"/>
      <c r="CFR3300" s="137"/>
      <c r="CFS3300" s="137"/>
      <c r="CFT3300" s="137"/>
      <c r="CFU3300" s="137"/>
      <c r="CFV3300" s="137"/>
      <c r="CFW3300" s="137"/>
      <c r="CFX3300" s="137"/>
      <c r="CFY3300" s="137"/>
      <c r="CFZ3300" s="137"/>
      <c r="CGA3300" s="137"/>
      <c r="CGB3300" s="137"/>
      <c r="CGC3300" s="137"/>
      <c r="CGD3300" s="137"/>
      <c r="CGE3300" s="137"/>
      <c r="CGF3300" s="137"/>
      <c r="CGG3300" s="137"/>
      <c r="CGH3300" s="137"/>
      <c r="CGI3300" s="137"/>
      <c r="CGJ3300" s="137"/>
      <c r="CGK3300" s="137"/>
      <c r="CGL3300" s="137"/>
      <c r="CGM3300" s="137"/>
      <c r="CGN3300" s="137"/>
      <c r="CGO3300" s="137"/>
      <c r="CGP3300" s="137"/>
      <c r="CGQ3300" s="137"/>
      <c r="CGR3300" s="137"/>
      <c r="CGS3300" s="137"/>
      <c r="CGT3300" s="137"/>
      <c r="CGU3300" s="137"/>
      <c r="CGV3300" s="137"/>
      <c r="CGW3300" s="137"/>
      <c r="CGX3300" s="137"/>
      <c r="CGY3300" s="137"/>
      <c r="CGZ3300" s="137"/>
      <c r="CHA3300" s="137"/>
      <c r="CHB3300" s="137"/>
      <c r="CHC3300" s="137"/>
      <c r="CHD3300" s="137"/>
      <c r="CHE3300" s="137"/>
      <c r="CHF3300" s="137"/>
      <c r="CHG3300" s="137"/>
      <c r="CHH3300" s="137"/>
      <c r="CHI3300" s="137"/>
      <c r="CHJ3300" s="137"/>
      <c r="CHK3300" s="137"/>
      <c r="CHL3300" s="137"/>
      <c r="CHM3300" s="137"/>
      <c r="CHN3300" s="137"/>
      <c r="CHO3300" s="137"/>
      <c r="CHP3300" s="137"/>
      <c r="CHQ3300" s="137"/>
      <c r="CHR3300" s="137"/>
      <c r="CHS3300" s="137"/>
      <c r="CHT3300" s="137"/>
      <c r="CHU3300" s="137"/>
      <c r="CHV3300" s="137"/>
      <c r="CHW3300" s="137"/>
      <c r="CHX3300" s="137"/>
      <c r="CHY3300" s="137"/>
      <c r="CHZ3300" s="137"/>
      <c r="CIA3300" s="137"/>
      <c r="CIB3300" s="137"/>
      <c r="CIC3300" s="137"/>
      <c r="CID3300" s="137"/>
      <c r="CIE3300" s="137"/>
      <c r="CIF3300" s="137"/>
      <c r="CIG3300" s="137"/>
      <c r="CIH3300" s="137"/>
      <c r="CII3300" s="137"/>
      <c r="CIJ3300" s="137"/>
      <c r="CIK3300" s="137"/>
      <c r="CIL3300" s="137"/>
      <c r="CIM3300" s="137"/>
      <c r="CIN3300" s="137"/>
      <c r="CIO3300" s="137"/>
      <c r="CIP3300" s="137"/>
      <c r="CIQ3300" s="137"/>
      <c r="CIR3300" s="137"/>
      <c r="CIS3300" s="137"/>
      <c r="CIT3300" s="137"/>
      <c r="CIU3300" s="137"/>
      <c r="CIV3300" s="137"/>
      <c r="CIW3300" s="137"/>
      <c r="CIX3300" s="137"/>
      <c r="CIY3300" s="137"/>
      <c r="CIZ3300" s="137"/>
      <c r="CJA3300" s="137"/>
      <c r="CJB3300" s="137"/>
      <c r="CJC3300" s="137"/>
      <c r="CJD3300" s="137"/>
      <c r="CJE3300" s="137"/>
      <c r="CJF3300" s="137"/>
      <c r="CJG3300" s="137"/>
      <c r="CJH3300" s="137"/>
      <c r="CJI3300" s="137"/>
      <c r="CJJ3300" s="137"/>
      <c r="CJK3300" s="137"/>
      <c r="CJL3300" s="137"/>
      <c r="CJM3300" s="137"/>
      <c r="CJN3300" s="137"/>
      <c r="CJO3300" s="137"/>
      <c r="CJP3300" s="137"/>
      <c r="CJQ3300" s="137"/>
      <c r="CJR3300" s="137"/>
      <c r="CJS3300" s="137"/>
      <c r="CJT3300" s="137"/>
      <c r="CJU3300" s="137"/>
      <c r="CJV3300" s="137"/>
      <c r="CJW3300" s="137"/>
      <c r="CJX3300" s="137"/>
      <c r="CJY3300" s="137"/>
      <c r="CJZ3300" s="137"/>
      <c r="CKA3300" s="137"/>
      <c r="CKB3300" s="137"/>
      <c r="CKC3300" s="137"/>
      <c r="CKD3300" s="137"/>
      <c r="CKE3300" s="137"/>
      <c r="CKF3300" s="137"/>
      <c r="CKG3300" s="137"/>
      <c r="CKH3300" s="137"/>
      <c r="CKI3300" s="137"/>
      <c r="CKJ3300" s="137"/>
      <c r="CKK3300" s="137"/>
      <c r="CKL3300" s="137"/>
      <c r="CKM3300" s="137"/>
      <c r="CKN3300" s="137"/>
      <c r="CKO3300" s="137"/>
      <c r="CKP3300" s="137"/>
      <c r="CKQ3300" s="137"/>
      <c r="CKR3300" s="137"/>
      <c r="CKS3300" s="137"/>
      <c r="CKT3300" s="137"/>
      <c r="CKU3300" s="137"/>
      <c r="CKV3300" s="137"/>
      <c r="CKW3300" s="137"/>
      <c r="CKX3300" s="137"/>
      <c r="CKY3300" s="137"/>
      <c r="CKZ3300" s="137"/>
      <c r="CLA3300" s="137"/>
      <c r="CLB3300" s="137"/>
      <c r="CLC3300" s="137"/>
      <c r="CLD3300" s="137"/>
      <c r="CLE3300" s="137"/>
      <c r="CLF3300" s="137"/>
      <c r="CLG3300" s="137"/>
      <c r="CLH3300" s="137"/>
      <c r="CLI3300" s="137"/>
      <c r="CLJ3300" s="137"/>
      <c r="CLK3300" s="137"/>
      <c r="CLL3300" s="137"/>
      <c r="CLM3300" s="137"/>
      <c r="CLN3300" s="137"/>
      <c r="CLO3300" s="137"/>
      <c r="CLP3300" s="137"/>
      <c r="CLQ3300" s="137"/>
      <c r="CLR3300" s="137"/>
      <c r="CLS3300" s="137"/>
      <c r="CLT3300" s="137"/>
      <c r="CLU3300" s="137"/>
      <c r="CLV3300" s="137"/>
      <c r="CLW3300" s="137"/>
      <c r="CLX3300" s="137"/>
      <c r="CLY3300" s="137"/>
      <c r="CLZ3300" s="137"/>
      <c r="CMA3300" s="137"/>
      <c r="CMB3300" s="137"/>
      <c r="CMC3300" s="137"/>
      <c r="CMD3300" s="137"/>
      <c r="CME3300" s="137"/>
      <c r="CMF3300" s="137"/>
      <c r="CMG3300" s="137"/>
      <c r="CMH3300" s="137"/>
      <c r="CMI3300" s="137"/>
      <c r="CMJ3300" s="137"/>
      <c r="CMK3300" s="137"/>
      <c r="CML3300" s="137"/>
      <c r="CMM3300" s="137"/>
      <c r="CMN3300" s="137"/>
      <c r="CMO3300" s="137"/>
      <c r="CMP3300" s="137"/>
      <c r="CMQ3300" s="137"/>
      <c r="CMR3300" s="137"/>
      <c r="CMS3300" s="137"/>
      <c r="CMT3300" s="137"/>
      <c r="CMU3300" s="137"/>
      <c r="CMV3300" s="137"/>
      <c r="CMW3300" s="137"/>
      <c r="CMX3300" s="137"/>
      <c r="CMY3300" s="137"/>
      <c r="CMZ3300" s="137"/>
      <c r="CNA3300" s="137"/>
      <c r="CNB3300" s="137"/>
      <c r="CNC3300" s="137"/>
      <c r="CND3300" s="137"/>
      <c r="CNE3300" s="137"/>
      <c r="CNF3300" s="137"/>
      <c r="CNG3300" s="137"/>
      <c r="CNH3300" s="137"/>
      <c r="CNI3300" s="137"/>
      <c r="CNJ3300" s="137"/>
      <c r="CNK3300" s="137"/>
      <c r="CNL3300" s="137"/>
      <c r="CNM3300" s="137"/>
      <c r="CNN3300" s="137"/>
      <c r="CNO3300" s="137"/>
      <c r="CNP3300" s="137"/>
      <c r="CNQ3300" s="137"/>
      <c r="CNR3300" s="137"/>
      <c r="CNS3300" s="137"/>
      <c r="CNT3300" s="137"/>
      <c r="CNU3300" s="137"/>
      <c r="CNV3300" s="137"/>
      <c r="CNW3300" s="137"/>
      <c r="CNX3300" s="137"/>
      <c r="CNY3300" s="137"/>
      <c r="CNZ3300" s="137"/>
      <c r="COA3300" s="137"/>
      <c r="COB3300" s="137"/>
      <c r="COC3300" s="137"/>
      <c r="COD3300" s="137"/>
      <c r="COE3300" s="137"/>
      <c r="COF3300" s="137"/>
      <c r="COG3300" s="137"/>
      <c r="COH3300" s="137"/>
      <c r="COI3300" s="137"/>
      <c r="COJ3300" s="137"/>
      <c r="COK3300" s="137"/>
      <c r="COL3300" s="137"/>
      <c r="COM3300" s="137"/>
      <c r="CON3300" s="137"/>
      <c r="COO3300" s="137"/>
      <c r="COP3300" s="137"/>
      <c r="COQ3300" s="137"/>
      <c r="COR3300" s="137"/>
      <c r="COS3300" s="137"/>
      <c r="COT3300" s="137"/>
      <c r="COU3300" s="137"/>
      <c r="COV3300" s="137"/>
      <c r="COW3300" s="137"/>
      <c r="COX3300" s="137"/>
      <c r="COY3300" s="137"/>
      <c r="COZ3300" s="137"/>
      <c r="CPA3300" s="137"/>
      <c r="CPB3300" s="137"/>
      <c r="CPC3300" s="137"/>
      <c r="CPD3300" s="137"/>
      <c r="CPE3300" s="137"/>
      <c r="CPF3300" s="137"/>
      <c r="CPG3300" s="137"/>
      <c r="CPH3300" s="137"/>
      <c r="CPI3300" s="137"/>
      <c r="CPJ3300" s="137"/>
      <c r="CPK3300" s="137"/>
      <c r="CPL3300" s="137"/>
      <c r="CPM3300" s="137"/>
      <c r="CPN3300" s="137"/>
      <c r="CPO3300" s="137"/>
      <c r="CPP3300" s="137"/>
      <c r="CPQ3300" s="137"/>
      <c r="CPR3300" s="137"/>
      <c r="CPS3300" s="137"/>
      <c r="CPT3300" s="137"/>
      <c r="CPU3300" s="137"/>
      <c r="CPV3300" s="137"/>
      <c r="CPW3300" s="137"/>
      <c r="CPX3300" s="137"/>
      <c r="CPY3300" s="137"/>
      <c r="CPZ3300" s="137"/>
      <c r="CQA3300" s="137"/>
      <c r="CQB3300" s="137"/>
      <c r="CQC3300" s="137"/>
      <c r="CQD3300" s="137"/>
      <c r="CQE3300" s="137"/>
      <c r="CQF3300" s="137"/>
      <c r="CQG3300" s="137"/>
      <c r="CQH3300" s="137"/>
      <c r="CQI3300" s="137"/>
      <c r="CQJ3300" s="137"/>
      <c r="CQK3300" s="137"/>
      <c r="CQL3300" s="137"/>
      <c r="CQM3300" s="137"/>
      <c r="CQN3300" s="137"/>
      <c r="CQO3300" s="137"/>
      <c r="CQP3300" s="137"/>
      <c r="CQQ3300" s="137"/>
      <c r="CQR3300" s="137"/>
      <c r="CQS3300" s="137"/>
      <c r="CQT3300" s="137"/>
      <c r="CQU3300" s="137"/>
      <c r="CQV3300" s="137"/>
      <c r="CQW3300" s="137"/>
      <c r="CQX3300" s="137"/>
      <c r="CQY3300" s="137"/>
      <c r="CQZ3300" s="137"/>
      <c r="CRA3300" s="137"/>
      <c r="CRB3300" s="137"/>
      <c r="CRC3300" s="137"/>
      <c r="CRD3300" s="137"/>
      <c r="CRE3300" s="137"/>
      <c r="CRF3300" s="137"/>
      <c r="CRG3300" s="137"/>
      <c r="CRH3300" s="137"/>
      <c r="CRI3300" s="137"/>
      <c r="CRJ3300" s="137"/>
      <c r="CRK3300" s="137"/>
      <c r="CRL3300" s="137"/>
      <c r="CRM3300" s="137"/>
      <c r="CRN3300" s="137"/>
      <c r="CRO3300" s="137"/>
      <c r="CRP3300" s="137"/>
      <c r="CRQ3300" s="137"/>
      <c r="CRR3300" s="137"/>
      <c r="CRS3300" s="137"/>
      <c r="CRT3300" s="137"/>
      <c r="CRU3300" s="137"/>
      <c r="CRV3300" s="137"/>
      <c r="CRW3300" s="137"/>
      <c r="CRX3300" s="137"/>
      <c r="CRY3300" s="137"/>
      <c r="CRZ3300" s="137"/>
      <c r="CSA3300" s="137"/>
      <c r="CSB3300" s="137"/>
      <c r="CSC3300" s="137"/>
      <c r="CSD3300" s="137"/>
      <c r="CSE3300" s="137"/>
      <c r="CSF3300" s="137"/>
      <c r="CSG3300" s="137"/>
      <c r="CSH3300" s="137"/>
      <c r="CSI3300" s="137"/>
      <c r="CSJ3300" s="137"/>
      <c r="CSK3300" s="137"/>
      <c r="CSL3300" s="137"/>
      <c r="CSM3300" s="137"/>
      <c r="CSN3300" s="137"/>
      <c r="CSO3300" s="137"/>
      <c r="CSP3300" s="137"/>
      <c r="CSQ3300" s="137"/>
      <c r="CSR3300" s="137"/>
      <c r="CSS3300" s="137"/>
      <c r="CST3300" s="137"/>
      <c r="CSU3300" s="137"/>
      <c r="CSV3300" s="137"/>
      <c r="CSW3300" s="137"/>
      <c r="CSX3300" s="137"/>
      <c r="CSY3300" s="137"/>
      <c r="CSZ3300" s="137"/>
      <c r="CTA3300" s="137"/>
      <c r="CTB3300" s="137"/>
      <c r="CTC3300" s="137"/>
      <c r="CTD3300" s="137"/>
      <c r="CTE3300" s="137"/>
      <c r="CTF3300" s="137"/>
      <c r="CTG3300" s="137"/>
      <c r="CTH3300" s="137"/>
      <c r="CTI3300" s="137"/>
      <c r="CTJ3300" s="137"/>
      <c r="CTK3300" s="137"/>
      <c r="CTL3300" s="137"/>
      <c r="CTM3300" s="137"/>
      <c r="CTN3300" s="137"/>
      <c r="CTO3300" s="137"/>
      <c r="CTP3300" s="137"/>
      <c r="CTQ3300" s="137"/>
      <c r="CTR3300" s="137"/>
      <c r="CTS3300" s="137"/>
      <c r="CTT3300" s="137"/>
      <c r="CTU3300" s="137"/>
      <c r="CTV3300" s="137"/>
      <c r="CTW3300" s="137"/>
      <c r="CTX3300" s="137"/>
      <c r="CTY3300" s="137"/>
      <c r="CTZ3300" s="137"/>
      <c r="CUA3300" s="137"/>
      <c r="CUB3300" s="137"/>
      <c r="CUC3300" s="137"/>
      <c r="CUD3300" s="137"/>
      <c r="CUE3300" s="137"/>
      <c r="CUF3300" s="137"/>
      <c r="CUG3300" s="137"/>
      <c r="CUH3300" s="137"/>
      <c r="CUI3300" s="137"/>
      <c r="CUJ3300" s="137"/>
      <c r="CUK3300" s="137"/>
      <c r="CUL3300" s="137"/>
      <c r="CUM3300" s="137"/>
      <c r="CUN3300" s="137"/>
      <c r="CUO3300" s="137"/>
      <c r="CUP3300" s="137"/>
      <c r="CUQ3300" s="137"/>
      <c r="CUR3300" s="137"/>
      <c r="CUS3300" s="137"/>
      <c r="CUT3300" s="137"/>
      <c r="CUU3300" s="137"/>
      <c r="CUV3300" s="137"/>
      <c r="CUW3300" s="137"/>
      <c r="CUX3300" s="137"/>
      <c r="CUY3300" s="137"/>
      <c r="CUZ3300" s="137"/>
      <c r="CVA3300" s="137"/>
      <c r="CVB3300" s="137"/>
      <c r="CVC3300" s="137"/>
      <c r="CVD3300" s="137"/>
      <c r="CVE3300" s="137"/>
      <c r="CVF3300" s="137"/>
      <c r="CVG3300" s="137"/>
      <c r="CVH3300" s="137"/>
      <c r="CVI3300" s="137"/>
      <c r="CVJ3300" s="137"/>
      <c r="CVK3300" s="137"/>
      <c r="CVL3300" s="137"/>
      <c r="CVM3300" s="137"/>
      <c r="CVN3300" s="137"/>
      <c r="CVO3300" s="137"/>
      <c r="CVP3300" s="137"/>
      <c r="CVQ3300" s="137"/>
      <c r="CVR3300" s="137"/>
      <c r="CVS3300" s="137"/>
      <c r="CVT3300" s="137"/>
      <c r="CVU3300" s="137"/>
      <c r="CVV3300" s="137"/>
      <c r="CVW3300" s="137"/>
      <c r="CVX3300" s="137"/>
      <c r="CVY3300" s="137"/>
      <c r="CVZ3300" s="137"/>
      <c r="CWA3300" s="137"/>
      <c r="CWB3300" s="137"/>
      <c r="CWC3300" s="137"/>
      <c r="CWD3300" s="137"/>
      <c r="CWE3300" s="137"/>
      <c r="CWF3300" s="137"/>
      <c r="CWG3300" s="137"/>
      <c r="CWH3300" s="137"/>
      <c r="CWI3300" s="137"/>
      <c r="CWJ3300" s="137"/>
      <c r="CWK3300" s="137"/>
      <c r="CWL3300" s="137"/>
      <c r="CWM3300" s="137"/>
      <c r="CWN3300" s="137"/>
      <c r="CWO3300" s="137"/>
      <c r="CWP3300" s="137"/>
      <c r="CWQ3300" s="137"/>
      <c r="CWR3300" s="137"/>
      <c r="CWS3300" s="137"/>
      <c r="CWT3300" s="137"/>
      <c r="CWU3300" s="137"/>
      <c r="CWV3300" s="137"/>
      <c r="CWW3300" s="137"/>
      <c r="CWX3300" s="137"/>
      <c r="CWY3300" s="137"/>
      <c r="CWZ3300" s="137"/>
      <c r="CXA3300" s="137"/>
      <c r="CXB3300" s="137"/>
      <c r="CXC3300" s="137"/>
      <c r="CXD3300" s="137"/>
      <c r="CXE3300" s="137"/>
      <c r="CXF3300" s="137"/>
      <c r="CXG3300" s="137"/>
      <c r="CXH3300" s="137"/>
      <c r="CXI3300" s="137"/>
      <c r="CXJ3300" s="137"/>
      <c r="CXK3300" s="137"/>
      <c r="CXL3300" s="137"/>
      <c r="CXM3300" s="137"/>
      <c r="CXN3300" s="137"/>
      <c r="CXO3300" s="137"/>
      <c r="CXP3300" s="137"/>
      <c r="CXQ3300" s="137"/>
      <c r="CXR3300" s="137"/>
      <c r="CXS3300" s="137"/>
      <c r="CXT3300" s="137"/>
      <c r="CXU3300" s="137"/>
      <c r="CXV3300" s="137"/>
      <c r="CXW3300" s="137"/>
      <c r="CXX3300" s="137"/>
      <c r="CXY3300" s="137"/>
      <c r="CXZ3300" s="137"/>
      <c r="CYA3300" s="137"/>
      <c r="CYB3300" s="137"/>
      <c r="CYC3300" s="137"/>
      <c r="CYD3300" s="137"/>
      <c r="CYE3300" s="137"/>
      <c r="CYF3300" s="137"/>
      <c r="CYG3300" s="137"/>
      <c r="CYH3300" s="137"/>
      <c r="CYI3300" s="137"/>
      <c r="CYJ3300" s="137"/>
      <c r="CYK3300" s="137"/>
      <c r="CYL3300" s="137"/>
      <c r="CYM3300" s="137"/>
      <c r="CYN3300" s="137"/>
      <c r="CYO3300" s="137"/>
      <c r="CYP3300" s="137"/>
      <c r="CYQ3300" s="137"/>
      <c r="CYR3300" s="137"/>
      <c r="CYS3300" s="137"/>
      <c r="CYT3300" s="137"/>
      <c r="CYU3300" s="137"/>
      <c r="CYV3300" s="137"/>
      <c r="CYW3300" s="137"/>
      <c r="CYX3300" s="137"/>
      <c r="CYY3300" s="137"/>
      <c r="CYZ3300" s="137"/>
      <c r="CZA3300" s="137"/>
      <c r="CZB3300" s="137"/>
      <c r="CZC3300" s="137"/>
      <c r="CZD3300" s="137"/>
      <c r="CZE3300" s="137"/>
      <c r="CZF3300" s="137"/>
      <c r="CZG3300" s="137"/>
      <c r="CZH3300" s="137"/>
      <c r="CZI3300" s="137"/>
      <c r="CZJ3300" s="137"/>
      <c r="CZK3300" s="137"/>
      <c r="CZL3300" s="137"/>
      <c r="CZM3300" s="137"/>
      <c r="CZN3300" s="137"/>
      <c r="CZO3300" s="137"/>
      <c r="CZP3300" s="137"/>
      <c r="CZQ3300" s="137"/>
      <c r="CZR3300" s="137"/>
      <c r="CZS3300" s="137"/>
      <c r="CZT3300" s="137"/>
      <c r="CZU3300" s="137"/>
      <c r="CZV3300" s="137"/>
      <c r="CZW3300" s="137"/>
      <c r="CZX3300" s="137"/>
      <c r="CZY3300" s="137"/>
      <c r="CZZ3300" s="137"/>
      <c r="DAA3300" s="137"/>
      <c r="DAB3300" s="137"/>
      <c r="DAC3300" s="137"/>
      <c r="DAD3300" s="137"/>
      <c r="DAE3300" s="137"/>
      <c r="DAF3300" s="137"/>
      <c r="DAG3300" s="137"/>
      <c r="DAH3300" s="137"/>
      <c r="DAI3300" s="137"/>
      <c r="DAJ3300" s="137"/>
      <c r="DAK3300" s="137"/>
      <c r="DAL3300" s="137"/>
      <c r="DAM3300" s="137"/>
      <c r="DAN3300" s="137"/>
      <c r="DAO3300" s="137"/>
      <c r="DAP3300" s="137"/>
      <c r="DAQ3300" s="137"/>
      <c r="DAR3300" s="137"/>
      <c r="DAS3300" s="137"/>
      <c r="DAT3300" s="137"/>
      <c r="DAU3300" s="137"/>
      <c r="DAV3300" s="137"/>
      <c r="DAW3300" s="137"/>
      <c r="DAX3300" s="137"/>
      <c r="DAY3300" s="137"/>
      <c r="DAZ3300" s="137"/>
      <c r="DBA3300" s="137"/>
      <c r="DBB3300" s="137"/>
      <c r="DBC3300" s="137"/>
      <c r="DBD3300" s="137"/>
      <c r="DBE3300" s="137"/>
      <c r="DBF3300" s="137"/>
      <c r="DBG3300" s="137"/>
      <c r="DBH3300" s="137"/>
      <c r="DBI3300" s="137"/>
      <c r="DBJ3300" s="137"/>
      <c r="DBK3300" s="137"/>
      <c r="DBL3300" s="137"/>
      <c r="DBM3300" s="137"/>
      <c r="DBN3300" s="137"/>
      <c r="DBO3300" s="137"/>
      <c r="DBP3300" s="137"/>
      <c r="DBQ3300" s="137"/>
      <c r="DBR3300" s="137"/>
      <c r="DBS3300" s="137"/>
      <c r="DBT3300" s="137"/>
      <c r="DBU3300" s="137"/>
      <c r="DBV3300" s="137"/>
      <c r="DBW3300" s="137"/>
      <c r="DBX3300" s="137"/>
      <c r="DBY3300" s="137"/>
      <c r="DBZ3300" s="137"/>
      <c r="DCA3300" s="137"/>
      <c r="DCB3300" s="137"/>
      <c r="DCC3300" s="137"/>
      <c r="DCD3300" s="137"/>
      <c r="DCE3300" s="137"/>
      <c r="DCF3300" s="137"/>
      <c r="DCG3300" s="137"/>
      <c r="DCH3300" s="137"/>
      <c r="DCI3300" s="137"/>
      <c r="DCJ3300" s="137"/>
      <c r="DCK3300" s="137"/>
      <c r="DCL3300" s="137"/>
      <c r="DCM3300" s="137"/>
      <c r="DCN3300" s="137"/>
      <c r="DCO3300" s="137"/>
      <c r="DCP3300" s="137"/>
      <c r="DCQ3300" s="137"/>
      <c r="DCR3300" s="137"/>
      <c r="DCS3300" s="137"/>
      <c r="DCT3300" s="137"/>
      <c r="DCU3300" s="137"/>
      <c r="DCV3300" s="137"/>
      <c r="DCW3300" s="137"/>
      <c r="DCX3300" s="137"/>
      <c r="DCY3300" s="137"/>
      <c r="DCZ3300" s="137"/>
      <c r="DDA3300" s="137"/>
      <c r="DDB3300" s="137"/>
      <c r="DDC3300" s="137"/>
      <c r="DDD3300" s="137"/>
      <c r="DDE3300" s="137"/>
      <c r="DDF3300" s="137"/>
      <c r="DDG3300" s="137"/>
      <c r="DDH3300" s="137"/>
      <c r="DDI3300" s="137"/>
      <c r="DDJ3300" s="137"/>
      <c r="DDK3300" s="137"/>
      <c r="DDL3300" s="137"/>
      <c r="DDM3300" s="137"/>
      <c r="DDN3300" s="137"/>
      <c r="DDO3300" s="137"/>
      <c r="DDP3300" s="137"/>
      <c r="DDQ3300" s="137"/>
      <c r="DDR3300" s="137"/>
      <c r="DDS3300" s="137"/>
      <c r="DDT3300" s="137"/>
      <c r="DDU3300" s="137"/>
      <c r="DDV3300" s="137"/>
      <c r="DDW3300" s="137"/>
      <c r="DDX3300" s="137"/>
      <c r="DDY3300" s="137"/>
      <c r="DDZ3300" s="137"/>
      <c r="DEA3300" s="137"/>
      <c r="DEB3300" s="137"/>
      <c r="DEC3300" s="137"/>
      <c r="DED3300" s="137"/>
      <c r="DEE3300" s="137"/>
      <c r="DEF3300" s="137"/>
      <c r="DEG3300" s="137"/>
      <c r="DEH3300" s="137"/>
      <c r="DEI3300" s="137"/>
      <c r="DEJ3300" s="137"/>
      <c r="DEK3300" s="137"/>
      <c r="DEL3300" s="137"/>
      <c r="DEM3300" s="137"/>
      <c r="DEN3300" s="137"/>
      <c r="DEO3300" s="137"/>
      <c r="DEP3300" s="137"/>
      <c r="DEQ3300" s="137"/>
      <c r="DER3300" s="137"/>
      <c r="DES3300" s="137"/>
      <c r="DET3300" s="137"/>
      <c r="DEU3300" s="137"/>
      <c r="DEV3300" s="137"/>
      <c r="DEW3300" s="137"/>
      <c r="DEX3300" s="137"/>
      <c r="DEY3300" s="137"/>
      <c r="DEZ3300" s="137"/>
      <c r="DFA3300" s="137"/>
      <c r="DFB3300" s="137"/>
      <c r="DFC3300" s="137"/>
      <c r="DFD3300" s="137"/>
      <c r="DFE3300" s="137"/>
      <c r="DFF3300" s="137"/>
      <c r="DFG3300" s="137"/>
      <c r="DFH3300" s="137"/>
      <c r="DFI3300" s="137"/>
      <c r="DFJ3300" s="137"/>
      <c r="DFK3300" s="137"/>
      <c r="DFL3300" s="137"/>
      <c r="DFM3300" s="137"/>
      <c r="DFN3300" s="137"/>
      <c r="DFO3300" s="137"/>
      <c r="DFP3300" s="137"/>
      <c r="DFQ3300" s="137"/>
      <c r="DFR3300" s="137"/>
      <c r="DFS3300" s="137"/>
      <c r="DFT3300" s="137"/>
      <c r="DFU3300" s="137"/>
      <c r="DFV3300" s="137"/>
      <c r="DFW3300" s="137"/>
      <c r="DFX3300" s="137"/>
      <c r="DFY3300" s="137"/>
      <c r="DFZ3300" s="137"/>
      <c r="DGA3300" s="137"/>
      <c r="DGB3300" s="137"/>
      <c r="DGC3300" s="137"/>
      <c r="DGD3300" s="137"/>
      <c r="DGE3300" s="137"/>
      <c r="DGF3300" s="137"/>
      <c r="DGG3300" s="137"/>
      <c r="DGH3300" s="137"/>
      <c r="DGI3300" s="137"/>
      <c r="DGJ3300" s="137"/>
      <c r="DGK3300" s="137"/>
      <c r="DGL3300" s="137"/>
      <c r="DGM3300" s="137"/>
      <c r="DGN3300" s="137"/>
      <c r="DGO3300" s="137"/>
      <c r="DGP3300" s="137"/>
      <c r="DGQ3300" s="137"/>
      <c r="DGR3300" s="137"/>
      <c r="DGS3300" s="137"/>
      <c r="DGT3300" s="137"/>
      <c r="DGU3300" s="137"/>
      <c r="DGV3300" s="137"/>
      <c r="DGW3300" s="137"/>
      <c r="DGX3300" s="137"/>
      <c r="DGY3300" s="137"/>
      <c r="DGZ3300" s="137"/>
      <c r="DHA3300" s="137"/>
      <c r="DHB3300" s="137"/>
      <c r="DHC3300" s="137"/>
      <c r="DHD3300" s="137"/>
      <c r="DHE3300" s="137"/>
      <c r="DHF3300" s="137"/>
      <c r="DHG3300" s="137"/>
      <c r="DHH3300" s="137"/>
      <c r="DHI3300" s="137"/>
      <c r="DHJ3300" s="137"/>
      <c r="DHK3300" s="137"/>
      <c r="DHL3300" s="137"/>
      <c r="DHM3300" s="137"/>
      <c r="DHN3300" s="137"/>
      <c r="DHO3300" s="137"/>
    </row>
    <row r="3301" spans="1:2927" s="148" customFormat="1" ht="26.4" customHeight="1" outlineLevel="1" x14ac:dyDescent="0.35">
      <c r="A3301" s="83" t="s">
        <v>4551</v>
      </c>
      <c r="B3301" s="109" t="s">
        <v>4289</v>
      </c>
      <c r="C3301" s="85"/>
      <c r="D3301" s="86"/>
      <c r="E3301" s="101"/>
      <c r="F3301" s="101"/>
      <c r="G3301" s="101"/>
      <c r="H3301" s="101"/>
      <c r="I3301" s="101">
        <f t="shared" si="201"/>
        <v>0</v>
      </c>
      <c r="J3301" s="101"/>
      <c r="K3301" s="101"/>
      <c r="L3301" s="101"/>
      <c r="M3301" s="101"/>
      <c r="N3301" s="101">
        <f t="shared" si="200"/>
        <v>0</v>
      </c>
      <c r="O3301" s="88">
        <v>46096</v>
      </c>
      <c r="P3301" s="88">
        <v>46101</v>
      </c>
      <c r="Q3301" s="89">
        <v>0.1</v>
      </c>
      <c r="R3301" s="90" t="s">
        <v>33</v>
      </c>
      <c r="S3301" s="91"/>
      <c r="T3301" s="91"/>
      <c r="U3301" s="102"/>
      <c r="V3301" s="137"/>
      <c r="W3301" s="137"/>
      <c r="X3301" s="137"/>
      <c r="Y3301" s="137"/>
      <c r="Z3301" s="137"/>
      <c r="AA3301" s="137"/>
      <c r="AB3301" s="137"/>
      <c r="AC3301" s="137"/>
      <c r="AD3301" s="137"/>
      <c r="AE3301" s="137"/>
      <c r="AF3301" s="137"/>
      <c r="AG3301" s="137"/>
      <c r="AH3301" s="137"/>
      <c r="AI3301" s="137"/>
      <c r="AJ3301" s="137"/>
      <c r="AK3301" s="137"/>
      <c r="AL3301" s="137"/>
      <c r="AM3301" s="137"/>
      <c r="AN3301" s="137"/>
      <c r="AO3301" s="137"/>
      <c r="AP3301" s="137"/>
      <c r="AQ3301" s="137"/>
      <c r="AR3301" s="137"/>
      <c r="AS3301" s="137"/>
      <c r="AT3301" s="137"/>
      <c r="AU3301" s="137"/>
      <c r="AV3301" s="137"/>
      <c r="AW3301" s="137"/>
      <c r="AX3301" s="137"/>
      <c r="AY3301" s="137"/>
      <c r="AZ3301" s="137"/>
      <c r="BA3301" s="137"/>
      <c r="BB3301" s="137"/>
      <c r="BC3301" s="137"/>
      <c r="BD3301" s="137"/>
      <c r="BE3301" s="137"/>
      <c r="BF3301" s="137"/>
      <c r="BG3301" s="137"/>
      <c r="BH3301" s="137"/>
      <c r="BI3301" s="137"/>
      <c r="BJ3301" s="137"/>
      <c r="BK3301" s="137"/>
      <c r="BL3301" s="137"/>
      <c r="BM3301" s="137"/>
      <c r="BN3301" s="137"/>
      <c r="BO3301" s="137"/>
      <c r="BP3301" s="137"/>
      <c r="BQ3301" s="137"/>
      <c r="BR3301" s="137"/>
      <c r="BS3301" s="137"/>
      <c r="BT3301" s="137"/>
      <c r="BU3301" s="137"/>
      <c r="BV3301" s="137"/>
      <c r="BW3301" s="137"/>
      <c r="BX3301" s="137"/>
      <c r="BY3301" s="137"/>
      <c r="BZ3301" s="137"/>
      <c r="CA3301" s="137"/>
      <c r="CB3301" s="137"/>
      <c r="CC3301" s="137"/>
      <c r="CD3301" s="137"/>
      <c r="CE3301" s="137"/>
      <c r="CF3301" s="137"/>
      <c r="CG3301" s="137"/>
      <c r="CH3301" s="137"/>
      <c r="CI3301" s="137"/>
      <c r="CJ3301" s="137"/>
      <c r="CK3301" s="137"/>
      <c r="CL3301" s="137"/>
      <c r="CM3301" s="137"/>
      <c r="CN3301" s="137"/>
      <c r="CO3301" s="137"/>
      <c r="CP3301" s="137"/>
      <c r="CQ3301" s="137"/>
      <c r="CR3301" s="137"/>
      <c r="CS3301" s="137"/>
      <c r="CT3301" s="137"/>
      <c r="CU3301" s="137"/>
      <c r="CV3301" s="137"/>
      <c r="CW3301" s="137"/>
      <c r="CX3301" s="137"/>
      <c r="CY3301" s="137"/>
      <c r="CZ3301" s="137"/>
      <c r="DA3301" s="137"/>
      <c r="DB3301" s="137"/>
      <c r="DC3301" s="137"/>
      <c r="DD3301" s="137"/>
      <c r="DE3301" s="137"/>
      <c r="DF3301" s="137"/>
      <c r="DG3301" s="137"/>
      <c r="DH3301" s="137"/>
      <c r="DI3301" s="137"/>
      <c r="DJ3301" s="137"/>
      <c r="DK3301" s="137"/>
      <c r="DL3301" s="137"/>
      <c r="DM3301" s="137"/>
      <c r="DN3301" s="137"/>
      <c r="DO3301" s="137"/>
      <c r="DP3301" s="137"/>
      <c r="DQ3301" s="137"/>
      <c r="DR3301" s="137"/>
      <c r="DS3301" s="137"/>
      <c r="DT3301" s="137"/>
      <c r="DU3301" s="137"/>
      <c r="DV3301" s="137"/>
      <c r="DW3301" s="137"/>
      <c r="DX3301" s="137"/>
      <c r="DY3301" s="137"/>
      <c r="DZ3301" s="137"/>
      <c r="EA3301" s="137"/>
      <c r="EB3301" s="137"/>
      <c r="EC3301" s="137"/>
      <c r="ED3301" s="137"/>
      <c r="EE3301" s="137"/>
      <c r="EF3301" s="137"/>
      <c r="EG3301" s="137"/>
      <c r="EH3301" s="137"/>
      <c r="EI3301" s="137"/>
      <c r="EJ3301" s="137"/>
      <c r="EK3301" s="137"/>
      <c r="EL3301" s="137"/>
      <c r="EM3301" s="137"/>
      <c r="EN3301" s="137"/>
      <c r="EO3301" s="137"/>
      <c r="EP3301" s="137"/>
      <c r="EQ3301" s="137"/>
      <c r="ER3301" s="137"/>
      <c r="ES3301" s="137"/>
      <c r="ET3301" s="137"/>
      <c r="EU3301" s="137"/>
      <c r="EV3301" s="137"/>
      <c r="EW3301" s="137"/>
      <c r="EX3301" s="137"/>
      <c r="EY3301" s="137"/>
      <c r="EZ3301" s="137"/>
      <c r="FA3301" s="137"/>
      <c r="FB3301" s="137"/>
      <c r="FC3301" s="137"/>
      <c r="FD3301" s="137"/>
      <c r="FE3301" s="137"/>
      <c r="FF3301" s="137"/>
      <c r="FG3301" s="137"/>
      <c r="FH3301" s="137"/>
      <c r="FI3301" s="137"/>
      <c r="FJ3301" s="137"/>
      <c r="FK3301" s="137"/>
      <c r="FL3301" s="137"/>
      <c r="FM3301" s="137"/>
      <c r="FN3301" s="137"/>
      <c r="FO3301" s="137"/>
      <c r="FP3301" s="137"/>
      <c r="FQ3301" s="137"/>
      <c r="FR3301" s="137"/>
      <c r="FS3301" s="137"/>
      <c r="FT3301" s="137"/>
      <c r="FU3301" s="137"/>
      <c r="FV3301" s="137"/>
      <c r="FW3301" s="137"/>
      <c r="FX3301" s="137"/>
      <c r="FY3301" s="137"/>
      <c r="FZ3301" s="137"/>
      <c r="GA3301" s="137"/>
      <c r="GB3301" s="137"/>
      <c r="GC3301" s="137"/>
      <c r="GD3301" s="137"/>
      <c r="GE3301" s="137"/>
      <c r="GF3301" s="137"/>
      <c r="GG3301" s="137"/>
      <c r="GH3301" s="137"/>
      <c r="GI3301" s="137"/>
      <c r="GJ3301" s="137"/>
      <c r="GK3301" s="137"/>
      <c r="GL3301" s="137"/>
      <c r="GM3301" s="137"/>
      <c r="GN3301" s="137"/>
      <c r="GO3301" s="137"/>
      <c r="GP3301" s="137"/>
      <c r="GQ3301" s="137"/>
      <c r="GR3301" s="137"/>
      <c r="GS3301" s="137"/>
      <c r="GT3301" s="137"/>
      <c r="GU3301" s="137"/>
      <c r="GV3301" s="137"/>
      <c r="GW3301" s="137"/>
      <c r="GX3301" s="137"/>
      <c r="GY3301" s="137"/>
      <c r="GZ3301" s="137"/>
      <c r="HA3301" s="137"/>
      <c r="HB3301" s="137"/>
      <c r="HC3301" s="137"/>
      <c r="HD3301" s="137"/>
      <c r="HE3301" s="137"/>
      <c r="HF3301" s="137"/>
      <c r="HG3301" s="137"/>
      <c r="HH3301" s="137"/>
      <c r="HI3301" s="137"/>
      <c r="HJ3301" s="137"/>
      <c r="HK3301" s="137"/>
      <c r="HL3301" s="137"/>
      <c r="HM3301" s="137"/>
      <c r="HN3301" s="137"/>
      <c r="HO3301" s="137"/>
      <c r="HP3301" s="137"/>
      <c r="HQ3301" s="137"/>
      <c r="HR3301" s="137"/>
      <c r="HS3301" s="137"/>
      <c r="HT3301" s="137"/>
      <c r="HU3301" s="137"/>
      <c r="HV3301" s="137"/>
      <c r="HW3301" s="137"/>
      <c r="HX3301" s="137"/>
      <c r="HY3301" s="137"/>
      <c r="HZ3301" s="137"/>
      <c r="IA3301" s="137"/>
      <c r="IB3301" s="137"/>
      <c r="IC3301" s="137"/>
      <c r="ID3301" s="137"/>
      <c r="IE3301" s="137"/>
      <c r="IF3301" s="137"/>
      <c r="IG3301" s="137"/>
      <c r="IH3301" s="137"/>
      <c r="II3301" s="137"/>
      <c r="IJ3301" s="137"/>
      <c r="IK3301" s="137"/>
      <c r="IL3301" s="137"/>
      <c r="IM3301" s="137"/>
      <c r="IN3301" s="137"/>
      <c r="IO3301" s="137"/>
      <c r="IP3301" s="137"/>
      <c r="IQ3301" s="137"/>
      <c r="IR3301" s="137"/>
      <c r="IS3301" s="137"/>
      <c r="IT3301" s="137"/>
      <c r="IU3301" s="137"/>
      <c r="IV3301" s="137"/>
      <c r="IW3301" s="137"/>
      <c r="IX3301" s="137"/>
      <c r="IY3301" s="137"/>
      <c r="IZ3301" s="137"/>
      <c r="JA3301" s="137"/>
      <c r="JB3301" s="137"/>
      <c r="JC3301" s="137"/>
      <c r="JD3301" s="137"/>
      <c r="JE3301" s="137"/>
      <c r="JF3301" s="137"/>
      <c r="JG3301" s="137"/>
      <c r="JH3301" s="137"/>
      <c r="JI3301" s="137"/>
      <c r="JJ3301" s="137"/>
      <c r="JK3301" s="137"/>
      <c r="JL3301" s="137"/>
      <c r="JM3301" s="137"/>
      <c r="JN3301" s="137"/>
      <c r="JO3301" s="137"/>
      <c r="JP3301" s="137"/>
      <c r="JQ3301" s="137"/>
      <c r="JR3301" s="137"/>
      <c r="JS3301" s="137"/>
      <c r="JT3301" s="137"/>
      <c r="JU3301" s="137"/>
      <c r="JV3301" s="137"/>
      <c r="JW3301" s="137"/>
      <c r="JX3301" s="137"/>
      <c r="JY3301" s="137"/>
      <c r="JZ3301" s="137"/>
      <c r="KA3301" s="137"/>
      <c r="KB3301" s="137"/>
      <c r="KC3301" s="137"/>
      <c r="KD3301" s="137"/>
      <c r="KE3301" s="137"/>
      <c r="KF3301" s="137"/>
      <c r="KG3301" s="137"/>
      <c r="KH3301" s="137"/>
      <c r="KI3301" s="137"/>
      <c r="KJ3301" s="137"/>
      <c r="KK3301" s="137"/>
      <c r="KL3301" s="137"/>
      <c r="KM3301" s="137"/>
      <c r="KN3301" s="137"/>
      <c r="KO3301" s="137"/>
      <c r="KP3301" s="137"/>
      <c r="KQ3301" s="137"/>
      <c r="KR3301" s="137"/>
      <c r="KS3301" s="137"/>
      <c r="KT3301" s="137"/>
      <c r="KU3301" s="137"/>
      <c r="KV3301" s="137"/>
      <c r="KW3301" s="137"/>
      <c r="KX3301" s="137"/>
      <c r="KY3301" s="137"/>
      <c r="KZ3301" s="137"/>
      <c r="LA3301" s="137"/>
      <c r="LB3301" s="137"/>
      <c r="LC3301" s="137"/>
      <c r="LD3301" s="137"/>
      <c r="LE3301" s="137"/>
      <c r="LF3301" s="137"/>
      <c r="LG3301" s="137"/>
      <c r="LH3301" s="137"/>
      <c r="LI3301" s="137"/>
      <c r="LJ3301" s="137"/>
      <c r="LK3301" s="137"/>
      <c r="LL3301" s="137"/>
      <c r="LM3301" s="137"/>
      <c r="LN3301" s="137"/>
      <c r="LO3301" s="137"/>
      <c r="LP3301" s="137"/>
      <c r="LQ3301" s="137"/>
      <c r="LR3301" s="137"/>
      <c r="LS3301" s="137"/>
      <c r="LT3301" s="137"/>
      <c r="LU3301" s="137"/>
      <c r="LV3301" s="137"/>
      <c r="LW3301" s="137"/>
      <c r="LX3301" s="137"/>
      <c r="LY3301" s="137"/>
      <c r="LZ3301" s="137"/>
      <c r="MA3301" s="137"/>
      <c r="MB3301" s="137"/>
      <c r="MC3301" s="137"/>
      <c r="MD3301" s="137"/>
      <c r="ME3301" s="137"/>
      <c r="MF3301" s="137"/>
      <c r="MG3301" s="137"/>
      <c r="MH3301" s="137"/>
      <c r="MI3301" s="137"/>
      <c r="MJ3301" s="137"/>
      <c r="MK3301" s="137"/>
      <c r="ML3301" s="137"/>
      <c r="MM3301" s="137"/>
      <c r="MN3301" s="137"/>
      <c r="MO3301" s="137"/>
      <c r="MP3301" s="137"/>
      <c r="MQ3301" s="137"/>
      <c r="MR3301" s="137"/>
      <c r="MS3301" s="137"/>
      <c r="MT3301" s="137"/>
      <c r="MU3301" s="137"/>
      <c r="MV3301" s="137"/>
      <c r="MW3301" s="137"/>
      <c r="MX3301" s="137"/>
      <c r="MY3301" s="137"/>
      <c r="MZ3301" s="137"/>
      <c r="NA3301" s="137"/>
      <c r="NB3301" s="137"/>
      <c r="NC3301" s="137"/>
      <c r="ND3301" s="137"/>
      <c r="NE3301" s="137"/>
      <c r="NF3301" s="137"/>
      <c r="NG3301" s="137"/>
      <c r="NH3301" s="137"/>
      <c r="NI3301" s="137"/>
      <c r="NJ3301" s="137"/>
      <c r="NK3301" s="137"/>
      <c r="NL3301" s="137"/>
      <c r="NM3301" s="137"/>
      <c r="NN3301" s="137"/>
      <c r="NO3301" s="137"/>
      <c r="NP3301" s="137"/>
      <c r="NQ3301" s="137"/>
      <c r="NR3301" s="137"/>
      <c r="NS3301" s="137"/>
      <c r="NT3301" s="137"/>
      <c r="NU3301" s="137"/>
      <c r="NV3301" s="137"/>
      <c r="NW3301" s="137"/>
      <c r="NX3301" s="137"/>
      <c r="NY3301" s="137"/>
      <c r="NZ3301" s="137"/>
      <c r="OA3301" s="137"/>
      <c r="OB3301" s="137"/>
      <c r="OC3301" s="137"/>
      <c r="OD3301" s="137"/>
      <c r="OE3301" s="137"/>
      <c r="OF3301" s="137"/>
      <c r="OG3301" s="137"/>
      <c r="OH3301" s="137"/>
      <c r="OI3301" s="137"/>
      <c r="OJ3301" s="137"/>
      <c r="OK3301" s="137"/>
      <c r="OL3301" s="137"/>
      <c r="OM3301" s="137"/>
      <c r="ON3301" s="137"/>
      <c r="OO3301" s="137"/>
      <c r="OP3301" s="137"/>
      <c r="OQ3301" s="137"/>
      <c r="OR3301" s="137"/>
      <c r="OS3301" s="137"/>
      <c r="OT3301" s="137"/>
      <c r="OU3301" s="137"/>
      <c r="OV3301" s="137"/>
      <c r="OW3301" s="137"/>
      <c r="OX3301" s="137"/>
      <c r="OY3301" s="137"/>
      <c r="OZ3301" s="137"/>
      <c r="PA3301" s="137"/>
      <c r="PB3301" s="137"/>
      <c r="PC3301" s="137"/>
      <c r="PD3301" s="137"/>
      <c r="PE3301" s="137"/>
      <c r="PF3301" s="137"/>
      <c r="PG3301" s="137"/>
      <c r="PH3301" s="137"/>
      <c r="PI3301" s="137"/>
      <c r="PJ3301" s="137"/>
      <c r="PK3301" s="137"/>
      <c r="PL3301" s="137"/>
      <c r="PM3301" s="137"/>
      <c r="PN3301" s="137"/>
      <c r="PO3301" s="137"/>
      <c r="PP3301" s="137"/>
      <c r="PQ3301" s="137"/>
      <c r="PR3301" s="137"/>
      <c r="PS3301" s="137"/>
      <c r="PT3301" s="137"/>
      <c r="PU3301" s="137"/>
      <c r="PV3301" s="137"/>
      <c r="PW3301" s="137"/>
      <c r="PX3301" s="137"/>
      <c r="PY3301" s="137"/>
      <c r="PZ3301" s="137"/>
      <c r="QA3301" s="137"/>
      <c r="QB3301" s="137"/>
      <c r="QC3301" s="137"/>
      <c r="QD3301" s="137"/>
      <c r="QE3301" s="137"/>
      <c r="QF3301" s="137"/>
      <c r="QG3301" s="137"/>
      <c r="QH3301" s="137"/>
      <c r="QI3301" s="137"/>
      <c r="QJ3301" s="137"/>
      <c r="QK3301" s="137"/>
      <c r="QL3301" s="137"/>
      <c r="QM3301" s="137"/>
      <c r="QN3301" s="137"/>
      <c r="QO3301" s="137"/>
      <c r="QP3301" s="137"/>
      <c r="QQ3301" s="137"/>
      <c r="QR3301" s="137"/>
      <c r="QS3301" s="137"/>
      <c r="QT3301" s="137"/>
      <c r="QU3301" s="137"/>
      <c r="QV3301" s="137"/>
      <c r="QW3301" s="137"/>
      <c r="QX3301" s="137"/>
      <c r="QY3301" s="137"/>
      <c r="QZ3301" s="137"/>
      <c r="RA3301" s="137"/>
      <c r="RB3301" s="137"/>
      <c r="RC3301" s="137"/>
      <c r="RD3301" s="137"/>
      <c r="RE3301" s="137"/>
      <c r="RF3301" s="137"/>
      <c r="RG3301" s="137"/>
      <c r="RH3301" s="137"/>
      <c r="RI3301" s="137"/>
      <c r="RJ3301" s="137"/>
      <c r="RK3301" s="137"/>
      <c r="RL3301" s="137"/>
      <c r="RM3301" s="137"/>
      <c r="RN3301" s="137"/>
      <c r="RO3301" s="137"/>
      <c r="RP3301" s="137"/>
      <c r="RQ3301" s="137"/>
      <c r="RR3301" s="137"/>
      <c r="RS3301" s="137"/>
      <c r="RT3301" s="137"/>
      <c r="RU3301" s="137"/>
      <c r="RV3301" s="137"/>
      <c r="RW3301" s="137"/>
      <c r="RX3301" s="137"/>
      <c r="RY3301" s="137"/>
      <c r="RZ3301" s="137"/>
      <c r="SA3301" s="137"/>
      <c r="SB3301" s="137"/>
      <c r="SC3301" s="137"/>
      <c r="SD3301" s="137"/>
      <c r="SE3301" s="137"/>
      <c r="SF3301" s="137"/>
      <c r="SG3301" s="137"/>
      <c r="SH3301" s="137"/>
      <c r="SI3301" s="137"/>
      <c r="SJ3301" s="137"/>
      <c r="SK3301" s="137"/>
      <c r="SL3301" s="137"/>
      <c r="SM3301" s="137"/>
      <c r="SN3301" s="137"/>
      <c r="SO3301" s="137"/>
      <c r="SP3301" s="137"/>
      <c r="SQ3301" s="137"/>
      <c r="SR3301" s="137"/>
      <c r="SS3301" s="137"/>
      <c r="ST3301" s="137"/>
      <c r="SU3301" s="137"/>
      <c r="SV3301" s="137"/>
      <c r="SW3301" s="137"/>
      <c r="SX3301" s="137"/>
      <c r="SY3301" s="137"/>
      <c r="SZ3301" s="137"/>
      <c r="TA3301" s="137"/>
      <c r="TB3301" s="137"/>
      <c r="TC3301" s="137"/>
      <c r="TD3301" s="137"/>
      <c r="TE3301" s="137"/>
      <c r="TF3301" s="137"/>
      <c r="TG3301" s="137"/>
      <c r="TH3301" s="137"/>
      <c r="TI3301" s="137"/>
      <c r="TJ3301" s="137"/>
      <c r="TK3301" s="137"/>
      <c r="TL3301" s="137"/>
      <c r="TM3301" s="137"/>
      <c r="TN3301" s="137"/>
      <c r="TO3301" s="137"/>
      <c r="TP3301" s="137"/>
      <c r="TQ3301" s="137"/>
      <c r="TR3301" s="137"/>
      <c r="TS3301" s="137"/>
      <c r="TT3301" s="137"/>
      <c r="TU3301" s="137"/>
      <c r="TV3301" s="137"/>
      <c r="TW3301" s="137"/>
      <c r="TX3301" s="137"/>
      <c r="TY3301" s="137"/>
      <c r="TZ3301" s="137"/>
      <c r="UA3301" s="137"/>
      <c r="UB3301" s="137"/>
      <c r="UC3301" s="137"/>
      <c r="UD3301" s="137"/>
      <c r="UE3301" s="137"/>
      <c r="UF3301" s="137"/>
      <c r="UG3301" s="137"/>
      <c r="UH3301" s="137"/>
      <c r="UI3301" s="137"/>
      <c r="UJ3301" s="137"/>
      <c r="UK3301" s="137"/>
      <c r="UL3301" s="137"/>
      <c r="UM3301" s="137"/>
      <c r="UN3301" s="137"/>
      <c r="UO3301" s="137"/>
      <c r="UP3301" s="137"/>
      <c r="UQ3301" s="137"/>
      <c r="UR3301" s="137"/>
      <c r="US3301" s="137"/>
      <c r="UT3301" s="137"/>
      <c r="UU3301" s="137"/>
      <c r="UV3301" s="137"/>
      <c r="UW3301" s="137"/>
      <c r="UX3301" s="137"/>
      <c r="UY3301" s="137"/>
      <c r="UZ3301" s="137"/>
      <c r="VA3301" s="137"/>
      <c r="VB3301" s="137"/>
      <c r="VC3301" s="137"/>
      <c r="VD3301" s="137"/>
      <c r="VE3301" s="137"/>
      <c r="VF3301" s="137"/>
      <c r="VG3301" s="137"/>
      <c r="VH3301" s="137"/>
      <c r="VI3301" s="137"/>
      <c r="VJ3301" s="137"/>
      <c r="VK3301" s="137"/>
      <c r="VL3301" s="137"/>
      <c r="VM3301" s="137"/>
      <c r="VN3301" s="137"/>
      <c r="VO3301" s="137"/>
      <c r="VP3301" s="137"/>
      <c r="VQ3301" s="137"/>
      <c r="VR3301" s="137"/>
      <c r="VS3301" s="137"/>
      <c r="VT3301" s="137"/>
      <c r="VU3301" s="137"/>
      <c r="VV3301" s="137"/>
      <c r="VW3301" s="137"/>
      <c r="VX3301" s="137"/>
      <c r="VY3301" s="137"/>
      <c r="VZ3301" s="137"/>
      <c r="WA3301" s="137"/>
      <c r="WB3301" s="137"/>
      <c r="WC3301" s="137"/>
      <c r="WD3301" s="137"/>
      <c r="WE3301" s="137"/>
      <c r="WF3301" s="137"/>
      <c r="WG3301" s="137"/>
      <c r="WH3301" s="137"/>
      <c r="WI3301" s="137"/>
      <c r="WJ3301" s="137"/>
      <c r="WK3301" s="137"/>
      <c r="WL3301" s="137"/>
      <c r="WM3301" s="137"/>
      <c r="WN3301" s="137"/>
      <c r="WO3301" s="137"/>
      <c r="WP3301" s="137"/>
      <c r="WQ3301" s="137"/>
      <c r="WR3301" s="137"/>
      <c r="WS3301" s="137"/>
      <c r="WT3301" s="137"/>
      <c r="WU3301" s="137"/>
      <c r="WV3301" s="137"/>
      <c r="WW3301" s="137"/>
      <c r="WX3301" s="137"/>
      <c r="WY3301" s="137"/>
      <c r="WZ3301" s="137"/>
      <c r="XA3301" s="137"/>
      <c r="XB3301" s="137"/>
      <c r="XC3301" s="137"/>
      <c r="XD3301" s="137"/>
      <c r="XE3301" s="137"/>
      <c r="XF3301" s="137"/>
      <c r="XG3301" s="137"/>
      <c r="XH3301" s="137"/>
      <c r="XI3301" s="137"/>
      <c r="XJ3301" s="137"/>
      <c r="XK3301" s="137"/>
      <c r="XL3301" s="137"/>
      <c r="XM3301" s="137"/>
      <c r="XN3301" s="137"/>
      <c r="XO3301" s="137"/>
      <c r="XP3301" s="137"/>
      <c r="XQ3301" s="137"/>
      <c r="XR3301" s="137"/>
      <c r="XS3301" s="137"/>
      <c r="XT3301" s="137"/>
      <c r="XU3301" s="137"/>
      <c r="XV3301" s="137"/>
      <c r="XW3301" s="137"/>
      <c r="XX3301" s="137"/>
      <c r="XY3301" s="137"/>
      <c r="XZ3301" s="137"/>
      <c r="YA3301" s="137"/>
      <c r="YB3301" s="137"/>
      <c r="YC3301" s="137"/>
      <c r="YD3301" s="137"/>
      <c r="YE3301" s="137"/>
      <c r="YF3301" s="137"/>
      <c r="YG3301" s="137"/>
      <c r="YH3301" s="137"/>
      <c r="YI3301" s="137"/>
      <c r="YJ3301" s="137"/>
      <c r="YK3301" s="137"/>
      <c r="YL3301" s="137"/>
      <c r="YM3301" s="137"/>
      <c r="YN3301" s="137"/>
      <c r="YO3301" s="137"/>
      <c r="YP3301" s="137"/>
      <c r="YQ3301" s="137"/>
      <c r="YR3301" s="137"/>
      <c r="YS3301" s="137"/>
      <c r="YT3301" s="137"/>
      <c r="YU3301" s="137"/>
      <c r="YV3301" s="137"/>
      <c r="YW3301" s="137"/>
      <c r="YX3301" s="137"/>
      <c r="YY3301" s="137"/>
      <c r="YZ3301" s="137"/>
      <c r="ZA3301" s="137"/>
      <c r="ZB3301" s="137"/>
      <c r="ZC3301" s="137"/>
      <c r="ZD3301" s="137"/>
      <c r="ZE3301" s="137"/>
      <c r="ZF3301" s="137"/>
      <c r="ZG3301" s="137"/>
      <c r="ZH3301" s="137"/>
      <c r="ZI3301" s="137"/>
      <c r="ZJ3301" s="137"/>
      <c r="ZK3301" s="137"/>
      <c r="ZL3301" s="137"/>
      <c r="ZM3301" s="137"/>
      <c r="ZN3301" s="137"/>
      <c r="ZO3301" s="137"/>
      <c r="ZP3301" s="137"/>
      <c r="ZQ3301" s="137"/>
      <c r="ZR3301" s="137"/>
      <c r="ZS3301" s="137"/>
      <c r="ZT3301" s="137"/>
      <c r="ZU3301" s="137"/>
      <c r="ZV3301" s="137"/>
      <c r="ZW3301" s="137"/>
      <c r="ZX3301" s="137"/>
      <c r="ZY3301" s="137"/>
      <c r="ZZ3301" s="137"/>
      <c r="AAA3301" s="137"/>
      <c r="AAB3301" s="137"/>
      <c r="AAC3301" s="137"/>
      <c r="AAD3301" s="137"/>
      <c r="AAE3301" s="137"/>
      <c r="AAF3301" s="137"/>
      <c r="AAG3301" s="137"/>
      <c r="AAH3301" s="137"/>
      <c r="AAI3301" s="137"/>
      <c r="AAJ3301" s="137"/>
      <c r="AAK3301" s="137"/>
      <c r="AAL3301" s="137"/>
      <c r="AAM3301" s="137"/>
      <c r="AAN3301" s="137"/>
      <c r="AAO3301" s="137"/>
      <c r="AAP3301" s="137"/>
      <c r="AAQ3301" s="137"/>
      <c r="AAR3301" s="137"/>
      <c r="AAS3301" s="137"/>
      <c r="AAT3301" s="137"/>
      <c r="AAU3301" s="137"/>
      <c r="AAV3301" s="137"/>
      <c r="AAW3301" s="137"/>
      <c r="AAX3301" s="137"/>
      <c r="AAY3301" s="137"/>
      <c r="AAZ3301" s="137"/>
      <c r="ABA3301" s="137"/>
      <c r="ABB3301" s="137"/>
      <c r="ABC3301" s="137"/>
      <c r="ABD3301" s="137"/>
      <c r="ABE3301" s="137"/>
      <c r="ABF3301" s="137"/>
      <c r="ABG3301" s="137"/>
      <c r="ABH3301" s="137"/>
      <c r="ABI3301" s="137"/>
      <c r="ABJ3301" s="137"/>
      <c r="ABK3301" s="137"/>
      <c r="ABL3301" s="137"/>
      <c r="ABM3301" s="137"/>
      <c r="ABN3301" s="137"/>
      <c r="ABO3301" s="137"/>
      <c r="ABP3301" s="137"/>
      <c r="ABQ3301" s="137"/>
      <c r="ABR3301" s="137"/>
      <c r="ABS3301" s="137"/>
      <c r="ABT3301" s="137"/>
      <c r="ABU3301" s="137"/>
      <c r="ABV3301" s="137"/>
      <c r="ABW3301" s="137"/>
      <c r="ABX3301" s="137"/>
      <c r="ABY3301" s="137"/>
      <c r="ABZ3301" s="137"/>
      <c r="ACA3301" s="137"/>
      <c r="ACB3301" s="137"/>
      <c r="ACC3301" s="137"/>
      <c r="ACD3301" s="137"/>
      <c r="ACE3301" s="137"/>
      <c r="ACF3301" s="137"/>
      <c r="ACG3301" s="137"/>
      <c r="ACH3301" s="137"/>
      <c r="ACI3301" s="137"/>
      <c r="ACJ3301" s="137"/>
      <c r="ACK3301" s="137"/>
      <c r="ACL3301" s="137"/>
      <c r="ACM3301" s="137"/>
      <c r="ACN3301" s="137"/>
      <c r="ACO3301" s="137"/>
      <c r="ACP3301" s="137"/>
      <c r="ACQ3301" s="137"/>
      <c r="ACR3301" s="137"/>
      <c r="ACS3301" s="137"/>
      <c r="ACT3301" s="137"/>
      <c r="ACU3301" s="137"/>
      <c r="ACV3301" s="137"/>
      <c r="ACW3301" s="137"/>
      <c r="ACX3301" s="137"/>
      <c r="ACY3301" s="137"/>
      <c r="ACZ3301" s="137"/>
      <c r="ADA3301" s="137"/>
      <c r="ADB3301" s="137"/>
      <c r="ADC3301" s="137"/>
      <c r="ADD3301" s="137"/>
      <c r="ADE3301" s="137"/>
      <c r="ADF3301" s="137"/>
      <c r="ADG3301" s="137"/>
      <c r="ADH3301" s="137"/>
      <c r="ADI3301" s="137"/>
      <c r="ADJ3301" s="137"/>
      <c r="ADK3301" s="137"/>
      <c r="ADL3301" s="137"/>
      <c r="ADM3301" s="137"/>
      <c r="ADN3301" s="137"/>
      <c r="ADO3301" s="137"/>
      <c r="ADP3301" s="137"/>
      <c r="ADQ3301" s="137"/>
      <c r="ADR3301" s="137"/>
      <c r="ADS3301" s="137"/>
      <c r="ADT3301" s="137"/>
      <c r="ADU3301" s="137"/>
      <c r="ADV3301" s="137"/>
      <c r="ADW3301" s="137"/>
      <c r="ADX3301" s="137"/>
      <c r="ADY3301" s="137"/>
      <c r="ADZ3301" s="137"/>
      <c r="AEA3301" s="137"/>
      <c r="AEB3301" s="137"/>
      <c r="AEC3301" s="137"/>
      <c r="AED3301" s="137"/>
      <c r="AEE3301" s="137"/>
      <c r="AEF3301" s="137"/>
      <c r="AEG3301" s="137"/>
      <c r="AEH3301" s="137"/>
      <c r="AEI3301" s="137"/>
      <c r="AEJ3301" s="137"/>
      <c r="AEK3301" s="137"/>
      <c r="AEL3301" s="137"/>
      <c r="AEM3301" s="137"/>
      <c r="AEN3301" s="137"/>
      <c r="AEO3301" s="137"/>
      <c r="AEP3301" s="137"/>
      <c r="AEQ3301" s="137"/>
      <c r="AER3301" s="137"/>
      <c r="AES3301" s="137"/>
      <c r="AET3301" s="137"/>
      <c r="AEU3301" s="137"/>
      <c r="AEV3301" s="137"/>
      <c r="AEW3301" s="137"/>
      <c r="AEX3301" s="137"/>
      <c r="AEY3301" s="137"/>
      <c r="AEZ3301" s="137"/>
      <c r="AFA3301" s="137"/>
      <c r="AFB3301" s="137"/>
      <c r="AFC3301" s="137"/>
      <c r="AFD3301" s="137"/>
      <c r="AFE3301" s="137"/>
      <c r="AFF3301" s="137"/>
      <c r="AFG3301" s="137"/>
      <c r="AFH3301" s="137"/>
      <c r="AFI3301" s="137"/>
      <c r="AFJ3301" s="137"/>
      <c r="AFK3301" s="137"/>
      <c r="AFL3301" s="137"/>
      <c r="AFM3301" s="137"/>
      <c r="AFN3301" s="137"/>
      <c r="AFO3301" s="137"/>
      <c r="AFP3301" s="137"/>
      <c r="AFQ3301" s="137"/>
      <c r="AFR3301" s="137"/>
      <c r="AFS3301" s="137"/>
      <c r="AFT3301" s="137"/>
      <c r="AFU3301" s="137"/>
      <c r="AFV3301" s="137"/>
      <c r="AFW3301" s="137"/>
      <c r="AFX3301" s="137"/>
      <c r="AFY3301" s="137"/>
      <c r="AFZ3301" s="137"/>
      <c r="AGA3301" s="137"/>
      <c r="AGB3301" s="137"/>
      <c r="AGC3301" s="137"/>
      <c r="AGD3301" s="137"/>
      <c r="AGE3301" s="137"/>
      <c r="AGF3301" s="137"/>
      <c r="AGG3301" s="137"/>
      <c r="AGH3301" s="137"/>
      <c r="AGI3301" s="137"/>
      <c r="AGJ3301" s="137"/>
      <c r="AGK3301" s="137"/>
      <c r="AGL3301" s="137"/>
      <c r="AGM3301" s="137"/>
      <c r="AGN3301" s="137"/>
      <c r="AGO3301" s="137"/>
      <c r="AGP3301" s="137"/>
      <c r="AGQ3301" s="137"/>
      <c r="AGR3301" s="137"/>
      <c r="AGS3301" s="137"/>
      <c r="AGT3301" s="137"/>
      <c r="AGU3301" s="137"/>
      <c r="AGV3301" s="137"/>
      <c r="AGW3301" s="137"/>
      <c r="AGX3301" s="137"/>
      <c r="AGY3301" s="137"/>
      <c r="AGZ3301" s="137"/>
      <c r="AHA3301" s="137"/>
      <c r="AHB3301" s="137"/>
      <c r="AHC3301" s="137"/>
      <c r="AHD3301" s="137"/>
      <c r="AHE3301" s="137"/>
      <c r="AHF3301" s="137"/>
      <c r="AHG3301" s="137"/>
      <c r="AHH3301" s="137"/>
      <c r="AHI3301" s="137"/>
      <c r="AHJ3301" s="137"/>
      <c r="AHK3301" s="137"/>
      <c r="AHL3301" s="137"/>
      <c r="AHM3301" s="137"/>
      <c r="AHN3301" s="137"/>
      <c r="AHO3301" s="137"/>
      <c r="AHP3301" s="137"/>
      <c r="AHQ3301" s="137"/>
      <c r="AHR3301" s="137"/>
      <c r="AHS3301" s="137"/>
      <c r="AHT3301" s="137"/>
      <c r="AHU3301" s="137"/>
      <c r="AHV3301" s="137"/>
      <c r="AHW3301" s="137"/>
      <c r="AHX3301" s="137"/>
      <c r="AHY3301" s="137"/>
      <c r="AHZ3301" s="137"/>
      <c r="AIA3301" s="137"/>
      <c r="AIB3301" s="137"/>
      <c r="AIC3301" s="137"/>
      <c r="AID3301" s="137"/>
      <c r="AIE3301" s="137"/>
      <c r="AIF3301" s="137"/>
      <c r="AIG3301" s="137"/>
      <c r="AIH3301" s="137"/>
      <c r="AII3301" s="137"/>
      <c r="AIJ3301" s="137"/>
      <c r="AIK3301" s="137"/>
      <c r="AIL3301" s="137"/>
      <c r="AIM3301" s="137"/>
      <c r="AIN3301" s="137"/>
      <c r="AIO3301" s="137"/>
      <c r="AIP3301" s="137"/>
      <c r="AIQ3301" s="137"/>
      <c r="AIR3301" s="137"/>
      <c r="AIS3301" s="137"/>
      <c r="AIT3301" s="137"/>
      <c r="AIU3301" s="137"/>
      <c r="AIV3301" s="137"/>
      <c r="AIW3301" s="137"/>
      <c r="AIX3301" s="137"/>
      <c r="AIY3301" s="137"/>
      <c r="AIZ3301" s="137"/>
      <c r="AJA3301" s="137"/>
      <c r="AJB3301" s="137"/>
      <c r="AJC3301" s="137"/>
      <c r="AJD3301" s="137"/>
      <c r="AJE3301" s="137"/>
      <c r="AJF3301" s="137"/>
      <c r="AJG3301" s="137"/>
      <c r="AJH3301" s="137"/>
      <c r="AJI3301" s="137"/>
      <c r="AJJ3301" s="137"/>
      <c r="AJK3301" s="137"/>
      <c r="AJL3301" s="137"/>
      <c r="AJM3301" s="137"/>
      <c r="AJN3301" s="137"/>
      <c r="AJO3301" s="137"/>
      <c r="AJP3301" s="137"/>
      <c r="AJQ3301" s="137"/>
      <c r="AJR3301" s="137"/>
      <c r="AJS3301" s="137"/>
      <c r="AJT3301" s="137"/>
      <c r="AJU3301" s="137"/>
      <c r="AJV3301" s="137"/>
      <c r="AJW3301" s="137"/>
      <c r="AJX3301" s="137"/>
      <c r="AJY3301" s="137"/>
      <c r="AJZ3301" s="137"/>
      <c r="AKA3301" s="137"/>
      <c r="AKB3301" s="137"/>
      <c r="AKC3301" s="137"/>
      <c r="AKD3301" s="137"/>
      <c r="AKE3301" s="137"/>
      <c r="AKF3301" s="137"/>
      <c r="AKG3301" s="137"/>
      <c r="AKH3301" s="137"/>
      <c r="AKI3301" s="137"/>
      <c r="AKJ3301" s="137"/>
      <c r="AKK3301" s="137"/>
      <c r="AKL3301" s="137"/>
      <c r="AKM3301" s="137"/>
      <c r="AKN3301" s="137"/>
      <c r="AKO3301" s="137"/>
      <c r="AKP3301" s="137"/>
      <c r="AKQ3301" s="137"/>
      <c r="AKR3301" s="137"/>
      <c r="AKS3301" s="137"/>
      <c r="AKT3301" s="137"/>
      <c r="AKU3301" s="137"/>
      <c r="AKV3301" s="137"/>
      <c r="AKW3301" s="137"/>
      <c r="AKX3301" s="137"/>
      <c r="AKY3301" s="137"/>
      <c r="AKZ3301" s="137"/>
      <c r="ALA3301" s="137"/>
      <c r="ALB3301" s="137"/>
      <c r="ALC3301" s="137"/>
      <c r="ALD3301" s="137"/>
      <c r="ALE3301" s="137"/>
      <c r="ALF3301" s="137"/>
      <c r="ALG3301" s="137"/>
      <c r="ALH3301" s="137"/>
      <c r="ALI3301" s="137"/>
      <c r="ALJ3301" s="137"/>
      <c r="ALK3301" s="137"/>
      <c r="ALL3301" s="137"/>
      <c r="ALM3301" s="137"/>
      <c r="ALN3301" s="137"/>
      <c r="ALO3301" s="137"/>
      <c r="ALP3301" s="137"/>
      <c r="ALQ3301" s="137"/>
      <c r="ALR3301" s="137"/>
      <c r="ALS3301" s="137"/>
      <c r="ALT3301" s="137"/>
      <c r="ALU3301" s="137"/>
      <c r="ALV3301" s="137"/>
      <c r="ALW3301" s="137"/>
      <c r="ALX3301" s="137"/>
      <c r="ALY3301" s="137"/>
      <c r="ALZ3301" s="137"/>
      <c r="AMA3301" s="137"/>
      <c r="AMB3301" s="137"/>
      <c r="AMC3301" s="137"/>
      <c r="AMD3301" s="137"/>
      <c r="AME3301" s="137"/>
      <c r="AMF3301" s="137"/>
      <c r="AMG3301" s="137"/>
      <c r="AMH3301" s="137"/>
      <c r="AMI3301" s="137"/>
      <c r="AMJ3301" s="137"/>
      <c r="AMK3301" s="137"/>
      <c r="AML3301" s="137"/>
      <c r="AMM3301" s="137"/>
      <c r="AMN3301" s="137"/>
      <c r="AMO3301" s="137"/>
      <c r="AMP3301" s="137"/>
      <c r="AMQ3301" s="137"/>
      <c r="AMR3301" s="137"/>
      <c r="AMS3301" s="137"/>
      <c r="AMT3301" s="137"/>
      <c r="AMU3301" s="137"/>
      <c r="AMV3301" s="137"/>
      <c r="AMW3301" s="137"/>
      <c r="AMX3301" s="137"/>
      <c r="AMY3301" s="137"/>
      <c r="AMZ3301" s="137"/>
      <c r="ANA3301" s="137"/>
      <c r="ANB3301" s="137"/>
      <c r="ANC3301" s="137"/>
      <c r="AND3301" s="137"/>
      <c r="ANE3301" s="137"/>
      <c r="ANF3301" s="137"/>
      <c r="ANG3301" s="137"/>
      <c r="ANH3301" s="137"/>
      <c r="ANI3301" s="137"/>
      <c r="ANJ3301" s="137"/>
      <c r="ANK3301" s="137"/>
      <c r="ANL3301" s="137"/>
      <c r="ANM3301" s="137"/>
      <c r="ANN3301" s="137"/>
      <c r="ANO3301" s="137"/>
      <c r="ANP3301" s="137"/>
      <c r="ANQ3301" s="137"/>
      <c r="ANR3301" s="137"/>
      <c r="ANS3301" s="137"/>
      <c r="ANT3301" s="137"/>
      <c r="ANU3301" s="137"/>
      <c r="ANV3301" s="137"/>
      <c r="ANW3301" s="137"/>
      <c r="ANX3301" s="137"/>
      <c r="ANY3301" s="137"/>
      <c r="ANZ3301" s="137"/>
      <c r="AOA3301" s="137"/>
      <c r="AOB3301" s="137"/>
      <c r="AOC3301" s="137"/>
      <c r="AOD3301" s="137"/>
      <c r="AOE3301" s="137"/>
      <c r="AOF3301" s="137"/>
      <c r="AOG3301" s="137"/>
      <c r="AOH3301" s="137"/>
      <c r="AOI3301" s="137"/>
      <c r="AOJ3301" s="137"/>
      <c r="AOK3301" s="137"/>
      <c r="AOL3301" s="137"/>
      <c r="AOM3301" s="137"/>
      <c r="AON3301" s="137"/>
      <c r="AOO3301" s="137"/>
      <c r="AOP3301" s="137"/>
      <c r="AOQ3301" s="137"/>
      <c r="AOR3301" s="137"/>
      <c r="AOS3301" s="137"/>
      <c r="AOT3301" s="137"/>
      <c r="AOU3301" s="137"/>
      <c r="AOV3301" s="137"/>
      <c r="AOW3301" s="137"/>
      <c r="AOX3301" s="137"/>
      <c r="AOY3301" s="137"/>
      <c r="AOZ3301" s="137"/>
      <c r="APA3301" s="137"/>
      <c r="APB3301" s="137"/>
      <c r="APC3301" s="137"/>
      <c r="APD3301" s="137"/>
      <c r="APE3301" s="137"/>
      <c r="APF3301" s="137"/>
      <c r="APG3301" s="137"/>
      <c r="APH3301" s="137"/>
      <c r="API3301" s="137"/>
      <c r="APJ3301" s="137"/>
      <c r="APK3301" s="137"/>
      <c r="APL3301" s="137"/>
      <c r="APM3301" s="137"/>
      <c r="APN3301" s="137"/>
      <c r="APO3301" s="137"/>
      <c r="APP3301" s="137"/>
      <c r="APQ3301" s="137"/>
      <c r="APR3301" s="137"/>
      <c r="APS3301" s="137"/>
      <c r="APT3301" s="137"/>
      <c r="APU3301" s="137"/>
      <c r="APV3301" s="137"/>
      <c r="APW3301" s="137"/>
      <c r="APX3301" s="137"/>
      <c r="APY3301" s="137"/>
      <c r="APZ3301" s="137"/>
      <c r="AQA3301" s="137"/>
      <c r="AQB3301" s="137"/>
      <c r="AQC3301" s="137"/>
      <c r="AQD3301" s="137"/>
      <c r="AQE3301" s="137"/>
      <c r="AQF3301" s="137"/>
      <c r="AQG3301" s="137"/>
      <c r="AQH3301" s="137"/>
      <c r="AQI3301" s="137"/>
      <c r="AQJ3301" s="137"/>
      <c r="AQK3301" s="137"/>
      <c r="AQL3301" s="137"/>
      <c r="AQM3301" s="137"/>
      <c r="AQN3301" s="137"/>
      <c r="AQO3301" s="137"/>
      <c r="AQP3301" s="137"/>
      <c r="AQQ3301" s="137"/>
      <c r="AQR3301" s="137"/>
      <c r="AQS3301" s="137"/>
      <c r="AQT3301" s="137"/>
      <c r="AQU3301" s="137"/>
      <c r="AQV3301" s="137"/>
      <c r="AQW3301" s="137"/>
      <c r="AQX3301" s="137"/>
      <c r="AQY3301" s="137"/>
      <c r="AQZ3301" s="137"/>
      <c r="ARA3301" s="137"/>
      <c r="ARB3301" s="137"/>
      <c r="ARC3301" s="137"/>
      <c r="ARD3301" s="137"/>
      <c r="ARE3301" s="137"/>
      <c r="ARF3301" s="137"/>
      <c r="ARG3301" s="137"/>
      <c r="ARH3301" s="137"/>
      <c r="ARI3301" s="137"/>
      <c r="ARJ3301" s="137"/>
      <c r="ARK3301" s="137"/>
      <c r="ARL3301" s="137"/>
      <c r="ARM3301" s="137"/>
      <c r="ARN3301" s="137"/>
      <c r="ARO3301" s="137"/>
      <c r="ARP3301" s="137"/>
      <c r="ARQ3301" s="137"/>
      <c r="ARR3301" s="137"/>
      <c r="ARS3301" s="137"/>
      <c r="ART3301" s="137"/>
      <c r="ARU3301" s="137"/>
      <c r="ARV3301" s="137"/>
      <c r="ARW3301" s="137"/>
      <c r="ARX3301" s="137"/>
      <c r="ARY3301" s="137"/>
      <c r="ARZ3301" s="137"/>
      <c r="ASA3301" s="137"/>
      <c r="ASB3301" s="137"/>
      <c r="ASC3301" s="137"/>
      <c r="ASD3301" s="137"/>
      <c r="ASE3301" s="137"/>
      <c r="ASF3301" s="137"/>
      <c r="ASG3301" s="137"/>
      <c r="ASH3301" s="137"/>
      <c r="ASI3301" s="137"/>
      <c r="ASJ3301" s="137"/>
      <c r="ASK3301" s="137"/>
      <c r="ASL3301" s="137"/>
      <c r="ASM3301" s="137"/>
      <c r="ASN3301" s="137"/>
      <c r="ASO3301" s="137"/>
      <c r="ASP3301" s="137"/>
      <c r="ASQ3301" s="137"/>
      <c r="ASR3301" s="137"/>
      <c r="ASS3301" s="137"/>
      <c r="AST3301" s="137"/>
      <c r="ASU3301" s="137"/>
      <c r="ASV3301" s="137"/>
      <c r="ASW3301" s="137"/>
      <c r="ASX3301" s="137"/>
      <c r="ASY3301" s="137"/>
      <c r="ASZ3301" s="137"/>
      <c r="ATA3301" s="137"/>
      <c r="ATB3301" s="137"/>
      <c r="ATC3301" s="137"/>
      <c r="ATD3301" s="137"/>
      <c r="ATE3301" s="137"/>
      <c r="ATF3301" s="137"/>
      <c r="ATG3301" s="137"/>
      <c r="ATH3301" s="137"/>
      <c r="ATI3301" s="137"/>
      <c r="ATJ3301" s="137"/>
      <c r="ATK3301" s="137"/>
      <c r="ATL3301" s="137"/>
      <c r="ATM3301" s="137"/>
      <c r="ATN3301" s="137"/>
      <c r="ATO3301" s="137"/>
      <c r="ATP3301" s="137"/>
      <c r="ATQ3301" s="137"/>
      <c r="ATR3301" s="137"/>
      <c r="ATS3301" s="137"/>
      <c r="ATT3301" s="137"/>
      <c r="ATU3301" s="137"/>
      <c r="ATV3301" s="137"/>
      <c r="ATW3301" s="137"/>
      <c r="ATX3301" s="137"/>
      <c r="ATY3301" s="137"/>
      <c r="ATZ3301" s="137"/>
      <c r="AUA3301" s="137"/>
      <c r="AUB3301" s="137"/>
      <c r="AUC3301" s="137"/>
      <c r="AUD3301" s="137"/>
      <c r="AUE3301" s="137"/>
      <c r="AUF3301" s="137"/>
      <c r="AUG3301" s="137"/>
      <c r="AUH3301" s="137"/>
      <c r="AUI3301" s="137"/>
      <c r="AUJ3301" s="137"/>
      <c r="AUK3301" s="137"/>
      <c r="AUL3301" s="137"/>
      <c r="AUM3301" s="137"/>
      <c r="AUN3301" s="137"/>
      <c r="AUO3301" s="137"/>
      <c r="AUP3301" s="137"/>
      <c r="AUQ3301" s="137"/>
      <c r="AUR3301" s="137"/>
      <c r="AUS3301" s="137"/>
      <c r="AUT3301" s="137"/>
      <c r="AUU3301" s="137"/>
      <c r="AUV3301" s="137"/>
      <c r="AUW3301" s="137"/>
      <c r="AUX3301" s="137"/>
      <c r="AUY3301" s="137"/>
      <c r="AUZ3301" s="137"/>
      <c r="AVA3301" s="137"/>
      <c r="AVB3301" s="137"/>
      <c r="AVC3301" s="137"/>
      <c r="AVD3301" s="137"/>
      <c r="AVE3301" s="137"/>
      <c r="AVF3301" s="137"/>
      <c r="AVG3301" s="137"/>
      <c r="AVH3301" s="137"/>
      <c r="AVI3301" s="137"/>
      <c r="AVJ3301" s="137"/>
      <c r="AVK3301" s="137"/>
      <c r="AVL3301" s="137"/>
      <c r="AVM3301" s="137"/>
      <c r="AVN3301" s="137"/>
      <c r="AVO3301" s="137"/>
      <c r="AVP3301" s="137"/>
      <c r="AVQ3301" s="137"/>
      <c r="AVR3301" s="137"/>
      <c r="AVS3301" s="137"/>
      <c r="AVT3301" s="137"/>
      <c r="AVU3301" s="137"/>
      <c r="AVV3301" s="137"/>
      <c r="AVW3301" s="137"/>
      <c r="AVX3301" s="137"/>
      <c r="AVY3301" s="137"/>
      <c r="AVZ3301" s="137"/>
      <c r="AWA3301" s="137"/>
      <c r="AWB3301" s="137"/>
      <c r="AWC3301" s="137"/>
      <c r="AWD3301" s="137"/>
      <c r="AWE3301" s="137"/>
      <c r="AWF3301" s="137"/>
      <c r="AWG3301" s="137"/>
      <c r="AWH3301" s="137"/>
      <c r="AWI3301" s="137"/>
      <c r="AWJ3301" s="137"/>
      <c r="AWK3301" s="137"/>
      <c r="AWL3301" s="137"/>
      <c r="AWM3301" s="137"/>
      <c r="AWN3301" s="137"/>
      <c r="AWO3301" s="137"/>
      <c r="AWP3301" s="137"/>
      <c r="AWQ3301" s="137"/>
      <c r="AWR3301" s="137"/>
      <c r="AWS3301" s="137"/>
      <c r="AWT3301" s="137"/>
      <c r="AWU3301" s="137"/>
      <c r="AWV3301" s="137"/>
      <c r="AWW3301" s="137"/>
      <c r="AWX3301" s="137"/>
      <c r="AWY3301" s="137"/>
      <c r="AWZ3301" s="137"/>
      <c r="AXA3301" s="137"/>
      <c r="AXB3301" s="137"/>
      <c r="AXC3301" s="137"/>
      <c r="AXD3301" s="137"/>
      <c r="AXE3301" s="137"/>
      <c r="AXF3301" s="137"/>
      <c r="AXG3301" s="137"/>
      <c r="AXH3301" s="137"/>
      <c r="AXI3301" s="137"/>
      <c r="AXJ3301" s="137"/>
      <c r="AXK3301" s="137"/>
      <c r="AXL3301" s="137"/>
      <c r="AXM3301" s="137"/>
      <c r="AXN3301" s="137"/>
      <c r="AXO3301" s="137"/>
      <c r="AXP3301" s="137"/>
      <c r="AXQ3301" s="137"/>
      <c r="AXR3301" s="137"/>
      <c r="AXS3301" s="137"/>
      <c r="AXT3301" s="137"/>
      <c r="AXU3301" s="137"/>
      <c r="AXV3301" s="137"/>
      <c r="AXW3301" s="137"/>
      <c r="AXX3301" s="137"/>
      <c r="AXY3301" s="137"/>
      <c r="AXZ3301" s="137"/>
      <c r="AYA3301" s="137"/>
      <c r="AYB3301" s="137"/>
      <c r="AYC3301" s="137"/>
      <c r="AYD3301" s="137"/>
      <c r="AYE3301" s="137"/>
      <c r="AYF3301" s="137"/>
      <c r="AYG3301" s="137"/>
      <c r="AYH3301" s="137"/>
      <c r="AYI3301" s="137"/>
      <c r="AYJ3301" s="137"/>
      <c r="AYK3301" s="137"/>
      <c r="AYL3301" s="137"/>
      <c r="AYM3301" s="137"/>
      <c r="AYN3301" s="137"/>
      <c r="AYO3301" s="137"/>
      <c r="AYP3301" s="137"/>
      <c r="AYQ3301" s="137"/>
      <c r="AYR3301" s="137"/>
      <c r="AYS3301" s="137"/>
      <c r="AYT3301" s="137"/>
      <c r="AYU3301" s="137"/>
      <c r="AYV3301" s="137"/>
      <c r="AYW3301" s="137"/>
      <c r="AYX3301" s="137"/>
      <c r="AYY3301" s="137"/>
      <c r="AYZ3301" s="137"/>
      <c r="AZA3301" s="137"/>
      <c r="AZB3301" s="137"/>
      <c r="AZC3301" s="137"/>
      <c r="AZD3301" s="137"/>
      <c r="AZE3301" s="137"/>
      <c r="AZF3301" s="137"/>
      <c r="AZG3301" s="137"/>
      <c r="AZH3301" s="137"/>
      <c r="AZI3301" s="137"/>
      <c r="AZJ3301" s="137"/>
      <c r="AZK3301" s="137"/>
      <c r="AZL3301" s="137"/>
      <c r="AZM3301" s="137"/>
      <c r="AZN3301" s="137"/>
      <c r="AZO3301" s="137"/>
      <c r="AZP3301" s="137"/>
      <c r="AZQ3301" s="137"/>
      <c r="AZR3301" s="137"/>
      <c r="AZS3301" s="137"/>
      <c r="AZT3301" s="137"/>
      <c r="AZU3301" s="137"/>
      <c r="AZV3301" s="137"/>
      <c r="AZW3301" s="137"/>
      <c r="AZX3301" s="137"/>
      <c r="AZY3301" s="137"/>
      <c r="AZZ3301" s="137"/>
      <c r="BAA3301" s="137"/>
      <c r="BAB3301" s="137"/>
      <c r="BAC3301" s="137"/>
      <c r="BAD3301" s="137"/>
      <c r="BAE3301" s="137"/>
      <c r="BAF3301" s="137"/>
      <c r="BAG3301" s="137"/>
      <c r="BAH3301" s="137"/>
      <c r="BAI3301" s="137"/>
      <c r="BAJ3301" s="137"/>
      <c r="BAK3301" s="137"/>
      <c r="BAL3301" s="137"/>
      <c r="BAM3301" s="137"/>
      <c r="BAN3301" s="137"/>
      <c r="BAO3301" s="137"/>
      <c r="BAP3301" s="137"/>
      <c r="BAQ3301" s="137"/>
      <c r="BAR3301" s="137"/>
      <c r="BAS3301" s="137"/>
      <c r="BAT3301" s="137"/>
      <c r="BAU3301" s="137"/>
      <c r="BAV3301" s="137"/>
      <c r="BAW3301" s="137"/>
      <c r="BAX3301" s="137"/>
      <c r="BAY3301" s="137"/>
      <c r="BAZ3301" s="137"/>
      <c r="BBA3301" s="137"/>
      <c r="BBB3301" s="137"/>
      <c r="BBC3301" s="137"/>
      <c r="BBD3301" s="137"/>
      <c r="BBE3301" s="137"/>
      <c r="BBF3301" s="137"/>
      <c r="BBG3301" s="137"/>
      <c r="BBH3301" s="137"/>
      <c r="BBI3301" s="137"/>
      <c r="BBJ3301" s="137"/>
      <c r="BBK3301" s="137"/>
      <c r="BBL3301" s="137"/>
      <c r="BBM3301" s="137"/>
      <c r="BBN3301" s="137"/>
      <c r="BBO3301" s="137"/>
      <c r="BBP3301" s="137"/>
      <c r="BBQ3301" s="137"/>
      <c r="BBR3301" s="137"/>
      <c r="BBS3301" s="137"/>
      <c r="BBT3301" s="137"/>
      <c r="BBU3301" s="137"/>
      <c r="BBV3301" s="137"/>
      <c r="BBW3301" s="137"/>
      <c r="BBX3301" s="137"/>
      <c r="BBY3301" s="137"/>
      <c r="BBZ3301" s="137"/>
      <c r="BCA3301" s="137"/>
      <c r="BCB3301" s="137"/>
      <c r="BCC3301" s="137"/>
      <c r="BCD3301" s="137"/>
      <c r="BCE3301" s="137"/>
      <c r="BCF3301" s="137"/>
      <c r="BCG3301" s="137"/>
      <c r="BCH3301" s="137"/>
      <c r="BCI3301" s="137"/>
      <c r="BCJ3301" s="137"/>
      <c r="BCK3301" s="137"/>
      <c r="BCL3301" s="137"/>
      <c r="BCM3301" s="137"/>
      <c r="BCN3301" s="137"/>
      <c r="BCO3301" s="137"/>
      <c r="BCP3301" s="137"/>
      <c r="BCQ3301" s="137"/>
      <c r="BCR3301" s="137"/>
      <c r="BCS3301" s="137"/>
      <c r="BCT3301" s="137"/>
      <c r="BCU3301" s="137"/>
      <c r="BCV3301" s="137"/>
      <c r="BCW3301" s="137"/>
      <c r="BCX3301" s="137"/>
      <c r="BCY3301" s="137"/>
      <c r="BCZ3301" s="137"/>
      <c r="BDA3301" s="137"/>
      <c r="BDB3301" s="137"/>
      <c r="BDC3301" s="137"/>
      <c r="BDD3301" s="137"/>
      <c r="BDE3301" s="137"/>
      <c r="BDF3301" s="137"/>
      <c r="BDG3301" s="137"/>
      <c r="BDH3301" s="137"/>
      <c r="BDI3301" s="137"/>
      <c r="BDJ3301" s="137"/>
      <c r="BDK3301" s="137"/>
      <c r="BDL3301" s="137"/>
      <c r="BDM3301" s="137"/>
      <c r="BDN3301" s="137"/>
      <c r="BDO3301" s="137"/>
      <c r="BDP3301" s="137"/>
      <c r="BDQ3301" s="137"/>
      <c r="BDR3301" s="137"/>
      <c r="BDS3301" s="137"/>
      <c r="BDT3301" s="137"/>
      <c r="BDU3301" s="137"/>
      <c r="BDV3301" s="137"/>
      <c r="BDW3301" s="137"/>
      <c r="BDX3301" s="137"/>
      <c r="BDY3301" s="137"/>
      <c r="BDZ3301" s="137"/>
      <c r="BEA3301" s="137"/>
      <c r="BEB3301" s="137"/>
      <c r="BEC3301" s="137"/>
      <c r="BED3301" s="137"/>
      <c r="BEE3301" s="137"/>
      <c r="BEF3301" s="137"/>
      <c r="BEG3301" s="137"/>
      <c r="BEH3301" s="137"/>
      <c r="BEI3301" s="137"/>
      <c r="BEJ3301" s="137"/>
      <c r="BEK3301" s="137"/>
      <c r="BEL3301" s="137"/>
      <c r="BEM3301" s="137"/>
      <c r="BEN3301" s="137"/>
      <c r="BEO3301" s="137"/>
      <c r="BEP3301" s="137"/>
      <c r="BEQ3301" s="137"/>
      <c r="BER3301" s="137"/>
      <c r="BES3301" s="137"/>
      <c r="BET3301" s="137"/>
      <c r="BEU3301" s="137"/>
      <c r="BEV3301" s="137"/>
      <c r="BEW3301" s="137"/>
      <c r="BEX3301" s="137"/>
      <c r="BEY3301" s="137"/>
      <c r="BEZ3301" s="137"/>
      <c r="BFA3301" s="137"/>
      <c r="BFB3301" s="137"/>
      <c r="BFC3301" s="137"/>
      <c r="BFD3301" s="137"/>
      <c r="BFE3301" s="137"/>
      <c r="BFF3301" s="137"/>
      <c r="BFG3301" s="137"/>
      <c r="BFH3301" s="137"/>
      <c r="BFI3301" s="137"/>
      <c r="BFJ3301" s="137"/>
      <c r="BFK3301" s="137"/>
      <c r="BFL3301" s="137"/>
      <c r="BFM3301" s="137"/>
      <c r="BFN3301" s="137"/>
      <c r="BFO3301" s="137"/>
      <c r="BFP3301" s="137"/>
      <c r="BFQ3301" s="137"/>
      <c r="BFR3301" s="137"/>
      <c r="BFS3301" s="137"/>
      <c r="BFT3301" s="137"/>
      <c r="BFU3301" s="137"/>
      <c r="BFV3301" s="137"/>
      <c r="BFW3301" s="137"/>
      <c r="BFX3301" s="137"/>
      <c r="BFY3301" s="137"/>
      <c r="BFZ3301" s="137"/>
      <c r="BGA3301" s="137"/>
      <c r="BGB3301" s="137"/>
      <c r="BGC3301" s="137"/>
      <c r="BGD3301" s="137"/>
      <c r="BGE3301" s="137"/>
      <c r="BGF3301" s="137"/>
      <c r="BGG3301" s="137"/>
      <c r="BGH3301" s="137"/>
      <c r="BGI3301" s="137"/>
      <c r="BGJ3301" s="137"/>
      <c r="BGK3301" s="137"/>
      <c r="BGL3301" s="137"/>
      <c r="BGM3301" s="137"/>
      <c r="BGN3301" s="137"/>
      <c r="BGO3301" s="137"/>
      <c r="BGP3301" s="137"/>
      <c r="BGQ3301" s="137"/>
      <c r="BGR3301" s="137"/>
      <c r="BGS3301" s="137"/>
      <c r="BGT3301" s="137"/>
      <c r="BGU3301" s="137"/>
      <c r="BGV3301" s="137"/>
      <c r="BGW3301" s="137"/>
      <c r="BGX3301" s="137"/>
      <c r="BGY3301" s="137"/>
      <c r="BGZ3301" s="137"/>
      <c r="BHA3301" s="137"/>
      <c r="BHB3301" s="137"/>
      <c r="BHC3301" s="137"/>
      <c r="BHD3301" s="137"/>
      <c r="BHE3301" s="137"/>
      <c r="BHF3301" s="137"/>
      <c r="BHG3301" s="137"/>
      <c r="BHH3301" s="137"/>
      <c r="BHI3301" s="137"/>
      <c r="BHJ3301" s="137"/>
      <c r="BHK3301" s="137"/>
      <c r="BHL3301" s="137"/>
      <c r="BHM3301" s="137"/>
      <c r="BHN3301" s="137"/>
      <c r="BHO3301" s="137"/>
      <c r="BHP3301" s="137"/>
      <c r="BHQ3301" s="137"/>
      <c r="BHR3301" s="137"/>
      <c r="BHS3301" s="137"/>
      <c r="BHT3301" s="137"/>
      <c r="BHU3301" s="137"/>
      <c r="BHV3301" s="137"/>
      <c r="BHW3301" s="137"/>
      <c r="BHX3301" s="137"/>
      <c r="BHY3301" s="137"/>
      <c r="BHZ3301" s="137"/>
      <c r="BIA3301" s="137"/>
      <c r="BIB3301" s="137"/>
      <c r="BIC3301" s="137"/>
      <c r="BID3301" s="137"/>
      <c r="BIE3301" s="137"/>
      <c r="BIF3301" s="137"/>
      <c r="BIG3301" s="137"/>
      <c r="BIH3301" s="137"/>
      <c r="BII3301" s="137"/>
      <c r="BIJ3301" s="137"/>
      <c r="BIK3301" s="137"/>
      <c r="BIL3301" s="137"/>
      <c r="BIM3301" s="137"/>
      <c r="BIN3301" s="137"/>
      <c r="BIO3301" s="137"/>
      <c r="BIP3301" s="137"/>
      <c r="BIQ3301" s="137"/>
      <c r="BIR3301" s="137"/>
      <c r="BIS3301" s="137"/>
      <c r="BIT3301" s="137"/>
      <c r="BIU3301" s="137"/>
      <c r="BIV3301" s="137"/>
      <c r="BIW3301" s="137"/>
      <c r="BIX3301" s="137"/>
      <c r="BIY3301" s="137"/>
      <c r="BIZ3301" s="137"/>
      <c r="BJA3301" s="137"/>
      <c r="BJB3301" s="137"/>
      <c r="BJC3301" s="137"/>
      <c r="BJD3301" s="137"/>
      <c r="BJE3301" s="137"/>
      <c r="BJF3301" s="137"/>
      <c r="BJG3301" s="137"/>
      <c r="BJH3301" s="137"/>
      <c r="BJI3301" s="137"/>
      <c r="BJJ3301" s="137"/>
      <c r="BJK3301" s="137"/>
      <c r="BJL3301" s="137"/>
      <c r="BJM3301" s="137"/>
      <c r="BJN3301" s="137"/>
      <c r="BJO3301" s="137"/>
      <c r="BJP3301" s="137"/>
      <c r="BJQ3301" s="137"/>
      <c r="BJR3301" s="137"/>
      <c r="BJS3301" s="137"/>
      <c r="BJT3301" s="137"/>
      <c r="BJU3301" s="137"/>
      <c r="BJV3301" s="137"/>
      <c r="BJW3301" s="137"/>
      <c r="BJX3301" s="137"/>
      <c r="BJY3301" s="137"/>
      <c r="BJZ3301" s="137"/>
      <c r="BKA3301" s="137"/>
      <c r="BKB3301" s="137"/>
      <c r="BKC3301" s="137"/>
      <c r="BKD3301" s="137"/>
      <c r="BKE3301" s="137"/>
      <c r="BKF3301" s="137"/>
      <c r="BKG3301" s="137"/>
      <c r="BKH3301" s="137"/>
      <c r="BKI3301" s="137"/>
      <c r="BKJ3301" s="137"/>
      <c r="BKK3301" s="137"/>
      <c r="BKL3301" s="137"/>
      <c r="BKM3301" s="137"/>
      <c r="BKN3301" s="137"/>
      <c r="BKO3301" s="137"/>
      <c r="BKP3301" s="137"/>
      <c r="BKQ3301" s="137"/>
      <c r="BKR3301" s="137"/>
      <c r="BKS3301" s="137"/>
      <c r="BKT3301" s="137"/>
      <c r="BKU3301" s="137"/>
      <c r="BKV3301" s="137"/>
      <c r="BKW3301" s="137"/>
      <c r="BKX3301" s="137"/>
      <c r="BKY3301" s="137"/>
      <c r="BKZ3301" s="137"/>
      <c r="BLA3301" s="137"/>
      <c r="BLB3301" s="137"/>
      <c r="BLC3301" s="137"/>
      <c r="BLD3301" s="137"/>
      <c r="BLE3301" s="137"/>
      <c r="BLF3301" s="137"/>
      <c r="BLG3301" s="137"/>
      <c r="BLH3301" s="137"/>
      <c r="BLI3301" s="137"/>
      <c r="BLJ3301" s="137"/>
      <c r="BLK3301" s="137"/>
      <c r="BLL3301" s="137"/>
      <c r="BLM3301" s="137"/>
      <c r="BLN3301" s="137"/>
      <c r="BLO3301" s="137"/>
      <c r="BLP3301" s="137"/>
      <c r="BLQ3301" s="137"/>
      <c r="BLR3301" s="137"/>
      <c r="BLS3301" s="137"/>
      <c r="BLT3301" s="137"/>
      <c r="BLU3301" s="137"/>
      <c r="BLV3301" s="137"/>
      <c r="BLW3301" s="137"/>
      <c r="BLX3301" s="137"/>
      <c r="BLY3301" s="137"/>
      <c r="BLZ3301" s="137"/>
      <c r="BMA3301" s="137"/>
      <c r="BMB3301" s="137"/>
      <c r="BMC3301" s="137"/>
      <c r="BMD3301" s="137"/>
      <c r="BME3301" s="137"/>
      <c r="BMF3301" s="137"/>
      <c r="BMG3301" s="137"/>
      <c r="BMH3301" s="137"/>
      <c r="BMI3301" s="137"/>
      <c r="BMJ3301" s="137"/>
      <c r="BMK3301" s="137"/>
      <c r="BML3301" s="137"/>
      <c r="BMM3301" s="137"/>
      <c r="BMN3301" s="137"/>
      <c r="BMO3301" s="137"/>
      <c r="BMP3301" s="137"/>
      <c r="BMQ3301" s="137"/>
      <c r="BMR3301" s="137"/>
      <c r="BMS3301" s="137"/>
      <c r="BMT3301" s="137"/>
      <c r="BMU3301" s="137"/>
      <c r="BMV3301" s="137"/>
      <c r="BMW3301" s="137"/>
      <c r="BMX3301" s="137"/>
      <c r="BMY3301" s="137"/>
      <c r="BMZ3301" s="137"/>
      <c r="BNA3301" s="137"/>
      <c r="BNB3301" s="137"/>
      <c r="BNC3301" s="137"/>
      <c r="BND3301" s="137"/>
      <c r="BNE3301" s="137"/>
      <c r="BNF3301" s="137"/>
      <c r="BNG3301" s="137"/>
      <c r="BNH3301" s="137"/>
      <c r="BNI3301" s="137"/>
      <c r="BNJ3301" s="137"/>
      <c r="BNK3301" s="137"/>
      <c r="BNL3301" s="137"/>
      <c r="BNM3301" s="137"/>
      <c r="BNN3301" s="137"/>
      <c r="BNO3301" s="137"/>
      <c r="BNP3301" s="137"/>
      <c r="BNQ3301" s="137"/>
      <c r="BNR3301" s="137"/>
      <c r="BNS3301" s="137"/>
      <c r="BNT3301" s="137"/>
      <c r="BNU3301" s="137"/>
      <c r="BNV3301" s="137"/>
      <c r="BNW3301" s="137"/>
      <c r="BNX3301" s="137"/>
      <c r="BNY3301" s="137"/>
      <c r="BNZ3301" s="137"/>
      <c r="BOA3301" s="137"/>
      <c r="BOB3301" s="137"/>
      <c r="BOC3301" s="137"/>
      <c r="BOD3301" s="137"/>
      <c r="BOE3301" s="137"/>
      <c r="BOF3301" s="137"/>
      <c r="BOG3301" s="137"/>
      <c r="BOH3301" s="137"/>
      <c r="BOI3301" s="137"/>
      <c r="BOJ3301" s="137"/>
      <c r="BOK3301" s="137"/>
      <c r="BOL3301" s="137"/>
      <c r="BOM3301" s="137"/>
      <c r="BON3301" s="137"/>
      <c r="BOO3301" s="137"/>
      <c r="BOP3301" s="137"/>
      <c r="BOQ3301" s="137"/>
      <c r="BOR3301" s="137"/>
      <c r="BOS3301" s="137"/>
      <c r="BOT3301" s="137"/>
      <c r="BOU3301" s="137"/>
      <c r="BOV3301" s="137"/>
      <c r="BOW3301" s="137"/>
      <c r="BOX3301" s="137"/>
      <c r="BOY3301" s="137"/>
      <c r="BOZ3301" s="137"/>
      <c r="BPA3301" s="137"/>
      <c r="BPB3301" s="137"/>
      <c r="BPC3301" s="137"/>
      <c r="BPD3301" s="137"/>
      <c r="BPE3301" s="137"/>
      <c r="BPF3301" s="137"/>
      <c r="BPG3301" s="137"/>
      <c r="BPH3301" s="137"/>
      <c r="BPI3301" s="137"/>
      <c r="BPJ3301" s="137"/>
      <c r="BPK3301" s="137"/>
      <c r="BPL3301" s="137"/>
      <c r="BPM3301" s="137"/>
      <c r="BPN3301" s="137"/>
      <c r="BPO3301" s="137"/>
      <c r="BPP3301" s="137"/>
      <c r="BPQ3301" s="137"/>
      <c r="BPR3301" s="137"/>
      <c r="BPS3301" s="137"/>
      <c r="BPT3301" s="137"/>
      <c r="BPU3301" s="137"/>
      <c r="BPV3301" s="137"/>
      <c r="BPW3301" s="137"/>
      <c r="BPX3301" s="137"/>
      <c r="BPY3301" s="137"/>
      <c r="BPZ3301" s="137"/>
      <c r="BQA3301" s="137"/>
      <c r="BQB3301" s="137"/>
      <c r="BQC3301" s="137"/>
      <c r="BQD3301" s="137"/>
      <c r="BQE3301" s="137"/>
      <c r="BQF3301" s="137"/>
      <c r="BQG3301" s="137"/>
      <c r="BQH3301" s="137"/>
      <c r="BQI3301" s="137"/>
      <c r="BQJ3301" s="137"/>
      <c r="BQK3301" s="137"/>
      <c r="BQL3301" s="137"/>
      <c r="BQM3301" s="137"/>
      <c r="BQN3301" s="137"/>
      <c r="BQO3301" s="137"/>
      <c r="BQP3301" s="137"/>
      <c r="BQQ3301" s="137"/>
      <c r="BQR3301" s="137"/>
      <c r="BQS3301" s="137"/>
      <c r="BQT3301" s="137"/>
      <c r="BQU3301" s="137"/>
      <c r="BQV3301" s="137"/>
      <c r="BQW3301" s="137"/>
      <c r="BQX3301" s="137"/>
      <c r="BQY3301" s="137"/>
      <c r="BQZ3301" s="137"/>
      <c r="BRA3301" s="137"/>
      <c r="BRB3301" s="137"/>
      <c r="BRC3301" s="137"/>
      <c r="BRD3301" s="137"/>
      <c r="BRE3301" s="137"/>
      <c r="BRF3301" s="137"/>
      <c r="BRG3301" s="137"/>
      <c r="BRH3301" s="137"/>
      <c r="BRI3301" s="137"/>
      <c r="BRJ3301" s="137"/>
      <c r="BRK3301" s="137"/>
      <c r="BRL3301" s="137"/>
      <c r="BRM3301" s="137"/>
      <c r="BRN3301" s="137"/>
      <c r="BRO3301" s="137"/>
      <c r="BRP3301" s="137"/>
      <c r="BRQ3301" s="137"/>
      <c r="BRR3301" s="137"/>
      <c r="BRS3301" s="137"/>
      <c r="BRT3301" s="137"/>
      <c r="BRU3301" s="137"/>
      <c r="BRV3301" s="137"/>
      <c r="BRW3301" s="137"/>
      <c r="BRX3301" s="137"/>
      <c r="BRY3301" s="137"/>
      <c r="BRZ3301" s="137"/>
      <c r="BSA3301" s="137"/>
      <c r="BSB3301" s="137"/>
      <c r="BSC3301" s="137"/>
      <c r="BSD3301" s="137"/>
      <c r="BSE3301" s="137"/>
      <c r="BSF3301" s="137"/>
      <c r="BSG3301" s="137"/>
      <c r="BSH3301" s="137"/>
      <c r="BSI3301" s="137"/>
      <c r="BSJ3301" s="137"/>
      <c r="BSK3301" s="137"/>
      <c r="BSL3301" s="137"/>
      <c r="BSM3301" s="137"/>
      <c r="BSN3301" s="137"/>
      <c r="BSO3301" s="137"/>
      <c r="BSP3301" s="137"/>
      <c r="BSQ3301" s="137"/>
      <c r="BSR3301" s="137"/>
      <c r="BSS3301" s="137"/>
      <c r="BST3301" s="137"/>
      <c r="BSU3301" s="137"/>
      <c r="BSV3301" s="137"/>
      <c r="BSW3301" s="137"/>
      <c r="BSX3301" s="137"/>
      <c r="BSY3301" s="137"/>
      <c r="BSZ3301" s="137"/>
      <c r="BTA3301" s="137"/>
      <c r="BTB3301" s="137"/>
      <c r="BTC3301" s="137"/>
      <c r="BTD3301" s="137"/>
      <c r="BTE3301" s="137"/>
      <c r="BTF3301" s="137"/>
      <c r="BTG3301" s="137"/>
      <c r="BTH3301" s="137"/>
      <c r="BTI3301" s="137"/>
      <c r="BTJ3301" s="137"/>
      <c r="BTK3301" s="137"/>
      <c r="BTL3301" s="137"/>
      <c r="BTM3301" s="137"/>
      <c r="BTN3301" s="137"/>
      <c r="BTO3301" s="137"/>
      <c r="BTP3301" s="137"/>
      <c r="BTQ3301" s="137"/>
      <c r="BTR3301" s="137"/>
      <c r="BTS3301" s="137"/>
      <c r="BTT3301" s="137"/>
      <c r="BTU3301" s="137"/>
      <c r="BTV3301" s="137"/>
      <c r="BTW3301" s="137"/>
      <c r="BTX3301" s="137"/>
      <c r="BTY3301" s="137"/>
      <c r="BTZ3301" s="137"/>
      <c r="BUA3301" s="137"/>
      <c r="BUB3301" s="137"/>
      <c r="BUC3301" s="137"/>
      <c r="BUD3301" s="137"/>
      <c r="BUE3301" s="137"/>
      <c r="BUF3301" s="137"/>
      <c r="BUG3301" s="137"/>
      <c r="BUH3301" s="137"/>
      <c r="BUI3301" s="137"/>
      <c r="BUJ3301" s="137"/>
      <c r="BUK3301" s="137"/>
      <c r="BUL3301" s="137"/>
      <c r="BUM3301" s="137"/>
      <c r="BUN3301" s="137"/>
      <c r="BUO3301" s="137"/>
      <c r="BUP3301" s="137"/>
      <c r="BUQ3301" s="137"/>
      <c r="BUR3301" s="137"/>
      <c r="BUS3301" s="137"/>
      <c r="BUT3301" s="137"/>
      <c r="BUU3301" s="137"/>
      <c r="BUV3301" s="137"/>
      <c r="BUW3301" s="137"/>
      <c r="BUX3301" s="137"/>
      <c r="BUY3301" s="137"/>
      <c r="BUZ3301" s="137"/>
      <c r="BVA3301" s="137"/>
      <c r="BVB3301" s="137"/>
      <c r="BVC3301" s="137"/>
      <c r="BVD3301" s="137"/>
      <c r="BVE3301" s="137"/>
      <c r="BVF3301" s="137"/>
      <c r="BVG3301" s="137"/>
      <c r="BVH3301" s="137"/>
      <c r="BVI3301" s="137"/>
      <c r="BVJ3301" s="137"/>
      <c r="BVK3301" s="137"/>
      <c r="BVL3301" s="137"/>
      <c r="BVM3301" s="137"/>
      <c r="BVN3301" s="137"/>
      <c r="BVO3301" s="137"/>
      <c r="BVP3301" s="137"/>
      <c r="BVQ3301" s="137"/>
      <c r="BVR3301" s="137"/>
      <c r="BVS3301" s="137"/>
      <c r="BVT3301" s="137"/>
      <c r="BVU3301" s="137"/>
      <c r="BVV3301" s="137"/>
      <c r="BVW3301" s="137"/>
      <c r="BVX3301" s="137"/>
      <c r="BVY3301" s="137"/>
      <c r="BVZ3301" s="137"/>
      <c r="BWA3301" s="137"/>
      <c r="BWB3301" s="137"/>
      <c r="BWC3301" s="137"/>
      <c r="BWD3301" s="137"/>
      <c r="BWE3301" s="137"/>
      <c r="BWF3301" s="137"/>
      <c r="BWG3301" s="137"/>
      <c r="BWH3301" s="137"/>
      <c r="BWI3301" s="137"/>
      <c r="BWJ3301" s="137"/>
      <c r="BWK3301" s="137"/>
      <c r="BWL3301" s="137"/>
      <c r="BWM3301" s="137"/>
      <c r="BWN3301" s="137"/>
      <c r="BWO3301" s="137"/>
      <c r="BWP3301" s="137"/>
      <c r="BWQ3301" s="137"/>
      <c r="BWR3301" s="137"/>
      <c r="BWS3301" s="137"/>
      <c r="BWT3301" s="137"/>
      <c r="BWU3301" s="137"/>
      <c r="BWV3301" s="137"/>
      <c r="BWW3301" s="137"/>
      <c r="BWX3301" s="137"/>
      <c r="BWY3301" s="137"/>
      <c r="BWZ3301" s="137"/>
      <c r="BXA3301" s="137"/>
      <c r="BXB3301" s="137"/>
      <c r="BXC3301" s="137"/>
      <c r="BXD3301" s="137"/>
      <c r="BXE3301" s="137"/>
      <c r="BXF3301" s="137"/>
      <c r="BXG3301" s="137"/>
      <c r="BXH3301" s="137"/>
      <c r="BXI3301" s="137"/>
      <c r="BXJ3301" s="137"/>
      <c r="BXK3301" s="137"/>
      <c r="BXL3301" s="137"/>
      <c r="BXM3301" s="137"/>
      <c r="BXN3301" s="137"/>
      <c r="BXO3301" s="137"/>
      <c r="BXP3301" s="137"/>
      <c r="BXQ3301" s="137"/>
      <c r="BXR3301" s="137"/>
      <c r="BXS3301" s="137"/>
      <c r="BXT3301" s="137"/>
      <c r="BXU3301" s="137"/>
      <c r="BXV3301" s="137"/>
      <c r="BXW3301" s="137"/>
      <c r="BXX3301" s="137"/>
      <c r="BXY3301" s="137"/>
      <c r="BXZ3301" s="137"/>
      <c r="BYA3301" s="137"/>
      <c r="BYB3301" s="137"/>
      <c r="BYC3301" s="137"/>
      <c r="BYD3301" s="137"/>
      <c r="BYE3301" s="137"/>
      <c r="BYF3301" s="137"/>
      <c r="BYG3301" s="137"/>
      <c r="BYH3301" s="137"/>
      <c r="BYI3301" s="137"/>
      <c r="BYJ3301" s="137"/>
      <c r="BYK3301" s="137"/>
      <c r="BYL3301" s="137"/>
      <c r="BYM3301" s="137"/>
      <c r="BYN3301" s="137"/>
      <c r="BYO3301" s="137"/>
      <c r="BYP3301" s="137"/>
      <c r="BYQ3301" s="137"/>
      <c r="BYR3301" s="137"/>
      <c r="BYS3301" s="137"/>
      <c r="BYT3301" s="137"/>
      <c r="BYU3301" s="137"/>
      <c r="BYV3301" s="137"/>
      <c r="BYW3301" s="137"/>
      <c r="BYX3301" s="137"/>
      <c r="BYY3301" s="137"/>
      <c r="BYZ3301" s="137"/>
      <c r="BZA3301" s="137"/>
      <c r="BZB3301" s="137"/>
      <c r="BZC3301" s="137"/>
      <c r="BZD3301" s="137"/>
      <c r="BZE3301" s="137"/>
      <c r="BZF3301" s="137"/>
      <c r="BZG3301" s="137"/>
      <c r="BZH3301" s="137"/>
      <c r="BZI3301" s="137"/>
      <c r="BZJ3301" s="137"/>
      <c r="BZK3301" s="137"/>
      <c r="BZL3301" s="137"/>
      <c r="BZM3301" s="137"/>
      <c r="BZN3301" s="137"/>
      <c r="BZO3301" s="137"/>
      <c r="BZP3301" s="137"/>
      <c r="BZQ3301" s="137"/>
      <c r="BZR3301" s="137"/>
      <c r="BZS3301" s="137"/>
      <c r="BZT3301" s="137"/>
      <c r="BZU3301" s="137"/>
      <c r="BZV3301" s="137"/>
      <c r="BZW3301" s="137"/>
      <c r="BZX3301" s="137"/>
      <c r="BZY3301" s="137"/>
      <c r="BZZ3301" s="137"/>
      <c r="CAA3301" s="137"/>
      <c r="CAB3301" s="137"/>
      <c r="CAC3301" s="137"/>
      <c r="CAD3301" s="137"/>
      <c r="CAE3301" s="137"/>
      <c r="CAF3301" s="137"/>
      <c r="CAG3301" s="137"/>
      <c r="CAH3301" s="137"/>
      <c r="CAI3301" s="137"/>
      <c r="CAJ3301" s="137"/>
      <c r="CAK3301" s="137"/>
      <c r="CAL3301" s="137"/>
      <c r="CAM3301" s="137"/>
      <c r="CAN3301" s="137"/>
      <c r="CAO3301" s="137"/>
      <c r="CAP3301" s="137"/>
      <c r="CAQ3301" s="137"/>
      <c r="CAR3301" s="137"/>
      <c r="CAS3301" s="137"/>
      <c r="CAT3301" s="137"/>
      <c r="CAU3301" s="137"/>
      <c r="CAV3301" s="137"/>
      <c r="CAW3301" s="137"/>
      <c r="CAX3301" s="137"/>
      <c r="CAY3301" s="137"/>
      <c r="CAZ3301" s="137"/>
      <c r="CBA3301" s="137"/>
      <c r="CBB3301" s="137"/>
      <c r="CBC3301" s="137"/>
      <c r="CBD3301" s="137"/>
      <c r="CBE3301" s="137"/>
      <c r="CBF3301" s="137"/>
      <c r="CBG3301" s="137"/>
      <c r="CBH3301" s="137"/>
      <c r="CBI3301" s="137"/>
      <c r="CBJ3301" s="137"/>
      <c r="CBK3301" s="137"/>
      <c r="CBL3301" s="137"/>
      <c r="CBM3301" s="137"/>
      <c r="CBN3301" s="137"/>
      <c r="CBO3301" s="137"/>
      <c r="CBP3301" s="137"/>
      <c r="CBQ3301" s="137"/>
      <c r="CBR3301" s="137"/>
      <c r="CBS3301" s="137"/>
      <c r="CBT3301" s="137"/>
      <c r="CBU3301" s="137"/>
      <c r="CBV3301" s="137"/>
      <c r="CBW3301" s="137"/>
      <c r="CBX3301" s="137"/>
      <c r="CBY3301" s="137"/>
      <c r="CBZ3301" s="137"/>
      <c r="CCA3301" s="137"/>
      <c r="CCB3301" s="137"/>
      <c r="CCC3301" s="137"/>
      <c r="CCD3301" s="137"/>
      <c r="CCE3301" s="137"/>
      <c r="CCF3301" s="137"/>
      <c r="CCG3301" s="137"/>
      <c r="CCH3301" s="137"/>
      <c r="CCI3301" s="137"/>
      <c r="CCJ3301" s="137"/>
      <c r="CCK3301" s="137"/>
      <c r="CCL3301" s="137"/>
      <c r="CCM3301" s="137"/>
      <c r="CCN3301" s="137"/>
      <c r="CCO3301" s="137"/>
      <c r="CCP3301" s="137"/>
      <c r="CCQ3301" s="137"/>
      <c r="CCR3301" s="137"/>
      <c r="CCS3301" s="137"/>
      <c r="CCT3301" s="137"/>
      <c r="CCU3301" s="137"/>
      <c r="CCV3301" s="137"/>
      <c r="CCW3301" s="137"/>
      <c r="CCX3301" s="137"/>
      <c r="CCY3301" s="137"/>
      <c r="CCZ3301" s="137"/>
      <c r="CDA3301" s="137"/>
      <c r="CDB3301" s="137"/>
      <c r="CDC3301" s="137"/>
      <c r="CDD3301" s="137"/>
      <c r="CDE3301" s="137"/>
      <c r="CDF3301" s="137"/>
      <c r="CDG3301" s="137"/>
      <c r="CDH3301" s="137"/>
      <c r="CDI3301" s="137"/>
      <c r="CDJ3301" s="137"/>
      <c r="CDK3301" s="137"/>
      <c r="CDL3301" s="137"/>
      <c r="CDM3301" s="137"/>
      <c r="CDN3301" s="137"/>
      <c r="CDO3301" s="137"/>
      <c r="CDP3301" s="137"/>
      <c r="CDQ3301" s="137"/>
      <c r="CDR3301" s="137"/>
      <c r="CDS3301" s="137"/>
      <c r="CDT3301" s="137"/>
      <c r="CDU3301" s="137"/>
      <c r="CDV3301" s="137"/>
      <c r="CDW3301" s="137"/>
      <c r="CDX3301" s="137"/>
      <c r="CDY3301" s="137"/>
      <c r="CDZ3301" s="137"/>
      <c r="CEA3301" s="137"/>
      <c r="CEB3301" s="137"/>
      <c r="CEC3301" s="137"/>
      <c r="CED3301" s="137"/>
      <c r="CEE3301" s="137"/>
      <c r="CEF3301" s="137"/>
      <c r="CEG3301" s="137"/>
      <c r="CEH3301" s="137"/>
      <c r="CEI3301" s="137"/>
      <c r="CEJ3301" s="137"/>
      <c r="CEK3301" s="137"/>
      <c r="CEL3301" s="137"/>
      <c r="CEM3301" s="137"/>
      <c r="CEN3301" s="137"/>
      <c r="CEO3301" s="137"/>
      <c r="CEP3301" s="137"/>
      <c r="CEQ3301" s="137"/>
      <c r="CER3301" s="137"/>
      <c r="CES3301" s="137"/>
      <c r="CET3301" s="137"/>
      <c r="CEU3301" s="137"/>
      <c r="CEV3301" s="137"/>
      <c r="CEW3301" s="137"/>
      <c r="CEX3301" s="137"/>
      <c r="CEY3301" s="137"/>
      <c r="CEZ3301" s="137"/>
      <c r="CFA3301" s="137"/>
      <c r="CFB3301" s="137"/>
      <c r="CFC3301" s="137"/>
      <c r="CFD3301" s="137"/>
      <c r="CFE3301" s="137"/>
      <c r="CFF3301" s="137"/>
      <c r="CFG3301" s="137"/>
      <c r="CFH3301" s="137"/>
      <c r="CFI3301" s="137"/>
      <c r="CFJ3301" s="137"/>
      <c r="CFK3301" s="137"/>
      <c r="CFL3301" s="137"/>
      <c r="CFM3301" s="137"/>
      <c r="CFN3301" s="137"/>
      <c r="CFO3301" s="137"/>
      <c r="CFP3301" s="137"/>
      <c r="CFQ3301" s="137"/>
      <c r="CFR3301" s="137"/>
      <c r="CFS3301" s="137"/>
      <c r="CFT3301" s="137"/>
      <c r="CFU3301" s="137"/>
      <c r="CFV3301" s="137"/>
      <c r="CFW3301" s="137"/>
      <c r="CFX3301" s="137"/>
      <c r="CFY3301" s="137"/>
      <c r="CFZ3301" s="137"/>
      <c r="CGA3301" s="137"/>
      <c r="CGB3301" s="137"/>
      <c r="CGC3301" s="137"/>
      <c r="CGD3301" s="137"/>
      <c r="CGE3301" s="137"/>
      <c r="CGF3301" s="137"/>
      <c r="CGG3301" s="137"/>
      <c r="CGH3301" s="137"/>
      <c r="CGI3301" s="137"/>
      <c r="CGJ3301" s="137"/>
      <c r="CGK3301" s="137"/>
      <c r="CGL3301" s="137"/>
      <c r="CGM3301" s="137"/>
      <c r="CGN3301" s="137"/>
      <c r="CGO3301" s="137"/>
      <c r="CGP3301" s="137"/>
      <c r="CGQ3301" s="137"/>
      <c r="CGR3301" s="137"/>
      <c r="CGS3301" s="137"/>
      <c r="CGT3301" s="137"/>
      <c r="CGU3301" s="137"/>
      <c r="CGV3301" s="137"/>
      <c r="CGW3301" s="137"/>
      <c r="CGX3301" s="137"/>
      <c r="CGY3301" s="137"/>
      <c r="CGZ3301" s="137"/>
      <c r="CHA3301" s="137"/>
      <c r="CHB3301" s="137"/>
      <c r="CHC3301" s="137"/>
      <c r="CHD3301" s="137"/>
      <c r="CHE3301" s="137"/>
      <c r="CHF3301" s="137"/>
      <c r="CHG3301" s="137"/>
      <c r="CHH3301" s="137"/>
      <c r="CHI3301" s="137"/>
      <c r="CHJ3301" s="137"/>
      <c r="CHK3301" s="137"/>
      <c r="CHL3301" s="137"/>
      <c r="CHM3301" s="137"/>
      <c r="CHN3301" s="137"/>
      <c r="CHO3301" s="137"/>
      <c r="CHP3301" s="137"/>
      <c r="CHQ3301" s="137"/>
      <c r="CHR3301" s="137"/>
      <c r="CHS3301" s="137"/>
      <c r="CHT3301" s="137"/>
      <c r="CHU3301" s="137"/>
      <c r="CHV3301" s="137"/>
      <c r="CHW3301" s="137"/>
      <c r="CHX3301" s="137"/>
      <c r="CHY3301" s="137"/>
      <c r="CHZ3301" s="137"/>
      <c r="CIA3301" s="137"/>
      <c r="CIB3301" s="137"/>
      <c r="CIC3301" s="137"/>
      <c r="CID3301" s="137"/>
      <c r="CIE3301" s="137"/>
      <c r="CIF3301" s="137"/>
      <c r="CIG3301" s="137"/>
      <c r="CIH3301" s="137"/>
      <c r="CII3301" s="137"/>
      <c r="CIJ3301" s="137"/>
      <c r="CIK3301" s="137"/>
      <c r="CIL3301" s="137"/>
      <c r="CIM3301" s="137"/>
      <c r="CIN3301" s="137"/>
      <c r="CIO3301" s="137"/>
      <c r="CIP3301" s="137"/>
      <c r="CIQ3301" s="137"/>
      <c r="CIR3301" s="137"/>
      <c r="CIS3301" s="137"/>
      <c r="CIT3301" s="137"/>
      <c r="CIU3301" s="137"/>
      <c r="CIV3301" s="137"/>
      <c r="CIW3301" s="137"/>
      <c r="CIX3301" s="137"/>
      <c r="CIY3301" s="137"/>
      <c r="CIZ3301" s="137"/>
      <c r="CJA3301" s="137"/>
      <c r="CJB3301" s="137"/>
      <c r="CJC3301" s="137"/>
      <c r="CJD3301" s="137"/>
      <c r="CJE3301" s="137"/>
      <c r="CJF3301" s="137"/>
      <c r="CJG3301" s="137"/>
      <c r="CJH3301" s="137"/>
      <c r="CJI3301" s="137"/>
      <c r="CJJ3301" s="137"/>
      <c r="CJK3301" s="137"/>
      <c r="CJL3301" s="137"/>
      <c r="CJM3301" s="137"/>
      <c r="CJN3301" s="137"/>
      <c r="CJO3301" s="137"/>
      <c r="CJP3301" s="137"/>
      <c r="CJQ3301" s="137"/>
      <c r="CJR3301" s="137"/>
      <c r="CJS3301" s="137"/>
      <c r="CJT3301" s="137"/>
      <c r="CJU3301" s="137"/>
      <c r="CJV3301" s="137"/>
      <c r="CJW3301" s="137"/>
      <c r="CJX3301" s="137"/>
      <c r="CJY3301" s="137"/>
      <c r="CJZ3301" s="137"/>
      <c r="CKA3301" s="137"/>
      <c r="CKB3301" s="137"/>
      <c r="CKC3301" s="137"/>
      <c r="CKD3301" s="137"/>
      <c r="CKE3301" s="137"/>
      <c r="CKF3301" s="137"/>
      <c r="CKG3301" s="137"/>
      <c r="CKH3301" s="137"/>
      <c r="CKI3301" s="137"/>
      <c r="CKJ3301" s="137"/>
      <c r="CKK3301" s="137"/>
      <c r="CKL3301" s="137"/>
      <c r="CKM3301" s="137"/>
      <c r="CKN3301" s="137"/>
      <c r="CKO3301" s="137"/>
      <c r="CKP3301" s="137"/>
      <c r="CKQ3301" s="137"/>
      <c r="CKR3301" s="137"/>
      <c r="CKS3301" s="137"/>
      <c r="CKT3301" s="137"/>
      <c r="CKU3301" s="137"/>
      <c r="CKV3301" s="137"/>
      <c r="CKW3301" s="137"/>
      <c r="CKX3301" s="137"/>
      <c r="CKY3301" s="137"/>
      <c r="CKZ3301" s="137"/>
      <c r="CLA3301" s="137"/>
      <c r="CLB3301" s="137"/>
      <c r="CLC3301" s="137"/>
      <c r="CLD3301" s="137"/>
      <c r="CLE3301" s="137"/>
      <c r="CLF3301" s="137"/>
      <c r="CLG3301" s="137"/>
      <c r="CLH3301" s="137"/>
      <c r="CLI3301" s="137"/>
      <c r="CLJ3301" s="137"/>
      <c r="CLK3301" s="137"/>
      <c r="CLL3301" s="137"/>
      <c r="CLM3301" s="137"/>
      <c r="CLN3301" s="137"/>
      <c r="CLO3301" s="137"/>
      <c r="CLP3301" s="137"/>
      <c r="CLQ3301" s="137"/>
      <c r="CLR3301" s="137"/>
      <c r="CLS3301" s="137"/>
      <c r="CLT3301" s="137"/>
      <c r="CLU3301" s="137"/>
      <c r="CLV3301" s="137"/>
      <c r="CLW3301" s="137"/>
      <c r="CLX3301" s="137"/>
      <c r="CLY3301" s="137"/>
      <c r="CLZ3301" s="137"/>
      <c r="CMA3301" s="137"/>
      <c r="CMB3301" s="137"/>
      <c r="CMC3301" s="137"/>
      <c r="CMD3301" s="137"/>
      <c r="CME3301" s="137"/>
      <c r="CMF3301" s="137"/>
      <c r="CMG3301" s="137"/>
      <c r="CMH3301" s="137"/>
      <c r="CMI3301" s="137"/>
      <c r="CMJ3301" s="137"/>
      <c r="CMK3301" s="137"/>
      <c r="CML3301" s="137"/>
      <c r="CMM3301" s="137"/>
      <c r="CMN3301" s="137"/>
      <c r="CMO3301" s="137"/>
      <c r="CMP3301" s="137"/>
      <c r="CMQ3301" s="137"/>
      <c r="CMR3301" s="137"/>
      <c r="CMS3301" s="137"/>
      <c r="CMT3301" s="137"/>
      <c r="CMU3301" s="137"/>
      <c r="CMV3301" s="137"/>
      <c r="CMW3301" s="137"/>
      <c r="CMX3301" s="137"/>
      <c r="CMY3301" s="137"/>
      <c r="CMZ3301" s="137"/>
      <c r="CNA3301" s="137"/>
      <c r="CNB3301" s="137"/>
      <c r="CNC3301" s="137"/>
      <c r="CND3301" s="137"/>
      <c r="CNE3301" s="137"/>
      <c r="CNF3301" s="137"/>
      <c r="CNG3301" s="137"/>
      <c r="CNH3301" s="137"/>
      <c r="CNI3301" s="137"/>
      <c r="CNJ3301" s="137"/>
      <c r="CNK3301" s="137"/>
      <c r="CNL3301" s="137"/>
      <c r="CNM3301" s="137"/>
      <c r="CNN3301" s="137"/>
      <c r="CNO3301" s="137"/>
      <c r="CNP3301" s="137"/>
      <c r="CNQ3301" s="137"/>
      <c r="CNR3301" s="137"/>
      <c r="CNS3301" s="137"/>
      <c r="CNT3301" s="137"/>
      <c r="CNU3301" s="137"/>
      <c r="CNV3301" s="137"/>
      <c r="CNW3301" s="137"/>
      <c r="CNX3301" s="137"/>
      <c r="CNY3301" s="137"/>
      <c r="CNZ3301" s="137"/>
      <c r="COA3301" s="137"/>
      <c r="COB3301" s="137"/>
      <c r="COC3301" s="137"/>
      <c r="COD3301" s="137"/>
      <c r="COE3301" s="137"/>
      <c r="COF3301" s="137"/>
      <c r="COG3301" s="137"/>
      <c r="COH3301" s="137"/>
      <c r="COI3301" s="137"/>
      <c r="COJ3301" s="137"/>
      <c r="COK3301" s="137"/>
      <c r="COL3301" s="137"/>
      <c r="COM3301" s="137"/>
      <c r="CON3301" s="137"/>
      <c r="COO3301" s="137"/>
      <c r="COP3301" s="137"/>
      <c r="COQ3301" s="137"/>
      <c r="COR3301" s="137"/>
      <c r="COS3301" s="137"/>
      <c r="COT3301" s="137"/>
      <c r="COU3301" s="137"/>
      <c r="COV3301" s="137"/>
      <c r="COW3301" s="137"/>
      <c r="COX3301" s="137"/>
      <c r="COY3301" s="137"/>
      <c r="COZ3301" s="137"/>
      <c r="CPA3301" s="137"/>
      <c r="CPB3301" s="137"/>
      <c r="CPC3301" s="137"/>
      <c r="CPD3301" s="137"/>
      <c r="CPE3301" s="137"/>
      <c r="CPF3301" s="137"/>
      <c r="CPG3301" s="137"/>
      <c r="CPH3301" s="137"/>
      <c r="CPI3301" s="137"/>
      <c r="CPJ3301" s="137"/>
      <c r="CPK3301" s="137"/>
      <c r="CPL3301" s="137"/>
      <c r="CPM3301" s="137"/>
      <c r="CPN3301" s="137"/>
      <c r="CPO3301" s="137"/>
      <c r="CPP3301" s="137"/>
      <c r="CPQ3301" s="137"/>
      <c r="CPR3301" s="137"/>
      <c r="CPS3301" s="137"/>
      <c r="CPT3301" s="137"/>
      <c r="CPU3301" s="137"/>
      <c r="CPV3301" s="137"/>
      <c r="CPW3301" s="137"/>
      <c r="CPX3301" s="137"/>
      <c r="CPY3301" s="137"/>
      <c r="CPZ3301" s="137"/>
      <c r="CQA3301" s="137"/>
      <c r="CQB3301" s="137"/>
      <c r="CQC3301" s="137"/>
      <c r="CQD3301" s="137"/>
      <c r="CQE3301" s="137"/>
      <c r="CQF3301" s="137"/>
      <c r="CQG3301" s="137"/>
      <c r="CQH3301" s="137"/>
      <c r="CQI3301" s="137"/>
      <c r="CQJ3301" s="137"/>
      <c r="CQK3301" s="137"/>
      <c r="CQL3301" s="137"/>
      <c r="CQM3301" s="137"/>
      <c r="CQN3301" s="137"/>
      <c r="CQO3301" s="137"/>
      <c r="CQP3301" s="137"/>
      <c r="CQQ3301" s="137"/>
      <c r="CQR3301" s="137"/>
      <c r="CQS3301" s="137"/>
      <c r="CQT3301" s="137"/>
      <c r="CQU3301" s="137"/>
      <c r="CQV3301" s="137"/>
      <c r="CQW3301" s="137"/>
      <c r="CQX3301" s="137"/>
      <c r="CQY3301" s="137"/>
      <c r="CQZ3301" s="137"/>
      <c r="CRA3301" s="137"/>
      <c r="CRB3301" s="137"/>
      <c r="CRC3301" s="137"/>
      <c r="CRD3301" s="137"/>
      <c r="CRE3301" s="137"/>
      <c r="CRF3301" s="137"/>
      <c r="CRG3301" s="137"/>
      <c r="CRH3301" s="137"/>
      <c r="CRI3301" s="137"/>
      <c r="CRJ3301" s="137"/>
      <c r="CRK3301" s="137"/>
      <c r="CRL3301" s="137"/>
      <c r="CRM3301" s="137"/>
      <c r="CRN3301" s="137"/>
      <c r="CRO3301" s="137"/>
      <c r="CRP3301" s="137"/>
      <c r="CRQ3301" s="137"/>
      <c r="CRR3301" s="137"/>
      <c r="CRS3301" s="137"/>
      <c r="CRT3301" s="137"/>
      <c r="CRU3301" s="137"/>
      <c r="CRV3301" s="137"/>
      <c r="CRW3301" s="137"/>
      <c r="CRX3301" s="137"/>
      <c r="CRY3301" s="137"/>
      <c r="CRZ3301" s="137"/>
      <c r="CSA3301" s="137"/>
      <c r="CSB3301" s="137"/>
      <c r="CSC3301" s="137"/>
      <c r="CSD3301" s="137"/>
      <c r="CSE3301" s="137"/>
      <c r="CSF3301" s="137"/>
      <c r="CSG3301" s="137"/>
      <c r="CSH3301" s="137"/>
      <c r="CSI3301" s="137"/>
      <c r="CSJ3301" s="137"/>
      <c r="CSK3301" s="137"/>
      <c r="CSL3301" s="137"/>
      <c r="CSM3301" s="137"/>
      <c r="CSN3301" s="137"/>
      <c r="CSO3301" s="137"/>
      <c r="CSP3301" s="137"/>
      <c r="CSQ3301" s="137"/>
      <c r="CSR3301" s="137"/>
      <c r="CSS3301" s="137"/>
      <c r="CST3301" s="137"/>
      <c r="CSU3301" s="137"/>
      <c r="CSV3301" s="137"/>
      <c r="CSW3301" s="137"/>
      <c r="CSX3301" s="137"/>
      <c r="CSY3301" s="137"/>
      <c r="CSZ3301" s="137"/>
      <c r="CTA3301" s="137"/>
      <c r="CTB3301" s="137"/>
      <c r="CTC3301" s="137"/>
      <c r="CTD3301" s="137"/>
      <c r="CTE3301" s="137"/>
      <c r="CTF3301" s="137"/>
      <c r="CTG3301" s="137"/>
      <c r="CTH3301" s="137"/>
      <c r="CTI3301" s="137"/>
      <c r="CTJ3301" s="137"/>
      <c r="CTK3301" s="137"/>
      <c r="CTL3301" s="137"/>
      <c r="CTM3301" s="137"/>
      <c r="CTN3301" s="137"/>
      <c r="CTO3301" s="137"/>
      <c r="CTP3301" s="137"/>
      <c r="CTQ3301" s="137"/>
      <c r="CTR3301" s="137"/>
      <c r="CTS3301" s="137"/>
      <c r="CTT3301" s="137"/>
      <c r="CTU3301" s="137"/>
      <c r="CTV3301" s="137"/>
      <c r="CTW3301" s="137"/>
      <c r="CTX3301" s="137"/>
      <c r="CTY3301" s="137"/>
      <c r="CTZ3301" s="137"/>
      <c r="CUA3301" s="137"/>
      <c r="CUB3301" s="137"/>
      <c r="CUC3301" s="137"/>
      <c r="CUD3301" s="137"/>
      <c r="CUE3301" s="137"/>
      <c r="CUF3301" s="137"/>
      <c r="CUG3301" s="137"/>
      <c r="CUH3301" s="137"/>
      <c r="CUI3301" s="137"/>
      <c r="CUJ3301" s="137"/>
      <c r="CUK3301" s="137"/>
      <c r="CUL3301" s="137"/>
      <c r="CUM3301" s="137"/>
      <c r="CUN3301" s="137"/>
      <c r="CUO3301" s="137"/>
      <c r="CUP3301" s="137"/>
      <c r="CUQ3301" s="137"/>
      <c r="CUR3301" s="137"/>
      <c r="CUS3301" s="137"/>
      <c r="CUT3301" s="137"/>
      <c r="CUU3301" s="137"/>
      <c r="CUV3301" s="137"/>
      <c r="CUW3301" s="137"/>
      <c r="CUX3301" s="137"/>
      <c r="CUY3301" s="137"/>
      <c r="CUZ3301" s="137"/>
      <c r="CVA3301" s="137"/>
      <c r="CVB3301" s="137"/>
      <c r="CVC3301" s="137"/>
      <c r="CVD3301" s="137"/>
      <c r="CVE3301" s="137"/>
      <c r="CVF3301" s="137"/>
      <c r="CVG3301" s="137"/>
      <c r="CVH3301" s="137"/>
      <c r="CVI3301" s="137"/>
      <c r="CVJ3301" s="137"/>
      <c r="CVK3301" s="137"/>
      <c r="CVL3301" s="137"/>
      <c r="CVM3301" s="137"/>
      <c r="CVN3301" s="137"/>
      <c r="CVO3301" s="137"/>
      <c r="CVP3301" s="137"/>
      <c r="CVQ3301" s="137"/>
      <c r="CVR3301" s="137"/>
      <c r="CVS3301" s="137"/>
      <c r="CVT3301" s="137"/>
      <c r="CVU3301" s="137"/>
      <c r="CVV3301" s="137"/>
      <c r="CVW3301" s="137"/>
      <c r="CVX3301" s="137"/>
      <c r="CVY3301" s="137"/>
      <c r="CVZ3301" s="137"/>
      <c r="CWA3301" s="137"/>
      <c r="CWB3301" s="137"/>
      <c r="CWC3301" s="137"/>
      <c r="CWD3301" s="137"/>
      <c r="CWE3301" s="137"/>
      <c r="CWF3301" s="137"/>
      <c r="CWG3301" s="137"/>
      <c r="CWH3301" s="137"/>
      <c r="CWI3301" s="137"/>
      <c r="CWJ3301" s="137"/>
      <c r="CWK3301" s="137"/>
      <c r="CWL3301" s="137"/>
      <c r="CWM3301" s="137"/>
      <c r="CWN3301" s="137"/>
      <c r="CWO3301" s="137"/>
      <c r="CWP3301" s="137"/>
      <c r="CWQ3301" s="137"/>
      <c r="CWR3301" s="137"/>
      <c r="CWS3301" s="137"/>
      <c r="CWT3301" s="137"/>
      <c r="CWU3301" s="137"/>
      <c r="CWV3301" s="137"/>
      <c r="CWW3301" s="137"/>
      <c r="CWX3301" s="137"/>
      <c r="CWY3301" s="137"/>
      <c r="CWZ3301" s="137"/>
      <c r="CXA3301" s="137"/>
      <c r="CXB3301" s="137"/>
      <c r="CXC3301" s="137"/>
      <c r="CXD3301" s="137"/>
      <c r="CXE3301" s="137"/>
      <c r="CXF3301" s="137"/>
      <c r="CXG3301" s="137"/>
      <c r="CXH3301" s="137"/>
      <c r="CXI3301" s="137"/>
      <c r="CXJ3301" s="137"/>
      <c r="CXK3301" s="137"/>
      <c r="CXL3301" s="137"/>
      <c r="CXM3301" s="137"/>
      <c r="CXN3301" s="137"/>
      <c r="CXO3301" s="137"/>
      <c r="CXP3301" s="137"/>
      <c r="CXQ3301" s="137"/>
      <c r="CXR3301" s="137"/>
      <c r="CXS3301" s="137"/>
      <c r="CXT3301" s="137"/>
      <c r="CXU3301" s="137"/>
      <c r="CXV3301" s="137"/>
      <c r="CXW3301" s="137"/>
      <c r="CXX3301" s="137"/>
      <c r="CXY3301" s="137"/>
      <c r="CXZ3301" s="137"/>
      <c r="CYA3301" s="137"/>
      <c r="CYB3301" s="137"/>
      <c r="CYC3301" s="137"/>
      <c r="CYD3301" s="137"/>
      <c r="CYE3301" s="137"/>
      <c r="CYF3301" s="137"/>
      <c r="CYG3301" s="137"/>
      <c r="CYH3301" s="137"/>
      <c r="CYI3301" s="137"/>
      <c r="CYJ3301" s="137"/>
      <c r="CYK3301" s="137"/>
      <c r="CYL3301" s="137"/>
      <c r="CYM3301" s="137"/>
      <c r="CYN3301" s="137"/>
      <c r="CYO3301" s="137"/>
      <c r="CYP3301" s="137"/>
      <c r="CYQ3301" s="137"/>
      <c r="CYR3301" s="137"/>
      <c r="CYS3301" s="137"/>
      <c r="CYT3301" s="137"/>
      <c r="CYU3301" s="137"/>
      <c r="CYV3301" s="137"/>
      <c r="CYW3301" s="137"/>
      <c r="CYX3301" s="137"/>
      <c r="CYY3301" s="137"/>
      <c r="CYZ3301" s="137"/>
      <c r="CZA3301" s="137"/>
      <c r="CZB3301" s="137"/>
      <c r="CZC3301" s="137"/>
      <c r="CZD3301" s="137"/>
      <c r="CZE3301" s="137"/>
      <c r="CZF3301" s="137"/>
      <c r="CZG3301" s="137"/>
      <c r="CZH3301" s="137"/>
      <c r="CZI3301" s="137"/>
      <c r="CZJ3301" s="137"/>
      <c r="CZK3301" s="137"/>
      <c r="CZL3301" s="137"/>
      <c r="CZM3301" s="137"/>
      <c r="CZN3301" s="137"/>
      <c r="CZO3301" s="137"/>
      <c r="CZP3301" s="137"/>
      <c r="CZQ3301" s="137"/>
      <c r="CZR3301" s="137"/>
      <c r="CZS3301" s="137"/>
      <c r="CZT3301" s="137"/>
      <c r="CZU3301" s="137"/>
      <c r="CZV3301" s="137"/>
      <c r="CZW3301" s="137"/>
      <c r="CZX3301" s="137"/>
      <c r="CZY3301" s="137"/>
      <c r="CZZ3301" s="137"/>
      <c r="DAA3301" s="137"/>
      <c r="DAB3301" s="137"/>
      <c r="DAC3301" s="137"/>
      <c r="DAD3301" s="137"/>
      <c r="DAE3301" s="137"/>
      <c r="DAF3301" s="137"/>
      <c r="DAG3301" s="137"/>
      <c r="DAH3301" s="137"/>
      <c r="DAI3301" s="137"/>
      <c r="DAJ3301" s="137"/>
      <c r="DAK3301" s="137"/>
      <c r="DAL3301" s="137"/>
      <c r="DAM3301" s="137"/>
      <c r="DAN3301" s="137"/>
      <c r="DAO3301" s="137"/>
      <c r="DAP3301" s="137"/>
      <c r="DAQ3301" s="137"/>
      <c r="DAR3301" s="137"/>
      <c r="DAS3301" s="137"/>
      <c r="DAT3301" s="137"/>
      <c r="DAU3301" s="137"/>
      <c r="DAV3301" s="137"/>
      <c r="DAW3301" s="137"/>
      <c r="DAX3301" s="137"/>
      <c r="DAY3301" s="137"/>
      <c r="DAZ3301" s="137"/>
      <c r="DBA3301" s="137"/>
      <c r="DBB3301" s="137"/>
      <c r="DBC3301" s="137"/>
      <c r="DBD3301" s="137"/>
      <c r="DBE3301" s="137"/>
      <c r="DBF3301" s="137"/>
      <c r="DBG3301" s="137"/>
      <c r="DBH3301" s="137"/>
      <c r="DBI3301" s="137"/>
      <c r="DBJ3301" s="137"/>
      <c r="DBK3301" s="137"/>
      <c r="DBL3301" s="137"/>
      <c r="DBM3301" s="137"/>
      <c r="DBN3301" s="137"/>
      <c r="DBO3301" s="137"/>
      <c r="DBP3301" s="137"/>
      <c r="DBQ3301" s="137"/>
      <c r="DBR3301" s="137"/>
      <c r="DBS3301" s="137"/>
      <c r="DBT3301" s="137"/>
      <c r="DBU3301" s="137"/>
      <c r="DBV3301" s="137"/>
      <c r="DBW3301" s="137"/>
      <c r="DBX3301" s="137"/>
      <c r="DBY3301" s="137"/>
      <c r="DBZ3301" s="137"/>
      <c r="DCA3301" s="137"/>
      <c r="DCB3301" s="137"/>
      <c r="DCC3301" s="137"/>
      <c r="DCD3301" s="137"/>
      <c r="DCE3301" s="137"/>
      <c r="DCF3301" s="137"/>
      <c r="DCG3301" s="137"/>
      <c r="DCH3301" s="137"/>
      <c r="DCI3301" s="137"/>
      <c r="DCJ3301" s="137"/>
      <c r="DCK3301" s="137"/>
      <c r="DCL3301" s="137"/>
      <c r="DCM3301" s="137"/>
      <c r="DCN3301" s="137"/>
      <c r="DCO3301" s="137"/>
      <c r="DCP3301" s="137"/>
      <c r="DCQ3301" s="137"/>
      <c r="DCR3301" s="137"/>
      <c r="DCS3301" s="137"/>
      <c r="DCT3301" s="137"/>
      <c r="DCU3301" s="137"/>
      <c r="DCV3301" s="137"/>
      <c r="DCW3301" s="137"/>
      <c r="DCX3301" s="137"/>
      <c r="DCY3301" s="137"/>
      <c r="DCZ3301" s="137"/>
      <c r="DDA3301" s="137"/>
      <c r="DDB3301" s="137"/>
      <c r="DDC3301" s="137"/>
      <c r="DDD3301" s="137"/>
      <c r="DDE3301" s="137"/>
      <c r="DDF3301" s="137"/>
      <c r="DDG3301" s="137"/>
      <c r="DDH3301" s="137"/>
      <c r="DDI3301" s="137"/>
      <c r="DDJ3301" s="137"/>
      <c r="DDK3301" s="137"/>
      <c r="DDL3301" s="137"/>
      <c r="DDM3301" s="137"/>
      <c r="DDN3301" s="137"/>
      <c r="DDO3301" s="137"/>
      <c r="DDP3301" s="137"/>
      <c r="DDQ3301" s="137"/>
      <c r="DDR3301" s="137"/>
      <c r="DDS3301" s="137"/>
      <c r="DDT3301" s="137"/>
      <c r="DDU3301" s="137"/>
      <c r="DDV3301" s="137"/>
      <c r="DDW3301" s="137"/>
      <c r="DDX3301" s="137"/>
      <c r="DDY3301" s="137"/>
      <c r="DDZ3301" s="137"/>
      <c r="DEA3301" s="137"/>
      <c r="DEB3301" s="137"/>
      <c r="DEC3301" s="137"/>
      <c r="DED3301" s="137"/>
      <c r="DEE3301" s="137"/>
      <c r="DEF3301" s="137"/>
      <c r="DEG3301" s="137"/>
      <c r="DEH3301" s="137"/>
      <c r="DEI3301" s="137"/>
      <c r="DEJ3301" s="137"/>
      <c r="DEK3301" s="137"/>
      <c r="DEL3301" s="137"/>
      <c r="DEM3301" s="137"/>
      <c r="DEN3301" s="137"/>
      <c r="DEO3301" s="137"/>
      <c r="DEP3301" s="137"/>
      <c r="DEQ3301" s="137"/>
      <c r="DER3301" s="137"/>
      <c r="DES3301" s="137"/>
      <c r="DET3301" s="137"/>
      <c r="DEU3301" s="137"/>
      <c r="DEV3301" s="137"/>
      <c r="DEW3301" s="137"/>
      <c r="DEX3301" s="137"/>
      <c r="DEY3301" s="137"/>
      <c r="DEZ3301" s="137"/>
      <c r="DFA3301" s="137"/>
      <c r="DFB3301" s="137"/>
      <c r="DFC3301" s="137"/>
      <c r="DFD3301" s="137"/>
      <c r="DFE3301" s="137"/>
      <c r="DFF3301" s="137"/>
      <c r="DFG3301" s="137"/>
      <c r="DFH3301" s="137"/>
      <c r="DFI3301" s="137"/>
      <c r="DFJ3301" s="137"/>
      <c r="DFK3301" s="137"/>
      <c r="DFL3301" s="137"/>
      <c r="DFM3301" s="137"/>
      <c r="DFN3301" s="137"/>
      <c r="DFO3301" s="137"/>
      <c r="DFP3301" s="137"/>
      <c r="DFQ3301" s="137"/>
      <c r="DFR3301" s="137"/>
      <c r="DFS3301" s="137"/>
      <c r="DFT3301" s="137"/>
      <c r="DFU3301" s="137"/>
      <c r="DFV3301" s="137"/>
      <c r="DFW3301" s="137"/>
      <c r="DFX3301" s="137"/>
      <c r="DFY3301" s="137"/>
      <c r="DFZ3301" s="137"/>
      <c r="DGA3301" s="137"/>
      <c r="DGB3301" s="137"/>
      <c r="DGC3301" s="137"/>
      <c r="DGD3301" s="137"/>
      <c r="DGE3301" s="137"/>
      <c r="DGF3301" s="137"/>
      <c r="DGG3301" s="137"/>
      <c r="DGH3301" s="137"/>
      <c r="DGI3301" s="137"/>
      <c r="DGJ3301" s="137"/>
      <c r="DGK3301" s="137"/>
      <c r="DGL3301" s="137"/>
      <c r="DGM3301" s="137"/>
      <c r="DGN3301" s="137"/>
      <c r="DGO3301" s="137"/>
      <c r="DGP3301" s="137"/>
      <c r="DGQ3301" s="137"/>
      <c r="DGR3301" s="137"/>
      <c r="DGS3301" s="137"/>
      <c r="DGT3301" s="137"/>
      <c r="DGU3301" s="137"/>
      <c r="DGV3301" s="137"/>
      <c r="DGW3301" s="137"/>
      <c r="DGX3301" s="137"/>
      <c r="DGY3301" s="137"/>
      <c r="DGZ3301" s="137"/>
      <c r="DHA3301" s="137"/>
      <c r="DHB3301" s="137"/>
      <c r="DHC3301" s="137"/>
      <c r="DHD3301" s="137"/>
      <c r="DHE3301" s="137"/>
      <c r="DHF3301" s="137"/>
      <c r="DHG3301" s="137"/>
      <c r="DHH3301" s="137"/>
      <c r="DHI3301" s="137"/>
      <c r="DHJ3301" s="137"/>
      <c r="DHK3301" s="137"/>
      <c r="DHL3301" s="137"/>
      <c r="DHM3301" s="137"/>
      <c r="DHN3301" s="137"/>
      <c r="DHO3301" s="137"/>
    </row>
    <row r="3302" spans="1:2927" s="148" customFormat="1" ht="35.15" customHeight="1" outlineLevel="1" x14ac:dyDescent="0.35">
      <c r="A3302" s="83" t="s">
        <v>4552</v>
      </c>
      <c r="B3302" s="109" t="s">
        <v>2038</v>
      </c>
      <c r="C3302" s="85"/>
      <c r="D3302" s="86"/>
      <c r="E3302" s="101"/>
      <c r="F3302" s="101"/>
      <c r="G3302" s="101"/>
      <c r="H3302" s="101"/>
      <c r="I3302" s="101">
        <f t="shared" si="201"/>
        <v>0</v>
      </c>
      <c r="J3302" s="101"/>
      <c r="K3302" s="101"/>
      <c r="L3302" s="101"/>
      <c r="M3302" s="101"/>
      <c r="N3302" s="101">
        <f t="shared" si="200"/>
        <v>0</v>
      </c>
      <c r="O3302" s="88">
        <v>46101</v>
      </c>
      <c r="P3302" s="88">
        <v>46103</v>
      </c>
      <c r="Q3302" s="89">
        <v>0.02</v>
      </c>
      <c r="R3302" s="90" t="s">
        <v>33</v>
      </c>
      <c r="S3302" s="91"/>
      <c r="T3302" s="91"/>
      <c r="U3302" s="102"/>
      <c r="V3302" s="137"/>
      <c r="W3302" s="137"/>
      <c r="X3302" s="137"/>
      <c r="Y3302" s="137"/>
      <c r="Z3302" s="137"/>
      <c r="AA3302" s="137"/>
      <c r="AB3302" s="137"/>
      <c r="AC3302" s="137"/>
      <c r="AD3302" s="137"/>
      <c r="AE3302" s="137"/>
      <c r="AF3302" s="137"/>
      <c r="AG3302" s="137"/>
      <c r="AH3302" s="137"/>
      <c r="AI3302" s="137"/>
      <c r="AJ3302" s="137"/>
      <c r="AK3302" s="137"/>
      <c r="AL3302" s="137"/>
      <c r="AM3302" s="137"/>
      <c r="AN3302" s="137"/>
      <c r="AO3302" s="137"/>
      <c r="AP3302" s="137"/>
      <c r="AQ3302" s="137"/>
      <c r="AR3302" s="137"/>
      <c r="AS3302" s="137"/>
      <c r="AT3302" s="137"/>
      <c r="AU3302" s="137"/>
      <c r="AV3302" s="137"/>
      <c r="AW3302" s="137"/>
      <c r="AX3302" s="137"/>
      <c r="AY3302" s="137"/>
      <c r="AZ3302" s="137"/>
      <c r="BA3302" s="137"/>
      <c r="BB3302" s="137"/>
      <c r="BC3302" s="137"/>
      <c r="BD3302" s="137"/>
      <c r="BE3302" s="137"/>
      <c r="BF3302" s="137"/>
      <c r="BG3302" s="137"/>
      <c r="BH3302" s="137"/>
      <c r="BI3302" s="137"/>
      <c r="BJ3302" s="137"/>
      <c r="BK3302" s="137"/>
      <c r="BL3302" s="137"/>
      <c r="BM3302" s="137"/>
      <c r="BN3302" s="137"/>
      <c r="BO3302" s="137"/>
      <c r="BP3302" s="137"/>
      <c r="BQ3302" s="137"/>
      <c r="BR3302" s="137"/>
      <c r="BS3302" s="137"/>
      <c r="BT3302" s="137"/>
      <c r="BU3302" s="137"/>
      <c r="BV3302" s="137"/>
      <c r="BW3302" s="137"/>
      <c r="BX3302" s="137"/>
      <c r="BY3302" s="137"/>
      <c r="BZ3302" s="137"/>
      <c r="CA3302" s="137"/>
      <c r="CB3302" s="137"/>
      <c r="CC3302" s="137"/>
      <c r="CD3302" s="137"/>
      <c r="CE3302" s="137"/>
      <c r="CF3302" s="137"/>
      <c r="CG3302" s="137"/>
      <c r="CH3302" s="137"/>
      <c r="CI3302" s="137"/>
      <c r="CJ3302" s="137"/>
      <c r="CK3302" s="137"/>
      <c r="CL3302" s="137"/>
      <c r="CM3302" s="137"/>
      <c r="CN3302" s="137"/>
      <c r="CO3302" s="137"/>
      <c r="CP3302" s="137"/>
      <c r="CQ3302" s="137"/>
      <c r="CR3302" s="137"/>
      <c r="CS3302" s="137"/>
      <c r="CT3302" s="137"/>
      <c r="CU3302" s="137"/>
      <c r="CV3302" s="137"/>
      <c r="CW3302" s="137"/>
      <c r="CX3302" s="137"/>
      <c r="CY3302" s="137"/>
      <c r="CZ3302" s="137"/>
      <c r="DA3302" s="137"/>
      <c r="DB3302" s="137"/>
      <c r="DC3302" s="137"/>
      <c r="DD3302" s="137"/>
      <c r="DE3302" s="137"/>
      <c r="DF3302" s="137"/>
      <c r="DG3302" s="137"/>
      <c r="DH3302" s="137"/>
      <c r="DI3302" s="137"/>
      <c r="DJ3302" s="137"/>
      <c r="DK3302" s="137"/>
      <c r="DL3302" s="137"/>
      <c r="DM3302" s="137"/>
      <c r="DN3302" s="137"/>
      <c r="DO3302" s="137"/>
      <c r="DP3302" s="137"/>
      <c r="DQ3302" s="137"/>
      <c r="DR3302" s="137"/>
      <c r="DS3302" s="137"/>
      <c r="DT3302" s="137"/>
      <c r="DU3302" s="137"/>
      <c r="DV3302" s="137"/>
      <c r="DW3302" s="137"/>
      <c r="DX3302" s="137"/>
      <c r="DY3302" s="137"/>
      <c r="DZ3302" s="137"/>
      <c r="EA3302" s="137"/>
      <c r="EB3302" s="137"/>
      <c r="EC3302" s="137"/>
      <c r="ED3302" s="137"/>
      <c r="EE3302" s="137"/>
      <c r="EF3302" s="137"/>
      <c r="EG3302" s="137"/>
      <c r="EH3302" s="137"/>
      <c r="EI3302" s="137"/>
      <c r="EJ3302" s="137"/>
      <c r="EK3302" s="137"/>
      <c r="EL3302" s="137"/>
      <c r="EM3302" s="137"/>
      <c r="EN3302" s="137"/>
      <c r="EO3302" s="137"/>
      <c r="EP3302" s="137"/>
      <c r="EQ3302" s="137"/>
      <c r="ER3302" s="137"/>
      <c r="ES3302" s="137"/>
      <c r="ET3302" s="137"/>
      <c r="EU3302" s="137"/>
      <c r="EV3302" s="137"/>
      <c r="EW3302" s="137"/>
      <c r="EX3302" s="137"/>
      <c r="EY3302" s="137"/>
      <c r="EZ3302" s="137"/>
      <c r="FA3302" s="137"/>
      <c r="FB3302" s="137"/>
      <c r="FC3302" s="137"/>
      <c r="FD3302" s="137"/>
      <c r="FE3302" s="137"/>
      <c r="FF3302" s="137"/>
      <c r="FG3302" s="137"/>
      <c r="FH3302" s="137"/>
      <c r="FI3302" s="137"/>
      <c r="FJ3302" s="137"/>
      <c r="FK3302" s="137"/>
      <c r="FL3302" s="137"/>
      <c r="FM3302" s="137"/>
      <c r="FN3302" s="137"/>
      <c r="FO3302" s="137"/>
      <c r="FP3302" s="137"/>
      <c r="FQ3302" s="137"/>
      <c r="FR3302" s="137"/>
      <c r="FS3302" s="137"/>
      <c r="FT3302" s="137"/>
      <c r="FU3302" s="137"/>
      <c r="FV3302" s="137"/>
      <c r="FW3302" s="137"/>
      <c r="FX3302" s="137"/>
      <c r="FY3302" s="137"/>
      <c r="FZ3302" s="137"/>
      <c r="GA3302" s="137"/>
      <c r="GB3302" s="137"/>
      <c r="GC3302" s="137"/>
      <c r="GD3302" s="137"/>
      <c r="GE3302" s="137"/>
      <c r="GF3302" s="137"/>
      <c r="GG3302" s="137"/>
      <c r="GH3302" s="137"/>
      <c r="GI3302" s="137"/>
      <c r="GJ3302" s="137"/>
      <c r="GK3302" s="137"/>
      <c r="GL3302" s="137"/>
      <c r="GM3302" s="137"/>
      <c r="GN3302" s="137"/>
      <c r="GO3302" s="137"/>
      <c r="GP3302" s="137"/>
      <c r="GQ3302" s="137"/>
      <c r="GR3302" s="137"/>
      <c r="GS3302" s="137"/>
      <c r="GT3302" s="137"/>
      <c r="GU3302" s="137"/>
      <c r="GV3302" s="137"/>
      <c r="GW3302" s="137"/>
      <c r="GX3302" s="137"/>
      <c r="GY3302" s="137"/>
      <c r="GZ3302" s="137"/>
      <c r="HA3302" s="137"/>
      <c r="HB3302" s="137"/>
      <c r="HC3302" s="137"/>
      <c r="HD3302" s="137"/>
      <c r="HE3302" s="137"/>
      <c r="HF3302" s="137"/>
      <c r="HG3302" s="137"/>
      <c r="HH3302" s="137"/>
      <c r="HI3302" s="137"/>
      <c r="HJ3302" s="137"/>
      <c r="HK3302" s="137"/>
      <c r="HL3302" s="137"/>
      <c r="HM3302" s="137"/>
      <c r="HN3302" s="137"/>
      <c r="HO3302" s="137"/>
      <c r="HP3302" s="137"/>
      <c r="HQ3302" s="137"/>
      <c r="HR3302" s="137"/>
      <c r="HS3302" s="137"/>
      <c r="HT3302" s="137"/>
      <c r="HU3302" s="137"/>
      <c r="HV3302" s="137"/>
      <c r="HW3302" s="137"/>
      <c r="HX3302" s="137"/>
      <c r="HY3302" s="137"/>
      <c r="HZ3302" s="137"/>
      <c r="IA3302" s="137"/>
      <c r="IB3302" s="137"/>
      <c r="IC3302" s="137"/>
      <c r="ID3302" s="137"/>
      <c r="IE3302" s="137"/>
      <c r="IF3302" s="137"/>
      <c r="IG3302" s="137"/>
      <c r="IH3302" s="137"/>
      <c r="II3302" s="137"/>
      <c r="IJ3302" s="137"/>
      <c r="IK3302" s="137"/>
      <c r="IL3302" s="137"/>
      <c r="IM3302" s="137"/>
      <c r="IN3302" s="137"/>
      <c r="IO3302" s="137"/>
      <c r="IP3302" s="137"/>
      <c r="IQ3302" s="137"/>
      <c r="IR3302" s="137"/>
      <c r="IS3302" s="137"/>
      <c r="IT3302" s="137"/>
      <c r="IU3302" s="137"/>
      <c r="IV3302" s="137"/>
      <c r="IW3302" s="137"/>
      <c r="IX3302" s="137"/>
      <c r="IY3302" s="137"/>
      <c r="IZ3302" s="137"/>
      <c r="JA3302" s="137"/>
      <c r="JB3302" s="137"/>
      <c r="JC3302" s="137"/>
      <c r="JD3302" s="137"/>
      <c r="JE3302" s="137"/>
      <c r="JF3302" s="137"/>
      <c r="JG3302" s="137"/>
      <c r="JH3302" s="137"/>
      <c r="JI3302" s="137"/>
      <c r="JJ3302" s="137"/>
      <c r="JK3302" s="137"/>
      <c r="JL3302" s="137"/>
      <c r="JM3302" s="137"/>
      <c r="JN3302" s="137"/>
      <c r="JO3302" s="137"/>
      <c r="JP3302" s="137"/>
      <c r="JQ3302" s="137"/>
      <c r="JR3302" s="137"/>
      <c r="JS3302" s="137"/>
      <c r="JT3302" s="137"/>
      <c r="JU3302" s="137"/>
      <c r="JV3302" s="137"/>
      <c r="JW3302" s="137"/>
      <c r="JX3302" s="137"/>
      <c r="JY3302" s="137"/>
      <c r="JZ3302" s="137"/>
      <c r="KA3302" s="137"/>
      <c r="KB3302" s="137"/>
      <c r="KC3302" s="137"/>
      <c r="KD3302" s="137"/>
      <c r="KE3302" s="137"/>
      <c r="KF3302" s="137"/>
      <c r="KG3302" s="137"/>
      <c r="KH3302" s="137"/>
      <c r="KI3302" s="137"/>
      <c r="KJ3302" s="137"/>
      <c r="KK3302" s="137"/>
      <c r="KL3302" s="137"/>
      <c r="KM3302" s="137"/>
      <c r="KN3302" s="137"/>
      <c r="KO3302" s="137"/>
      <c r="KP3302" s="137"/>
      <c r="KQ3302" s="137"/>
      <c r="KR3302" s="137"/>
      <c r="KS3302" s="137"/>
      <c r="KT3302" s="137"/>
      <c r="KU3302" s="137"/>
      <c r="KV3302" s="137"/>
      <c r="KW3302" s="137"/>
      <c r="KX3302" s="137"/>
      <c r="KY3302" s="137"/>
      <c r="KZ3302" s="137"/>
      <c r="LA3302" s="137"/>
      <c r="LB3302" s="137"/>
      <c r="LC3302" s="137"/>
      <c r="LD3302" s="137"/>
      <c r="LE3302" s="137"/>
      <c r="LF3302" s="137"/>
      <c r="LG3302" s="137"/>
      <c r="LH3302" s="137"/>
      <c r="LI3302" s="137"/>
      <c r="LJ3302" s="137"/>
      <c r="LK3302" s="137"/>
      <c r="LL3302" s="137"/>
      <c r="LM3302" s="137"/>
      <c r="LN3302" s="137"/>
      <c r="LO3302" s="137"/>
      <c r="LP3302" s="137"/>
      <c r="LQ3302" s="137"/>
      <c r="LR3302" s="137"/>
      <c r="LS3302" s="137"/>
      <c r="LT3302" s="137"/>
      <c r="LU3302" s="137"/>
      <c r="LV3302" s="137"/>
      <c r="LW3302" s="137"/>
      <c r="LX3302" s="137"/>
      <c r="LY3302" s="137"/>
      <c r="LZ3302" s="137"/>
      <c r="MA3302" s="137"/>
      <c r="MB3302" s="137"/>
      <c r="MC3302" s="137"/>
      <c r="MD3302" s="137"/>
      <c r="ME3302" s="137"/>
      <c r="MF3302" s="137"/>
      <c r="MG3302" s="137"/>
      <c r="MH3302" s="137"/>
      <c r="MI3302" s="137"/>
      <c r="MJ3302" s="137"/>
      <c r="MK3302" s="137"/>
      <c r="ML3302" s="137"/>
      <c r="MM3302" s="137"/>
      <c r="MN3302" s="137"/>
      <c r="MO3302" s="137"/>
      <c r="MP3302" s="137"/>
      <c r="MQ3302" s="137"/>
      <c r="MR3302" s="137"/>
      <c r="MS3302" s="137"/>
      <c r="MT3302" s="137"/>
      <c r="MU3302" s="137"/>
      <c r="MV3302" s="137"/>
      <c r="MW3302" s="137"/>
      <c r="MX3302" s="137"/>
      <c r="MY3302" s="137"/>
      <c r="MZ3302" s="137"/>
      <c r="NA3302" s="137"/>
      <c r="NB3302" s="137"/>
      <c r="NC3302" s="137"/>
      <c r="ND3302" s="137"/>
      <c r="NE3302" s="137"/>
      <c r="NF3302" s="137"/>
      <c r="NG3302" s="137"/>
      <c r="NH3302" s="137"/>
      <c r="NI3302" s="137"/>
      <c r="NJ3302" s="137"/>
      <c r="NK3302" s="137"/>
      <c r="NL3302" s="137"/>
      <c r="NM3302" s="137"/>
      <c r="NN3302" s="137"/>
      <c r="NO3302" s="137"/>
      <c r="NP3302" s="137"/>
      <c r="NQ3302" s="137"/>
      <c r="NR3302" s="137"/>
      <c r="NS3302" s="137"/>
      <c r="NT3302" s="137"/>
      <c r="NU3302" s="137"/>
      <c r="NV3302" s="137"/>
      <c r="NW3302" s="137"/>
      <c r="NX3302" s="137"/>
      <c r="NY3302" s="137"/>
      <c r="NZ3302" s="137"/>
      <c r="OA3302" s="137"/>
      <c r="OB3302" s="137"/>
      <c r="OC3302" s="137"/>
      <c r="OD3302" s="137"/>
      <c r="OE3302" s="137"/>
      <c r="OF3302" s="137"/>
      <c r="OG3302" s="137"/>
      <c r="OH3302" s="137"/>
      <c r="OI3302" s="137"/>
      <c r="OJ3302" s="137"/>
      <c r="OK3302" s="137"/>
      <c r="OL3302" s="137"/>
      <c r="OM3302" s="137"/>
      <c r="ON3302" s="137"/>
      <c r="OO3302" s="137"/>
      <c r="OP3302" s="137"/>
      <c r="OQ3302" s="137"/>
      <c r="OR3302" s="137"/>
      <c r="OS3302" s="137"/>
      <c r="OT3302" s="137"/>
      <c r="OU3302" s="137"/>
      <c r="OV3302" s="137"/>
      <c r="OW3302" s="137"/>
      <c r="OX3302" s="137"/>
      <c r="OY3302" s="137"/>
      <c r="OZ3302" s="137"/>
      <c r="PA3302" s="137"/>
      <c r="PB3302" s="137"/>
      <c r="PC3302" s="137"/>
      <c r="PD3302" s="137"/>
      <c r="PE3302" s="137"/>
      <c r="PF3302" s="137"/>
      <c r="PG3302" s="137"/>
      <c r="PH3302" s="137"/>
      <c r="PI3302" s="137"/>
      <c r="PJ3302" s="137"/>
      <c r="PK3302" s="137"/>
      <c r="PL3302" s="137"/>
      <c r="PM3302" s="137"/>
      <c r="PN3302" s="137"/>
      <c r="PO3302" s="137"/>
      <c r="PP3302" s="137"/>
      <c r="PQ3302" s="137"/>
      <c r="PR3302" s="137"/>
      <c r="PS3302" s="137"/>
      <c r="PT3302" s="137"/>
      <c r="PU3302" s="137"/>
      <c r="PV3302" s="137"/>
      <c r="PW3302" s="137"/>
      <c r="PX3302" s="137"/>
      <c r="PY3302" s="137"/>
      <c r="PZ3302" s="137"/>
      <c r="QA3302" s="137"/>
      <c r="QB3302" s="137"/>
      <c r="QC3302" s="137"/>
      <c r="QD3302" s="137"/>
      <c r="QE3302" s="137"/>
      <c r="QF3302" s="137"/>
      <c r="QG3302" s="137"/>
      <c r="QH3302" s="137"/>
      <c r="QI3302" s="137"/>
      <c r="QJ3302" s="137"/>
      <c r="QK3302" s="137"/>
      <c r="QL3302" s="137"/>
      <c r="QM3302" s="137"/>
      <c r="QN3302" s="137"/>
      <c r="QO3302" s="137"/>
      <c r="QP3302" s="137"/>
      <c r="QQ3302" s="137"/>
      <c r="QR3302" s="137"/>
      <c r="QS3302" s="137"/>
      <c r="QT3302" s="137"/>
      <c r="QU3302" s="137"/>
      <c r="QV3302" s="137"/>
      <c r="QW3302" s="137"/>
      <c r="QX3302" s="137"/>
      <c r="QY3302" s="137"/>
      <c r="QZ3302" s="137"/>
      <c r="RA3302" s="137"/>
      <c r="RB3302" s="137"/>
      <c r="RC3302" s="137"/>
      <c r="RD3302" s="137"/>
      <c r="RE3302" s="137"/>
      <c r="RF3302" s="137"/>
      <c r="RG3302" s="137"/>
      <c r="RH3302" s="137"/>
      <c r="RI3302" s="137"/>
      <c r="RJ3302" s="137"/>
      <c r="RK3302" s="137"/>
      <c r="RL3302" s="137"/>
      <c r="RM3302" s="137"/>
      <c r="RN3302" s="137"/>
      <c r="RO3302" s="137"/>
      <c r="RP3302" s="137"/>
      <c r="RQ3302" s="137"/>
      <c r="RR3302" s="137"/>
      <c r="RS3302" s="137"/>
      <c r="RT3302" s="137"/>
      <c r="RU3302" s="137"/>
      <c r="RV3302" s="137"/>
      <c r="RW3302" s="137"/>
      <c r="RX3302" s="137"/>
      <c r="RY3302" s="137"/>
      <c r="RZ3302" s="137"/>
      <c r="SA3302" s="137"/>
      <c r="SB3302" s="137"/>
      <c r="SC3302" s="137"/>
      <c r="SD3302" s="137"/>
      <c r="SE3302" s="137"/>
      <c r="SF3302" s="137"/>
      <c r="SG3302" s="137"/>
      <c r="SH3302" s="137"/>
      <c r="SI3302" s="137"/>
      <c r="SJ3302" s="137"/>
      <c r="SK3302" s="137"/>
      <c r="SL3302" s="137"/>
      <c r="SM3302" s="137"/>
      <c r="SN3302" s="137"/>
      <c r="SO3302" s="137"/>
      <c r="SP3302" s="137"/>
      <c r="SQ3302" s="137"/>
      <c r="SR3302" s="137"/>
      <c r="SS3302" s="137"/>
      <c r="ST3302" s="137"/>
      <c r="SU3302" s="137"/>
      <c r="SV3302" s="137"/>
      <c r="SW3302" s="137"/>
      <c r="SX3302" s="137"/>
      <c r="SY3302" s="137"/>
      <c r="SZ3302" s="137"/>
      <c r="TA3302" s="137"/>
      <c r="TB3302" s="137"/>
      <c r="TC3302" s="137"/>
      <c r="TD3302" s="137"/>
      <c r="TE3302" s="137"/>
      <c r="TF3302" s="137"/>
      <c r="TG3302" s="137"/>
      <c r="TH3302" s="137"/>
      <c r="TI3302" s="137"/>
      <c r="TJ3302" s="137"/>
      <c r="TK3302" s="137"/>
      <c r="TL3302" s="137"/>
      <c r="TM3302" s="137"/>
      <c r="TN3302" s="137"/>
      <c r="TO3302" s="137"/>
      <c r="TP3302" s="137"/>
      <c r="TQ3302" s="137"/>
      <c r="TR3302" s="137"/>
      <c r="TS3302" s="137"/>
      <c r="TT3302" s="137"/>
      <c r="TU3302" s="137"/>
      <c r="TV3302" s="137"/>
      <c r="TW3302" s="137"/>
      <c r="TX3302" s="137"/>
      <c r="TY3302" s="137"/>
      <c r="TZ3302" s="137"/>
      <c r="UA3302" s="137"/>
      <c r="UB3302" s="137"/>
      <c r="UC3302" s="137"/>
      <c r="UD3302" s="137"/>
      <c r="UE3302" s="137"/>
      <c r="UF3302" s="137"/>
      <c r="UG3302" s="137"/>
      <c r="UH3302" s="137"/>
      <c r="UI3302" s="137"/>
      <c r="UJ3302" s="137"/>
      <c r="UK3302" s="137"/>
      <c r="UL3302" s="137"/>
      <c r="UM3302" s="137"/>
      <c r="UN3302" s="137"/>
      <c r="UO3302" s="137"/>
      <c r="UP3302" s="137"/>
      <c r="UQ3302" s="137"/>
      <c r="UR3302" s="137"/>
      <c r="US3302" s="137"/>
      <c r="UT3302" s="137"/>
      <c r="UU3302" s="137"/>
      <c r="UV3302" s="137"/>
      <c r="UW3302" s="137"/>
      <c r="UX3302" s="137"/>
      <c r="UY3302" s="137"/>
      <c r="UZ3302" s="137"/>
      <c r="VA3302" s="137"/>
      <c r="VB3302" s="137"/>
      <c r="VC3302" s="137"/>
      <c r="VD3302" s="137"/>
      <c r="VE3302" s="137"/>
      <c r="VF3302" s="137"/>
      <c r="VG3302" s="137"/>
      <c r="VH3302" s="137"/>
      <c r="VI3302" s="137"/>
      <c r="VJ3302" s="137"/>
      <c r="VK3302" s="137"/>
      <c r="VL3302" s="137"/>
      <c r="VM3302" s="137"/>
      <c r="VN3302" s="137"/>
      <c r="VO3302" s="137"/>
      <c r="VP3302" s="137"/>
      <c r="VQ3302" s="137"/>
      <c r="VR3302" s="137"/>
      <c r="VS3302" s="137"/>
      <c r="VT3302" s="137"/>
      <c r="VU3302" s="137"/>
      <c r="VV3302" s="137"/>
      <c r="VW3302" s="137"/>
      <c r="VX3302" s="137"/>
      <c r="VY3302" s="137"/>
      <c r="VZ3302" s="137"/>
      <c r="WA3302" s="137"/>
      <c r="WB3302" s="137"/>
      <c r="WC3302" s="137"/>
      <c r="WD3302" s="137"/>
      <c r="WE3302" s="137"/>
      <c r="WF3302" s="137"/>
      <c r="WG3302" s="137"/>
      <c r="WH3302" s="137"/>
      <c r="WI3302" s="137"/>
      <c r="WJ3302" s="137"/>
      <c r="WK3302" s="137"/>
      <c r="WL3302" s="137"/>
      <c r="WM3302" s="137"/>
      <c r="WN3302" s="137"/>
      <c r="WO3302" s="137"/>
      <c r="WP3302" s="137"/>
      <c r="WQ3302" s="137"/>
      <c r="WR3302" s="137"/>
      <c r="WS3302" s="137"/>
      <c r="WT3302" s="137"/>
      <c r="WU3302" s="137"/>
      <c r="WV3302" s="137"/>
      <c r="WW3302" s="137"/>
      <c r="WX3302" s="137"/>
      <c r="WY3302" s="137"/>
      <c r="WZ3302" s="137"/>
      <c r="XA3302" s="137"/>
      <c r="XB3302" s="137"/>
      <c r="XC3302" s="137"/>
      <c r="XD3302" s="137"/>
      <c r="XE3302" s="137"/>
      <c r="XF3302" s="137"/>
      <c r="XG3302" s="137"/>
      <c r="XH3302" s="137"/>
      <c r="XI3302" s="137"/>
      <c r="XJ3302" s="137"/>
      <c r="XK3302" s="137"/>
      <c r="XL3302" s="137"/>
      <c r="XM3302" s="137"/>
      <c r="XN3302" s="137"/>
      <c r="XO3302" s="137"/>
      <c r="XP3302" s="137"/>
      <c r="XQ3302" s="137"/>
      <c r="XR3302" s="137"/>
      <c r="XS3302" s="137"/>
      <c r="XT3302" s="137"/>
      <c r="XU3302" s="137"/>
      <c r="XV3302" s="137"/>
      <c r="XW3302" s="137"/>
      <c r="XX3302" s="137"/>
      <c r="XY3302" s="137"/>
      <c r="XZ3302" s="137"/>
      <c r="YA3302" s="137"/>
      <c r="YB3302" s="137"/>
      <c r="YC3302" s="137"/>
      <c r="YD3302" s="137"/>
      <c r="YE3302" s="137"/>
      <c r="YF3302" s="137"/>
      <c r="YG3302" s="137"/>
      <c r="YH3302" s="137"/>
      <c r="YI3302" s="137"/>
      <c r="YJ3302" s="137"/>
      <c r="YK3302" s="137"/>
      <c r="YL3302" s="137"/>
      <c r="YM3302" s="137"/>
      <c r="YN3302" s="137"/>
      <c r="YO3302" s="137"/>
      <c r="YP3302" s="137"/>
      <c r="YQ3302" s="137"/>
      <c r="YR3302" s="137"/>
      <c r="YS3302" s="137"/>
      <c r="YT3302" s="137"/>
      <c r="YU3302" s="137"/>
      <c r="YV3302" s="137"/>
      <c r="YW3302" s="137"/>
      <c r="YX3302" s="137"/>
      <c r="YY3302" s="137"/>
      <c r="YZ3302" s="137"/>
      <c r="ZA3302" s="137"/>
      <c r="ZB3302" s="137"/>
      <c r="ZC3302" s="137"/>
      <c r="ZD3302" s="137"/>
      <c r="ZE3302" s="137"/>
      <c r="ZF3302" s="137"/>
      <c r="ZG3302" s="137"/>
      <c r="ZH3302" s="137"/>
      <c r="ZI3302" s="137"/>
      <c r="ZJ3302" s="137"/>
      <c r="ZK3302" s="137"/>
      <c r="ZL3302" s="137"/>
      <c r="ZM3302" s="137"/>
      <c r="ZN3302" s="137"/>
      <c r="ZO3302" s="137"/>
      <c r="ZP3302" s="137"/>
      <c r="ZQ3302" s="137"/>
      <c r="ZR3302" s="137"/>
      <c r="ZS3302" s="137"/>
      <c r="ZT3302" s="137"/>
      <c r="ZU3302" s="137"/>
      <c r="ZV3302" s="137"/>
      <c r="ZW3302" s="137"/>
      <c r="ZX3302" s="137"/>
      <c r="ZY3302" s="137"/>
      <c r="ZZ3302" s="137"/>
      <c r="AAA3302" s="137"/>
      <c r="AAB3302" s="137"/>
      <c r="AAC3302" s="137"/>
      <c r="AAD3302" s="137"/>
      <c r="AAE3302" s="137"/>
      <c r="AAF3302" s="137"/>
      <c r="AAG3302" s="137"/>
      <c r="AAH3302" s="137"/>
      <c r="AAI3302" s="137"/>
      <c r="AAJ3302" s="137"/>
      <c r="AAK3302" s="137"/>
      <c r="AAL3302" s="137"/>
      <c r="AAM3302" s="137"/>
      <c r="AAN3302" s="137"/>
      <c r="AAO3302" s="137"/>
      <c r="AAP3302" s="137"/>
      <c r="AAQ3302" s="137"/>
      <c r="AAR3302" s="137"/>
      <c r="AAS3302" s="137"/>
      <c r="AAT3302" s="137"/>
      <c r="AAU3302" s="137"/>
      <c r="AAV3302" s="137"/>
      <c r="AAW3302" s="137"/>
      <c r="AAX3302" s="137"/>
      <c r="AAY3302" s="137"/>
      <c r="AAZ3302" s="137"/>
      <c r="ABA3302" s="137"/>
      <c r="ABB3302" s="137"/>
      <c r="ABC3302" s="137"/>
      <c r="ABD3302" s="137"/>
      <c r="ABE3302" s="137"/>
      <c r="ABF3302" s="137"/>
      <c r="ABG3302" s="137"/>
      <c r="ABH3302" s="137"/>
      <c r="ABI3302" s="137"/>
      <c r="ABJ3302" s="137"/>
      <c r="ABK3302" s="137"/>
      <c r="ABL3302" s="137"/>
      <c r="ABM3302" s="137"/>
      <c r="ABN3302" s="137"/>
      <c r="ABO3302" s="137"/>
      <c r="ABP3302" s="137"/>
      <c r="ABQ3302" s="137"/>
      <c r="ABR3302" s="137"/>
      <c r="ABS3302" s="137"/>
      <c r="ABT3302" s="137"/>
      <c r="ABU3302" s="137"/>
      <c r="ABV3302" s="137"/>
      <c r="ABW3302" s="137"/>
      <c r="ABX3302" s="137"/>
      <c r="ABY3302" s="137"/>
      <c r="ABZ3302" s="137"/>
      <c r="ACA3302" s="137"/>
      <c r="ACB3302" s="137"/>
      <c r="ACC3302" s="137"/>
      <c r="ACD3302" s="137"/>
      <c r="ACE3302" s="137"/>
      <c r="ACF3302" s="137"/>
      <c r="ACG3302" s="137"/>
      <c r="ACH3302" s="137"/>
      <c r="ACI3302" s="137"/>
      <c r="ACJ3302" s="137"/>
      <c r="ACK3302" s="137"/>
      <c r="ACL3302" s="137"/>
      <c r="ACM3302" s="137"/>
      <c r="ACN3302" s="137"/>
      <c r="ACO3302" s="137"/>
      <c r="ACP3302" s="137"/>
      <c r="ACQ3302" s="137"/>
      <c r="ACR3302" s="137"/>
      <c r="ACS3302" s="137"/>
      <c r="ACT3302" s="137"/>
      <c r="ACU3302" s="137"/>
      <c r="ACV3302" s="137"/>
      <c r="ACW3302" s="137"/>
      <c r="ACX3302" s="137"/>
      <c r="ACY3302" s="137"/>
      <c r="ACZ3302" s="137"/>
      <c r="ADA3302" s="137"/>
      <c r="ADB3302" s="137"/>
      <c r="ADC3302" s="137"/>
      <c r="ADD3302" s="137"/>
      <c r="ADE3302" s="137"/>
      <c r="ADF3302" s="137"/>
      <c r="ADG3302" s="137"/>
      <c r="ADH3302" s="137"/>
      <c r="ADI3302" s="137"/>
      <c r="ADJ3302" s="137"/>
      <c r="ADK3302" s="137"/>
      <c r="ADL3302" s="137"/>
      <c r="ADM3302" s="137"/>
      <c r="ADN3302" s="137"/>
      <c r="ADO3302" s="137"/>
      <c r="ADP3302" s="137"/>
      <c r="ADQ3302" s="137"/>
      <c r="ADR3302" s="137"/>
      <c r="ADS3302" s="137"/>
      <c r="ADT3302" s="137"/>
      <c r="ADU3302" s="137"/>
      <c r="ADV3302" s="137"/>
      <c r="ADW3302" s="137"/>
      <c r="ADX3302" s="137"/>
      <c r="ADY3302" s="137"/>
      <c r="ADZ3302" s="137"/>
      <c r="AEA3302" s="137"/>
      <c r="AEB3302" s="137"/>
      <c r="AEC3302" s="137"/>
      <c r="AED3302" s="137"/>
      <c r="AEE3302" s="137"/>
      <c r="AEF3302" s="137"/>
      <c r="AEG3302" s="137"/>
      <c r="AEH3302" s="137"/>
      <c r="AEI3302" s="137"/>
      <c r="AEJ3302" s="137"/>
      <c r="AEK3302" s="137"/>
      <c r="AEL3302" s="137"/>
      <c r="AEM3302" s="137"/>
      <c r="AEN3302" s="137"/>
      <c r="AEO3302" s="137"/>
      <c r="AEP3302" s="137"/>
      <c r="AEQ3302" s="137"/>
      <c r="AER3302" s="137"/>
      <c r="AES3302" s="137"/>
      <c r="AET3302" s="137"/>
      <c r="AEU3302" s="137"/>
      <c r="AEV3302" s="137"/>
      <c r="AEW3302" s="137"/>
      <c r="AEX3302" s="137"/>
      <c r="AEY3302" s="137"/>
      <c r="AEZ3302" s="137"/>
      <c r="AFA3302" s="137"/>
      <c r="AFB3302" s="137"/>
      <c r="AFC3302" s="137"/>
      <c r="AFD3302" s="137"/>
      <c r="AFE3302" s="137"/>
      <c r="AFF3302" s="137"/>
      <c r="AFG3302" s="137"/>
      <c r="AFH3302" s="137"/>
      <c r="AFI3302" s="137"/>
      <c r="AFJ3302" s="137"/>
      <c r="AFK3302" s="137"/>
      <c r="AFL3302" s="137"/>
      <c r="AFM3302" s="137"/>
      <c r="AFN3302" s="137"/>
      <c r="AFO3302" s="137"/>
      <c r="AFP3302" s="137"/>
      <c r="AFQ3302" s="137"/>
      <c r="AFR3302" s="137"/>
      <c r="AFS3302" s="137"/>
      <c r="AFT3302" s="137"/>
      <c r="AFU3302" s="137"/>
      <c r="AFV3302" s="137"/>
      <c r="AFW3302" s="137"/>
      <c r="AFX3302" s="137"/>
      <c r="AFY3302" s="137"/>
      <c r="AFZ3302" s="137"/>
      <c r="AGA3302" s="137"/>
      <c r="AGB3302" s="137"/>
      <c r="AGC3302" s="137"/>
      <c r="AGD3302" s="137"/>
      <c r="AGE3302" s="137"/>
      <c r="AGF3302" s="137"/>
      <c r="AGG3302" s="137"/>
      <c r="AGH3302" s="137"/>
      <c r="AGI3302" s="137"/>
      <c r="AGJ3302" s="137"/>
      <c r="AGK3302" s="137"/>
      <c r="AGL3302" s="137"/>
      <c r="AGM3302" s="137"/>
      <c r="AGN3302" s="137"/>
      <c r="AGO3302" s="137"/>
      <c r="AGP3302" s="137"/>
      <c r="AGQ3302" s="137"/>
      <c r="AGR3302" s="137"/>
      <c r="AGS3302" s="137"/>
      <c r="AGT3302" s="137"/>
      <c r="AGU3302" s="137"/>
      <c r="AGV3302" s="137"/>
      <c r="AGW3302" s="137"/>
      <c r="AGX3302" s="137"/>
      <c r="AGY3302" s="137"/>
      <c r="AGZ3302" s="137"/>
      <c r="AHA3302" s="137"/>
      <c r="AHB3302" s="137"/>
      <c r="AHC3302" s="137"/>
      <c r="AHD3302" s="137"/>
      <c r="AHE3302" s="137"/>
      <c r="AHF3302" s="137"/>
      <c r="AHG3302" s="137"/>
      <c r="AHH3302" s="137"/>
      <c r="AHI3302" s="137"/>
      <c r="AHJ3302" s="137"/>
      <c r="AHK3302" s="137"/>
      <c r="AHL3302" s="137"/>
      <c r="AHM3302" s="137"/>
      <c r="AHN3302" s="137"/>
      <c r="AHO3302" s="137"/>
      <c r="AHP3302" s="137"/>
      <c r="AHQ3302" s="137"/>
      <c r="AHR3302" s="137"/>
      <c r="AHS3302" s="137"/>
      <c r="AHT3302" s="137"/>
      <c r="AHU3302" s="137"/>
      <c r="AHV3302" s="137"/>
      <c r="AHW3302" s="137"/>
      <c r="AHX3302" s="137"/>
      <c r="AHY3302" s="137"/>
      <c r="AHZ3302" s="137"/>
      <c r="AIA3302" s="137"/>
      <c r="AIB3302" s="137"/>
      <c r="AIC3302" s="137"/>
      <c r="AID3302" s="137"/>
      <c r="AIE3302" s="137"/>
      <c r="AIF3302" s="137"/>
      <c r="AIG3302" s="137"/>
      <c r="AIH3302" s="137"/>
      <c r="AII3302" s="137"/>
      <c r="AIJ3302" s="137"/>
      <c r="AIK3302" s="137"/>
      <c r="AIL3302" s="137"/>
      <c r="AIM3302" s="137"/>
      <c r="AIN3302" s="137"/>
      <c r="AIO3302" s="137"/>
      <c r="AIP3302" s="137"/>
      <c r="AIQ3302" s="137"/>
      <c r="AIR3302" s="137"/>
      <c r="AIS3302" s="137"/>
      <c r="AIT3302" s="137"/>
      <c r="AIU3302" s="137"/>
      <c r="AIV3302" s="137"/>
      <c r="AIW3302" s="137"/>
      <c r="AIX3302" s="137"/>
      <c r="AIY3302" s="137"/>
      <c r="AIZ3302" s="137"/>
      <c r="AJA3302" s="137"/>
      <c r="AJB3302" s="137"/>
      <c r="AJC3302" s="137"/>
      <c r="AJD3302" s="137"/>
      <c r="AJE3302" s="137"/>
      <c r="AJF3302" s="137"/>
      <c r="AJG3302" s="137"/>
      <c r="AJH3302" s="137"/>
      <c r="AJI3302" s="137"/>
      <c r="AJJ3302" s="137"/>
      <c r="AJK3302" s="137"/>
      <c r="AJL3302" s="137"/>
      <c r="AJM3302" s="137"/>
      <c r="AJN3302" s="137"/>
      <c r="AJO3302" s="137"/>
      <c r="AJP3302" s="137"/>
      <c r="AJQ3302" s="137"/>
      <c r="AJR3302" s="137"/>
      <c r="AJS3302" s="137"/>
      <c r="AJT3302" s="137"/>
      <c r="AJU3302" s="137"/>
      <c r="AJV3302" s="137"/>
      <c r="AJW3302" s="137"/>
      <c r="AJX3302" s="137"/>
      <c r="AJY3302" s="137"/>
      <c r="AJZ3302" s="137"/>
      <c r="AKA3302" s="137"/>
      <c r="AKB3302" s="137"/>
      <c r="AKC3302" s="137"/>
      <c r="AKD3302" s="137"/>
      <c r="AKE3302" s="137"/>
      <c r="AKF3302" s="137"/>
      <c r="AKG3302" s="137"/>
      <c r="AKH3302" s="137"/>
      <c r="AKI3302" s="137"/>
      <c r="AKJ3302" s="137"/>
      <c r="AKK3302" s="137"/>
      <c r="AKL3302" s="137"/>
      <c r="AKM3302" s="137"/>
      <c r="AKN3302" s="137"/>
      <c r="AKO3302" s="137"/>
      <c r="AKP3302" s="137"/>
      <c r="AKQ3302" s="137"/>
      <c r="AKR3302" s="137"/>
      <c r="AKS3302" s="137"/>
      <c r="AKT3302" s="137"/>
      <c r="AKU3302" s="137"/>
      <c r="AKV3302" s="137"/>
      <c r="AKW3302" s="137"/>
      <c r="AKX3302" s="137"/>
      <c r="AKY3302" s="137"/>
      <c r="AKZ3302" s="137"/>
      <c r="ALA3302" s="137"/>
      <c r="ALB3302" s="137"/>
      <c r="ALC3302" s="137"/>
      <c r="ALD3302" s="137"/>
      <c r="ALE3302" s="137"/>
      <c r="ALF3302" s="137"/>
      <c r="ALG3302" s="137"/>
      <c r="ALH3302" s="137"/>
      <c r="ALI3302" s="137"/>
      <c r="ALJ3302" s="137"/>
      <c r="ALK3302" s="137"/>
      <c r="ALL3302" s="137"/>
      <c r="ALM3302" s="137"/>
      <c r="ALN3302" s="137"/>
      <c r="ALO3302" s="137"/>
      <c r="ALP3302" s="137"/>
      <c r="ALQ3302" s="137"/>
      <c r="ALR3302" s="137"/>
      <c r="ALS3302" s="137"/>
      <c r="ALT3302" s="137"/>
      <c r="ALU3302" s="137"/>
      <c r="ALV3302" s="137"/>
      <c r="ALW3302" s="137"/>
      <c r="ALX3302" s="137"/>
      <c r="ALY3302" s="137"/>
      <c r="ALZ3302" s="137"/>
      <c r="AMA3302" s="137"/>
      <c r="AMB3302" s="137"/>
      <c r="AMC3302" s="137"/>
      <c r="AMD3302" s="137"/>
      <c r="AME3302" s="137"/>
      <c r="AMF3302" s="137"/>
      <c r="AMG3302" s="137"/>
      <c r="AMH3302" s="137"/>
      <c r="AMI3302" s="137"/>
      <c r="AMJ3302" s="137"/>
      <c r="AMK3302" s="137"/>
      <c r="AML3302" s="137"/>
      <c r="AMM3302" s="137"/>
      <c r="AMN3302" s="137"/>
      <c r="AMO3302" s="137"/>
      <c r="AMP3302" s="137"/>
      <c r="AMQ3302" s="137"/>
      <c r="AMR3302" s="137"/>
      <c r="AMS3302" s="137"/>
      <c r="AMT3302" s="137"/>
      <c r="AMU3302" s="137"/>
      <c r="AMV3302" s="137"/>
      <c r="AMW3302" s="137"/>
      <c r="AMX3302" s="137"/>
      <c r="AMY3302" s="137"/>
      <c r="AMZ3302" s="137"/>
      <c r="ANA3302" s="137"/>
      <c r="ANB3302" s="137"/>
      <c r="ANC3302" s="137"/>
      <c r="AND3302" s="137"/>
      <c r="ANE3302" s="137"/>
      <c r="ANF3302" s="137"/>
      <c r="ANG3302" s="137"/>
      <c r="ANH3302" s="137"/>
      <c r="ANI3302" s="137"/>
      <c r="ANJ3302" s="137"/>
      <c r="ANK3302" s="137"/>
      <c r="ANL3302" s="137"/>
      <c r="ANM3302" s="137"/>
      <c r="ANN3302" s="137"/>
      <c r="ANO3302" s="137"/>
      <c r="ANP3302" s="137"/>
      <c r="ANQ3302" s="137"/>
      <c r="ANR3302" s="137"/>
      <c r="ANS3302" s="137"/>
      <c r="ANT3302" s="137"/>
      <c r="ANU3302" s="137"/>
      <c r="ANV3302" s="137"/>
      <c r="ANW3302" s="137"/>
      <c r="ANX3302" s="137"/>
      <c r="ANY3302" s="137"/>
      <c r="ANZ3302" s="137"/>
      <c r="AOA3302" s="137"/>
      <c r="AOB3302" s="137"/>
      <c r="AOC3302" s="137"/>
      <c r="AOD3302" s="137"/>
      <c r="AOE3302" s="137"/>
      <c r="AOF3302" s="137"/>
      <c r="AOG3302" s="137"/>
      <c r="AOH3302" s="137"/>
      <c r="AOI3302" s="137"/>
      <c r="AOJ3302" s="137"/>
      <c r="AOK3302" s="137"/>
      <c r="AOL3302" s="137"/>
      <c r="AOM3302" s="137"/>
      <c r="AON3302" s="137"/>
      <c r="AOO3302" s="137"/>
      <c r="AOP3302" s="137"/>
      <c r="AOQ3302" s="137"/>
      <c r="AOR3302" s="137"/>
      <c r="AOS3302" s="137"/>
      <c r="AOT3302" s="137"/>
      <c r="AOU3302" s="137"/>
      <c r="AOV3302" s="137"/>
      <c r="AOW3302" s="137"/>
      <c r="AOX3302" s="137"/>
      <c r="AOY3302" s="137"/>
      <c r="AOZ3302" s="137"/>
      <c r="APA3302" s="137"/>
      <c r="APB3302" s="137"/>
      <c r="APC3302" s="137"/>
      <c r="APD3302" s="137"/>
      <c r="APE3302" s="137"/>
      <c r="APF3302" s="137"/>
      <c r="APG3302" s="137"/>
      <c r="APH3302" s="137"/>
      <c r="API3302" s="137"/>
      <c r="APJ3302" s="137"/>
      <c r="APK3302" s="137"/>
      <c r="APL3302" s="137"/>
      <c r="APM3302" s="137"/>
      <c r="APN3302" s="137"/>
      <c r="APO3302" s="137"/>
      <c r="APP3302" s="137"/>
      <c r="APQ3302" s="137"/>
      <c r="APR3302" s="137"/>
      <c r="APS3302" s="137"/>
      <c r="APT3302" s="137"/>
      <c r="APU3302" s="137"/>
      <c r="APV3302" s="137"/>
      <c r="APW3302" s="137"/>
      <c r="APX3302" s="137"/>
      <c r="APY3302" s="137"/>
      <c r="APZ3302" s="137"/>
      <c r="AQA3302" s="137"/>
      <c r="AQB3302" s="137"/>
      <c r="AQC3302" s="137"/>
      <c r="AQD3302" s="137"/>
      <c r="AQE3302" s="137"/>
      <c r="AQF3302" s="137"/>
      <c r="AQG3302" s="137"/>
      <c r="AQH3302" s="137"/>
      <c r="AQI3302" s="137"/>
      <c r="AQJ3302" s="137"/>
      <c r="AQK3302" s="137"/>
      <c r="AQL3302" s="137"/>
      <c r="AQM3302" s="137"/>
      <c r="AQN3302" s="137"/>
      <c r="AQO3302" s="137"/>
      <c r="AQP3302" s="137"/>
      <c r="AQQ3302" s="137"/>
      <c r="AQR3302" s="137"/>
      <c r="AQS3302" s="137"/>
      <c r="AQT3302" s="137"/>
      <c r="AQU3302" s="137"/>
      <c r="AQV3302" s="137"/>
      <c r="AQW3302" s="137"/>
      <c r="AQX3302" s="137"/>
      <c r="AQY3302" s="137"/>
      <c r="AQZ3302" s="137"/>
      <c r="ARA3302" s="137"/>
      <c r="ARB3302" s="137"/>
      <c r="ARC3302" s="137"/>
      <c r="ARD3302" s="137"/>
      <c r="ARE3302" s="137"/>
      <c r="ARF3302" s="137"/>
      <c r="ARG3302" s="137"/>
      <c r="ARH3302" s="137"/>
      <c r="ARI3302" s="137"/>
      <c r="ARJ3302" s="137"/>
      <c r="ARK3302" s="137"/>
      <c r="ARL3302" s="137"/>
      <c r="ARM3302" s="137"/>
      <c r="ARN3302" s="137"/>
      <c r="ARO3302" s="137"/>
      <c r="ARP3302" s="137"/>
      <c r="ARQ3302" s="137"/>
      <c r="ARR3302" s="137"/>
      <c r="ARS3302" s="137"/>
      <c r="ART3302" s="137"/>
      <c r="ARU3302" s="137"/>
      <c r="ARV3302" s="137"/>
      <c r="ARW3302" s="137"/>
      <c r="ARX3302" s="137"/>
      <c r="ARY3302" s="137"/>
      <c r="ARZ3302" s="137"/>
      <c r="ASA3302" s="137"/>
      <c r="ASB3302" s="137"/>
      <c r="ASC3302" s="137"/>
      <c r="ASD3302" s="137"/>
      <c r="ASE3302" s="137"/>
      <c r="ASF3302" s="137"/>
      <c r="ASG3302" s="137"/>
      <c r="ASH3302" s="137"/>
      <c r="ASI3302" s="137"/>
      <c r="ASJ3302" s="137"/>
      <c r="ASK3302" s="137"/>
      <c r="ASL3302" s="137"/>
      <c r="ASM3302" s="137"/>
      <c r="ASN3302" s="137"/>
      <c r="ASO3302" s="137"/>
      <c r="ASP3302" s="137"/>
      <c r="ASQ3302" s="137"/>
      <c r="ASR3302" s="137"/>
      <c r="ASS3302" s="137"/>
      <c r="AST3302" s="137"/>
      <c r="ASU3302" s="137"/>
      <c r="ASV3302" s="137"/>
      <c r="ASW3302" s="137"/>
      <c r="ASX3302" s="137"/>
      <c r="ASY3302" s="137"/>
      <c r="ASZ3302" s="137"/>
      <c r="ATA3302" s="137"/>
      <c r="ATB3302" s="137"/>
      <c r="ATC3302" s="137"/>
      <c r="ATD3302" s="137"/>
      <c r="ATE3302" s="137"/>
      <c r="ATF3302" s="137"/>
      <c r="ATG3302" s="137"/>
      <c r="ATH3302" s="137"/>
      <c r="ATI3302" s="137"/>
      <c r="ATJ3302" s="137"/>
      <c r="ATK3302" s="137"/>
      <c r="ATL3302" s="137"/>
      <c r="ATM3302" s="137"/>
      <c r="ATN3302" s="137"/>
      <c r="ATO3302" s="137"/>
      <c r="ATP3302" s="137"/>
      <c r="ATQ3302" s="137"/>
      <c r="ATR3302" s="137"/>
      <c r="ATS3302" s="137"/>
      <c r="ATT3302" s="137"/>
      <c r="ATU3302" s="137"/>
      <c r="ATV3302" s="137"/>
      <c r="ATW3302" s="137"/>
      <c r="ATX3302" s="137"/>
      <c r="ATY3302" s="137"/>
      <c r="ATZ3302" s="137"/>
      <c r="AUA3302" s="137"/>
      <c r="AUB3302" s="137"/>
      <c r="AUC3302" s="137"/>
      <c r="AUD3302" s="137"/>
      <c r="AUE3302" s="137"/>
      <c r="AUF3302" s="137"/>
      <c r="AUG3302" s="137"/>
      <c r="AUH3302" s="137"/>
      <c r="AUI3302" s="137"/>
      <c r="AUJ3302" s="137"/>
      <c r="AUK3302" s="137"/>
      <c r="AUL3302" s="137"/>
      <c r="AUM3302" s="137"/>
      <c r="AUN3302" s="137"/>
      <c r="AUO3302" s="137"/>
      <c r="AUP3302" s="137"/>
      <c r="AUQ3302" s="137"/>
      <c r="AUR3302" s="137"/>
      <c r="AUS3302" s="137"/>
      <c r="AUT3302" s="137"/>
      <c r="AUU3302" s="137"/>
      <c r="AUV3302" s="137"/>
      <c r="AUW3302" s="137"/>
      <c r="AUX3302" s="137"/>
      <c r="AUY3302" s="137"/>
      <c r="AUZ3302" s="137"/>
      <c r="AVA3302" s="137"/>
      <c r="AVB3302" s="137"/>
      <c r="AVC3302" s="137"/>
      <c r="AVD3302" s="137"/>
      <c r="AVE3302" s="137"/>
      <c r="AVF3302" s="137"/>
      <c r="AVG3302" s="137"/>
      <c r="AVH3302" s="137"/>
      <c r="AVI3302" s="137"/>
      <c r="AVJ3302" s="137"/>
      <c r="AVK3302" s="137"/>
      <c r="AVL3302" s="137"/>
      <c r="AVM3302" s="137"/>
      <c r="AVN3302" s="137"/>
      <c r="AVO3302" s="137"/>
      <c r="AVP3302" s="137"/>
      <c r="AVQ3302" s="137"/>
      <c r="AVR3302" s="137"/>
      <c r="AVS3302" s="137"/>
      <c r="AVT3302" s="137"/>
      <c r="AVU3302" s="137"/>
      <c r="AVV3302" s="137"/>
      <c r="AVW3302" s="137"/>
      <c r="AVX3302" s="137"/>
      <c r="AVY3302" s="137"/>
      <c r="AVZ3302" s="137"/>
      <c r="AWA3302" s="137"/>
      <c r="AWB3302" s="137"/>
      <c r="AWC3302" s="137"/>
      <c r="AWD3302" s="137"/>
      <c r="AWE3302" s="137"/>
      <c r="AWF3302" s="137"/>
      <c r="AWG3302" s="137"/>
      <c r="AWH3302" s="137"/>
      <c r="AWI3302" s="137"/>
      <c r="AWJ3302" s="137"/>
      <c r="AWK3302" s="137"/>
      <c r="AWL3302" s="137"/>
      <c r="AWM3302" s="137"/>
      <c r="AWN3302" s="137"/>
      <c r="AWO3302" s="137"/>
      <c r="AWP3302" s="137"/>
      <c r="AWQ3302" s="137"/>
      <c r="AWR3302" s="137"/>
      <c r="AWS3302" s="137"/>
      <c r="AWT3302" s="137"/>
      <c r="AWU3302" s="137"/>
      <c r="AWV3302" s="137"/>
      <c r="AWW3302" s="137"/>
      <c r="AWX3302" s="137"/>
      <c r="AWY3302" s="137"/>
      <c r="AWZ3302" s="137"/>
      <c r="AXA3302" s="137"/>
      <c r="AXB3302" s="137"/>
      <c r="AXC3302" s="137"/>
      <c r="AXD3302" s="137"/>
      <c r="AXE3302" s="137"/>
      <c r="AXF3302" s="137"/>
      <c r="AXG3302" s="137"/>
      <c r="AXH3302" s="137"/>
      <c r="AXI3302" s="137"/>
      <c r="AXJ3302" s="137"/>
      <c r="AXK3302" s="137"/>
      <c r="AXL3302" s="137"/>
      <c r="AXM3302" s="137"/>
      <c r="AXN3302" s="137"/>
      <c r="AXO3302" s="137"/>
      <c r="AXP3302" s="137"/>
      <c r="AXQ3302" s="137"/>
      <c r="AXR3302" s="137"/>
      <c r="AXS3302" s="137"/>
      <c r="AXT3302" s="137"/>
      <c r="AXU3302" s="137"/>
      <c r="AXV3302" s="137"/>
      <c r="AXW3302" s="137"/>
      <c r="AXX3302" s="137"/>
      <c r="AXY3302" s="137"/>
      <c r="AXZ3302" s="137"/>
      <c r="AYA3302" s="137"/>
      <c r="AYB3302" s="137"/>
      <c r="AYC3302" s="137"/>
      <c r="AYD3302" s="137"/>
      <c r="AYE3302" s="137"/>
      <c r="AYF3302" s="137"/>
      <c r="AYG3302" s="137"/>
      <c r="AYH3302" s="137"/>
      <c r="AYI3302" s="137"/>
      <c r="AYJ3302" s="137"/>
      <c r="AYK3302" s="137"/>
      <c r="AYL3302" s="137"/>
      <c r="AYM3302" s="137"/>
      <c r="AYN3302" s="137"/>
      <c r="AYO3302" s="137"/>
      <c r="AYP3302" s="137"/>
      <c r="AYQ3302" s="137"/>
      <c r="AYR3302" s="137"/>
      <c r="AYS3302" s="137"/>
      <c r="AYT3302" s="137"/>
      <c r="AYU3302" s="137"/>
      <c r="AYV3302" s="137"/>
      <c r="AYW3302" s="137"/>
      <c r="AYX3302" s="137"/>
      <c r="AYY3302" s="137"/>
      <c r="AYZ3302" s="137"/>
      <c r="AZA3302" s="137"/>
      <c r="AZB3302" s="137"/>
      <c r="AZC3302" s="137"/>
      <c r="AZD3302" s="137"/>
      <c r="AZE3302" s="137"/>
      <c r="AZF3302" s="137"/>
      <c r="AZG3302" s="137"/>
      <c r="AZH3302" s="137"/>
      <c r="AZI3302" s="137"/>
      <c r="AZJ3302" s="137"/>
      <c r="AZK3302" s="137"/>
      <c r="AZL3302" s="137"/>
      <c r="AZM3302" s="137"/>
      <c r="AZN3302" s="137"/>
      <c r="AZO3302" s="137"/>
      <c r="AZP3302" s="137"/>
      <c r="AZQ3302" s="137"/>
      <c r="AZR3302" s="137"/>
      <c r="AZS3302" s="137"/>
      <c r="AZT3302" s="137"/>
      <c r="AZU3302" s="137"/>
      <c r="AZV3302" s="137"/>
      <c r="AZW3302" s="137"/>
      <c r="AZX3302" s="137"/>
      <c r="AZY3302" s="137"/>
      <c r="AZZ3302" s="137"/>
      <c r="BAA3302" s="137"/>
      <c r="BAB3302" s="137"/>
      <c r="BAC3302" s="137"/>
      <c r="BAD3302" s="137"/>
      <c r="BAE3302" s="137"/>
      <c r="BAF3302" s="137"/>
      <c r="BAG3302" s="137"/>
      <c r="BAH3302" s="137"/>
      <c r="BAI3302" s="137"/>
      <c r="BAJ3302" s="137"/>
      <c r="BAK3302" s="137"/>
      <c r="BAL3302" s="137"/>
      <c r="BAM3302" s="137"/>
      <c r="BAN3302" s="137"/>
      <c r="BAO3302" s="137"/>
      <c r="BAP3302" s="137"/>
      <c r="BAQ3302" s="137"/>
      <c r="BAR3302" s="137"/>
      <c r="BAS3302" s="137"/>
      <c r="BAT3302" s="137"/>
      <c r="BAU3302" s="137"/>
      <c r="BAV3302" s="137"/>
      <c r="BAW3302" s="137"/>
      <c r="BAX3302" s="137"/>
      <c r="BAY3302" s="137"/>
      <c r="BAZ3302" s="137"/>
      <c r="BBA3302" s="137"/>
      <c r="BBB3302" s="137"/>
      <c r="BBC3302" s="137"/>
      <c r="BBD3302" s="137"/>
      <c r="BBE3302" s="137"/>
      <c r="BBF3302" s="137"/>
      <c r="BBG3302" s="137"/>
      <c r="BBH3302" s="137"/>
      <c r="BBI3302" s="137"/>
      <c r="BBJ3302" s="137"/>
      <c r="BBK3302" s="137"/>
      <c r="BBL3302" s="137"/>
      <c r="BBM3302" s="137"/>
      <c r="BBN3302" s="137"/>
      <c r="BBO3302" s="137"/>
      <c r="BBP3302" s="137"/>
      <c r="BBQ3302" s="137"/>
      <c r="BBR3302" s="137"/>
      <c r="BBS3302" s="137"/>
      <c r="BBT3302" s="137"/>
      <c r="BBU3302" s="137"/>
      <c r="BBV3302" s="137"/>
      <c r="BBW3302" s="137"/>
      <c r="BBX3302" s="137"/>
      <c r="BBY3302" s="137"/>
      <c r="BBZ3302" s="137"/>
      <c r="BCA3302" s="137"/>
      <c r="BCB3302" s="137"/>
      <c r="BCC3302" s="137"/>
      <c r="BCD3302" s="137"/>
      <c r="BCE3302" s="137"/>
      <c r="BCF3302" s="137"/>
      <c r="BCG3302" s="137"/>
      <c r="BCH3302" s="137"/>
      <c r="BCI3302" s="137"/>
      <c r="BCJ3302" s="137"/>
      <c r="BCK3302" s="137"/>
      <c r="BCL3302" s="137"/>
      <c r="BCM3302" s="137"/>
      <c r="BCN3302" s="137"/>
      <c r="BCO3302" s="137"/>
      <c r="BCP3302" s="137"/>
      <c r="BCQ3302" s="137"/>
      <c r="BCR3302" s="137"/>
      <c r="BCS3302" s="137"/>
      <c r="BCT3302" s="137"/>
      <c r="BCU3302" s="137"/>
      <c r="BCV3302" s="137"/>
      <c r="BCW3302" s="137"/>
      <c r="BCX3302" s="137"/>
      <c r="BCY3302" s="137"/>
      <c r="BCZ3302" s="137"/>
      <c r="BDA3302" s="137"/>
      <c r="BDB3302" s="137"/>
      <c r="BDC3302" s="137"/>
      <c r="BDD3302" s="137"/>
      <c r="BDE3302" s="137"/>
      <c r="BDF3302" s="137"/>
      <c r="BDG3302" s="137"/>
      <c r="BDH3302" s="137"/>
      <c r="BDI3302" s="137"/>
      <c r="BDJ3302" s="137"/>
      <c r="BDK3302" s="137"/>
      <c r="BDL3302" s="137"/>
      <c r="BDM3302" s="137"/>
      <c r="BDN3302" s="137"/>
      <c r="BDO3302" s="137"/>
      <c r="BDP3302" s="137"/>
      <c r="BDQ3302" s="137"/>
      <c r="BDR3302" s="137"/>
      <c r="BDS3302" s="137"/>
      <c r="BDT3302" s="137"/>
      <c r="BDU3302" s="137"/>
      <c r="BDV3302" s="137"/>
      <c r="BDW3302" s="137"/>
      <c r="BDX3302" s="137"/>
      <c r="BDY3302" s="137"/>
      <c r="BDZ3302" s="137"/>
      <c r="BEA3302" s="137"/>
      <c r="BEB3302" s="137"/>
      <c r="BEC3302" s="137"/>
      <c r="BED3302" s="137"/>
      <c r="BEE3302" s="137"/>
      <c r="BEF3302" s="137"/>
      <c r="BEG3302" s="137"/>
      <c r="BEH3302" s="137"/>
      <c r="BEI3302" s="137"/>
      <c r="BEJ3302" s="137"/>
      <c r="BEK3302" s="137"/>
      <c r="BEL3302" s="137"/>
      <c r="BEM3302" s="137"/>
      <c r="BEN3302" s="137"/>
      <c r="BEO3302" s="137"/>
      <c r="BEP3302" s="137"/>
      <c r="BEQ3302" s="137"/>
      <c r="BER3302" s="137"/>
      <c r="BES3302" s="137"/>
      <c r="BET3302" s="137"/>
      <c r="BEU3302" s="137"/>
      <c r="BEV3302" s="137"/>
      <c r="BEW3302" s="137"/>
      <c r="BEX3302" s="137"/>
      <c r="BEY3302" s="137"/>
      <c r="BEZ3302" s="137"/>
      <c r="BFA3302" s="137"/>
      <c r="BFB3302" s="137"/>
      <c r="BFC3302" s="137"/>
      <c r="BFD3302" s="137"/>
      <c r="BFE3302" s="137"/>
      <c r="BFF3302" s="137"/>
      <c r="BFG3302" s="137"/>
      <c r="BFH3302" s="137"/>
      <c r="BFI3302" s="137"/>
      <c r="BFJ3302" s="137"/>
      <c r="BFK3302" s="137"/>
      <c r="BFL3302" s="137"/>
      <c r="BFM3302" s="137"/>
      <c r="BFN3302" s="137"/>
      <c r="BFO3302" s="137"/>
      <c r="BFP3302" s="137"/>
      <c r="BFQ3302" s="137"/>
      <c r="BFR3302" s="137"/>
      <c r="BFS3302" s="137"/>
      <c r="BFT3302" s="137"/>
      <c r="BFU3302" s="137"/>
      <c r="BFV3302" s="137"/>
      <c r="BFW3302" s="137"/>
      <c r="BFX3302" s="137"/>
      <c r="BFY3302" s="137"/>
      <c r="BFZ3302" s="137"/>
      <c r="BGA3302" s="137"/>
      <c r="BGB3302" s="137"/>
      <c r="BGC3302" s="137"/>
      <c r="BGD3302" s="137"/>
      <c r="BGE3302" s="137"/>
      <c r="BGF3302" s="137"/>
      <c r="BGG3302" s="137"/>
      <c r="BGH3302" s="137"/>
      <c r="BGI3302" s="137"/>
      <c r="BGJ3302" s="137"/>
      <c r="BGK3302" s="137"/>
      <c r="BGL3302" s="137"/>
      <c r="BGM3302" s="137"/>
      <c r="BGN3302" s="137"/>
      <c r="BGO3302" s="137"/>
      <c r="BGP3302" s="137"/>
      <c r="BGQ3302" s="137"/>
      <c r="BGR3302" s="137"/>
      <c r="BGS3302" s="137"/>
      <c r="BGT3302" s="137"/>
      <c r="BGU3302" s="137"/>
      <c r="BGV3302" s="137"/>
      <c r="BGW3302" s="137"/>
      <c r="BGX3302" s="137"/>
      <c r="BGY3302" s="137"/>
      <c r="BGZ3302" s="137"/>
      <c r="BHA3302" s="137"/>
      <c r="BHB3302" s="137"/>
      <c r="BHC3302" s="137"/>
      <c r="BHD3302" s="137"/>
      <c r="BHE3302" s="137"/>
      <c r="BHF3302" s="137"/>
      <c r="BHG3302" s="137"/>
      <c r="BHH3302" s="137"/>
      <c r="BHI3302" s="137"/>
      <c r="BHJ3302" s="137"/>
      <c r="BHK3302" s="137"/>
      <c r="BHL3302" s="137"/>
      <c r="BHM3302" s="137"/>
      <c r="BHN3302" s="137"/>
      <c r="BHO3302" s="137"/>
      <c r="BHP3302" s="137"/>
      <c r="BHQ3302" s="137"/>
      <c r="BHR3302" s="137"/>
      <c r="BHS3302" s="137"/>
      <c r="BHT3302" s="137"/>
      <c r="BHU3302" s="137"/>
      <c r="BHV3302" s="137"/>
      <c r="BHW3302" s="137"/>
      <c r="BHX3302" s="137"/>
      <c r="BHY3302" s="137"/>
      <c r="BHZ3302" s="137"/>
      <c r="BIA3302" s="137"/>
      <c r="BIB3302" s="137"/>
      <c r="BIC3302" s="137"/>
      <c r="BID3302" s="137"/>
      <c r="BIE3302" s="137"/>
      <c r="BIF3302" s="137"/>
      <c r="BIG3302" s="137"/>
      <c r="BIH3302" s="137"/>
      <c r="BII3302" s="137"/>
      <c r="BIJ3302" s="137"/>
      <c r="BIK3302" s="137"/>
      <c r="BIL3302" s="137"/>
      <c r="BIM3302" s="137"/>
      <c r="BIN3302" s="137"/>
      <c r="BIO3302" s="137"/>
      <c r="BIP3302" s="137"/>
      <c r="BIQ3302" s="137"/>
      <c r="BIR3302" s="137"/>
      <c r="BIS3302" s="137"/>
      <c r="BIT3302" s="137"/>
      <c r="BIU3302" s="137"/>
      <c r="BIV3302" s="137"/>
      <c r="BIW3302" s="137"/>
      <c r="BIX3302" s="137"/>
      <c r="BIY3302" s="137"/>
      <c r="BIZ3302" s="137"/>
      <c r="BJA3302" s="137"/>
      <c r="BJB3302" s="137"/>
      <c r="BJC3302" s="137"/>
      <c r="BJD3302" s="137"/>
      <c r="BJE3302" s="137"/>
      <c r="BJF3302" s="137"/>
      <c r="BJG3302" s="137"/>
      <c r="BJH3302" s="137"/>
      <c r="BJI3302" s="137"/>
      <c r="BJJ3302" s="137"/>
      <c r="BJK3302" s="137"/>
      <c r="BJL3302" s="137"/>
      <c r="BJM3302" s="137"/>
      <c r="BJN3302" s="137"/>
      <c r="BJO3302" s="137"/>
      <c r="BJP3302" s="137"/>
      <c r="BJQ3302" s="137"/>
      <c r="BJR3302" s="137"/>
      <c r="BJS3302" s="137"/>
      <c r="BJT3302" s="137"/>
      <c r="BJU3302" s="137"/>
      <c r="BJV3302" s="137"/>
      <c r="BJW3302" s="137"/>
      <c r="BJX3302" s="137"/>
      <c r="BJY3302" s="137"/>
      <c r="BJZ3302" s="137"/>
      <c r="BKA3302" s="137"/>
      <c r="BKB3302" s="137"/>
      <c r="BKC3302" s="137"/>
      <c r="BKD3302" s="137"/>
      <c r="BKE3302" s="137"/>
      <c r="BKF3302" s="137"/>
      <c r="BKG3302" s="137"/>
      <c r="BKH3302" s="137"/>
      <c r="BKI3302" s="137"/>
      <c r="BKJ3302" s="137"/>
      <c r="BKK3302" s="137"/>
      <c r="BKL3302" s="137"/>
      <c r="BKM3302" s="137"/>
      <c r="BKN3302" s="137"/>
      <c r="BKO3302" s="137"/>
      <c r="BKP3302" s="137"/>
      <c r="BKQ3302" s="137"/>
      <c r="BKR3302" s="137"/>
      <c r="BKS3302" s="137"/>
      <c r="BKT3302" s="137"/>
      <c r="BKU3302" s="137"/>
      <c r="BKV3302" s="137"/>
      <c r="BKW3302" s="137"/>
      <c r="BKX3302" s="137"/>
      <c r="BKY3302" s="137"/>
      <c r="BKZ3302" s="137"/>
      <c r="BLA3302" s="137"/>
      <c r="BLB3302" s="137"/>
      <c r="BLC3302" s="137"/>
      <c r="BLD3302" s="137"/>
      <c r="BLE3302" s="137"/>
      <c r="BLF3302" s="137"/>
      <c r="BLG3302" s="137"/>
      <c r="BLH3302" s="137"/>
      <c r="BLI3302" s="137"/>
      <c r="BLJ3302" s="137"/>
      <c r="BLK3302" s="137"/>
      <c r="BLL3302" s="137"/>
      <c r="BLM3302" s="137"/>
      <c r="BLN3302" s="137"/>
      <c r="BLO3302" s="137"/>
      <c r="BLP3302" s="137"/>
      <c r="BLQ3302" s="137"/>
      <c r="BLR3302" s="137"/>
      <c r="BLS3302" s="137"/>
      <c r="BLT3302" s="137"/>
      <c r="BLU3302" s="137"/>
      <c r="BLV3302" s="137"/>
      <c r="BLW3302" s="137"/>
      <c r="BLX3302" s="137"/>
      <c r="BLY3302" s="137"/>
      <c r="BLZ3302" s="137"/>
      <c r="BMA3302" s="137"/>
      <c r="BMB3302" s="137"/>
      <c r="BMC3302" s="137"/>
      <c r="BMD3302" s="137"/>
      <c r="BME3302" s="137"/>
      <c r="BMF3302" s="137"/>
      <c r="BMG3302" s="137"/>
      <c r="BMH3302" s="137"/>
      <c r="BMI3302" s="137"/>
      <c r="BMJ3302" s="137"/>
      <c r="BMK3302" s="137"/>
      <c r="BML3302" s="137"/>
      <c r="BMM3302" s="137"/>
      <c r="BMN3302" s="137"/>
      <c r="BMO3302" s="137"/>
      <c r="BMP3302" s="137"/>
      <c r="BMQ3302" s="137"/>
      <c r="BMR3302" s="137"/>
      <c r="BMS3302" s="137"/>
      <c r="BMT3302" s="137"/>
      <c r="BMU3302" s="137"/>
      <c r="BMV3302" s="137"/>
      <c r="BMW3302" s="137"/>
      <c r="BMX3302" s="137"/>
      <c r="BMY3302" s="137"/>
      <c r="BMZ3302" s="137"/>
      <c r="BNA3302" s="137"/>
      <c r="BNB3302" s="137"/>
      <c r="BNC3302" s="137"/>
      <c r="BND3302" s="137"/>
      <c r="BNE3302" s="137"/>
      <c r="BNF3302" s="137"/>
      <c r="BNG3302" s="137"/>
      <c r="BNH3302" s="137"/>
      <c r="BNI3302" s="137"/>
      <c r="BNJ3302" s="137"/>
      <c r="BNK3302" s="137"/>
      <c r="BNL3302" s="137"/>
      <c r="BNM3302" s="137"/>
      <c r="BNN3302" s="137"/>
      <c r="BNO3302" s="137"/>
      <c r="BNP3302" s="137"/>
      <c r="BNQ3302" s="137"/>
      <c r="BNR3302" s="137"/>
      <c r="BNS3302" s="137"/>
      <c r="BNT3302" s="137"/>
      <c r="BNU3302" s="137"/>
      <c r="BNV3302" s="137"/>
      <c r="BNW3302" s="137"/>
      <c r="BNX3302" s="137"/>
      <c r="BNY3302" s="137"/>
      <c r="BNZ3302" s="137"/>
      <c r="BOA3302" s="137"/>
      <c r="BOB3302" s="137"/>
      <c r="BOC3302" s="137"/>
      <c r="BOD3302" s="137"/>
      <c r="BOE3302" s="137"/>
      <c r="BOF3302" s="137"/>
      <c r="BOG3302" s="137"/>
      <c r="BOH3302" s="137"/>
      <c r="BOI3302" s="137"/>
      <c r="BOJ3302" s="137"/>
      <c r="BOK3302" s="137"/>
      <c r="BOL3302" s="137"/>
      <c r="BOM3302" s="137"/>
      <c r="BON3302" s="137"/>
      <c r="BOO3302" s="137"/>
      <c r="BOP3302" s="137"/>
      <c r="BOQ3302" s="137"/>
      <c r="BOR3302" s="137"/>
      <c r="BOS3302" s="137"/>
      <c r="BOT3302" s="137"/>
      <c r="BOU3302" s="137"/>
      <c r="BOV3302" s="137"/>
      <c r="BOW3302" s="137"/>
      <c r="BOX3302" s="137"/>
      <c r="BOY3302" s="137"/>
      <c r="BOZ3302" s="137"/>
      <c r="BPA3302" s="137"/>
      <c r="BPB3302" s="137"/>
      <c r="BPC3302" s="137"/>
      <c r="BPD3302" s="137"/>
      <c r="BPE3302" s="137"/>
      <c r="BPF3302" s="137"/>
      <c r="BPG3302" s="137"/>
      <c r="BPH3302" s="137"/>
      <c r="BPI3302" s="137"/>
      <c r="BPJ3302" s="137"/>
      <c r="BPK3302" s="137"/>
      <c r="BPL3302" s="137"/>
      <c r="BPM3302" s="137"/>
      <c r="BPN3302" s="137"/>
      <c r="BPO3302" s="137"/>
      <c r="BPP3302" s="137"/>
      <c r="BPQ3302" s="137"/>
      <c r="BPR3302" s="137"/>
      <c r="BPS3302" s="137"/>
      <c r="BPT3302" s="137"/>
      <c r="BPU3302" s="137"/>
      <c r="BPV3302" s="137"/>
      <c r="BPW3302" s="137"/>
      <c r="BPX3302" s="137"/>
      <c r="BPY3302" s="137"/>
      <c r="BPZ3302" s="137"/>
      <c r="BQA3302" s="137"/>
      <c r="BQB3302" s="137"/>
      <c r="BQC3302" s="137"/>
      <c r="BQD3302" s="137"/>
      <c r="BQE3302" s="137"/>
      <c r="BQF3302" s="137"/>
      <c r="BQG3302" s="137"/>
      <c r="BQH3302" s="137"/>
      <c r="BQI3302" s="137"/>
      <c r="BQJ3302" s="137"/>
      <c r="BQK3302" s="137"/>
      <c r="BQL3302" s="137"/>
      <c r="BQM3302" s="137"/>
      <c r="BQN3302" s="137"/>
      <c r="BQO3302" s="137"/>
      <c r="BQP3302" s="137"/>
      <c r="BQQ3302" s="137"/>
      <c r="BQR3302" s="137"/>
      <c r="BQS3302" s="137"/>
      <c r="BQT3302" s="137"/>
      <c r="BQU3302" s="137"/>
      <c r="BQV3302" s="137"/>
      <c r="BQW3302" s="137"/>
      <c r="BQX3302" s="137"/>
      <c r="BQY3302" s="137"/>
      <c r="BQZ3302" s="137"/>
      <c r="BRA3302" s="137"/>
      <c r="BRB3302" s="137"/>
      <c r="BRC3302" s="137"/>
      <c r="BRD3302" s="137"/>
      <c r="BRE3302" s="137"/>
      <c r="BRF3302" s="137"/>
      <c r="BRG3302" s="137"/>
      <c r="BRH3302" s="137"/>
      <c r="BRI3302" s="137"/>
      <c r="BRJ3302" s="137"/>
      <c r="BRK3302" s="137"/>
      <c r="BRL3302" s="137"/>
      <c r="BRM3302" s="137"/>
      <c r="BRN3302" s="137"/>
      <c r="BRO3302" s="137"/>
      <c r="BRP3302" s="137"/>
      <c r="BRQ3302" s="137"/>
      <c r="BRR3302" s="137"/>
      <c r="BRS3302" s="137"/>
      <c r="BRT3302" s="137"/>
      <c r="BRU3302" s="137"/>
      <c r="BRV3302" s="137"/>
      <c r="BRW3302" s="137"/>
      <c r="BRX3302" s="137"/>
      <c r="BRY3302" s="137"/>
      <c r="BRZ3302" s="137"/>
      <c r="BSA3302" s="137"/>
      <c r="BSB3302" s="137"/>
      <c r="BSC3302" s="137"/>
      <c r="BSD3302" s="137"/>
      <c r="BSE3302" s="137"/>
      <c r="BSF3302" s="137"/>
      <c r="BSG3302" s="137"/>
      <c r="BSH3302" s="137"/>
      <c r="BSI3302" s="137"/>
      <c r="BSJ3302" s="137"/>
      <c r="BSK3302" s="137"/>
      <c r="BSL3302" s="137"/>
      <c r="BSM3302" s="137"/>
      <c r="BSN3302" s="137"/>
      <c r="BSO3302" s="137"/>
      <c r="BSP3302" s="137"/>
      <c r="BSQ3302" s="137"/>
      <c r="BSR3302" s="137"/>
      <c r="BSS3302" s="137"/>
      <c r="BST3302" s="137"/>
      <c r="BSU3302" s="137"/>
      <c r="BSV3302" s="137"/>
      <c r="BSW3302" s="137"/>
      <c r="BSX3302" s="137"/>
      <c r="BSY3302" s="137"/>
      <c r="BSZ3302" s="137"/>
      <c r="BTA3302" s="137"/>
      <c r="BTB3302" s="137"/>
      <c r="BTC3302" s="137"/>
      <c r="BTD3302" s="137"/>
      <c r="BTE3302" s="137"/>
      <c r="BTF3302" s="137"/>
      <c r="BTG3302" s="137"/>
      <c r="BTH3302" s="137"/>
      <c r="BTI3302" s="137"/>
      <c r="BTJ3302" s="137"/>
      <c r="BTK3302" s="137"/>
      <c r="BTL3302" s="137"/>
      <c r="BTM3302" s="137"/>
      <c r="BTN3302" s="137"/>
      <c r="BTO3302" s="137"/>
      <c r="BTP3302" s="137"/>
      <c r="BTQ3302" s="137"/>
      <c r="BTR3302" s="137"/>
      <c r="BTS3302" s="137"/>
      <c r="BTT3302" s="137"/>
      <c r="BTU3302" s="137"/>
      <c r="BTV3302" s="137"/>
      <c r="BTW3302" s="137"/>
      <c r="BTX3302" s="137"/>
      <c r="BTY3302" s="137"/>
      <c r="BTZ3302" s="137"/>
      <c r="BUA3302" s="137"/>
      <c r="BUB3302" s="137"/>
      <c r="BUC3302" s="137"/>
      <c r="BUD3302" s="137"/>
      <c r="BUE3302" s="137"/>
      <c r="BUF3302" s="137"/>
      <c r="BUG3302" s="137"/>
      <c r="BUH3302" s="137"/>
      <c r="BUI3302" s="137"/>
      <c r="BUJ3302" s="137"/>
      <c r="BUK3302" s="137"/>
      <c r="BUL3302" s="137"/>
      <c r="BUM3302" s="137"/>
      <c r="BUN3302" s="137"/>
      <c r="BUO3302" s="137"/>
      <c r="BUP3302" s="137"/>
      <c r="BUQ3302" s="137"/>
      <c r="BUR3302" s="137"/>
      <c r="BUS3302" s="137"/>
      <c r="BUT3302" s="137"/>
      <c r="BUU3302" s="137"/>
      <c r="BUV3302" s="137"/>
      <c r="BUW3302" s="137"/>
      <c r="BUX3302" s="137"/>
      <c r="BUY3302" s="137"/>
      <c r="BUZ3302" s="137"/>
      <c r="BVA3302" s="137"/>
      <c r="BVB3302" s="137"/>
      <c r="BVC3302" s="137"/>
      <c r="BVD3302" s="137"/>
      <c r="BVE3302" s="137"/>
      <c r="BVF3302" s="137"/>
      <c r="BVG3302" s="137"/>
      <c r="BVH3302" s="137"/>
      <c r="BVI3302" s="137"/>
      <c r="BVJ3302" s="137"/>
      <c r="BVK3302" s="137"/>
      <c r="BVL3302" s="137"/>
      <c r="BVM3302" s="137"/>
      <c r="BVN3302" s="137"/>
      <c r="BVO3302" s="137"/>
      <c r="BVP3302" s="137"/>
      <c r="BVQ3302" s="137"/>
      <c r="BVR3302" s="137"/>
      <c r="BVS3302" s="137"/>
      <c r="BVT3302" s="137"/>
      <c r="BVU3302" s="137"/>
      <c r="BVV3302" s="137"/>
      <c r="BVW3302" s="137"/>
      <c r="BVX3302" s="137"/>
      <c r="BVY3302" s="137"/>
      <c r="BVZ3302" s="137"/>
      <c r="BWA3302" s="137"/>
      <c r="BWB3302" s="137"/>
      <c r="BWC3302" s="137"/>
      <c r="BWD3302" s="137"/>
      <c r="BWE3302" s="137"/>
      <c r="BWF3302" s="137"/>
      <c r="BWG3302" s="137"/>
      <c r="BWH3302" s="137"/>
      <c r="BWI3302" s="137"/>
      <c r="BWJ3302" s="137"/>
      <c r="BWK3302" s="137"/>
      <c r="BWL3302" s="137"/>
      <c r="BWM3302" s="137"/>
      <c r="BWN3302" s="137"/>
      <c r="BWO3302" s="137"/>
      <c r="BWP3302" s="137"/>
      <c r="BWQ3302" s="137"/>
      <c r="BWR3302" s="137"/>
      <c r="BWS3302" s="137"/>
      <c r="BWT3302" s="137"/>
      <c r="BWU3302" s="137"/>
      <c r="BWV3302" s="137"/>
      <c r="BWW3302" s="137"/>
      <c r="BWX3302" s="137"/>
      <c r="BWY3302" s="137"/>
      <c r="BWZ3302" s="137"/>
      <c r="BXA3302" s="137"/>
      <c r="BXB3302" s="137"/>
      <c r="BXC3302" s="137"/>
      <c r="BXD3302" s="137"/>
      <c r="BXE3302" s="137"/>
      <c r="BXF3302" s="137"/>
      <c r="BXG3302" s="137"/>
      <c r="BXH3302" s="137"/>
      <c r="BXI3302" s="137"/>
      <c r="BXJ3302" s="137"/>
      <c r="BXK3302" s="137"/>
      <c r="BXL3302" s="137"/>
      <c r="BXM3302" s="137"/>
      <c r="BXN3302" s="137"/>
      <c r="BXO3302" s="137"/>
      <c r="BXP3302" s="137"/>
      <c r="BXQ3302" s="137"/>
      <c r="BXR3302" s="137"/>
      <c r="BXS3302" s="137"/>
      <c r="BXT3302" s="137"/>
      <c r="BXU3302" s="137"/>
      <c r="BXV3302" s="137"/>
      <c r="BXW3302" s="137"/>
      <c r="BXX3302" s="137"/>
      <c r="BXY3302" s="137"/>
      <c r="BXZ3302" s="137"/>
      <c r="BYA3302" s="137"/>
      <c r="BYB3302" s="137"/>
      <c r="BYC3302" s="137"/>
      <c r="BYD3302" s="137"/>
      <c r="BYE3302" s="137"/>
      <c r="BYF3302" s="137"/>
      <c r="BYG3302" s="137"/>
      <c r="BYH3302" s="137"/>
      <c r="BYI3302" s="137"/>
      <c r="BYJ3302" s="137"/>
      <c r="BYK3302" s="137"/>
      <c r="BYL3302" s="137"/>
      <c r="BYM3302" s="137"/>
      <c r="BYN3302" s="137"/>
      <c r="BYO3302" s="137"/>
      <c r="BYP3302" s="137"/>
      <c r="BYQ3302" s="137"/>
      <c r="BYR3302" s="137"/>
      <c r="BYS3302" s="137"/>
      <c r="BYT3302" s="137"/>
      <c r="BYU3302" s="137"/>
      <c r="BYV3302" s="137"/>
      <c r="BYW3302" s="137"/>
      <c r="BYX3302" s="137"/>
      <c r="BYY3302" s="137"/>
      <c r="BYZ3302" s="137"/>
      <c r="BZA3302" s="137"/>
      <c r="BZB3302" s="137"/>
      <c r="BZC3302" s="137"/>
      <c r="BZD3302" s="137"/>
      <c r="BZE3302" s="137"/>
      <c r="BZF3302" s="137"/>
      <c r="BZG3302" s="137"/>
      <c r="BZH3302" s="137"/>
      <c r="BZI3302" s="137"/>
      <c r="BZJ3302" s="137"/>
      <c r="BZK3302" s="137"/>
      <c r="BZL3302" s="137"/>
      <c r="BZM3302" s="137"/>
      <c r="BZN3302" s="137"/>
      <c r="BZO3302" s="137"/>
      <c r="BZP3302" s="137"/>
      <c r="BZQ3302" s="137"/>
      <c r="BZR3302" s="137"/>
      <c r="BZS3302" s="137"/>
      <c r="BZT3302" s="137"/>
      <c r="BZU3302" s="137"/>
      <c r="BZV3302" s="137"/>
      <c r="BZW3302" s="137"/>
      <c r="BZX3302" s="137"/>
      <c r="BZY3302" s="137"/>
      <c r="BZZ3302" s="137"/>
      <c r="CAA3302" s="137"/>
      <c r="CAB3302" s="137"/>
      <c r="CAC3302" s="137"/>
      <c r="CAD3302" s="137"/>
      <c r="CAE3302" s="137"/>
      <c r="CAF3302" s="137"/>
      <c r="CAG3302" s="137"/>
      <c r="CAH3302" s="137"/>
      <c r="CAI3302" s="137"/>
      <c r="CAJ3302" s="137"/>
      <c r="CAK3302" s="137"/>
      <c r="CAL3302" s="137"/>
      <c r="CAM3302" s="137"/>
      <c r="CAN3302" s="137"/>
      <c r="CAO3302" s="137"/>
      <c r="CAP3302" s="137"/>
      <c r="CAQ3302" s="137"/>
      <c r="CAR3302" s="137"/>
      <c r="CAS3302" s="137"/>
      <c r="CAT3302" s="137"/>
      <c r="CAU3302" s="137"/>
      <c r="CAV3302" s="137"/>
      <c r="CAW3302" s="137"/>
      <c r="CAX3302" s="137"/>
      <c r="CAY3302" s="137"/>
      <c r="CAZ3302" s="137"/>
      <c r="CBA3302" s="137"/>
      <c r="CBB3302" s="137"/>
      <c r="CBC3302" s="137"/>
      <c r="CBD3302" s="137"/>
      <c r="CBE3302" s="137"/>
      <c r="CBF3302" s="137"/>
      <c r="CBG3302" s="137"/>
      <c r="CBH3302" s="137"/>
      <c r="CBI3302" s="137"/>
      <c r="CBJ3302" s="137"/>
      <c r="CBK3302" s="137"/>
      <c r="CBL3302" s="137"/>
      <c r="CBM3302" s="137"/>
      <c r="CBN3302" s="137"/>
      <c r="CBO3302" s="137"/>
      <c r="CBP3302" s="137"/>
      <c r="CBQ3302" s="137"/>
      <c r="CBR3302" s="137"/>
      <c r="CBS3302" s="137"/>
      <c r="CBT3302" s="137"/>
      <c r="CBU3302" s="137"/>
      <c r="CBV3302" s="137"/>
      <c r="CBW3302" s="137"/>
      <c r="CBX3302" s="137"/>
      <c r="CBY3302" s="137"/>
      <c r="CBZ3302" s="137"/>
      <c r="CCA3302" s="137"/>
      <c r="CCB3302" s="137"/>
      <c r="CCC3302" s="137"/>
      <c r="CCD3302" s="137"/>
      <c r="CCE3302" s="137"/>
      <c r="CCF3302" s="137"/>
      <c r="CCG3302" s="137"/>
      <c r="CCH3302" s="137"/>
      <c r="CCI3302" s="137"/>
      <c r="CCJ3302" s="137"/>
      <c r="CCK3302" s="137"/>
      <c r="CCL3302" s="137"/>
      <c r="CCM3302" s="137"/>
      <c r="CCN3302" s="137"/>
      <c r="CCO3302" s="137"/>
      <c r="CCP3302" s="137"/>
      <c r="CCQ3302" s="137"/>
      <c r="CCR3302" s="137"/>
      <c r="CCS3302" s="137"/>
      <c r="CCT3302" s="137"/>
      <c r="CCU3302" s="137"/>
      <c r="CCV3302" s="137"/>
      <c r="CCW3302" s="137"/>
      <c r="CCX3302" s="137"/>
      <c r="CCY3302" s="137"/>
      <c r="CCZ3302" s="137"/>
      <c r="CDA3302" s="137"/>
      <c r="CDB3302" s="137"/>
      <c r="CDC3302" s="137"/>
      <c r="CDD3302" s="137"/>
      <c r="CDE3302" s="137"/>
      <c r="CDF3302" s="137"/>
      <c r="CDG3302" s="137"/>
      <c r="CDH3302" s="137"/>
      <c r="CDI3302" s="137"/>
      <c r="CDJ3302" s="137"/>
      <c r="CDK3302" s="137"/>
      <c r="CDL3302" s="137"/>
      <c r="CDM3302" s="137"/>
      <c r="CDN3302" s="137"/>
      <c r="CDO3302" s="137"/>
      <c r="CDP3302" s="137"/>
      <c r="CDQ3302" s="137"/>
      <c r="CDR3302" s="137"/>
      <c r="CDS3302" s="137"/>
      <c r="CDT3302" s="137"/>
      <c r="CDU3302" s="137"/>
      <c r="CDV3302" s="137"/>
      <c r="CDW3302" s="137"/>
      <c r="CDX3302" s="137"/>
      <c r="CDY3302" s="137"/>
      <c r="CDZ3302" s="137"/>
      <c r="CEA3302" s="137"/>
      <c r="CEB3302" s="137"/>
      <c r="CEC3302" s="137"/>
      <c r="CED3302" s="137"/>
      <c r="CEE3302" s="137"/>
      <c r="CEF3302" s="137"/>
      <c r="CEG3302" s="137"/>
      <c r="CEH3302" s="137"/>
      <c r="CEI3302" s="137"/>
      <c r="CEJ3302" s="137"/>
      <c r="CEK3302" s="137"/>
      <c r="CEL3302" s="137"/>
      <c r="CEM3302" s="137"/>
      <c r="CEN3302" s="137"/>
      <c r="CEO3302" s="137"/>
      <c r="CEP3302" s="137"/>
      <c r="CEQ3302" s="137"/>
      <c r="CER3302" s="137"/>
      <c r="CES3302" s="137"/>
      <c r="CET3302" s="137"/>
      <c r="CEU3302" s="137"/>
      <c r="CEV3302" s="137"/>
      <c r="CEW3302" s="137"/>
      <c r="CEX3302" s="137"/>
      <c r="CEY3302" s="137"/>
      <c r="CEZ3302" s="137"/>
      <c r="CFA3302" s="137"/>
      <c r="CFB3302" s="137"/>
      <c r="CFC3302" s="137"/>
      <c r="CFD3302" s="137"/>
      <c r="CFE3302" s="137"/>
      <c r="CFF3302" s="137"/>
      <c r="CFG3302" s="137"/>
      <c r="CFH3302" s="137"/>
      <c r="CFI3302" s="137"/>
      <c r="CFJ3302" s="137"/>
      <c r="CFK3302" s="137"/>
      <c r="CFL3302" s="137"/>
      <c r="CFM3302" s="137"/>
      <c r="CFN3302" s="137"/>
      <c r="CFO3302" s="137"/>
      <c r="CFP3302" s="137"/>
      <c r="CFQ3302" s="137"/>
      <c r="CFR3302" s="137"/>
      <c r="CFS3302" s="137"/>
      <c r="CFT3302" s="137"/>
      <c r="CFU3302" s="137"/>
      <c r="CFV3302" s="137"/>
      <c r="CFW3302" s="137"/>
      <c r="CFX3302" s="137"/>
      <c r="CFY3302" s="137"/>
      <c r="CFZ3302" s="137"/>
      <c r="CGA3302" s="137"/>
      <c r="CGB3302" s="137"/>
      <c r="CGC3302" s="137"/>
      <c r="CGD3302" s="137"/>
      <c r="CGE3302" s="137"/>
      <c r="CGF3302" s="137"/>
      <c r="CGG3302" s="137"/>
      <c r="CGH3302" s="137"/>
      <c r="CGI3302" s="137"/>
      <c r="CGJ3302" s="137"/>
      <c r="CGK3302" s="137"/>
      <c r="CGL3302" s="137"/>
      <c r="CGM3302" s="137"/>
      <c r="CGN3302" s="137"/>
      <c r="CGO3302" s="137"/>
      <c r="CGP3302" s="137"/>
      <c r="CGQ3302" s="137"/>
      <c r="CGR3302" s="137"/>
      <c r="CGS3302" s="137"/>
      <c r="CGT3302" s="137"/>
      <c r="CGU3302" s="137"/>
      <c r="CGV3302" s="137"/>
      <c r="CGW3302" s="137"/>
      <c r="CGX3302" s="137"/>
      <c r="CGY3302" s="137"/>
      <c r="CGZ3302" s="137"/>
      <c r="CHA3302" s="137"/>
      <c r="CHB3302" s="137"/>
      <c r="CHC3302" s="137"/>
      <c r="CHD3302" s="137"/>
      <c r="CHE3302" s="137"/>
      <c r="CHF3302" s="137"/>
      <c r="CHG3302" s="137"/>
      <c r="CHH3302" s="137"/>
      <c r="CHI3302" s="137"/>
      <c r="CHJ3302" s="137"/>
      <c r="CHK3302" s="137"/>
      <c r="CHL3302" s="137"/>
      <c r="CHM3302" s="137"/>
      <c r="CHN3302" s="137"/>
      <c r="CHO3302" s="137"/>
      <c r="CHP3302" s="137"/>
      <c r="CHQ3302" s="137"/>
      <c r="CHR3302" s="137"/>
      <c r="CHS3302" s="137"/>
      <c r="CHT3302" s="137"/>
      <c r="CHU3302" s="137"/>
      <c r="CHV3302" s="137"/>
      <c r="CHW3302" s="137"/>
      <c r="CHX3302" s="137"/>
      <c r="CHY3302" s="137"/>
      <c r="CHZ3302" s="137"/>
      <c r="CIA3302" s="137"/>
      <c r="CIB3302" s="137"/>
      <c r="CIC3302" s="137"/>
      <c r="CID3302" s="137"/>
      <c r="CIE3302" s="137"/>
      <c r="CIF3302" s="137"/>
      <c r="CIG3302" s="137"/>
      <c r="CIH3302" s="137"/>
      <c r="CII3302" s="137"/>
      <c r="CIJ3302" s="137"/>
      <c r="CIK3302" s="137"/>
      <c r="CIL3302" s="137"/>
      <c r="CIM3302" s="137"/>
      <c r="CIN3302" s="137"/>
      <c r="CIO3302" s="137"/>
      <c r="CIP3302" s="137"/>
      <c r="CIQ3302" s="137"/>
      <c r="CIR3302" s="137"/>
      <c r="CIS3302" s="137"/>
      <c r="CIT3302" s="137"/>
      <c r="CIU3302" s="137"/>
      <c r="CIV3302" s="137"/>
      <c r="CIW3302" s="137"/>
      <c r="CIX3302" s="137"/>
      <c r="CIY3302" s="137"/>
      <c r="CIZ3302" s="137"/>
      <c r="CJA3302" s="137"/>
      <c r="CJB3302" s="137"/>
      <c r="CJC3302" s="137"/>
      <c r="CJD3302" s="137"/>
      <c r="CJE3302" s="137"/>
      <c r="CJF3302" s="137"/>
      <c r="CJG3302" s="137"/>
      <c r="CJH3302" s="137"/>
      <c r="CJI3302" s="137"/>
      <c r="CJJ3302" s="137"/>
      <c r="CJK3302" s="137"/>
      <c r="CJL3302" s="137"/>
      <c r="CJM3302" s="137"/>
      <c r="CJN3302" s="137"/>
      <c r="CJO3302" s="137"/>
      <c r="CJP3302" s="137"/>
      <c r="CJQ3302" s="137"/>
      <c r="CJR3302" s="137"/>
      <c r="CJS3302" s="137"/>
      <c r="CJT3302" s="137"/>
      <c r="CJU3302" s="137"/>
      <c r="CJV3302" s="137"/>
      <c r="CJW3302" s="137"/>
      <c r="CJX3302" s="137"/>
      <c r="CJY3302" s="137"/>
      <c r="CJZ3302" s="137"/>
      <c r="CKA3302" s="137"/>
      <c r="CKB3302" s="137"/>
      <c r="CKC3302" s="137"/>
      <c r="CKD3302" s="137"/>
      <c r="CKE3302" s="137"/>
      <c r="CKF3302" s="137"/>
      <c r="CKG3302" s="137"/>
      <c r="CKH3302" s="137"/>
      <c r="CKI3302" s="137"/>
      <c r="CKJ3302" s="137"/>
      <c r="CKK3302" s="137"/>
      <c r="CKL3302" s="137"/>
      <c r="CKM3302" s="137"/>
      <c r="CKN3302" s="137"/>
      <c r="CKO3302" s="137"/>
      <c r="CKP3302" s="137"/>
      <c r="CKQ3302" s="137"/>
      <c r="CKR3302" s="137"/>
      <c r="CKS3302" s="137"/>
      <c r="CKT3302" s="137"/>
      <c r="CKU3302" s="137"/>
      <c r="CKV3302" s="137"/>
      <c r="CKW3302" s="137"/>
      <c r="CKX3302" s="137"/>
      <c r="CKY3302" s="137"/>
      <c r="CKZ3302" s="137"/>
      <c r="CLA3302" s="137"/>
      <c r="CLB3302" s="137"/>
      <c r="CLC3302" s="137"/>
      <c r="CLD3302" s="137"/>
      <c r="CLE3302" s="137"/>
      <c r="CLF3302" s="137"/>
      <c r="CLG3302" s="137"/>
      <c r="CLH3302" s="137"/>
      <c r="CLI3302" s="137"/>
      <c r="CLJ3302" s="137"/>
      <c r="CLK3302" s="137"/>
      <c r="CLL3302" s="137"/>
      <c r="CLM3302" s="137"/>
      <c r="CLN3302" s="137"/>
      <c r="CLO3302" s="137"/>
      <c r="CLP3302" s="137"/>
      <c r="CLQ3302" s="137"/>
      <c r="CLR3302" s="137"/>
      <c r="CLS3302" s="137"/>
      <c r="CLT3302" s="137"/>
      <c r="CLU3302" s="137"/>
      <c r="CLV3302" s="137"/>
      <c r="CLW3302" s="137"/>
      <c r="CLX3302" s="137"/>
      <c r="CLY3302" s="137"/>
      <c r="CLZ3302" s="137"/>
      <c r="CMA3302" s="137"/>
      <c r="CMB3302" s="137"/>
      <c r="CMC3302" s="137"/>
      <c r="CMD3302" s="137"/>
      <c r="CME3302" s="137"/>
      <c r="CMF3302" s="137"/>
      <c r="CMG3302" s="137"/>
      <c r="CMH3302" s="137"/>
      <c r="CMI3302" s="137"/>
      <c r="CMJ3302" s="137"/>
      <c r="CMK3302" s="137"/>
      <c r="CML3302" s="137"/>
      <c r="CMM3302" s="137"/>
      <c r="CMN3302" s="137"/>
      <c r="CMO3302" s="137"/>
      <c r="CMP3302" s="137"/>
      <c r="CMQ3302" s="137"/>
      <c r="CMR3302" s="137"/>
      <c r="CMS3302" s="137"/>
      <c r="CMT3302" s="137"/>
      <c r="CMU3302" s="137"/>
      <c r="CMV3302" s="137"/>
      <c r="CMW3302" s="137"/>
      <c r="CMX3302" s="137"/>
      <c r="CMY3302" s="137"/>
      <c r="CMZ3302" s="137"/>
      <c r="CNA3302" s="137"/>
      <c r="CNB3302" s="137"/>
      <c r="CNC3302" s="137"/>
      <c r="CND3302" s="137"/>
      <c r="CNE3302" s="137"/>
      <c r="CNF3302" s="137"/>
      <c r="CNG3302" s="137"/>
      <c r="CNH3302" s="137"/>
      <c r="CNI3302" s="137"/>
      <c r="CNJ3302" s="137"/>
      <c r="CNK3302" s="137"/>
      <c r="CNL3302" s="137"/>
      <c r="CNM3302" s="137"/>
      <c r="CNN3302" s="137"/>
      <c r="CNO3302" s="137"/>
      <c r="CNP3302" s="137"/>
      <c r="CNQ3302" s="137"/>
      <c r="CNR3302" s="137"/>
      <c r="CNS3302" s="137"/>
      <c r="CNT3302" s="137"/>
      <c r="CNU3302" s="137"/>
      <c r="CNV3302" s="137"/>
      <c r="CNW3302" s="137"/>
      <c r="CNX3302" s="137"/>
      <c r="CNY3302" s="137"/>
      <c r="CNZ3302" s="137"/>
      <c r="COA3302" s="137"/>
      <c r="COB3302" s="137"/>
      <c r="COC3302" s="137"/>
      <c r="COD3302" s="137"/>
      <c r="COE3302" s="137"/>
      <c r="COF3302" s="137"/>
      <c r="COG3302" s="137"/>
      <c r="COH3302" s="137"/>
      <c r="COI3302" s="137"/>
      <c r="COJ3302" s="137"/>
      <c r="COK3302" s="137"/>
      <c r="COL3302" s="137"/>
      <c r="COM3302" s="137"/>
      <c r="CON3302" s="137"/>
      <c r="COO3302" s="137"/>
      <c r="COP3302" s="137"/>
      <c r="COQ3302" s="137"/>
      <c r="COR3302" s="137"/>
      <c r="COS3302" s="137"/>
      <c r="COT3302" s="137"/>
      <c r="COU3302" s="137"/>
      <c r="COV3302" s="137"/>
      <c r="COW3302" s="137"/>
      <c r="COX3302" s="137"/>
      <c r="COY3302" s="137"/>
      <c r="COZ3302" s="137"/>
      <c r="CPA3302" s="137"/>
      <c r="CPB3302" s="137"/>
      <c r="CPC3302" s="137"/>
      <c r="CPD3302" s="137"/>
      <c r="CPE3302" s="137"/>
      <c r="CPF3302" s="137"/>
      <c r="CPG3302" s="137"/>
      <c r="CPH3302" s="137"/>
      <c r="CPI3302" s="137"/>
      <c r="CPJ3302" s="137"/>
      <c r="CPK3302" s="137"/>
      <c r="CPL3302" s="137"/>
      <c r="CPM3302" s="137"/>
      <c r="CPN3302" s="137"/>
      <c r="CPO3302" s="137"/>
      <c r="CPP3302" s="137"/>
      <c r="CPQ3302" s="137"/>
      <c r="CPR3302" s="137"/>
      <c r="CPS3302" s="137"/>
      <c r="CPT3302" s="137"/>
      <c r="CPU3302" s="137"/>
      <c r="CPV3302" s="137"/>
      <c r="CPW3302" s="137"/>
      <c r="CPX3302" s="137"/>
      <c r="CPY3302" s="137"/>
      <c r="CPZ3302" s="137"/>
      <c r="CQA3302" s="137"/>
      <c r="CQB3302" s="137"/>
      <c r="CQC3302" s="137"/>
      <c r="CQD3302" s="137"/>
      <c r="CQE3302" s="137"/>
      <c r="CQF3302" s="137"/>
      <c r="CQG3302" s="137"/>
      <c r="CQH3302" s="137"/>
      <c r="CQI3302" s="137"/>
      <c r="CQJ3302" s="137"/>
      <c r="CQK3302" s="137"/>
      <c r="CQL3302" s="137"/>
      <c r="CQM3302" s="137"/>
      <c r="CQN3302" s="137"/>
      <c r="CQO3302" s="137"/>
      <c r="CQP3302" s="137"/>
      <c r="CQQ3302" s="137"/>
      <c r="CQR3302" s="137"/>
      <c r="CQS3302" s="137"/>
      <c r="CQT3302" s="137"/>
      <c r="CQU3302" s="137"/>
      <c r="CQV3302" s="137"/>
      <c r="CQW3302" s="137"/>
      <c r="CQX3302" s="137"/>
      <c r="CQY3302" s="137"/>
      <c r="CQZ3302" s="137"/>
      <c r="CRA3302" s="137"/>
      <c r="CRB3302" s="137"/>
      <c r="CRC3302" s="137"/>
      <c r="CRD3302" s="137"/>
      <c r="CRE3302" s="137"/>
      <c r="CRF3302" s="137"/>
      <c r="CRG3302" s="137"/>
      <c r="CRH3302" s="137"/>
      <c r="CRI3302" s="137"/>
      <c r="CRJ3302" s="137"/>
      <c r="CRK3302" s="137"/>
      <c r="CRL3302" s="137"/>
      <c r="CRM3302" s="137"/>
      <c r="CRN3302" s="137"/>
      <c r="CRO3302" s="137"/>
      <c r="CRP3302" s="137"/>
      <c r="CRQ3302" s="137"/>
      <c r="CRR3302" s="137"/>
      <c r="CRS3302" s="137"/>
      <c r="CRT3302" s="137"/>
      <c r="CRU3302" s="137"/>
      <c r="CRV3302" s="137"/>
      <c r="CRW3302" s="137"/>
      <c r="CRX3302" s="137"/>
      <c r="CRY3302" s="137"/>
      <c r="CRZ3302" s="137"/>
      <c r="CSA3302" s="137"/>
      <c r="CSB3302" s="137"/>
      <c r="CSC3302" s="137"/>
      <c r="CSD3302" s="137"/>
      <c r="CSE3302" s="137"/>
      <c r="CSF3302" s="137"/>
      <c r="CSG3302" s="137"/>
      <c r="CSH3302" s="137"/>
      <c r="CSI3302" s="137"/>
      <c r="CSJ3302" s="137"/>
      <c r="CSK3302" s="137"/>
      <c r="CSL3302" s="137"/>
      <c r="CSM3302" s="137"/>
      <c r="CSN3302" s="137"/>
      <c r="CSO3302" s="137"/>
      <c r="CSP3302" s="137"/>
      <c r="CSQ3302" s="137"/>
      <c r="CSR3302" s="137"/>
      <c r="CSS3302" s="137"/>
      <c r="CST3302" s="137"/>
      <c r="CSU3302" s="137"/>
      <c r="CSV3302" s="137"/>
      <c r="CSW3302" s="137"/>
      <c r="CSX3302" s="137"/>
      <c r="CSY3302" s="137"/>
      <c r="CSZ3302" s="137"/>
      <c r="CTA3302" s="137"/>
      <c r="CTB3302" s="137"/>
      <c r="CTC3302" s="137"/>
      <c r="CTD3302" s="137"/>
      <c r="CTE3302" s="137"/>
      <c r="CTF3302" s="137"/>
      <c r="CTG3302" s="137"/>
      <c r="CTH3302" s="137"/>
      <c r="CTI3302" s="137"/>
      <c r="CTJ3302" s="137"/>
      <c r="CTK3302" s="137"/>
      <c r="CTL3302" s="137"/>
      <c r="CTM3302" s="137"/>
      <c r="CTN3302" s="137"/>
      <c r="CTO3302" s="137"/>
      <c r="CTP3302" s="137"/>
      <c r="CTQ3302" s="137"/>
      <c r="CTR3302" s="137"/>
      <c r="CTS3302" s="137"/>
      <c r="CTT3302" s="137"/>
      <c r="CTU3302" s="137"/>
      <c r="CTV3302" s="137"/>
      <c r="CTW3302" s="137"/>
      <c r="CTX3302" s="137"/>
      <c r="CTY3302" s="137"/>
      <c r="CTZ3302" s="137"/>
      <c r="CUA3302" s="137"/>
      <c r="CUB3302" s="137"/>
      <c r="CUC3302" s="137"/>
      <c r="CUD3302" s="137"/>
      <c r="CUE3302" s="137"/>
      <c r="CUF3302" s="137"/>
      <c r="CUG3302" s="137"/>
      <c r="CUH3302" s="137"/>
      <c r="CUI3302" s="137"/>
      <c r="CUJ3302" s="137"/>
      <c r="CUK3302" s="137"/>
      <c r="CUL3302" s="137"/>
      <c r="CUM3302" s="137"/>
      <c r="CUN3302" s="137"/>
      <c r="CUO3302" s="137"/>
      <c r="CUP3302" s="137"/>
      <c r="CUQ3302" s="137"/>
      <c r="CUR3302" s="137"/>
      <c r="CUS3302" s="137"/>
      <c r="CUT3302" s="137"/>
      <c r="CUU3302" s="137"/>
      <c r="CUV3302" s="137"/>
      <c r="CUW3302" s="137"/>
      <c r="CUX3302" s="137"/>
      <c r="CUY3302" s="137"/>
      <c r="CUZ3302" s="137"/>
      <c r="CVA3302" s="137"/>
      <c r="CVB3302" s="137"/>
      <c r="CVC3302" s="137"/>
      <c r="CVD3302" s="137"/>
      <c r="CVE3302" s="137"/>
      <c r="CVF3302" s="137"/>
      <c r="CVG3302" s="137"/>
      <c r="CVH3302" s="137"/>
      <c r="CVI3302" s="137"/>
      <c r="CVJ3302" s="137"/>
      <c r="CVK3302" s="137"/>
      <c r="CVL3302" s="137"/>
      <c r="CVM3302" s="137"/>
      <c r="CVN3302" s="137"/>
      <c r="CVO3302" s="137"/>
      <c r="CVP3302" s="137"/>
      <c r="CVQ3302" s="137"/>
      <c r="CVR3302" s="137"/>
      <c r="CVS3302" s="137"/>
      <c r="CVT3302" s="137"/>
      <c r="CVU3302" s="137"/>
      <c r="CVV3302" s="137"/>
      <c r="CVW3302" s="137"/>
      <c r="CVX3302" s="137"/>
      <c r="CVY3302" s="137"/>
      <c r="CVZ3302" s="137"/>
      <c r="CWA3302" s="137"/>
      <c r="CWB3302" s="137"/>
      <c r="CWC3302" s="137"/>
      <c r="CWD3302" s="137"/>
      <c r="CWE3302" s="137"/>
      <c r="CWF3302" s="137"/>
      <c r="CWG3302" s="137"/>
      <c r="CWH3302" s="137"/>
      <c r="CWI3302" s="137"/>
      <c r="CWJ3302" s="137"/>
      <c r="CWK3302" s="137"/>
      <c r="CWL3302" s="137"/>
      <c r="CWM3302" s="137"/>
      <c r="CWN3302" s="137"/>
      <c r="CWO3302" s="137"/>
      <c r="CWP3302" s="137"/>
      <c r="CWQ3302" s="137"/>
      <c r="CWR3302" s="137"/>
      <c r="CWS3302" s="137"/>
      <c r="CWT3302" s="137"/>
      <c r="CWU3302" s="137"/>
      <c r="CWV3302" s="137"/>
      <c r="CWW3302" s="137"/>
      <c r="CWX3302" s="137"/>
      <c r="CWY3302" s="137"/>
      <c r="CWZ3302" s="137"/>
      <c r="CXA3302" s="137"/>
      <c r="CXB3302" s="137"/>
      <c r="CXC3302" s="137"/>
      <c r="CXD3302" s="137"/>
      <c r="CXE3302" s="137"/>
      <c r="CXF3302" s="137"/>
      <c r="CXG3302" s="137"/>
      <c r="CXH3302" s="137"/>
      <c r="CXI3302" s="137"/>
      <c r="CXJ3302" s="137"/>
      <c r="CXK3302" s="137"/>
      <c r="CXL3302" s="137"/>
      <c r="CXM3302" s="137"/>
      <c r="CXN3302" s="137"/>
      <c r="CXO3302" s="137"/>
      <c r="CXP3302" s="137"/>
      <c r="CXQ3302" s="137"/>
      <c r="CXR3302" s="137"/>
      <c r="CXS3302" s="137"/>
      <c r="CXT3302" s="137"/>
      <c r="CXU3302" s="137"/>
      <c r="CXV3302" s="137"/>
      <c r="CXW3302" s="137"/>
      <c r="CXX3302" s="137"/>
      <c r="CXY3302" s="137"/>
      <c r="CXZ3302" s="137"/>
      <c r="CYA3302" s="137"/>
      <c r="CYB3302" s="137"/>
      <c r="CYC3302" s="137"/>
      <c r="CYD3302" s="137"/>
      <c r="CYE3302" s="137"/>
      <c r="CYF3302" s="137"/>
      <c r="CYG3302" s="137"/>
      <c r="CYH3302" s="137"/>
      <c r="CYI3302" s="137"/>
      <c r="CYJ3302" s="137"/>
      <c r="CYK3302" s="137"/>
      <c r="CYL3302" s="137"/>
      <c r="CYM3302" s="137"/>
      <c r="CYN3302" s="137"/>
      <c r="CYO3302" s="137"/>
      <c r="CYP3302" s="137"/>
      <c r="CYQ3302" s="137"/>
      <c r="CYR3302" s="137"/>
      <c r="CYS3302" s="137"/>
      <c r="CYT3302" s="137"/>
      <c r="CYU3302" s="137"/>
      <c r="CYV3302" s="137"/>
      <c r="CYW3302" s="137"/>
      <c r="CYX3302" s="137"/>
      <c r="CYY3302" s="137"/>
      <c r="CYZ3302" s="137"/>
      <c r="CZA3302" s="137"/>
      <c r="CZB3302" s="137"/>
      <c r="CZC3302" s="137"/>
      <c r="CZD3302" s="137"/>
      <c r="CZE3302" s="137"/>
      <c r="CZF3302" s="137"/>
      <c r="CZG3302" s="137"/>
      <c r="CZH3302" s="137"/>
      <c r="CZI3302" s="137"/>
      <c r="CZJ3302" s="137"/>
      <c r="CZK3302" s="137"/>
      <c r="CZL3302" s="137"/>
      <c r="CZM3302" s="137"/>
      <c r="CZN3302" s="137"/>
      <c r="CZO3302" s="137"/>
      <c r="CZP3302" s="137"/>
      <c r="CZQ3302" s="137"/>
      <c r="CZR3302" s="137"/>
      <c r="CZS3302" s="137"/>
      <c r="CZT3302" s="137"/>
      <c r="CZU3302" s="137"/>
      <c r="CZV3302" s="137"/>
      <c r="CZW3302" s="137"/>
      <c r="CZX3302" s="137"/>
      <c r="CZY3302" s="137"/>
      <c r="CZZ3302" s="137"/>
      <c r="DAA3302" s="137"/>
      <c r="DAB3302" s="137"/>
      <c r="DAC3302" s="137"/>
      <c r="DAD3302" s="137"/>
      <c r="DAE3302" s="137"/>
      <c r="DAF3302" s="137"/>
      <c r="DAG3302" s="137"/>
      <c r="DAH3302" s="137"/>
      <c r="DAI3302" s="137"/>
      <c r="DAJ3302" s="137"/>
      <c r="DAK3302" s="137"/>
      <c r="DAL3302" s="137"/>
      <c r="DAM3302" s="137"/>
      <c r="DAN3302" s="137"/>
      <c r="DAO3302" s="137"/>
      <c r="DAP3302" s="137"/>
      <c r="DAQ3302" s="137"/>
      <c r="DAR3302" s="137"/>
      <c r="DAS3302" s="137"/>
      <c r="DAT3302" s="137"/>
      <c r="DAU3302" s="137"/>
      <c r="DAV3302" s="137"/>
      <c r="DAW3302" s="137"/>
      <c r="DAX3302" s="137"/>
      <c r="DAY3302" s="137"/>
      <c r="DAZ3302" s="137"/>
      <c r="DBA3302" s="137"/>
      <c r="DBB3302" s="137"/>
      <c r="DBC3302" s="137"/>
      <c r="DBD3302" s="137"/>
      <c r="DBE3302" s="137"/>
      <c r="DBF3302" s="137"/>
      <c r="DBG3302" s="137"/>
      <c r="DBH3302" s="137"/>
      <c r="DBI3302" s="137"/>
      <c r="DBJ3302" s="137"/>
      <c r="DBK3302" s="137"/>
      <c r="DBL3302" s="137"/>
      <c r="DBM3302" s="137"/>
      <c r="DBN3302" s="137"/>
      <c r="DBO3302" s="137"/>
      <c r="DBP3302" s="137"/>
      <c r="DBQ3302" s="137"/>
      <c r="DBR3302" s="137"/>
      <c r="DBS3302" s="137"/>
      <c r="DBT3302" s="137"/>
      <c r="DBU3302" s="137"/>
      <c r="DBV3302" s="137"/>
      <c r="DBW3302" s="137"/>
      <c r="DBX3302" s="137"/>
      <c r="DBY3302" s="137"/>
      <c r="DBZ3302" s="137"/>
      <c r="DCA3302" s="137"/>
      <c r="DCB3302" s="137"/>
      <c r="DCC3302" s="137"/>
      <c r="DCD3302" s="137"/>
      <c r="DCE3302" s="137"/>
      <c r="DCF3302" s="137"/>
      <c r="DCG3302" s="137"/>
      <c r="DCH3302" s="137"/>
      <c r="DCI3302" s="137"/>
      <c r="DCJ3302" s="137"/>
      <c r="DCK3302" s="137"/>
      <c r="DCL3302" s="137"/>
      <c r="DCM3302" s="137"/>
      <c r="DCN3302" s="137"/>
      <c r="DCO3302" s="137"/>
      <c r="DCP3302" s="137"/>
      <c r="DCQ3302" s="137"/>
      <c r="DCR3302" s="137"/>
      <c r="DCS3302" s="137"/>
      <c r="DCT3302" s="137"/>
      <c r="DCU3302" s="137"/>
      <c r="DCV3302" s="137"/>
      <c r="DCW3302" s="137"/>
      <c r="DCX3302" s="137"/>
      <c r="DCY3302" s="137"/>
      <c r="DCZ3302" s="137"/>
      <c r="DDA3302" s="137"/>
      <c r="DDB3302" s="137"/>
      <c r="DDC3302" s="137"/>
      <c r="DDD3302" s="137"/>
      <c r="DDE3302" s="137"/>
      <c r="DDF3302" s="137"/>
      <c r="DDG3302" s="137"/>
      <c r="DDH3302" s="137"/>
      <c r="DDI3302" s="137"/>
      <c r="DDJ3302" s="137"/>
      <c r="DDK3302" s="137"/>
      <c r="DDL3302" s="137"/>
      <c r="DDM3302" s="137"/>
      <c r="DDN3302" s="137"/>
      <c r="DDO3302" s="137"/>
      <c r="DDP3302" s="137"/>
      <c r="DDQ3302" s="137"/>
      <c r="DDR3302" s="137"/>
      <c r="DDS3302" s="137"/>
      <c r="DDT3302" s="137"/>
      <c r="DDU3302" s="137"/>
      <c r="DDV3302" s="137"/>
      <c r="DDW3302" s="137"/>
      <c r="DDX3302" s="137"/>
      <c r="DDY3302" s="137"/>
      <c r="DDZ3302" s="137"/>
      <c r="DEA3302" s="137"/>
      <c r="DEB3302" s="137"/>
      <c r="DEC3302" s="137"/>
      <c r="DED3302" s="137"/>
      <c r="DEE3302" s="137"/>
      <c r="DEF3302" s="137"/>
      <c r="DEG3302" s="137"/>
      <c r="DEH3302" s="137"/>
      <c r="DEI3302" s="137"/>
      <c r="DEJ3302" s="137"/>
      <c r="DEK3302" s="137"/>
      <c r="DEL3302" s="137"/>
      <c r="DEM3302" s="137"/>
      <c r="DEN3302" s="137"/>
      <c r="DEO3302" s="137"/>
      <c r="DEP3302" s="137"/>
      <c r="DEQ3302" s="137"/>
      <c r="DER3302" s="137"/>
      <c r="DES3302" s="137"/>
      <c r="DET3302" s="137"/>
      <c r="DEU3302" s="137"/>
      <c r="DEV3302" s="137"/>
      <c r="DEW3302" s="137"/>
      <c r="DEX3302" s="137"/>
      <c r="DEY3302" s="137"/>
      <c r="DEZ3302" s="137"/>
      <c r="DFA3302" s="137"/>
      <c r="DFB3302" s="137"/>
      <c r="DFC3302" s="137"/>
      <c r="DFD3302" s="137"/>
      <c r="DFE3302" s="137"/>
      <c r="DFF3302" s="137"/>
      <c r="DFG3302" s="137"/>
      <c r="DFH3302" s="137"/>
      <c r="DFI3302" s="137"/>
      <c r="DFJ3302" s="137"/>
      <c r="DFK3302" s="137"/>
      <c r="DFL3302" s="137"/>
      <c r="DFM3302" s="137"/>
      <c r="DFN3302" s="137"/>
      <c r="DFO3302" s="137"/>
      <c r="DFP3302" s="137"/>
      <c r="DFQ3302" s="137"/>
      <c r="DFR3302" s="137"/>
      <c r="DFS3302" s="137"/>
      <c r="DFT3302" s="137"/>
      <c r="DFU3302" s="137"/>
      <c r="DFV3302" s="137"/>
      <c r="DFW3302" s="137"/>
      <c r="DFX3302" s="137"/>
      <c r="DFY3302" s="137"/>
      <c r="DFZ3302" s="137"/>
      <c r="DGA3302" s="137"/>
      <c r="DGB3302" s="137"/>
      <c r="DGC3302" s="137"/>
      <c r="DGD3302" s="137"/>
      <c r="DGE3302" s="137"/>
      <c r="DGF3302" s="137"/>
      <c r="DGG3302" s="137"/>
      <c r="DGH3302" s="137"/>
      <c r="DGI3302" s="137"/>
      <c r="DGJ3302" s="137"/>
      <c r="DGK3302" s="137"/>
      <c r="DGL3302" s="137"/>
      <c r="DGM3302" s="137"/>
      <c r="DGN3302" s="137"/>
      <c r="DGO3302" s="137"/>
      <c r="DGP3302" s="137"/>
      <c r="DGQ3302" s="137"/>
      <c r="DGR3302" s="137"/>
      <c r="DGS3302" s="137"/>
      <c r="DGT3302" s="137"/>
      <c r="DGU3302" s="137"/>
      <c r="DGV3302" s="137"/>
      <c r="DGW3302" s="137"/>
      <c r="DGX3302" s="137"/>
      <c r="DGY3302" s="137"/>
      <c r="DGZ3302" s="137"/>
      <c r="DHA3302" s="137"/>
      <c r="DHB3302" s="137"/>
      <c r="DHC3302" s="137"/>
      <c r="DHD3302" s="137"/>
      <c r="DHE3302" s="137"/>
      <c r="DHF3302" s="137"/>
      <c r="DHG3302" s="137"/>
      <c r="DHH3302" s="137"/>
      <c r="DHI3302" s="137"/>
      <c r="DHJ3302" s="137"/>
      <c r="DHK3302" s="137"/>
      <c r="DHL3302" s="137"/>
      <c r="DHM3302" s="137"/>
      <c r="DHN3302" s="137"/>
      <c r="DHO3302" s="137"/>
    </row>
    <row r="3303" spans="1:2927" s="148" customFormat="1" ht="24" customHeight="1" outlineLevel="1" x14ac:dyDescent="0.35">
      <c r="A3303" s="83" t="s">
        <v>4553</v>
      </c>
      <c r="B3303" s="109" t="s">
        <v>2576</v>
      </c>
      <c r="C3303" s="109"/>
      <c r="D3303" s="109"/>
      <c r="E3303" s="101"/>
      <c r="F3303" s="114"/>
      <c r="G3303" s="114"/>
      <c r="H3303" s="114"/>
      <c r="I3303" s="101">
        <f t="shared" si="201"/>
        <v>0</v>
      </c>
      <c r="J3303" s="101"/>
      <c r="K3303" s="114"/>
      <c r="L3303" s="114"/>
      <c r="M3303" s="114"/>
      <c r="N3303" s="101">
        <f t="shared" si="200"/>
        <v>0</v>
      </c>
      <c r="O3303" s="88">
        <v>46103</v>
      </c>
      <c r="P3303" s="88">
        <v>46110</v>
      </c>
      <c r="Q3303" s="118">
        <v>0.1</v>
      </c>
      <c r="R3303" s="90" t="s">
        <v>33</v>
      </c>
      <c r="S3303" s="91"/>
      <c r="T3303" s="91"/>
      <c r="U3303" s="102"/>
      <c r="V3303" s="137"/>
      <c r="W3303" s="137"/>
      <c r="X3303" s="137"/>
      <c r="Y3303" s="137"/>
      <c r="Z3303" s="137"/>
      <c r="AA3303" s="137"/>
      <c r="AB3303" s="137"/>
      <c r="AC3303" s="137"/>
      <c r="AD3303" s="137"/>
      <c r="AE3303" s="137"/>
      <c r="AF3303" s="137"/>
      <c r="AG3303" s="137"/>
      <c r="AH3303" s="137"/>
      <c r="AI3303" s="137"/>
      <c r="AJ3303" s="137"/>
      <c r="AK3303" s="137"/>
      <c r="AL3303" s="137"/>
      <c r="AM3303" s="137"/>
      <c r="AN3303" s="137"/>
      <c r="AO3303" s="137"/>
      <c r="AP3303" s="137"/>
      <c r="AQ3303" s="137"/>
      <c r="AR3303" s="137"/>
      <c r="AS3303" s="137"/>
      <c r="AT3303" s="137"/>
      <c r="AU3303" s="137"/>
      <c r="AV3303" s="137"/>
      <c r="AW3303" s="137"/>
      <c r="AX3303" s="137"/>
      <c r="AY3303" s="137"/>
      <c r="AZ3303" s="137"/>
      <c r="BA3303" s="137"/>
      <c r="BB3303" s="137"/>
      <c r="BC3303" s="137"/>
      <c r="BD3303" s="137"/>
      <c r="BE3303" s="137"/>
      <c r="BF3303" s="137"/>
      <c r="BG3303" s="137"/>
      <c r="BH3303" s="137"/>
      <c r="BI3303" s="137"/>
      <c r="BJ3303" s="137"/>
      <c r="BK3303" s="137"/>
      <c r="BL3303" s="137"/>
      <c r="BM3303" s="137"/>
      <c r="BN3303" s="137"/>
      <c r="BO3303" s="137"/>
      <c r="BP3303" s="137"/>
      <c r="BQ3303" s="137"/>
      <c r="BR3303" s="137"/>
      <c r="BS3303" s="137"/>
      <c r="BT3303" s="137"/>
      <c r="BU3303" s="137"/>
      <c r="BV3303" s="137"/>
      <c r="BW3303" s="137"/>
      <c r="BX3303" s="137"/>
      <c r="BY3303" s="137"/>
      <c r="BZ3303" s="137"/>
      <c r="CA3303" s="137"/>
      <c r="CB3303" s="137"/>
      <c r="CC3303" s="137"/>
      <c r="CD3303" s="137"/>
      <c r="CE3303" s="137"/>
      <c r="CF3303" s="137"/>
      <c r="CG3303" s="137"/>
      <c r="CH3303" s="137"/>
      <c r="CI3303" s="137"/>
      <c r="CJ3303" s="137"/>
      <c r="CK3303" s="137"/>
      <c r="CL3303" s="137"/>
      <c r="CM3303" s="137"/>
      <c r="CN3303" s="137"/>
      <c r="CO3303" s="137"/>
      <c r="CP3303" s="137"/>
      <c r="CQ3303" s="137"/>
      <c r="CR3303" s="137"/>
      <c r="CS3303" s="137"/>
      <c r="CT3303" s="137"/>
      <c r="CU3303" s="137"/>
      <c r="CV3303" s="137"/>
      <c r="CW3303" s="137"/>
      <c r="CX3303" s="137"/>
      <c r="CY3303" s="137"/>
      <c r="CZ3303" s="137"/>
      <c r="DA3303" s="137"/>
      <c r="DB3303" s="137"/>
      <c r="DC3303" s="137"/>
      <c r="DD3303" s="137"/>
      <c r="DE3303" s="137"/>
      <c r="DF3303" s="137"/>
      <c r="DG3303" s="137"/>
      <c r="DH3303" s="137"/>
      <c r="DI3303" s="137"/>
      <c r="DJ3303" s="137"/>
      <c r="DK3303" s="137"/>
      <c r="DL3303" s="137"/>
      <c r="DM3303" s="137"/>
      <c r="DN3303" s="137"/>
      <c r="DO3303" s="137"/>
      <c r="DP3303" s="137"/>
      <c r="DQ3303" s="137"/>
      <c r="DR3303" s="137"/>
      <c r="DS3303" s="137"/>
      <c r="DT3303" s="137"/>
      <c r="DU3303" s="137"/>
      <c r="DV3303" s="137"/>
      <c r="DW3303" s="137"/>
      <c r="DX3303" s="137"/>
      <c r="DY3303" s="137"/>
      <c r="DZ3303" s="137"/>
      <c r="EA3303" s="137"/>
      <c r="EB3303" s="137"/>
      <c r="EC3303" s="137"/>
      <c r="ED3303" s="137"/>
      <c r="EE3303" s="137"/>
      <c r="EF3303" s="137"/>
      <c r="EG3303" s="137"/>
      <c r="EH3303" s="137"/>
      <c r="EI3303" s="137"/>
      <c r="EJ3303" s="137"/>
      <c r="EK3303" s="137"/>
      <c r="EL3303" s="137"/>
      <c r="EM3303" s="137"/>
      <c r="EN3303" s="137"/>
      <c r="EO3303" s="137"/>
      <c r="EP3303" s="137"/>
      <c r="EQ3303" s="137"/>
      <c r="ER3303" s="137"/>
      <c r="ES3303" s="137"/>
      <c r="ET3303" s="137"/>
      <c r="EU3303" s="137"/>
      <c r="EV3303" s="137"/>
      <c r="EW3303" s="137"/>
      <c r="EX3303" s="137"/>
      <c r="EY3303" s="137"/>
      <c r="EZ3303" s="137"/>
      <c r="FA3303" s="137"/>
      <c r="FB3303" s="137"/>
      <c r="FC3303" s="137"/>
      <c r="FD3303" s="137"/>
      <c r="FE3303" s="137"/>
      <c r="FF3303" s="137"/>
      <c r="FG3303" s="137"/>
      <c r="FH3303" s="137"/>
      <c r="FI3303" s="137"/>
      <c r="FJ3303" s="137"/>
      <c r="FK3303" s="137"/>
      <c r="FL3303" s="137"/>
      <c r="FM3303" s="137"/>
      <c r="FN3303" s="137"/>
      <c r="FO3303" s="137"/>
      <c r="FP3303" s="137"/>
      <c r="FQ3303" s="137"/>
      <c r="FR3303" s="137"/>
      <c r="FS3303" s="137"/>
      <c r="FT3303" s="137"/>
      <c r="FU3303" s="137"/>
      <c r="FV3303" s="137"/>
      <c r="FW3303" s="137"/>
      <c r="FX3303" s="137"/>
      <c r="FY3303" s="137"/>
      <c r="FZ3303" s="137"/>
      <c r="GA3303" s="137"/>
      <c r="GB3303" s="137"/>
      <c r="GC3303" s="137"/>
      <c r="GD3303" s="137"/>
      <c r="GE3303" s="137"/>
      <c r="GF3303" s="137"/>
      <c r="GG3303" s="137"/>
      <c r="GH3303" s="137"/>
      <c r="GI3303" s="137"/>
      <c r="GJ3303" s="137"/>
      <c r="GK3303" s="137"/>
      <c r="GL3303" s="137"/>
      <c r="GM3303" s="137"/>
      <c r="GN3303" s="137"/>
      <c r="GO3303" s="137"/>
      <c r="GP3303" s="137"/>
      <c r="GQ3303" s="137"/>
      <c r="GR3303" s="137"/>
      <c r="GS3303" s="137"/>
      <c r="GT3303" s="137"/>
      <c r="GU3303" s="137"/>
      <c r="GV3303" s="137"/>
      <c r="GW3303" s="137"/>
      <c r="GX3303" s="137"/>
      <c r="GY3303" s="137"/>
      <c r="GZ3303" s="137"/>
      <c r="HA3303" s="137"/>
      <c r="HB3303" s="137"/>
      <c r="HC3303" s="137"/>
      <c r="HD3303" s="137"/>
      <c r="HE3303" s="137"/>
      <c r="HF3303" s="137"/>
      <c r="HG3303" s="137"/>
      <c r="HH3303" s="137"/>
      <c r="HI3303" s="137"/>
      <c r="HJ3303" s="137"/>
      <c r="HK3303" s="137"/>
      <c r="HL3303" s="137"/>
      <c r="HM3303" s="137"/>
      <c r="HN3303" s="137"/>
      <c r="HO3303" s="137"/>
      <c r="HP3303" s="137"/>
      <c r="HQ3303" s="137"/>
      <c r="HR3303" s="137"/>
      <c r="HS3303" s="137"/>
      <c r="HT3303" s="137"/>
      <c r="HU3303" s="137"/>
      <c r="HV3303" s="137"/>
      <c r="HW3303" s="137"/>
      <c r="HX3303" s="137"/>
      <c r="HY3303" s="137"/>
      <c r="HZ3303" s="137"/>
      <c r="IA3303" s="137"/>
      <c r="IB3303" s="137"/>
      <c r="IC3303" s="137"/>
      <c r="ID3303" s="137"/>
      <c r="IE3303" s="137"/>
      <c r="IF3303" s="137"/>
      <c r="IG3303" s="137"/>
      <c r="IH3303" s="137"/>
      <c r="II3303" s="137"/>
      <c r="IJ3303" s="137"/>
      <c r="IK3303" s="137"/>
      <c r="IL3303" s="137"/>
      <c r="IM3303" s="137"/>
      <c r="IN3303" s="137"/>
      <c r="IO3303" s="137"/>
      <c r="IP3303" s="137"/>
      <c r="IQ3303" s="137"/>
      <c r="IR3303" s="137"/>
      <c r="IS3303" s="137"/>
      <c r="IT3303" s="137"/>
      <c r="IU3303" s="137"/>
      <c r="IV3303" s="137"/>
      <c r="IW3303" s="137"/>
      <c r="IX3303" s="137"/>
      <c r="IY3303" s="137"/>
      <c r="IZ3303" s="137"/>
      <c r="JA3303" s="137"/>
      <c r="JB3303" s="137"/>
      <c r="JC3303" s="137"/>
      <c r="JD3303" s="137"/>
      <c r="JE3303" s="137"/>
      <c r="JF3303" s="137"/>
      <c r="JG3303" s="137"/>
      <c r="JH3303" s="137"/>
      <c r="JI3303" s="137"/>
      <c r="JJ3303" s="137"/>
      <c r="JK3303" s="137"/>
      <c r="JL3303" s="137"/>
      <c r="JM3303" s="137"/>
      <c r="JN3303" s="137"/>
      <c r="JO3303" s="137"/>
      <c r="JP3303" s="137"/>
      <c r="JQ3303" s="137"/>
      <c r="JR3303" s="137"/>
      <c r="JS3303" s="137"/>
      <c r="JT3303" s="137"/>
      <c r="JU3303" s="137"/>
      <c r="JV3303" s="137"/>
      <c r="JW3303" s="137"/>
      <c r="JX3303" s="137"/>
      <c r="JY3303" s="137"/>
      <c r="JZ3303" s="137"/>
      <c r="KA3303" s="137"/>
      <c r="KB3303" s="137"/>
      <c r="KC3303" s="137"/>
      <c r="KD3303" s="137"/>
      <c r="KE3303" s="137"/>
      <c r="KF3303" s="137"/>
      <c r="KG3303" s="137"/>
      <c r="KH3303" s="137"/>
      <c r="KI3303" s="137"/>
      <c r="KJ3303" s="137"/>
      <c r="KK3303" s="137"/>
      <c r="KL3303" s="137"/>
      <c r="KM3303" s="137"/>
      <c r="KN3303" s="137"/>
      <c r="KO3303" s="137"/>
      <c r="KP3303" s="137"/>
      <c r="KQ3303" s="137"/>
      <c r="KR3303" s="137"/>
      <c r="KS3303" s="137"/>
      <c r="KT3303" s="137"/>
      <c r="KU3303" s="137"/>
      <c r="KV3303" s="137"/>
      <c r="KW3303" s="137"/>
      <c r="KX3303" s="137"/>
      <c r="KY3303" s="137"/>
      <c r="KZ3303" s="137"/>
      <c r="LA3303" s="137"/>
      <c r="LB3303" s="137"/>
      <c r="LC3303" s="137"/>
      <c r="LD3303" s="137"/>
      <c r="LE3303" s="137"/>
      <c r="LF3303" s="137"/>
      <c r="LG3303" s="137"/>
      <c r="LH3303" s="137"/>
      <c r="LI3303" s="137"/>
      <c r="LJ3303" s="137"/>
      <c r="LK3303" s="137"/>
      <c r="LL3303" s="137"/>
      <c r="LM3303" s="137"/>
      <c r="LN3303" s="137"/>
      <c r="LO3303" s="137"/>
      <c r="LP3303" s="137"/>
      <c r="LQ3303" s="137"/>
      <c r="LR3303" s="137"/>
      <c r="LS3303" s="137"/>
      <c r="LT3303" s="137"/>
      <c r="LU3303" s="137"/>
      <c r="LV3303" s="137"/>
      <c r="LW3303" s="137"/>
      <c r="LX3303" s="137"/>
      <c r="LY3303" s="137"/>
      <c r="LZ3303" s="137"/>
      <c r="MA3303" s="137"/>
      <c r="MB3303" s="137"/>
      <c r="MC3303" s="137"/>
      <c r="MD3303" s="137"/>
      <c r="ME3303" s="137"/>
      <c r="MF3303" s="137"/>
      <c r="MG3303" s="137"/>
      <c r="MH3303" s="137"/>
      <c r="MI3303" s="137"/>
      <c r="MJ3303" s="137"/>
      <c r="MK3303" s="137"/>
      <c r="ML3303" s="137"/>
      <c r="MM3303" s="137"/>
      <c r="MN3303" s="137"/>
      <c r="MO3303" s="137"/>
      <c r="MP3303" s="137"/>
      <c r="MQ3303" s="137"/>
      <c r="MR3303" s="137"/>
      <c r="MS3303" s="137"/>
      <c r="MT3303" s="137"/>
      <c r="MU3303" s="137"/>
      <c r="MV3303" s="137"/>
      <c r="MW3303" s="137"/>
      <c r="MX3303" s="137"/>
      <c r="MY3303" s="137"/>
      <c r="MZ3303" s="137"/>
      <c r="NA3303" s="137"/>
      <c r="NB3303" s="137"/>
      <c r="NC3303" s="137"/>
      <c r="ND3303" s="137"/>
      <c r="NE3303" s="137"/>
      <c r="NF3303" s="137"/>
      <c r="NG3303" s="137"/>
      <c r="NH3303" s="137"/>
      <c r="NI3303" s="137"/>
      <c r="NJ3303" s="137"/>
      <c r="NK3303" s="137"/>
      <c r="NL3303" s="137"/>
      <c r="NM3303" s="137"/>
      <c r="NN3303" s="137"/>
      <c r="NO3303" s="137"/>
      <c r="NP3303" s="137"/>
      <c r="NQ3303" s="137"/>
      <c r="NR3303" s="137"/>
      <c r="NS3303" s="137"/>
      <c r="NT3303" s="137"/>
      <c r="NU3303" s="137"/>
      <c r="NV3303" s="137"/>
      <c r="NW3303" s="137"/>
      <c r="NX3303" s="137"/>
      <c r="NY3303" s="137"/>
      <c r="NZ3303" s="137"/>
      <c r="OA3303" s="137"/>
      <c r="OB3303" s="137"/>
      <c r="OC3303" s="137"/>
      <c r="OD3303" s="137"/>
      <c r="OE3303" s="137"/>
      <c r="OF3303" s="137"/>
      <c r="OG3303" s="137"/>
      <c r="OH3303" s="137"/>
      <c r="OI3303" s="137"/>
      <c r="OJ3303" s="137"/>
      <c r="OK3303" s="137"/>
      <c r="OL3303" s="137"/>
      <c r="OM3303" s="137"/>
      <c r="ON3303" s="137"/>
      <c r="OO3303" s="137"/>
      <c r="OP3303" s="137"/>
      <c r="OQ3303" s="137"/>
      <c r="OR3303" s="137"/>
      <c r="OS3303" s="137"/>
      <c r="OT3303" s="137"/>
      <c r="OU3303" s="137"/>
      <c r="OV3303" s="137"/>
      <c r="OW3303" s="137"/>
      <c r="OX3303" s="137"/>
      <c r="OY3303" s="137"/>
      <c r="OZ3303" s="137"/>
      <c r="PA3303" s="137"/>
      <c r="PB3303" s="137"/>
      <c r="PC3303" s="137"/>
      <c r="PD3303" s="137"/>
      <c r="PE3303" s="137"/>
      <c r="PF3303" s="137"/>
      <c r="PG3303" s="137"/>
      <c r="PH3303" s="137"/>
      <c r="PI3303" s="137"/>
      <c r="PJ3303" s="137"/>
      <c r="PK3303" s="137"/>
      <c r="PL3303" s="137"/>
      <c r="PM3303" s="137"/>
      <c r="PN3303" s="137"/>
      <c r="PO3303" s="137"/>
      <c r="PP3303" s="137"/>
      <c r="PQ3303" s="137"/>
      <c r="PR3303" s="137"/>
      <c r="PS3303" s="137"/>
      <c r="PT3303" s="137"/>
      <c r="PU3303" s="137"/>
      <c r="PV3303" s="137"/>
      <c r="PW3303" s="137"/>
      <c r="PX3303" s="137"/>
      <c r="PY3303" s="137"/>
      <c r="PZ3303" s="137"/>
      <c r="QA3303" s="137"/>
      <c r="QB3303" s="137"/>
      <c r="QC3303" s="137"/>
      <c r="QD3303" s="137"/>
      <c r="QE3303" s="137"/>
      <c r="QF3303" s="137"/>
      <c r="QG3303" s="137"/>
      <c r="QH3303" s="137"/>
      <c r="QI3303" s="137"/>
      <c r="QJ3303" s="137"/>
      <c r="QK3303" s="137"/>
      <c r="QL3303" s="137"/>
      <c r="QM3303" s="137"/>
      <c r="QN3303" s="137"/>
      <c r="QO3303" s="137"/>
      <c r="QP3303" s="137"/>
      <c r="QQ3303" s="137"/>
      <c r="QR3303" s="137"/>
      <c r="QS3303" s="137"/>
      <c r="QT3303" s="137"/>
      <c r="QU3303" s="137"/>
      <c r="QV3303" s="137"/>
      <c r="QW3303" s="137"/>
      <c r="QX3303" s="137"/>
      <c r="QY3303" s="137"/>
      <c r="QZ3303" s="137"/>
      <c r="RA3303" s="137"/>
      <c r="RB3303" s="137"/>
      <c r="RC3303" s="137"/>
      <c r="RD3303" s="137"/>
      <c r="RE3303" s="137"/>
      <c r="RF3303" s="137"/>
      <c r="RG3303" s="137"/>
      <c r="RH3303" s="137"/>
      <c r="RI3303" s="137"/>
      <c r="RJ3303" s="137"/>
      <c r="RK3303" s="137"/>
      <c r="RL3303" s="137"/>
      <c r="RM3303" s="137"/>
      <c r="RN3303" s="137"/>
      <c r="RO3303" s="137"/>
      <c r="RP3303" s="137"/>
      <c r="RQ3303" s="137"/>
      <c r="RR3303" s="137"/>
      <c r="RS3303" s="137"/>
      <c r="RT3303" s="137"/>
      <c r="RU3303" s="137"/>
      <c r="RV3303" s="137"/>
      <c r="RW3303" s="137"/>
      <c r="RX3303" s="137"/>
      <c r="RY3303" s="137"/>
      <c r="RZ3303" s="137"/>
      <c r="SA3303" s="137"/>
      <c r="SB3303" s="137"/>
      <c r="SC3303" s="137"/>
      <c r="SD3303" s="137"/>
      <c r="SE3303" s="137"/>
      <c r="SF3303" s="137"/>
      <c r="SG3303" s="137"/>
      <c r="SH3303" s="137"/>
      <c r="SI3303" s="137"/>
      <c r="SJ3303" s="137"/>
      <c r="SK3303" s="137"/>
      <c r="SL3303" s="137"/>
      <c r="SM3303" s="137"/>
      <c r="SN3303" s="137"/>
      <c r="SO3303" s="137"/>
      <c r="SP3303" s="137"/>
      <c r="SQ3303" s="137"/>
      <c r="SR3303" s="137"/>
      <c r="SS3303" s="137"/>
      <c r="ST3303" s="137"/>
      <c r="SU3303" s="137"/>
      <c r="SV3303" s="137"/>
      <c r="SW3303" s="137"/>
      <c r="SX3303" s="137"/>
      <c r="SY3303" s="137"/>
      <c r="SZ3303" s="137"/>
      <c r="TA3303" s="137"/>
      <c r="TB3303" s="137"/>
      <c r="TC3303" s="137"/>
      <c r="TD3303" s="137"/>
      <c r="TE3303" s="137"/>
      <c r="TF3303" s="137"/>
      <c r="TG3303" s="137"/>
      <c r="TH3303" s="137"/>
      <c r="TI3303" s="137"/>
      <c r="TJ3303" s="137"/>
      <c r="TK3303" s="137"/>
      <c r="TL3303" s="137"/>
      <c r="TM3303" s="137"/>
      <c r="TN3303" s="137"/>
      <c r="TO3303" s="137"/>
      <c r="TP3303" s="137"/>
      <c r="TQ3303" s="137"/>
      <c r="TR3303" s="137"/>
      <c r="TS3303" s="137"/>
      <c r="TT3303" s="137"/>
      <c r="TU3303" s="137"/>
      <c r="TV3303" s="137"/>
      <c r="TW3303" s="137"/>
      <c r="TX3303" s="137"/>
      <c r="TY3303" s="137"/>
      <c r="TZ3303" s="137"/>
      <c r="UA3303" s="137"/>
      <c r="UB3303" s="137"/>
      <c r="UC3303" s="137"/>
      <c r="UD3303" s="137"/>
      <c r="UE3303" s="137"/>
      <c r="UF3303" s="137"/>
      <c r="UG3303" s="137"/>
      <c r="UH3303" s="137"/>
      <c r="UI3303" s="137"/>
      <c r="UJ3303" s="137"/>
      <c r="UK3303" s="137"/>
      <c r="UL3303" s="137"/>
      <c r="UM3303" s="137"/>
      <c r="UN3303" s="137"/>
      <c r="UO3303" s="137"/>
      <c r="UP3303" s="137"/>
      <c r="UQ3303" s="137"/>
      <c r="UR3303" s="137"/>
      <c r="US3303" s="137"/>
      <c r="UT3303" s="137"/>
      <c r="UU3303" s="137"/>
      <c r="UV3303" s="137"/>
      <c r="UW3303" s="137"/>
      <c r="UX3303" s="137"/>
      <c r="UY3303" s="137"/>
      <c r="UZ3303" s="137"/>
      <c r="VA3303" s="137"/>
      <c r="VB3303" s="137"/>
      <c r="VC3303" s="137"/>
      <c r="VD3303" s="137"/>
      <c r="VE3303" s="137"/>
      <c r="VF3303" s="137"/>
      <c r="VG3303" s="137"/>
      <c r="VH3303" s="137"/>
      <c r="VI3303" s="137"/>
      <c r="VJ3303" s="137"/>
      <c r="VK3303" s="137"/>
      <c r="VL3303" s="137"/>
      <c r="VM3303" s="137"/>
      <c r="VN3303" s="137"/>
      <c r="VO3303" s="137"/>
      <c r="VP3303" s="137"/>
      <c r="VQ3303" s="137"/>
      <c r="VR3303" s="137"/>
      <c r="VS3303" s="137"/>
      <c r="VT3303" s="137"/>
      <c r="VU3303" s="137"/>
      <c r="VV3303" s="137"/>
      <c r="VW3303" s="137"/>
      <c r="VX3303" s="137"/>
      <c r="VY3303" s="137"/>
      <c r="VZ3303" s="137"/>
      <c r="WA3303" s="137"/>
      <c r="WB3303" s="137"/>
      <c r="WC3303" s="137"/>
      <c r="WD3303" s="137"/>
      <c r="WE3303" s="137"/>
      <c r="WF3303" s="137"/>
      <c r="WG3303" s="137"/>
      <c r="WH3303" s="137"/>
      <c r="WI3303" s="137"/>
      <c r="WJ3303" s="137"/>
      <c r="WK3303" s="137"/>
      <c r="WL3303" s="137"/>
      <c r="WM3303" s="137"/>
      <c r="WN3303" s="137"/>
      <c r="WO3303" s="137"/>
      <c r="WP3303" s="137"/>
      <c r="WQ3303" s="137"/>
      <c r="WR3303" s="137"/>
      <c r="WS3303" s="137"/>
      <c r="WT3303" s="137"/>
      <c r="WU3303" s="137"/>
      <c r="WV3303" s="137"/>
      <c r="WW3303" s="137"/>
      <c r="WX3303" s="137"/>
      <c r="WY3303" s="137"/>
      <c r="WZ3303" s="137"/>
      <c r="XA3303" s="137"/>
      <c r="XB3303" s="137"/>
      <c r="XC3303" s="137"/>
      <c r="XD3303" s="137"/>
      <c r="XE3303" s="137"/>
      <c r="XF3303" s="137"/>
      <c r="XG3303" s="137"/>
      <c r="XH3303" s="137"/>
      <c r="XI3303" s="137"/>
      <c r="XJ3303" s="137"/>
      <c r="XK3303" s="137"/>
      <c r="XL3303" s="137"/>
      <c r="XM3303" s="137"/>
      <c r="XN3303" s="137"/>
      <c r="XO3303" s="137"/>
      <c r="XP3303" s="137"/>
      <c r="XQ3303" s="137"/>
      <c r="XR3303" s="137"/>
      <c r="XS3303" s="137"/>
      <c r="XT3303" s="137"/>
      <c r="XU3303" s="137"/>
      <c r="XV3303" s="137"/>
      <c r="XW3303" s="137"/>
      <c r="XX3303" s="137"/>
      <c r="XY3303" s="137"/>
      <c r="XZ3303" s="137"/>
      <c r="YA3303" s="137"/>
      <c r="YB3303" s="137"/>
      <c r="YC3303" s="137"/>
      <c r="YD3303" s="137"/>
      <c r="YE3303" s="137"/>
      <c r="YF3303" s="137"/>
      <c r="YG3303" s="137"/>
      <c r="YH3303" s="137"/>
      <c r="YI3303" s="137"/>
      <c r="YJ3303" s="137"/>
      <c r="YK3303" s="137"/>
      <c r="YL3303" s="137"/>
      <c r="YM3303" s="137"/>
      <c r="YN3303" s="137"/>
      <c r="YO3303" s="137"/>
      <c r="YP3303" s="137"/>
      <c r="YQ3303" s="137"/>
      <c r="YR3303" s="137"/>
      <c r="YS3303" s="137"/>
      <c r="YT3303" s="137"/>
      <c r="YU3303" s="137"/>
      <c r="YV3303" s="137"/>
      <c r="YW3303" s="137"/>
      <c r="YX3303" s="137"/>
      <c r="YY3303" s="137"/>
      <c r="YZ3303" s="137"/>
      <c r="ZA3303" s="137"/>
      <c r="ZB3303" s="137"/>
      <c r="ZC3303" s="137"/>
      <c r="ZD3303" s="137"/>
      <c r="ZE3303" s="137"/>
      <c r="ZF3303" s="137"/>
      <c r="ZG3303" s="137"/>
      <c r="ZH3303" s="137"/>
      <c r="ZI3303" s="137"/>
      <c r="ZJ3303" s="137"/>
      <c r="ZK3303" s="137"/>
      <c r="ZL3303" s="137"/>
      <c r="ZM3303" s="137"/>
      <c r="ZN3303" s="137"/>
      <c r="ZO3303" s="137"/>
      <c r="ZP3303" s="137"/>
      <c r="ZQ3303" s="137"/>
      <c r="ZR3303" s="137"/>
      <c r="ZS3303" s="137"/>
      <c r="ZT3303" s="137"/>
      <c r="ZU3303" s="137"/>
      <c r="ZV3303" s="137"/>
      <c r="ZW3303" s="137"/>
      <c r="ZX3303" s="137"/>
      <c r="ZY3303" s="137"/>
      <c r="ZZ3303" s="137"/>
      <c r="AAA3303" s="137"/>
      <c r="AAB3303" s="137"/>
      <c r="AAC3303" s="137"/>
      <c r="AAD3303" s="137"/>
      <c r="AAE3303" s="137"/>
      <c r="AAF3303" s="137"/>
      <c r="AAG3303" s="137"/>
      <c r="AAH3303" s="137"/>
      <c r="AAI3303" s="137"/>
      <c r="AAJ3303" s="137"/>
      <c r="AAK3303" s="137"/>
      <c r="AAL3303" s="137"/>
      <c r="AAM3303" s="137"/>
      <c r="AAN3303" s="137"/>
      <c r="AAO3303" s="137"/>
      <c r="AAP3303" s="137"/>
      <c r="AAQ3303" s="137"/>
      <c r="AAR3303" s="137"/>
      <c r="AAS3303" s="137"/>
      <c r="AAT3303" s="137"/>
      <c r="AAU3303" s="137"/>
      <c r="AAV3303" s="137"/>
      <c r="AAW3303" s="137"/>
      <c r="AAX3303" s="137"/>
      <c r="AAY3303" s="137"/>
      <c r="AAZ3303" s="137"/>
      <c r="ABA3303" s="137"/>
      <c r="ABB3303" s="137"/>
      <c r="ABC3303" s="137"/>
      <c r="ABD3303" s="137"/>
      <c r="ABE3303" s="137"/>
      <c r="ABF3303" s="137"/>
      <c r="ABG3303" s="137"/>
      <c r="ABH3303" s="137"/>
      <c r="ABI3303" s="137"/>
      <c r="ABJ3303" s="137"/>
      <c r="ABK3303" s="137"/>
      <c r="ABL3303" s="137"/>
      <c r="ABM3303" s="137"/>
      <c r="ABN3303" s="137"/>
      <c r="ABO3303" s="137"/>
      <c r="ABP3303" s="137"/>
      <c r="ABQ3303" s="137"/>
      <c r="ABR3303" s="137"/>
      <c r="ABS3303" s="137"/>
      <c r="ABT3303" s="137"/>
      <c r="ABU3303" s="137"/>
      <c r="ABV3303" s="137"/>
      <c r="ABW3303" s="137"/>
      <c r="ABX3303" s="137"/>
      <c r="ABY3303" s="137"/>
      <c r="ABZ3303" s="137"/>
      <c r="ACA3303" s="137"/>
      <c r="ACB3303" s="137"/>
      <c r="ACC3303" s="137"/>
      <c r="ACD3303" s="137"/>
      <c r="ACE3303" s="137"/>
      <c r="ACF3303" s="137"/>
      <c r="ACG3303" s="137"/>
      <c r="ACH3303" s="137"/>
      <c r="ACI3303" s="137"/>
      <c r="ACJ3303" s="137"/>
      <c r="ACK3303" s="137"/>
      <c r="ACL3303" s="137"/>
      <c r="ACM3303" s="137"/>
      <c r="ACN3303" s="137"/>
      <c r="ACO3303" s="137"/>
      <c r="ACP3303" s="137"/>
      <c r="ACQ3303" s="137"/>
      <c r="ACR3303" s="137"/>
      <c r="ACS3303" s="137"/>
      <c r="ACT3303" s="137"/>
      <c r="ACU3303" s="137"/>
      <c r="ACV3303" s="137"/>
      <c r="ACW3303" s="137"/>
      <c r="ACX3303" s="137"/>
      <c r="ACY3303" s="137"/>
      <c r="ACZ3303" s="137"/>
      <c r="ADA3303" s="137"/>
      <c r="ADB3303" s="137"/>
      <c r="ADC3303" s="137"/>
      <c r="ADD3303" s="137"/>
      <c r="ADE3303" s="137"/>
      <c r="ADF3303" s="137"/>
      <c r="ADG3303" s="137"/>
      <c r="ADH3303" s="137"/>
      <c r="ADI3303" s="137"/>
      <c r="ADJ3303" s="137"/>
      <c r="ADK3303" s="137"/>
      <c r="ADL3303" s="137"/>
      <c r="ADM3303" s="137"/>
      <c r="ADN3303" s="137"/>
      <c r="ADO3303" s="137"/>
      <c r="ADP3303" s="137"/>
      <c r="ADQ3303" s="137"/>
      <c r="ADR3303" s="137"/>
      <c r="ADS3303" s="137"/>
      <c r="ADT3303" s="137"/>
      <c r="ADU3303" s="137"/>
      <c r="ADV3303" s="137"/>
      <c r="ADW3303" s="137"/>
      <c r="ADX3303" s="137"/>
      <c r="ADY3303" s="137"/>
      <c r="ADZ3303" s="137"/>
      <c r="AEA3303" s="137"/>
      <c r="AEB3303" s="137"/>
      <c r="AEC3303" s="137"/>
      <c r="AED3303" s="137"/>
      <c r="AEE3303" s="137"/>
      <c r="AEF3303" s="137"/>
      <c r="AEG3303" s="137"/>
      <c r="AEH3303" s="137"/>
      <c r="AEI3303" s="137"/>
      <c r="AEJ3303" s="137"/>
      <c r="AEK3303" s="137"/>
      <c r="AEL3303" s="137"/>
      <c r="AEM3303" s="137"/>
      <c r="AEN3303" s="137"/>
      <c r="AEO3303" s="137"/>
      <c r="AEP3303" s="137"/>
      <c r="AEQ3303" s="137"/>
      <c r="AER3303" s="137"/>
      <c r="AES3303" s="137"/>
      <c r="AET3303" s="137"/>
      <c r="AEU3303" s="137"/>
      <c r="AEV3303" s="137"/>
      <c r="AEW3303" s="137"/>
      <c r="AEX3303" s="137"/>
      <c r="AEY3303" s="137"/>
      <c r="AEZ3303" s="137"/>
      <c r="AFA3303" s="137"/>
      <c r="AFB3303" s="137"/>
      <c r="AFC3303" s="137"/>
      <c r="AFD3303" s="137"/>
      <c r="AFE3303" s="137"/>
      <c r="AFF3303" s="137"/>
      <c r="AFG3303" s="137"/>
      <c r="AFH3303" s="137"/>
      <c r="AFI3303" s="137"/>
      <c r="AFJ3303" s="137"/>
      <c r="AFK3303" s="137"/>
      <c r="AFL3303" s="137"/>
      <c r="AFM3303" s="137"/>
      <c r="AFN3303" s="137"/>
      <c r="AFO3303" s="137"/>
      <c r="AFP3303" s="137"/>
      <c r="AFQ3303" s="137"/>
      <c r="AFR3303" s="137"/>
      <c r="AFS3303" s="137"/>
      <c r="AFT3303" s="137"/>
      <c r="AFU3303" s="137"/>
      <c r="AFV3303" s="137"/>
      <c r="AFW3303" s="137"/>
      <c r="AFX3303" s="137"/>
      <c r="AFY3303" s="137"/>
      <c r="AFZ3303" s="137"/>
      <c r="AGA3303" s="137"/>
      <c r="AGB3303" s="137"/>
      <c r="AGC3303" s="137"/>
      <c r="AGD3303" s="137"/>
      <c r="AGE3303" s="137"/>
      <c r="AGF3303" s="137"/>
      <c r="AGG3303" s="137"/>
      <c r="AGH3303" s="137"/>
      <c r="AGI3303" s="137"/>
      <c r="AGJ3303" s="137"/>
      <c r="AGK3303" s="137"/>
      <c r="AGL3303" s="137"/>
      <c r="AGM3303" s="137"/>
      <c r="AGN3303" s="137"/>
      <c r="AGO3303" s="137"/>
      <c r="AGP3303" s="137"/>
      <c r="AGQ3303" s="137"/>
      <c r="AGR3303" s="137"/>
      <c r="AGS3303" s="137"/>
      <c r="AGT3303" s="137"/>
      <c r="AGU3303" s="137"/>
      <c r="AGV3303" s="137"/>
      <c r="AGW3303" s="137"/>
      <c r="AGX3303" s="137"/>
      <c r="AGY3303" s="137"/>
      <c r="AGZ3303" s="137"/>
      <c r="AHA3303" s="137"/>
      <c r="AHB3303" s="137"/>
      <c r="AHC3303" s="137"/>
      <c r="AHD3303" s="137"/>
      <c r="AHE3303" s="137"/>
      <c r="AHF3303" s="137"/>
      <c r="AHG3303" s="137"/>
      <c r="AHH3303" s="137"/>
      <c r="AHI3303" s="137"/>
      <c r="AHJ3303" s="137"/>
      <c r="AHK3303" s="137"/>
      <c r="AHL3303" s="137"/>
      <c r="AHM3303" s="137"/>
      <c r="AHN3303" s="137"/>
      <c r="AHO3303" s="137"/>
      <c r="AHP3303" s="137"/>
      <c r="AHQ3303" s="137"/>
      <c r="AHR3303" s="137"/>
      <c r="AHS3303" s="137"/>
      <c r="AHT3303" s="137"/>
      <c r="AHU3303" s="137"/>
      <c r="AHV3303" s="137"/>
      <c r="AHW3303" s="137"/>
      <c r="AHX3303" s="137"/>
      <c r="AHY3303" s="137"/>
      <c r="AHZ3303" s="137"/>
      <c r="AIA3303" s="137"/>
      <c r="AIB3303" s="137"/>
      <c r="AIC3303" s="137"/>
      <c r="AID3303" s="137"/>
      <c r="AIE3303" s="137"/>
      <c r="AIF3303" s="137"/>
      <c r="AIG3303" s="137"/>
      <c r="AIH3303" s="137"/>
      <c r="AII3303" s="137"/>
      <c r="AIJ3303" s="137"/>
      <c r="AIK3303" s="137"/>
      <c r="AIL3303" s="137"/>
      <c r="AIM3303" s="137"/>
      <c r="AIN3303" s="137"/>
      <c r="AIO3303" s="137"/>
      <c r="AIP3303" s="137"/>
      <c r="AIQ3303" s="137"/>
      <c r="AIR3303" s="137"/>
      <c r="AIS3303" s="137"/>
      <c r="AIT3303" s="137"/>
      <c r="AIU3303" s="137"/>
      <c r="AIV3303" s="137"/>
      <c r="AIW3303" s="137"/>
      <c r="AIX3303" s="137"/>
      <c r="AIY3303" s="137"/>
      <c r="AIZ3303" s="137"/>
      <c r="AJA3303" s="137"/>
      <c r="AJB3303" s="137"/>
      <c r="AJC3303" s="137"/>
      <c r="AJD3303" s="137"/>
      <c r="AJE3303" s="137"/>
      <c r="AJF3303" s="137"/>
      <c r="AJG3303" s="137"/>
      <c r="AJH3303" s="137"/>
      <c r="AJI3303" s="137"/>
      <c r="AJJ3303" s="137"/>
      <c r="AJK3303" s="137"/>
      <c r="AJL3303" s="137"/>
      <c r="AJM3303" s="137"/>
      <c r="AJN3303" s="137"/>
      <c r="AJO3303" s="137"/>
      <c r="AJP3303" s="137"/>
      <c r="AJQ3303" s="137"/>
      <c r="AJR3303" s="137"/>
      <c r="AJS3303" s="137"/>
      <c r="AJT3303" s="137"/>
      <c r="AJU3303" s="137"/>
      <c r="AJV3303" s="137"/>
      <c r="AJW3303" s="137"/>
      <c r="AJX3303" s="137"/>
      <c r="AJY3303" s="137"/>
      <c r="AJZ3303" s="137"/>
      <c r="AKA3303" s="137"/>
      <c r="AKB3303" s="137"/>
      <c r="AKC3303" s="137"/>
      <c r="AKD3303" s="137"/>
      <c r="AKE3303" s="137"/>
      <c r="AKF3303" s="137"/>
      <c r="AKG3303" s="137"/>
      <c r="AKH3303" s="137"/>
      <c r="AKI3303" s="137"/>
      <c r="AKJ3303" s="137"/>
      <c r="AKK3303" s="137"/>
      <c r="AKL3303" s="137"/>
      <c r="AKM3303" s="137"/>
      <c r="AKN3303" s="137"/>
      <c r="AKO3303" s="137"/>
      <c r="AKP3303" s="137"/>
      <c r="AKQ3303" s="137"/>
      <c r="AKR3303" s="137"/>
      <c r="AKS3303" s="137"/>
      <c r="AKT3303" s="137"/>
      <c r="AKU3303" s="137"/>
      <c r="AKV3303" s="137"/>
      <c r="AKW3303" s="137"/>
      <c r="AKX3303" s="137"/>
      <c r="AKY3303" s="137"/>
      <c r="AKZ3303" s="137"/>
      <c r="ALA3303" s="137"/>
      <c r="ALB3303" s="137"/>
      <c r="ALC3303" s="137"/>
      <c r="ALD3303" s="137"/>
      <c r="ALE3303" s="137"/>
      <c r="ALF3303" s="137"/>
      <c r="ALG3303" s="137"/>
      <c r="ALH3303" s="137"/>
      <c r="ALI3303" s="137"/>
      <c r="ALJ3303" s="137"/>
      <c r="ALK3303" s="137"/>
      <c r="ALL3303" s="137"/>
      <c r="ALM3303" s="137"/>
      <c r="ALN3303" s="137"/>
      <c r="ALO3303" s="137"/>
      <c r="ALP3303" s="137"/>
      <c r="ALQ3303" s="137"/>
      <c r="ALR3303" s="137"/>
      <c r="ALS3303" s="137"/>
      <c r="ALT3303" s="137"/>
      <c r="ALU3303" s="137"/>
      <c r="ALV3303" s="137"/>
      <c r="ALW3303" s="137"/>
      <c r="ALX3303" s="137"/>
      <c r="ALY3303" s="137"/>
      <c r="ALZ3303" s="137"/>
      <c r="AMA3303" s="137"/>
      <c r="AMB3303" s="137"/>
      <c r="AMC3303" s="137"/>
      <c r="AMD3303" s="137"/>
      <c r="AME3303" s="137"/>
      <c r="AMF3303" s="137"/>
      <c r="AMG3303" s="137"/>
      <c r="AMH3303" s="137"/>
      <c r="AMI3303" s="137"/>
      <c r="AMJ3303" s="137"/>
      <c r="AMK3303" s="137"/>
      <c r="AML3303" s="137"/>
      <c r="AMM3303" s="137"/>
      <c r="AMN3303" s="137"/>
      <c r="AMO3303" s="137"/>
      <c r="AMP3303" s="137"/>
      <c r="AMQ3303" s="137"/>
      <c r="AMR3303" s="137"/>
      <c r="AMS3303" s="137"/>
      <c r="AMT3303" s="137"/>
      <c r="AMU3303" s="137"/>
      <c r="AMV3303" s="137"/>
      <c r="AMW3303" s="137"/>
      <c r="AMX3303" s="137"/>
      <c r="AMY3303" s="137"/>
      <c r="AMZ3303" s="137"/>
      <c r="ANA3303" s="137"/>
      <c r="ANB3303" s="137"/>
      <c r="ANC3303" s="137"/>
      <c r="AND3303" s="137"/>
      <c r="ANE3303" s="137"/>
      <c r="ANF3303" s="137"/>
      <c r="ANG3303" s="137"/>
      <c r="ANH3303" s="137"/>
      <c r="ANI3303" s="137"/>
      <c r="ANJ3303" s="137"/>
      <c r="ANK3303" s="137"/>
      <c r="ANL3303" s="137"/>
      <c r="ANM3303" s="137"/>
      <c r="ANN3303" s="137"/>
      <c r="ANO3303" s="137"/>
      <c r="ANP3303" s="137"/>
      <c r="ANQ3303" s="137"/>
      <c r="ANR3303" s="137"/>
      <c r="ANS3303" s="137"/>
      <c r="ANT3303" s="137"/>
      <c r="ANU3303" s="137"/>
      <c r="ANV3303" s="137"/>
      <c r="ANW3303" s="137"/>
      <c r="ANX3303" s="137"/>
      <c r="ANY3303" s="137"/>
      <c r="ANZ3303" s="137"/>
      <c r="AOA3303" s="137"/>
      <c r="AOB3303" s="137"/>
      <c r="AOC3303" s="137"/>
      <c r="AOD3303" s="137"/>
      <c r="AOE3303" s="137"/>
      <c r="AOF3303" s="137"/>
      <c r="AOG3303" s="137"/>
      <c r="AOH3303" s="137"/>
      <c r="AOI3303" s="137"/>
      <c r="AOJ3303" s="137"/>
      <c r="AOK3303" s="137"/>
      <c r="AOL3303" s="137"/>
      <c r="AOM3303" s="137"/>
      <c r="AON3303" s="137"/>
      <c r="AOO3303" s="137"/>
      <c r="AOP3303" s="137"/>
      <c r="AOQ3303" s="137"/>
      <c r="AOR3303" s="137"/>
      <c r="AOS3303" s="137"/>
      <c r="AOT3303" s="137"/>
      <c r="AOU3303" s="137"/>
      <c r="AOV3303" s="137"/>
      <c r="AOW3303" s="137"/>
      <c r="AOX3303" s="137"/>
      <c r="AOY3303" s="137"/>
      <c r="AOZ3303" s="137"/>
      <c r="APA3303" s="137"/>
      <c r="APB3303" s="137"/>
      <c r="APC3303" s="137"/>
      <c r="APD3303" s="137"/>
      <c r="APE3303" s="137"/>
      <c r="APF3303" s="137"/>
      <c r="APG3303" s="137"/>
      <c r="APH3303" s="137"/>
      <c r="API3303" s="137"/>
      <c r="APJ3303" s="137"/>
      <c r="APK3303" s="137"/>
      <c r="APL3303" s="137"/>
      <c r="APM3303" s="137"/>
      <c r="APN3303" s="137"/>
      <c r="APO3303" s="137"/>
      <c r="APP3303" s="137"/>
      <c r="APQ3303" s="137"/>
      <c r="APR3303" s="137"/>
      <c r="APS3303" s="137"/>
      <c r="APT3303" s="137"/>
      <c r="APU3303" s="137"/>
      <c r="APV3303" s="137"/>
      <c r="APW3303" s="137"/>
      <c r="APX3303" s="137"/>
      <c r="APY3303" s="137"/>
      <c r="APZ3303" s="137"/>
      <c r="AQA3303" s="137"/>
      <c r="AQB3303" s="137"/>
      <c r="AQC3303" s="137"/>
      <c r="AQD3303" s="137"/>
      <c r="AQE3303" s="137"/>
      <c r="AQF3303" s="137"/>
      <c r="AQG3303" s="137"/>
      <c r="AQH3303" s="137"/>
      <c r="AQI3303" s="137"/>
      <c r="AQJ3303" s="137"/>
      <c r="AQK3303" s="137"/>
      <c r="AQL3303" s="137"/>
      <c r="AQM3303" s="137"/>
      <c r="AQN3303" s="137"/>
      <c r="AQO3303" s="137"/>
      <c r="AQP3303" s="137"/>
      <c r="AQQ3303" s="137"/>
      <c r="AQR3303" s="137"/>
      <c r="AQS3303" s="137"/>
      <c r="AQT3303" s="137"/>
      <c r="AQU3303" s="137"/>
      <c r="AQV3303" s="137"/>
      <c r="AQW3303" s="137"/>
      <c r="AQX3303" s="137"/>
      <c r="AQY3303" s="137"/>
      <c r="AQZ3303" s="137"/>
      <c r="ARA3303" s="137"/>
      <c r="ARB3303" s="137"/>
      <c r="ARC3303" s="137"/>
      <c r="ARD3303" s="137"/>
      <c r="ARE3303" s="137"/>
      <c r="ARF3303" s="137"/>
      <c r="ARG3303" s="137"/>
      <c r="ARH3303" s="137"/>
      <c r="ARI3303" s="137"/>
      <c r="ARJ3303" s="137"/>
      <c r="ARK3303" s="137"/>
      <c r="ARL3303" s="137"/>
      <c r="ARM3303" s="137"/>
      <c r="ARN3303" s="137"/>
      <c r="ARO3303" s="137"/>
      <c r="ARP3303" s="137"/>
      <c r="ARQ3303" s="137"/>
      <c r="ARR3303" s="137"/>
      <c r="ARS3303" s="137"/>
      <c r="ART3303" s="137"/>
      <c r="ARU3303" s="137"/>
      <c r="ARV3303" s="137"/>
      <c r="ARW3303" s="137"/>
      <c r="ARX3303" s="137"/>
      <c r="ARY3303" s="137"/>
      <c r="ARZ3303" s="137"/>
      <c r="ASA3303" s="137"/>
      <c r="ASB3303" s="137"/>
      <c r="ASC3303" s="137"/>
      <c r="ASD3303" s="137"/>
      <c r="ASE3303" s="137"/>
      <c r="ASF3303" s="137"/>
      <c r="ASG3303" s="137"/>
      <c r="ASH3303" s="137"/>
      <c r="ASI3303" s="137"/>
      <c r="ASJ3303" s="137"/>
      <c r="ASK3303" s="137"/>
      <c r="ASL3303" s="137"/>
      <c r="ASM3303" s="137"/>
      <c r="ASN3303" s="137"/>
      <c r="ASO3303" s="137"/>
      <c r="ASP3303" s="137"/>
      <c r="ASQ3303" s="137"/>
      <c r="ASR3303" s="137"/>
      <c r="ASS3303" s="137"/>
      <c r="AST3303" s="137"/>
      <c r="ASU3303" s="137"/>
      <c r="ASV3303" s="137"/>
      <c r="ASW3303" s="137"/>
      <c r="ASX3303" s="137"/>
      <c r="ASY3303" s="137"/>
      <c r="ASZ3303" s="137"/>
      <c r="ATA3303" s="137"/>
      <c r="ATB3303" s="137"/>
      <c r="ATC3303" s="137"/>
      <c r="ATD3303" s="137"/>
      <c r="ATE3303" s="137"/>
      <c r="ATF3303" s="137"/>
      <c r="ATG3303" s="137"/>
      <c r="ATH3303" s="137"/>
      <c r="ATI3303" s="137"/>
      <c r="ATJ3303" s="137"/>
      <c r="ATK3303" s="137"/>
      <c r="ATL3303" s="137"/>
      <c r="ATM3303" s="137"/>
      <c r="ATN3303" s="137"/>
      <c r="ATO3303" s="137"/>
      <c r="ATP3303" s="137"/>
      <c r="ATQ3303" s="137"/>
      <c r="ATR3303" s="137"/>
      <c r="ATS3303" s="137"/>
      <c r="ATT3303" s="137"/>
      <c r="ATU3303" s="137"/>
      <c r="ATV3303" s="137"/>
      <c r="ATW3303" s="137"/>
      <c r="ATX3303" s="137"/>
      <c r="ATY3303" s="137"/>
      <c r="ATZ3303" s="137"/>
      <c r="AUA3303" s="137"/>
      <c r="AUB3303" s="137"/>
      <c r="AUC3303" s="137"/>
      <c r="AUD3303" s="137"/>
      <c r="AUE3303" s="137"/>
      <c r="AUF3303" s="137"/>
      <c r="AUG3303" s="137"/>
      <c r="AUH3303" s="137"/>
      <c r="AUI3303" s="137"/>
      <c r="AUJ3303" s="137"/>
      <c r="AUK3303" s="137"/>
      <c r="AUL3303" s="137"/>
      <c r="AUM3303" s="137"/>
      <c r="AUN3303" s="137"/>
      <c r="AUO3303" s="137"/>
      <c r="AUP3303" s="137"/>
      <c r="AUQ3303" s="137"/>
      <c r="AUR3303" s="137"/>
      <c r="AUS3303" s="137"/>
      <c r="AUT3303" s="137"/>
      <c r="AUU3303" s="137"/>
      <c r="AUV3303" s="137"/>
      <c r="AUW3303" s="137"/>
      <c r="AUX3303" s="137"/>
      <c r="AUY3303" s="137"/>
      <c r="AUZ3303" s="137"/>
      <c r="AVA3303" s="137"/>
      <c r="AVB3303" s="137"/>
      <c r="AVC3303" s="137"/>
      <c r="AVD3303" s="137"/>
      <c r="AVE3303" s="137"/>
      <c r="AVF3303" s="137"/>
      <c r="AVG3303" s="137"/>
      <c r="AVH3303" s="137"/>
      <c r="AVI3303" s="137"/>
      <c r="AVJ3303" s="137"/>
      <c r="AVK3303" s="137"/>
      <c r="AVL3303" s="137"/>
      <c r="AVM3303" s="137"/>
      <c r="AVN3303" s="137"/>
      <c r="AVO3303" s="137"/>
      <c r="AVP3303" s="137"/>
      <c r="AVQ3303" s="137"/>
      <c r="AVR3303" s="137"/>
      <c r="AVS3303" s="137"/>
      <c r="AVT3303" s="137"/>
      <c r="AVU3303" s="137"/>
      <c r="AVV3303" s="137"/>
      <c r="AVW3303" s="137"/>
      <c r="AVX3303" s="137"/>
      <c r="AVY3303" s="137"/>
      <c r="AVZ3303" s="137"/>
      <c r="AWA3303" s="137"/>
      <c r="AWB3303" s="137"/>
      <c r="AWC3303" s="137"/>
      <c r="AWD3303" s="137"/>
      <c r="AWE3303" s="137"/>
      <c r="AWF3303" s="137"/>
      <c r="AWG3303" s="137"/>
      <c r="AWH3303" s="137"/>
      <c r="AWI3303" s="137"/>
      <c r="AWJ3303" s="137"/>
      <c r="AWK3303" s="137"/>
      <c r="AWL3303" s="137"/>
      <c r="AWM3303" s="137"/>
      <c r="AWN3303" s="137"/>
      <c r="AWO3303" s="137"/>
      <c r="AWP3303" s="137"/>
      <c r="AWQ3303" s="137"/>
      <c r="AWR3303" s="137"/>
      <c r="AWS3303" s="137"/>
      <c r="AWT3303" s="137"/>
      <c r="AWU3303" s="137"/>
      <c r="AWV3303" s="137"/>
      <c r="AWW3303" s="137"/>
      <c r="AWX3303" s="137"/>
      <c r="AWY3303" s="137"/>
      <c r="AWZ3303" s="137"/>
      <c r="AXA3303" s="137"/>
      <c r="AXB3303" s="137"/>
      <c r="AXC3303" s="137"/>
      <c r="AXD3303" s="137"/>
      <c r="AXE3303" s="137"/>
      <c r="AXF3303" s="137"/>
      <c r="AXG3303" s="137"/>
      <c r="AXH3303" s="137"/>
      <c r="AXI3303" s="137"/>
      <c r="AXJ3303" s="137"/>
      <c r="AXK3303" s="137"/>
      <c r="AXL3303" s="137"/>
      <c r="AXM3303" s="137"/>
      <c r="AXN3303" s="137"/>
      <c r="AXO3303" s="137"/>
      <c r="AXP3303" s="137"/>
      <c r="AXQ3303" s="137"/>
      <c r="AXR3303" s="137"/>
      <c r="AXS3303" s="137"/>
      <c r="AXT3303" s="137"/>
      <c r="AXU3303" s="137"/>
      <c r="AXV3303" s="137"/>
      <c r="AXW3303" s="137"/>
      <c r="AXX3303" s="137"/>
      <c r="AXY3303" s="137"/>
      <c r="AXZ3303" s="137"/>
      <c r="AYA3303" s="137"/>
      <c r="AYB3303" s="137"/>
      <c r="AYC3303" s="137"/>
      <c r="AYD3303" s="137"/>
      <c r="AYE3303" s="137"/>
      <c r="AYF3303" s="137"/>
      <c r="AYG3303" s="137"/>
      <c r="AYH3303" s="137"/>
      <c r="AYI3303" s="137"/>
      <c r="AYJ3303" s="137"/>
      <c r="AYK3303" s="137"/>
      <c r="AYL3303" s="137"/>
      <c r="AYM3303" s="137"/>
      <c r="AYN3303" s="137"/>
      <c r="AYO3303" s="137"/>
      <c r="AYP3303" s="137"/>
      <c r="AYQ3303" s="137"/>
      <c r="AYR3303" s="137"/>
      <c r="AYS3303" s="137"/>
      <c r="AYT3303" s="137"/>
      <c r="AYU3303" s="137"/>
      <c r="AYV3303" s="137"/>
      <c r="AYW3303" s="137"/>
      <c r="AYX3303" s="137"/>
      <c r="AYY3303" s="137"/>
      <c r="AYZ3303" s="137"/>
      <c r="AZA3303" s="137"/>
      <c r="AZB3303" s="137"/>
      <c r="AZC3303" s="137"/>
      <c r="AZD3303" s="137"/>
      <c r="AZE3303" s="137"/>
      <c r="AZF3303" s="137"/>
      <c r="AZG3303" s="137"/>
      <c r="AZH3303" s="137"/>
      <c r="AZI3303" s="137"/>
      <c r="AZJ3303" s="137"/>
      <c r="AZK3303" s="137"/>
      <c r="AZL3303" s="137"/>
      <c r="AZM3303" s="137"/>
      <c r="AZN3303" s="137"/>
      <c r="AZO3303" s="137"/>
      <c r="AZP3303" s="137"/>
      <c r="AZQ3303" s="137"/>
      <c r="AZR3303" s="137"/>
      <c r="AZS3303" s="137"/>
      <c r="AZT3303" s="137"/>
      <c r="AZU3303" s="137"/>
      <c r="AZV3303" s="137"/>
      <c r="AZW3303" s="137"/>
      <c r="AZX3303" s="137"/>
      <c r="AZY3303" s="137"/>
      <c r="AZZ3303" s="137"/>
      <c r="BAA3303" s="137"/>
      <c r="BAB3303" s="137"/>
      <c r="BAC3303" s="137"/>
      <c r="BAD3303" s="137"/>
      <c r="BAE3303" s="137"/>
      <c r="BAF3303" s="137"/>
      <c r="BAG3303" s="137"/>
      <c r="BAH3303" s="137"/>
      <c r="BAI3303" s="137"/>
      <c r="BAJ3303" s="137"/>
      <c r="BAK3303" s="137"/>
      <c r="BAL3303" s="137"/>
      <c r="BAM3303" s="137"/>
      <c r="BAN3303" s="137"/>
      <c r="BAO3303" s="137"/>
      <c r="BAP3303" s="137"/>
      <c r="BAQ3303" s="137"/>
      <c r="BAR3303" s="137"/>
      <c r="BAS3303" s="137"/>
      <c r="BAT3303" s="137"/>
      <c r="BAU3303" s="137"/>
      <c r="BAV3303" s="137"/>
      <c r="BAW3303" s="137"/>
      <c r="BAX3303" s="137"/>
      <c r="BAY3303" s="137"/>
      <c r="BAZ3303" s="137"/>
      <c r="BBA3303" s="137"/>
      <c r="BBB3303" s="137"/>
      <c r="BBC3303" s="137"/>
      <c r="BBD3303" s="137"/>
      <c r="BBE3303" s="137"/>
      <c r="BBF3303" s="137"/>
      <c r="BBG3303" s="137"/>
      <c r="BBH3303" s="137"/>
      <c r="BBI3303" s="137"/>
      <c r="BBJ3303" s="137"/>
      <c r="BBK3303" s="137"/>
      <c r="BBL3303" s="137"/>
      <c r="BBM3303" s="137"/>
      <c r="BBN3303" s="137"/>
      <c r="BBO3303" s="137"/>
      <c r="BBP3303" s="137"/>
      <c r="BBQ3303" s="137"/>
      <c r="BBR3303" s="137"/>
      <c r="BBS3303" s="137"/>
      <c r="BBT3303" s="137"/>
      <c r="BBU3303" s="137"/>
      <c r="BBV3303" s="137"/>
      <c r="BBW3303" s="137"/>
      <c r="BBX3303" s="137"/>
      <c r="BBY3303" s="137"/>
      <c r="BBZ3303" s="137"/>
      <c r="BCA3303" s="137"/>
      <c r="BCB3303" s="137"/>
      <c r="BCC3303" s="137"/>
      <c r="BCD3303" s="137"/>
      <c r="BCE3303" s="137"/>
      <c r="BCF3303" s="137"/>
      <c r="BCG3303" s="137"/>
      <c r="BCH3303" s="137"/>
      <c r="BCI3303" s="137"/>
      <c r="BCJ3303" s="137"/>
      <c r="BCK3303" s="137"/>
      <c r="BCL3303" s="137"/>
      <c r="BCM3303" s="137"/>
      <c r="BCN3303" s="137"/>
      <c r="BCO3303" s="137"/>
      <c r="BCP3303" s="137"/>
      <c r="BCQ3303" s="137"/>
      <c r="BCR3303" s="137"/>
      <c r="BCS3303" s="137"/>
      <c r="BCT3303" s="137"/>
      <c r="BCU3303" s="137"/>
      <c r="BCV3303" s="137"/>
      <c r="BCW3303" s="137"/>
      <c r="BCX3303" s="137"/>
      <c r="BCY3303" s="137"/>
      <c r="BCZ3303" s="137"/>
      <c r="BDA3303" s="137"/>
      <c r="BDB3303" s="137"/>
      <c r="BDC3303" s="137"/>
      <c r="BDD3303" s="137"/>
      <c r="BDE3303" s="137"/>
      <c r="BDF3303" s="137"/>
      <c r="BDG3303" s="137"/>
      <c r="BDH3303" s="137"/>
      <c r="BDI3303" s="137"/>
      <c r="BDJ3303" s="137"/>
      <c r="BDK3303" s="137"/>
      <c r="BDL3303" s="137"/>
      <c r="BDM3303" s="137"/>
      <c r="BDN3303" s="137"/>
      <c r="BDO3303" s="137"/>
      <c r="BDP3303" s="137"/>
      <c r="BDQ3303" s="137"/>
      <c r="BDR3303" s="137"/>
      <c r="BDS3303" s="137"/>
      <c r="BDT3303" s="137"/>
      <c r="BDU3303" s="137"/>
      <c r="BDV3303" s="137"/>
      <c r="BDW3303" s="137"/>
      <c r="BDX3303" s="137"/>
      <c r="BDY3303" s="137"/>
      <c r="BDZ3303" s="137"/>
      <c r="BEA3303" s="137"/>
      <c r="BEB3303" s="137"/>
      <c r="BEC3303" s="137"/>
      <c r="BED3303" s="137"/>
      <c r="BEE3303" s="137"/>
      <c r="BEF3303" s="137"/>
      <c r="BEG3303" s="137"/>
      <c r="BEH3303" s="137"/>
      <c r="BEI3303" s="137"/>
      <c r="BEJ3303" s="137"/>
      <c r="BEK3303" s="137"/>
      <c r="BEL3303" s="137"/>
      <c r="BEM3303" s="137"/>
      <c r="BEN3303" s="137"/>
      <c r="BEO3303" s="137"/>
      <c r="BEP3303" s="137"/>
      <c r="BEQ3303" s="137"/>
      <c r="BER3303" s="137"/>
      <c r="BES3303" s="137"/>
      <c r="BET3303" s="137"/>
      <c r="BEU3303" s="137"/>
      <c r="BEV3303" s="137"/>
      <c r="BEW3303" s="137"/>
      <c r="BEX3303" s="137"/>
      <c r="BEY3303" s="137"/>
      <c r="BEZ3303" s="137"/>
      <c r="BFA3303" s="137"/>
      <c r="BFB3303" s="137"/>
      <c r="BFC3303" s="137"/>
      <c r="BFD3303" s="137"/>
      <c r="BFE3303" s="137"/>
      <c r="BFF3303" s="137"/>
      <c r="BFG3303" s="137"/>
      <c r="BFH3303" s="137"/>
      <c r="BFI3303" s="137"/>
      <c r="BFJ3303" s="137"/>
      <c r="BFK3303" s="137"/>
      <c r="BFL3303" s="137"/>
      <c r="BFM3303" s="137"/>
      <c r="BFN3303" s="137"/>
      <c r="BFO3303" s="137"/>
      <c r="BFP3303" s="137"/>
      <c r="BFQ3303" s="137"/>
      <c r="BFR3303" s="137"/>
      <c r="BFS3303" s="137"/>
      <c r="BFT3303" s="137"/>
      <c r="BFU3303" s="137"/>
      <c r="BFV3303" s="137"/>
      <c r="BFW3303" s="137"/>
      <c r="BFX3303" s="137"/>
      <c r="BFY3303" s="137"/>
      <c r="BFZ3303" s="137"/>
      <c r="BGA3303" s="137"/>
      <c r="BGB3303" s="137"/>
      <c r="BGC3303" s="137"/>
      <c r="BGD3303" s="137"/>
      <c r="BGE3303" s="137"/>
      <c r="BGF3303" s="137"/>
      <c r="BGG3303" s="137"/>
      <c r="BGH3303" s="137"/>
      <c r="BGI3303" s="137"/>
      <c r="BGJ3303" s="137"/>
      <c r="BGK3303" s="137"/>
      <c r="BGL3303" s="137"/>
      <c r="BGM3303" s="137"/>
      <c r="BGN3303" s="137"/>
      <c r="BGO3303" s="137"/>
      <c r="BGP3303" s="137"/>
      <c r="BGQ3303" s="137"/>
      <c r="BGR3303" s="137"/>
      <c r="BGS3303" s="137"/>
      <c r="BGT3303" s="137"/>
      <c r="BGU3303" s="137"/>
      <c r="BGV3303" s="137"/>
      <c r="BGW3303" s="137"/>
      <c r="BGX3303" s="137"/>
      <c r="BGY3303" s="137"/>
      <c r="BGZ3303" s="137"/>
      <c r="BHA3303" s="137"/>
      <c r="BHB3303" s="137"/>
      <c r="BHC3303" s="137"/>
      <c r="BHD3303" s="137"/>
      <c r="BHE3303" s="137"/>
      <c r="BHF3303" s="137"/>
      <c r="BHG3303" s="137"/>
      <c r="BHH3303" s="137"/>
      <c r="BHI3303" s="137"/>
      <c r="BHJ3303" s="137"/>
      <c r="BHK3303" s="137"/>
      <c r="BHL3303" s="137"/>
      <c r="BHM3303" s="137"/>
      <c r="BHN3303" s="137"/>
      <c r="BHO3303" s="137"/>
      <c r="BHP3303" s="137"/>
      <c r="BHQ3303" s="137"/>
      <c r="BHR3303" s="137"/>
      <c r="BHS3303" s="137"/>
      <c r="BHT3303" s="137"/>
      <c r="BHU3303" s="137"/>
      <c r="BHV3303" s="137"/>
      <c r="BHW3303" s="137"/>
      <c r="BHX3303" s="137"/>
      <c r="BHY3303" s="137"/>
      <c r="BHZ3303" s="137"/>
      <c r="BIA3303" s="137"/>
      <c r="BIB3303" s="137"/>
      <c r="BIC3303" s="137"/>
      <c r="BID3303" s="137"/>
      <c r="BIE3303" s="137"/>
      <c r="BIF3303" s="137"/>
      <c r="BIG3303" s="137"/>
      <c r="BIH3303" s="137"/>
      <c r="BII3303" s="137"/>
      <c r="BIJ3303" s="137"/>
      <c r="BIK3303" s="137"/>
      <c r="BIL3303" s="137"/>
      <c r="BIM3303" s="137"/>
      <c r="BIN3303" s="137"/>
      <c r="BIO3303" s="137"/>
      <c r="BIP3303" s="137"/>
      <c r="BIQ3303" s="137"/>
      <c r="BIR3303" s="137"/>
      <c r="BIS3303" s="137"/>
      <c r="BIT3303" s="137"/>
      <c r="BIU3303" s="137"/>
      <c r="BIV3303" s="137"/>
      <c r="BIW3303" s="137"/>
      <c r="BIX3303" s="137"/>
      <c r="BIY3303" s="137"/>
      <c r="BIZ3303" s="137"/>
      <c r="BJA3303" s="137"/>
      <c r="BJB3303" s="137"/>
      <c r="BJC3303" s="137"/>
      <c r="BJD3303" s="137"/>
      <c r="BJE3303" s="137"/>
      <c r="BJF3303" s="137"/>
      <c r="BJG3303" s="137"/>
      <c r="BJH3303" s="137"/>
      <c r="BJI3303" s="137"/>
      <c r="BJJ3303" s="137"/>
      <c r="BJK3303" s="137"/>
      <c r="BJL3303" s="137"/>
      <c r="BJM3303" s="137"/>
      <c r="BJN3303" s="137"/>
      <c r="BJO3303" s="137"/>
      <c r="BJP3303" s="137"/>
      <c r="BJQ3303" s="137"/>
      <c r="BJR3303" s="137"/>
      <c r="BJS3303" s="137"/>
      <c r="BJT3303" s="137"/>
      <c r="BJU3303" s="137"/>
      <c r="BJV3303" s="137"/>
      <c r="BJW3303" s="137"/>
      <c r="BJX3303" s="137"/>
      <c r="BJY3303" s="137"/>
      <c r="BJZ3303" s="137"/>
      <c r="BKA3303" s="137"/>
      <c r="BKB3303" s="137"/>
      <c r="BKC3303" s="137"/>
      <c r="BKD3303" s="137"/>
      <c r="BKE3303" s="137"/>
      <c r="BKF3303" s="137"/>
      <c r="BKG3303" s="137"/>
      <c r="BKH3303" s="137"/>
      <c r="BKI3303" s="137"/>
      <c r="BKJ3303" s="137"/>
      <c r="BKK3303" s="137"/>
      <c r="BKL3303" s="137"/>
      <c r="BKM3303" s="137"/>
      <c r="BKN3303" s="137"/>
      <c r="BKO3303" s="137"/>
      <c r="BKP3303" s="137"/>
      <c r="BKQ3303" s="137"/>
      <c r="BKR3303" s="137"/>
      <c r="BKS3303" s="137"/>
      <c r="BKT3303" s="137"/>
      <c r="BKU3303" s="137"/>
      <c r="BKV3303" s="137"/>
      <c r="BKW3303" s="137"/>
      <c r="BKX3303" s="137"/>
      <c r="BKY3303" s="137"/>
      <c r="BKZ3303" s="137"/>
      <c r="BLA3303" s="137"/>
      <c r="BLB3303" s="137"/>
      <c r="BLC3303" s="137"/>
      <c r="BLD3303" s="137"/>
      <c r="BLE3303" s="137"/>
      <c r="BLF3303" s="137"/>
      <c r="BLG3303" s="137"/>
      <c r="BLH3303" s="137"/>
      <c r="BLI3303" s="137"/>
      <c r="BLJ3303" s="137"/>
      <c r="BLK3303" s="137"/>
      <c r="BLL3303" s="137"/>
      <c r="BLM3303" s="137"/>
      <c r="BLN3303" s="137"/>
      <c r="BLO3303" s="137"/>
      <c r="BLP3303" s="137"/>
      <c r="BLQ3303" s="137"/>
      <c r="BLR3303" s="137"/>
      <c r="BLS3303" s="137"/>
      <c r="BLT3303" s="137"/>
      <c r="BLU3303" s="137"/>
      <c r="BLV3303" s="137"/>
      <c r="BLW3303" s="137"/>
      <c r="BLX3303" s="137"/>
      <c r="BLY3303" s="137"/>
      <c r="BLZ3303" s="137"/>
      <c r="BMA3303" s="137"/>
      <c r="BMB3303" s="137"/>
      <c r="BMC3303" s="137"/>
      <c r="BMD3303" s="137"/>
      <c r="BME3303" s="137"/>
      <c r="BMF3303" s="137"/>
      <c r="BMG3303" s="137"/>
      <c r="BMH3303" s="137"/>
      <c r="BMI3303" s="137"/>
      <c r="BMJ3303" s="137"/>
      <c r="BMK3303" s="137"/>
      <c r="BML3303" s="137"/>
      <c r="BMM3303" s="137"/>
      <c r="BMN3303" s="137"/>
      <c r="BMO3303" s="137"/>
      <c r="BMP3303" s="137"/>
      <c r="BMQ3303" s="137"/>
      <c r="BMR3303" s="137"/>
      <c r="BMS3303" s="137"/>
      <c r="BMT3303" s="137"/>
      <c r="BMU3303" s="137"/>
      <c r="BMV3303" s="137"/>
      <c r="BMW3303" s="137"/>
      <c r="BMX3303" s="137"/>
      <c r="BMY3303" s="137"/>
      <c r="BMZ3303" s="137"/>
      <c r="BNA3303" s="137"/>
      <c r="BNB3303" s="137"/>
      <c r="BNC3303" s="137"/>
      <c r="BND3303" s="137"/>
      <c r="BNE3303" s="137"/>
      <c r="BNF3303" s="137"/>
      <c r="BNG3303" s="137"/>
      <c r="BNH3303" s="137"/>
      <c r="BNI3303" s="137"/>
      <c r="BNJ3303" s="137"/>
      <c r="BNK3303" s="137"/>
      <c r="BNL3303" s="137"/>
      <c r="BNM3303" s="137"/>
      <c r="BNN3303" s="137"/>
      <c r="BNO3303" s="137"/>
      <c r="BNP3303" s="137"/>
      <c r="BNQ3303" s="137"/>
      <c r="BNR3303" s="137"/>
      <c r="BNS3303" s="137"/>
      <c r="BNT3303" s="137"/>
      <c r="BNU3303" s="137"/>
      <c r="BNV3303" s="137"/>
      <c r="BNW3303" s="137"/>
      <c r="BNX3303" s="137"/>
      <c r="BNY3303" s="137"/>
      <c r="BNZ3303" s="137"/>
      <c r="BOA3303" s="137"/>
      <c r="BOB3303" s="137"/>
      <c r="BOC3303" s="137"/>
      <c r="BOD3303" s="137"/>
      <c r="BOE3303" s="137"/>
      <c r="BOF3303" s="137"/>
      <c r="BOG3303" s="137"/>
      <c r="BOH3303" s="137"/>
      <c r="BOI3303" s="137"/>
      <c r="BOJ3303" s="137"/>
      <c r="BOK3303" s="137"/>
      <c r="BOL3303" s="137"/>
      <c r="BOM3303" s="137"/>
      <c r="BON3303" s="137"/>
      <c r="BOO3303" s="137"/>
      <c r="BOP3303" s="137"/>
      <c r="BOQ3303" s="137"/>
      <c r="BOR3303" s="137"/>
      <c r="BOS3303" s="137"/>
      <c r="BOT3303" s="137"/>
      <c r="BOU3303" s="137"/>
      <c r="BOV3303" s="137"/>
      <c r="BOW3303" s="137"/>
      <c r="BOX3303" s="137"/>
      <c r="BOY3303" s="137"/>
      <c r="BOZ3303" s="137"/>
      <c r="BPA3303" s="137"/>
      <c r="BPB3303" s="137"/>
      <c r="BPC3303" s="137"/>
      <c r="BPD3303" s="137"/>
      <c r="BPE3303" s="137"/>
      <c r="BPF3303" s="137"/>
      <c r="BPG3303" s="137"/>
      <c r="BPH3303" s="137"/>
      <c r="BPI3303" s="137"/>
      <c r="BPJ3303" s="137"/>
      <c r="BPK3303" s="137"/>
      <c r="BPL3303" s="137"/>
      <c r="BPM3303" s="137"/>
      <c r="BPN3303" s="137"/>
      <c r="BPO3303" s="137"/>
      <c r="BPP3303" s="137"/>
      <c r="BPQ3303" s="137"/>
      <c r="BPR3303" s="137"/>
      <c r="BPS3303" s="137"/>
      <c r="BPT3303" s="137"/>
      <c r="BPU3303" s="137"/>
      <c r="BPV3303" s="137"/>
      <c r="BPW3303" s="137"/>
      <c r="BPX3303" s="137"/>
      <c r="BPY3303" s="137"/>
      <c r="BPZ3303" s="137"/>
      <c r="BQA3303" s="137"/>
      <c r="BQB3303" s="137"/>
      <c r="BQC3303" s="137"/>
      <c r="BQD3303" s="137"/>
      <c r="BQE3303" s="137"/>
      <c r="BQF3303" s="137"/>
      <c r="BQG3303" s="137"/>
      <c r="BQH3303" s="137"/>
      <c r="BQI3303" s="137"/>
      <c r="BQJ3303" s="137"/>
      <c r="BQK3303" s="137"/>
      <c r="BQL3303" s="137"/>
      <c r="BQM3303" s="137"/>
      <c r="BQN3303" s="137"/>
      <c r="BQO3303" s="137"/>
      <c r="BQP3303" s="137"/>
      <c r="BQQ3303" s="137"/>
      <c r="BQR3303" s="137"/>
      <c r="BQS3303" s="137"/>
      <c r="BQT3303" s="137"/>
      <c r="BQU3303" s="137"/>
      <c r="BQV3303" s="137"/>
      <c r="BQW3303" s="137"/>
      <c r="BQX3303" s="137"/>
      <c r="BQY3303" s="137"/>
      <c r="BQZ3303" s="137"/>
      <c r="BRA3303" s="137"/>
      <c r="BRB3303" s="137"/>
      <c r="BRC3303" s="137"/>
      <c r="BRD3303" s="137"/>
      <c r="BRE3303" s="137"/>
      <c r="BRF3303" s="137"/>
      <c r="BRG3303" s="137"/>
      <c r="BRH3303" s="137"/>
      <c r="BRI3303" s="137"/>
      <c r="BRJ3303" s="137"/>
      <c r="BRK3303" s="137"/>
      <c r="BRL3303" s="137"/>
      <c r="BRM3303" s="137"/>
      <c r="BRN3303" s="137"/>
      <c r="BRO3303" s="137"/>
      <c r="BRP3303" s="137"/>
      <c r="BRQ3303" s="137"/>
      <c r="BRR3303" s="137"/>
      <c r="BRS3303" s="137"/>
      <c r="BRT3303" s="137"/>
      <c r="BRU3303" s="137"/>
      <c r="BRV3303" s="137"/>
      <c r="BRW3303" s="137"/>
      <c r="BRX3303" s="137"/>
      <c r="BRY3303" s="137"/>
      <c r="BRZ3303" s="137"/>
      <c r="BSA3303" s="137"/>
      <c r="BSB3303" s="137"/>
      <c r="BSC3303" s="137"/>
      <c r="BSD3303" s="137"/>
      <c r="BSE3303" s="137"/>
      <c r="BSF3303" s="137"/>
      <c r="BSG3303" s="137"/>
      <c r="BSH3303" s="137"/>
      <c r="BSI3303" s="137"/>
      <c r="BSJ3303" s="137"/>
      <c r="BSK3303" s="137"/>
      <c r="BSL3303" s="137"/>
      <c r="BSM3303" s="137"/>
      <c r="BSN3303" s="137"/>
      <c r="BSO3303" s="137"/>
      <c r="BSP3303" s="137"/>
      <c r="BSQ3303" s="137"/>
      <c r="BSR3303" s="137"/>
      <c r="BSS3303" s="137"/>
      <c r="BST3303" s="137"/>
      <c r="BSU3303" s="137"/>
      <c r="BSV3303" s="137"/>
      <c r="BSW3303" s="137"/>
      <c r="BSX3303" s="137"/>
      <c r="BSY3303" s="137"/>
      <c r="BSZ3303" s="137"/>
      <c r="BTA3303" s="137"/>
      <c r="BTB3303" s="137"/>
      <c r="BTC3303" s="137"/>
      <c r="BTD3303" s="137"/>
      <c r="BTE3303" s="137"/>
      <c r="BTF3303" s="137"/>
      <c r="BTG3303" s="137"/>
      <c r="BTH3303" s="137"/>
      <c r="BTI3303" s="137"/>
      <c r="BTJ3303" s="137"/>
      <c r="BTK3303" s="137"/>
      <c r="BTL3303" s="137"/>
      <c r="BTM3303" s="137"/>
      <c r="BTN3303" s="137"/>
      <c r="BTO3303" s="137"/>
      <c r="BTP3303" s="137"/>
      <c r="BTQ3303" s="137"/>
      <c r="BTR3303" s="137"/>
      <c r="BTS3303" s="137"/>
      <c r="BTT3303" s="137"/>
      <c r="BTU3303" s="137"/>
      <c r="BTV3303" s="137"/>
      <c r="BTW3303" s="137"/>
      <c r="BTX3303" s="137"/>
      <c r="BTY3303" s="137"/>
      <c r="BTZ3303" s="137"/>
      <c r="BUA3303" s="137"/>
      <c r="BUB3303" s="137"/>
      <c r="BUC3303" s="137"/>
      <c r="BUD3303" s="137"/>
      <c r="BUE3303" s="137"/>
      <c r="BUF3303" s="137"/>
      <c r="BUG3303" s="137"/>
      <c r="BUH3303" s="137"/>
      <c r="BUI3303" s="137"/>
      <c r="BUJ3303" s="137"/>
      <c r="BUK3303" s="137"/>
      <c r="BUL3303" s="137"/>
      <c r="BUM3303" s="137"/>
      <c r="BUN3303" s="137"/>
      <c r="BUO3303" s="137"/>
      <c r="BUP3303" s="137"/>
      <c r="BUQ3303" s="137"/>
      <c r="BUR3303" s="137"/>
      <c r="BUS3303" s="137"/>
      <c r="BUT3303" s="137"/>
      <c r="BUU3303" s="137"/>
      <c r="BUV3303" s="137"/>
      <c r="BUW3303" s="137"/>
      <c r="BUX3303" s="137"/>
      <c r="BUY3303" s="137"/>
      <c r="BUZ3303" s="137"/>
      <c r="BVA3303" s="137"/>
      <c r="BVB3303" s="137"/>
      <c r="BVC3303" s="137"/>
      <c r="BVD3303" s="137"/>
      <c r="BVE3303" s="137"/>
      <c r="BVF3303" s="137"/>
      <c r="BVG3303" s="137"/>
      <c r="BVH3303" s="137"/>
      <c r="BVI3303" s="137"/>
      <c r="BVJ3303" s="137"/>
      <c r="BVK3303" s="137"/>
      <c r="BVL3303" s="137"/>
      <c r="BVM3303" s="137"/>
      <c r="BVN3303" s="137"/>
      <c r="BVO3303" s="137"/>
      <c r="BVP3303" s="137"/>
      <c r="BVQ3303" s="137"/>
      <c r="BVR3303" s="137"/>
      <c r="BVS3303" s="137"/>
      <c r="BVT3303" s="137"/>
      <c r="BVU3303" s="137"/>
      <c r="BVV3303" s="137"/>
      <c r="BVW3303" s="137"/>
      <c r="BVX3303" s="137"/>
      <c r="BVY3303" s="137"/>
      <c r="BVZ3303" s="137"/>
      <c r="BWA3303" s="137"/>
      <c r="BWB3303" s="137"/>
      <c r="BWC3303" s="137"/>
      <c r="BWD3303" s="137"/>
      <c r="BWE3303" s="137"/>
      <c r="BWF3303" s="137"/>
      <c r="BWG3303" s="137"/>
      <c r="BWH3303" s="137"/>
      <c r="BWI3303" s="137"/>
      <c r="BWJ3303" s="137"/>
      <c r="BWK3303" s="137"/>
      <c r="BWL3303" s="137"/>
      <c r="BWM3303" s="137"/>
      <c r="BWN3303" s="137"/>
      <c r="BWO3303" s="137"/>
      <c r="BWP3303" s="137"/>
      <c r="BWQ3303" s="137"/>
      <c r="BWR3303" s="137"/>
      <c r="BWS3303" s="137"/>
      <c r="BWT3303" s="137"/>
      <c r="BWU3303" s="137"/>
      <c r="BWV3303" s="137"/>
      <c r="BWW3303" s="137"/>
      <c r="BWX3303" s="137"/>
      <c r="BWY3303" s="137"/>
      <c r="BWZ3303" s="137"/>
      <c r="BXA3303" s="137"/>
      <c r="BXB3303" s="137"/>
      <c r="BXC3303" s="137"/>
      <c r="BXD3303" s="137"/>
      <c r="BXE3303" s="137"/>
      <c r="BXF3303" s="137"/>
      <c r="BXG3303" s="137"/>
      <c r="BXH3303" s="137"/>
      <c r="BXI3303" s="137"/>
      <c r="BXJ3303" s="137"/>
      <c r="BXK3303" s="137"/>
      <c r="BXL3303" s="137"/>
      <c r="BXM3303" s="137"/>
      <c r="BXN3303" s="137"/>
      <c r="BXO3303" s="137"/>
      <c r="BXP3303" s="137"/>
      <c r="BXQ3303" s="137"/>
      <c r="BXR3303" s="137"/>
      <c r="BXS3303" s="137"/>
      <c r="BXT3303" s="137"/>
      <c r="BXU3303" s="137"/>
      <c r="BXV3303" s="137"/>
      <c r="BXW3303" s="137"/>
      <c r="BXX3303" s="137"/>
      <c r="BXY3303" s="137"/>
      <c r="BXZ3303" s="137"/>
      <c r="BYA3303" s="137"/>
      <c r="BYB3303" s="137"/>
      <c r="BYC3303" s="137"/>
      <c r="BYD3303" s="137"/>
      <c r="BYE3303" s="137"/>
      <c r="BYF3303" s="137"/>
      <c r="BYG3303" s="137"/>
      <c r="BYH3303" s="137"/>
      <c r="BYI3303" s="137"/>
      <c r="BYJ3303" s="137"/>
      <c r="BYK3303" s="137"/>
      <c r="BYL3303" s="137"/>
      <c r="BYM3303" s="137"/>
      <c r="BYN3303" s="137"/>
      <c r="BYO3303" s="137"/>
      <c r="BYP3303" s="137"/>
      <c r="BYQ3303" s="137"/>
      <c r="BYR3303" s="137"/>
      <c r="BYS3303" s="137"/>
      <c r="BYT3303" s="137"/>
      <c r="BYU3303" s="137"/>
      <c r="BYV3303" s="137"/>
      <c r="BYW3303" s="137"/>
      <c r="BYX3303" s="137"/>
      <c r="BYY3303" s="137"/>
      <c r="BYZ3303" s="137"/>
      <c r="BZA3303" s="137"/>
      <c r="BZB3303" s="137"/>
      <c r="BZC3303" s="137"/>
      <c r="BZD3303" s="137"/>
      <c r="BZE3303" s="137"/>
      <c r="BZF3303" s="137"/>
      <c r="BZG3303" s="137"/>
      <c r="BZH3303" s="137"/>
      <c r="BZI3303" s="137"/>
      <c r="BZJ3303" s="137"/>
      <c r="BZK3303" s="137"/>
      <c r="BZL3303" s="137"/>
      <c r="BZM3303" s="137"/>
      <c r="BZN3303" s="137"/>
      <c r="BZO3303" s="137"/>
      <c r="BZP3303" s="137"/>
      <c r="BZQ3303" s="137"/>
      <c r="BZR3303" s="137"/>
      <c r="BZS3303" s="137"/>
      <c r="BZT3303" s="137"/>
      <c r="BZU3303" s="137"/>
      <c r="BZV3303" s="137"/>
      <c r="BZW3303" s="137"/>
      <c r="BZX3303" s="137"/>
      <c r="BZY3303" s="137"/>
      <c r="BZZ3303" s="137"/>
      <c r="CAA3303" s="137"/>
      <c r="CAB3303" s="137"/>
      <c r="CAC3303" s="137"/>
      <c r="CAD3303" s="137"/>
      <c r="CAE3303" s="137"/>
      <c r="CAF3303" s="137"/>
      <c r="CAG3303" s="137"/>
      <c r="CAH3303" s="137"/>
      <c r="CAI3303" s="137"/>
      <c r="CAJ3303" s="137"/>
      <c r="CAK3303" s="137"/>
      <c r="CAL3303" s="137"/>
      <c r="CAM3303" s="137"/>
      <c r="CAN3303" s="137"/>
      <c r="CAO3303" s="137"/>
      <c r="CAP3303" s="137"/>
      <c r="CAQ3303" s="137"/>
      <c r="CAR3303" s="137"/>
      <c r="CAS3303" s="137"/>
      <c r="CAT3303" s="137"/>
      <c r="CAU3303" s="137"/>
      <c r="CAV3303" s="137"/>
      <c r="CAW3303" s="137"/>
      <c r="CAX3303" s="137"/>
      <c r="CAY3303" s="137"/>
      <c r="CAZ3303" s="137"/>
      <c r="CBA3303" s="137"/>
      <c r="CBB3303" s="137"/>
      <c r="CBC3303" s="137"/>
      <c r="CBD3303" s="137"/>
      <c r="CBE3303" s="137"/>
      <c r="CBF3303" s="137"/>
      <c r="CBG3303" s="137"/>
      <c r="CBH3303" s="137"/>
      <c r="CBI3303" s="137"/>
      <c r="CBJ3303" s="137"/>
      <c r="CBK3303" s="137"/>
      <c r="CBL3303" s="137"/>
      <c r="CBM3303" s="137"/>
      <c r="CBN3303" s="137"/>
      <c r="CBO3303" s="137"/>
      <c r="CBP3303" s="137"/>
      <c r="CBQ3303" s="137"/>
      <c r="CBR3303" s="137"/>
      <c r="CBS3303" s="137"/>
      <c r="CBT3303" s="137"/>
      <c r="CBU3303" s="137"/>
      <c r="CBV3303" s="137"/>
      <c r="CBW3303" s="137"/>
      <c r="CBX3303" s="137"/>
      <c r="CBY3303" s="137"/>
      <c r="CBZ3303" s="137"/>
      <c r="CCA3303" s="137"/>
      <c r="CCB3303" s="137"/>
      <c r="CCC3303" s="137"/>
      <c r="CCD3303" s="137"/>
      <c r="CCE3303" s="137"/>
      <c r="CCF3303" s="137"/>
      <c r="CCG3303" s="137"/>
      <c r="CCH3303" s="137"/>
      <c r="CCI3303" s="137"/>
      <c r="CCJ3303" s="137"/>
      <c r="CCK3303" s="137"/>
      <c r="CCL3303" s="137"/>
      <c r="CCM3303" s="137"/>
      <c r="CCN3303" s="137"/>
      <c r="CCO3303" s="137"/>
      <c r="CCP3303" s="137"/>
      <c r="CCQ3303" s="137"/>
      <c r="CCR3303" s="137"/>
      <c r="CCS3303" s="137"/>
      <c r="CCT3303" s="137"/>
      <c r="CCU3303" s="137"/>
      <c r="CCV3303" s="137"/>
      <c r="CCW3303" s="137"/>
      <c r="CCX3303" s="137"/>
      <c r="CCY3303" s="137"/>
      <c r="CCZ3303" s="137"/>
      <c r="CDA3303" s="137"/>
      <c r="CDB3303" s="137"/>
      <c r="CDC3303" s="137"/>
      <c r="CDD3303" s="137"/>
      <c r="CDE3303" s="137"/>
      <c r="CDF3303" s="137"/>
      <c r="CDG3303" s="137"/>
      <c r="CDH3303" s="137"/>
      <c r="CDI3303" s="137"/>
      <c r="CDJ3303" s="137"/>
      <c r="CDK3303" s="137"/>
      <c r="CDL3303" s="137"/>
      <c r="CDM3303" s="137"/>
      <c r="CDN3303" s="137"/>
      <c r="CDO3303" s="137"/>
      <c r="CDP3303" s="137"/>
      <c r="CDQ3303" s="137"/>
      <c r="CDR3303" s="137"/>
      <c r="CDS3303" s="137"/>
      <c r="CDT3303" s="137"/>
      <c r="CDU3303" s="137"/>
      <c r="CDV3303" s="137"/>
      <c r="CDW3303" s="137"/>
      <c r="CDX3303" s="137"/>
      <c r="CDY3303" s="137"/>
      <c r="CDZ3303" s="137"/>
      <c r="CEA3303" s="137"/>
      <c r="CEB3303" s="137"/>
      <c r="CEC3303" s="137"/>
      <c r="CED3303" s="137"/>
      <c r="CEE3303" s="137"/>
      <c r="CEF3303" s="137"/>
      <c r="CEG3303" s="137"/>
      <c r="CEH3303" s="137"/>
      <c r="CEI3303" s="137"/>
      <c r="CEJ3303" s="137"/>
      <c r="CEK3303" s="137"/>
      <c r="CEL3303" s="137"/>
      <c r="CEM3303" s="137"/>
      <c r="CEN3303" s="137"/>
      <c r="CEO3303" s="137"/>
      <c r="CEP3303" s="137"/>
      <c r="CEQ3303" s="137"/>
      <c r="CER3303" s="137"/>
      <c r="CES3303" s="137"/>
      <c r="CET3303" s="137"/>
      <c r="CEU3303" s="137"/>
      <c r="CEV3303" s="137"/>
      <c r="CEW3303" s="137"/>
      <c r="CEX3303" s="137"/>
      <c r="CEY3303" s="137"/>
      <c r="CEZ3303" s="137"/>
      <c r="CFA3303" s="137"/>
      <c r="CFB3303" s="137"/>
      <c r="CFC3303" s="137"/>
      <c r="CFD3303" s="137"/>
      <c r="CFE3303" s="137"/>
      <c r="CFF3303" s="137"/>
      <c r="CFG3303" s="137"/>
      <c r="CFH3303" s="137"/>
      <c r="CFI3303" s="137"/>
      <c r="CFJ3303" s="137"/>
      <c r="CFK3303" s="137"/>
      <c r="CFL3303" s="137"/>
      <c r="CFM3303" s="137"/>
      <c r="CFN3303" s="137"/>
      <c r="CFO3303" s="137"/>
      <c r="CFP3303" s="137"/>
      <c r="CFQ3303" s="137"/>
      <c r="CFR3303" s="137"/>
      <c r="CFS3303" s="137"/>
      <c r="CFT3303" s="137"/>
      <c r="CFU3303" s="137"/>
      <c r="CFV3303" s="137"/>
      <c r="CFW3303" s="137"/>
      <c r="CFX3303" s="137"/>
      <c r="CFY3303" s="137"/>
      <c r="CFZ3303" s="137"/>
      <c r="CGA3303" s="137"/>
      <c r="CGB3303" s="137"/>
      <c r="CGC3303" s="137"/>
      <c r="CGD3303" s="137"/>
      <c r="CGE3303" s="137"/>
      <c r="CGF3303" s="137"/>
      <c r="CGG3303" s="137"/>
      <c r="CGH3303" s="137"/>
      <c r="CGI3303" s="137"/>
      <c r="CGJ3303" s="137"/>
      <c r="CGK3303" s="137"/>
      <c r="CGL3303" s="137"/>
      <c r="CGM3303" s="137"/>
      <c r="CGN3303" s="137"/>
      <c r="CGO3303" s="137"/>
      <c r="CGP3303" s="137"/>
      <c r="CGQ3303" s="137"/>
      <c r="CGR3303" s="137"/>
      <c r="CGS3303" s="137"/>
      <c r="CGT3303" s="137"/>
      <c r="CGU3303" s="137"/>
      <c r="CGV3303" s="137"/>
      <c r="CGW3303" s="137"/>
      <c r="CGX3303" s="137"/>
      <c r="CGY3303" s="137"/>
      <c r="CGZ3303" s="137"/>
      <c r="CHA3303" s="137"/>
      <c r="CHB3303" s="137"/>
      <c r="CHC3303" s="137"/>
      <c r="CHD3303" s="137"/>
      <c r="CHE3303" s="137"/>
      <c r="CHF3303" s="137"/>
      <c r="CHG3303" s="137"/>
      <c r="CHH3303" s="137"/>
      <c r="CHI3303" s="137"/>
      <c r="CHJ3303" s="137"/>
      <c r="CHK3303" s="137"/>
      <c r="CHL3303" s="137"/>
      <c r="CHM3303" s="137"/>
      <c r="CHN3303" s="137"/>
      <c r="CHO3303" s="137"/>
      <c r="CHP3303" s="137"/>
      <c r="CHQ3303" s="137"/>
      <c r="CHR3303" s="137"/>
      <c r="CHS3303" s="137"/>
      <c r="CHT3303" s="137"/>
      <c r="CHU3303" s="137"/>
      <c r="CHV3303" s="137"/>
      <c r="CHW3303" s="137"/>
      <c r="CHX3303" s="137"/>
      <c r="CHY3303" s="137"/>
      <c r="CHZ3303" s="137"/>
      <c r="CIA3303" s="137"/>
      <c r="CIB3303" s="137"/>
      <c r="CIC3303" s="137"/>
      <c r="CID3303" s="137"/>
      <c r="CIE3303" s="137"/>
      <c r="CIF3303" s="137"/>
      <c r="CIG3303" s="137"/>
      <c r="CIH3303" s="137"/>
      <c r="CII3303" s="137"/>
      <c r="CIJ3303" s="137"/>
      <c r="CIK3303" s="137"/>
      <c r="CIL3303" s="137"/>
      <c r="CIM3303" s="137"/>
      <c r="CIN3303" s="137"/>
      <c r="CIO3303" s="137"/>
      <c r="CIP3303" s="137"/>
      <c r="CIQ3303" s="137"/>
      <c r="CIR3303" s="137"/>
      <c r="CIS3303" s="137"/>
      <c r="CIT3303" s="137"/>
      <c r="CIU3303" s="137"/>
      <c r="CIV3303" s="137"/>
      <c r="CIW3303" s="137"/>
      <c r="CIX3303" s="137"/>
      <c r="CIY3303" s="137"/>
      <c r="CIZ3303" s="137"/>
      <c r="CJA3303" s="137"/>
      <c r="CJB3303" s="137"/>
      <c r="CJC3303" s="137"/>
      <c r="CJD3303" s="137"/>
      <c r="CJE3303" s="137"/>
      <c r="CJF3303" s="137"/>
      <c r="CJG3303" s="137"/>
      <c r="CJH3303" s="137"/>
      <c r="CJI3303" s="137"/>
      <c r="CJJ3303" s="137"/>
      <c r="CJK3303" s="137"/>
      <c r="CJL3303" s="137"/>
      <c r="CJM3303" s="137"/>
      <c r="CJN3303" s="137"/>
      <c r="CJO3303" s="137"/>
      <c r="CJP3303" s="137"/>
      <c r="CJQ3303" s="137"/>
      <c r="CJR3303" s="137"/>
      <c r="CJS3303" s="137"/>
      <c r="CJT3303" s="137"/>
      <c r="CJU3303" s="137"/>
      <c r="CJV3303" s="137"/>
      <c r="CJW3303" s="137"/>
      <c r="CJX3303" s="137"/>
      <c r="CJY3303" s="137"/>
      <c r="CJZ3303" s="137"/>
      <c r="CKA3303" s="137"/>
      <c r="CKB3303" s="137"/>
      <c r="CKC3303" s="137"/>
      <c r="CKD3303" s="137"/>
      <c r="CKE3303" s="137"/>
      <c r="CKF3303" s="137"/>
      <c r="CKG3303" s="137"/>
      <c r="CKH3303" s="137"/>
      <c r="CKI3303" s="137"/>
      <c r="CKJ3303" s="137"/>
      <c r="CKK3303" s="137"/>
      <c r="CKL3303" s="137"/>
      <c r="CKM3303" s="137"/>
      <c r="CKN3303" s="137"/>
      <c r="CKO3303" s="137"/>
      <c r="CKP3303" s="137"/>
      <c r="CKQ3303" s="137"/>
      <c r="CKR3303" s="137"/>
      <c r="CKS3303" s="137"/>
      <c r="CKT3303" s="137"/>
      <c r="CKU3303" s="137"/>
      <c r="CKV3303" s="137"/>
      <c r="CKW3303" s="137"/>
      <c r="CKX3303" s="137"/>
      <c r="CKY3303" s="137"/>
      <c r="CKZ3303" s="137"/>
      <c r="CLA3303" s="137"/>
      <c r="CLB3303" s="137"/>
      <c r="CLC3303" s="137"/>
      <c r="CLD3303" s="137"/>
      <c r="CLE3303" s="137"/>
      <c r="CLF3303" s="137"/>
      <c r="CLG3303" s="137"/>
      <c r="CLH3303" s="137"/>
      <c r="CLI3303" s="137"/>
      <c r="CLJ3303" s="137"/>
      <c r="CLK3303" s="137"/>
      <c r="CLL3303" s="137"/>
      <c r="CLM3303" s="137"/>
      <c r="CLN3303" s="137"/>
      <c r="CLO3303" s="137"/>
      <c r="CLP3303" s="137"/>
      <c r="CLQ3303" s="137"/>
      <c r="CLR3303" s="137"/>
      <c r="CLS3303" s="137"/>
      <c r="CLT3303" s="137"/>
      <c r="CLU3303" s="137"/>
      <c r="CLV3303" s="137"/>
      <c r="CLW3303" s="137"/>
      <c r="CLX3303" s="137"/>
      <c r="CLY3303" s="137"/>
      <c r="CLZ3303" s="137"/>
      <c r="CMA3303" s="137"/>
      <c r="CMB3303" s="137"/>
      <c r="CMC3303" s="137"/>
      <c r="CMD3303" s="137"/>
      <c r="CME3303" s="137"/>
      <c r="CMF3303" s="137"/>
      <c r="CMG3303" s="137"/>
      <c r="CMH3303" s="137"/>
      <c r="CMI3303" s="137"/>
      <c r="CMJ3303" s="137"/>
      <c r="CMK3303" s="137"/>
      <c r="CML3303" s="137"/>
      <c r="CMM3303" s="137"/>
      <c r="CMN3303" s="137"/>
      <c r="CMO3303" s="137"/>
      <c r="CMP3303" s="137"/>
      <c r="CMQ3303" s="137"/>
      <c r="CMR3303" s="137"/>
      <c r="CMS3303" s="137"/>
      <c r="CMT3303" s="137"/>
      <c r="CMU3303" s="137"/>
      <c r="CMV3303" s="137"/>
      <c r="CMW3303" s="137"/>
      <c r="CMX3303" s="137"/>
      <c r="CMY3303" s="137"/>
      <c r="CMZ3303" s="137"/>
      <c r="CNA3303" s="137"/>
      <c r="CNB3303" s="137"/>
      <c r="CNC3303" s="137"/>
      <c r="CND3303" s="137"/>
      <c r="CNE3303" s="137"/>
      <c r="CNF3303" s="137"/>
      <c r="CNG3303" s="137"/>
      <c r="CNH3303" s="137"/>
      <c r="CNI3303" s="137"/>
      <c r="CNJ3303" s="137"/>
      <c r="CNK3303" s="137"/>
      <c r="CNL3303" s="137"/>
      <c r="CNM3303" s="137"/>
      <c r="CNN3303" s="137"/>
      <c r="CNO3303" s="137"/>
      <c r="CNP3303" s="137"/>
      <c r="CNQ3303" s="137"/>
      <c r="CNR3303" s="137"/>
      <c r="CNS3303" s="137"/>
      <c r="CNT3303" s="137"/>
      <c r="CNU3303" s="137"/>
      <c r="CNV3303" s="137"/>
      <c r="CNW3303" s="137"/>
      <c r="CNX3303" s="137"/>
      <c r="CNY3303" s="137"/>
      <c r="CNZ3303" s="137"/>
      <c r="COA3303" s="137"/>
      <c r="COB3303" s="137"/>
      <c r="COC3303" s="137"/>
      <c r="COD3303" s="137"/>
      <c r="COE3303" s="137"/>
      <c r="COF3303" s="137"/>
      <c r="COG3303" s="137"/>
      <c r="COH3303" s="137"/>
      <c r="COI3303" s="137"/>
      <c r="COJ3303" s="137"/>
      <c r="COK3303" s="137"/>
      <c r="COL3303" s="137"/>
      <c r="COM3303" s="137"/>
      <c r="CON3303" s="137"/>
      <c r="COO3303" s="137"/>
      <c r="COP3303" s="137"/>
      <c r="COQ3303" s="137"/>
      <c r="COR3303" s="137"/>
      <c r="COS3303" s="137"/>
      <c r="COT3303" s="137"/>
      <c r="COU3303" s="137"/>
      <c r="COV3303" s="137"/>
      <c r="COW3303" s="137"/>
      <c r="COX3303" s="137"/>
      <c r="COY3303" s="137"/>
      <c r="COZ3303" s="137"/>
      <c r="CPA3303" s="137"/>
      <c r="CPB3303" s="137"/>
      <c r="CPC3303" s="137"/>
      <c r="CPD3303" s="137"/>
      <c r="CPE3303" s="137"/>
      <c r="CPF3303" s="137"/>
      <c r="CPG3303" s="137"/>
      <c r="CPH3303" s="137"/>
      <c r="CPI3303" s="137"/>
      <c r="CPJ3303" s="137"/>
      <c r="CPK3303" s="137"/>
      <c r="CPL3303" s="137"/>
      <c r="CPM3303" s="137"/>
      <c r="CPN3303" s="137"/>
      <c r="CPO3303" s="137"/>
      <c r="CPP3303" s="137"/>
      <c r="CPQ3303" s="137"/>
      <c r="CPR3303" s="137"/>
      <c r="CPS3303" s="137"/>
      <c r="CPT3303" s="137"/>
      <c r="CPU3303" s="137"/>
      <c r="CPV3303" s="137"/>
      <c r="CPW3303" s="137"/>
      <c r="CPX3303" s="137"/>
      <c r="CPY3303" s="137"/>
      <c r="CPZ3303" s="137"/>
      <c r="CQA3303" s="137"/>
      <c r="CQB3303" s="137"/>
      <c r="CQC3303" s="137"/>
      <c r="CQD3303" s="137"/>
      <c r="CQE3303" s="137"/>
      <c r="CQF3303" s="137"/>
      <c r="CQG3303" s="137"/>
      <c r="CQH3303" s="137"/>
      <c r="CQI3303" s="137"/>
      <c r="CQJ3303" s="137"/>
      <c r="CQK3303" s="137"/>
      <c r="CQL3303" s="137"/>
      <c r="CQM3303" s="137"/>
      <c r="CQN3303" s="137"/>
      <c r="CQO3303" s="137"/>
      <c r="CQP3303" s="137"/>
      <c r="CQQ3303" s="137"/>
      <c r="CQR3303" s="137"/>
      <c r="CQS3303" s="137"/>
      <c r="CQT3303" s="137"/>
      <c r="CQU3303" s="137"/>
      <c r="CQV3303" s="137"/>
      <c r="CQW3303" s="137"/>
      <c r="CQX3303" s="137"/>
      <c r="CQY3303" s="137"/>
      <c r="CQZ3303" s="137"/>
      <c r="CRA3303" s="137"/>
      <c r="CRB3303" s="137"/>
      <c r="CRC3303" s="137"/>
      <c r="CRD3303" s="137"/>
      <c r="CRE3303" s="137"/>
      <c r="CRF3303" s="137"/>
      <c r="CRG3303" s="137"/>
      <c r="CRH3303" s="137"/>
      <c r="CRI3303" s="137"/>
      <c r="CRJ3303" s="137"/>
      <c r="CRK3303" s="137"/>
      <c r="CRL3303" s="137"/>
      <c r="CRM3303" s="137"/>
      <c r="CRN3303" s="137"/>
      <c r="CRO3303" s="137"/>
      <c r="CRP3303" s="137"/>
      <c r="CRQ3303" s="137"/>
      <c r="CRR3303" s="137"/>
      <c r="CRS3303" s="137"/>
      <c r="CRT3303" s="137"/>
      <c r="CRU3303" s="137"/>
      <c r="CRV3303" s="137"/>
      <c r="CRW3303" s="137"/>
      <c r="CRX3303" s="137"/>
      <c r="CRY3303" s="137"/>
      <c r="CRZ3303" s="137"/>
      <c r="CSA3303" s="137"/>
      <c r="CSB3303" s="137"/>
      <c r="CSC3303" s="137"/>
      <c r="CSD3303" s="137"/>
      <c r="CSE3303" s="137"/>
      <c r="CSF3303" s="137"/>
      <c r="CSG3303" s="137"/>
      <c r="CSH3303" s="137"/>
      <c r="CSI3303" s="137"/>
      <c r="CSJ3303" s="137"/>
      <c r="CSK3303" s="137"/>
      <c r="CSL3303" s="137"/>
      <c r="CSM3303" s="137"/>
      <c r="CSN3303" s="137"/>
      <c r="CSO3303" s="137"/>
      <c r="CSP3303" s="137"/>
      <c r="CSQ3303" s="137"/>
      <c r="CSR3303" s="137"/>
      <c r="CSS3303" s="137"/>
      <c r="CST3303" s="137"/>
      <c r="CSU3303" s="137"/>
      <c r="CSV3303" s="137"/>
      <c r="CSW3303" s="137"/>
      <c r="CSX3303" s="137"/>
      <c r="CSY3303" s="137"/>
      <c r="CSZ3303" s="137"/>
      <c r="CTA3303" s="137"/>
      <c r="CTB3303" s="137"/>
      <c r="CTC3303" s="137"/>
      <c r="CTD3303" s="137"/>
      <c r="CTE3303" s="137"/>
      <c r="CTF3303" s="137"/>
      <c r="CTG3303" s="137"/>
      <c r="CTH3303" s="137"/>
      <c r="CTI3303" s="137"/>
      <c r="CTJ3303" s="137"/>
      <c r="CTK3303" s="137"/>
      <c r="CTL3303" s="137"/>
      <c r="CTM3303" s="137"/>
      <c r="CTN3303" s="137"/>
      <c r="CTO3303" s="137"/>
      <c r="CTP3303" s="137"/>
      <c r="CTQ3303" s="137"/>
      <c r="CTR3303" s="137"/>
      <c r="CTS3303" s="137"/>
      <c r="CTT3303" s="137"/>
      <c r="CTU3303" s="137"/>
      <c r="CTV3303" s="137"/>
      <c r="CTW3303" s="137"/>
      <c r="CTX3303" s="137"/>
      <c r="CTY3303" s="137"/>
      <c r="CTZ3303" s="137"/>
      <c r="CUA3303" s="137"/>
      <c r="CUB3303" s="137"/>
      <c r="CUC3303" s="137"/>
      <c r="CUD3303" s="137"/>
      <c r="CUE3303" s="137"/>
      <c r="CUF3303" s="137"/>
      <c r="CUG3303" s="137"/>
      <c r="CUH3303" s="137"/>
      <c r="CUI3303" s="137"/>
      <c r="CUJ3303" s="137"/>
      <c r="CUK3303" s="137"/>
      <c r="CUL3303" s="137"/>
      <c r="CUM3303" s="137"/>
      <c r="CUN3303" s="137"/>
      <c r="CUO3303" s="137"/>
      <c r="CUP3303" s="137"/>
      <c r="CUQ3303" s="137"/>
      <c r="CUR3303" s="137"/>
      <c r="CUS3303" s="137"/>
      <c r="CUT3303" s="137"/>
      <c r="CUU3303" s="137"/>
      <c r="CUV3303" s="137"/>
      <c r="CUW3303" s="137"/>
      <c r="CUX3303" s="137"/>
      <c r="CUY3303" s="137"/>
      <c r="CUZ3303" s="137"/>
      <c r="CVA3303" s="137"/>
      <c r="CVB3303" s="137"/>
      <c r="CVC3303" s="137"/>
      <c r="CVD3303" s="137"/>
      <c r="CVE3303" s="137"/>
      <c r="CVF3303" s="137"/>
      <c r="CVG3303" s="137"/>
      <c r="CVH3303" s="137"/>
      <c r="CVI3303" s="137"/>
      <c r="CVJ3303" s="137"/>
      <c r="CVK3303" s="137"/>
      <c r="CVL3303" s="137"/>
      <c r="CVM3303" s="137"/>
      <c r="CVN3303" s="137"/>
      <c r="CVO3303" s="137"/>
      <c r="CVP3303" s="137"/>
      <c r="CVQ3303" s="137"/>
      <c r="CVR3303" s="137"/>
      <c r="CVS3303" s="137"/>
      <c r="CVT3303" s="137"/>
      <c r="CVU3303" s="137"/>
      <c r="CVV3303" s="137"/>
      <c r="CVW3303" s="137"/>
      <c r="CVX3303" s="137"/>
      <c r="CVY3303" s="137"/>
      <c r="CVZ3303" s="137"/>
      <c r="CWA3303" s="137"/>
      <c r="CWB3303" s="137"/>
      <c r="CWC3303" s="137"/>
      <c r="CWD3303" s="137"/>
      <c r="CWE3303" s="137"/>
      <c r="CWF3303" s="137"/>
      <c r="CWG3303" s="137"/>
      <c r="CWH3303" s="137"/>
      <c r="CWI3303" s="137"/>
      <c r="CWJ3303" s="137"/>
      <c r="CWK3303" s="137"/>
      <c r="CWL3303" s="137"/>
      <c r="CWM3303" s="137"/>
      <c r="CWN3303" s="137"/>
      <c r="CWO3303" s="137"/>
      <c r="CWP3303" s="137"/>
      <c r="CWQ3303" s="137"/>
      <c r="CWR3303" s="137"/>
      <c r="CWS3303" s="137"/>
      <c r="CWT3303" s="137"/>
      <c r="CWU3303" s="137"/>
      <c r="CWV3303" s="137"/>
      <c r="CWW3303" s="137"/>
      <c r="CWX3303" s="137"/>
      <c r="CWY3303" s="137"/>
      <c r="CWZ3303" s="137"/>
      <c r="CXA3303" s="137"/>
      <c r="CXB3303" s="137"/>
      <c r="CXC3303" s="137"/>
      <c r="CXD3303" s="137"/>
      <c r="CXE3303" s="137"/>
      <c r="CXF3303" s="137"/>
      <c r="CXG3303" s="137"/>
      <c r="CXH3303" s="137"/>
      <c r="CXI3303" s="137"/>
      <c r="CXJ3303" s="137"/>
      <c r="CXK3303" s="137"/>
      <c r="CXL3303" s="137"/>
      <c r="CXM3303" s="137"/>
      <c r="CXN3303" s="137"/>
      <c r="CXO3303" s="137"/>
      <c r="CXP3303" s="137"/>
      <c r="CXQ3303" s="137"/>
      <c r="CXR3303" s="137"/>
      <c r="CXS3303" s="137"/>
      <c r="CXT3303" s="137"/>
      <c r="CXU3303" s="137"/>
      <c r="CXV3303" s="137"/>
      <c r="CXW3303" s="137"/>
      <c r="CXX3303" s="137"/>
      <c r="CXY3303" s="137"/>
      <c r="CXZ3303" s="137"/>
      <c r="CYA3303" s="137"/>
      <c r="CYB3303" s="137"/>
      <c r="CYC3303" s="137"/>
      <c r="CYD3303" s="137"/>
      <c r="CYE3303" s="137"/>
      <c r="CYF3303" s="137"/>
      <c r="CYG3303" s="137"/>
      <c r="CYH3303" s="137"/>
      <c r="CYI3303" s="137"/>
      <c r="CYJ3303" s="137"/>
      <c r="CYK3303" s="137"/>
      <c r="CYL3303" s="137"/>
      <c r="CYM3303" s="137"/>
      <c r="CYN3303" s="137"/>
      <c r="CYO3303" s="137"/>
      <c r="CYP3303" s="137"/>
      <c r="CYQ3303" s="137"/>
      <c r="CYR3303" s="137"/>
      <c r="CYS3303" s="137"/>
      <c r="CYT3303" s="137"/>
      <c r="CYU3303" s="137"/>
      <c r="CYV3303" s="137"/>
      <c r="CYW3303" s="137"/>
      <c r="CYX3303" s="137"/>
      <c r="CYY3303" s="137"/>
      <c r="CYZ3303" s="137"/>
      <c r="CZA3303" s="137"/>
      <c r="CZB3303" s="137"/>
      <c r="CZC3303" s="137"/>
      <c r="CZD3303" s="137"/>
      <c r="CZE3303" s="137"/>
      <c r="CZF3303" s="137"/>
      <c r="CZG3303" s="137"/>
      <c r="CZH3303" s="137"/>
      <c r="CZI3303" s="137"/>
      <c r="CZJ3303" s="137"/>
      <c r="CZK3303" s="137"/>
      <c r="CZL3303" s="137"/>
      <c r="CZM3303" s="137"/>
      <c r="CZN3303" s="137"/>
      <c r="CZO3303" s="137"/>
      <c r="CZP3303" s="137"/>
      <c r="CZQ3303" s="137"/>
      <c r="CZR3303" s="137"/>
      <c r="CZS3303" s="137"/>
      <c r="CZT3303" s="137"/>
      <c r="CZU3303" s="137"/>
      <c r="CZV3303" s="137"/>
      <c r="CZW3303" s="137"/>
      <c r="CZX3303" s="137"/>
      <c r="CZY3303" s="137"/>
      <c r="CZZ3303" s="137"/>
      <c r="DAA3303" s="137"/>
      <c r="DAB3303" s="137"/>
      <c r="DAC3303" s="137"/>
      <c r="DAD3303" s="137"/>
      <c r="DAE3303" s="137"/>
      <c r="DAF3303" s="137"/>
      <c r="DAG3303" s="137"/>
      <c r="DAH3303" s="137"/>
      <c r="DAI3303" s="137"/>
      <c r="DAJ3303" s="137"/>
      <c r="DAK3303" s="137"/>
      <c r="DAL3303" s="137"/>
      <c r="DAM3303" s="137"/>
      <c r="DAN3303" s="137"/>
      <c r="DAO3303" s="137"/>
      <c r="DAP3303" s="137"/>
      <c r="DAQ3303" s="137"/>
      <c r="DAR3303" s="137"/>
      <c r="DAS3303" s="137"/>
      <c r="DAT3303" s="137"/>
      <c r="DAU3303" s="137"/>
      <c r="DAV3303" s="137"/>
      <c r="DAW3303" s="137"/>
      <c r="DAX3303" s="137"/>
      <c r="DAY3303" s="137"/>
      <c r="DAZ3303" s="137"/>
      <c r="DBA3303" s="137"/>
      <c r="DBB3303" s="137"/>
      <c r="DBC3303" s="137"/>
      <c r="DBD3303" s="137"/>
      <c r="DBE3303" s="137"/>
      <c r="DBF3303" s="137"/>
      <c r="DBG3303" s="137"/>
      <c r="DBH3303" s="137"/>
      <c r="DBI3303" s="137"/>
      <c r="DBJ3303" s="137"/>
      <c r="DBK3303" s="137"/>
      <c r="DBL3303" s="137"/>
      <c r="DBM3303" s="137"/>
      <c r="DBN3303" s="137"/>
      <c r="DBO3303" s="137"/>
      <c r="DBP3303" s="137"/>
      <c r="DBQ3303" s="137"/>
      <c r="DBR3303" s="137"/>
      <c r="DBS3303" s="137"/>
      <c r="DBT3303" s="137"/>
      <c r="DBU3303" s="137"/>
      <c r="DBV3303" s="137"/>
      <c r="DBW3303" s="137"/>
      <c r="DBX3303" s="137"/>
      <c r="DBY3303" s="137"/>
      <c r="DBZ3303" s="137"/>
      <c r="DCA3303" s="137"/>
      <c r="DCB3303" s="137"/>
      <c r="DCC3303" s="137"/>
      <c r="DCD3303" s="137"/>
      <c r="DCE3303" s="137"/>
      <c r="DCF3303" s="137"/>
      <c r="DCG3303" s="137"/>
      <c r="DCH3303" s="137"/>
      <c r="DCI3303" s="137"/>
      <c r="DCJ3303" s="137"/>
      <c r="DCK3303" s="137"/>
      <c r="DCL3303" s="137"/>
      <c r="DCM3303" s="137"/>
      <c r="DCN3303" s="137"/>
      <c r="DCO3303" s="137"/>
      <c r="DCP3303" s="137"/>
      <c r="DCQ3303" s="137"/>
      <c r="DCR3303" s="137"/>
      <c r="DCS3303" s="137"/>
      <c r="DCT3303" s="137"/>
      <c r="DCU3303" s="137"/>
      <c r="DCV3303" s="137"/>
      <c r="DCW3303" s="137"/>
      <c r="DCX3303" s="137"/>
      <c r="DCY3303" s="137"/>
      <c r="DCZ3303" s="137"/>
      <c r="DDA3303" s="137"/>
      <c r="DDB3303" s="137"/>
      <c r="DDC3303" s="137"/>
      <c r="DDD3303" s="137"/>
      <c r="DDE3303" s="137"/>
      <c r="DDF3303" s="137"/>
      <c r="DDG3303" s="137"/>
      <c r="DDH3303" s="137"/>
      <c r="DDI3303" s="137"/>
      <c r="DDJ3303" s="137"/>
      <c r="DDK3303" s="137"/>
      <c r="DDL3303" s="137"/>
      <c r="DDM3303" s="137"/>
      <c r="DDN3303" s="137"/>
      <c r="DDO3303" s="137"/>
      <c r="DDP3303" s="137"/>
      <c r="DDQ3303" s="137"/>
      <c r="DDR3303" s="137"/>
      <c r="DDS3303" s="137"/>
      <c r="DDT3303" s="137"/>
      <c r="DDU3303" s="137"/>
      <c r="DDV3303" s="137"/>
      <c r="DDW3303" s="137"/>
      <c r="DDX3303" s="137"/>
      <c r="DDY3303" s="137"/>
      <c r="DDZ3303" s="137"/>
      <c r="DEA3303" s="137"/>
      <c r="DEB3303" s="137"/>
      <c r="DEC3303" s="137"/>
      <c r="DED3303" s="137"/>
      <c r="DEE3303" s="137"/>
      <c r="DEF3303" s="137"/>
      <c r="DEG3303" s="137"/>
      <c r="DEH3303" s="137"/>
      <c r="DEI3303" s="137"/>
      <c r="DEJ3303" s="137"/>
      <c r="DEK3303" s="137"/>
      <c r="DEL3303" s="137"/>
      <c r="DEM3303" s="137"/>
      <c r="DEN3303" s="137"/>
      <c r="DEO3303" s="137"/>
      <c r="DEP3303" s="137"/>
      <c r="DEQ3303" s="137"/>
      <c r="DER3303" s="137"/>
      <c r="DES3303" s="137"/>
      <c r="DET3303" s="137"/>
      <c r="DEU3303" s="137"/>
      <c r="DEV3303" s="137"/>
      <c r="DEW3303" s="137"/>
      <c r="DEX3303" s="137"/>
      <c r="DEY3303" s="137"/>
      <c r="DEZ3303" s="137"/>
      <c r="DFA3303" s="137"/>
      <c r="DFB3303" s="137"/>
      <c r="DFC3303" s="137"/>
      <c r="DFD3303" s="137"/>
      <c r="DFE3303" s="137"/>
      <c r="DFF3303" s="137"/>
      <c r="DFG3303" s="137"/>
      <c r="DFH3303" s="137"/>
      <c r="DFI3303" s="137"/>
      <c r="DFJ3303" s="137"/>
      <c r="DFK3303" s="137"/>
      <c r="DFL3303" s="137"/>
      <c r="DFM3303" s="137"/>
      <c r="DFN3303" s="137"/>
      <c r="DFO3303" s="137"/>
      <c r="DFP3303" s="137"/>
      <c r="DFQ3303" s="137"/>
      <c r="DFR3303" s="137"/>
      <c r="DFS3303" s="137"/>
      <c r="DFT3303" s="137"/>
      <c r="DFU3303" s="137"/>
      <c r="DFV3303" s="137"/>
      <c r="DFW3303" s="137"/>
      <c r="DFX3303" s="137"/>
      <c r="DFY3303" s="137"/>
      <c r="DFZ3303" s="137"/>
      <c r="DGA3303" s="137"/>
      <c r="DGB3303" s="137"/>
      <c r="DGC3303" s="137"/>
      <c r="DGD3303" s="137"/>
      <c r="DGE3303" s="137"/>
      <c r="DGF3303" s="137"/>
      <c r="DGG3303" s="137"/>
      <c r="DGH3303" s="137"/>
      <c r="DGI3303" s="137"/>
      <c r="DGJ3303" s="137"/>
      <c r="DGK3303" s="137"/>
      <c r="DGL3303" s="137"/>
      <c r="DGM3303" s="137"/>
      <c r="DGN3303" s="137"/>
      <c r="DGO3303" s="137"/>
      <c r="DGP3303" s="137"/>
      <c r="DGQ3303" s="137"/>
      <c r="DGR3303" s="137"/>
      <c r="DGS3303" s="137"/>
      <c r="DGT3303" s="137"/>
      <c r="DGU3303" s="137"/>
      <c r="DGV3303" s="137"/>
      <c r="DGW3303" s="137"/>
      <c r="DGX3303" s="137"/>
      <c r="DGY3303" s="137"/>
      <c r="DGZ3303" s="137"/>
      <c r="DHA3303" s="137"/>
      <c r="DHB3303" s="137"/>
      <c r="DHC3303" s="137"/>
      <c r="DHD3303" s="137"/>
      <c r="DHE3303" s="137"/>
      <c r="DHF3303" s="137"/>
      <c r="DHG3303" s="137"/>
      <c r="DHH3303" s="137"/>
      <c r="DHI3303" s="137"/>
      <c r="DHJ3303" s="137"/>
      <c r="DHK3303" s="137"/>
      <c r="DHL3303" s="137"/>
      <c r="DHM3303" s="137"/>
      <c r="DHN3303" s="137"/>
      <c r="DHO3303" s="137"/>
    </row>
    <row r="3304" spans="1:2927" s="148" customFormat="1" ht="24" customHeight="1" outlineLevel="1" x14ac:dyDescent="0.35">
      <c r="A3304" s="83" t="s">
        <v>4554</v>
      </c>
      <c r="B3304" s="109" t="s">
        <v>4555</v>
      </c>
      <c r="C3304" s="85"/>
      <c r="D3304" s="86"/>
      <c r="E3304" s="101"/>
      <c r="F3304" s="101"/>
      <c r="G3304" s="101"/>
      <c r="H3304" s="101"/>
      <c r="I3304" s="101">
        <f t="shared" si="201"/>
        <v>0</v>
      </c>
      <c r="J3304" s="101"/>
      <c r="K3304" s="101"/>
      <c r="L3304" s="101"/>
      <c r="M3304" s="101"/>
      <c r="N3304" s="101">
        <f t="shared" si="200"/>
        <v>0</v>
      </c>
      <c r="O3304" s="88">
        <v>46110</v>
      </c>
      <c r="P3304" s="88">
        <v>46126</v>
      </c>
      <c r="Q3304" s="89">
        <v>0.1</v>
      </c>
      <c r="R3304" s="90" t="s">
        <v>33</v>
      </c>
      <c r="S3304" s="91"/>
      <c r="T3304" s="91"/>
      <c r="U3304" s="102"/>
      <c r="V3304" s="137"/>
      <c r="W3304" s="137"/>
      <c r="X3304" s="137"/>
      <c r="Y3304" s="137"/>
      <c r="Z3304" s="137"/>
      <c r="AA3304" s="137"/>
      <c r="AB3304" s="137"/>
      <c r="AC3304" s="137"/>
      <c r="AD3304" s="137"/>
      <c r="AE3304" s="137"/>
      <c r="AF3304" s="137"/>
      <c r="AG3304" s="137"/>
      <c r="AH3304" s="137"/>
      <c r="AI3304" s="137"/>
      <c r="AJ3304" s="137"/>
      <c r="AK3304" s="137"/>
      <c r="AL3304" s="137"/>
      <c r="AM3304" s="137"/>
      <c r="AN3304" s="137"/>
      <c r="AO3304" s="137"/>
      <c r="AP3304" s="137"/>
      <c r="AQ3304" s="137"/>
      <c r="AR3304" s="137"/>
      <c r="AS3304" s="137"/>
      <c r="AT3304" s="137"/>
      <c r="AU3304" s="137"/>
      <c r="AV3304" s="137"/>
      <c r="AW3304" s="137"/>
      <c r="AX3304" s="137"/>
      <c r="AY3304" s="137"/>
      <c r="AZ3304" s="137"/>
      <c r="BA3304" s="137"/>
      <c r="BB3304" s="137"/>
      <c r="BC3304" s="137"/>
      <c r="BD3304" s="137"/>
      <c r="BE3304" s="137"/>
      <c r="BF3304" s="137"/>
      <c r="BG3304" s="137"/>
      <c r="BH3304" s="137"/>
      <c r="BI3304" s="137"/>
      <c r="BJ3304" s="137"/>
      <c r="BK3304" s="137"/>
      <c r="BL3304" s="137"/>
      <c r="BM3304" s="137"/>
      <c r="BN3304" s="137"/>
      <c r="BO3304" s="137"/>
      <c r="BP3304" s="137"/>
      <c r="BQ3304" s="137"/>
      <c r="BR3304" s="137"/>
      <c r="BS3304" s="137"/>
      <c r="BT3304" s="137"/>
      <c r="BU3304" s="137"/>
      <c r="BV3304" s="137"/>
      <c r="BW3304" s="137"/>
      <c r="BX3304" s="137"/>
      <c r="BY3304" s="137"/>
      <c r="BZ3304" s="137"/>
      <c r="CA3304" s="137"/>
      <c r="CB3304" s="137"/>
      <c r="CC3304" s="137"/>
      <c r="CD3304" s="137"/>
      <c r="CE3304" s="137"/>
      <c r="CF3304" s="137"/>
      <c r="CG3304" s="137"/>
      <c r="CH3304" s="137"/>
      <c r="CI3304" s="137"/>
      <c r="CJ3304" s="137"/>
      <c r="CK3304" s="137"/>
      <c r="CL3304" s="137"/>
      <c r="CM3304" s="137"/>
      <c r="CN3304" s="137"/>
      <c r="CO3304" s="137"/>
      <c r="CP3304" s="137"/>
      <c r="CQ3304" s="137"/>
      <c r="CR3304" s="137"/>
      <c r="CS3304" s="137"/>
      <c r="CT3304" s="137"/>
      <c r="CU3304" s="137"/>
      <c r="CV3304" s="137"/>
      <c r="CW3304" s="137"/>
      <c r="CX3304" s="137"/>
      <c r="CY3304" s="137"/>
      <c r="CZ3304" s="137"/>
      <c r="DA3304" s="137"/>
      <c r="DB3304" s="137"/>
      <c r="DC3304" s="137"/>
      <c r="DD3304" s="137"/>
      <c r="DE3304" s="137"/>
      <c r="DF3304" s="137"/>
      <c r="DG3304" s="137"/>
      <c r="DH3304" s="137"/>
      <c r="DI3304" s="137"/>
      <c r="DJ3304" s="137"/>
      <c r="DK3304" s="137"/>
      <c r="DL3304" s="137"/>
      <c r="DM3304" s="137"/>
      <c r="DN3304" s="137"/>
      <c r="DO3304" s="137"/>
      <c r="DP3304" s="137"/>
      <c r="DQ3304" s="137"/>
      <c r="DR3304" s="137"/>
      <c r="DS3304" s="137"/>
      <c r="DT3304" s="137"/>
      <c r="DU3304" s="137"/>
      <c r="DV3304" s="137"/>
      <c r="DW3304" s="137"/>
      <c r="DX3304" s="137"/>
      <c r="DY3304" s="137"/>
      <c r="DZ3304" s="137"/>
      <c r="EA3304" s="137"/>
      <c r="EB3304" s="137"/>
      <c r="EC3304" s="137"/>
      <c r="ED3304" s="137"/>
      <c r="EE3304" s="137"/>
      <c r="EF3304" s="137"/>
      <c r="EG3304" s="137"/>
      <c r="EH3304" s="137"/>
      <c r="EI3304" s="137"/>
      <c r="EJ3304" s="137"/>
      <c r="EK3304" s="137"/>
      <c r="EL3304" s="137"/>
      <c r="EM3304" s="137"/>
      <c r="EN3304" s="137"/>
      <c r="EO3304" s="137"/>
      <c r="EP3304" s="137"/>
      <c r="EQ3304" s="137"/>
      <c r="ER3304" s="137"/>
      <c r="ES3304" s="137"/>
      <c r="ET3304" s="137"/>
      <c r="EU3304" s="137"/>
      <c r="EV3304" s="137"/>
      <c r="EW3304" s="137"/>
      <c r="EX3304" s="137"/>
      <c r="EY3304" s="137"/>
      <c r="EZ3304" s="137"/>
      <c r="FA3304" s="137"/>
      <c r="FB3304" s="137"/>
      <c r="FC3304" s="137"/>
      <c r="FD3304" s="137"/>
      <c r="FE3304" s="137"/>
      <c r="FF3304" s="137"/>
      <c r="FG3304" s="137"/>
      <c r="FH3304" s="137"/>
      <c r="FI3304" s="137"/>
      <c r="FJ3304" s="137"/>
      <c r="FK3304" s="137"/>
      <c r="FL3304" s="137"/>
      <c r="FM3304" s="137"/>
      <c r="FN3304" s="137"/>
      <c r="FO3304" s="137"/>
      <c r="FP3304" s="137"/>
      <c r="FQ3304" s="137"/>
      <c r="FR3304" s="137"/>
      <c r="FS3304" s="137"/>
      <c r="FT3304" s="137"/>
      <c r="FU3304" s="137"/>
      <c r="FV3304" s="137"/>
      <c r="FW3304" s="137"/>
      <c r="FX3304" s="137"/>
      <c r="FY3304" s="137"/>
      <c r="FZ3304" s="137"/>
      <c r="GA3304" s="137"/>
      <c r="GB3304" s="137"/>
      <c r="GC3304" s="137"/>
      <c r="GD3304" s="137"/>
      <c r="GE3304" s="137"/>
      <c r="GF3304" s="137"/>
      <c r="GG3304" s="137"/>
      <c r="GH3304" s="137"/>
      <c r="GI3304" s="137"/>
      <c r="GJ3304" s="137"/>
      <c r="GK3304" s="137"/>
      <c r="GL3304" s="137"/>
      <c r="GM3304" s="137"/>
      <c r="GN3304" s="137"/>
      <c r="GO3304" s="137"/>
      <c r="GP3304" s="137"/>
      <c r="GQ3304" s="137"/>
      <c r="GR3304" s="137"/>
      <c r="GS3304" s="137"/>
      <c r="GT3304" s="137"/>
      <c r="GU3304" s="137"/>
      <c r="GV3304" s="137"/>
      <c r="GW3304" s="137"/>
      <c r="GX3304" s="137"/>
      <c r="GY3304" s="137"/>
      <c r="GZ3304" s="137"/>
      <c r="HA3304" s="137"/>
      <c r="HB3304" s="137"/>
      <c r="HC3304" s="137"/>
      <c r="HD3304" s="137"/>
      <c r="HE3304" s="137"/>
      <c r="HF3304" s="137"/>
      <c r="HG3304" s="137"/>
      <c r="HH3304" s="137"/>
      <c r="HI3304" s="137"/>
      <c r="HJ3304" s="137"/>
      <c r="HK3304" s="137"/>
      <c r="HL3304" s="137"/>
      <c r="HM3304" s="137"/>
      <c r="HN3304" s="137"/>
      <c r="HO3304" s="137"/>
      <c r="HP3304" s="137"/>
      <c r="HQ3304" s="137"/>
      <c r="HR3304" s="137"/>
      <c r="HS3304" s="137"/>
      <c r="HT3304" s="137"/>
      <c r="HU3304" s="137"/>
      <c r="HV3304" s="137"/>
      <c r="HW3304" s="137"/>
      <c r="HX3304" s="137"/>
      <c r="HY3304" s="137"/>
      <c r="HZ3304" s="137"/>
      <c r="IA3304" s="137"/>
      <c r="IB3304" s="137"/>
      <c r="IC3304" s="137"/>
      <c r="ID3304" s="137"/>
      <c r="IE3304" s="137"/>
      <c r="IF3304" s="137"/>
      <c r="IG3304" s="137"/>
      <c r="IH3304" s="137"/>
      <c r="II3304" s="137"/>
      <c r="IJ3304" s="137"/>
      <c r="IK3304" s="137"/>
      <c r="IL3304" s="137"/>
      <c r="IM3304" s="137"/>
      <c r="IN3304" s="137"/>
      <c r="IO3304" s="137"/>
      <c r="IP3304" s="137"/>
      <c r="IQ3304" s="137"/>
      <c r="IR3304" s="137"/>
      <c r="IS3304" s="137"/>
      <c r="IT3304" s="137"/>
      <c r="IU3304" s="137"/>
      <c r="IV3304" s="137"/>
      <c r="IW3304" s="137"/>
      <c r="IX3304" s="137"/>
      <c r="IY3304" s="137"/>
      <c r="IZ3304" s="137"/>
      <c r="JA3304" s="137"/>
      <c r="JB3304" s="137"/>
      <c r="JC3304" s="137"/>
      <c r="JD3304" s="137"/>
      <c r="JE3304" s="137"/>
      <c r="JF3304" s="137"/>
      <c r="JG3304" s="137"/>
      <c r="JH3304" s="137"/>
      <c r="JI3304" s="137"/>
      <c r="JJ3304" s="137"/>
      <c r="JK3304" s="137"/>
      <c r="JL3304" s="137"/>
      <c r="JM3304" s="137"/>
      <c r="JN3304" s="137"/>
      <c r="JO3304" s="137"/>
      <c r="JP3304" s="137"/>
      <c r="JQ3304" s="137"/>
      <c r="JR3304" s="137"/>
      <c r="JS3304" s="137"/>
      <c r="JT3304" s="137"/>
      <c r="JU3304" s="137"/>
      <c r="JV3304" s="137"/>
      <c r="JW3304" s="137"/>
      <c r="JX3304" s="137"/>
      <c r="JY3304" s="137"/>
      <c r="JZ3304" s="137"/>
      <c r="KA3304" s="137"/>
      <c r="KB3304" s="137"/>
      <c r="KC3304" s="137"/>
      <c r="KD3304" s="137"/>
      <c r="KE3304" s="137"/>
      <c r="KF3304" s="137"/>
      <c r="KG3304" s="137"/>
      <c r="KH3304" s="137"/>
      <c r="KI3304" s="137"/>
      <c r="KJ3304" s="137"/>
      <c r="KK3304" s="137"/>
      <c r="KL3304" s="137"/>
      <c r="KM3304" s="137"/>
      <c r="KN3304" s="137"/>
      <c r="KO3304" s="137"/>
      <c r="KP3304" s="137"/>
      <c r="KQ3304" s="137"/>
      <c r="KR3304" s="137"/>
      <c r="KS3304" s="137"/>
      <c r="KT3304" s="137"/>
      <c r="KU3304" s="137"/>
      <c r="KV3304" s="137"/>
      <c r="KW3304" s="137"/>
      <c r="KX3304" s="137"/>
      <c r="KY3304" s="137"/>
      <c r="KZ3304" s="137"/>
      <c r="LA3304" s="137"/>
      <c r="LB3304" s="137"/>
      <c r="LC3304" s="137"/>
      <c r="LD3304" s="137"/>
      <c r="LE3304" s="137"/>
      <c r="LF3304" s="137"/>
      <c r="LG3304" s="137"/>
      <c r="LH3304" s="137"/>
      <c r="LI3304" s="137"/>
      <c r="LJ3304" s="137"/>
      <c r="LK3304" s="137"/>
      <c r="LL3304" s="137"/>
      <c r="LM3304" s="137"/>
      <c r="LN3304" s="137"/>
      <c r="LO3304" s="137"/>
      <c r="LP3304" s="137"/>
      <c r="LQ3304" s="137"/>
      <c r="LR3304" s="137"/>
      <c r="LS3304" s="137"/>
      <c r="LT3304" s="137"/>
      <c r="LU3304" s="137"/>
      <c r="LV3304" s="137"/>
      <c r="LW3304" s="137"/>
      <c r="LX3304" s="137"/>
      <c r="LY3304" s="137"/>
      <c r="LZ3304" s="137"/>
      <c r="MA3304" s="137"/>
      <c r="MB3304" s="137"/>
      <c r="MC3304" s="137"/>
      <c r="MD3304" s="137"/>
      <c r="ME3304" s="137"/>
      <c r="MF3304" s="137"/>
      <c r="MG3304" s="137"/>
      <c r="MH3304" s="137"/>
      <c r="MI3304" s="137"/>
      <c r="MJ3304" s="137"/>
      <c r="MK3304" s="137"/>
      <c r="ML3304" s="137"/>
      <c r="MM3304" s="137"/>
      <c r="MN3304" s="137"/>
      <c r="MO3304" s="137"/>
      <c r="MP3304" s="137"/>
      <c r="MQ3304" s="137"/>
      <c r="MR3304" s="137"/>
      <c r="MS3304" s="137"/>
      <c r="MT3304" s="137"/>
      <c r="MU3304" s="137"/>
      <c r="MV3304" s="137"/>
      <c r="MW3304" s="137"/>
      <c r="MX3304" s="137"/>
      <c r="MY3304" s="137"/>
      <c r="MZ3304" s="137"/>
      <c r="NA3304" s="137"/>
      <c r="NB3304" s="137"/>
      <c r="NC3304" s="137"/>
      <c r="ND3304" s="137"/>
      <c r="NE3304" s="137"/>
      <c r="NF3304" s="137"/>
      <c r="NG3304" s="137"/>
      <c r="NH3304" s="137"/>
      <c r="NI3304" s="137"/>
      <c r="NJ3304" s="137"/>
      <c r="NK3304" s="137"/>
      <c r="NL3304" s="137"/>
      <c r="NM3304" s="137"/>
      <c r="NN3304" s="137"/>
      <c r="NO3304" s="137"/>
      <c r="NP3304" s="137"/>
      <c r="NQ3304" s="137"/>
      <c r="NR3304" s="137"/>
      <c r="NS3304" s="137"/>
      <c r="NT3304" s="137"/>
      <c r="NU3304" s="137"/>
      <c r="NV3304" s="137"/>
      <c r="NW3304" s="137"/>
      <c r="NX3304" s="137"/>
      <c r="NY3304" s="137"/>
      <c r="NZ3304" s="137"/>
      <c r="OA3304" s="137"/>
      <c r="OB3304" s="137"/>
      <c r="OC3304" s="137"/>
      <c r="OD3304" s="137"/>
      <c r="OE3304" s="137"/>
      <c r="OF3304" s="137"/>
      <c r="OG3304" s="137"/>
      <c r="OH3304" s="137"/>
      <c r="OI3304" s="137"/>
      <c r="OJ3304" s="137"/>
      <c r="OK3304" s="137"/>
      <c r="OL3304" s="137"/>
      <c r="OM3304" s="137"/>
      <c r="ON3304" s="137"/>
      <c r="OO3304" s="137"/>
      <c r="OP3304" s="137"/>
      <c r="OQ3304" s="137"/>
      <c r="OR3304" s="137"/>
      <c r="OS3304" s="137"/>
      <c r="OT3304" s="137"/>
      <c r="OU3304" s="137"/>
      <c r="OV3304" s="137"/>
      <c r="OW3304" s="137"/>
      <c r="OX3304" s="137"/>
      <c r="OY3304" s="137"/>
      <c r="OZ3304" s="137"/>
      <c r="PA3304" s="137"/>
      <c r="PB3304" s="137"/>
      <c r="PC3304" s="137"/>
      <c r="PD3304" s="137"/>
      <c r="PE3304" s="137"/>
      <c r="PF3304" s="137"/>
      <c r="PG3304" s="137"/>
      <c r="PH3304" s="137"/>
      <c r="PI3304" s="137"/>
      <c r="PJ3304" s="137"/>
      <c r="PK3304" s="137"/>
      <c r="PL3304" s="137"/>
      <c r="PM3304" s="137"/>
      <c r="PN3304" s="137"/>
      <c r="PO3304" s="137"/>
      <c r="PP3304" s="137"/>
      <c r="PQ3304" s="137"/>
      <c r="PR3304" s="137"/>
      <c r="PS3304" s="137"/>
      <c r="PT3304" s="137"/>
      <c r="PU3304" s="137"/>
      <c r="PV3304" s="137"/>
      <c r="PW3304" s="137"/>
      <c r="PX3304" s="137"/>
      <c r="PY3304" s="137"/>
      <c r="PZ3304" s="137"/>
      <c r="QA3304" s="137"/>
      <c r="QB3304" s="137"/>
      <c r="QC3304" s="137"/>
      <c r="QD3304" s="137"/>
      <c r="QE3304" s="137"/>
      <c r="QF3304" s="137"/>
      <c r="QG3304" s="137"/>
      <c r="QH3304" s="137"/>
      <c r="QI3304" s="137"/>
      <c r="QJ3304" s="137"/>
      <c r="QK3304" s="137"/>
      <c r="QL3304" s="137"/>
      <c r="QM3304" s="137"/>
      <c r="QN3304" s="137"/>
      <c r="QO3304" s="137"/>
      <c r="QP3304" s="137"/>
      <c r="QQ3304" s="137"/>
      <c r="QR3304" s="137"/>
      <c r="QS3304" s="137"/>
      <c r="QT3304" s="137"/>
      <c r="QU3304" s="137"/>
      <c r="QV3304" s="137"/>
      <c r="QW3304" s="137"/>
      <c r="QX3304" s="137"/>
      <c r="QY3304" s="137"/>
      <c r="QZ3304" s="137"/>
      <c r="RA3304" s="137"/>
      <c r="RB3304" s="137"/>
      <c r="RC3304" s="137"/>
      <c r="RD3304" s="137"/>
      <c r="RE3304" s="137"/>
      <c r="RF3304" s="137"/>
      <c r="RG3304" s="137"/>
      <c r="RH3304" s="137"/>
      <c r="RI3304" s="137"/>
      <c r="RJ3304" s="137"/>
      <c r="RK3304" s="137"/>
      <c r="RL3304" s="137"/>
      <c r="RM3304" s="137"/>
      <c r="RN3304" s="137"/>
      <c r="RO3304" s="137"/>
      <c r="RP3304" s="137"/>
      <c r="RQ3304" s="137"/>
      <c r="RR3304" s="137"/>
      <c r="RS3304" s="137"/>
      <c r="RT3304" s="137"/>
      <c r="RU3304" s="137"/>
      <c r="RV3304" s="137"/>
      <c r="RW3304" s="137"/>
      <c r="RX3304" s="137"/>
      <c r="RY3304" s="137"/>
      <c r="RZ3304" s="137"/>
      <c r="SA3304" s="137"/>
      <c r="SB3304" s="137"/>
      <c r="SC3304" s="137"/>
      <c r="SD3304" s="137"/>
      <c r="SE3304" s="137"/>
      <c r="SF3304" s="137"/>
      <c r="SG3304" s="137"/>
      <c r="SH3304" s="137"/>
      <c r="SI3304" s="137"/>
      <c r="SJ3304" s="137"/>
      <c r="SK3304" s="137"/>
      <c r="SL3304" s="137"/>
      <c r="SM3304" s="137"/>
      <c r="SN3304" s="137"/>
      <c r="SO3304" s="137"/>
      <c r="SP3304" s="137"/>
      <c r="SQ3304" s="137"/>
      <c r="SR3304" s="137"/>
      <c r="SS3304" s="137"/>
      <c r="ST3304" s="137"/>
      <c r="SU3304" s="137"/>
      <c r="SV3304" s="137"/>
      <c r="SW3304" s="137"/>
      <c r="SX3304" s="137"/>
      <c r="SY3304" s="137"/>
      <c r="SZ3304" s="137"/>
      <c r="TA3304" s="137"/>
      <c r="TB3304" s="137"/>
      <c r="TC3304" s="137"/>
      <c r="TD3304" s="137"/>
      <c r="TE3304" s="137"/>
      <c r="TF3304" s="137"/>
      <c r="TG3304" s="137"/>
      <c r="TH3304" s="137"/>
      <c r="TI3304" s="137"/>
      <c r="TJ3304" s="137"/>
      <c r="TK3304" s="137"/>
      <c r="TL3304" s="137"/>
      <c r="TM3304" s="137"/>
      <c r="TN3304" s="137"/>
      <c r="TO3304" s="137"/>
      <c r="TP3304" s="137"/>
      <c r="TQ3304" s="137"/>
      <c r="TR3304" s="137"/>
      <c r="TS3304" s="137"/>
      <c r="TT3304" s="137"/>
      <c r="TU3304" s="137"/>
      <c r="TV3304" s="137"/>
      <c r="TW3304" s="137"/>
      <c r="TX3304" s="137"/>
      <c r="TY3304" s="137"/>
      <c r="TZ3304" s="137"/>
      <c r="UA3304" s="137"/>
      <c r="UB3304" s="137"/>
      <c r="UC3304" s="137"/>
      <c r="UD3304" s="137"/>
      <c r="UE3304" s="137"/>
      <c r="UF3304" s="137"/>
      <c r="UG3304" s="137"/>
      <c r="UH3304" s="137"/>
      <c r="UI3304" s="137"/>
      <c r="UJ3304" s="137"/>
      <c r="UK3304" s="137"/>
      <c r="UL3304" s="137"/>
      <c r="UM3304" s="137"/>
      <c r="UN3304" s="137"/>
      <c r="UO3304" s="137"/>
      <c r="UP3304" s="137"/>
      <c r="UQ3304" s="137"/>
      <c r="UR3304" s="137"/>
      <c r="US3304" s="137"/>
      <c r="UT3304" s="137"/>
      <c r="UU3304" s="137"/>
      <c r="UV3304" s="137"/>
      <c r="UW3304" s="137"/>
      <c r="UX3304" s="137"/>
      <c r="UY3304" s="137"/>
      <c r="UZ3304" s="137"/>
      <c r="VA3304" s="137"/>
      <c r="VB3304" s="137"/>
      <c r="VC3304" s="137"/>
      <c r="VD3304" s="137"/>
      <c r="VE3304" s="137"/>
      <c r="VF3304" s="137"/>
      <c r="VG3304" s="137"/>
      <c r="VH3304" s="137"/>
      <c r="VI3304" s="137"/>
      <c r="VJ3304" s="137"/>
      <c r="VK3304" s="137"/>
      <c r="VL3304" s="137"/>
      <c r="VM3304" s="137"/>
      <c r="VN3304" s="137"/>
      <c r="VO3304" s="137"/>
      <c r="VP3304" s="137"/>
      <c r="VQ3304" s="137"/>
      <c r="VR3304" s="137"/>
      <c r="VS3304" s="137"/>
      <c r="VT3304" s="137"/>
      <c r="VU3304" s="137"/>
      <c r="VV3304" s="137"/>
      <c r="VW3304" s="137"/>
      <c r="VX3304" s="137"/>
      <c r="VY3304" s="137"/>
      <c r="VZ3304" s="137"/>
      <c r="WA3304" s="137"/>
      <c r="WB3304" s="137"/>
      <c r="WC3304" s="137"/>
      <c r="WD3304" s="137"/>
      <c r="WE3304" s="137"/>
      <c r="WF3304" s="137"/>
      <c r="WG3304" s="137"/>
      <c r="WH3304" s="137"/>
      <c r="WI3304" s="137"/>
      <c r="WJ3304" s="137"/>
      <c r="WK3304" s="137"/>
      <c r="WL3304" s="137"/>
      <c r="WM3304" s="137"/>
      <c r="WN3304" s="137"/>
      <c r="WO3304" s="137"/>
      <c r="WP3304" s="137"/>
      <c r="WQ3304" s="137"/>
      <c r="WR3304" s="137"/>
      <c r="WS3304" s="137"/>
      <c r="WT3304" s="137"/>
      <c r="WU3304" s="137"/>
      <c r="WV3304" s="137"/>
      <c r="WW3304" s="137"/>
      <c r="WX3304" s="137"/>
      <c r="WY3304" s="137"/>
      <c r="WZ3304" s="137"/>
      <c r="XA3304" s="137"/>
      <c r="XB3304" s="137"/>
      <c r="XC3304" s="137"/>
      <c r="XD3304" s="137"/>
      <c r="XE3304" s="137"/>
      <c r="XF3304" s="137"/>
      <c r="XG3304" s="137"/>
      <c r="XH3304" s="137"/>
      <c r="XI3304" s="137"/>
      <c r="XJ3304" s="137"/>
      <c r="XK3304" s="137"/>
      <c r="XL3304" s="137"/>
      <c r="XM3304" s="137"/>
      <c r="XN3304" s="137"/>
      <c r="XO3304" s="137"/>
      <c r="XP3304" s="137"/>
      <c r="XQ3304" s="137"/>
      <c r="XR3304" s="137"/>
      <c r="XS3304" s="137"/>
      <c r="XT3304" s="137"/>
      <c r="XU3304" s="137"/>
      <c r="XV3304" s="137"/>
      <c r="XW3304" s="137"/>
      <c r="XX3304" s="137"/>
      <c r="XY3304" s="137"/>
      <c r="XZ3304" s="137"/>
      <c r="YA3304" s="137"/>
      <c r="YB3304" s="137"/>
      <c r="YC3304" s="137"/>
      <c r="YD3304" s="137"/>
      <c r="YE3304" s="137"/>
      <c r="YF3304" s="137"/>
      <c r="YG3304" s="137"/>
      <c r="YH3304" s="137"/>
      <c r="YI3304" s="137"/>
      <c r="YJ3304" s="137"/>
      <c r="YK3304" s="137"/>
      <c r="YL3304" s="137"/>
      <c r="YM3304" s="137"/>
      <c r="YN3304" s="137"/>
      <c r="YO3304" s="137"/>
      <c r="YP3304" s="137"/>
      <c r="YQ3304" s="137"/>
      <c r="YR3304" s="137"/>
      <c r="YS3304" s="137"/>
      <c r="YT3304" s="137"/>
      <c r="YU3304" s="137"/>
      <c r="YV3304" s="137"/>
      <c r="YW3304" s="137"/>
      <c r="YX3304" s="137"/>
      <c r="YY3304" s="137"/>
      <c r="YZ3304" s="137"/>
      <c r="ZA3304" s="137"/>
      <c r="ZB3304" s="137"/>
      <c r="ZC3304" s="137"/>
      <c r="ZD3304" s="137"/>
      <c r="ZE3304" s="137"/>
      <c r="ZF3304" s="137"/>
      <c r="ZG3304" s="137"/>
      <c r="ZH3304" s="137"/>
      <c r="ZI3304" s="137"/>
      <c r="ZJ3304" s="137"/>
      <c r="ZK3304" s="137"/>
      <c r="ZL3304" s="137"/>
      <c r="ZM3304" s="137"/>
      <c r="ZN3304" s="137"/>
      <c r="ZO3304" s="137"/>
      <c r="ZP3304" s="137"/>
      <c r="ZQ3304" s="137"/>
      <c r="ZR3304" s="137"/>
      <c r="ZS3304" s="137"/>
      <c r="ZT3304" s="137"/>
      <c r="ZU3304" s="137"/>
      <c r="ZV3304" s="137"/>
      <c r="ZW3304" s="137"/>
      <c r="ZX3304" s="137"/>
      <c r="ZY3304" s="137"/>
      <c r="ZZ3304" s="137"/>
      <c r="AAA3304" s="137"/>
      <c r="AAB3304" s="137"/>
      <c r="AAC3304" s="137"/>
      <c r="AAD3304" s="137"/>
      <c r="AAE3304" s="137"/>
      <c r="AAF3304" s="137"/>
      <c r="AAG3304" s="137"/>
      <c r="AAH3304" s="137"/>
      <c r="AAI3304" s="137"/>
      <c r="AAJ3304" s="137"/>
      <c r="AAK3304" s="137"/>
      <c r="AAL3304" s="137"/>
      <c r="AAM3304" s="137"/>
      <c r="AAN3304" s="137"/>
      <c r="AAO3304" s="137"/>
      <c r="AAP3304" s="137"/>
      <c r="AAQ3304" s="137"/>
      <c r="AAR3304" s="137"/>
      <c r="AAS3304" s="137"/>
      <c r="AAT3304" s="137"/>
      <c r="AAU3304" s="137"/>
      <c r="AAV3304" s="137"/>
      <c r="AAW3304" s="137"/>
      <c r="AAX3304" s="137"/>
      <c r="AAY3304" s="137"/>
      <c r="AAZ3304" s="137"/>
      <c r="ABA3304" s="137"/>
      <c r="ABB3304" s="137"/>
      <c r="ABC3304" s="137"/>
      <c r="ABD3304" s="137"/>
      <c r="ABE3304" s="137"/>
      <c r="ABF3304" s="137"/>
      <c r="ABG3304" s="137"/>
      <c r="ABH3304" s="137"/>
      <c r="ABI3304" s="137"/>
      <c r="ABJ3304" s="137"/>
      <c r="ABK3304" s="137"/>
      <c r="ABL3304" s="137"/>
      <c r="ABM3304" s="137"/>
      <c r="ABN3304" s="137"/>
      <c r="ABO3304" s="137"/>
      <c r="ABP3304" s="137"/>
      <c r="ABQ3304" s="137"/>
      <c r="ABR3304" s="137"/>
      <c r="ABS3304" s="137"/>
      <c r="ABT3304" s="137"/>
      <c r="ABU3304" s="137"/>
      <c r="ABV3304" s="137"/>
      <c r="ABW3304" s="137"/>
      <c r="ABX3304" s="137"/>
      <c r="ABY3304" s="137"/>
      <c r="ABZ3304" s="137"/>
      <c r="ACA3304" s="137"/>
      <c r="ACB3304" s="137"/>
      <c r="ACC3304" s="137"/>
      <c r="ACD3304" s="137"/>
      <c r="ACE3304" s="137"/>
      <c r="ACF3304" s="137"/>
      <c r="ACG3304" s="137"/>
      <c r="ACH3304" s="137"/>
      <c r="ACI3304" s="137"/>
      <c r="ACJ3304" s="137"/>
      <c r="ACK3304" s="137"/>
      <c r="ACL3304" s="137"/>
      <c r="ACM3304" s="137"/>
      <c r="ACN3304" s="137"/>
      <c r="ACO3304" s="137"/>
      <c r="ACP3304" s="137"/>
      <c r="ACQ3304" s="137"/>
      <c r="ACR3304" s="137"/>
      <c r="ACS3304" s="137"/>
      <c r="ACT3304" s="137"/>
      <c r="ACU3304" s="137"/>
      <c r="ACV3304" s="137"/>
      <c r="ACW3304" s="137"/>
      <c r="ACX3304" s="137"/>
      <c r="ACY3304" s="137"/>
      <c r="ACZ3304" s="137"/>
      <c r="ADA3304" s="137"/>
      <c r="ADB3304" s="137"/>
      <c r="ADC3304" s="137"/>
      <c r="ADD3304" s="137"/>
      <c r="ADE3304" s="137"/>
      <c r="ADF3304" s="137"/>
      <c r="ADG3304" s="137"/>
      <c r="ADH3304" s="137"/>
      <c r="ADI3304" s="137"/>
      <c r="ADJ3304" s="137"/>
      <c r="ADK3304" s="137"/>
      <c r="ADL3304" s="137"/>
      <c r="ADM3304" s="137"/>
      <c r="ADN3304" s="137"/>
      <c r="ADO3304" s="137"/>
      <c r="ADP3304" s="137"/>
      <c r="ADQ3304" s="137"/>
      <c r="ADR3304" s="137"/>
      <c r="ADS3304" s="137"/>
      <c r="ADT3304" s="137"/>
      <c r="ADU3304" s="137"/>
      <c r="ADV3304" s="137"/>
      <c r="ADW3304" s="137"/>
      <c r="ADX3304" s="137"/>
      <c r="ADY3304" s="137"/>
      <c r="ADZ3304" s="137"/>
      <c r="AEA3304" s="137"/>
      <c r="AEB3304" s="137"/>
      <c r="AEC3304" s="137"/>
      <c r="AED3304" s="137"/>
      <c r="AEE3304" s="137"/>
      <c r="AEF3304" s="137"/>
      <c r="AEG3304" s="137"/>
      <c r="AEH3304" s="137"/>
      <c r="AEI3304" s="137"/>
      <c r="AEJ3304" s="137"/>
      <c r="AEK3304" s="137"/>
      <c r="AEL3304" s="137"/>
      <c r="AEM3304" s="137"/>
      <c r="AEN3304" s="137"/>
      <c r="AEO3304" s="137"/>
      <c r="AEP3304" s="137"/>
      <c r="AEQ3304" s="137"/>
      <c r="AER3304" s="137"/>
      <c r="AES3304" s="137"/>
      <c r="AET3304" s="137"/>
      <c r="AEU3304" s="137"/>
      <c r="AEV3304" s="137"/>
      <c r="AEW3304" s="137"/>
      <c r="AEX3304" s="137"/>
      <c r="AEY3304" s="137"/>
      <c r="AEZ3304" s="137"/>
      <c r="AFA3304" s="137"/>
      <c r="AFB3304" s="137"/>
      <c r="AFC3304" s="137"/>
      <c r="AFD3304" s="137"/>
      <c r="AFE3304" s="137"/>
      <c r="AFF3304" s="137"/>
      <c r="AFG3304" s="137"/>
      <c r="AFH3304" s="137"/>
      <c r="AFI3304" s="137"/>
      <c r="AFJ3304" s="137"/>
      <c r="AFK3304" s="137"/>
      <c r="AFL3304" s="137"/>
      <c r="AFM3304" s="137"/>
      <c r="AFN3304" s="137"/>
      <c r="AFO3304" s="137"/>
      <c r="AFP3304" s="137"/>
      <c r="AFQ3304" s="137"/>
      <c r="AFR3304" s="137"/>
      <c r="AFS3304" s="137"/>
      <c r="AFT3304" s="137"/>
      <c r="AFU3304" s="137"/>
      <c r="AFV3304" s="137"/>
      <c r="AFW3304" s="137"/>
      <c r="AFX3304" s="137"/>
      <c r="AFY3304" s="137"/>
      <c r="AFZ3304" s="137"/>
      <c r="AGA3304" s="137"/>
      <c r="AGB3304" s="137"/>
      <c r="AGC3304" s="137"/>
      <c r="AGD3304" s="137"/>
      <c r="AGE3304" s="137"/>
      <c r="AGF3304" s="137"/>
      <c r="AGG3304" s="137"/>
      <c r="AGH3304" s="137"/>
      <c r="AGI3304" s="137"/>
      <c r="AGJ3304" s="137"/>
      <c r="AGK3304" s="137"/>
      <c r="AGL3304" s="137"/>
      <c r="AGM3304" s="137"/>
      <c r="AGN3304" s="137"/>
      <c r="AGO3304" s="137"/>
      <c r="AGP3304" s="137"/>
      <c r="AGQ3304" s="137"/>
      <c r="AGR3304" s="137"/>
      <c r="AGS3304" s="137"/>
      <c r="AGT3304" s="137"/>
      <c r="AGU3304" s="137"/>
      <c r="AGV3304" s="137"/>
      <c r="AGW3304" s="137"/>
      <c r="AGX3304" s="137"/>
      <c r="AGY3304" s="137"/>
      <c r="AGZ3304" s="137"/>
      <c r="AHA3304" s="137"/>
      <c r="AHB3304" s="137"/>
      <c r="AHC3304" s="137"/>
      <c r="AHD3304" s="137"/>
      <c r="AHE3304" s="137"/>
      <c r="AHF3304" s="137"/>
      <c r="AHG3304" s="137"/>
      <c r="AHH3304" s="137"/>
      <c r="AHI3304" s="137"/>
      <c r="AHJ3304" s="137"/>
      <c r="AHK3304" s="137"/>
      <c r="AHL3304" s="137"/>
      <c r="AHM3304" s="137"/>
      <c r="AHN3304" s="137"/>
      <c r="AHO3304" s="137"/>
      <c r="AHP3304" s="137"/>
      <c r="AHQ3304" s="137"/>
      <c r="AHR3304" s="137"/>
      <c r="AHS3304" s="137"/>
      <c r="AHT3304" s="137"/>
      <c r="AHU3304" s="137"/>
      <c r="AHV3304" s="137"/>
      <c r="AHW3304" s="137"/>
      <c r="AHX3304" s="137"/>
      <c r="AHY3304" s="137"/>
      <c r="AHZ3304" s="137"/>
      <c r="AIA3304" s="137"/>
      <c r="AIB3304" s="137"/>
      <c r="AIC3304" s="137"/>
      <c r="AID3304" s="137"/>
      <c r="AIE3304" s="137"/>
      <c r="AIF3304" s="137"/>
      <c r="AIG3304" s="137"/>
      <c r="AIH3304" s="137"/>
      <c r="AII3304" s="137"/>
      <c r="AIJ3304" s="137"/>
      <c r="AIK3304" s="137"/>
      <c r="AIL3304" s="137"/>
      <c r="AIM3304" s="137"/>
      <c r="AIN3304" s="137"/>
      <c r="AIO3304" s="137"/>
      <c r="AIP3304" s="137"/>
      <c r="AIQ3304" s="137"/>
      <c r="AIR3304" s="137"/>
      <c r="AIS3304" s="137"/>
      <c r="AIT3304" s="137"/>
      <c r="AIU3304" s="137"/>
      <c r="AIV3304" s="137"/>
      <c r="AIW3304" s="137"/>
      <c r="AIX3304" s="137"/>
      <c r="AIY3304" s="137"/>
      <c r="AIZ3304" s="137"/>
      <c r="AJA3304" s="137"/>
      <c r="AJB3304" s="137"/>
      <c r="AJC3304" s="137"/>
      <c r="AJD3304" s="137"/>
      <c r="AJE3304" s="137"/>
      <c r="AJF3304" s="137"/>
      <c r="AJG3304" s="137"/>
      <c r="AJH3304" s="137"/>
      <c r="AJI3304" s="137"/>
      <c r="AJJ3304" s="137"/>
      <c r="AJK3304" s="137"/>
      <c r="AJL3304" s="137"/>
      <c r="AJM3304" s="137"/>
      <c r="AJN3304" s="137"/>
      <c r="AJO3304" s="137"/>
      <c r="AJP3304" s="137"/>
      <c r="AJQ3304" s="137"/>
      <c r="AJR3304" s="137"/>
      <c r="AJS3304" s="137"/>
      <c r="AJT3304" s="137"/>
      <c r="AJU3304" s="137"/>
      <c r="AJV3304" s="137"/>
      <c r="AJW3304" s="137"/>
      <c r="AJX3304" s="137"/>
      <c r="AJY3304" s="137"/>
      <c r="AJZ3304" s="137"/>
      <c r="AKA3304" s="137"/>
      <c r="AKB3304" s="137"/>
      <c r="AKC3304" s="137"/>
      <c r="AKD3304" s="137"/>
      <c r="AKE3304" s="137"/>
      <c r="AKF3304" s="137"/>
      <c r="AKG3304" s="137"/>
      <c r="AKH3304" s="137"/>
      <c r="AKI3304" s="137"/>
      <c r="AKJ3304" s="137"/>
      <c r="AKK3304" s="137"/>
      <c r="AKL3304" s="137"/>
      <c r="AKM3304" s="137"/>
      <c r="AKN3304" s="137"/>
      <c r="AKO3304" s="137"/>
      <c r="AKP3304" s="137"/>
      <c r="AKQ3304" s="137"/>
      <c r="AKR3304" s="137"/>
      <c r="AKS3304" s="137"/>
      <c r="AKT3304" s="137"/>
      <c r="AKU3304" s="137"/>
      <c r="AKV3304" s="137"/>
      <c r="AKW3304" s="137"/>
      <c r="AKX3304" s="137"/>
      <c r="AKY3304" s="137"/>
      <c r="AKZ3304" s="137"/>
      <c r="ALA3304" s="137"/>
      <c r="ALB3304" s="137"/>
      <c r="ALC3304" s="137"/>
      <c r="ALD3304" s="137"/>
      <c r="ALE3304" s="137"/>
      <c r="ALF3304" s="137"/>
      <c r="ALG3304" s="137"/>
      <c r="ALH3304" s="137"/>
      <c r="ALI3304" s="137"/>
      <c r="ALJ3304" s="137"/>
      <c r="ALK3304" s="137"/>
      <c r="ALL3304" s="137"/>
      <c r="ALM3304" s="137"/>
      <c r="ALN3304" s="137"/>
      <c r="ALO3304" s="137"/>
      <c r="ALP3304" s="137"/>
      <c r="ALQ3304" s="137"/>
      <c r="ALR3304" s="137"/>
      <c r="ALS3304" s="137"/>
      <c r="ALT3304" s="137"/>
      <c r="ALU3304" s="137"/>
      <c r="ALV3304" s="137"/>
      <c r="ALW3304" s="137"/>
      <c r="ALX3304" s="137"/>
      <c r="ALY3304" s="137"/>
      <c r="ALZ3304" s="137"/>
      <c r="AMA3304" s="137"/>
      <c r="AMB3304" s="137"/>
      <c r="AMC3304" s="137"/>
      <c r="AMD3304" s="137"/>
      <c r="AME3304" s="137"/>
      <c r="AMF3304" s="137"/>
      <c r="AMG3304" s="137"/>
      <c r="AMH3304" s="137"/>
      <c r="AMI3304" s="137"/>
      <c r="AMJ3304" s="137"/>
      <c r="AMK3304" s="137"/>
      <c r="AML3304" s="137"/>
      <c r="AMM3304" s="137"/>
      <c r="AMN3304" s="137"/>
      <c r="AMO3304" s="137"/>
      <c r="AMP3304" s="137"/>
      <c r="AMQ3304" s="137"/>
      <c r="AMR3304" s="137"/>
      <c r="AMS3304" s="137"/>
      <c r="AMT3304" s="137"/>
      <c r="AMU3304" s="137"/>
      <c r="AMV3304" s="137"/>
      <c r="AMW3304" s="137"/>
      <c r="AMX3304" s="137"/>
      <c r="AMY3304" s="137"/>
      <c r="AMZ3304" s="137"/>
      <c r="ANA3304" s="137"/>
      <c r="ANB3304" s="137"/>
      <c r="ANC3304" s="137"/>
      <c r="AND3304" s="137"/>
      <c r="ANE3304" s="137"/>
      <c r="ANF3304" s="137"/>
      <c r="ANG3304" s="137"/>
      <c r="ANH3304" s="137"/>
      <c r="ANI3304" s="137"/>
      <c r="ANJ3304" s="137"/>
      <c r="ANK3304" s="137"/>
      <c r="ANL3304" s="137"/>
      <c r="ANM3304" s="137"/>
      <c r="ANN3304" s="137"/>
      <c r="ANO3304" s="137"/>
      <c r="ANP3304" s="137"/>
      <c r="ANQ3304" s="137"/>
      <c r="ANR3304" s="137"/>
      <c r="ANS3304" s="137"/>
      <c r="ANT3304" s="137"/>
      <c r="ANU3304" s="137"/>
      <c r="ANV3304" s="137"/>
      <c r="ANW3304" s="137"/>
      <c r="ANX3304" s="137"/>
      <c r="ANY3304" s="137"/>
      <c r="ANZ3304" s="137"/>
      <c r="AOA3304" s="137"/>
      <c r="AOB3304" s="137"/>
      <c r="AOC3304" s="137"/>
      <c r="AOD3304" s="137"/>
      <c r="AOE3304" s="137"/>
      <c r="AOF3304" s="137"/>
      <c r="AOG3304" s="137"/>
      <c r="AOH3304" s="137"/>
      <c r="AOI3304" s="137"/>
      <c r="AOJ3304" s="137"/>
      <c r="AOK3304" s="137"/>
      <c r="AOL3304" s="137"/>
      <c r="AOM3304" s="137"/>
      <c r="AON3304" s="137"/>
      <c r="AOO3304" s="137"/>
      <c r="AOP3304" s="137"/>
      <c r="AOQ3304" s="137"/>
      <c r="AOR3304" s="137"/>
      <c r="AOS3304" s="137"/>
      <c r="AOT3304" s="137"/>
      <c r="AOU3304" s="137"/>
      <c r="AOV3304" s="137"/>
      <c r="AOW3304" s="137"/>
      <c r="AOX3304" s="137"/>
      <c r="AOY3304" s="137"/>
      <c r="AOZ3304" s="137"/>
      <c r="APA3304" s="137"/>
      <c r="APB3304" s="137"/>
      <c r="APC3304" s="137"/>
      <c r="APD3304" s="137"/>
      <c r="APE3304" s="137"/>
      <c r="APF3304" s="137"/>
      <c r="APG3304" s="137"/>
      <c r="APH3304" s="137"/>
      <c r="API3304" s="137"/>
      <c r="APJ3304" s="137"/>
      <c r="APK3304" s="137"/>
      <c r="APL3304" s="137"/>
      <c r="APM3304" s="137"/>
      <c r="APN3304" s="137"/>
      <c r="APO3304" s="137"/>
      <c r="APP3304" s="137"/>
      <c r="APQ3304" s="137"/>
      <c r="APR3304" s="137"/>
      <c r="APS3304" s="137"/>
      <c r="APT3304" s="137"/>
      <c r="APU3304" s="137"/>
      <c r="APV3304" s="137"/>
      <c r="APW3304" s="137"/>
      <c r="APX3304" s="137"/>
      <c r="APY3304" s="137"/>
      <c r="APZ3304" s="137"/>
      <c r="AQA3304" s="137"/>
      <c r="AQB3304" s="137"/>
      <c r="AQC3304" s="137"/>
      <c r="AQD3304" s="137"/>
      <c r="AQE3304" s="137"/>
      <c r="AQF3304" s="137"/>
      <c r="AQG3304" s="137"/>
      <c r="AQH3304" s="137"/>
      <c r="AQI3304" s="137"/>
      <c r="AQJ3304" s="137"/>
      <c r="AQK3304" s="137"/>
      <c r="AQL3304" s="137"/>
      <c r="AQM3304" s="137"/>
      <c r="AQN3304" s="137"/>
      <c r="AQO3304" s="137"/>
      <c r="AQP3304" s="137"/>
      <c r="AQQ3304" s="137"/>
      <c r="AQR3304" s="137"/>
      <c r="AQS3304" s="137"/>
      <c r="AQT3304" s="137"/>
      <c r="AQU3304" s="137"/>
      <c r="AQV3304" s="137"/>
      <c r="AQW3304" s="137"/>
      <c r="AQX3304" s="137"/>
      <c r="AQY3304" s="137"/>
      <c r="AQZ3304" s="137"/>
      <c r="ARA3304" s="137"/>
      <c r="ARB3304" s="137"/>
      <c r="ARC3304" s="137"/>
      <c r="ARD3304" s="137"/>
      <c r="ARE3304" s="137"/>
      <c r="ARF3304" s="137"/>
      <c r="ARG3304" s="137"/>
      <c r="ARH3304" s="137"/>
      <c r="ARI3304" s="137"/>
      <c r="ARJ3304" s="137"/>
      <c r="ARK3304" s="137"/>
      <c r="ARL3304" s="137"/>
      <c r="ARM3304" s="137"/>
      <c r="ARN3304" s="137"/>
      <c r="ARO3304" s="137"/>
      <c r="ARP3304" s="137"/>
      <c r="ARQ3304" s="137"/>
      <c r="ARR3304" s="137"/>
      <c r="ARS3304" s="137"/>
      <c r="ART3304" s="137"/>
      <c r="ARU3304" s="137"/>
      <c r="ARV3304" s="137"/>
      <c r="ARW3304" s="137"/>
      <c r="ARX3304" s="137"/>
      <c r="ARY3304" s="137"/>
      <c r="ARZ3304" s="137"/>
      <c r="ASA3304" s="137"/>
      <c r="ASB3304" s="137"/>
      <c r="ASC3304" s="137"/>
      <c r="ASD3304" s="137"/>
      <c r="ASE3304" s="137"/>
      <c r="ASF3304" s="137"/>
      <c r="ASG3304" s="137"/>
      <c r="ASH3304" s="137"/>
      <c r="ASI3304" s="137"/>
      <c r="ASJ3304" s="137"/>
      <c r="ASK3304" s="137"/>
      <c r="ASL3304" s="137"/>
      <c r="ASM3304" s="137"/>
      <c r="ASN3304" s="137"/>
      <c r="ASO3304" s="137"/>
      <c r="ASP3304" s="137"/>
      <c r="ASQ3304" s="137"/>
      <c r="ASR3304" s="137"/>
      <c r="ASS3304" s="137"/>
      <c r="AST3304" s="137"/>
      <c r="ASU3304" s="137"/>
      <c r="ASV3304" s="137"/>
      <c r="ASW3304" s="137"/>
      <c r="ASX3304" s="137"/>
      <c r="ASY3304" s="137"/>
      <c r="ASZ3304" s="137"/>
      <c r="ATA3304" s="137"/>
      <c r="ATB3304" s="137"/>
      <c r="ATC3304" s="137"/>
      <c r="ATD3304" s="137"/>
      <c r="ATE3304" s="137"/>
      <c r="ATF3304" s="137"/>
      <c r="ATG3304" s="137"/>
      <c r="ATH3304" s="137"/>
      <c r="ATI3304" s="137"/>
      <c r="ATJ3304" s="137"/>
      <c r="ATK3304" s="137"/>
      <c r="ATL3304" s="137"/>
      <c r="ATM3304" s="137"/>
      <c r="ATN3304" s="137"/>
      <c r="ATO3304" s="137"/>
      <c r="ATP3304" s="137"/>
      <c r="ATQ3304" s="137"/>
      <c r="ATR3304" s="137"/>
      <c r="ATS3304" s="137"/>
      <c r="ATT3304" s="137"/>
      <c r="ATU3304" s="137"/>
      <c r="ATV3304" s="137"/>
      <c r="ATW3304" s="137"/>
      <c r="ATX3304" s="137"/>
      <c r="ATY3304" s="137"/>
      <c r="ATZ3304" s="137"/>
      <c r="AUA3304" s="137"/>
      <c r="AUB3304" s="137"/>
      <c r="AUC3304" s="137"/>
      <c r="AUD3304" s="137"/>
      <c r="AUE3304" s="137"/>
      <c r="AUF3304" s="137"/>
      <c r="AUG3304" s="137"/>
      <c r="AUH3304" s="137"/>
      <c r="AUI3304" s="137"/>
      <c r="AUJ3304" s="137"/>
      <c r="AUK3304" s="137"/>
      <c r="AUL3304" s="137"/>
      <c r="AUM3304" s="137"/>
      <c r="AUN3304" s="137"/>
      <c r="AUO3304" s="137"/>
      <c r="AUP3304" s="137"/>
      <c r="AUQ3304" s="137"/>
      <c r="AUR3304" s="137"/>
      <c r="AUS3304" s="137"/>
      <c r="AUT3304" s="137"/>
      <c r="AUU3304" s="137"/>
      <c r="AUV3304" s="137"/>
      <c r="AUW3304" s="137"/>
      <c r="AUX3304" s="137"/>
      <c r="AUY3304" s="137"/>
      <c r="AUZ3304" s="137"/>
      <c r="AVA3304" s="137"/>
      <c r="AVB3304" s="137"/>
      <c r="AVC3304" s="137"/>
      <c r="AVD3304" s="137"/>
      <c r="AVE3304" s="137"/>
      <c r="AVF3304" s="137"/>
      <c r="AVG3304" s="137"/>
      <c r="AVH3304" s="137"/>
      <c r="AVI3304" s="137"/>
      <c r="AVJ3304" s="137"/>
      <c r="AVK3304" s="137"/>
      <c r="AVL3304" s="137"/>
      <c r="AVM3304" s="137"/>
      <c r="AVN3304" s="137"/>
      <c r="AVO3304" s="137"/>
      <c r="AVP3304" s="137"/>
      <c r="AVQ3304" s="137"/>
      <c r="AVR3304" s="137"/>
      <c r="AVS3304" s="137"/>
      <c r="AVT3304" s="137"/>
      <c r="AVU3304" s="137"/>
      <c r="AVV3304" s="137"/>
      <c r="AVW3304" s="137"/>
      <c r="AVX3304" s="137"/>
      <c r="AVY3304" s="137"/>
      <c r="AVZ3304" s="137"/>
      <c r="AWA3304" s="137"/>
      <c r="AWB3304" s="137"/>
      <c r="AWC3304" s="137"/>
      <c r="AWD3304" s="137"/>
      <c r="AWE3304" s="137"/>
      <c r="AWF3304" s="137"/>
      <c r="AWG3304" s="137"/>
      <c r="AWH3304" s="137"/>
      <c r="AWI3304" s="137"/>
      <c r="AWJ3304" s="137"/>
      <c r="AWK3304" s="137"/>
      <c r="AWL3304" s="137"/>
      <c r="AWM3304" s="137"/>
      <c r="AWN3304" s="137"/>
      <c r="AWO3304" s="137"/>
      <c r="AWP3304" s="137"/>
      <c r="AWQ3304" s="137"/>
      <c r="AWR3304" s="137"/>
      <c r="AWS3304" s="137"/>
      <c r="AWT3304" s="137"/>
      <c r="AWU3304" s="137"/>
      <c r="AWV3304" s="137"/>
      <c r="AWW3304" s="137"/>
      <c r="AWX3304" s="137"/>
      <c r="AWY3304" s="137"/>
      <c r="AWZ3304" s="137"/>
      <c r="AXA3304" s="137"/>
      <c r="AXB3304" s="137"/>
      <c r="AXC3304" s="137"/>
      <c r="AXD3304" s="137"/>
      <c r="AXE3304" s="137"/>
      <c r="AXF3304" s="137"/>
      <c r="AXG3304" s="137"/>
      <c r="AXH3304" s="137"/>
      <c r="AXI3304" s="137"/>
      <c r="AXJ3304" s="137"/>
      <c r="AXK3304" s="137"/>
      <c r="AXL3304" s="137"/>
      <c r="AXM3304" s="137"/>
      <c r="AXN3304" s="137"/>
      <c r="AXO3304" s="137"/>
      <c r="AXP3304" s="137"/>
      <c r="AXQ3304" s="137"/>
      <c r="AXR3304" s="137"/>
      <c r="AXS3304" s="137"/>
      <c r="AXT3304" s="137"/>
      <c r="AXU3304" s="137"/>
      <c r="AXV3304" s="137"/>
      <c r="AXW3304" s="137"/>
      <c r="AXX3304" s="137"/>
      <c r="AXY3304" s="137"/>
      <c r="AXZ3304" s="137"/>
      <c r="AYA3304" s="137"/>
      <c r="AYB3304" s="137"/>
      <c r="AYC3304" s="137"/>
      <c r="AYD3304" s="137"/>
      <c r="AYE3304" s="137"/>
      <c r="AYF3304" s="137"/>
      <c r="AYG3304" s="137"/>
      <c r="AYH3304" s="137"/>
      <c r="AYI3304" s="137"/>
      <c r="AYJ3304" s="137"/>
      <c r="AYK3304" s="137"/>
      <c r="AYL3304" s="137"/>
      <c r="AYM3304" s="137"/>
      <c r="AYN3304" s="137"/>
      <c r="AYO3304" s="137"/>
      <c r="AYP3304" s="137"/>
      <c r="AYQ3304" s="137"/>
      <c r="AYR3304" s="137"/>
      <c r="AYS3304" s="137"/>
      <c r="AYT3304" s="137"/>
      <c r="AYU3304" s="137"/>
      <c r="AYV3304" s="137"/>
      <c r="AYW3304" s="137"/>
      <c r="AYX3304" s="137"/>
      <c r="AYY3304" s="137"/>
      <c r="AYZ3304" s="137"/>
      <c r="AZA3304" s="137"/>
      <c r="AZB3304" s="137"/>
      <c r="AZC3304" s="137"/>
      <c r="AZD3304" s="137"/>
      <c r="AZE3304" s="137"/>
      <c r="AZF3304" s="137"/>
      <c r="AZG3304" s="137"/>
      <c r="AZH3304" s="137"/>
      <c r="AZI3304" s="137"/>
      <c r="AZJ3304" s="137"/>
      <c r="AZK3304" s="137"/>
      <c r="AZL3304" s="137"/>
      <c r="AZM3304" s="137"/>
      <c r="AZN3304" s="137"/>
      <c r="AZO3304" s="137"/>
      <c r="AZP3304" s="137"/>
      <c r="AZQ3304" s="137"/>
      <c r="AZR3304" s="137"/>
      <c r="AZS3304" s="137"/>
      <c r="AZT3304" s="137"/>
      <c r="AZU3304" s="137"/>
      <c r="AZV3304" s="137"/>
      <c r="AZW3304" s="137"/>
      <c r="AZX3304" s="137"/>
      <c r="AZY3304" s="137"/>
      <c r="AZZ3304" s="137"/>
      <c r="BAA3304" s="137"/>
      <c r="BAB3304" s="137"/>
      <c r="BAC3304" s="137"/>
      <c r="BAD3304" s="137"/>
      <c r="BAE3304" s="137"/>
      <c r="BAF3304" s="137"/>
      <c r="BAG3304" s="137"/>
      <c r="BAH3304" s="137"/>
      <c r="BAI3304" s="137"/>
      <c r="BAJ3304" s="137"/>
      <c r="BAK3304" s="137"/>
      <c r="BAL3304" s="137"/>
      <c r="BAM3304" s="137"/>
      <c r="BAN3304" s="137"/>
      <c r="BAO3304" s="137"/>
      <c r="BAP3304" s="137"/>
      <c r="BAQ3304" s="137"/>
      <c r="BAR3304" s="137"/>
      <c r="BAS3304" s="137"/>
      <c r="BAT3304" s="137"/>
      <c r="BAU3304" s="137"/>
      <c r="BAV3304" s="137"/>
      <c r="BAW3304" s="137"/>
      <c r="BAX3304" s="137"/>
      <c r="BAY3304" s="137"/>
      <c r="BAZ3304" s="137"/>
      <c r="BBA3304" s="137"/>
      <c r="BBB3304" s="137"/>
      <c r="BBC3304" s="137"/>
      <c r="BBD3304" s="137"/>
      <c r="BBE3304" s="137"/>
      <c r="BBF3304" s="137"/>
      <c r="BBG3304" s="137"/>
      <c r="BBH3304" s="137"/>
      <c r="BBI3304" s="137"/>
      <c r="BBJ3304" s="137"/>
      <c r="BBK3304" s="137"/>
      <c r="BBL3304" s="137"/>
      <c r="BBM3304" s="137"/>
      <c r="BBN3304" s="137"/>
      <c r="BBO3304" s="137"/>
      <c r="BBP3304" s="137"/>
      <c r="BBQ3304" s="137"/>
      <c r="BBR3304" s="137"/>
      <c r="BBS3304" s="137"/>
      <c r="BBT3304" s="137"/>
      <c r="BBU3304" s="137"/>
      <c r="BBV3304" s="137"/>
      <c r="BBW3304" s="137"/>
      <c r="BBX3304" s="137"/>
      <c r="BBY3304" s="137"/>
      <c r="BBZ3304" s="137"/>
      <c r="BCA3304" s="137"/>
      <c r="BCB3304" s="137"/>
      <c r="BCC3304" s="137"/>
      <c r="BCD3304" s="137"/>
      <c r="BCE3304" s="137"/>
      <c r="BCF3304" s="137"/>
      <c r="BCG3304" s="137"/>
      <c r="BCH3304" s="137"/>
      <c r="BCI3304" s="137"/>
      <c r="BCJ3304" s="137"/>
      <c r="BCK3304" s="137"/>
      <c r="BCL3304" s="137"/>
      <c r="BCM3304" s="137"/>
      <c r="BCN3304" s="137"/>
      <c r="BCO3304" s="137"/>
      <c r="BCP3304" s="137"/>
      <c r="BCQ3304" s="137"/>
      <c r="BCR3304" s="137"/>
      <c r="BCS3304" s="137"/>
      <c r="BCT3304" s="137"/>
      <c r="BCU3304" s="137"/>
      <c r="BCV3304" s="137"/>
      <c r="BCW3304" s="137"/>
      <c r="BCX3304" s="137"/>
      <c r="BCY3304" s="137"/>
      <c r="BCZ3304" s="137"/>
      <c r="BDA3304" s="137"/>
      <c r="BDB3304" s="137"/>
      <c r="BDC3304" s="137"/>
      <c r="BDD3304" s="137"/>
      <c r="BDE3304" s="137"/>
      <c r="BDF3304" s="137"/>
      <c r="BDG3304" s="137"/>
      <c r="BDH3304" s="137"/>
      <c r="BDI3304" s="137"/>
      <c r="BDJ3304" s="137"/>
      <c r="BDK3304" s="137"/>
      <c r="BDL3304" s="137"/>
      <c r="BDM3304" s="137"/>
      <c r="BDN3304" s="137"/>
      <c r="BDO3304" s="137"/>
      <c r="BDP3304" s="137"/>
      <c r="BDQ3304" s="137"/>
      <c r="BDR3304" s="137"/>
      <c r="BDS3304" s="137"/>
      <c r="BDT3304" s="137"/>
      <c r="BDU3304" s="137"/>
      <c r="BDV3304" s="137"/>
      <c r="BDW3304" s="137"/>
      <c r="BDX3304" s="137"/>
      <c r="BDY3304" s="137"/>
      <c r="BDZ3304" s="137"/>
      <c r="BEA3304" s="137"/>
      <c r="BEB3304" s="137"/>
      <c r="BEC3304" s="137"/>
      <c r="BED3304" s="137"/>
      <c r="BEE3304" s="137"/>
      <c r="BEF3304" s="137"/>
      <c r="BEG3304" s="137"/>
      <c r="BEH3304" s="137"/>
      <c r="BEI3304" s="137"/>
      <c r="BEJ3304" s="137"/>
      <c r="BEK3304" s="137"/>
      <c r="BEL3304" s="137"/>
      <c r="BEM3304" s="137"/>
      <c r="BEN3304" s="137"/>
      <c r="BEO3304" s="137"/>
      <c r="BEP3304" s="137"/>
      <c r="BEQ3304" s="137"/>
      <c r="BER3304" s="137"/>
      <c r="BES3304" s="137"/>
      <c r="BET3304" s="137"/>
      <c r="BEU3304" s="137"/>
      <c r="BEV3304" s="137"/>
      <c r="BEW3304" s="137"/>
      <c r="BEX3304" s="137"/>
      <c r="BEY3304" s="137"/>
      <c r="BEZ3304" s="137"/>
      <c r="BFA3304" s="137"/>
      <c r="BFB3304" s="137"/>
      <c r="BFC3304" s="137"/>
      <c r="BFD3304" s="137"/>
      <c r="BFE3304" s="137"/>
      <c r="BFF3304" s="137"/>
      <c r="BFG3304" s="137"/>
      <c r="BFH3304" s="137"/>
      <c r="BFI3304" s="137"/>
      <c r="BFJ3304" s="137"/>
      <c r="BFK3304" s="137"/>
      <c r="BFL3304" s="137"/>
      <c r="BFM3304" s="137"/>
      <c r="BFN3304" s="137"/>
      <c r="BFO3304" s="137"/>
      <c r="BFP3304" s="137"/>
      <c r="BFQ3304" s="137"/>
      <c r="BFR3304" s="137"/>
      <c r="BFS3304" s="137"/>
      <c r="BFT3304" s="137"/>
      <c r="BFU3304" s="137"/>
      <c r="BFV3304" s="137"/>
      <c r="BFW3304" s="137"/>
      <c r="BFX3304" s="137"/>
      <c r="BFY3304" s="137"/>
      <c r="BFZ3304" s="137"/>
      <c r="BGA3304" s="137"/>
      <c r="BGB3304" s="137"/>
      <c r="BGC3304" s="137"/>
      <c r="BGD3304" s="137"/>
      <c r="BGE3304" s="137"/>
      <c r="BGF3304" s="137"/>
      <c r="BGG3304" s="137"/>
      <c r="BGH3304" s="137"/>
      <c r="BGI3304" s="137"/>
      <c r="BGJ3304" s="137"/>
      <c r="BGK3304" s="137"/>
      <c r="BGL3304" s="137"/>
      <c r="BGM3304" s="137"/>
      <c r="BGN3304" s="137"/>
      <c r="BGO3304" s="137"/>
      <c r="BGP3304" s="137"/>
      <c r="BGQ3304" s="137"/>
      <c r="BGR3304" s="137"/>
      <c r="BGS3304" s="137"/>
      <c r="BGT3304" s="137"/>
      <c r="BGU3304" s="137"/>
      <c r="BGV3304" s="137"/>
      <c r="BGW3304" s="137"/>
      <c r="BGX3304" s="137"/>
      <c r="BGY3304" s="137"/>
      <c r="BGZ3304" s="137"/>
      <c r="BHA3304" s="137"/>
      <c r="BHB3304" s="137"/>
      <c r="BHC3304" s="137"/>
      <c r="BHD3304" s="137"/>
      <c r="BHE3304" s="137"/>
      <c r="BHF3304" s="137"/>
      <c r="BHG3304" s="137"/>
      <c r="BHH3304" s="137"/>
      <c r="BHI3304" s="137"/>
      <c r="BHJ3304" s="137"/>
      <c r="BHK3304" s="137"/>
      <c r="BHL3304" s="137"/>
      <c r="BHM3304" s="137"/>
      <c r="BHN3304" s="137"/>
      <c r="BHO3304" s="137"/>
      <c r="BHP3304" s="137"/>
      <c r="BHQ3304" s="137"/>
      <c r="BHR3304" s="137"/>
      <c r="BHS3304" s="137"/>
      <c r="BHT3304" s="137"/>
      <c r="BHU3304" s="137"/>
      <c r="BHV3304" s="137"/>
      <c r="BHW3304" s="137"/>
      <c r="BHX3304" s="137"/>
      <c r="BHY3304" s="137"/>
      <c r="BHZ3304" s="137"/>
      <c r="BIA3304" s="137"/>
      <c r="BIB3304" s="137"/>
      <c r="BIC3304" s="137"/>
      <c r="BID3304" s="137"/>
      <c r="BIE3304" s="137"/>
      <c r="BIF3304" s="137"/>
      <c r="BIG3304" s="137"/>
      <c r="BIH3304" s="137"/>
      <c r="BII3304" s="137"/>
      <c r="BIJ3304" s="137"/>
      <c r="BIK3304" s="137"/>
      <c r="BIL3304" s="137"/>
      <c r="BIM3304" s="137"/>
      <c r="BIN3304" s="137"/>
      <c r="BIO3304" s="137"/>
      <c r="BIP3304" s="137"/>
      <c r="BIQ3304" s="137"/>
      <c r="BIR3304" s="137"/>
      <c r="BIS3304" s="137"/>
      <c r="BIT3304" s="137"/>
      <c r="BIU3304" s="137"/>
      <c r="BIV3304" s="137"/>
      <c r="BIW3304" s="137"/>
      <c r="BIX3304" s="137"/>
      <c r="BIY3304" s="137"/>
      <c r="BIZ3304" s="137"/>
      <c r="BJA3304" s="137"/>
      <c r="BJB3304" s="137"/>
      <c r="BJC3304" s="137"/>
      <c r="BJD3304" s="137"/>
      <c r="BJE3304" s="137"/>
      <c r="BJF3304" s="137"/>
      <c r="BJG3304" s="137"/>
      <c r="BJH3304" s="137"/>
      <c r="BJI3304" s="137"/>
      <c r="BJJ3304" s="137"/>
      <c r="BJK3304" s="137"/>
      <c r="BJL3304" s="137"/>
      <c r="BJM3304" s="137"/>
      <c r="BJN3304" s="137"/>
      <c r="BJO3304" s="137"/>
      <c r="BJP3304" s="137"/>
      <c r="BJQ3304" s="137"/>
      <c r="BJR3304" s="137"/>
      <c r="BJS3304" s="137"/>
      <c r="BJT3304" s="137"/>
      <c r="BJU3304" s="137"/>
      <c r="BJV3304" s="137"/>
      <c r="BJW3304" s="137"/>
      <c r="BJX3304" s="137"/>
      <c r="BJY3304" s="137"/>
      <c r="BJZ3304" s="137"/>
      <c r="BKA3304" s="137"/>
      <c r="BKB3304" s="137"/>
      <c r="BKC3304" s="137"/>
      <c r="BKD3304" s="137"/>
      <c r="BKE3304" s="137"/>
      <c r="BKF3304" s="137"/>
      <c r="BKG3304" s="137"/>
      <c r="BKH3304" s="137"/>
      <c r="BKI3304" s="137"/>
      <c r="BKJ3304" s="137"/>
      <c r="BKK3304" s="137"/>
      <c r="BKL3304" s="137"/>
      <c r="BKM3304" s="137"/>
      <c r="BKN3304" s="137"/>
      <c r="BKO3304" s="137"/>
      <c r="BKP3304" s="137"/>
      <c r="BKQ3304" s="137"/>
      <c r="BKR3304" s="137"/>
      <c r="BKS3304" s="137"/>
      <c r="BKT3304" s="137"/>
      <c r="BKU3304" s="137"/>
      <c r="BKV3304" s="137"/>
      <c r="BKW3304" s="137"/>
      <c r="BKX3304" s="137"/>
      <c r="BKY3304" s="137"/>
      <c r="BKZ3304" s="137"/>
      <c r="BLA3304" s="137"/>
      <c r="BLB3304" s="137"/>
      <c r="BLC3304" s="137"/>
      <c r="BLD3304" s="137"/>
      <c r="BLE3304" s="137"/>
      <c r="BLF3304" s="137"/>
      <c r="BLG3304" s="137"/>
      <c r="BLH3304" s="137"/>
      <c r="BLI3304" s="137"/>
      <c r="BLJ3304" s="137"/>
      <c r="BLK3304" s="137"/>
      <c r="BLL3304" s="137"/>
      <c r="BLM3304" s="137"/>
      <c r="BLN3304" s="137"/>
      <c r="BLO3304" s="137"/>
      <c r="BLP3304" s="137"/>
      <c r="BLQ3304" s="137"/>
      <c r="BLR3304" s="137"/>
      <c r="BLS3304" s="137"/>
      <c r="BLT3304" s="137"/>
      <c r="BLU3304" s="137"/>
      <c r="BLV3304" s="137"/>
      <c r="BLW3304" s="137"/>
      <c r="BLX3304" s="137"/>
      <c r="BLY3304" s="137"/>
      <c r="BLZ3304" s="137"/>
      <c r="BMA3304" s="137"/>
      <c r="BMB3304" s="137"/>
      <c r="BMC3304" s="137"/>
      <c r="BMD3304" s="137"/>
      <c r="BME3304" s="137"/>
      <c r="BMF3304" s="137"/>
      <c r="BMG3304" s="137"/>
      <c r="BMH3304" s="137"/>
      <c r="BMI3304" s="137"/>
      <c r="BMJ3304" s="137"/>
      <c r="BMK3304" s="137"/>
      <c r="BML3304" s="137"/>
      <c r="BMM3304" s="137"/>
      <c r="BMN3304" s="137"/>
      <c r="BMO3304" s="137"/>
      <c r="BMP3304" s="137"/>
      <c r="BMQ3304" s="137"/>
      <c r="BMR3304" s="137"/>
      <c r="BMS3304" s="137"/>
      <c r="BMT3304" s="137"/>
      <c r="BMU3304" s="137"/>
      <c r="BMV3304" s="137"/>
      <c r="BMW3304" s="137"/>
      <c r="BMX3304" s="137"/>
      <c r="BMY3304" s="137"/>
      <c r="BMZ3304" s="137"/>
      <c r="BNA3304" s="137"/>
      <c r="BNB3304" s="137"/>
      <c r="BNC3304" s="137"/>
      <c r="BND3304" s="137"/>
      <c r="BNE3304" s="137"/>
      <c r="BNF3304" s="137"/>
      <c r="BNG3304" s="137"/>
      <c r="BNH3304" s="137"/>
      <c r="BNI3304" s="137"/>
      <c r="BNJ3304" s="137"/>
      <c r="BNK3304" s="137"/>
      <c r="BNL3304" s="137"/>
      <c r="BNM3304" s="137"/>
      <c r="BNN3304" s="137"/>
      <c r="BNO3304" s="137"/>
      <c r="BNP3304" s="137"/>
      <c r="BNQ3304" s="137"/>
      <c r="BNR3304" s="137"/>
      <c r="BNS3304" s="137"/>
      <c r="BNT3304" s="137"/>
      <c r="BNU3304" s="137"/>
      <c r="BNV3304" s="137"/>
      <c r="BNW3304" s="137"/>
      <c r="BNX3304" s="137"/>
      <c r="BNY3304" s="137"/>
      <c r="BNZ3304" s="137"/>
      <c r="BOA3304" s="137"/>
      <c r="BOB3304" s="137"/>
      <c r="BOC3304" s="137"/>
      <c r="BOD3304" s="137"/>
      <c r="BOE3304" s="137"/>
      <c r="BOF3304" s="137"/>
      <c r="BOG3304" s="137"/>
      <c r="BOH3304" s="137"/>
      <c r="BOI3304" s="137"/>
      <c r="BOJ3304" s="137"/>
      <c r="BOK3304" s="137"/>
      <c r="BOL3304" s="137"/>
      <c r="BOM3304" s="137"/>
      <c r="BON3304" s="137"/>
      <c r="BOO3304" s="137"/>
      <c r="BOP3304" s="137"/>
      <c r="BOQ3304" s="137"/>
      <c r="BOR3304" s="137"/>
      <c r="BOS3304" s="137"/>
      <c r="BOT3304" s="137"/>
      <c r="BOU3304" s="137"/>
      <c r="BOV3304" s="137"/>
      <c r="BOW3304" s="137"/>
      <c r="BOX3304" s="137"/>
      <c r="BOY3304" s="137"/>
      <c r="BOZ3304" s="137"/>
      <c r="BPA3304" s="137"/>
      <c r="BPB3304" s="137"/>
      <c r="BPC3304" s="137"/>
      <c r="BPD3304" s="137"/>
      <c r="BPE3304" s="137"/>
      <c r="BPF3304" s="137"/>
      <c r="BPG3304" s="137"/>
      <c r="BPH3304" s="137"/>
      <c r="BPI3304" s="137"/>
      <c r="BPJ3304" s="137"/>
      <c r="BPK3304" s="137"/>
      <c r="BPL3304" s="137"/>
      <c r="BPM3304" s="137"/>
      <c r="BPN3304" s="137"/>
      <c r="BPO3304" s="137"/>
      <c r="BPP3304" s="137"/>
      <c r="BPQ3304" s="137"/>
      <c r="BPR3304" s="137"/>
      <c r="BPS3304" s="137"/>
      <c r="BPT3304" s="137"/>
      <c r="BPU3304" s="137"/>
      <c r="BPV3304" s="137"/>
      <c r="BPW3304" s="137"/>
      <c r="BPX3304" s="137"/>
      <c r="BPY3304" s="137"/>
      <c r="BPZ3304" s="137"/>
      <c r="BQA3304" s="137"/>
      <c r="BQB3304" s="137"/>
      <c r="BQC3304" s="137"/>
      <c r="BQD3304" s="137"/>
      <c r="BQE3304" s="137"/>
      <c r="BQF3304" s="137"/>
      <c r="BQG3304" s="137"/>
      <c r="BQH3304" s="137"/>
      <c r="BQI3304" s="137"/>
      <c r="BQJ3304" s="137"/>
      <c r="BQK3304" s="137"/>
      <c r="BQL3304" s="137"/>
      <c r="BQM3304" s="137"/>
      <c r="BQN3304" s="137"/>
      <c r="BQO3304" s="137"/>
      <c r="BQP3304" s="137"/>
      <c r="BQQ3304" s="137"/>
      <c r="BQR3304" s="137"/>
      <c r="BQS3304" s="137"/>
      <c r="BQT3304" s="137"/>
      <c r="BQU3304" s="137"/>
      <c r="BQV3304" s="137"/>
      <c r="BQW3304" s="137"/>
      <c r="BQX3304" s="137"/>
      <c r="BQY3304" s="137"/>
      <c r="BQZ3304" s="137"/>
      <c r="BRA3304" s="137"/>
      <c r="BRB3304" s="137"/>
      <c r="BRC3304" s="137"/>
      <c r="BRD3304" s="137"/>
      <c r="BRE3304" s="137"/>
      <c r="BRF3304" s="137"/>
      <c r="BRG3304" s="137"/>
      <c r="BRH3304" s="137"/>
      <c r="BRI3304" s="137"/>
      <c r="BRJ3304" s="137"/>
      <c r="BRK3304" s="137"/>
      <c r="BRL3304" s="137"/>
      <c r="BRM3304" s="137"/>
      <c r="BRN3304" s="137"/>
      <c r="BRO3304" s="137"/>
      <c r="BRP3304" s="137"/>
      <c r="BRQ3304" s="137"/>
      <c r="BRR3304" s="137"/>
      <c r="BRS3304" s="137"/>
      <c r="BRT3304" s="137"/>
      <c r="BRU3304" s="137"/>
      <c r="BRV3304" s="137"/>
      <c r="BRW3304" s="137"/>
      <c r="BRX3304" s="137"/>
      <c r="BRY3304" s="137"/>
      <c r="BRZ3304" s="137"/>
      <c r="BSA3304" s="137"/>
      <c r="BSB3304" s="137"/>
      <c r="BSC3304" s="137"/>
      <c r="BSD3304" s="137"/>
      <c r="BSE3304" s="137"/>
      <c r="BSF3304" s="137"/>
      <c r="BSG3304" s="137"/>
      <c r="BSH3304" s="137"/>
      <c r="BSI3304" s="137"/>
      <c r="BSJ3304" s="137"/>
      <c r="BSK3304" s="137"/>
      <c r="BSL3304" s="137"/>
      <c r="BSM3304" s="137"/>
      <c r="BSN3304" s="137"/>
      <c r="BSO3304" s="137"/>
      <c r="BSP3304" s="137"/>
      <c r="BSQ3304" s="137"/>
      <c r="BSR3304" s="137"/>
      <c r="BSS3304" s="137"/>
      <c r="BST3304" s="137"/>
      <c r="BSU3304" s="137"/>
      <c r="BSV3304" s="137"/>
      <c r="BSW3304" s="137"/>
      <c r="BSX3304" s="137"/>
      <c r="BSY3304" s="137"/>
      <c r="BSZ3304" s="137"/>
      <c r="BTA3304" s="137"/>
      <c r="BTB3304" s="137"/>
      <c r="BTC3304" s="137"/>
      <c r="BTD3304" s="137"/>
      <c r="BTE3304" s="137"/>
      <c r="BTF3304" s="137"/>
      <c r="BTG3304" s="137"/>
      <c r="BTH3304" s="137"/>
      <c r="BTI3304" s="137"/>
      <c r="BTJ3304" s="137"/>
      <c r="BTK3304" s="137"/>
      <c r="BTL3304" s="137"/>
      <c r="BTM3304" s="137"/>
      <c r="BTN3304" s="137"/>
      <c r="BTO3304" s="137"/>
      <c r="BTP3304" s="137"/>
      <c r="BTQ3304" s="137"/>
      <c r="BTR3304" s="137"/>
      <c r="BTS3304" s="137"/>
      <c r="BTT3304" s="137"/>
      <c r="BTU3304" s="137"/>
      <c r="BTV3304" s="137"/>
      <c r="BTW3304" s="137"/>
      <c r="BTX3304" s="137"/>
      <c r="BTY3304" s="137"/>
      <c r="BTZ3304" s="137"/>
      <c r="BUA3304" s="137"/>
      <c r="BUB3304" s="137"/>
      <c r="BUC3304" s="137"/>
      <c r="BUD3304" s="137"/>
      <c r="BUE3304" s="137"/>
      <c r="BUF3304" s="137"/>
      <c r="BUG3304" s="137"/>
      <c r="BUH3304" s="137"/>
      <c r="BUI3304" s="137"/>
      <c r="BUJ3304" s="137"/>
      <c r="BUK3304" s="137"/>
      <c r="BUL3304" s="137"/>
      <c r="BUM3304" s="137"/>
      <c r="BUN3304" s="137"/>
      <c r="BUO3304" s="137"/>
      <c r="BUP3304" s="137"/>
      <c r="BUQ3304" s="137"/>
      <c r="BUR3304" s="137"/>
      <c r="BUS3304" s="137"/>
      <c r="BUT3304" s="137"/>
      <c r="BUU3304" s="137"/>
      <c r="BUV3304" s="137"/>
      <c r="BUW3304" s="137"/>
      <c r="BUX3304" s="137"/>
      <c r="BUY3304" s="137"/>
      <c r="BUZ3304" s="137"/>
      <c r="BVA3304" s="137"/>
      <c r="BVB3304" s="137"/>
      <c r="BVC3304" s="137"/>
      <c r="BVD3304" s="137"/>
      <c r="BVE3304" s="137"/>
      <c r="BVF3304" s="137"/>
      <c r="BVG3304" s="137"/>
      <c r="BVH3304" s="137"/>
      <c r="BVI3304" s="137"/>
      <c r="BVJ3304" s="137"/>
      <c r="BVK3304" s="137"/>
      <c r="BVL3304" s="137"/>
      <c r="BVM3304" s="137"/>
      <c r="BVN3304" s="137"/>
      <c r="BVO3304" s="137"/>
      <c r="BVP3304" s="137"/>
      <c r="BVQ3304" s="137"/>
      <c r="BVR3304" s="137"/>
      <c r="BVS3304" s="137"/>
      <c r="BVT3304" s="137"/>
      <c r="BVU3304" s="137"/>
      <c r="BVV3304" s="137"/>
      <c r="BVW3304" s="137"/>
      <c r="BVX3304" s="137"/>
      <c r="BVY3304" s="137"/>
      <c r="BVZ3304" s="137"/>
      <c r="BWA3304" s="137"/>
      <c r="BWB3304" s="137"/>
      <c r="BWC3304" s="137"/>
      <c r="BWD3304" s="137"/>
      <c r="BWE3304" s="137"/>
      <c r="BWF3304" s="137"/>
      <c r="BWG3304" s="137"/>
      <c r="BWH3304" s="137"/>
      <c r="BWI3304" s="137"/>
      <c r="BWJ3304" s="137"/>
      <c r="BWK3304" s="137"/>
      <c r="BWL3304" s="137"/>
      <c r="BWM3304" s="137"/>
      <c r="BWN3304" s="137"/>
      <c r="BWO3304" s="137"/>
      <c r="BWP3304" s="137"/>
      <c r="BWQ3304" s="137"/>
      <c r="BWR3304" s="137"/>
      <c r="BWS3304" s="137"/>
      <c r="BWT3304" s="137"/>
      <c r="BWU3304" s="137"/>
      <c r="BWV3304" s="137"/>
      <c r="BWW3304" s="137"/>
      <c r="BWX3304" s="137"/>
      <c r="BWY3304" s="137"/>
      <c r="BWZ3304" s="137"/>
      <c r="BXA3304" s="137"/>
      <c r="BXB3304" s="137"/>
      <c r="BXC3304" s="137"/>
      <c r="BXD3304" s="137"/>
      <c r="BXE3304" s="137"/>
      <c r="BXF3304" s="137"/>
      <c r="BXG3304" s="137"/>
      <c r="BXH3304" s="137"/>
      <c r="BXI3304" s="137"/>
      <c r="BXJ3304" s="137"/>
      <c r="BXK3304" s="137"/>
      <c r="BXL3304" s="137"/>
      <c r="BXM3304" s="137"/>
      <c r="BXN3304" s="137"/>
      <c r="BXO3304" s="137"/>
      <c r="BXP3304" s="137"/>
      <c r="BXQ3304" s="137"/>
      <c r="BXR3304" s="137"/>
      <c r="BXS3304" s="137"/>
      <c r="BXT3304" s="137"/>
      <c r="BXU3304" s="137"/>
      <c r="BXV3304" s="137"/>
      <c r="BXW3304" s="137"/>
      <c r="BXX3304" s="137"/>
      <c r="BXY3304" s="137"/>
      <c r="BXZ3304" s="137"/>
      <c r="BYA3304" s="137"/>
      <c r="BYB3304" s="137"/>
      <c r="BYC3304" s="137"/>
      <c r="BYD3304" s="137"/>
      <c r="BYE3304" s="137"/>
      <c r="BYF3304" s="137"/>
      <c r="BYG3304" s="137"/>
      <c r="BYH3304" s="137"/>
      <c r="BYI3304" s="137"/>
      <c r="BYJ3304" s="137"/>
      <c r="BYK3304" s="137"/>
      <c r="BYL3304" s="137"/>
      <c r="BYM3304" s="137"/>
      <c r="BYN3304" s="137"/>
      <c r="BYO3304" s="137"/>
      <c r="BYP3304" s="137"/>
      <c r="BYQ3304" s="137"/>
      <c r="BYR3304" s="137"/>
      <c r="BYS3304" s="137"/>
      <c r="BYT3304" s="137"/>
      <c r="BYU3304" s="137"/>
      <c r="BYV3304" s="137"/>
      <c r="BYW3304" s="137"/>
      <c r="BYX3304" s="137"/>
      <c r="BYY3304" s="137"/>
      <c r="BYZ3304" s="137"/>
      <c r="BZA3304" s="137"/>
      <c r="BZB3304" s="137"/>
      <c r="BZC3304" s="137"/>
      <c r="BZD3304" s="137"/>
      <c r="BZE3304" s="137"/>
      <c r="BZF3304" s="137"/>
      <c r="BZG3304" s="137"/>
      <c r="BZH3304" s="137"/>
      <c r="BZI3304" s="137"/>
      <c r="BZJ3304" s="137"/>
      <c r="BZK3304" s="137"/>
      <c r="BZL3304" s="137"/>
      <c r="BZM3304" s="137"/>
      <c r="BZN3304" s="137"/>
      <c r="BZO3304" s="137"/>
      <c r="BZP3304" s="137"/>
      <c r="BZQ3304" s="137"/>
      <c r="BZR3304" s="137"/>
      <c r="BZS3304" s="137"/>
      <c r="BZT3304" s="137"/>
      <c r="BZU3304" s="137"/>
      <c r="BZV3304" s="137"/>
      <c r="BZW3304" s="137"/>
      <c r="BZX3304" s="137"/>
      <c r="BZY3304" s="137"/>
      <c r="BZZ3304" s="137"/>
      <c r="CAA3304" s="137"/>
      <c r="CAB3304" s="137"/>
      <c r="CAC3304" s="137"/>
      <c r="CAD3304" s="137"/>
      <c r="CAE3304" s="137"/>
      <c r="CAF3304" s="137"/>
      <c r="CAG3304" s="137"/>
      <c r="CAH3304" s="137"/>
      <c r="CAI3304" s="137"/>
      <c r="CAJ3304" s="137"/>
      <c r="CAK3304" s="137"/>
      <c r="CAL3304" s="137"/>
      <c r="CAM3304" s="137"/>
      <c r="CAN3304" s="137"/>
      <c r="CAO3304" s="137"/>
      <c r="CAP3304" s="137"/>
      <c r="CAQ3304" s="137"/>
      <c r="CAR3304" s="137"/>
      <c r="CAS3304" s="137"/>
      <c r="CAT3304" s="137"/>
      <c r="CAU3304" s="137"/>
      <c r="CAV3304" s="137"/>
      <c r="CAW3304" s="137"/>
      <c r="CAX3304" s="137"/>
      <c r="CAY3304" s="137"/>
      <c r="CAZ3304" s="137"/>
      <c r="CBA3304" s="137"/>
      <c r="CBB3304" s="137"/>
      <c r="CBC3304" s="137"/>
      <c r="CBD3304" s="137"/>
      <c r="CBE3304" s="137"/>
      <c r="CBF3304" s="137"/>
      <c r="CBG3304" s="137"/>
      <c r="CBH3304" s="137"/>
      <c r="CBI3304" s="137"/>
      <c r="CBJ3304" s="137"/>
      <c r="CBK3304" s="137"/>
      <c r="CBL3304" s="137"/>
      <c r="CBM3304" s="137"/>
      <c r="CBN3304" s="137"/>
      <c r="CBO3304" s="137"/>
      <c r="CBP3304" s="137"/>
      <c r="CBQ3304" s="137"/>
      <c r="CBR3304" s="137"/>
      <c r="CBS3304" s="137"/>
      <c r="CBT3304" s="137"/>
      <c r="CBU3304" s="137"/>
      <c r="CBV3304" s="137"/>
      <c r="CBW3304" s="137"/>
      <c r="CBX3304" s="137"/>
      <c r="CBY3304" s="137"/>
      <c r="CBZ3304" s="137"/>
      <c r="CCA3304" s="137"/>
      <c r="CCB3304" s="137"/>
      <c r="CCC3304" s="137"/>
      <c r="CCD3304" s="137"/>
      <c r="CCE3304" s="137"/>
      <c r="CCF3304" s="137"/>
      <c r="CCG3304" s="137"/>
      <c r="CCH3304" s="137"/>
      <c r="CCI3304" s="137"/>
      <c r="CCJ3304" s="137"/>
      <c r="CCK3304" s="137"/>
      <c r="CCL3304" s="137"/>
      <c r="CCM3304" s="137"/>
      <c r="CCN3304" s="137"/>
      <c r="CCO3304" s="137"/>
      <c r="CCP3304" s="137"/>
      <c r="CCQ3304" s="137"/>
      <c r="CCR3304" s="137"/>
      <c r="CCS3304" s="137"/>
      <c r="CCT3304" s="137"/>
      <c r="CCU3304" s="137"/>
      <c r="CCV3304" s="137"/>
      <c r="CCW3304" s="137"/>
      <c r="CCX3304" s="137"/>
      <c r="CCY3304" s="137"/>
      <c r="CCZ3304" s="137"/>
      <c r="CDA3304" s="137"/>
      <c r="CDB3304" s="137"/>
      <c r="CDC3304" s="137"/>
      <c r="CDD3304" s="137"/>
      <c r="CDE3304" s="137"/>
      <c r="CDF3304" s="137"/>
      <c r="CDG3304" s="137"/>
      <c r="CDH3304" s="137"/>
      <c r="CDI3304" s="137"/>
      <c r="CDJ3304" s="137"/>
      <c r="CDK3304" s="137"/>
      <c r="CDL3304" s="137"/>
      <c r="CDM3304" s="137"/>
      <c r="CDN3304" s="137"/>
      <c r="CDO3304" s="137"/>
      <c r="CDP3304" s="137"/>
      <c r="CDQ3304" s="137"/>
      <c r="CDR3304" s="137"/>
      <c r="CDS3304" s="137"/>
      <c r="CDT3304" s="137"/>
      <c r="CDU3304" s="137"/>
      <c r="CDV3304" s="137"/>
      <c r="CDW3304" s="137"/>
      <c r="CDX3304" s="137"/>
      <c r="CDY3304" s="137"/>
      <c r="CDZ3304" s="137"/>
      <c r="CEA3304" s="137"/>
      <c r="CEB3304" s="137"/>
      <c r="CEC3304" s="137"/>
      <c r="CED3304" s="137"/>
      <c r="CEE3304" s="137"/>
      <c r="CEF3304" s="137"/>
      <c r="CEG3304" s="137"/>
      <c r="CEH3304" s="137"/>
      <c r="CEI3304" s="137"/>
      <c r="CEJ3304" s="137"/>
      <c r="CEK3304" s="137"/>
      <c r="CEL3304" s="137"/>
      <c r="CEM3304" s="137"/>
      <c r="CEN3304" s="137"/>
      <c r="CEO3304" s="137"/>
      <c r="CEP3304" s="137"/>
      <c r="CEQ3304" s="137"/>
      <c r="CER3304" s="137"/>
      <c r="CES3304" s="137"/>
      <c r="CET3304" s="137"/>
      <c r="CEU3304" s="137"/>
      <c r="CEV3304" s="137"/>
      <c r="CEW3304" s="137"/>
      <c r="CEX3304" s="137"/>
      <c r="CEY3304" s="137"/>
      <c r="CEZ3304" s="137"/>
      <c r="CFA3304" s="137"/>
      <c r="CFB3304" s="137"/>
      <c r="CFC3304" s="137"/>
      <c r="CFD3304" s="137"/>
      <c r="CFE3304" s="137"/>
      <c r="CFF3304" s="137"/>
      <c r="CFG3304" s="137"/>
      <c r="CFH3304" s="137"/>
      <c r="CFI3304" s="137"/>
      <c r="CFJ3304" s="137"/>
      <c r="CFK3304" s="137"/>
      <c r="CFL3304" s="137"/>
      <c r="CFM3304" s="137"/>
      <c r="CFN3304" s="137"/>
      <c r="CFO3304" s="137"/>
      <c r="CFP3304" s="137"/>
      <c r="CFQ3304" s="137"/>
      <c r="CFR3304" s="137"/>
      <c r="CFS3304" s="137"/>
      <c r="CFT3304" s="137"/>
      <c r="CFU3304" s="137"/>
      <c r="CFV3304" s="137"/>
      <c r="CFW3304" s="137"/>
      <c r="CFX3304" s="137"/>
      <c r="CFY3304" s="137"/>
      <c r="CFZ3304" s="137"/>
      <c r="CGA3304" s="137"/>
      <c r="CGB3304" s="137"/>
      <c r="CGC3304" s="137"/>
      <c r="CGD3304" s="137"/>
      <c r="CGE3304" s="137"/>
      <c r="CGF3304" s="137"/>
      <c r="CGG3304" s="137"/>
      <c r="CGH3304" s="137"/>
      <c r="CGI3304" s="137"/>
      <c r="CGJ3304" s="137"/>
      <c r="CGK3304" s="137"/>
      <c r="CGL3304" s="137"/>
      <c r="CGM3304" s="137"/>
      <c r="CGN3304" s="137"/>
      <c r="CGO3304" s="137"/>
      <c r="CGP3304" s="137"/>
      <c r="CGQ3304" s="137"/>
      <c r="CGR3304" s="137"/>
      <c r="CGS3304" s="137"/>
      <c r="CGT3304" s="137"/>
      <c r="CGU3304" s="137"/>
      <c r="CGV3304" s="137"/>
      <c r="CGW3304" s="137"/>
      <c r="CGX3304" s="137"/>
      <c r="CGY3304" s="137"/>
      <c r="CGZ3304" s="137"/>
      <c r="CHA3304" s="137"/>
      <c r="CHB3304" s="137"/>
      <c r="CHC3304" s="137"/>
      <c r="CHD3304" s="137"/>
      <c r="CHE3304" s="137"/>
      <c r="CHF3304" s="137"/>
      <c r="CHG3304" s="137"/>
      <c r="CHH3304" s="137"/>
      <c r="CHI3304" s="137"/>
      <c r="CHJ3304" s="137"/>
      <c r="CHK3304" s="137"/>
      <c r="CHL3304" s="137"/>
      <c r="CHM3304" s="137"/>
      <c r="CHN3304" s="137"/>
      <c r="CHO3304" s="137"/>
      <c r="CHP3304" s="137"/>
      <c r="CHQ3304" s="137"/>
      <c r="CHR3304" s="137"/>
      <c r="CHS3304" s="137"/>
      <c r="CHT3304" s="137"/>
      <c r="CHU3304" s="137"/>
      <c r="CHV3304" s="137"/>
      <c r="CHW3304" s="137"/>
      <c r="CHX3304" s="137"/>
      <c r="CHY3304" s="137"/>
      <c r="CHZ3304" s="137"/>
      <c r="CIA3304" s="137"/>
      <c r="CIB3304" s="137"/>
      <c r="CIC3304" s="137"/>
      <c r="CID3304" s="137"/>
      <c r="CIE3304" s="137"/>
      <c r="CIF3304" s="137"/>
      <c r="CIG3304" s="137"/>
      <c r="CIH3304" s="137"/>
      <c r="CII3304" s="137"/>
      <c r="CIJ3304" s="137"/>
      <c r="CIK3304" s="137"/>
      <c r="CIL3304" s="137"/>
      <c r="CIM3304" s="137"/>
      <c r="CIN3304" s="137"/>
      <c r="CIO3304" s="137"/>
      <c r="CIP3304" s="137"/>
      <c r="CIQ3304" s="137"/>
      <c r="CIR3304" s="137"/>
      <c r="CIS3304" s="137"/>
      <c r="CIT3304" s="137"/>
      <c r="CIU3304" s="137"/>
      <c r="CIV3304" s="137"/>
      <c r="CIW3304" s="137"/>
      <c r="CIX3304" s="137"/>
      <c r="CIY3304" s="137"/>
      <c r="CIZ3304" s="137"/>
      <c r="CJA3304" s="137"/>
      <c r="CJB3304" s="137"/>
      <c r="CJC3304" s="137"/>
      <c r="CJD3304" s="137"/>
      <c r="CJE3304" s="137"/>
      <c r="CJF3304" s="137"/>
      <c r="CJG3304" s="137"/>
      <c r="CJH3304" s="137"/>
      <c r="CJI3304" s="137"/>
      <c r="CJJ3304" s="137"/>
      <c r="CJK3304" s="137"/>
      <c r="CJL3304" s="137"/>
      <c r="CJM3304" s="137"/>
      <c r="CJN3304" s="137"/>
      <c r="CJO3304" s="137"/>
      <c r="CJP3304" s="137"/>
      <c r="CJQ3304" s="137"/>
      <c r="CJR3304" s="137"/>
      <c r="CJS3304" s="137"/>
      <c r="CJT3304" s="137"/>
      <c r="CJU3304" s="137"/>
      <c r="CJV3304" s="137"/>
      <c r="CJW3304" s="137"/>
      <c r="CJX3304" s="137"/>
      <c r="CJY3304" s="137"/>
      <c r="CJZ3304" s="137"/>
      <c r="CKA3304" s="137"/>
      <c r="CKB3304" s="137"/>
      <c r="CKC3304" s="137"/>
      <c r="CKD3304" s="137"/>
      <c r="CKE3304" s="137"/>
      <c r="CKF3304" s="137"/>
      <c r="CKG3304" s="137"/>
      <c r="CKH3304" s="137"/>
      <c r="CKI3304" s="137"/>
      <c r="CKJ3304" s="137"/>
      <c r="CKK3304" s="137"/>
      <c r="CKL3304" s="137"/>
      <c r="CKM3304" s="137"/>
      <c r="CKN3304" s="137"/>
      <c r="CKO3304" s="137"/>
      <c r="CKP3304" s="137"/>
      <c r="CKQ3304" s="137"/>
      <c r="CKR3304" s="137"/>
      <c r="CKS3304" s="137"/>
      <c r="CKT3304" s="137"/>
      <c r="CKU3304" s="137"/>
      <c r="CKV3304" s="137"/>
      <c r="CKW3304" s="137"/>
      <c r="CKX3304" s="137"/>
      <c r="CKY3304" s="137"/>
      <c r="CKZ3304" s="137"/>
      <c r="CLA3304" s="137"/>
      <c r="CLB3304" s="137"/>
      <c r="CLC3304" s="137"/>
      <c r="CLD3304" s="137"/>
      <c r="CLE3304" s="137"/>
      <c r="CLF3304" s="137"/>
      <c r="CLG3304" s="137"/>
      <c r="CLH3304" s="137"/>
      <c r="CLI3304" s="137"/>
      <c r="CLJ3304" s="137"/>
      <c r="CLK3304" s="137"/>
      <c r="CLL3304" s="137"/>
      <c r="CLM3304" s="137"/>
      <c r="CLN3304" s="137"/>
      <c r="CLO3304" s="137"/>
      <c r="CLP3304" s="137"/>
      <c r="CLQ3304" s="137"/>
      <c r="CLR3304" s="137"/>
      <c r="CLS3304" s="137"/>
      <c r="CLT3304" s="137"/>
      <c r="CLU3304" s="137"/>
      <c r="CLV3304" s="137"/>
      <c r="CLW3304" s="137"/>
      <c r="CLX3304" s="137"/>
      <c r="CLY3304" s="137"/>
      <c r="CLZ3304" s="137"/>
      <c r="CMA3304" s="137"/>
      <c r="CMB3304" s="137"/>
      <c r="CMC3304" s="137"/>
      <c r="CMD3304" s="137"/>
      <c r="CME3304" s="137"/>
      <c r="CMF3304" s="137"/>
      <c r="CMG3304" s="137"/>
      <c r="CMH3304" s="137"/>
      <c r="CMI3304" s="137"/>
      <c r="CMJ3304" s="137"/>
      <c r="CMK3304" s="137"/>
      <c r="CML3304" s="137"/>
      <c r="CMM3304" s="137"/>
      <c r="CMN3304" s="137"/>
      <c r="CMO3304" s="137"/>
      <c r="CMP3304" s="137"/>
      <c r="CMQ3304" s="137"/>
      <c r="CMR3304" s="137"/>
      <c r="CMS3304" s="137"/>
      <c r="CMT3304" s="137"/>
      <c r="CMU3304" s="137"/>
      <c r="CMV3304" s="137"/>
      <c r="CMW3304" s="137"/>
      <c r="CMX3304" s="137"/>
      <c r="CMY3304" s="137"/>
      <c r="CMZ3304" s="137"/>
      <c r="CNA3304" s="137"/>
      <c r="CNB3304" s="137"/>
      <c r="CNC3304" s="137"/>
      <c r="CND3304" s="137"/>
      <c r="CNE3304" s="137"/>
      <c r="CNF3304" s="137"/>
      <c r="CNG3304" s="137"/>
      <c r="CNH3304" s="137"/>
      <c r="CNI3304" s="137"/>
      <c r="CNJ3304" s="137"/>
      <c r="CNK3304" s="137"/>
      <c r="CNL3304" s="137"/>
      <c r="CNM3304" s="137"/>
      <c r="CNN3304" s="137"/>
      <c r="CNO3304" s="137"/>
      <c r="CNP3304" s="137"/>
      <c r="CNQ3304" s="137"/>
      <c r="CNR3304" s="137"/>
      <c r="CNS3304" s="137"/>
      <c r="CNT3304" s="137"/>
      <c r="CNU3304" s="137"/>
      <c r="CNV3304" s="137"/>
      <c r="CNW3304" s="137"/>
      <c r="CNX3304" s="137"/>
      <c r="CNY3304" s="137"/>
      <c r="CNZ3304" s="137"/>
      <c r="COA3304" s="137"/>
      <c r="COB3304" s="137"/>
      <c r="COC3304" s="137"/>
      <c r="COD3304" s="137"/>
      <c r="COE3304" s="137"/>
      <c r="COF3304" s="137"/>
      <c r="COG3304" s="137"/>
      <c r="COH3304" s="137"/>
      <c r="COI3304" s="137"/>
      <c r="COJ3304" s="137"/>
      <c r="COK3304" s="137"/>
      <c r="COL3304" s="137"/>
      <c r="COM3304" s="137"/>
      <c r="CON3304" s="137"/>
      <c r="COO3304" s="137"/>
      <c r="COP3304" s="137"/>
      <c r="COQ3304" s="137"/>
      <c r="COR3304" s="137"/>
      <c r="COS3304" s="137"/>
      <c r="COT3304" s="137"/>
      <c r="COU3304" s="137"/>
      <c r="COV3304" s="137"/>
      <c r="COW3304" s="137"/>
      <c r="COX3304" s="137"/>
      <c r="COY3304" s="137"/>
      <c r="COZ3304" s="137"/>
      <c r="CPA3304" s="137"/>
      <c r="CPB3304" s="137"/>
      <c r="CPC3304" s="137"/>
      <c r="CPD3304" s="137"/>
      <c r="CPE3304" s="137"/>
      <c r="CPF3304" s="137"/>
      <c r="CPG3304" s="137"/>
      <c r="CPH3304" s="137"/>
      <c r="CPI3304" s="137"/>
      <c r="CPJ3304" s="137"/>
      <c r="CPK3304" s="137"/>
      <c r="CPL3304" s="137"/>
      <c r="CPM3304" s="137"/>
      <c r="CPN3304" s="137"/>
      <c r="CPO3304" s="137"/>
      <c r="CPP3304" s="137"/>
      <c r="CPQ3304" s="137"/>
      <c r="CPR3304" s="137"/>
      <c r="CPS3304" s="137"/>
      <c r="CPT3304" s="137"/>
      <c r="CPU3304" s="137"/>
      <c r="CPV3304" s="137"/>
      <c r="CPW3304" s="137"/>
      <c r="CPX3304" s="137"/>
      <c r="CPY3304" s="137"/>
      <c r="CPZ3304" s="137"/>
      <c r="CQA3304" s="137"/>
      <c r="CQB3304" s="137"/>
      <c r="CQC3304" s="137"/>
      <c r="CQD3304" s="137"/>
      <c r="CQE3304" s="137"/>
      <c r="CQF3304" s="137"/>
      <c r="CQG3304" s="137"/>
      <c r="CQH3304" s="137"/>
      <c r="CQI3304" s="137"/>
      <c r="CQJ3304" s="137"/>
      <c r="CQK3304" s="137"/>
      <c r="CQL3304" s="137"/>
      <c r="CQM3304" s="137"/>
      <c r="CQN3304" s="137"/>
      <c r="CQO3304" s="137"/>
      <c r="CQP3304" s="137"/>
      <c r="CQQ3304" s="137"/>
      <c r="CQR3304" s="137"/>
      <c r="CQS3304" s="137"/>
      <c r="CQT3304" s="137"/>
      <c r="CQU3304" s="137"/>
      <c r="CQV3304" s="137"/>
      <c r="CQW3304" s="137"/>
      <c r="CQX3304" s="137"/>
      <c r="CQY3304" s="137"/>
      <c r="CQZ3304" s="137"/>
      <c r="CRA3304" s="137"/>
      <c r="CRB3304" s="137"/>
      <c r="CRC3304" s="137"/>
      <c r="CRD3304" s="137"/>
      <c r="CRE3304" s="137"/>
      <c r="CRF3304" s="137"/>
      <c r="CRG3304" s="137"/>
      <c r="CRH3304" s="137"/>
      <c r="CRI3304" s="137"/>
      <c r="CRJ3304" s="137"/>
      <c r="CRK3304" s="137"/>
      <c r="CRL3304" s="137"/>
      <c r="CRM3304" s="137"/>
      <c r="CRN3304" s="137"/>
      <c r="CRO3304" s="137"/>
      <c r="CRP3304" s="137"/>
      <c r="CRQ3304" s="137"/>
      <c r="CRR3304" s="137"/>
      <c r="CRS3304" s="137"/>
      <c r="CRT3304" s="137"/>
      <c r="CRU3304" s="137"/>
      <c r="CRV3304" s="137"/>
      <c r="CRW3304" s="137"/>
      <c r="CRX3304" s="137"/>
      <c r="CRY3304" s="137"/>
      <c r="CRZ3304" s="137"/>
      <c r="CSA3304" s="137"/>
      <c r="CSB3304" s="137"/>
      <c r="CSC3304" s="137"/>
      <c r="CSD3304" s="137"/>
      <c r="CSE3304" s="137"/>
      <c r="CSF3304" s="137"/>
      <c r="CSG3304" s="137"/>
      <c r="CSH3304" s="137"/>
      <c r="CSI3304" s="137"/>
      <c r="CSJ3304" s="137"/>
      <c r="CSK3304" s="137"/>
      <c r="CSL3304" s="137"/>
      <c r="CSM3304" s="137"/>
      <c r="CSN3304" s="137"/>
      <c r="CSO3304" s="137"/>
      <c r="CSP3304" s="137"/>
      <c r="CSQ3304" s="137"/>
      <c r="CSR3304" s="137"/>
      <c r="CSS3304" s="137"/>
      <c r="CST3304" s="137"/>
      <c r="CSU3304" s="137"/>
      <c r="CSV3304" s="137"/>
      <c r="CSW3304" s="137"/>
      <c r="CSX3304" s="137"/>
      <c r="CSY3304" s="137"/>
      <c r="CSZ3304" s="137"/>
      <c r="CTA3304" s="137"/>
      <c r="CTB3304" s="137"/>
      <c r="CTC3304" s="137"/>
      <c r="CTD3304" s="137"/>
      <c r="CTE3304" s="137"/>
      <c r="CTF3304" s="137"/>
      <c r="CTG3304" s="137"/>
      <c r="CTH3304" s="137"/>
      <c r="CTI3304" s="137"/>
      <c r="CTJ3304" s="137"/>
      <c r="CTK3304" s="137"/>
      <c r="CTL3304" s="137"/>
      <c r="CTM3304" s="137"/>
      <c r="CTN3304" s="137"/>
      <c r="CTO3304" s="137"/>
      <c r="CTP3304" s="137"/>
      <c r="CTQ3304" s="137"/>
      <c r="CTR3304" s="137"/>
      <c r="CTS3304" s="137"/>
      <c r="CTT3304" s="137"/>
      <c r="CTU3304" s="137"/>
      <c r="CTV3304" s="137"/>
      <c r="CTW3304" s="137"/>
      <c r="CTX3304" s="137"/>
      <c r="CTY3304" s="137"/>
      <c r="CTZ3304" s="137"/>
      <c r="CUA3304" s="137"/>
      <c r="CUB3304" s="137"/>
      <c r="CUC3304" s="137"/>
      <c r="CUD3304" s="137"/>
      <c r="CUE3304" s="137"/>
      <c r="CUF3304" s="137"/>
      <c r="CUG3304" s="137"/>
      <c r="CUH3304" s="137"/>
      <c r="CUI3304" s="137"/>
      <c r="CUJ3304" s="137"/>
      <c r="CUK3304" s="137"/>
      <c r="CUL3304" s="137"/>
      <c r="CUM3304" s="137"/>
      <c r="CUN3304" s="137"/>
      <c r="CUO3304" s="137"/>
      <c r="CUP3304" s="137"/>
      <c r="CUQ3304" s="137"/>
      <c r="CUR3304" s="137"/>
      <c r="CUS3304" s="137"/>
      <c r="CUT3304" s="137"/>
      <c r="CUU3304" s="137"/>
      <c r="CUV3304" s="137"/>
      <c r="CUW3304" s="137"/>
      <c r="CUX3304" s="137"/>
      <c r="CUY3304" s="137"/>
      <c r="CUZ3304" s="137"/>
      <c r="CVA3304" s="137"/>
      <c r="CVB3304" s="137"/>
      <c r="CVC3304" s="137"/>
      <c r="CVD3304" s="137"/>
      <c r="CVE3304" s="137"/>
      <c r="CVF3304" s="137"/>
      <c r="CVG3304" s="137"/>
      <c r="CVH3304" s="137"/>
      <c r="CVI3304" s="137"/>
      <c r="CVJ3304" s="137"/>
      <c r="CVK3304" s="137"/>
      <c r="CVL3304" s="137"/>
      <c r="CVM3304" s="137"/>
      <c r="CVN3304" s="137"/>
      <c r="CVO3304" s="137"/>
      <c r="CVP3304" s="137"/>
      <c r="CVQ3304" s="137"/>
      <c r="CVR3304" s="137"/>
      <c r="CVS3304" s="137"/>
      <c r="CVT3304" s="137"/>
      <c r="CVU3304" s="137"/>
      <c r="CVV3304" s="137"/>
      <c r="CVW3304" s="137"/>
      <c r="CVX3304" s="137"/>
      <c r="CVY3304" s="137"/>
      <c r="CVZ3304" s="137"/>
      <c r="CWA3304" s="137"/>
      <c r="CWB3304" s="137"/>
      <c r="CWC3304" s="137"/>
      <c r="CWD3304" s="137"/>
      <c r="CWE3304" s="137"/>
      <c r="CWF3304" s="137"/>
      <c r="CWG3304" s="137"/>
      <c r="CWH3304" s="137"/>
      <c r="CWI3304" s="137"/>
      <c r="CWJ3304" s="137"/>
      <c r="CWK3304" s="137"/>
      <c r="CWL3304" s="137"/>
      <c r="CWM3304" s="137"/>
      <c r="CWN3304" s="137"/>
      <c r="CWO3304" s="137"/>
      <c r="CWP3304" s="137"/>
      <c r="CWQ3304" s="137"/>
      <c r="CWR3304" s="137"/>
      <c r="CWS3304" s="137"/>
      <c r="CWT3304" s="137"/>
      <c r="CWU3304" s="137"/>
      <c r="CWV3304" s="137"/>
      <c r="CWW3304" s="137"/>
      <c r="CWX3304" s="137"/>
      <c r="CWY3304" s="137"/>
      <c r="CWZ3304" s="137"/>
      <c r="CXA3304" s="137"/>
      <c r="CXB3304" s="137"/>
      <c r="CXC3304" s="137"/>
      <c r="CXD3304" s="137"/>
      <c r="CXE3304" s="137"/>
      <c r="CXF3304" s="137"/>
      <c r="CXG3304" s="137"/>
      <c r="CXH3304" s="137"/>
      <c r="CXI3304" s="137"/>
      <c r="CXJ3304" s="137"/>
      <c r="CXK3304" s="137"/>
      <c r="CXL3304" s="137"/>
      <c r="CXM3304" s="137"/>
      <c r="CXN3304" s="137"/>
      <c r="CXO3304" s="137"/>
      <c r="CXP3304" s="137"/>
      <c r="CXQ3304" s="137"/>
      <c r="CXR3304" s="137"/>
      <c r="CXS3304" s="137"/>
      <c r="CXT3304" s="137"/>
      <c r="CXU3304" s="137"/>
      <c r="CXV3304" s="137"/>
      <c r="CXW3304" s="137"/>
      <c r="CXX3304" s="137"/>
      <c r="CXY3304" s="137"/>
      <c r="CXZ3304" s="137"/>
      <c r="CYA3304" s="137"/>
      <c r="CYB3304" s="137"/>
      <c r="CYC3304" s="137"/>
      <c r="CYD3304" s="137"/>
      <c r="CYE3304" s="137"/>
      <c r="CYF3304" s="137"/>
      <c r="CYG3304" s="137"/>
      <c r="CYH3304" s="137"/>
      <c r="CYI3304" s="137"/>
      <c r="CYJ3304" s="137"/>
      <c r="CYK3304" s="137"/>
      <c r="CYL3304" s="137"/>
      <c r="CYM3304" s="137"/>
      <c r="CYN3304" s="137"/>
      <c r="CYO3304" s="137"/>
      <c r="CYP3304" s="137"/>
      <c r="CYQ3304" s="137"/>
      <c r="CYR3304" s="137"/>
      <c r="CYS3304" s="137"/>
      <c r="CYT3304" s="137"/>
      <c r="CYU3304" s="137"/>
      <c r="CYV3304" s="137"/>
      <c r="CYW3304" s="137"/>
      <c r="CYX3304" s="137"/>
      <c r="CYY3304" s="137"/>
      <c r="CYZ3304" s="137"/>
      <c r="CZA3304" s="137"/>
      <c r="CZB3304" s="137"/>
      <c r="CZC3304" s="137"/>
      <c r="CZD3304" s="137"/>
      <c r="CZE3304" s="137"/>
      <c r="CZF3304" s="137"/>
      <c r="CZG3304" s="137"/>
      <c r="CZH3304" s="137"/>
      <c r="CZI3304" s="137"/>
      <c r="CZJ3304" s="137"/>
      <c r="CZK3304" s="137"/>
      <c r="CZL3304" s="137"/>
      <c r="CZM3304" s="137"/>
      <c r="CZN3304" s="137"/>
      <c r="CZO3304" s="137"/>
      <c r="CZP3304" s="137"/>
      <c r="CZQ3304" s="137"/>
      <c r="CZR3304" s="137"/>
      <c r="CZS3304" s="137"/>
      <c r="CZT3304" s="137"/>
      <c r="CZU3304" s="137"/>
      <c r="CZV3304" s="137"/>
      <c r="CZW3304" s="137"/>
      <c r="CZX3304" s="137"/>
      <c r="CZY3304" s="137"/>
      <c r="CZZ3304" s="137"/>
      <c r="DAA3304" s="137"/>
      <c r="DAB3304" s="137"/>
      <c r="DAC3304" s="137"/>
      <c r="DAD3304" s="137"/>
      <c r="DAE3304" s="137"/>
      <c r="DAF3304" s="137"/>
      <c r="DAG3304" s="137"/>
      <c r="DAH3304" s="137"/>
      <c r="DAI3304" s="137"/>
      <c r="DAJ3304" s="137"/>
      <c r="DAK3304" s="137"/>
      <c r="DAL3304" s="137"/>
      <c r="DAM3304" s="137"/>
      <c r="DAN3304" s="137"/>
      <c r="DAO3304" s="137"/>
      <c r="DAP3304" s="137"/>
      <c r="DAQ3304" s="137"/>
      <c r="DAR3304" s="137"/>
      <c r="DAS3304" s="137"/>
      <c r="DAT3304" s="137"/>
      <c r="DAU3304" s="137"/>
      <c r="DAV3304" s="137"/>
      <c r="DAW3304" s="137"/>
      <c r="DAX3304" s="137"/>
      <c r="DAY3304" s="137"/>
      <c r="DAZ3304" s="137"/>
      <c r="DBA3304" s="137"/>
      <c r="DBB3304" s="137"/>
      <c r="DBC3304" s="137"/>
      <c r="DBD3304" s="137"/>
      <c r="DBE3304" s="137"/>
      <c r="DBF3304" s="137"/>
      <c r="DBG3304" s="137"/>
      <c r="DBH3304" s="137"/>
      <c r="DBI3304" s="137"/>
      <c r="DBJ3304" s="137"/>
      <c r="DBK3304" s="137"/>
      <c r="DBL3304" s="137"/>
      <c r="DBM3304" s="137"/>
      <c r="DBN3304" s="137"/>
      <c r="DBO3304" s="137"/>
      <c r="DBP3304" s="137"/>
      <c r="DBQ3304" s="137"/>
      <c r="DBR3304" s="137"/>
      <c r="DBS3304" s="137"/>
      <c r="DBT3304" s="137"/>
      <c r="DBU3304" s="137"/>
      <c r="DBV3304" s="137"/>
      <c r="DBW3304" s="137"/>
      <c r="DBX3304" s="137"/>
      <c r="DBY3304" s="137"/>
      <c r="DBZ3304" s="137"/>
      <c r="DCA3304" s="137"/>
      <c r="DCB3304" s="137"/>
      <c r="DCC3304" s="137"/>
      <c r="DCD3304" s="137"/>
      <c r="DCE3304" s="137"/>
      <c r="DCF3304" s="137"/>
      <c r="DCG3304" s="137"/>
      <c r="DCH3304" s="137"/>
      <c r="DCI3304" s="137"/>
      <c r="DCJ3304" s="137"/>
      <c r="DCK3304" s="137"/>
      <c r="DCL3304" s="137"/>
      <c r="DCM3304" s="137"/>
      <c r="DCN3304" s="137"/>
      <c r="DCO3304" s="137"/>
      <c r="DCP3304" s="137"/>
      <c r="DCQ3304" s="137"/>
      <c r="DCR3304" s="137"/>
      <c r="DCS3304" s="137"/>
      <c r="DCT3304" s="137"/>
      <c r="DCU3304" s="137"/>
      <c r="DCV3304" s="137"/>
      <c r="DCW3304" s="137"/>
      <c r="DCX3304" s="137"/>
      <c r="DCY3304" s="137"/>
      <c r="DCZ3304" s="137"/>
      <c r="DDA3304" s="137"/>
      <c r="DDB3304" s="137"/>
      <c r="DDC3304" s="137"/>
      <c r="DDD3304" s="137"/>
      <c r="DDE3304" s="137"/>
      <c r="DDF3304" s="137"/>
      <c r="DDG3304" s="137"/>
      <c r="DDH3304" s="137"/>
      <c r="DDI3304" s="137"/>
      <c r="DDJ3304" s="137"/>
      <c r="DDK3304" s="137"/>
      <c r="DDL3304" s="137"/>
      <c r="DDM3304" s="137"/>
      <c r="DDN3304" s="137"/>
      <c r="DDO3304" s="137"/>
      <c r="DDP3304" s="137"/>
      <c r="DDQ3304" s="137"/>
      <c r="DDR3304" s="137"/>
      <c r="DDS3304" s="137"/>
      <c r="DDT3304" s="137"/>
      <c r="DDU3304" s="137"/>
      <c r="DDV3304" s="137"/>
      <c r="DDW3304" s="137"/>
      <c r="DDX3304" s="137"/>
      <c r="DDY3304" s="137"/>
      <c r="DDZ3304" s="137"/>
      <c r="DEA3304" s="137"/>
      <c r="DEB3304" s="137"/>
      <c r="DEC3304" s="137"/>
      <c r="DED3304" s="137"/>
      <c r="DEE3304" s="137"/>
      <c r="DEF3304" s="137"/>
      <c r="DEG3304" s="137"/>
      <c r="DEH3304" s="137"/>
      <c r="DEI3304" s="137"/>
      <c r="DEJ3304" s="137"/>
      <c r="DEK3304" s="137"/>
      <c r="DEL3304" s="137"/>
      <c r="DEM3304" s="137"/>
      <c r="DEN3304" s="137"/>
      <c r="DEO3304" s="137"/>
      <c r="DEP3304" s="137"/>
      <c r="DEQ3304" s="137"/>
      <c r="DER3304" s="137"/>
      <c r="DES3304" s="137"/>
      <c r="DET3304" s="137"/>
      <c r="DEU3304" s="137"/>
      <c r="DEV3304" s="137"/>
      <c r="DEW3304" s="137"/>
      <c r="DEX3304" s="137"/>
      <c r="DEY3304" s="137"/>
      <c r="DEZ3304" s="137"/>
      <c r="DFA3304" s="137"/>
      <c r="DFB3304" s="137"/>
      <c r="DFC3304" s="137"/>
      <c r="DFD3304" s="137"/>
      <c r="DFE3304" s="137"/>
      <c r="DFF3304" s="137"/>
      <c r="DFG3304" s="137"/>
      <c r="DFH3304" s="137"/>
      <c r="DFI3304" s="137"/>
      <c r="DFJ3304" s="137"/>
      <c r="DFK3304" s="137"/>
      <c r="DFL3304" s="137"/>
      <c r="DFM3304" s="137"/>
      <c r="DFN3304" s="137"/>
      <c r="DFO3304" s="137"/>
      <c r="DFP3304" s="137"/>
      <c r="DFQ3304" s="137"/>
      <c r="DFR3304" s="137"/>
      <c r="DFS3304" s="137"/>
      <c r="DFT3304" s="137"/>
      <c r="DFU3304" s="137"/>
      <c r="DFV3304" s="137"/>
      <c r="DFW3304" s="137"/>
      <c r="DFX3304" s="137"/>
      <c r="DFY3304" s="137"/>
      <c r="DFZ3304" s="137"/>
      <c r="DGA3304" s="137"/>
      <c r="DGB3304" s="137"/>
      <c r="DGC3304" s="137"/>
      <c r="DGD3304" s="137"/>
      <c r="DGE3304" s="137"/>
      <c r="DGF3304" s="137"/>
      <c r="DGG3304" s="137"/>
      <c r="DGH3304" s="137"/>
      <c r="DGI3304" s="137"/>
      <c r="DGJ3304" s="137"/>
      <c r="DGK3304" s="137"/>
      <c r="DGL3304" s="137"/>
      <c r="DGM3304" s="137"/>
      <c r="DGN3304" s="137"/>
      <c r="DGO3304" s="137"/>
      <c r="DGP3304" s="137"/>
      <c r="DGQ3304" s="137"/>
      <c r="DGR3304" s="137"/>
      <c r="DGS3304" s="137"/>
      <c r="DGT3304" s="137"/>
      <c r="DGU3304" s="137"/>
      <c r="DGV3304" s="137"/>
      <c r="DGW3304" s="137"/>
      <c r="DGX3304" s="137"/>
      <c r="DGY3304" s="137"/>
      <c r="DGZ3304" s="137"/>
      <c r="DHA3304" s="137"/>
      <c r="DHB3304" s="137"/>
      <c r="DHC3304" s="137"/>
      <c r="DHD3304" s="137"/>
      <c r="DHE3304" s="137"/>
      <c r="DHF3304" s="137"/>
      <c r="DHG3304" s="137"/>
      <c r="DHH3304" s="137"/>
      <c r="DHI3304" s="137"/>
      <c r="DHJ3304" s="137"/>
      <c r="DHK3304" s="137"/>
      <c r="DHL3304" s="137"/>
      <c r="DHM3304" s="137"/>
      <c r="DHN3304" s="137"/>
      <c r="DHO3304" s="137"/>
    </row>
    <row r="3305" spans="1:2927" s="148" customFormat="1" ht="24" customHeight="1" outlineLevel="1" x14ac:dyDescent="0.35">
      <c r="A3305" s="83" t="s">
        <v>4556</v>
      </c>
      <c r="B3305" s="109" t="s">
        <v>4557</v>
      </c>
      <c r="C3305" s="85"/>
      <c r="D3305" s="86"/>
      <c r="E3305" s="101"/>
      <c r="F3305" s="101"/>
      <c r="G3305" s="101"/>
      <c r="H3305" s="101"/>
      <c r="I3305" s="101">
        <f t="shared" si="201"/>
        <v>0</v>
      </c>
      <c r="J3305" s="101"/>
      <c r="K3305" s="101"/>
      <c r="L3305" s="101"/>
      <c r="M3305" s="101"/>
      <c r="N3305" s="101">
        <f t="shared" si="200"/>
        <v>0</v>
      </c>
      <c r="O3305" s="88">
        <v>46126</v>
      </c>
      <c r="P3305" s="88">
        <v>46157</v>
      </c>
      <c r="Q3305" s="89">
        <v>0.15</v>
      </c>
      <c r="R3305" s="90" t="s">
        <v>33</v>
      </c>
      <c r="S3305" s="405"/>
      <c r="T3305" s="405"/>
      <c r="U3305" s="406"/>
      <c r="V3305" s="137"/>
      <c r="W3305" s="137"/>
      <c r="X3305" s="137"/>
      <c r="Y3305" s="137"/>
      <c r="Z3305" s="137"/>
      <c r="AA3305" s="137"/>
      <c r="AB3305" s="137"/>
      <c r="AC3305" s="137"/>
      <c r="AD3305" s="137"/>
      <c r="AE3305" s="137"/>
      <c r="AF3305" s="137"/>
      <c r="AG3305" s="137"/>
      <c r="AH3305" s="137"/>
      <c r="AI3305" s="137"/>
      <c r="AJ3305" s="137"/>
      <c r="AK3305" s="137"/>
      <c r="AL3305" s="137"/>
      <c r="AM3305" s="137"/>
      <c r="AN3305" s="137"/>
      <c r="AO3305" s="137"/>
      <c r="AP3305" s="137"/>
      <c r="AQ3305" s="137"/>
      <c r="AR3305" s="137"/>
      <c r="AS3305" s="137"/>
      <c r="AT3305" s="137"/>
      <c r="AU3305" s="137"/>
      <c r="AV3305" s="137"/>
      <c r="AW3305" s="137"/>
      <c r="AX3305" s="137"/>
      <c r="AY3305" s="137"/>
      <c r="AZ3305" s="137"/>
      <c r="BA3305" s="137"/>
      <c r="BB3305" s="137"/>
      <c r="BC3305" s="137"/>
      <c r="BD3305" s="137"/>
      <c r="BE3305" s="137"/>
      <c r="BF3305" s="137"/>
      <c r="BG3305" s="137"/>
      <c r="BH3305" s="137"/>
      <c r="BI3305" s="137"/>
      <c r="BJ3305" s="137"/>
      <c r="BK3305" s="137"/>
      <c r="BL3305" s="137"/>
      <c r="BM3305" s="137"/>
      <c r="BN3305" s="137"/>
      <c r="BO3305" s="137"/>
      <c r="BP3305" s="137"/>
      <c r="BQ3305" s="137"/>
      <c r="BR3305" s="137"/>
      <c r="BS3305" s="137"/>
      <c r="BT3305" s="137"/>
      <c r="BU3305" s="137"/>
      <c r="BV3305" s="137"/>
      <c r="BW3305" s="137"/>
      <c r="BX3305" s="137"/>
      <c r="BY3305" s="137"/>
      <c r="BZ3305" s="137"/>
      <c r="CA3305" s="137"/>
      <c r="CB3305" s="137"/>
      <c r="CC3305" s="137"/>
      <c r="CD3305" s="137"/>
      <c r="CE3305" s="137"/>
      <c r="CF3305" s="137"/>
      <c r="CG3305" s="137"/>
      <c r="CH3305" s="137"/>
      <c r="CI3305" s="137"/>
      <c r="CJ3305" s="137"/>
      <c r="CK3305" s="137"/>
      <c r="CL3305" s="137"/>
      <c r="CM3305" s="137"/>
      <c r="CN3305" s="137"/>
      <c r="CO3305" s="137"/>
      <c r="CP3305" s="137"/>
      <c r="CQ3305" s="137"/>
      <c r="CR3305" s="137"/>
      <c r="CS3305" s="137"/>
      <c r="CT3305" s="137"/>
      <c r="CU3305" s="137"/>
      <c r="CV3305" s="137"/>
      <c r="CW3305" s="137"/>
      <c r="CX3305" s="137"/>
      <c r="CY3305" s="137"/>
      <c r="CZ3305" s="137"/>
      <c r="DA3305" s="137"/>
      <c r="DB3305" s="137"/>
      <c r="DC3305" s="137"/>
      <c r="DD3305" s="137"/>
      <c r="DE3305" s="137"/>
      <c r="DF3305" s="137"/>
      <c r="DG3305" s="137"/>
      <c r="DH3305" s="137"/>
      <c r="DI3305" s="137"/>
      <c r="DJ3305" s="137"/>
      <c r="DK3305" s="137"/>
      <c r="DL3305" s="137"/>
      <c r="DM3305" s="137"/>
      <c r="DN3305" s="137"/>
      <c r="DO3305" s="137"/>
      <c r="DP3305" s="137"/>
      <c r="DQ3305" s="137"/>
      <c r="DR3305" s="137"/>
      <c r="DS3305" s="137"/>
      <c r="DT3305" s="137"/>
      <c r="DU3305" s="137"/>
      <c r="DV3305" s="137"/>
      <c r="DW3305" s="137"/>
      <c r="DX3305" s="137"/>
      <c r="DY3305" s="137"/>
      <c r="DZ3305" s="137"/>
      <c r="EA3305" s="137"/>
      <c r="EB3305" s="137"/>
      <c r="EC3305" s="137"/>
      <c r="ED3305" s="137"/>
      <c r="EE3305" s="137"/>
      <c r="EF3305" s="137"/>
      <c r="EG3305" s="137"/>
      <c r="EH3305" s="137"/>
      <c r="EI3305" s="137"/>
      <c r="EJ3305" s="137"/>
      <c r="EK3305" s="137"/>
      <c r="EL3305" s="137"/>
      <c r="EM3305" s="137"/>
      <c r="EN3305" s="137"/>
      <c r="EO3305" s="137"/>
      <c r="EP3305" s="137"/>
      <c r="EQ3305" s="137"/>
      <c r="ER3305" s="137"/>
      <c r="ES3305" s="137"/>
      <c r="ET3305" s="137"/>
      <c r="EU3305" s="137"/>
      <c r="EV3305" s="137"/>
      <c r="EW3305" s="137"/>
      <c r="EX3305" s="137"/>
      <c r="EY3305" s="137"/>
      <c r="EZ3305" s="137"/>
      <c r="FA3305" s="137"/>
      <c r="FB3305" s="137"/>
      <c r="FC3305" s="137"/>
      <c r="FD3305" s="137"/>
      <c r="FE3305" s="137"/>
      <c r="FF3305" s="137"/>
      <c r="FG3305" s="137"/>
      <c r="FH3305" s="137"/>
      <c r="FI3305" s="137"/>
      <c r="FJ3305" s="137"/>
      <c r="FK3305" s="137"/>
      <c r="FL3305" s="137"/>
      <c r="FM3305" s="137"/>
      <c r="FN3305" s="137"/>
      <c r="FO3305" s="137"/>
      <c r="FP3305" s="137"/>
      <c r="FQ3305" s="137"/>
      <c r="FR3305" s="137"/>
      <c r="FS3305" s="137"/>
      <c r="FT3305" s="137"/>
      <c r="FU3305" s="137"/>
      <c r="FV3305" s="137"/>
      <c r="FW3305" s="137"/>
      <c r="FX3305" s="137"/>
      <c r="FY3305" s="137"/>
      <c r="FZ3305" s="137"/>
      <c r="GA3305" s="137"/>
      <c r="GB3305" s="137"/>
      <c r="GC3305" s="137"/>
      <c r="GD3305" s="137"/>
      <c r="GE3305" s="137"/>
      <c r="GF3305" s="137"/>
      <c r="GG3305" s="137"/>
      <c r="GH3305" s="137"/>
      <c r="GI3305" s="137"/>
      <c r="GJ3305" s="137"/>
      <c r="GK3305" s="137"/>
      <c r="GL3305" s="137"/>
      <c r="GM3305" s="137"/>
      <c r="GN3305" s="137"/>
      <c r="GO3305" s="137"/>
      <c r="GP3305" s="137"/>
      <c r="GQ3305" s="137"/>
      <c r="GR3305" s="137"/>
      <c r="GS3305" s="137"/>
      <c r="GT3305" s="137"/>
      <c r="GU3305" s="137"/>
      <c r="GV3305" s="137"/>
      <c r="GW3305" s="137"/>
      <c r="GX3305" s="137"/>
      <c r="GY3305" s="137"/>
      <c r="GZ3305" s="137"/>
      <c r="HA3305" s="137"/>
      <c r="HB3305" s="137"/>
      <c r="HC3305" s="137"/>
      <c r="HD3305" s="137"/>
      <c r="HE3305" s="137"/>
      <c r="HF3305" s="137"/>
      <c r="HG3305" s="137"/>
      <c r="HH3305" s="137"/>
      <c r="HI3305" s="137"/>
      <c r="HJ3305" s="137"/>
      <c r="HK3305" s="137"/>
      <c r="HL3305" s="137"/>
      <c r="HM3305" s="137"/>
      <c r="HN3305" s="137"/>
      <c r="HO3305" s="137"/>
      <c r="HP3305" s="137"/>
      <c r="HQ3305" s="137"/>
      <c r="HR3305" s="137"/>
      <c r="HS3305" s="137"/>
      <c r="HT3305" s="137"/>
      <c r="HU3305" s="137"/>
      <c r="HV3305" s="137"/>
      <c r="HW3305" s="137"/>
      <c r="HX3305" s="137"/>
      <c r="HY3305" s="137"/>
      <c r="HZ3305" s="137"/>
      <c r="IA3305" s="137"/>
      <c r="IB3305" s="137"/>
      <c r="IC3305" s="137"/>
      <c r="ID3305" s="137"/>
      <c r="IE3305" s="137"/>
      <c r="IF3305" s="137"/>
      <c r="IG3305" s="137"/>
      <c r="IH3305" s="137"/>
      <c r="II3305" s="137"/>
      <c r="IJ3305" s="137"/>
      <c r="IK3305" s="137"/>
      <c r="IL3305" s="137"/>
      <c r="IM3305" s="137"/>
      <c r="IN3305" s="137"/>
      <c r="IO3305" s="137"/>
      <c r="IP3305" s="137"/>
      <c r="IQ3305" s="137"/>
      <c r="IR3305" s="137"/>
      <c r="IS3305" s="137"/>
      <c r="IT3305" s="137"/>
      <c r="IU3305" s="137"/>
      <c r="IV3305" s="137"/>
      <c r="IW3305" s="137"/>
      <c r="IX3305" s="137"/>
      <c r="IY3305" s="137"/>
      <c r="IZ3305" s="137"/>
      <c r="JA3305" s="137"/>
      <c r="JB3305" s="137"/>
      <c r="JC3305" s="137"/>
      <c r="JD3305" s="137"/>
      <c r="JE3305" s="137"/>
      <c r="JF3305" s="137"/>
      <c r="JG3305" s="137"/>
      <c r="JH3305" s="137"/>
      <c r="JI3305" s="137"/>
      <c r="JJ3305" s="137"/>
      <c r="JK3305" s="137"/>
      <c r="JL3305" s="137"/>
      <c r="JM3305" s="137"/>
      <c r="JN3305" s="137"/>
      <c r="JO3305" s="137"/>
      <c r="JP3305" s="137"/>
      <c r="JQ3305" s="137"/>
      <c r="JR3305" s="137"/>
      <c r="JS3305" s="137"/>
      <c r="JT3305" s="137"/>
      <c r="JU3305" s="137"/>
      <c r="JV3305" s="137"/>
      <c r="JW3305" s="137"/>
      <c r="JX3305" s="137"/>
      <c r="JY3305" s="137"/>
      <c r="JZ3305" s="137"/>
      <c r="KA3305" s="137"/>
      <c r="KB3305" s="137"/>
      <c r="KC3305" s="137"/>
      <c r="KD3305" s="137"/>
      <c r="KE3305" s="137"/>
      <c r="KF3305" s="137"/>
      <c r="KG3305" s="137"/>
      <c r="KH3305" s="137"/>
      <c r="KI3305" s="137"/>
      <c r="KJ3305" s="137"/>
      <c r="KK3305" s="137"/>
      <c r="KL3305" s="137"/>
      <c r="KM3305" s="137"/>
      <c r="KN3305" s="137"/>
      <c r="KO3305" s="137"/>
      <c r="KP3305" s="137"/>
      <c r="KQ3305" s="137"/>
      <c r="KR3305" s="137"/>
      <c r="KS3305" s="137"/>
      <c r="KT3305" s="137"/>
      <c r="KU3305" s="137"/>
      <c r="KV3305" s="137"/>
      <c r="KW3305" s="137"/>
      <c r="KX3305" s="137"/>
      <c r="KY3305" s="137"/>
      <c r="KZ3305" s="137"/>
      <c r="LA3305" s="137"/>
      <c r="LB3305" s="137"/>
      <c r="LC3305" s="137"/>
      <c r="LD3305" s="137"/>
      <c r="LE3305" s="137"/>
      <c r="LF3305" s="137"/>
      <c r="LG3305" s="137"/>
      <c r="LH3305" s="137"/>
      <c r="LI3305" s="137"/>
      <c r="LJ3305" s="137"/>
      <c r="LK3305" s="137"/>
      <c r="LL3305" s="137"/>
      <c r="LM3305" s="137"/>
      <c r="LN3305" s="137"/>
      <c r="LO3305" s="137"/>
      <c r="LP3305" s="137"/>
      <c r="LQ3305" s="137"/>
      <c r="LR3305" s="137"/>
      <c r="LS3305" s="137"/>
      <c r="LT3305" s="137"/>
      <c r="LU3305" s="137"/>
      <c r="LV3305" s="137"/>
      <c r="LW3305" s="137"/>
      <c r="LX3305" s="137"/>
      <c r="LY3305" s="137"/>
      <c r="LZ3305" s="137"/>
      <c r="MA3305" s="137"/>
      <c r="MB3305" s="137"/>
      <c r="MC3305" s="137"/>
      <c r="MD3305" s="137"/>
      <c r="ME3305" s="137"/>
      <c r="MF3305" s="137"/>
      <c r="MG3305" s="137"/>
      <c r="MH3305" s="137"/>
      <c r="MI3305" s="137"/>
      <c r="MJ3305" s="137"/>
      <c r="MK3305" s="137"/>
      <c r="ML3305" s="137"/>
      <c r="MM3305" s="137"/>
      <c r="MN3305" s="137"/>
      <c r="MO3305" s="137"/>
      <c r="MP3305" s="137"/>
      <c r="MQ3305" s="137"/>
      <c r="MR3305" s="137"/>
      <c r="MS3305" s="137"/>
      <c r="MT3305" s="137"/>
      <c r="MU3305" s="137"/>
      <c r="MV3305" s="137"/>
      <c r="MW3305" s="137"/>
      <c r="MX3305" s="137"/>
      <c r="MY3305" s="137"/>
      <c r="MZ3305" s="137"/>
      <c r="NA3305" s="137"/>
      <c r="NB3305" s="137"/>
      <c r="NC3305" s="137"/>
      <c r="ND3305" s="137"/>
      <c r="NE3305" s="137"/>
      <c r="NF3305" s="137"/>
      <c r="NG3305" s="137"/>
      <c r="NH3305" s="137"/>
      <c r="NI3305" s="137"/>
      <c r="NJ3305" s="137"/>
      <c r="NK3305" s="137"/>
      <c r="NL3305" s="137"/>
      <c r="NM3305" s="137"/>
      <c r="NN3305" s="137"/>
      <c r="NO3305" s="137"/>
      <c r="NP3305" s="137"/>
      <c r="NQ3305" s="137"/>
      <c r="NR3305" s="137"/>
      <c r="NS3305" s="137"/>
      <c r="NT3305" s="137"/>
      <c r="NU3305" s="137"/>
      <c r="NV3305" s="137"/>
      <c r="NW3305" s="137"/>
      <c r="NX3305" s="137"/>
      <c r="NY3305" s="137"/>
      <c r="NZ3305" s="137"/>
      <c r="OA3305" s="137"/>
      <c r="OB3305" s="137"/>
      <c r="OC3305" s="137"/>
      <c r="OD3305" s="137"/>
      <c r="OE3305" s="137"/>
      <c r="OF3305" s="137"/>
      <c r="OG3305" s="137"/>
      <c r="OH3305" s="137"/>
      <c r="OI3305" s="137"/>
      <c r="OJ3305" s="137"/>
      <c r="OK3305" s="137"/>
      <c r="OL3305" s="137"/>
      <c r="OM3305" s="137"/>
      <c r="ON3305" s="137"/>
      <c r="OO3305" s="137"/>
      <c r="OP3305" s="137"/>
      <c r="OQ3305" s="137"/>
      <c r="OR3305" s="137"/>
      <c r="OS3305" s="137"/>
      <c r="OT3305" s="137"/>
      <c r="OU3305" s="137"/>
      <c r="OV3305" s="137"/>
      <c r="OW3305" s="137"/>
      <c r="OX3305" s="137"/>
      <c r="OY3305" s="137"/>
      <c r="OZ3305" s="137"/>
      <c r="PA3305" s="137"/>
      <c r="PB3305" s="137"/>
      <c r="PC3305" s="137"/>
      <c r="PD3305" s="137"/>
      <c r="PE3305" s="137"/>
      <c r="PF3305" s="137"/>
      <c r="PG3305" s="137"/>
      <c r="PH3305" s="137"/>
      <c r="PI3305" s="137"/>
      <c r="PJ3305" s="137"/>
      <c r="PK3305" s="137"/>
      <c r="PL3305" s="137"/>
      <c r="PM3305" s="137"/>
      <c r="PN3305" s="137"/>
      <c r="PO3305" s="137"/>
      <c r="PP3305" s="137"/>
      <c r="PQ3305" s="137"/>
      <c r="PR3305" s="137"/>
      <c r="PS3305" s="137"/>
      <c r="PT3305" s="137"/>
      <c r="PU3305" s="137"/>
      <c r="PV3305" s="137"/>
      <c r="PW3305" s="137"/>
      <c r="PX3305" s="137"/>
      <c r="PY3305" s="137"/>
      <c r="PZ3305" s="137"/>
      <c r="QA3305" s="137"/>
      <c r="QB3305" s="137"/>
      <c r="QC3305" s="137"/>
      <c r="QD3305" s="137"/>
      <c r="QE3305" s="137"/>
      <c r="QF3305" s="137"/>
      <c r="QG3305" s="137"/>
      <c r="QH3305" s="137"/>
      <c r="QI3305" s="137"/>
      <c r="QJ3305" s="137"/>
      <c r="QK3305" s="137"/>
      <c r="QL3305" s="137"/>
      <c r="QM3305" s="137"/>
      <c r="QN3305" s="137"/>
      <c r="QO3305" s="137"/>
      <c r="QP3305" s="137"/>
      <c r="QQ3305" s="137"/>
      <c r="QR3305" s="137"/>
      <c r="QS3305" s="137"/>
      <c r="QT3305" s="137"/>
      <c r="QU3305" s="137"/>
      <c r="QV3305" s="137"/>
      <c r="QW3305" s="137"/>
      <c r="QX3305" s="137"/>
      <c r="QY3305" s="137"/>
      <c r="QZ3305" s="137"/>
      <c r="RA3305" s="137"/>
      <c r="RB3305" s="137"/>
      <c r="RC3305" s="137"/>
      <c r="RD3305" s="137"/>
      <c r="RE3305" s="137"/>
      <c r="RF3305" s="137"/>
      <c r="RG3305" s="137"/>
      <c r="RH3305" s="137"/>
      <c r="RI3305" s="137"/>
      <c r="RJ3305" s="137"/>
      <c r="RK3305" s="137"/>
      <c r="RL3305" s="137"/>
      <c r="RM3305" s="137"/>
      <c r="RN3305" s="137"/>
      <c r="RO3305" s="137"/>
      <c r="RP3305" s="137"/>
      <c r="RQ3305" s="137"/>
      <c r="RR3305" s="137"/>
      <c r="RS3305" s="137"/>
      <c r="RT3305" s="137"/>
      <c r="RU3305" s="137"/>
      <c r="RV3305" s="137"/>
      <c r="RW3305" s="137"/>
      <c r="RX3305" s="137"/>
      <c r="RY3305" s="137"/>
      <c r="RZ3305" s="137"/>
      <c r="SA3305" s="137"/>
      <c r="SB3305" s="137"/>
      <c r="SC3305" s="137"/>
      <c r="SD3305" s="137"/>
      <c r="SE3305" s="137"/>
      <c r="SF3305" s="137"/>
      <c r="SG3305" s="137"/>
      <c r="SH3305" s="137"/>
      <c r="SI3305" s="137"/>
      <c r="SJ3305" s="137"/>
      <c r="SK3305" s="137"/>
      <c r="SL3305" s="137"/>
      <c r="SM3305" s="137"/>
      <c r="SN3305" s="137"/>
      <c r="SO3305" s="137"/>
      <c r="SP3305" s="137"/>
      <c r="SQ3305" s="137"/>
      <c r="SR3305" s="137"/>
      <c r="SS3305" s="137"/>
      <c r="ST3305" s="137"/>
      <c r="SU3305" s="137"/>
      <c r="SV3305" s="137"/>
      <c r="SW3305" s="137"/>
      <c r="SX3305" s="137"/>
      <c r="SY3305" s="137"/>
      <c r="SZ3305" s="137"/>
      <c r="TA3305" s="137"/>
      <c r="TB3305" s="137"/>
      <c r="TC3305" s="137"/>
      <c r="TD3305" s="137"/>
      <c r="TE3305" s="137"/>
      <c r="TF3305" s="137"/>
      <c r="TG3305" s="137"/>
      <c r="TH3305" s="137"/>
      <c r="TI3305" s="137"/>
      <c r="TJ3305" s="137"/>
      <c r="TK3305" s="137"/>
      <c r="TL3305" s="137"/>
      <c r="TM3305" s="137"/>
      <c r="TN3305" s="137"/>
      <c r="TO3305" s="137"/>
      <c r="TP3305" s="137"/>
      <c r="TQ3305" s="137"/>
      <c r="TR3305" s="137"/>
      <c r="TS3305" s="137"/>
      <c r="TT3305" s="137"/>
      <c r="TU3305" s="137"/>
      <c r="TV3305" s="137"/>
      <c r="TW3305" s="137"/>
      <c r="TX3305" s="137"/>
      <c r="TY3305" s="137"/>
      <c r="TZ3305" s="137"/>
      <c r="UA3305" s="137"/>
      <c r="UB3305" s="137"/>
      <c r="UC3305" s="137"/>
      <c r="UD3305" s="137"/>
      <c r="UE3305" s="137"/>
      <c r="UF3305" s="137"/>
      <c r="UG3305" s="137"/>
      <c r="UH3305" s="137"/>
      <c r="UI3305" s="137"/>
      <c r="UJ3305" s="137"/>
      <c r="UK3305" s="137"/>
      <c r="UL3305" s="137"/>
      <c r="UM3305" s="137"/>
      <c r="UN3305" s="137"/>
      <c r="UO3305" s="137"/>
      <c r="UP3305" s="137"/>
      <c r="UQ3305" s="137"/>
      <c r="UR3305" s="137"/>
      <c r="US3305" s="137"/>
      <c r="UT3305" s="137"/>
      <c r="UU3305" s="137"/>
      <c r="UV3305" s="137"/>
      <c r="UW3305" s="137"/>
      <c r="UX3305" s="137"/>
      <c r="UY3305" s="137"/>
      <c r="UZ3305" s="137"/>
      <c r="VA3305" s="137"/>
      <c r="VB3305" s="137"/>
      <c r="VC3305" s="137"/>
      <c r="VD3305" s="137"/>
      <c r="VE3305" s="137"/>
      <c r="VF3305" s="137"/>
      <c r="VG3305" s="137"/>
      <c r="VH3305" s="137"/>
      <c r="VI3305" s="137"/>
      <c r="VJ3305" s="137"/>
      <c r="VK3305" s="137"/>
      <c r="VL3305" s="137"/>
      <c r="VM3305" s="137"/>
      <c r="VN3305" s="137"/>
      <c r="VO3305" s="137"/>
      <c r="VP3305" s="137"/>
      <c r="VQ3305" s="137"/>
      <c r="VR3305" s="137"/>
      <c r="VS3305" s="137"/>
      <c r="VT3305" s="137"/>
      <c r="VU3305" s="137"/>
      <c r="VV3305" s="137"/>
      <c r="VW3305" s="137"/>
      <c r="VX3305" s="137"/>
      <c r="VY3305" s="137"/>
      <c r="VZ3305" s="137"/>
      <c r="WA3305" s="137"/>
      <c r="WB3305" s="137"/>
      <c r="WC3305" s="137"/>
      <c r="WD3305" s="137"/>
      <c r="WE3305" s="137"/>
      <c r="WF3305" s="137"/>
      <c r="WG3305" s="137"/>
      <c r="WH3305" s="137"/>
      <c r="WI3305" s="137"/>
      <c r="WJ3305" s="137"/>
      <c r="WK3305" s="137"/>
      <c r="WL3305" s="137"/>
      <c r="WM3305" s="137"/>
      <c r="WN3305" s="137"/>
      <c r="WO3305" s="137"/>
      <c r="WP3305" s="137"/>
      <c r="WQ3305" s="137"/>
      <c r="WR3305" s="137"/>
      <c r="WS3305" s="137"/>
      <c r="WT3305" s="137"/>
      <c r="WU3305" s="137"/>
      <c r="WV3305" s="137"/>
      <c r="WW3305" s="137"/>
      <c r="WX3305" s="137"/>
      <c r="WY3305" s="137"/>
      <c r="WZ3305" s="137"/>
      <c r="XA3305" s="137"/>
      <c r="XB3305" s="137"/>
      <c r="XC3305" s="137"/>
      <c r="XD3305" s="137"/>
      <c r="XE3305" s="137"/>
      <c r="XF3305" s="137"/>
      <c r="XG3305" s="137"/>
      <c r="XH3305" s="137"/>
      <c r="XI3305" s="137"/>
      <c r="XJ3305" s="137"/>
      <c r="XK3305" s="137"/>
      <c r="XL3305" s="137"/>
      <c r="XM3305" s="137"/>
      <c r="XN3305" s="137"/>
      <c r="XO3305" s="137"/>
      <c r="XP3305" s="137"/>
      <c r="XQ3305" s="137"/>
      <c r="XR3305" s="137"/>
      <c r="XS3305" s="137"/>
      <c r="XT3305" s="137"/>
      <c r="XU3305" s="137"/>
      <c r="XV3305" s="137"/>
      <c r="XW3305" s="137"/>
      <c r="XX3305" s="137"/>
      <c r="XY3305" s="137"/>
      <c r="XZ3305" s="137"/>
      <c r="YA3305" s="137"/>
      <c r="YB3305" s="137"/>
      <c r="YC3305" s="137"/>
      <c r="YD3305" s="137"/>
      <c r="YE3305" s="137"/>
      <c r="YF3305" s="137"/>
      <c r="YG3305" s="137"/>
      <c r="YH3305" s="137"/>
      <c r="YI3305" s="137"/>
      <c r="YJ3305" s="137"/>
      <c r="YK3305" s="137"/>
      <c r="YL3305" s="137"/>
      <c r="YM3305" s="137"/>
      <c r="YN3305" s="137"/>
      <c r="YO3305" s="137"/>
      <c r="YP3305" s="137"/>
      <c r="YQ3305" s="137"/>
      <c r="YR3305" s="137"/>
      <c r="YS3305" s="137"/>
      <c r="YT3305" s="137"/>
      <c r="YU3305" s="137"/>
      <c r="YV3305" s="137"/>
      <c r="YW3305" s="137"/>
      <c r="YX3305" s="137"/>
      <c r="YY3305" s="137"/>
      <c r="YZ3305" s="137"/>
      <c r="ZA3305" s="137"/>
      <c r="ZB3305" s="137"/>
      <c r="ZC3305" s="137"/>
      <c r="ZD3305" s="137"/>
      <c r="ZE3305" s="137"/>
      <c r="ZF3305" s="137"/>
      <c r="ZG3305" s="137"/>
      <c r="ZH3305" s="137"/>
      <c r="ZI3305" s="137"/>
      <c r="ZJ3305" s="137"/>
      <c r="ZK3305" s="137"/>
      <c r="ZL3305" s="137"/>
      <c r="ZM3305" s="137"/>
      <c r="ZN3305" s="137"/>
      <c r="ZO3305" s="137"/>
      <c r="ZP3305" s="137"/>
      <c r="ZQ3305" s="137"/>
      <c r="ZR3305" s="137"/>
      <c r="ZS3305" s="137"/>
      <c r="ZT3305" s="137"/>
      <c r="ZU3305" s="137"/>
      <c r="ZV3305" s="137"/>
      <c r="ZW3305" s="137"/>
      <c r="ZX3305" s="137"/>
      <c r="ZY3305" s="137"/>
      <c r="ZZ3305" s="137"/>
      <c r="AAA3305" s="137"/>
      <c r="AAB3305" s="137"/>
      <c r="AAC3305" s="137"/>
      <c r="AAD3305" s="137"/>
      <c r="AAE3305" s="137"/>
      <c r="AAF3305" s="137"/>
      <c r="AAG3305" s="137"/>
      <c r="AAH3305" s="137"/>
      <c r="AAI3305" s="137"/>
      <c r="AAJ3305" s="137"/>
      <c r="AAK3305" s="137"/>
      <c r="AAL3305" s="137"/>
      <c r="AAM3305" s="137"/>
      <c r="AAN3305" s="137"/>
      <c r="AAO3305" s="137"/>
      <c r="AAP3305" s="137"/>
      <c r="AAQ3305" s="137"/>
      <c r="AAR3305" s="137"/>
      <c r="AAS3305" s="137"/>
      <c r="AAT3305" s="137"/>
      <c r="AAU3305" s="137"/>
      <c r="AAV3305" s="137"/>
      <c r="AAW3305" s="137"/>
      <c r="AAX3305" s="137"/>
      <c r="AAY3305" s="137"/>
      <c r="AAZ3305" s="137"/>
      <c r="ABA3305" s="137"/>
      <c r="ABB3305" s="137"/>
      <c r="ABC3305" s="137"/>
      <c r="ABD3305" s="137"/>
      <c r="ABE3305" s="137"/>
      <c r="ABF3305" s="137"/>
      <c r="ABG3305" s="137"/>
      <c r="ABH3305" s="137"/>
      <c r="ABI3305" s="137"/>
      <c r="ABJ3305" s="137"/>
      <c r="ABK3305" s="137"/>
      <c r="ABL3305" s="137"/>
      <c r="ABM3305" s="137"/>
      <c r="ABN3305" s="137"/>
      <c r="ABO3305" s="137"/>
      <c r="ABP3305" s="137"/>
      <c r="ABQ3305" s="137"/>
      <c r="ABR3305" s="137"/>
      <c r="ABS3305" s="137"/>
      <c r="ABT3305" s="137"/>
      <c r="ABU3305" s="137"/>
      <c r="ABV3305" s="137"/>
      <c r="ABW3305" s="137"/>
      <c r="ABX3305" s="137"/>
      <c r="ABY3305" s="137"/>
      <c r="ABZ3305" s="137"/>
      <c r="ACA3305" s="137"/>
      <c r="ACB3305" s="137"/>
      <c r="ACC3305" s="137"/>
      <c r="ACD3305" s="137"/>
      <c r="ACE3305" s="137"/>
      <c r="ACF3305" s="137"/>
      <c r="ACG3305" s="137"/>
      <c r="ACH3305" s="137"/>
      <c r="ACI3305" s="137"/>
      <c r="ACJ3305" s="137"/>
      <c r="ACK3305" s="137"/>
      <c r="ACL3305" s="137"/>
      <c r="ACM3305" s="137"/>
      <c r="ACN3305" s="137"/>
      <c r="ACO3305" s="137"/>
      <c r="ACP3305" s="137"/>
      <c r="ACQ3305" s="137"/>
      <c r="ACR3305" s="137"/>
      <c r="ACS3305" s="137"/>
      <c r="ACT3305" s="137"/>
      <c r="ACU3305" s="137"/>
      <c r="ACV3305" s="137"/>
      <c r="ACW3305" s="137"/>
      <c r="ACX3305" s="137"/>
      <c r="ACY3305" s="137"/>
      <c r="ACZ3305" s="137"/>
      <c r="ADA3305" s="137"/>
      <c r="ADB3305" s="137"/>
      <c r="ADC3305" s="137"/>
      <c r="ADD3305" s="137"/>
      <c r="ADE3305" s="137"/>
      <c r="ADF3305" s="137"/>
      <c r="ADG3305" s="137"/>
      <c r="ADH3305" s="137"/>
      <c r="ADI3305" s="137"/>
      <c r="ADJ3305" s="137"/>
      <c r="ADK3305" s="137"/>
      <c r="ADL3305" s="137"/>
      <c r="ADM3305" s="137"/>
      <c r="ADN3305" s="137"/>
      <c r="ADO3305" s="137"/>
      <c r="ADP3305" s="137"/>
      <c r="ADQ3305" s="137"/>
      <c r="ADR3305" s="137"/>
      <c r="ADS3305" s="137"/>
      <c r="ADT3305" s="137"/>
      <c r="ADU3305" s="137"/>
      <c r="ADV3305" s="137"/>
      <c r="ADW3305" s="137"/>
      <c r="ADX3305" s="137"/>
      <c r="ADY3305" s="137"/>
      <c r="ADZ3305" s="137"/>
      <c r="AEA3305" s="137"/>
      <c r="AEB3305" s="137"/>
      <c r="AEC3305" s="137"/>
      <c r="AED3305" s="137"/>
      <c r="AEE3305" s="137"/>
      <c r="AEF3305" s="137"/>
      <c r="AEG3305" s="137"/>
      <c r="AEH3305" s="137"/>
      <c r="AEI3305" s="137"/>
      <c r="AEJ3305" s="137"/>
      <c r="AEK3305" s="137"/>
      <c r="AEL3305" s="137"/>
      <c r="AEM3305" s="137"/>
      <c r="AEN3305" s="137"/>
      <c r="AEO3305" s="137"/>
      <c r="AEP3305" s="137"/>
      <c r="AEQ3305" s="137"/>
      <c r="AER3305" s="137"/>
      <c r="AES3305" s="137"/>
      <c r="AET3305" s="137"/>
      <c r="AEU3305" s="137"/>
      <c r="AEV3305" s="137"/>
      <c r="AEW3305" s="137"/>
      <c r="AEX3305" s="137"/>
      <c r="AEY3305" s="137"/>
      <c r="AEZ3305" s="137"/>
      <c r="AFA3305" s="137"/>
      <c r="AFB3305" s="137"/>
      <c r="AFC3305" s="137"/>
      <c r="AFD3305" s="137"/>
      <c r="AFE3305" s="137"/>
      <c r="AFF3305" s="137"/>
      <c r="AFG3305" s="137"/>
      <c r="AFH3305" s="137"/>
      <c r="AFI3305" s="137"/>
      <c r="AFJ3305" s="137"/>
      <c r="AFK3305" s="137"/>
      <c r="AFL3305" s="137"/>
      <c r="AFM3305" s="137"/>
      <c r="AFN3305" s="137"/>
      <c r="AFO3305" s="137"/>
      <c r="AFP3305" s="137"/>
      <c r="AFQ3305" s="137"/>
      <c r="AFR3305" s="137"/>
      <c r="AFS3305" s="137"/>
      <c r="AFT3305" s="137"/>
      <c r="AFU3305" s="137"/>
      <c r="AFV3305" s="137"/>
      <c r="AFW3305" s="137"/>
      <c r="AFX3305" s="137"/>
      <c r="AFY3305" s="137"/>
      <c r="AFZ3305" s="137"/>
      <c r="AGA3305" s="137"/>
      <c r="AGB3305" s="137"/>
      <c r="AGC3305" s="137"/>
      <c r="AGD3305" s="137"/>
      <c r="AGE3305" s="137"/>
      <c r="AGF3305" s="137"/>
      <c r="AGG3305" s="137"/>
      <c r="AGH3305" s="137"/>
      <c r="AGI3305" s="137"/>
      <c r="AGJ3305" s="137"/>
      <c r="AGK3305" s="137"/>
      <c r="AGL3305" s="137"/>
      <c r="AGM3305" s="137"/>
      <c r="AGN3305" s="137"/>
      <c r="AGO3305" s="137"/>
      <c r="AGP3305" s="137"/>
      <c r="AGQ3305" s="137"/>
      <c r="AGR3305" s="137"/>
      <c r="AGS3305" s="137"/>
      <c r="AGT3305" s="137"/>
      <c r="AGU3305" s="137"/>
      <c r="AGV3305" s="137"/>
      <c r="AGW3305" s="137"/>
      <c r="AGX3305" s="137"/>
      <c r="AGY3305" s="137"/>
      <c r="AGZ3305" s="137"/>
      <c r="AHA3305" s="137"/>
      <c r="AHB3305" s="137"/>
      <c r="AHC3305" s="137"/>
      <c r="AHD3305" s="137"/>
      <c r="AHE3305" s="137"/>
      <c r="AHF3305" s="137"/>
      <c r="AHG3305" s="137"/>
      <c r="AHH3305" s="137"/>
      <c r="AHI3305" s="137"/>
      <c r="AHJ3305" s="137"/>
      <c r="AHK3305" s="137"/>
      <c r="AHL3305" s="137"/>
      <c r="AHM3305" s="137"/>
      <c r="AHN3305" s="137"/>
      <c r="AHO3305" s="137"/>
      <c r="AHP3305" s="137"/>
      <c r="AHQ3305" s="137"/>
      <c r="AHR3305" s="137"/>
      <c r="AHS3305" s="137"/>
      <c r="AHT3305" s="137"/>
      <c r="AHU3305" s="137"/>
      <c r="AHV3305" s="137"/>
      <c r="AHW3305" s="137"/>
      <c r="AHX3305" s="137"/>
      <c r="AHY3305" s="137"/>
      <c r="AHZ3305" s="137"/>
      <c r="AIA3305" s="137"/>
      <c r="AIB3305" s="137"/>
      <c r="AIC3305" s="137"/>
      <c r="AID3305" s="137"/>
      <c r="AIE3305" s="137"/>
      <c r="AIF3305" s="137"/>
      <c r="AIG3305" s="137"/>
      <c r="AIH3305" s="137"/>
      <c r="AII3305" s="137"/>
      <c r="AIJ3305" s="137"/>
      <c r="AIK3305" s="137"/>
      <c r="AIL3305" s="137"/>
      <c r="AIM3305" s="137"/>
      <c r="AIN3305" s="137"/>
      <c r="AIO3305" s="137"/>
      <c r="AIP3305" s="137"/>
      <c r="AIQ3305" s="137"/>
      <c r="AIR3305" s="137"/>
      <c r="AIS3305" s="137"/>
      <c r="AIT3305" s="137"/>
      <c r="AIU3305" s="137"/>
      <c r="AIV3305" s="137"/>
      <c r="AIW3305" s="137"/>
      <c r="AIX3305" s="137"/>
      <c r="AIY3305" s="137"/>
      <c r="AIZ3305" s="137"/>
      <c r="AJA3305" s="137"/>
      <c r="AJB3305" s="137"/>
      <c r="AJC3305" s="137"/>
      <c r="AJD3305" s="137"/>
      <c r="AJE3305" s="137"/>
      <c r="AJF3305" s="137"/>
      <c r="AJG3305" s="137"/>
      <c r="AJH3305" s="137"/>
      <c r="AJI3305" s="137"/>
      <c r="AJJ3305" s="137"/>
      <c r="AJK3305" s="137"/>
      <c r="AJL3305" s="137"/>
      <c r="AJM3305" s="137"/>
      <c r="AJN3305" s="137"/>
      <c r="AJO3305" s="137"/>
      <c r="AJP3305" s="137"/>
      <c r="AJQ3305" s="137"/>
      <c r="AJR3305" s="137"/>
      <c r="AJS3305" s="137"/>
      <c r="AJT3305" s="137"/>
      <c r="AJU3305" s="137"/>
      <c r="AJV3305" s="137"/>
      <c r="AJW3305" s="137"/>
      <c r="AJX3305" s="137"/>
      <c r="AJY3305" s="137"/>
      <c r="AJZ3305" s="137"/>
      <c r="AKA3305" s="137"/>
      <c r="AKB3305" s="137"/>
      <c r="AKC3305" s="137"/>
      <c r="AKD3305" s="137"/>
      <c r="AKE3305" s="137"/>
      <c r="AKF3305" s="137"/>
      <c r="AKG3305" s="137"/>
      <c r="AKH3305" s="137"/>
      <c r="AKI3305" s="137"/>
      <c r="AKJ3305" s="137"/>
      <c r="AKK3305" s="137"/>
      <c r="AKL3305" s="137"/>
      <c r="AKM3305" s="137"/>
      <c r="AKN3305" s="137"/>
      <c r="AKO3305" s="137"/>
      <c r="AKP3305" s="137"/>
      <c r="AKQ3305" s="137"/>
      <c r="AKR3305" s="137"/>
      <c r="AKS3305" s="137"/>
      <c r="AKT3305" s="137"/>
      <c r="AKU3305" s="137"/>
      <c r="AKV3305" s="137"/>
      <c r="AKW3305" s="137"/>
      <c r="AKX3305" s="137"/>
      <c r="AKY3305" s="137"/>
      <c r="AKZ3305" s="137"/>
      <c r="ALA3305" s="137"/>
      <c r="ALB3305" s="137"/>
      <c r="ALC3305" s="137"/>
      <c r="ALD3305" s="137"/>
      <c r="ALE3305" s="137"/>
      <c r="ALF3305" s="137"/>
      <c r="ALG3305" s="137"/>
      <c r="ALH3305" s="137"/>
      <c r="ALI3305" s="137"/>
      <c r="ALJ3305" s="137"/>
      <c r="ALK3305" s="137"/>
      <c r="ALL3305" s="137"/>
      <c r="ALM3305" s="137"/>
      <c r="ALN3305" s="137"/>
      <c r="ALO3305" s="137"/>
      <c r="ALP3305" s="137"/>
      <c r="ALQ3305" s="137"/>
      <c r="ALR3305" s="137"/>
      <c r="ALS3305" s="137"/>
      <c r="ALT3305" s="137"/>
      <c r="ALU3305" s="137"/>
      <c r="ALV3305" s="137"/>
      <c r="ALW3305" s="137"/>
      <c r="ALX3305" s="137"/>
      <c r="ALY3305" s="137"/>
      <c r="ALZ3305" s="137"/>
      <c r="AMA3305" s="137"/>
      <c r="AMB3305" s="137"/>
      <c r="AMC3305" s="137"/>
      <c r="AMD3305" s="137"/>
      <c r="AME3305" s="137"/>
      <c r="AMF3305" s="137"/>
      <c r="AMG3305" s="137"/>
      <c r="AMH3305" s="137"/>
      <c r="AMI3305" s="137"/>
      <c r="AMJ3305" s="137"/>
      <c r="AMK3305" s="137"/>
      <c r="AML3305" s="137"/>
      <c r="AMM3305" s="137"/>
      <c r="AMN3305" s="137"/>
      <c r="AMO3305" s="137"/>
      <c r="AMP3305" s="137"/>
      <c r="AMQ3305" s="137"/>
      <c r="AMR3305" s="137"/>
      <c r="AMS3305" s="137"/>
      <c r="AMT3305" s="137"/>
      <c r="AMU3305" s="137"/>
      <c r="AMV3305" s="137"/>
      <c r="AMW3305" s="137"/>
      <c r="AMX3305" s="137"/>
      <c r="AMY3305" s="137"/>
      <c r="AMZ3305" s="137"/>
      <c r="ANA3305" s="137"/>
      <c r="ANB3305" s="137"/>
      <c r="ANC3305" s="137"/>
      <c r="AND3305" s="137"/>
      <c r="ANE3305" s="137"/>
      <c r="ANF3305" s="137"/>
      <c r="ANG3305" s="137"/>
      <c r="ANH3305" s="137"/>
      <c r="ANI3305" s="137"/>
      <c r="ANJ3305" s="137"/>
      <c r="ANK3305" s="137"/>
      <c r="ANL3305" s="137"/>
      <c r="ANM3305" s="137"/>
      <c r="ANN3305" s="137"/>
      <c r="ANO3305" s="137"/>
      <c r="ANP3305" s="137"/>
      <c r="ANQ3305" s="137"/>
      <c r="ANR3305" s="137"/>
      <c r="ANS3305" s="137"/>
      <c r="ANT3305" s="137"/>
      <c r="ANU3305" s="137"/>
      <c r="ANV3305" s="137"/>
      <c r="ANW3305" s="137"/>
      <c r="ANX3305" s="137"/>
      <c r="ANY3305" s="137"/>
      <c r="ANZ3305" s="137"/>
      <c r="AOA3305" s="137"/>
      <c r="AOB3305" s="137"/>
      <c r="AOC3305" s="137"/>
      <c r="AOD3305" s="137"/>
      <c r="AOE3305" s="137"/>
      <c r="AOF3305" s="137"/>
      <c r="AOG3305" s="137"/>
      <c r="AOH3305" s="137"/>
      <c r="AOI3305" s="137"/>
      <c r="AOJ3305" s="137"/>
      <c r="AOK3305" s="137"/>
      <c r="AOL3305" s="137"/>
      <c r="AOM3305" s="137"/>
      <c r="AON3305" s="137"/>
      <c r="AOO3305" s="137"/>
      <c r="AOP3305" s="137"/>
      <c r="AOQ3305" s="137"/>
      <c r="AOR3305" s="137"/>
      <c r="AOS3305" s="137"/>
      <c r="AOT3305" s="137"/>
      <c r="AOU3305" s="137"/>
      <c r="AOV3305" s="137"/>
      <c r="AOW3305" s="137"/>
      <c r="AOX3305" s="137"/>
      <c r="AOY3305" s="137"/>
      <c r="AOZ3305" s="137"/>
      <c r="APA3305" s="137"/>
      <c r="APB3305" s="137"/>
      <c r="APC3305" s="137"/>
      <c r="APD3305" s="137"/>
      <c r="APE3305" s="137"/>
      <c r="APF3305" s="137"/>
      <c r="APG3305" s="137"/>
      <c r="APH3305" s="137"/>
      <c r="API3305" s="137"/>
      <c r="APJ3305" s="137"/>
      <c r="APK3305" s="137"/>
      <c r="APL3305" s="137"/>
      <c r="APM3305" s="137"/>
      <c r="APN3305" s="137"/>
      <c r="APO3305" s="137"/>
      <c r="APP3305" s="137"/>
      <c r="APQ3305" s="137"/>
      <c r="APR3305" s="137"/>
      <c r="APS3305" s="137"/>
      <c r="APT3305" s="137"/>
      <c r="APU3305" s="137"/>
      <c r="APV3305" s="137"/>
      <c r="APW3305" s="137"/>
      <c r="APX3305" s="137"/>
      <c r="APY3305" s="137"/>
      <c r="APZ3305" s="137"/>
      <c r="AQA3305" s="137"/>
      <c r="AQB3305" s="137"/>
      <c r="AQC3305" s="137"/>
      <c r="AQD3305" s="137"/>
      <c r="AQE3305" s="137"/>
      <c r="AQF3305" s="137"/>
      <c r="AQG3305" s="137"/>
      <c r="AQH3305" s="137"/>
      <c r="AQI3305" s="137"/>
      <c r="AQJ3305" s="137"/>
      <c r="AQK3305" s="137"/>
      <c r="AQL3305" s="137"/>
      <c r="AQM3305" s="137"/>
      <c r="AQN3305" s="137"/>
      <c r="AQO3305" s="137"/>
      <c r="AQP3305" s="137"/>
      <c r="AQQ3305" s="137"/>
      <c r="AQR3305" s="137"/>
      <c r="AQS3305" s="137"/>
      <c r="AQT3305" s="137"/>
      <c r="AQU3305" s="137"/>
      <c r="AQV3305" s="137"/>
      <c r="AQW3305" s="137"/>
      <c r="AQX3305" s="137"/>
      <c r="AQY3305" s="137"/>
      <c r="AQZ3305" s="137"/>
      <c r="ARA3305" s="137"/>
      <c r="ARB3305" s="137"/>
      <c r="ARC3305" s="137"/>
      <c r="ARD3305" s="137"/>
      <c r="ARE3305" s="137"/>
      <c r="ARF3305" s="137"/>
      <c r="ARG3305" s="137"/>
      <c r="ARH3305" s="137"/>
      <c r="ARI3305" s="137"/>
      <c r="ARJ3305" s="137"/>
      <c r="ARK3305" s="137"/>
      <c r="ARL3305" s="137"/>
      <c r="ARM3305" s="137"/>
      <c r="ARN3305" s="137"/>
      <c r="ARO3305" s="137"/>
      <c r="ARP3305" s="137"/>
      <c r="ARQ3305" s="137"/>
      <c r="ARR3305" s="137"/>
      <c r="ARS3305" s="137"/>
      <c r="ART3305" s="137"/>
      <c r="ARU3305" s="137"/>
      <c r="ARV3305" s="137"/>
      <c r="ARW3305" s="137"/>
      <c r="ARX3305" s="137"/>
      <c r="ARY3305" s="137"/>
      <c r="ARZ3305" s="137"/>
      <c r="ASA3305" s="137"/>
      <c r="ASB3305" s="137"/>
      <c r="ASC3305" s="137"/>
      <c r="ASD3305" s="137"/>
      <c r="ASE3305" s="137"/>
      <c r="ASF3305" s="137"/>
      <c r="ASG3305" s="137"/>
      <c r="ASH3305" s="137"/>
      <c r="ASI3305" s="137"/>
      <c r="ASJ3305" s="137"/>
      <c r="ASK3305" s="137"/>
      <c r="ASL3305" s="137"/>
      <c r="ASM3305" s="137"/>
      <c r="ASN3305" s="137"/>
      <c r="ASO3305" s="137"/>
      <c r="ASP3305" s="137"/>
      <c r="ASQ3305" s="137"/>
      <c r="ASR3305" s="137"/>
      <c r="ASS3305" s="137"/>
      <c r="AST3305" s="137"/>
      <c r="ASU3305" s="137"/>
      <c r="ASV3305" s="137"/>
      <c r="ASW3305" s="137"/>
      <c r="ASX3305" s="137"/>
      <c r="ASY3305" s="137"/>
      <c r="ASZ3305" s="137"/>
      <c r="ATA3305" s="137"/>
      <c r="ATB3305" s="137"/>
      <c r="ATC3305" s="137"/>
      <c r="ATD3305" s="137"/>
      <c r="ATE3305" s="137"/>
      <c r="ATF3305" s="137"/>
      <c r="ATG3305" s="137"/>
      <c r="ATH3305" s="137"/>
      <c r="ATI3305" s="137"/>
      <c r="ATJ3305" s="137"/>
      <c r="ATK3305" s="137"/>
      <c r="ATL3305" s="137"/>
      <c r="ATM3305" s="137"/>
      <c r="ATN3305" s="137"/>
      <c r="ATO3305" s="137"/>
      <c r="ATP3305" s="137"/>
      <c r="ATQ3305" s="137"/>
      <c r="ATR3305" s="137"/>
      <c r="ATS3305" s="137"/>
      <c r="ATT3305" s="137"/>
      <c r="ATU3305" s="137"/>
      <c r="ATV3305" s="137"/>
      <c r="ATW3305" s="137"/>
      <c r="ATX3305" s="137"/>
      <c r="ATY3305" s="137"/>
      <c r="ATZ3305" s="137"/>
      <c r="AUA3305" s="137"/>
      <c r="AUB3305" s="137"/>
      <c r="AUC3305" s="137"/>
      <c r="AUD3305" s="137"/>
      <c r="AUE3305" s="137"/>
      <c r="AUF3305" s="137"/>
      <c r="AUG3305" s="137"/>
      <c r="AUH3305" s="137"/>
      <c r="AUI3305" s="137"/>
      <c r="AUJ3305" s="137"/>
      <c r="AUK3305" s="137"/>
      <c r="AUL3305" s="137"/>
      <c r="AUM3305" s="137"/>
      <c r="AUN3305" s="137"/>
      <c r="AUO3305" s="137"/>
      <c r="AUP3305" s="137"/>
      <c r="AUQ3305" s="137"/>
      <c r="AUR3305" s="137"/>
      <c r="AUS3305" s="137"/>
      <c r="AUT3305" s="137"/>
      <c r="AUU3305" s="137"/>
      <c r="AUV3305" s="137"/>
      <c r="AUW3305" s="137"/>
      <c r="AUX3305" s="137"/>
      <c r="AUY3305" s="137"/>
      <c r="AUZ3305" s="137"/>
      <c r="AVA3305" s="137"/>
      <c r="AVB3305" s="137"/>
      <c r="AVC3305" s="137"/>
      <c r="AVD3305" s="137"/>
      <c r="AVE3305" s="137"/>
      <c r="AVF3305" s="137"/>
      <c r="AVG3305" s="137"/>
      <c r="AVH3305" s="137"/>
      <c r="AVI3305" s="137"/>
      <c r="AVJ3305" s="137"/>
      <c r="AVK3305" s="137"/>
      <c r="AVL3305" s="137"/>
      <c r="AVM3305" s="137"/>
      <c r="AVN3305" s="137"/>
      <c r="AVO3305" s="137"/>
      <c r="AVP3305" s="137"/>
      <c r="AVQ3305" s="137"/>
      <c r="AVR3305" s="137"/>
      <c r="AVS3305" s="137"/>
      <c r="AVT3305" s="137"/>
      <c r="AVU3305" s="137"/>
      <c r="AVV3305" s="137"/>
      <c r="AVW3305" s="137"/>
      <c r="AVX3305" s="137"/>
      <c r="AVY3305" s="137"/>
      <c r="AVZ3305" s="137"/>
      <c r="AWA3305" s="137"/>
      <c r="AWB3305" s="137"/>
      <c r="AWC3305" s="137"/>
      <c r="AWD3305" s="137"/>
      <c r="AWE3305" s="137"/>
      <c r="AWF3305" s="137"/>
      <c r="AWG3305" s="137"/>
      <c r="AWH3305" s="137"/>
      <c r="AWI3305" s="137"/>
      <c r="AWJ3305" s="137"/>
      <c r="AWK3305" s="137"/>
      <c r="AWL3305" s="137"/>
      <c r="AWM3305" s="137"/>
      <c r="AWN3305" s="137"/>
      <c r="AWO3305" s="137"/>
      <c r="AWP3305" s="137"/>
      <c r="AWQ3305" s="137"/>
      <c r="AWR3305" s="137"/>
      <c r="AWS3305" s="137"/>
      <c r="AWT3305" s="137"/>
      <c r="AWU3305" s="137"/>
      <c r="AWV3305" s="137"/>
      <c r="AWW3305" s="137"/>
      <c r="AWX3305" s="137"/>
      <c r="AWY3305" s="137"/>
      <c r="AWZ3305" s="137"/>
      <c r="AXA3305" s="137"/>
      <c r="AXB3305" s="137"/>
      <c r="AXC3305" s="137"/>
      <c r="AXD3305" s="137"/>
      <c r="AXE3305" s="137"/>
      <c r="AXF3305" s="137"/>
      <c r="AXG3305" s="137"/>
      <c r="AXH3305" s="137"/>
      <c r="AXI3305" s="137"/>
      <c r="AXJ3305" s="137"/>
      <c r="AXK3305" s="137"/>
      <c r="AXL3305" s="137"/>
      <c r="AXM3305" s="137"/>
      <c r="AXN3305" s="137"/>
      <c r="AXO3305" s="137"/>
      <c r="AXP3305" s="137"/>
      <c r="AXQ3305" s="137"/>
      <c r="AXR3305" s="137"/>
      <c r="AXS3305" s="137"/>
      <c r="AXT3305" s="137"/>
      <c r="AXU3305" s="137"/>
      <c r="AXV3305" s="137"/>
      <c r="AXW3305" s="137"/>
      <c r="AXX3305" s="137"/>
      <c r="AXY3305" s="137"/>
      <c r="AXZ3305" s="137"/>
      <c r="AYA3305" s="137"/>
      <c r="AYB3305" s="137"/>
      <c r="AYC3305" s="137"/>
      <c r="AYD3305" s="137"/>
      <c r="AYE3305" s="137"/>
      <c r="AYF3305" s="137"/>
      <c r="AYG3305" s="137"/>
      <c r="AYH3305" s="137"/>
      <c r="AYI3305" s="137"/>
      <c r="AYJ3305" s="137"/>
      <c r="AYK3305" s="137"/>
      <c r="AYL3305" s="137"/>
      <c r="AYM3305" s="137"/>
      <c r="AYN3305" s="137"/>
      <c r="AYO3305" s="137"/>
      <c r="AYP3305" s="137"/>
      <c r="AYQ3305" s="137"/>
      <c r="AYR3305" s="137"/>
      <c r="AYS3305" s="137"/>
      <c r="AYT3305" s="137"/>
      <c r="AYU3305" s="137"/>
      <c r="AYV3305" s="137"/>
      <c r="AYW3305" s="137"/>
      <c r="AYX3305" s="137"/>
      <c r="AYY3305" s="137"/>
      <c r="AYZ3305" s="137"/>
      <c r="AZA3305" s="137"/>
      <c r="AZB3305" s="137"/>
      <c r="AZC3305" s="137"/>
      <c r="AZD3305" s="137"/>
      <c r="AZE3305" s="137"/>
      <c r="AZF3305" s="137"/>
      <c r="AZG3305" s="137"/>
      <c r="AZH3305" s="137"/>
      <c r="AZI3305" s="137"/>
      <c r="AZJ3305" s="137"/>
      <c r="AZK3305" s="137"/>
      <c r="AZL3305" s="137"/>
      <c r="AZM3305" s="137"/>
      <c r="AZN3305" s="137"/>
      <c r="AZO3305" s="137"/>
      <c r="AZP3305" s="137"/>
      <c r="AZQ3305" s="137"/>
      <c r="AZR3305" s="137"/>
      <c r="AZS3305" s="137"/>
      <c r="AZT3305" s="137"/>
      <c r="AZU3305" s="137"/>
      <c r="AZV3305" s="137"/>
      <c r="AZW3305" s="137"/>
      <c r="AZX3305" s="137"/>
      <c r="AZY3305" s="137"/>
      <c r="AZZ3305" s="137"/>
      <c r="BAA3305" s="137"/>
      <c r="BAB3305" s="137"/>
      <c r="BAC3305" s="137"/>
      <c r="BAD3305" s="137"/>
      <c r="BAE3305" s="137"/>
      <c r="BAF3305" s="137"/>
      <c r="BAG3305" s="137"/>
      <c r="BAH3305" s="137"/>
      <c r="BAI3305" s="137"/>
      <c r="BAJ3305" s="137"/>
      <c r="BAK3305" s="137"/>
      <c r="BAL3305" s="137"/>
      <c r="BAM3305" s="137"/>
      <c r="BAN3305" s="137"/>
      <c r="BAO3305" s="137"/>
      <c r="BAP3305" s="137"/>
      <c r="BAQ3305" s="137"/>
      <c r="BAR3305" s="137"/>
      <c r="BAS3305" s="137"/>
      <c r="BAT3305" s="137"/>
      <c r="BAU3305" s="137"/>
      <c r="BAV3305" s="137"/>
      <c r="BAW3305" s="137"/>
      <c r="BAX3305" s="137"/>
      <c r="BAY3305" s="137"/>
      <c r="BAZ3305" s="137"/>
      <c r="BBA3305" s="137"/>
      <c r="BBB3305" s="137"/>
      <c r="BBC3305" s="137"/>
      <c r="BBD3305" s="137"/>
      <c r="BBE3305" s="137"/>
      <c r="BBF3305" s="137"/>
      <c r="BBG3305" s="137"/>
      <c r="BBH3305" s="137"/>
      <c r="BBI3305" s="137"/>
      <c r="BBJ3305" s="137"/>
      <c r="BBK3305" s="137"/>
      <c r="BBL3305" s="137"/>
      <c r="BBM3305" s="137"/>
      <c r="BBN3305" s="137"/>
      <c r="BBO3305" s="137"/>
      <c r="BBP3305" s="137"/>
      <c r="BBQ3305" s="137"/>
      <c r="BBR3305" s="137"/>
      <c r="BBS3305" s="137"/>
      <c r="BBT3305" s="137"/>
      <c r="BBU3305" s="137"/>
      <c r="BBV3305" s="137"/>
      <c r="BBW3305" s="137"/>
      <c r="BBX3305" s="137"/>
      <c r="BBY3305" s="137"/>
      <c r="BBZ3305" s="137"/>
      <c r="BCA3305" s="137"/>
      <c r="BCB3305" s="137"/>
      <c r="BCC3305" s="137"/>
      <c r="BCD3305" s="137"/>
      <c r="BCE3305" s="137"/>
      <c r="BCF3305" s="137"/>
      <c r="BCG3305" s="137"/>
      <c r="BCH3305" s="137"/>
      <c r="BCI3305" s="137"/>
      <c r="BCJ3305" s="137"/>
      <c r="BCK3305" s="137"/>
      <c r="BCL3305" s="137"/>
      <c r="BCM3305" s="137"/>
      <c r="BCN3305" s="137"/>
      <c r="BCO3305" s="137"/>
      <c r="BCP3305" s="137"/>
      <c r="BCQ3305" s="137"/>
      <c r="BCR3305" s="137"/>
      <c r="BCS3305" s="137"/>
      <c r="BCT3305" s="137"/>
      <c r="BCU3305" s="137"/>
      <c r="BCV3305" s="137"/>
      <c r="BCW3305" s="137"/>
      <c r="BCX3305" s="137"/>
      <c r="BCY3305" s="137"/>
      <c r="BCZ3305" s="137"/>
      <c r="BDA3305" s="137"/>
      <c r="BDB3305" s="137"/>
      <c r="BDC3305" s="137"/>
      <c r="BDD3305" s="137"/>
      <c r="BDE3305" s="137"/>
      <c r="BDF3305" s="137"/>
      <c r="BDG3305" s="137"/>
      <c r="BDH3305" s="137"/>
      <c r="BDI3305" s="137"/>
      <c r="BDJ3305" s="137"/>
      <c r="BDK3305" s="137"/>
      <c r="BDL3305" s="137"/>
      <c r="BDM3305" s="137"/>
      <c r="BDN3305" s="137"/>
      <c r="BDO3305" s="137"/>
      <c r="BDP3305" s="137"/>
      <c r="BDQ3305" s="137"/>
      <c r="BDR3305" s="137"/>
      <c r="BDS3305" s="137"/>
      <c r="BDT3305" s="137"/>
      <c r="BDU3305" s="137"/>
      <c r="BDV3305" s="137"/>
      <c r="BDW3305" s="137"/>
      <c r="BDX3305" s="137"/>
      <c r="BDY3305" s="137"/>
      <c r="BDZ3305" s="137"/>
      <c r="BEA3305" s="137"/>
      <c r="BEB3305" s="137"/>
      <c r="BEC3305" s="137"/>
      <c r="BED3305" s="137"/>
      <c r="BEE3305" s="137"/>
      <c r="BEF3305" s="137"/>
      <c r="BEG3305" s="137"/>
      <c r="BEH3305" s="137"/>
      <c r="BEI3305" s="137"/>
      <c r="BEJ3305" s="137"/>
      <c r="BEK3305" s="137"/>
      <c r="BEL3305" s="137"/>
      <c r="BEM3305" s="137"/>
      <c r="BEN3305" s="137"/>
      <c r="BEO3305" s="137"/>
      <c r="BEP3305" s="137"/>
      <c r="BEQ3305" s="137"/>
      <c r="BER3305" s="137"/>
      <c r="BES3305" s="137"/>
      <c r="BET3305" s="137"/>
      <c r="BEU3305" s="137"/>
      <c r="BEV3305" s="137"/>
      <c r="BEW3305" s="137"/>
      <c r="BEX3305" s="137"/>
      <c r="BEY3305" s="137"/>
      <c r="BEZ3305" s="137"/>
      <c r="BFA3305" s="137"/>
      <c r="BFB3305" s="137"/>
      <c r="BFC3305" s="137"/>
      <c r="BFD3305" s="137"/>
      <c r="BFE3305" s="137"/>
      <c r="BFF3305" s="137"/>
      <c r="BFG3305" s="137"/>
      <c r="BFH3305" s="137"/>
      <c r="BFI3305" s="137"/>
      <c r="BFJ3305" s="137"/>
      <c r="BFK3305" s="137"/>
      <c r="BFL3305" s="137"/>
      <c r="BFM3305" s="137"/>
      <c r="BFN3305" s="137"/>
      <c r="BFO3305" s="137"/>
      <c r="BFP3305" s="137"/>
      <c r="BFQ3305" s="137"/>
      <c r="BFR3305" s="137"/>
      <c r="BFS3305" s="137"/>
      <c r="BFT3305" s="137"/>
      <c r="BFU3305" s="137"/>
      <c r="BFV3305" s="137"/>
      <c r="BFW3305" s="137"/>
      <c r="BFX3305" s="137"/>
      <c r="BFY3305" s="137"/>
      <c r="BFZ3305" s="137"/>
      <c r="BGA3305" s="137"/>
      <c r="BGB3305" s="137"/>
      <c r="BGC3305" s="137"/>
      <c r="BGD3305" s="137"/>
      <c r="BGE3305" s="137"/>
      <c r="BGF3305" s="137"/>
      <c r="BGG3305" s="137"/>
      <c r="BGH3305" s="137"/>
      <c r="BGI3305" s="137"/>
      <c r="BGJ3305" s="137"/>
      <c r="BGK3305" s="137"/>
      <c r="BGL3305" s="137"/>
      <c r="BGM3305" s="137"/>
      <c r="BGN3305" s="137"/>
      <c r="BGO3305" s="137"/>
      <c r="BGP3305" s="137"/>
      <c r="BGQ3305" s="137"/>
      <c r="BGR3305" s="137"/>
      <c r="BGS3305" s="137"/>
      <c r="BGT3305" s="137"/>
      <c r="BGU3305" s="137"/>
      <c r="BGV3305" s="137"/>
      <c r="BGW3305" s="137"/>
      <c r="BGX3305" s="137"/>
      <c r="BGY3305" s="137"/>
      <c r="BGZ3305" s="137"/>
      <c r="BHA3305" s="137"/>
      <c r="BHB3305" s="137"/>
      <c r="BHC3305" s="137"/>
      <c r="BHD3305" s="137"/>
      <c r="BHE3305" s="137"/>
      <c r="BHF3305" s="137"/>
      <c r="BHG3305" s="137"/>
      <c r="BHH3305" s="137"/>
      <c r="BHI3305" s="137"/>
      <c r="BHJ3305" s="137"/>
      <c r="BHK3305" s="137"/>
      <c r="BHL3305" s="137"/>
      <c r="BHM3305" s="137"/>
      <c r="BHN3305" s="137"/>
      <c r="BHO3305" s="137"/>
      <c r="BHP3305" s="137"/>
      <c r="BHQ3305" s="137"/>
      <c r="BHR3305" s="137"/>
      <c r="BHS3305" s="137"/>
      <c r="BHT3305" s="137"/>
      <c r="BHU3305" s="137"/>
      <c r="BHV3305" s="137"/>
      <c r="BHW3305" s="137"/>
      <c r="BHX3305" s="137"/>
      <c r="BHY3305" s="137"/>
      <c r="BHZ3305" s="137"/>
      <c r="BIA3305" s="137"/>
      <c r="BIB3305" s="137"/>
      <c r="BIC3305" s="137"/>
      <c r="BID3305" s="137"/>
      <c r="BIE3305" s="137"/>
      <c r="BIF3305" s="137"/>
      <c r="BIG3305" s="137"/>
      <c r="BIH3305" s="137"/>
      <c r="BII3305" s="137"/>
      <c r="BIJ3305" s="137"/>
      <c r="BIK3305" s="137"/>
      <c r="BIL3305" s="137"/>
      <c r="BIM3305" s="137"/>
      <c r="BIN3305" s="137"/>
      <c r="BIO3305" s="137"/>
      <c r="BIP3305" s="137"/>
      <c r="BIQ3305" s="137"/>
      <c r="BIR3305" s="137"/>
      <c r="BIS3305" s="137"/>
      <c r="BIT3305" s="137"/>
      <c r="BIU3305" s="137"/>
      <c r="BIV3305" s="137"/>
      <c r="BIW3305" s="137"/>
      <c r="BIX3305" s="137"/>
      <c r="BIY3305" s="137"/>
      <c r="BIZ3305" s="137"/>
      <c r="BJA3305" s="137"/>
      <c r="BJB3305" s="137"/>
      <c r="BJC3305" s="137"/>
      <c r="BJD3305" s="137"/>
      <c r="BJE3305" s="137"/>
      <c r="BJF3305" s="137"/>
      <c r="BJG3305" s="137"/>
      <c r="BJH3305" s="137"/>
      <c r="BJI3305" s="137"/>
      <c r="BJJ3305" s="137"/>
      <c r="BJK3305" s="137"/>
      <c r="BJL3305" s="137"/>
      <c r="BJM3305" s="137"/>
      <c r="BJN3305" s="137"/>
      <c r="BJO3305" s="137"/>
      <c r="BJP3305" s="137"/>
      <c r="BJQ3305" s="137"/>
      <c r="BJR3305" s="137"/>
      <c r="BJS3305" s="137"/>
      <c r="BJT3305" s="137"/>
      <c r="BJU3305" s="137"/>
      <c r="BJV3305" s="137"/>
      <c r="BJW3305" s="137"/>
      <c r="BJX3305" s="137"/>
      <c r="BJY3305" s="137"/>
      <c r="BJZ3305" s="137"/>
      <c r="BKA3305" s="137"/>
      <c r="BKB3305" s="137"/>
      <c r="BKC3305" s="137"/>
      <c r="BKD3305" s="137"/>
      <c r="BKE3305" s="137"/>
      <c r="BKF3305" s="137"/>
      <c r="BKG3305" s="137"/>
      <c r="BKH3305" s="137"/>
      <c r="BKI3305" s="137"/>
      <c r="BKJ3305" s="137"/>
      <c r="BKK3305" s="137"/>
      <c r="BKL3305" s="137"/>
      <c r="BKM3305" s="137"/>
      <c r="BKN3305" s="137"/>
      <c r="BKO3305" s="137"/>
      <c r="BKP3305" s="137"/>
      <c r="BKQ3305" s="137"/>
      <c r="BKR3305" s="137"/>
      <c r="BKS3305" s="137"/>
      <c r="BKT3305" s="137"/>
      <c r="BKU3305" s="137"/>
      <c r="BKV3305" s="137"/>
      <c r="BKW3305" s="137"/>
      <c r="BKX3305" s="137"/>
      <c r="BKY3305" s="137"/>
      <c r="BKZ3305" s="137"/>
      <c r="BLA3305" s="137"/>
      <c r="BLB3305" s="137"/>
      <c r="BLC3305" s="137"/>
      <c r="BLD3305" s="137"/>
      <c r="BLE3305" s="137"/>
      <c r="BLF3305" s="137"/>
      <c r="BLG3305" s="137"/>
      <c r="BLH3305" s="137"/>
      <c r="BLI3305" s="137"/>
      <c r="BLJ3305" s="137"/>
      <c r="BLK3305" s="137"/>
      <c r="BLL3305" s="137"/>
      <c r="BLM3305" s="137"/>
      <c r="BLN3305" s="137"/>
      <c r="BLO3305" s="137"/>
      <c r="BLP3305" s="137"/>
      <c r="BLQ3305" s="137"/>
      <c r="BLR3305" s="137"/>
      <c r="BLS3305" s="137"/>
      <c r="BLT3305" s="137"/>
      <c r="BLU3305" s="137"/>
      <c r="BLV3305" s="137"/>
      <c r="BLW3305" s="137"/>
      <c r="BLX3305" s="137"/>
      <c r="BLY3305" s="137"/>
      <c r="BLZ3305" s="137"/>
      <c r="BMA3305" s="137"/>
      <c r="BMB3305" s="137"/>
      <c r="BMC3305" s="137"/>
      <c r="BMD3305" s="137"/>
      <c r="BME3305" s="137"/>
      <c r="BMF3305" s="137"/>
      <c r="BMG3305" s="137"/>
      <c r="BMH3305" s="137"/>
      <c r="BMI3305" s="137"/>
      <c r="BMJ3305" s="137"/>
      <c r="BMK3305" s="137"/>
      <c r="BML3305" s="137"/>
      <c r="BMM3305" s="137"/>
      <c r="BMN3305" s="137"/>
      <c r="BMO3305" s="137"/>
      <c r="BMP3305" s="137"/>
      <c r="BMQ3305" s="137"/>
      <c r="BMR3305" s="137"/>
      <c r="BMS3305" s="137"/>
      <c r="BMT3305" s="137"/>
      <c r="BMU3305" s="137"/>
      <c r="BMV3305" s="137"/>
      <c r="BMW3305" s="137"/>
      <c r="BMX3305" s="137"/>
      <c r="BMY3305" s="137"/>
      <c r="BMZ3305" s="137"/>
      <c r="BNA3305" s="137"/>
      <c r="BNB3305" s="137"/>
      <c r="BNC3305" s="137"/>
      <c r="BND3305" s="137"/>
      <c r="BNE3305" s="137"/>
      <c r="BNF3305" s="137"/>
      <c r="BNG3305" s="137"/>
      <c r="BNH3305" s="137"/>
      <c r="BNI3305" s="137"/>
      <c r="BNJ3305" s="137"/>
      <c r="BNK3305" s="137"/>
      <c r="BNL3305" s="137"/>
      <c r="BNM3305" s="137"/>
      <c r="BNN3305" s="137"/>
      <c r="BNO3305" s="137"/>
      <c r="BNP3305" s="137"/>
      <c r="BNQ3305" s="137"/>
      <c r="BNR3305" s="137"/>
      <c r="BNS3305" s="137"/>
      <c r="BNT3305" s="137"/>
      <c r="BNU3305" s="137"/>
      <c r="BNV3305" s="137"/>
      <c r="BNW3305" s="137"/>
      <c r="BNX3305" s="137"/>
      <c r="BNY3305" s="137"/>
      <c r="BNZ3305" s="137"/>
      <c r="BOA3305" s="137"/>
      <c r="BOB3305" s="137"/>
      <c r="BOC3305" s="137"/>
      <c r="BOD3305" s="137"/>
      <c r="BOE3305" s="137"/>
      <c r="BOF3305" s="137"/>
      <c r="BOG3305" s="137"/>
      <c r="BOH3305" s="137"/>
      <c r="BOI3305" s="137"/>
      <c r="BOJ3305" s="137"/>
      <c r="BOK3305" s="137"/>
      <c r="BOL3305" s="137"/>
      <c r="BOM3305" s="137"/>
      <c r="BON3305" s="137"/>
      <c r="BOO3305" s="137"/>
      <c r="BOP3305" s="137"/>
      <c r="BOQ3305" s="137"/>
      <c r="BOR3305" s="137"/>
      <c r="BOS3305" s="137"/>
      <c r="BOT3305" s="137"/>
      <c r="BOU3305" s="137"/>
      <c r="BOV3305" s="137"/>
      <c r="BOW3305" s="137"/>
      <c r="BOX3305" s="137"/>
      <c r="BOY3305" s="137"/>
      <c r="BOZ3305" s="137"/>
      <c r="BPA3305" s="137"/>
      <c r="BPB3305" s="137"/>
      <c r="BPC3305" s="137"/>
      <c r="BPD3305" s="137"/>
      <c r="BPE3305" s="137"/>
      <c r="BPF3305" s="137"/>
      <c r="BPG3305" s="137"/>
      <c r="BPH3305" s="137"/>
      <c r="BPI3305" s="137"/>
      <c r="BPJ3305" s="137"/>
      <c r="BPK3305" s="137"/>
      <c r="BPL3305" s="137"/>
      <c r="BPM3305" s="137"/>
      <c r="BPN3305" s="137"/>
      <c r="BPO3305" s="137"/>
      <c r="BPP3305" s="137"/>
      <c r="BPQ3305" s="137"/>
      <c r="BPR3305" s="137"/>
      <c r="BPS3305" s="137"/>
      <c r="BPT3305" s="137"/>
      <c r="BPU3305" s="137"/>
      <c r="BPV3305" s="137"/>
      <c r="BPW3305" s="137"/>
      <c r="BPX3305" s="137"/>
      <c r="BPY3305" s="137"/>
      <c r="BPZ3305" s="137"/>
      <c r="BQA3305" s="137"/>
      <c r="BQB3305" s="137"/>
      <c r="BQC3305" s="137"/>
      <c r="BQD3305" s="137"/>
      <c r="BQE3305" s="137"/>
      <c r="BQF3305" s="137"/>
      <c r="BQG3305" s="137"/>
      <c r="BQH3305" s="137"/>
      <c r="BQI3305" s="137"/>
      <c r="BQJ3305" s="137"/>
      <c r="BQK3305" s="137"/>
      <c r="BQL3305" s="137"/>
      <c r="BQM3305" s="137"/>
      <c r="BQN3305" s="137"/>
      <c r="BQO3305" s="137"/>
      <c r="BQP3305" s="137"/>
      <c r="BQQ3305" s="137"/>
      <c r="BQR3305" s="137"/>
      <c r="BQS3305" s="137"/>
      <c r="BQT3305" s="137"/>
      <c r="BQU3305" s="137"/>
      <c r="BQV3305" s="137"/>
      <c r="BQW3305" s="137"/>
      <c r="BQX3305" s="137"/>
      <c r="BQY3305" s="137"/>
      <c r="BQZ3305" s="137"/>
      <c r="BRA3305" s="137"/>
      <c r="BRB3305" s="137"/>
      <c r="BRC3305" s="137"/>
      <c r="BRD3305" s="137"/>
      <c r="BRE3305" s="137"/>
      <c r="BRF3305" s="137"/>
      <c r="BRG3305" s="137"/>
      <c r="BRH3305" s="137"/>
      <c r="BRI3305" s="137"/>
      <c r="BRJ3305" s="137"/>
      <c r="BRK3305" s="137"/>
      <c r="BRL3305" s="137"/>
      <c r="BRM3305" s="137"/>
      <c r="BRN3305" s="137"/>
      <c r="BRO3305" s="137"/>
      <c r="BRP3305" s="137"/>
      <c r="BRQ3305" s="137"/>
      <c r="BRR3305" s="137"/>
      <c r="BRS3305" s="137"/>
      <c r="BRT3305" s="137"/>
      <c r="BRU3305" s="137"/>
      <c r="BRV3305" s="137"/>
      <c r="BRW3305" s="137"/>
      <c r="BRX3305" s="137"/>
      <c r="BRY3305" s="137"/>
      <c r="BRZ3305" s="137"/>
      <c r="BSA3305" s="137"/>
      <c r="BSB3305" s="137"/>
      <c r="BSC3305" s="137"/>
      <c r="BSD3305" s="137"/>
      <c r="BSE3305" s="137"/>
      <c r="BSF3305" s="137"/>
      <c r="BSG3305" s="137"/>
      <c r="BSH3305" s="137"/>
      <c r="BSI3305" s="137"/>
      <c r="BSJ3305" s="137"/>
      <c r="BSK3305" s="137"/>
      <c r="BSL3305" s="137"/>
      <c r="BSM3305" s="137"/>
      <c r="BSN3305" s="137"/>
      <c r="BSO3305" s="137"/>
      <c r="BSP3305" s="137"/>
      <c r="BSQ3305" s="137"/>
      <c r="BSR3305" s="137"/>
      <c r="BSS3305" s="137"/>
      <c r="BST3305" s="137"/>
      <c r="BSU3305" s="137"/>
      <c r="BSV3305" s="137"/>
      <c r="BSW3305" s="137"/>
      <c r="BSX3305" s="137"/>
      <c r="BSY3305" s="137"/>
      <c r="BSZ3305" s="137"/>
      <c r="BTA3305" s="137"/>
      <c r="BTB3305" s="137"/>
      <c r="BTC3305" s="137"/>
      <c r="BTD3305" s="137"/>
      <c r="BTE3305" s="137"/>
      <c r="BTF3305" s="137"/>
      <c r="BTG3305" s="137"/>
      <c r="BTH3305" s="137"/>
      <c r="BTI3305" s="137"/>
      <c r="BTJ3305" s="137"/>
      <c r="BTK3305" s="137"/>
      <c r="BTL3305" s="137"/>
      <c r="BTM3305" s="137"/>
      <c r="BTN3305" s="137"/>
      <c r="BTO3305" s="137"/>
      <c r="BTP3305" s="137"/>
      <c r="BTQ3305" s="137"/>
      <c r="BTR3305" s="137"/>
      <c r="BTS3305" s="137"/>
      <c r="BTT3305" s="137"/>
      <c r="BTU3305" s="137"/>
      <c r="BTV3305" s="137"/>
      <c r="BTW3305" s="137"/>
      <c r="BTX3305" s="137"/>
      <c r="BTY3305" s="137"/>
      <c r="BTZ3305" s="137"/>
      <c r="BUA3305" s="137"/>
      <c r="BUB3305" s="137"/>
      <c r="BUC3305" s="137"/>
      <c r="BUD3305" s="137"/>
      <c r="BUE3305" s="137"/>
      <c r="BUF3305" s="137"/>
      <c r="BUG3305" s="137"/>
      <c r="BUH3305" s="137"/>
      <c r="BUI3305" s="137"/>
      <c r="BUJ3305" s="137"/>
      <c r="BUK3305" s="137"/>
      <c r="BUL3305" s="137"/>
      <c r="BUM3305" s="137"/>
      <c r="BUN3305" s="137"/>
      <c r="BUO3305" s="137"/>
      <c r="BUP3305" s="137"/>
      <c r="BUQ3305" s="137"/>
      <c r="BUR3305" s="137"/>
      <c r="BUS3305" s="137"/>
      <c r="BUT3305" s="137"/>
      <c r="BUU3305" s="137"/>
      <c r="BUV3305" s="137"/>
      <c r="BUW3305" s="137"/>
      <c r="BUX3305" s="137"/>
      <c r="BUY3305" s="137"/>
      <c r="BUZ3305" s="137"/>
      <c r="BVA3305" s="137"/>
      <c r="BVB3305" s="137"/>
      <c r="BVC3305" s="137"/>
      <c r="BVD3305" s="137"/>
      <c r="BVE3305" s="137"/>
      <c r="BVF3305" s="137"/>
      <c r="BVG3305" s="137"/>
      <c r="BVH3305" s="137"/>
      <c r="BVI3305" s="137"/>
      <c r="BVJ3305" s="137"/>
      <c r="BVK3305" s="137"/>
      <c r="BVL3305" s="137"/>
      <c r="BVM3305" s="137"/>
      <c r="BVN3305" s="137"/>
      <c r="BVO3305" s="137"/>
      <c r="BVP3305" s="137"/>
      <c r="BVQ3305" s="137"/>
      <c r="BVR3305" s="137"/>
      <c r="BVS3305" s="137"/>
      <c r="BVT3305" s="137"/>
      <c r="BVU3305" s="137"/>
      <c r="BVV3305" s="137"/>
      <c r="BVW3305" s="137"/>
      <c r="BVX3305" s="137"/>
      <c r="BVY3305" s="137"/>
      <c r="BVZ3305" s="137"/>
      <c r="BWA3305" s="137"/>
      <c r="BWB3305" s="137"/>
      <c r="BWC3305" s="137"/>
      <c r="BWD3305" s="137"/>
      <c r="BWE3305" s="137"/>
      <c r="BWF3305" s="137"/>
      <c r="BWG3305" s="137"/>
      <c r="BWH3305" s="137"/>
      <c r="BWI3305" s="137"/>
      <c r="BWJ3305" s="137"/>
      <c r="BWK3305" s="137"/>
      <c r="BWL3305" s="137"/>
      <c r="BWM3305" s="137"/>
      <c r="BWN3305" s="137"/>
      <c r="BWO3305" s="137"/>
      <c r="BWP3305" s="137"/>
      <c r="BWQ3305" s="137"/>
      <c r="BWR3305" s="137"/>
      <c r="BWS3305" s="137"/>
      <c r="BWT3305" s="137"/>
      <c r="BWU3305" s="137"/>
      <c r="BWV3305" s="137"/>
      <c r="BWW3305" s="137"/>
      <c r="BWX3305" s="137"/>
      <c r="BWY3305" s="137"/>
      <c r="BWZ3305" s="137"/>
      <c r="BXA3305" s="137"/>
      <c r="BXB3305" s="137"/>
      <c r="BXC3305" s="137"/>
      <c r="BXD3305" s="137"/>
      <c r="BXE3305" s="137"/>
      <c r="BXF3305" s="137"/>
      <c r="BXG3305" s="137"/>
      <c r="BXH3305" s="137"/>
      <c r="BXI3305" s="137"/>
      <c r="BXJ3305" s="137"/>
      <c r="BXK3305" s="137"/>
      <c r="BXL3305" s="137"/>
      <c r="BXM3305" s="137"/>
      <c r="BXN3305" s="137"/>
      <c r="BXO3305" s="137"/>
      <c r="BXP3305" s="137"/>
      <c r="BXQ3305" s="137"/>
      <c r="BXR3305" s="137"/>
      <c r="BXS3305" s="137"/>
      <c r="BXT3305" s="137"/>
      <c r="BXU3305" s="137"/>
      <c r="BXV3305" s="137"/>
      <c r="BXW3305" s="137"/>
      <c r="BXX3305" s="137"/>
      <c r="BXY3305" s="137"/>
      <c r="BXZ3305" s="137"/>
      <c r="BYA3305" s="137"/>
      <c r="BYB3305" s="137"/>
      <c r="BYC3305" s="137"/>
      <c r="BYD3305" s="137"/>
      <c r="BYE3305" s="137"/>
      <c r="BYF3305" s="137"/>
      <c r="BYG3305" s="137"/>
      <c r="BYH3305" s="137"/>
      <c r="BYI3305" s="137"/>
      <c r="BYJ3305" s="137"/>
      <c r="BYK3305" s="137"/>
      <c r="BYL3305" s="137"/>
      <c r="BYM3305" s="137"/>
      <c r="BYN3305" s="137"/>
      <c r="BYO3305" s="137"/>
      <c r="BYP3305" s="137"/>
      <c r="BYQ3305" s="137"/>
      <c r="BYR3305" s="137"/>
      <c r="BYS3305" s="137"/>
      <c r="BYT3305" s="137"/>
      <c r="BYU3305" s="137"/>
      <c r="BYV3305" s="137"/>
      <c r="BYW3305" s="137"/>
      <c r="BYX3305" s="137"/>
      <c r="BYY3305" s="137"/>
      <c r="BYZ3305" s="137"/>
      <c r="BZA3305" s="137"/>
      <c r="BZB3305" s="137"/>
      <c r="BZC3305" s="137"/>
      <c r="BZD3305" s="137"/>
      <c r="BZE3305" s="137"/>
      <c r="BZF3305" s="137"/>
      <c r="BZG3305" s="137"/>
      <c r="BZH3305" s="137"/>
      <c r="BZI3305" s="137"/>
      <c r="BZJ3305" s="137"/>
      <c r="BZK3305" s="137"/>
      <c r="BZL3305" s="137"/>
      <c r="BZM3305" s="137"/>
      <c r="BZN3305" s="137"/>
      <c r="BZO3305" s="137"/>
      <c r="BZP3305" s="137"/>
      <c r="BZQ3305" s="137"/>
      <c r="BZR3305" s="137"/>
      <c r="BZS3305" s="137"/>
      <c r="BZT3305" s="137"/>
      <c r="BZU3305" s="137"/>
      <c r="BZV3305" s="137"/>
      <c r="BZW3305" s="137"/>
      <c r="BZX3305" s="137"/>
      <c r="BZY3305" s="137"/>
      <c r="BZZ3305" s="137"/>
      <c r="CAA3305" s="137"/>
      <c r="CAB3305" s="137"/>
      <c r="CAC3305" s="137"/>
      <c r="CAD3305" s="137"/>
      <c r="CAE3305" s="137"/>
      <c r="CAF3305" s="137"/>
      <c r="CAG3305" s="137"/>
      <c r="CAH3305" s="137"/>
      <c r="CAI3305" s="137"/>
      <c r="CAJ3305" s="137"/>
      <c r="CAK3305" s="137"/>
      <c r="CAL3305" s="137"/>
      <c r="CAM3305" s="137"/>
      <c r="CAN3305" s="137"/>
      <c r="CAO3305" s="137"/>
      <c r="CAP3305" s="137"/>
      <c r="CAQ3305" s="137"/>
      <c r="CAR3305" s="137"/>
      <c r="CAS3305" s="137"/>
      <c r="CAT3305" s="137"/>
      <c r="CAU3305" s="137"/>
      <c r="CAV3305" s="137"/>
      <c r="CAW3305" s="137"/>
      <c r="CAX3305" s="137"/>
      <c r="CAY3305" s="137"/>
      <c r="CAZ3305" s="137"/>
      <c r="CBA3305" s="137"/>
      <c r="CBB3305" s="137"/>
      <c r="CBC3305" s="137"/>
      <c r="CBD3305" s="137"/>
      <c r="CBE3305" s="137"/>
      <c r="CBF3305" s="137"/>
      <c r="CBG3305" s="137"/>
      <c r="CBH3305" s="137"/>
      <c r="CBI3305" s="137"/>
      <c r="CBJ3305" s="137"/>
      <c r="CBK3305" s="137"/>
      <c r="CBL3305" s="137"/>
      <c r="CBM3305" s="137"/>
      <c r="CBN3305" s="137"/>
      <c r="CBO3305" s="137"/>
      <c r="CBP3305" s="137"/>
      <c r="CBQ3305" s="137"/>
      <c r="CBR3305" s="137"/>
      <c r="CBS3305" s="137"/>
      <c r="CBT3305" s="137"/>
      <c r="CBU3305" s="137"/>
      <c r="CBV3305" s="137"/>
      <c r="CBW3305" s="137"/>
      <c r="CBX3305" s="137"/>
      <c r="CBY3305" s="137"/>
      <c r="CBZ3305" s="137"/>
      <c r="CCA3305" s="137"/>
      <c r="CCB3305" s="137"/>
      <c r="CCC3305" s="137"/>
      <c r="CCD3305" s="137"/>
      <c r="CCE3305" s="137"/>
      <c r="CCF3305" s="137"/>
      <c r="CCG3305" s="137"/>
      <c r="CCH3305" s="137"/>
      <c r="CCI3305" s="137"/>
      <c r="CCJ3305" s="137"/>
      <c r="CCK3305" s="137"/>
      <c r="CCL3305" s="137"/>
      <c r="CCM3305" s="137"/>
      <c r="CCN3305" s="137"/>
      <c r="CCO3305" s="137"/>
      <c r="CCP3305" s="137"/>
      <c r="CCQ3305" s="137"/>
      <c r="CCR3305" s="137"/>
      <c r="CCS3305" s="137"/>
      <c r="CCT3305" s="137"/>
      <c r="CCU3305" s="137"/>
      <c r="CCV3305" s="137"/>
      <c r="CCW3305" s="137"/>
      <c r="CCX3305" s="137"/>
      <c r="CCY3305" s="137"/>
      <c r="CCZ3305" s="137"/>
      <c r="CDA3305" s="137"/>
      <c r="CDB3305" s="137"/>
      <c r="CDC3305" s="137"/>
      <c r="CDD3305" s="137"/>
      <c r="CDE3305" s="137"/>
      <c r="CDF3305" s="137"/>
      <c r="CDG3305" s="137"/>
      <c r="CDH3305" s="137"/>
      <c r="CDI3305" s="137"/>
      <c r="CDJ3305" s="137"/>
      <c r="CDK3305" s="137"/>
      <c r="CDL3305" s="137"/>
      <c r="CDM3305" s="137"/>
      <c r="CDN3305" s="137"/>
      <c r="CDO3305" s="137"/>
      <c r="CDP3305" s="137"/>
      <c r="CDQ3305" s="137"/>
      <c r="CDR3305" s="137"/>
      <c r="CDS3305" s="137"/>
      <c r="CDT3305" s="137"/>
      <c r="CDU3305" s="137"/>
      <c r="CDV3305" s="137"/>
      <c r="CDW3305" s="137"/>
      <c r="CDX3305" s="137"/>
      <c r="CDY3305" s="137"/>
      <c r="CDZ3305" s="137"/>
      <c r="CEA3305" s="137"/>
      <c r="CEB3305" s="137"/>
      <c r="CEC3305" s="137"/>
      <c r="CED3305" s="137"/>
      <c r="CEE3305" s="137"/>
      <c r="CEF3305" s="137"/>
      <c r="CEG3305" s="137"/>
      <c r="CEH3305" s="137"/>
      <c r="CEI3305" s="137"/>
      <c r="CEJ3305" s="137"/>
      <c r="CEK3305" s="137"/>
      <c r="CEL3305" s="137"/>
      <c r="CEM3305" s="137"/>
      <c r="CEN3305" s="137"/>
      <c r="CEO3305" s="137"/>
      <c r="CEP3305" s="137"/>
      <c r="CEQ3305" s="137"/>
      <c r="CER3305" s="137"/>
      <c r="CES3305" s="137"/>
      <c r="CET3305" s="137"/>
      <c r="CEU3305" s="137"/>
      <c r="CEV3305" s="137"/>
      <c r="CEW3305" s="137"/>
      <c r="CEX3305" s="137"/>
      <c r="CEY3305" s="137"/>
      <c r="CEZ3305" s="137"/>
      <c r="CFA3305" s="137"/>
      <c r="CFB3305" s="137"/>
      <c r="CFC3305" s="137"/>
      <c r="CFD3305" s="137"/>
      <c r="CFE3305" s="137"/>
      <c r="CFF3305" s="137"/>
      <c r="CFG3305" s="137"/>
      <c r="CFH3305" s="137"/>
      <c r="CFI3305" s="137"/>
      <c r="CFJ3305" s="137"/>
      <c r="CFK3305" s="137"/>
      <c r="CFL3305" s="137"/>
      <c r="CFM3305" s="137"/>
      <c r="CFN3305" s="137"/>
      <c r="CFO3305" s="137"/>
      <c r="CFP3305" s="137"/>
      <c r="CFQ3305" s="137"/>
      <c r="CFR3305" s="137"/>
      <c r="CFS3305" s="137"/>
      <c r="CFT3305" s="137"/>
      <c r="CFU3305" s="137"/>
      <c r="CFV3305" s="137"/>
      <c r="CFW3305" s="137"/>
      <c r="CFX3305" s="137"/>
      <c r="CFY3305" s="137"/>
      <c r="CFZ3305" s="137"/>
      <c r="CGA3305" s="137"/>
      <c r="CGB3305" s="137"/>
      <c r="CGC3305" s="137"/>
      <c r="CGD3305" s="137"/>
      <c r="CGE3305" s="137"/>
      <c r="CGF3305" s="137"/>
      <c r="CGG3305" s="137"/>
      <c r="CGH3305" s="137"/>
      <c r="CGI3305" s="137"/>
      <c r="CGJ3305" s="137"/>
      <c r="CGK3305" s="137"/>
      <c r="CGL3305" s="137"/>
      <c r="CGM3305" s="137"/>
      <c r="CGN3305" s="137"/>
      <c r="CGO3305" s="137"/>
      <c r="CGP3305" s="137"/>
      <c r="CGQ3305" s="137"/>
      <c r="CGR3305" s="137"/>
      <c r="CGS3305" s="137"/>
      <c r="CGT3305" s="137"/>
      <c r="CGU3305" s="137"/>
      <c r="CGV3305" s="137"/>
      <c r="CGW3305" s="137"/>
      <c r="CGX3305" s="137"/>
      <c r="CGY3305" s="137"/>
      <c r="CGZ3305" s="137"/>
      <c r="CHA3305" s="137"/>
      <c r="CHB3305" s="137"/>
      <c r="CHC3305" s="137"/>
      <c r="CHD3305" s="137"/>
      <c r="CHE3305" s="137"/>
      <c r="CHF3305" s="137"/>
      <c r="CHG3305" s="137"/>
      <c r="CHH3305" s="137"/>
      <c r="CHI3305" s="137"/>
      <c r="CHJ3305" s="137"/>
      <c r="CHK3305" s="137"/>
      <c r="CHL3305" s="137"/>
      <c r="CHM3305" s="137"/>
      <c r="CHN3305" s="137"/>
      <c r="CHO3305" s="137"/>
      <c r="CHP3305" s="137"/>
      <c r="CHQ3305" s="137"/>
      <c r="CHR3305" s="137"/>
      <c r="CHS3305" s="137"/>
      <c r="CHT3305" s="137"/>
      <c r="CHU3305" s="137"/>
      <c r="CHV3305" s="137"/>
      <c r="CHW3305" s="137"/>
      <c r="CHX3305" s="137"/>
      <c r="CHY3305" s="137"/>
      <c r="CHZ3305" s="137"/>
      <c r="CIA3305" s="137"/>
      <c r="CIB3305" s="137"/>
      <c r="CIC3305" s="137"/>
      <c r="CID3305" s="137"/>
      <c r="CIE3305" s="137"/>
      <c r="CIF3305" s="137"/>
      <c r="CIG3305" s="137"/>
      <c r="CIH3305" s="137"/>
      <c r="CII3305" s="137"/>
      <c r="CIJ3305" s="137"/>
      <c r="CIK3305" s="137"/>
      <c r="CIL3305" s="137"/>
      <c r="CIM3305" s="137"/>
      <c r="CIN3305" s="137"/>
      <c r="CIO3305" s="137"/>
      <c r="CIP3305" s="137"/>
      <c r="CIQ3305" s="137"/>
      <c r="CIR3305" s="137"/>
      <c r="CIS3305" s="137"/>
      <c r="CIT3305" s="137"/>
      <c r="CIU3305" s="137"/>
      <c r="CIV3305" s="137"/>
      <c r="CIW3305" s="137"/>
      <c r="CIX3305" s="137"/>
      <c r="CIY3305" s="137"/>
      <c r="CIZ3305" s="137"/>
      <c r="CJA3305" s="137"/>
      <c r="CJB3305" s="137"/>
      <c r="CJC3305" s="137"/>
      <c r="CJD3305" s="137"/>
      <c r="CJE3305" s="137"/>
      <c r="CJF3305" s="137"/>
      <c r="CJG3305" s="137"/>
      <c r="CJH3305" s="137"/>
      <c r="CJI3305" s="137"/>
      <c r="CJJ3305" s="137"/>
      <c r="CJK3305" s="137"/>
      <c r="CJL3305" s="137"/>
      <c r="CJM3305" s="137"/>
      <c r="CJN3305" s="137"/>
      <c r="CJO3305" s="137"/>
      <c r="CJP3305" s="137"/>
      <c r="CJQ3305" s="137"/>
      <c r="CJR3305" s="137"/>
      <c r="CJS3305" s="137"/>
      <c r="CJT3305" s="137"/>
      <c r="CJU3305" s="137"/>
      <c r="CJV3305" s="137"/>
      <c r="CJW3305" s="137"/>
      <c r="CJX3305" s="137"/>
      <c r="CJY3305" s="137"/>
      <c r="CJZ3305" s="137"/>
      <c r="CKA3305" s="137"/>
      <c r="CKB3305" s="137"/>
      <c r="CKC3305" s="137"/>
      <c r="CKD3305" s="137"/>
      <c r="CKE3305" s="137"/>
      <c r="CKF3305" s="137"/>
      <c r="CKG3305" s="137"/>
      <c r="CKH3305" s="137"/>
      <c r="CKI3305" s="137"/>
      <c r="CKJ3305" s="137"/>
      <c r="CKK3305" s="137"/>
      <c r="CKL3305" s="137"/>
      <c r="CKM3305" s="137"/>
      <c r="CKN3305" s="137"/>
      <c r="CKO3305" s="137"/>
      <c r="CKP3305" s="137"/>
      <c r="CKQ3305" s="137"/>
      <c r="CKR3305" s="137"/>
      <c r="CKS3305" s="137"/>
      <c r="CKT3305" s="137"/>
      <c r="CKU3305" s="137"/>
      <c r="CKV3305" s="137"/>
      <c r="CKW3305" s="137"/>
      <c r="CKX3305" s="137"/>
      <c r="CKY3305" s="137"/>
      <c r="CKZ3305" s="137"/>
      <c r="CLA3305" s="137"/>
      <c r="CLB3305" s="137"/>
      <c r="CLC3305" s="137"/>
      <c r="CLD3305" s="137"/>
      <c r="CLE3305" s="137"/>
      <c r="CLF3305" s="137"/>
      <c r="CLG3305" s="137"/>
      <c r="CLH3305" s="137"/>
      <c r="CLI3305" s="137"/>
      <c r="CLJ3305" s="137"/>
      <c r="CLK3305" s="137"/>
      <c r="CLL3305" s="137"/>
      <c r="CLM3305" s="137"/>
      <c r="CLN3305" s="137"/>
      <c r="CLO3305" s="137"/>
      <c r="CLP3305" s="137"/>
      <c r="CLQ3305" s="137"/>
      <c r="CLR3305" s="137"/>
      <c r="CLS3305" s="137"/>
      <c r="CLT3305" s="137"/>
      <c r="CLU3305" s="137"/>
      <c r="CLV3305" s="137"/>
      <c r="CLW3305" s="137"/>
      <c r="CLX3305" s="137"/>
      <c r="CLY3305" s="137"/>
      <c r="CLZ3305" s="137"/>
      <c r="CMA3305" s="137"/>
      <c r="CMB3305" s="137"/>
      <c r="CMC3305" s="137"/>
      <c r="CMD3305" s="137"/>
      <c r="CME3305" s="137"/>
      <c r="CMF3305" s="137"/>
      <c r="CMG3305" s="137"/>
      <c r="CMH3305" s="137"/>
      <c r="CMI3305" s="137"/>
      <c r="CMJ3305" s="137"/>
      <c r="CMK3305" s="137"/>
      <c r="CML3305" s="137"/>
      <c r="CMM3305" s="137"/>
      <c r="CMN3305" s="137"/>
      <c r="CMO3305" s="137"/>
      <c r="CMP3305" s="137"/>
      <c r="CMQ3305" s="137"/>
      <c r="CMR3305" s="137"/>
      <c r="CMS3305" s="137"/>
      <c r="CMT3305" s="137"/>
      <c r="CMU3305" s="137"/>
      <c r="CMV3305" s="137"/>
      <c r="CMW3305" s="137"/>
      <c r="CMX3305" s="137"/>
      <c r="CMY3305" s="137"/>
      <c r="CMZ3305" s="137"/>
      <c r="CNA3305" s="137"/>
      <c r="CNB3305" s="137"/>
      <c r="CNC3305" s="137"/>
      <c r="CND3305" s="137"/>
      <c r="CNE3305" s="137"/>
      <c r="CNF3305" s="137"/>
      <c r="CNG3305" s="137"/>
      <c r="CNH3305" s="137"/>
      <c r="CNI3305" s="137"/>
      <c r="CNJ3305" s="137"/>
      <c r="CNK3305" s="137"/>
      <c r="CNL3305" s="137"/>
      <c r="CNM3305" s="137"/>
      <c r="CNN3305" s="137"/>
      <c r="CNO3305" s="137"/>
      <c r="CNP3305" s="137"/>
      <c r="CNQ3305" s="137"/>
      <c r="CNR3305" s="137"/>
      <c r="CNS3305" s="137"/>
      <c r="CNT3305" s="137"/>
      <c r="CNU3305" s="137"/>
      <c r="CNV3305" s="137"/>
      <c r="CNW3305" s="137"/>
      <c r="CNX3305" s="137"/>
      <c r="CNY3305" s="137"/>
      <c r="CNZ3305" s="137"/>
      <c r="COA3305" s="137"/>
      <c r="COB3305" s="137"/>
      <c r="COC3305" s="137"/>
      <c r="COD3305" s="137"/>
      <c r="COE3305" s="137"/>
      <c r="COF3305" s="137"/>
      <c r="COG3305" s="137"/>
      <c r="COH3305" s="137"/>
      <c r="COI3305" s="137"/>
      <c r="COJ3305" s="137"/>
      <c r="COK3305" s="137"/>
      <c r="COL3305" s="137"/>
      <c r="COM3305" s="137"/>
      <c r="CON3305" s="137"/>
      <c r="COO3305" s="137"/>
      <c r="COP3305" s="137"/>
      <c r="COQ3305" s="137"/>
      <c r="COR3305" s="137"/>
      <c r="COS3305" s="137"/>
      <c r="COT3305" s="137"/>
      <c r="COU3305" s="137"/>
      <c r="COV3305" s="137"/>
      <c r="COW3305" s="137"/>
      <c r="COX3305" s="137"/>
      <c r="COY3305" s="137"/>
      <c r="COZ3305" s="137"/>
      <c r="CPA3305" s="137"/>
      <c r="CPB3305" s="137"/>
      <c r="CPC3305" s="137"/>
      <c r="CPD3305" s="137"/>
      <c r="CPE3305" s="137"/>
      <c r="CPF3305" s="137"/>
      <c r="CPG3305" s="137"/>
      <c r="CPH3305" s="137"/>
      <c r="CPI3305" s="137"/>
      <c r="CPJ3305" s="137"/>
      <c r="CPK3305" s="137"/>
      <c r="CPL3305" s="137"/>
      <c r="CPM3305" s="137"/>
      <c r="CPN3305" s="137"/>
      <c r="CPO3305" s="137"/>
      <c r="CPP3305" s="137"/>
      <c r="CPQ3305" s="137"/>
      <c r="CPR3305" s="137"/>
      <c r="CPS3305" s="137"/>
      <c r="CPT3305" s="137"/>
      <c r="CPU3305" s="137"/>
      <c r="CPV3305" s="137"/>
      <c r="CPW3305" s="137"/>
      <c r="CPX3305" s="137"/>
      <c r="CPY3305" s="137"/>
      <c r="CPZ3305" s="137"/>
      <c r="CQA3305" s="137"/>
      <c r="CQB3305" s="137"/>
      <c r="CQC3305" s="137"/>
      <c r="CQD3305" s="137"/>
      <c r="CQE3305" s="137"/>
      <c r="CQF3305" s="137"/>
      <c r="CQG3305" s="137"/>
      <c r="CQH3305" s="137"/>
      <c r="CQI3305" s="137"/>
      <c r="CQJ3305" s="137"/>
      <c r="CQK3305" s="137"/>
      <c r="CQL3305" s="137"/>
      <c r="CQM3305" s="137"/>
      <c r="CQN3305" s="137"/>
      <c r="CQO3305" s="137"/>
      <c r="CQP3305" s="137"/>
      <c r="CQQ3305" s="137"/>
      <c r="CQR3305" s="137"/>
      <c r="CQS3305" s="137"/>
      <c r="CQT3305" s="137"/>
      <c r="CQU3305" s="137"/>
      <c r="CQV3305" s="137"/>
      <c r="CQW3305" s="137"/>
      <c r="CQX3305" s="137"/>
      <c r="CQY3305" s="137"/>
      <c r="CQZ3305" s="137"/>
      <c r="CRA3305" s="137"/>
      <c r="CRB3305" s="137"/>
      <c r="CRC3305" s="137"/>
      <c r="CRD3305" s="137"/>
      <c r="CRE3305" s="137"/>
      <c r="CRF3305" s="137"/>
      <c r="CRG3305" s="137"/>
      <c r="CRH3305" s="137"/>
      <c r="CRI3305" s="137"/>
      <c r="CRJ3305" s="137"/>
      <c r="CRK3305" s="137"/>
      <c r="CRL3305" s="137"/>
      <c r="CRM3305" s="137"/>
      <c r="CRN3305" s="137"/>
      <c r="CRO3305" s="137"/>
      <c r="CRP3305" s="137"/>
      <c r="CRQ3305" s="137"/>
      <c r="CRR3305" s="137"/>
      <c r="CRS3305" s="137"/>
      <c r="CRT3305" s="137"/>
      <c r="CRU3305" s="137"/>
      <c r="CRV3305" s="137"/>
      <c r="CRW3305" s="137"/>
      <c r="CRX3305" s="137"/>
      <c r="CRY3305" s="137"/>
      <c r="CRZ3305" s="137"/>
      <c r="CSA3305" s="137"/>
      <c r="CSB3305" s="137"/>
      <c r="CSC3305" s="137"/>
      <c r="CSD3305" s="137"/>
      <c r="CSE3305" s="137"/>
      <c r="CSF3305" s="137"/>
      <c r="CSG3305" s="137"/>
      <c r="CSH3305" s="137"/>
      <c r="CSI3305" s="137"/>
      <c r="CSJ3305" s="137"/>
      <c r="CSK3305" s="137"/>
      <c r="CSL3305" s="137"/>
      <c r="CSM3305" s="137"/>
      <c r="CSN3305" s="137"/>
      <c r="CSO3305" s="137"/>
      <c r="CSP3305" s="137"/>
      <c r="CSQ3305" s="137"/>
      <c r="CSR3305" s="137"/>
      <c r="CSS3305" s="137"/>
      <c r="CST3305" s="137"/>
      <c r="CSU3305" s="137"/>
      <c r="CSV3305" s="137"/>
      <c r="CSW3305" s="137"/>
      <c r="CSX3305" s="137"/>
      <c r="CSY3305" s="137"/>
      <c r="CSZ3305" s="137"/>
      <c r="CTA3305" s="137"/>
      <c r="CTB3305" s="137"/>
      <c r="CTC3305" s="137"/>
      <c r="CTD3305" s="137"/>
      <c r="CTE3305" s="137"/>
      <c r="CTF3305" s="137"/>
      <c r="CTG3305" s="137"/>
      <c r="CTH3305" s="137"/>
      <c r="CTI3305" s="137"/>
      <c r="CTJ3305" s="137"/>
      <c r="CTK3305" s="137"/>
      <c r="CTL3305" s="137"/>
      <c r="CTM3305" s="137"/>
      <c r="CTN3305" s="137"/>
      <c r="CTO3305" s="137"/>
      <c r="CTP3305" s="137"/>
      <c r="CTQ3305" s="137"/>
      <c r="CTR3305" s="137"/>
      <c r="CTS3305" s="137"/>
      <c r="CTT3305" s="137"/>
      <c r="CTU3305" s="137"/>
      <c r="CTV3305" s="137"/>
      <c r="CTW3305" s="137"/>
      <c r="CTX3305" s="137"/>
      <c r="CTY3305" s="137"/>
      <c r="CTZ3305" s="137"/>
      <c r="CUA3305" s="137"/>
      <c r="CUB3305" s="137"/>
      <c r="CUC3305" s="137"/>
      <c r="CUD3305" s="137"/>
      <c r="CUE3305" s="137"/>
      <c r="CUF3305" s="137"/>
      <c r="CUG3305" s="137"/>
      <c r="CUH3305" s="137"/>
      <c r="CUI3305" s="137"/>
      <c r="CUJ3305" s="137"/>
      <c r="CUK3305" s="137"/>
      <c r="CUL3305" s="137"/>
      <c r="CUM3305" s="137"/>
      <c r="CUN3305" s="137"/>
      <c r="CUO3305" s="137"/>
      <c r="CUP3305" s="137"/>
      <c r="CUQ3305" s="137"/>
      <c r="CUR3305" s="137"/>
      <c r="CUS3305" s="137"/>
      <c r="CUT3305" s="137"/>
      <c r="CUU3305" s="137"/>
      <c r="CUV3305" s="137"/>
      <c r="CUW3305" s="137"/>
      <c r="CUX3305" s="137"/>
      <c r="CUY3305" s="137"/>
      <c r="CUZ3305" s="137"/>
      <c r="CVA3305" s="137"/>
      <c r="CVB3305" s="137"/>
      <c r="CVC3305" s="137"/>
      <c r="CVD3305" s="137"/>
      <c r="CVE3305" s="137"/>
      <c r="CVF3305" s="137"/>
      <c r="CVG3305" s="137"/>
      <c r="CVH3305" s="137"/>
      <c r="CVI3305" s="137"/>
      <c r="CVJ3305" s="137"/>
      <c r="CVK3305" s="137"/>
      <c r="CVL3305" s="137"/>
      <c r="CVM3305" s="137"/>
      <c r="CVN3305" s="137"/>
      <c r="CVO3305" s="137"/>
      <c r="CVP3305" s="137"/>
      <c r="CVQ3305" s="137"/>
      <c r="CVR3305" s="137"/>
      <c r="CVS3305" s="137"/>
      <c r="CVT3305" s="137"/>
      <c r="CVU3305" s="137"/>
      <c r="CVV3305" s="137"/>
      <c r="CVW3305" s="137"/>
      <c r="CVX3305" s="137"/>
      <c r="CVY3305" s="137"/>
      <c r="CVZ3305" s="137"/>
      <c r="CWA3305" s="137"/>
      <c r="CWB3305" s="137"/>
      <c r="CWC3305" s="137"/>
      <c r="CWD3305" s="137"/>
      <c r="CWE3305" s="137"/>
      <c r="CWF3305" s="137"/>
      <c r="CWG3305" s="137"/>
      <c r="CWH3305" s="137"/>
      <c r="CWI3305" s="137"/>
      <c r="CWJ3305" s="137"/>
      <c r="CWK3305" s="137"/>
      <c r="CWL3305" s="137"/>
      <c r="CWM3305" s="137"/>
      <c r="CWN3305" s="137"/>
      <c r="CWO3305" s="137"/>
      <c r="CWP3305" s="137"/>
      <c r="CWQ3305" s="137"/>
      <c r="CWR3305" s="137"/>
      <c r="CWS3305" s="137"/>
      <c r="CWT3305" s="137"/>
      <c r="CWU3305" s="137"/>
      <c r="CWV3305" s="137"/>
      <c r="CWW3305" s="137"/>
      <c r="CWX3305" s="137"/>
      <c r="CWY3305" s="137"/>
      <c r="CWZ3305" s="137"/>
      <c r="CXA3305" s="137"/>
      <c r="CXB3305" s="137"/>
      <c r="CXC3305" s="137"/>
      <c r="CXD3305" s="137"/>
      <c r="CXE3305" s="137"/>
      <c r="CXF3305" s="137"/>
      <c r="CXG3305" s="137"/>
      <c r="CXH3305" s="137"/>
      <c r="CXI3305" s="137"/>
      <c r="CXJ3305" s="137"/>
      <c r="CXK3305" s="137"/>
      <c r="CXL3305" s="137"/>
      <c r="CXM3305" s="137"/>
      <c r="CXN3305" s="137"/>
      <c r="CXO3305" s="137"/>
      <c r="CXP3305" s="137"/>
      <c r="CXQ3305" s="137"/>
      <c r="CXR3305" s="137"/>
      <c r="CXS3305" s="137"/>
      <c r="CXT3305" s="137"/>
      <c r="CXU3305" s="137"/>
      <c r="CXV3305" s="137"/>
      <c r="CXW3305" s="137"/>
      <c r="CXX3305" s="137"/>
      <c r="CXY3305" s="137"/>
      <c r="CXZ3305" s="137"/>
      <c r="CYA3305" s="137"/>
      <c r="CYB3305" s="137"/>
      <c r="CYC3305" s="137"/>
      <c r="CYD3305" s="137"/>
      <c r="CYE3305" s="137"/>
      <c r="CYF3305" s="137"/>
      <c r="CYG3305" s="137"/>
      <c r="CYH3305" s="137"/>
      <c r="CYI3305" s="137"/>
      <c r="CYJ3305" s="137"/>
      <c r="CYK3305" s="137"/>
      <c r="CYL3305" s="137"/>
      <c r="CYM3305" s="137"/>
      <c r="CYN3305" s="137"/>
      <c r="CYO3305" s="137"/>
      <c r="CYP3305" s="137"/>
      <c r="CYQ3305" s="137"/>
      <c r="CYR3305" s="137"/>
      <c r="CYS3305" s="137"/>
      <c r="CYT3305" s="137"/>
      <c r="CYU3305" s="137"/>
      <c r="CYV3305" s="137"/>
      <c r="CYW3305" s="137"/>
      <c r="CYX3305" s="137"/>
      <c r="CYY3305" s="137"/>
      <c r="CYZ3305" s="137"/>
      <c r="CZA3305" s="137"/>
      <c r="CZB3305" s="137"/>
      <c r="CZC3305" s="137"/>
      <c r="CZD3305" s="137"/>
      <c r="CZE3305" s="137"/>
      <c r="CZF3305" s="137"/>
      <c r="CZG3305" s="137"/>
      <c r="CZH3305" s="137"/>
      <c r="CZI3305" s="137"/>
      <c r="CZJ3305" s="137"/>
      <c r="CZK3305" s="137"/>
      <c r="CZL3305" s="137"/>
      <c r="CZM3305" s="137"/>
      <c r="CZN3305" s="137"/>
      <c r="CZO3305" s="137"/>
      <c r="CZP3305" s="137"/>
      <c r="CZQ3305" s="137"/>
      <c r="CZR3305" s="137"/>
      <c r="CZS3305" s="137"/>
      <c r="CZT3305" s="137"/>
      <c r="CZU3305" s="137"/>
      <c r="CZV3305" s="137"/>
      <c r="CZW3305" s="137"/>
      <c r="CZX3305" s="137"/>
      <c r="CZY3305" s="137"/>
      <c r="CZZ3305" s="137"/>
      <c r="DAA3305" s="137"/>
      <c r="DAB3305" s="137"/>
      <c r="DAC3305" s="137"/>
      <c r="DAD3305" s="137"/>
      <c r="DAE3305" s="137"/>
      <c r="DAF3305" s="137"/>
      <c r="DAG3305" s="137"/>
      <c r="DAH3305" s="137"/>
      <c r="DAI3305" s="137"/>
      <c r="DAJ3305" s="137"/>
      <c r="DAK3305" s="137"/>
      <c r="DAL3305" s="137"/>
      <c r="DAM3305" s="137"/>
      <c r="DAN3305" s="137"/>
      <c r="DAO3305" s="137"/>
      <c r="DAP3305" s="137"/>
      <c r="DAQ3305" s="137"/>
      <c r="DAR3305" s="137"/>
      <c r="DAS3305" s="137"/>
      <c r="DAT3305" s="137"/>
      <c r="DAU3305" s="137"/>
      <c r="DAV3305" s="137"/>
      <c r="DAW3305" s="137"/>
      <c r="DAX3305" s="137"/>
      <c r="DAY3305" s="137"/>
      <c r="DAZ3305" s="137"/>
      <c r="DBA3305" s="137"/>
      <c r="DBB3305" s="137"/>
      <c r="DBC3305" s="137"/>
      <c r="DBD3305" s="137"/>
      <c r="DBE3305" s="137"/>
      <c r="DBF3305" s="137"/>
      <c r="DBG3305" s="137"/>
      <c r="DBH3305" s="137"/>
      <c r="DBI3305" s="137"/>
      <c r="DBJ3305" s="137"/>
      <c r="DBK3305" s="137"/>
      <c r="DBL3305" s="137"/>
      <c r="DBM3305" s="137"/>
      <c r="DBN3305" s="137"/>
      <c r="DBO3305" s="137"/>
      <c r="DBP3305" s="137"/>
      <c r="DBQ3305" s="137"/>
      <c r="DBR3305" s="137"/>
      <c r="DBS3305" s="137"/>
      <c r="DBT3305" s="137"/>
      <c r="DBU3305" s="137"/>
      <c r="DBV3305" s="137"/>
      <c r="DBW3305" s="137"/>
      <c r="DBX3305" s="137"/>
      <c r="DBY3305" s="137"/>
      <c r="DBZ3305" s="137"/>
      <c r="DCA3305" s="137"/>
      <c r="DCB3305" s="137"/>
      <c r="DCC3305" s="137"/>
      <c r="DCD3305" s="137"/>
      <c r="DCE3305" s="137"/>
      <c r="DCF3305" s="137"/>
      <c r="DCG3305" s="137"/>
      <c r="DCH3305" s="137"/>
      <c r="DCI3305" s="137"/>
      <c r="DCJ3305" s="137"/>
      <c r="DCK3305" s="137"/>
      <c r="DCL3305" s="137"/>
      <c r="DCM3305" s="137"/>
      <c r="DCN3305" s="137"/>
      <c r="DCO3305" s="137"/>
      <c r="DCP3305" s="137"/>
      <c r="DCQ3305" s="137"/>
      <c r="DCR3305" s="137"/>
      <c r="DCS3305" s="137"/>
      <c r="DCT3305" s="137"/>
      <c r="DCU3305" s="137"/>
      <c r="DCV3305" s="137"/>
      <c r="DCW3305" s="137"/>
      <c r="DCX3305" s="137"/>
      <c r="DCY3305" s="137"/>
      <c r="DCZ3305" s="137"/>
      <c r="DDA3305" s="137"/>
      <c r="DDB3305" s="137"/>
      <c r="DDC3305" s="137"/>
      <c r="DDD3305" s="137"/>
      <c r="DDE3305" s="137"/>
      <c r="DDF3305" s="137"/>
      <c r="DDG3305" s="137"/>
      <c r="DDH3305" s="137"/>
      <c r="DDI3305" s="137"/>
      <c r="DDJ3305" s="137"/>
      <c r="DDK3305" s="137"/>
      <c r="DDL3305" s="137"/>
      <c r="DDM3305" s="137"/>
      <c r="DDN3305" s="137"/>
      <c r="DDO3305" s="137"/>
      <c r="DDP3305" s="137"/>
      <c r="DDQ3305" s="137"/>
      <c r="DDR3305" s="137"/>
      <c r="DDS3305" s="137"/>
      <c r="DDT3305" s="137"/>
      <c r="DDU3305" s="137"/>
      <c r="DDV3305" s="137"/>
      <c r="DDW3305" s="137"/>
      <c r="DDX3305" s="137"/>
      <c r="DDY3305" s="137"/>
      <c r="DDZ3305" s="137"/>
      <c r="DEA3305" s="137"/>
      <c r="DEB3305" s="137"/>
      <c r="DEC3305" s="137"/>
      <c r="DED3305" s="137"/>
      <c r="DEE3305" s="137"/>
      <c r="DEF3305" s="137"/>
      <c r="DEG3305" s="137"/>
      <c r="DEH3305" s="137"/>
      <c r="DEI3305" s="137"/>
      <c r="DEJ3305" s="137"/>
      <c r="DEK3305" s="137"/>
      <c r="DEL3305" s="137"/>
      <c r="DEM3305" s="137"/>
      <c r="DEN3305" s="137"/>
      <c r="DEO3305" s="137"/>
      <c r="DEP3305" s="137"/>
      <c r="DEQ3305" s="137"/>
      <c r="DER3305" s="137"/>
      <c r="DES3305" s="137"/>
      <c r="DET3305" s="137"/>
      <c r="DEU3305" s="137"/>
      <c r="DEV3305" s="137"/>
      <c r="DEW3305" s="137"/>
      <c r="DEX3305" s="137"/>
      <c r="DEY3305" s="137"/>
      <c r="DEZ3305" s="137"/>
      <c r="DFA3305" s="137"/>
      <c r="DFB3305" s="137"/>
      <c r="DFC3305" s="137"/>
      <c r="DFD3305" s="137"/>
      <c r="DFE3305" s="137"/>
      <c r="DFF3305" s="137"/>
      <c r="DFG3305" s="137"/>
      <c r="DFH3305" s="137"/>
      <c r="DFI3305" s="137"/>
      <c r="DFJ3305" s="137"/>
      <c r="DFK3305" s="137"/>
      <c r="DFL3305" s="137"/>
      <c r="DFM3305" s="137"/>
      <c r="DFN3305" s="137"/>
      <c r="DFO3305" s="137"/>
      <c r="DFP3305" s="137"/>
      <c r="DFQ3305" s="137"/>
      <c r="DFR3305" s="137"/>
      <c r="DFS3305" s="137"/>
      <c r="DFT3305" s="137"/>
      <c r="DFU3305" s="137"/>
      <c r="DFV3305" s="137"/>
      <c r="DFW3305" s="137"/>
      <c r="DFX3305" s="137"/>
      <c r="DFY3305" s="137"/>
      <c r="DFZ3305" s="137"/>
      <c r="DGA3305" s="137"/>
      <c r="DGB3305" s="137"/>
      <c r="DGC3305" s="137"/>
      <c r="DGD3305" s="137"/>
      <c r="DGE3305" s="137"/>
      <c r="DGF3305" s="137"/>
      <c r="DGG3305" s="137"/>
      <c r="DGH3305" s="137"/>
      <c r="DGI3305" s="137"/>
      <c r="DGJ3305" s="137"/>
      <c r="DGK3305" s="137"/>
      <c r="DGL3305" s="137"/>
      <c r="DGM3305" s="137"/>
      <c r="DGN3305" s="137"/>
      <c r="DGO3305" s="137"/>
      <c r="DGP3305" s="137"/>
      <c r="DGQ3305" s="137"/>
      <c r="DGR3305" s="137"/>
      <c r="DGS3305" s="137"/>
      <c r="DGT3305" s="137"/>
      <c r="DGU3305" s="137"/>
      <c r="DGV3305" s="137"/>
      <c r="DGW3305" s="137"/>
      <c r="DGX3305" s="137"/>
      <c r="DGY3305" s="137"/>
      <c r="DGZ3305" s="137"/>
      <c r="DHA3305" s="137"/>
      <c r="DHB3305" s="137"/>
      <c r="DHC3305" s="137"/>
      <c r="DHD3305" s="137"/>
      <c r="DHE3305" s="137"/>
      <c r="DHF3305" s="137"/>
      <c r="DHG3305" s="137"/>
      <c r="DHH3305" s="137"/>
      <c r="DHI3305" s="137"/>
      <c r="DHJ3305" s="137"/>
      <c r="DHK3305" s="137"/>
      <c r="DHL3305" s="137"/>
      <c r="DHM3305" s="137"/>
      <c r="DHN3305" s="137"/>
      <c r="DHO3305" s="137"/>
    </row>
    <row r="3306" spans="1:2927" s="148" customFormat="1" ht="24" customHeight="1" outlineLevel="1" x14ac:dyDescent="0.35">
      <c r="A3306" s="83" t="s">
        <v>4558</v>
      </c>
      <c r="B3306" s="109" t="s">
        <v>4559</v>
      </c>
      <c r="C3306" s="109"/>
      <c r="D3306" s="109"/>
      <c r="E3306" s="101"/>
      <c r="F3306" s="114"/>
      <c r="G3306" s="114"/>
      <c r="H3306" s="114"/>
      <c r="I3306" s="101">
        <f t="shared" si="201"/>
        <v>0</v>
      </c>
      <c r="J3306" s="101"/>
      <c r="K3306" s="114"/>
      <c r="L3306" s="114"/>
      <c r="M3306" s="114"/>
      <c r="N3306" s="101">
        <f t="shared" si="200"/>
        <v>0</v>
      </c>
      <c r="O3306" s="88">
        <v>46157</v>
      </c>
      <c r="P3306" s="88">
        <v>46162</v>
      </c>
      <c r="Q3306" s="118">
        <v>0.05</v>
      </c>
      <c r="R3306" s="90" t="s">
        <v>33</v>
      </c>
      <c r="S3306" s="91"/>
      <c r="T3306" s="91"/>
      <c r="U3306" s="102"/>
      <c r="V3306" s="137"/>
      <c r="W3306" s="137"/>
      <c r="X3306" s="137"/>
      <c r="Y3306" s="137"/>
      <c r="Z3306" s="137"/>
      <c r="AA3306" s="137"/>
      <c r="AB3306" s="137"/>
      <c r="AC3306" s="137"/>
      <c r="AD3306" s="137"/>
      <c r="AE3306" s="137"/>
      <c r="AF3306" s="137"/>
      <c r="AG3306" s="137"/>
      <c r="AH3306" s="137"/>
      <c r="AI3306" s="137"/>
      <c r="AJ3306" s="137"/>
      <c r="AK3306" s="137"/>
      <c r="AL3306" s="137"/>
      <c r="AM3306" s="137"/>
      <c r="AN3306" s="137"/>
      <c r="AO3306" s="137"/>
      <c r="AP3306" s="137"/>
      <c r="AQ3306" s="137"/>
      <c r="AR3306" s="137"/>
      <c r="AS3306" s="137"/>
      <c r="AT3306" s="137"/>
      <c r="AU3306" s="137"/>
      <c r="AV3306" s="137"/>
      <c r="AW3306" s="137"/>
      <c r="AX3306" s="137"/>
      <c r="AY3306" s="137"/>
      <c r="AZ3306" s="137"/>
      <c r="BA3306" s="137"/>
      <c r="BB3306" s="137"/>
      <c r="BC3306" s="137"/>
      <c r="BD3306" s="137"/>
      <c r="BE3306" s="137"/>
      <c r="BF3306" s="137"/>
      <c r="BG3306" s="137"/>
      <c r="BH3306" s="137"/>
      <c r="BI3306" s="137"/>
      <c r="BJ3306" s="137"/>
      <c r="BK3306" s="137"/>
      <c r="BL3306" s="137"/>
      <c r="BM3306" s="137"/>
      <c r="BN3306" s="137"/>
      <c r="BO3306" s="137"/>
      <c r="BP3306" s="137"/>
      <c r="BQ3306" s="137"/>
      <c r="BR3306" s="137"/>
      <c r="BS3306" s="137"/>
      <c r="BT3306" s="137"/>
      <c r="BU3306" s="137"/>
      <c r="BV3306" s="137"/>
      <c r="BW3306" s="137"/>
      <c r="BX3306" s="137"/>
      <c r="BY3306" s="137"/>
      <c r="BZ3306" s="137"/>
      <c r="CA3306" s="137"/>
      <c r="CB3306" s="137"/>
      <c r="CC3306" s="137"/>
      <c r="CD3306" s="137"/>
      <c r="CE3306" s="137"/>
      <c r="CF3306" s="137"/>
      <c r="CG3306" s="137"/>
      <c r="CH3306" s="137"/>
      <c r="CI3306" s="137"/>
      <c r="CJ3306" s="137"/>
      <c r="CK3306" s="137"/>
      <c r="CL3306" s="137"/>
      <c r="CM3306" s="137"/>
      <c r="CN3306" s="137"/>
      <c r="CO3306" s="137"/>
      <c r="CP3306" s="137"/>
      <c r="CQ3306" s="137"/>
      <c r="CR3306" s="137"/>
      <c r="CS3306" s="137"/>
      <c r="CT3306" s="137"/>
      <c r="CU3306" s="137"/>
      <c r="CV3306" s="137"/>
      <c r="CW3306" s="137"/>
      <c r="CX3306" s="137"/>
      <c r="CY3306" s="137"/>
      <c r="CZ3306" s="137"/>
      <c r="DA3306" s="137"/>
      <c r="DB3306" s="137"/>
      <c r="DC3306" s="137"/>
      <c r="DD3306" s="137"/>
      <c r="DE3306" s="137"/>
      <c r="DF3306" s="137"/>
      <c r="DG3306" s="137"/>
      <c r="DH3306" s="137"/>
      <c r="DI3306" s="137"/>
      <c r="DJ3306" s="137"/>
      <c r="DK3306" s="137"/>
      <c r="DL3306" s="137"/>
      <c r="DM3306" s="137"/>
      <c r="DN3306" s="137"/>
      <c r="DO3306" s="137"/>
      <c r="DP3306" s="137"/>
      <c r="DQ3306" s="137"/>
      <c r="DR3306" s="137"/>
      <c r="DS3306" s="137"/>
      <c r="DT3306" s="137"/>
      <c r="DU3306" s="137"/>
      <c r="DV3306" s="137"/>
      <c r="DW3306" s="137"/>
      <c r="DX3306" s="137"/>
      <c r="DY3306" s="137"/>
      <c r="DZ3306" s="137"/>
      <c r="EA3306" s="137"/>
      <c r="EB3306" s="137"/>
      <c r="EC3306" s="137"/>
      <c r="ED3306" s="137"/>
      <c r="EE3306" s="137"/>
      <c r="EF3306" s="137"/>
      <c r="EG3306" s="137"/>
      <c r="EH3306" s="137"/>
      <c r="EI3306" s="137"/>
      <c r="EJ3306" s="137"/>
      <c r="EK3306" s="137"/>
      <c r="EL3306" s="137"/>
      <c r="EM3306" s="137"/>
      <c r="EN3306" s="137"/>
      <c r="EO3306" s="137"/>
      <c r="EP3306" s="137"/>
      <c r="EQ3306" s="137"/>
      <c r="ER3306" s="137"/>
      <c r="ES3306" s="137"/>
      <c r="ET3306" s="137"/>
      <c r="EU3306" s="137"/>
      <c r="EV3306" s="137"/>
      <c r="EW3306" s="137"/>
      <c r="EX3306" s="137"/>
      <c r="EY3306" s="137"/>
      <c r="EZ3306" s="137"/>
      <c r="FA3306" s="137"/>
      <c r="FB3306" s="137"/>
      <c r="FC3306" s="137"/>
      <c r="FD3306" s="137"/>
      <c r="FE3306" s="137"/>
      <c r="FF3306" s="137"/>
      <c r="FG3306" s="137"/>
      <c r="FH3306" s="137"/>
      <c r="FI3306" s="137"/>
      <c r="FJ3306" s="137"/>
      <c r="FK3306" s="137"/>
      <c r="FL3306" s="137"/>
      <c r="FM3306" s="137"/>
      <c r="FN3306" s="137"/>
      <c r="FO3306" s="137"/>
      <c r="FP3306" s="137"/>
      <c r="FQ3306" s="137"/>
      <c r="FR3306" s="137"/>
      <c r="FS3306" s="137"/>
      <c r="FT3306" s="137"/>
      <c r="FU3306" s="137"/>
      <c r="FV3306" s="137"/>
      <c r="FW3306" s="137"/>
      <c r="FX3306" s="137"/>
      <c r="FY3306" s="137"/>
      <c r="FZ3306" s="137"/>
      <c r="GA3306" s="137"/>
      <c r="GB3306" s="137"/>
      <c r="GC3306" s="137"/>
      <c r="GD3306" s="137"/>
      <c r="GE3306" s="137"/>
      <c r="GF3306" s="137"/>
      <c r="GG3306" s="137"/>
      <c r="GH3306" s="137"/>
      <c r="GI3306" s="137"/>
      <c r="GJ3306" s="137"/>
      <c r="GK3306" s="137"/>
      <c r="GL3306" s="137"/>
      <c r="GM3306" s="137"/>
      <c r="GN3306" s="137"/>
      <c r="GO3306" s="137"/>
      <c r="GP3306" s="137"/>
      <c r="GQ3306" s="137"/>
      <c r="GR3306" s="137"/>
      <c r="GS3306" s="137"/>
      <c r="GT3306" s="137"/>
      <c r="GU3306" s="137"/>
      <c r="GV3306" s="137"/>
      <c r="GW3306" s="137"/>
      <c r="GX3306" s="137"/>
      <c r="GY3306" s="137"/>
      <c r="GZ3306" s="137"/>
      <c r="HA3306" s="137"/>
      <c r="HB3306" s="137"/>
      <c r="HC3306" s="137"/>
      <c r="HD3306" s="137"/>
      <c r="HE3306" s="137"/>
      <c r="HF3306" s="137"/>
      <c r="HG3306" s="137"/>
      <c r="HH3306" s="137"/>
      <c r="HI3306" s="137"/>
      <c r="HJ3306" s="137"/>
      <c r="HK3306" s="137"/>
      <c r="HL3306" s="137"/>
      <c r="HM3306" s="137"/>
      <c r="HN3306" s="137"/>
      <c r="HO3306" s="137"/>
      <c r="HP3306" s="137"/>
      <c r="HQ3306" s="137"/>
      <c r="HR3306" s="137"/>
      <c r="HS3306" s="137"/>
      <c r="HT3306" s="137"/>
      <c r="HU3306" s="137"/>
      <c r="HV3306" s="137"/>
      <c r="HW3306" s="137"/>
      <c r="HX3306" s="137"/>
      <c r="HY3306" s="137"/>
      <c r="HZ3306" s="137"/>
      <c r="IA3306" s="137"/>
      <c r="IB3306" s="137"/>
      <c r="IC3306" s="137"/>
      <c r="ID3306" s="137"/>
      <c r="IE3306" s="137"/>
      <c r="IF3306" s="137"/>
      <c r="IG3306" s="137"/>
      <c r="IH3306" s="137"/>
      <c r="II3306" s="137"/>
      <c r="IJ3306" s="137"/>
      <c r="IK3306" s="137"/>
      <c r="IL3306" s="137"/>
      <c r="IM3306" s="137"/>
      <c r="IN3306" s="137"/>
      <c r="IO3306" s="137"/>
      <c r="IP3306" s="137"/>
      <c r="IQ3306" s="137"/>
      <c r="IR3306" s="137"/>
      <c r="IS3306" s="137"/>
      <c r="IT3306" s="137"/>
      <c r="IU3306" s="137"/>
      <c r="IV3306" s="137"/>
      <c r="IW3306" s="137"/>
      <c r="IX3306" s="137"/>
      <c r="IY3306" s="137"/>
      <c r="IZ3306" s="137"/>
      <c r="JA3306" s="137"/>
      <c r="JB3306" s="137"/>
      <c r="JC3306" s="137"/>
      <c r="JD3306" s="137"/>
      <c r="JE3306" s="137"/>
      <c r="JF3306" s="137"/>
      <c r="JG3306" s="137"/>
      <c r="JH3306" s="137"/>
      <c r="JI3306" s="137"/>
      <c r="JJ3306" s="137"/>
      <c r="JK3306" s="137"/>
      <c r="JL3306" s="137"/>
      <c r="JM3306" s="137"/>
      <c r="JN3306" s="137"/>
      <c r="JO3306" s="137"/>
      <c r="JP3306" s="137"/>
      <c r="JQ3306" s="137"/>
      <c r="JR3306" s="137"/>
      <c r="JS3306" s="137"/>
      <c r="JT3306" s="137"/>
      <c r="JU3306" s="137"/>
      <c r="JV3306" s="137"/>
      <c r="JW3306" s="137"/>
      <c r="JX3306" s="137"/>
      <c r="JY3306" s="137"/>
      <c r="JZ3306" s="137"/>
      <c r="KA3306" s="137"/>
      <c r="KB3306" s="137"/>
      <c r="KC3306" s="137"/>
      <c r="KD3306" s="137"/>
      <c r="KE3306" s="137"/>
      <c r="KF3306" s="137"/>
      <c r="KG3306" s="137"/>
      <c r="KH3306" s="137"/>
      <c r="KI3306" s="137"/>
      <c r="KJ3306" s="137"/>
      <c r="KK3306" s="137"/>
      <c r="KL3306" s="137"/>
      <c r="KM3306" s="137"/>
      <c r="KN3306" s="137"/>
      <c r="KO3306" s="137"/>
      <c r="KP3306" s="137"/>
      <c r="KQ3306" s="137"/>
      <c r="KR3306" s="137"/>
      <c r="KS3306" s="137"/>
      <c r="KT3306" s="137"/>
      <c r="KU3306" s="137"/>
      <c r="KV3306" s="137"/>
      <c r="KW3306" s="137"/>
      <c r="KX3306" s="137"/>
      <c r="KY3306" s="137"/>
      <c r="KZ3306" s="137"/>
      <c r="LA3306" s="137"/>
      <c r="LB3306" s="137"/>
      <c r="LC3306" s="137"/>
      <c r="LD3306" s="137"/>
      <c r="LE3306" s="137"/>
      <c r="LF3306" s="137"/>
      <c r="LG3306" s="137"/>
      <c r="LH3306" s="137"/>
      <c r="LI3306" s="137"/>
      <c r="LJ3306" s="137"/>
      <c r="LK3306" s="137"/>
      <c r="LL3306" s="137"/>
      <c r="LM3306" s="137"/>
      <c r="LN3306" s="137"/>
      <c r="LO3306" s="137"/>
      <c r="LP3306" s="137"/>
      <c r="LQ3306" s="137"/>
      <c r="LR3306" s="137"/>
      <c r="LS3306" s="137"/>
      <c r="LT3306" s="137"/>
      <c r="LU3306" s="137"/>
      <c r="LV3306" s="137"/>
      <c r="LW3306" s="137"/>
      <c r="LX3306" s="137"/>
      <c r="LY3306" s="137"/>
      <c r="LZ3306" s="137"/>
      <c r="MA3306" s="137"/>
      <c r="MB3306" s="137"/>
      <c r="MC3306" s="137"/>
      <c r="MD3306" s="137"/>
      <c r="ME3306" s="137"/>
      <c r="MF3306" s="137"/>
      <c r="MG3306" s="137"/>
      <c r="MH3306" s="137"/>
      <c r="MI3306" s="137"/>
      <c r="MJ3306" s="137"/>
      <c r="MK3306" s="137"/>
      <c r="ML3306" s="137"/>
      <c r="MM3306" s="137"/>
      <c r="MN3306" s="137"/>
      <c r="MO3306" s="137"/>
      <c r="MP3306" s="137"/>
      <c r="MQ3306" s="137"/>
      <c r="MR3306" s="137"/>
      <c r="MS3306" s="137"/>
      <c r="MT3306" s="137"/>
      <c r="MU3306" s="137"/>
      <c r="MV3306" s="137"/>
      <c r="MW3306" s="137"/>
      <c r="MX3306" s="137"/>
      <c r="MY3306" s="137"/>
      <c r="MZ3306" s="137"/>
      <c r="NA3306" s="137"/>
      <c r="NB3306" s="137"/>
      <c r="NC3306" s="137"/>
      <c r="ND3306" s="137"/>
      <c r="NE3306" s="137"/>
      <c r="NF3306" s="137"/>
      <c r="NG3306" s="137"/>
      <c r="NH3306" s="137"/>
      <c r="NI3306" s="137"/>
      <c r="NJ3306" s="137"/>
      <c r="NK3306" s="137"/>
      <c r="NL3306" s="137"/>
      <c r="NM3306" s="137"/>
      <c r="NN3306" s="137"/>
      <c r="NO3306" s="137"/>
      <c r="NP3306" s="137"/>
      <c r="NQ3306" s="137"/>
      <c r="NR3306" s="137"/>
      <c r="NS3306" s="137"/>
      <c r="NT3306" s="137"/>
      <c r="NU3306" s="137"/>
      <c r="NV3306" s="137"/>
      <c r="NW3306" s="137"/>
      <c r="NX3306" s="137"/>
      <c r="NY3306" s="137"/>
      <c r="NZ3306" s="137"/>
      <c r="OA3306" s="137"/>
      <c r="OB3306" s="137"/>
      <c r="OC3306" s="137"/>
      <c r="OD3306" s="137"/>
      <c r="OE3306" s="137"/>
      <c r="OF3306" s="137"/>
      <c r="OG3306" s="137"/>
      <c r="OH3306" s="137"/>
      <c r="OI3306" s="137"/>
      <c r="OJ3306" s="137"/>
      <c r="OK3306" s="137"/>
      <c r="OL3306" s="137"/>
      <c r="OM3306" s="137"/>
      <c r="ON3306" s="137"/>
      <c r="OO3306" s="137"/>
      <c r="OP3306" s="137"/>
      <c r="OQ3306" s="137"/>
      <c r="OR3306" s="137"/>
      <c r="OS3306" s="137"/>
      <c r="OT3306" s="137"/>
      <c r="OU3306" s="137"/>
      <c r="OV3306" s="137"/>
      <c r="OW3306" s="137"/>
      <c r="OX3306" s="137"/>
      <c r="OY3306" s="137"/>
      <c r="OZ3306" s="137"/>
      <c r="PA3306" s="137"/>
      <c r="PB3306" s="137"/>
      <c r="PC3306" s="137"/>
      <c r="PD3306" s="137"/>
      <c r="PE3306" s="137"/>
      <c r="PF3306" s="137"/>
      <c r="PG3306" s="137"/>
      <c r="PH3306" s="137"/>
      <c r="PI3306" s="137"/>
      <c r="PJ3306" s="137"/>
      <c r="PK3306" s="137"/>
      <c r="PL3306" s="137"/>
      <c r="PM3306" s="137"/>
      <c r="PN3306" s="137"/>
      <c r="PO3306" s="137"/>
      <c r="PP3306" s="137"/>
      <c r="PQ3306" s="137"/>
      <c r="PR3306" s="137"/>
      <c r="PS3306" s="137"/>
      <c r="PT3306" s="137"/>
      <c r="PU3306" s="137"/>
      <c r="PV3306" s="137"/>
      <c r="PW3306" s="137"/>
      <c r="PX3306" s="137"/>
      <c r="PY3306" s="137"/>
      <c r="PZ3306" s="137"/>
      <c r="QA3306" s="137"/>
      <c r="QB3306" s="137"/>
      <c r="QC3306" s="137"/>
      <c r="QD3306" s="137"/>
      <c r="QE3306" s="137"/>
      <c r="QF3306" s="137"/>
      <c r="QG3306" s="137"/>
      <c r="QH3306" s="137"/>
      <c r="QI3306" s="137"/>
      <c r="QJ3306" s="137"/>
      <c r="QK3306" s="137"/>
      <c r="QL3306" s="137"/>
      <c r="QM3306" s="137"/>
      <c r="QN3306" s="137"/>
      <c r="QO3306" s="137"/>
      <c r="QP3306" s="137"/>
      <c r="QQ3306" s="137"/>
      <c r="QR3306" s="137"/>
      <c r="QS3306" s="137"/>
      <c r="QT3306" s="137"/>
      <c r="QU3306" s="137"/>
      <c r="QV3306" s="137"/>
      <c r="QW3306" s="137"/>
      <c r="QX3306" s="137"/>
      <c r="QY3306" s="137"/>
      <c r="QZ3306" s="137"/>
      <c r="RA3306" s="137"/>
      <c r="RB3306" s="137"/>
      <c r="RC3306" s="137"/>
      <c r="RD3306" s="137"/>
      <c r="RE3306" s="137"/>
      <c r="RF3306" s="137"/>
      <c r="RG3306" s="137"/>
      <c r="RH3306" s="137"/>
      <c r="RI3306" s="137"/>
      <c r="RJ3306" s="137"/>
      <c r="RK3306" s="137"/>
      <c r="RL3306" s="137"/>
      <c r="RM3306" s="137"/>
      <c r="RN3306" s="137"/>
      <c r="RO3306" s="137"/>
      <c r="RP3306" s="137"/>
      <c r="RQ3306" s="137"/>
      <c r="RR3306" s="137"/>
      <c r="RS3306" s="137"/>
      <c r="RT3306" s="137"/>
      <c r="RU3306" s="137"/>
      <c r="RV3306" s="137"/>
      <c r="RW3306" s="137"/>
      <c r="RX3306" s="137"/>
      <c r="RY3306" s="137"/>
      <c r="RZ3306" s="137"/>
      <c r="SA3306" s="137"/>
      <c r="SB3306" s="137"/>
      <c r="SC3306" s="137"/>
      <c r="SD3306" s="137"/>
      <c r="SE3306" s="137"/>
      <c r="SF3306" s="137"/>
      <c r="SG3306" s="137"/>
      <c r="SH3306" s="137"/>
      <c r="SI3306" s="137"/>
      <c r="SJ3306" s="137"/>
      <c r="SK3306" s="137"/>
      <c r="SL3306" s="137"/>
      <c r="SM3306" s="137"/>
      <c r="SN3306" s="137"/>
      <c r="SO3306" s="137"/>
      <c r="SP3306" s="137"/>
      <c r="SQ3306" s="137"/>
      <c r="SR3306" s="137"/>
      <c r="SS3306" s="137"/>
      <c r="ST3306" s="137"/>
      <c r="SU3306" s="137"/>
      <c r="SV3306" s="137"/>
      <c r="SW3306" s="137"/>
      <c r="SX3306" s="137"/>
      <c r="SY3306" s="137"/>
      <c r="SZ3306" s="137"/>
      <c r="TA3306" s="137"/>
      <c r="TB3306" s="137"/>
      <c r="TC3306" s="137"/>
      <c r="TD3306" s="137"/>
      <c r="TE3306" s="137"/>
      <c r="TF3306" s="137"/>
      <c r="TG3306" s="137"/>
      <c r="TH3306" s="137"/>
      <c r="TI3306" s="137"/>
      <c r="TJ3306" s="137"/>
      <c r="TK3306" s="137"/>
      <c r="TL3306" s="137"/>
      <c r="TM3306" s="137"/>
      <c r="TN3306" s="137"/>
      <c r="TO3306" s="137"/>
      <c r="TP3306" s="137"/>
      <c r="TQ3306" s="137"/>
      <c r="TR3306" s="137"/>
      <c r="TS3306" s="137"/>
      <c r="TT3306" s="137"/>
      <c r="TU3306" s="137"/>
      <c r="TV3306" s="137"/>
      <c r="TW3306" s="137"/>
      <c r="TX3306" s="137"/>
      <c r="TY3306" s="137"/>
      <c r="TZ3306" s="137"/>
      <c r="UA3306" s="137"/>
      <c r="UB3306" s="137"/>
      <c r="UC3306" s="137"/>
      <c r="UD3306" s="137"/>
      <c r="UE3306" s="137"/>
      <c r="UF3306" s="137"/>
      <c r="UG3306" s="137"/>
      <c r="UH3306" s="137"/>
      <c r="UI3306" s="137"/>
      <c r="UJ3306" s="137"/>
      <c r="UK3306" s="137"/>
      <c r="UL3306" s="137"/>
      <c r="UM3306" s="137"/>
      <c r="UN3306" s="137"/>
      <c r="UO3306" s="137"/>
      <c r="UP3306" s="137"/>
      <c r="UQ3306" s="137"/>
      <c r="UR3306" s="137"/>
      <c r="US3306" s="137"/>
      <c r="UT3306" s="137"/>
      <c r="UU3306" s="137"/>
      <c r="UV3306" s="137"/>
      <c r="UW3306" s="137"/>
      <c r="UX3306" s="137"/>
      <c r="UY3306" s="137"/>
      <c r="UZ3306" s="137"/>
      <c r="VA3306" s="137"/>
      <c r="VB3306" s="137"/>
      <c r="VC3306" s="137"/>
      <c r="VD3306" s="137"/>
      <c r="VE3306" s="137"/>
      <c r="VF3306" s="137"/>
      <c r="VG3306" s="137"/>
      <c r="VH3306" s="137"/>
      <c r="VI3306" s="137"/>
      <c r="VJ3306" s="137"/>
      <c r="VK3306" s="137"/>
      <c r="VL3306" s="137"/>
      <c r="VM3306" s="137"/>
      <c r="VN3306" s="137"/>
      <c r="VO3306" s="137"/>
      <c r="VP3306" s="137"/>
      <c r="VQ3306" s="137"/>
      <c r="VR3306" s="137"/>
      <c r="VS3306" s="137"/>
      <c r="VT3306" s="137"/>
      <c r="VU3306" s="137"/>
      <c r="VV3306" s="137"/>
      <c r="VW3306" s="137"/>
      <c r="VX3306" s="137"/>
      <c r="VY3306" s="137"/>
      <c r="VZ3306" s="137"/>
      <c r="WA3306" s="137"/>
      <c r="WB3306" s="137"/>
      <c r="WC3306" s="137"/>
      <c r="WD3306" s="137"/>
      <c r="WE3306" s="137"/>
      <c r="WF3306" s="137"/>
      <c r="WG3306" s="137"/>
      <c r="WH3306" s="137"/>
      <c r="WI3306" s="137"/>
      <c r="WJ3306" s="137"/>
      <c r="WK3306" s="137"/>
      <c r="WL3306" s="137"/>
      <c r="WM3306" s="137"/>
      <c r="WN3306" s="137"/>
      <c r="WO3306" s="137"/>
      <c r="WP3306" s="137"/>
      <c r="WQ3306" s="137"/>
      <c r="WR3306" s="137"/>
      <c r="WS3306" s="137"/>
      <c r="WT3306" s="137"/>
      <c r="WU3306" s="137"/>
      <c r="WV3306" s="137"/>
      <c r="WW3306" s="137"/>
      <c r="WX3306" s="137"/>
      <c r="WY3306" s="137"/>
      <c r="WZ3306" s="137"/>
      <c r="XA3306" s="137"/>
      <c r="XB3306" s="137"/>
      <c r="XC3306" s="137"/>
      <c r="XD3306" s="137"/>
      <c r="XE3306" s="137"/>
      <c r="XF3306" s="137"/>
      <c r="XG3306" s="137"/>
      <c r="XH3306" s="137"/>
      <c r="XI3306" s="137"/>
      <c r="XJ3306" s="137"/>
      <c r="XK3306" s="137"/>
      <c r="XL3306" s="137"/>
      <c r="XM3306" s="137"/>
      <c r="XN3306" s="137"/>
      <c r="XO3306" s="137"/>
      <c r="XP3306" s="137"/>
      <c r="XQ3306" s="137"/>
      <c r="XR3306" s="137"/>
      <c r="XS3306" s="137"/>
      <c r="XT3306" s="137"/>
      <c r="XU3306" s="137"/>
      <c r="XV3306" s="137"/>
      <c r="XW3306" s="137"/>
      <c r="XX3306" s="137"/>
      <c r="XY3306" s="137"/>
      <c r="XZ3306" s="137"/>
      <c r="YA3306" s="137"/>
      <c r="YB3306" s="137"/>
      <c r="YC3306" s="137"/>
      <c r="YD3306" s="137"/>
      <c r="YE3306" s="137"/>
      <c r="YF3306" s="137"/>
      <c r="YG3306" s="137"/>
      <c r="YH3306" s="137"/>
      <c r="YI3306" s="137"/>
      <c r="YJ3306" s="137"/>
      <c r="YK3306" s="137"/>
      <c r="YL3306" s="137"/>
      <c r="YM3306" s="137"/>
      <c r="YN3306" s="137"/>
      <c r="YO3306" s="137"/>
      <c r="YP3306" s="137"/>
      <c r="YQ3306" s="137"/>
      <c r="YR3306" s="137"/>
      <c r="YS3306" s="137"/>
      <c r="YT3306" s="137"/>
      <c r="YU3306" s="137"/>
      <c r="YV3306" s="137"/>
      <c r="YW3306" s="137"/>
      <c r="YX3306" s="137"/>
      <c r="YY3306" s="137"/>
      <c r="YZ3306" s="137"/>
      <c r="ZA3306" s="137"/>
      <c r="ZB3306" s="137"/>
      <c r="ZC3306" s="137"/>
      <c r="ZD3306" s="137"/>
      <c r="ZE3306" s="137"/>
      <c r="ZF3306" s="137"/>
      <c r="ZG3306" s="137"/>
      <c r="ZH3306" s="137"/>
      <c r="ZI3306" s="137"/>
      <c r="ZJ3306" s="137"/>
      <c r="ZK3306" s="137"/>
      <c r="ZL3306" s="137"/>
      <c r="ZM3306" s="137"/>
      <c r="ZN3306" s="137"/>
      <c r="ZO3306" s="137"/>
      <c r="ZP3306" s="137"/>
      <c r="ZQ3306" s="137"/>
      <c r="ZR3306" s="137"/>
      <c r="ZS3306" s="137"/>
      <c r="ZT3306" s="137"/>
      <c r="ZU3306" s="137"/>
      <c r="ZV3306" s="137"/>
      <c r="ZW3306" s="137"/>
      <c r="ZX3306" s="137"/>
      <c r="ZY3306" s="137"/>
      <c r="ZZ3306" s="137"/>
      <c r="AAA3306" s="137"/>
      <c r="AAB3306" s="137"/>
      <c r="AAC3306" s="137"/>
      <c r="AAD3306" s="137"/>
      <c r="AAE3306" s="137"/>
      <c r="AAF3306" s="137"/>
      <c r="AAG3306" s="137"/>
      <c r="AAH3306" s="137"/>
      <c r="AAI3306" s="137"/>
      <c r="AAJ3306" s="137"/>
      <c r="AAK3306" s="137"/>
      <c r="AAL3306" s="137"/>
      <c r="AAM3306" s="137"/>
      <c r="AAN3306" s="137"/>
      <c r="AAO3306" s="137"/>
      <c r="AAP3306" s="137"/>
      <c r="AAQ3306" s="137"/>
      <c r="AAR3306" s="137"/>
      <c r="AAS3306" s="137"/>
      <c r="AAT3306" s="137"/>
      <c r="AAU3306" s="137"/>
      <c r="AAV3306" s="137"/>
      <c r="AAW3306" s="137"/>
      <c r="AAX3306" s="137"/>
      <c r="AAY3306" s="137"/>
      <c r="AAZ3306" s="137"/>
      <c r="ABA3306" s="137"/>
      <c r="ABB3306" s="137"/>
      <c r="ABC3306" s="137"/>
      <c r="ABD3306" s="137"/>
      <c r="ABE3306" s="137"/>
      <c r="ABF3306" s="137"/>
      <c r="ABG3306" s="137"/>
      <c r="ABH3306" s="137"/>
      <c r="ABI3306" s="137"/>
      <c r="ABJ3306" s="137"/>
      <c r="ABK3306" s="137"/>
      <c r="ABL3306" s="137"/>
      <c r="ABM3306" s="137"/>
      <c r="ABN3306" s="137"/>
      <c r="ABO3306" s="137"/>
      <c r="ABP3306" s="137"/>
      <c r="ABQ3306" s="137"/>
      <c r="ABR3306" s="137"/>
      <c r="ABS3306" s="137"/>
      <c r="ABT3306" s="137"/>
      <c r="ABU3306" s="137"/>
      <c r="ABV3306" s="137"/>
      <c r="ABW3306" s="137"/>
      <c r="ABX3306" s="137"/>
      <c r="ABY3306" s="137"/>
      <c r="ABZ3306" s="137"/>
      <c r="ACA3306" s="137"/>
      <c r="ACB3306" s="137"/>
      <c r="ACC3306" s="137"/>
      <c r="ACD3306" s="137"/>
      <c r="ACE3306" s="137"/>
      <c r="ACF3306" s="137"/>
      <c r="ACG3306" s="137"/>
      <c r="ACH3306" s="137"/>
      <c r="ACI3306" s="137"/>
      <c r="ACJ3306" s="137"/>
      <c r="ACK3306" s="137"/>
      <c r="ACL3306" s="137"/>
      <c r="ACM3306" s="137"/>
      <c r="ACN3306" s="137"/>
      <c r="ACO3306" s="137"/>
      <c r="ACP3306" s="137"/>
      <c r="ACQ3306" s="137"/>
      <c r="ACR3306" s="137"/>
      <c r="ACS3306" s="137"/>
      <c r="ACT3306" s="137"/>
      <c r="ACU3306" s="137"/>
      <c r="ACV3306" s="137"/>
      <c r="ACW3306" s="137"/>
      <c r="ACX3306" s="137"/>
      <c r="ACY3306" s="137"/>
      <c r="ACZ3306" s="137"/>
      <c r="ADA3306" s="137"/>
      <c r="ADB3306" s="137"/>
      <c r="ADC3306" s="137"/>
      <c r="ADD3306" s="137"/>
      <c r="ADE3306" s="137"/>
      <c r="ADF3306" s="137"/>
      <c r="ADG3306" s="137"/>
      <c r="ADH3306" s="137"/>
      <c r="ADI3306" s="137"/>
      <c r="ADJ3306" s="137"/>
      <c r="ADK3306" s="137"/>
      <c r="ADL3306" s="137"/>
      <c r="ADM3306" s="137"/>
      <c r="ADN3306" s="137"/>
      <c r="ADO3306" s="137"/>
      <c r="ADP3306" s="137"/>
      <c r="ADQ3306" s="137"/>
      <c r="ADR3306" s="137"/>
      <c r="ADS3306" s="137"/>
      <c r="ADT3306" s="137"/>
      <c r="ADU3306" s="137"/>
      <c r="ADV3306" s="137"/>
      <c r="ADW3306" s="137"/>
      <c r="ADX3306" s="137"/>
      <c r="ADY3306" s="137"/>
      <c r="ADZ3306" s="137"/>
      <c r="AEA3306" s="137"/>
      <c r="AEB3306" s="137"/>
      <c r="AEC3306" s="137"/>
      <c r="AED3306" s="137"/>
      <c r="AEE3306" s="137"/>
      <c r="AEF3306" s="137"/>
      <c r="AEG3306" s="137"/>
      <c r="AEH3306" s="137"/>
      <c r="AEI3306" s="137"/>
      <c r="AEJ3306" s="137"/>
      <c r="AEK3306" s="137"/>
      <c r="AEL3306" s="137"/>
      <c r="AEM3306" s="137"/>
      <c r="AEN3306" s="137"/>
      <c r="AEO3306" s="137"/>
      <c r="AEP3306" s="137"/>
      <c r="AEQ3306" s="137"/>
      <c r="AER3306" s="137"/>
      <c r="AES3306" s="137"/>
      <c r="AET3306" s="137"/>
      <c r="AEU3306" s="137"/>
      <c r="AEV3306" s="137"/>
      <c r="AEW3306" s="137"/>
      <c r="AEX3306" s="137"/>
      <c r="AEY3306" s="137"/>
      <c r="AEZ3306" s="137"/>
      <c r="AFA3306" s="137"/>
      <c r="AFB3306" s="137"/>
      <c r="AFC3306" s="137"/>
      <c r="AFD3306" s="137"/>
      <c r="AFE3306" s="137"/>
      <c r="AFF3306" s="137"/>
      <c r="AFG3306" s="137"/>
      <c r="AFH3306" s="137"/>
      <c r="AFI3306" s="137"/>
      <c r="AFJ3306" s="137"/>
      <c r="AFK3306" s="137"/>
      <c r="AFL3306" s="137"/>
      <c r="AFM3306" s="137"/>
      <c r="AFN3306" s="137"/>
      <c r="AFO3306" s="137"/>
      <c r="AFP3306" s="137"/>
      <c r="AFQ3306" s="137"/>
      <c r="AFR3306" s="137"/>
      <c r="AFS3306" s="137"/>
      <c r="AFT3306" s="137"/>
      <c r="AFU3306" s="137"/>
      <c r="AFV3306" s="137"/>
      <c r="AFW3306" s="137"/>
      <c r="AFX3306" s="137"/>
      <c r="AFY3306" s="137"/>
      <c r="AFZ3306" s="137"/>
      <c r="AGA3306" s="137"/>
      <c r="AGB3306" s="137"/>
      <c r="AGC3306" s="137"/>
      <c r="AGD3306" s="137"/>
      <c r="AGE3306" s="137"/>
      <c r="AGF3306" s="137"/>
      <c r="AGG3306" s="137"/>
      <c r="AGH3306" s="137"/>
      <c r="AGI3306" s="137"/>
      <c r="AGJ3306" s="137"/>
      <c r="AGK3306" s="137"/>
      <c r="AGL3306" s="137"/>
      <c r="AGM3306" s="137"/>
      <c r="AGN3306" s="137"/>
      <c r="AGO3306" s="137"/>
      <c r="AGP3306" s="137"/>
      <c r="AGQ3306" s="137"/>
      <c r="AGR3306" s="137"/>
      <c r="AGS3306" s="137"/>
      <c r="AGT3306" s="137"/>
      <c r="AGU3306" s="137"/>
      <c r="AGV3306" s="137"/>
      <c r="AGW3306" s="137"/>
      <c r="AGX3306" s="137"/>
      <c r="AGY3306" s="137"/>
      <c r="AGZ3306" s="137"/>
      <c r="AHA3306" s="137"/>
      <c r="AHB3306" s="137"/>
      <c r="AHC3306" s="137"/>
      <c r="AHD3306" s="137"/>
      <c r="AHE3306" s="137"/>
      <c r="AHF3306" s="137"/>
      <c r="AHG3306" s="137"/>
      <c r="AHH3306" s="137"/>
      <c r="AHI3306" s="137"/>
      <c r="AHJ3306" s="137"/>
      <c r="AHK3306" s="137"/>
      <c r="AHL3306" s="137"/>
      <c r="AHM3306" s="137"/>
      <c r="AHN3306" s="137"/>
      <c r="AHO3306" s="137"/>
      <c r="AHP3306" s="137"/>
      <c r="AHQ3306" s="137"/>
      <c r="AHR3306" s="137"/>
      <c r="AHS3306" s="137"/>
      <c r="AHT3306" s="137"/>
      <c r="AHU3306" s="137"/>
      <c r="AHV3306" s="137"/>
      <c r="AHW3306" s="137"/>
      <c r="AHX3306" s="137"/>
      <c r="AHY3306" s="137"/>
      <c r="AHZ3306" s="137"/>
      <c r="AIA3306" s="137"/>
      <c r="AIB3306" s="137"/>
      <c r="AIC3306" s="137"/>
      <c r="AID3306" s="137"/>
      <c r="AIE3306" s="137"/>
      <c r="AIF3306" s="137"/>
      <c r="AIG3306" s="137"/>
      <c r="AIH3306" s="137"/>
      <c r="AII3306" s="137"/>
      <c r="AIJ3306" s="137"/>
      <c r="AIK3306" s="137"/>
      <c r="AIL3306" s="137"/>
      <c r="AIM3306" s="137"/>
      <c r="AIN3306" s="137"/>
      <c r="AIO3306" s="137"/>
      <c r="AIP3306" s="137"/>
      <c r="AIQ3306" s="137"/>
      <c r="AIR3306" s="137"/>
      <c r="AIS3306" s="137"/>
      <c r="AIT3306" s="137"/>
      <c r="AIU3306" s="137"/>
      <c r="AIV3306" s="137"/>
      <c r="AIW3306" s="137"/>
      <c r="AIX3306" s="137"/>
      <c r="AIY3306" s="137"/>
      <c r="AIZ3306" s="137"/>
      <c r="AJA3306" s="137"/>
      <c r="AJB3306" s="137"/>
      <c r="AJC3306" s="137"/>
      <c r="AJD3306" s="137"/>
      <c r="AJE3306" s="137"/>
      <c r="AJF3306" s="137"/>
      <c r="AJG3306" s="137"/>
      <c r="AJH3306" s="137"/>
      <c r="AJI3306" s="137"/>
      <c r="AJJ3306" s="137"/>
      <c r="AJK3306" s="137"/>
      <c r="AJL3306" s="137"/>
      <c r="AJM3306" s="137"/>
      <c r="AJN3306" s="137"/>
      <c r="AJO3306" s="137"/>
      <c r="AJP3306" s="137"/>
      <c r="AJQ3306" s="137"/>
      <c r="AJR3306" s="137"/>
      <c r="AJS3306" s="137"/>
      <c r="AJT3306" s="137"/>
      <c r="AJU3306" s="137"/>
      <c r="AJV3306" s="137"/>
      <c r="AJW3306" s="137"/>
      <c r="AJX3306" s="137"/>
      <c r="AJY3306" s="137"/>
      <c r="AJZ3306" s="137"/>
      <c r="AKA3306" s="137"/>
      <c r="AKB3306" s="137"/>
      <c r="AKC3306" s="137"/>
      <c r="AKD3306" s="137"/>
      <c r="AKE3306" s="137"/>
      <c r="AKF3306" s="137"/>
      <c r="AKG3306" s="137"/>
      <c r="AKH3306" s="137"/>
      <c r="AKI3306" s="137"/>
      <c r="AKJ3306" s="137"/>
      <c r="AKK3306" s="137"/>
      <c r="AKL3306" s="137"/>
      <c r="AKM3306" s="137"/>
      <c r="AKN3306" s="137"/>
      <c r="AKO3306" s="137"/>
      <c r="AKP3306" s="137"/>
      <c r="AKQ3306" s="137"/>
      <c r="AKR3306" s="137"/>
      <c r="AKS3306" s="137"/>
      <c r="AKT3306" s="137"/>
      <c r="AKU3306" s="137"/>
      <c r="AKV3306" s="137"/>
      <c r="AKW3306" s="137"/>
      <c r="AKX3306" s="137"/>
      <c r="AKY3306" s="137"/>
      <c r="AKZ3306" s="137"/>
      <c r="ALA3306" s="137"/>
      <c r="ALB3306" s="137"/>
      <c r="ALC3306" s="137"/>
      <c r="ALD3306" s="137"/>
      <c r="ALE3306" s="137"/>
      <c r="ALF3306" s="137"/>
      <c r="ALG3306" s="137"/>
      <c r="ALH3306" s="137"/>
      <c r="ALI3306" s="137"/>
      <c r="ALJ3306" s="137"/>
      <c r="ALK3306" s="137"/>
      <c r="ALL3306" s="137"/>
      <c r="ALM3306" s="137"/>
      <c r="ALN3306" s="137"/>
      <c r="ALO3306" s="137"/>
      <c r="ALP3306" s="137"/>
      <c r="ALQ3306" s="137"/>
      <c r="ALR3306" s="137"/>
      <c r="ALS3306" s="137"/>
      <c r="ALT3306" s="137"/>
      <c r="ALU3306" s="137"/>
      <c r="ALV3306" s="137"/>
      <c r="ALW3306" s="137"/>
      <c r="ALX3306" s="137"/>
      <c r="ALY3306" s="137"/>
      <c r="ALZ3306" s="137"/>
      <c r="AMA3306" s="137"/>
      <c r="AMB3306" s="137"/>
      <c r="AMC3306" s="137"/>
      <c r="AMD3306" s="137"/>
      <c r="AME3306" s="137"/>
      <c r="AMF3306" s="137"/>
      <c r="AMG3306" s="137"/>
      <c r="AMH3306" s="137"/>
      <c r="AMI3306" s="137"/>
      <c r="AMJ3306" s="137"/>
      <c r="AMK3306" s="137"/>
      <c r="AML3306" s="137"/>
      <c r="AMM3306" s="137"/>
      <c r="AMN3306" s="137"/>
      <c r="AMO3306" s="137"/>
      <c r="AMP3306" s="137"/>
      <c r="AMQ3306" s="137"/>
      <c r="AMR3306" s="137"/>
      <c r="AMS3306" s="137"/>
      <c r="AMT3306" s="137"/>
      <c r="AMU3306" s="137"/>
      <c r="AMV3306" s="137"/>
      <c r="AMW3306" s="137"/>
      <c r="AMX3306" s="137"/>
      <c r="AMY3306" s="137"/>
      <c r="AMZ3306" s="137"/>
      <c r="ANA3306" s="137"/>
      <c r="ANB3306" s="137"/>
      <c r="ANC3306" s="137"/>
      <c r="AND3306" s="137"/>
      <c r="ANE3306" s="137"/>
      <c r="ANF3306" s="137"/>
      <c r="ANG3306" s="137"/>
      <c r="ANH3306" s="137"/>
      <c r="ANI3306" s="137"/>
      <c r="ANJ3306" s="137"/>
      <c r="ANK3306" s="137"/>
      <c r="ANL3306" s="137"/>
      <c r="ANM3306" s="137"/>
      <c r="ANN3306" s="137"/>
      <c r="ANO3306" s="137"/>
      <c r="ANP3306" s="137"/>
      <c r="ANQ3306" s="137"/>
      <c r="ANR3306" s="137"/>
      <c r="ANS3306" s="137"/>
      <c r="ANT3306" s="137"/>
      <c r="ANU3306" s="137"/>
      <c r="ANV3306" s="137"/>
      <c r="ANW3306" s="137"/>
      <c r="ANX3306" s="137"/>
      <c r="ANY3306" s="137"/>
      <c r="ANZ3306" s="137"/>
      <c r="AOA3306" s="137"/>
      <c r="AOB3306" s="137"/>
      <c r="AOC3306" s="137"/>
      <c r="AOD3306" s="137"/>
      <c r="AOE3306" s="137"/>
      <c r="AOF3306" s="137"/>
      <c r="AOG3306" s="137"/>
      <c r="AOH3306" s="137"/>
      <c r="AOI3306" s="137"/>
      <c r="AOJ3306" s="137"/>
      <c r="AOK3306" s="137"/>
      <c r="AOL3306" s="137"/>
      <c r="AOM3306" s="137"/>
      <c r="AON3306" s="137"/>
      <c r="AOO3306" s="137"/>
      <c r="AOP3306" s="137"/>
      <c r="AOQ3306" s="137"/>
      <c r="AOR3306" s="137"/>
      <c r="AOS3306" s="137"/>
      <c r="AOT3306" s="137"/>
      <c r="AOU3306" s="137"/>
      <c r="AOV3306" s="137"/>
      <c r="AOW3306" s="137"/>
      <c r="AOX3306" s="137"/>
      <c r="AOY3306" s="137"/>
      <c r="AOZ3306" s="137"/>
      <c r="APA3306" s="137"/>
      <c r="APB3306" s="137"/>
      <c r="APC3306" s="137"/>
      <c r="APD3306" s="137"/>
      <c r="APE3306" s="137"/>
      <c r="APF3306" s="137"/>
      <c r="APG3306" s="137"/>
      <c r="APH3306" s="137"/>
      <c r="API3306" s="137"/>
      <c r="APJ3306" s="137"/>
      <c r="APK3306" s="137"/>
      <c r="APL3306" s="137"/>
      <c r="APM3306" s="137"/>
      <c r="APN3306" s="137"/>
      <c r="APO3306" s="137"/>
      <c r="APP3306" s="137"/>
      <c r="APQ3306" s="137"/>
      <c r="APR3306" s="137"/>
      <c r="APS3306" s="137"/>
      <c r="APT3306" s="137"/>
      <c r="APU3306" s="137"/>
      <c r="APV3306" s="137"/>
      <c r="APW3306" s="137"/>
      <c r="APX3306" s="137"/>
      <c r="APY3306" s="137"/>
      <c r="APZ3306" s="137"/>
      <c r="AQA3306" s="137"/>
      <c r="AQB3306" s="137"/>
      <c r="AQC3306" s="137"/>
      <c r="AQD3306" s="137"/>
      <c r="AQE3306" s="137"/>
      <c r="AQF3306" s="137"/>
      <c r="AQG3306" s="137"/>
      <c r="AQH3306" s="137"/>
      <c r="AQI3306" s="137"/>
      <c r="AQJ3306" s="137"/>
      <c r="AQK3306" s="137"/>
      <c r="AQL3306" s="137"/>
      <c r="AQM3306" s="137"/>
      <c r="AQN3306" s="137"/>
      <c r="AQO3306" s="137"/>
      <c r="AQP3306" s="137"/>
      <c r="AQQ3306" s="137"/>
      <c r="AQR3306" s="137"/>
      <c r="AQS3306" s="137"/>
      <c r="AQT3306" s="137"/>
      <c r="AQU3306" s="137"/>
      <c r="AQV3306" s="137"/>
      <c r="AQW3306" s="137"/>
      <c r="AQX3306" s="137"/>
      <c r="AQY3306" s="137"/>
      <c r="AQZ3306" s="137"/>
      <c r="ARA3306" s="137"/>
      <c r="ARB3306" s="137"/>
      <c r="ARC3306" s="137"/>
      <c r="ARD3306" s="137"/>
      <c r="ARE3306" s="137"/>
      <c r="ARF3306" s="137"/>
      <c r="ARG3306" s="137"/>
      <c r="ARH3306" s="137"/>
      <c r="ARI3306" s="137"/>
      <c r="ARJ3306" s="137"/>
      <c r="ARK3306" s="137"/>
      <c r="ARL3306" s="137"/>
      <c r="ARM3306" s="137"/>
      <c r="ARN3306" s="137"/>
      <c r="ARO3306" s="137"/>
      <c r="ARP3306" s="137"/>
      <c r="ARQ3306" s="137"/>
      <c r="ARR3306" s="137"/>
      <c r="ARS3306" s="137"/>
      <c r="ART3306" s="137"/>
      <c r="ARU3306" s="137"/>
      <c r="ARV3306" s="137"/>
      <c r="ARW3306" s="137"/>
      <c r="ARX3306" s="137"/>
      <c r="ARY3306" s="137"/>
      <c r="ARZ3306" s="137"/>
      <c r="ASA3306" s="137"/>
      <c r="ASB3306" s="137"/>
      <c r="ASC3306" s="137"/>
      <c r="ASD3306" s="137"/>
      <c r="ASE3306" s="137"/>
      <c r="ASF3306" s="137"/>
      <c r="ASG3306" s="137"/>
      <c r="ASH3306" s="137"/>
      <c r="ASI3306" s="137"/>
      <c r="ASJ3306" s="137"/>
      <c r="ASK3306" s="137"/>
      <c r="ASL3306" s="137"/>
      <c r="ASM3306" s="137"/>
      <c r="ASN3306" s="137"/>
      <c r="ASO3306" s="137"/>
      <c r="ASP3306" s="137"/>
      <c r="ASQ3306" s="137"/>
      <c r="ASR3306" s="137"/>
      <c r="ASS3306" s="137"/>
      <c r="AST3306" s="137"/>
      <c r="ASU3306" s="137"/>
      <c r="ASV3306" s="137"/>
      <c r="ASW3306" s="137"/>
      <c r="ASX3306" s="137"/>
      <c r="ASY3306" s="137"/>
      <c r="ASZ3306" s="137"/>
      <c r="ATA3306" s="137"/>
      <c r="ATB3306" s="137"/>
      <c r="ATC3306" s="137"/>
      <c r="ATD3306" s="137"/>
      <c r="ATE3306" s="137"/>
      <c r="ATF3306" s="137"/>
      <c r="ATG3306" s="137"/>
      <c r="ATH3306" s="137"/>
      <c r="ATI3306" s="137"/>
      <c r="ATJ3306" s="137"/>
      <c r="ATK3306" s="137"/>
      <c r="ATL3306" s="137"/>
      <c r="ATM3306" s="137"/>
      <c r="ATN3306" s="137"/>
      <c r="ATO3306" s="137"/>
      <c r="ATP3306" s="137"/>
      <c r="ATQ3306" s="137"/>
      <c r="ATR3306" s="137"/>
      <c r="ATS3306" s="137"/>
      <c r="ATT3306" s="137"/>
      <c r="ATU3306" s="137"/>
      <c r="ATV3306" s="137"/>
      <c r="ATW3306" s="137"/>
      <c r="ATX3306" s="137"/>
      <c r="ATY3306" s="137"/>
      <c r="ATZ3306" s="137"/>
      <c r="AUA3306" s="137"/>
      <c r="AUB3306" s="137"/>
      <c r="AUC3306" s="137"/>
      <c r="AUD3306" s="137"/>
      <c r="AUE3306" s="137"/>
      <c r="AUF3306" s="137"/>
      <c r="AUG3306" s="137"/>
      <c r="AUH3306" s="137"/>
      <c r="AUI3306" s="137"/>
      <c r="AUJ3306" s="137"/>
      <c r="AUK3306" s="137"/>
      <c r="AUL3306" s="137"/>
      <c r="AUM3306" s="137"/>
      <c r="AUN3306" s="137"/>
      <c r="AUO3306" s="137"/>
      <c r="AUP3306" s="137"/>
      <c r="AUQ3306" s="137"/>
      <c r="AUR3306" s="137"/>
      <c r="AUS3306" s="137"/>
      <c r="AUT3306" s="137"/>
      <c r="AUU3306" s="137"/>
      <c r="AUV3306" s="137"/>
      <c r="AUW3306" s="137"/>
      <c r="AUX3306" s="137"/>
      <c r="AUY3306" s="137"/>
      <c r="AUZ3306" s="137"/>
      <c r="AVA3306" s="137"/>
      <c r="AVB3306" s="137"/>
      <c r="AVC3306" s="137"/>
      <c r="AVD3306" s="137"/>
      <c r="AVE3306" s="137"/>
      <c r="AVF3306" s="137"/>
      <c r="AVG3306" s="137"/>
      <c r="AVH3306" s="137"/>
      <c r="AVI3306" s="137"/>
      <c r="AVJ3306" s="137"/>
      <c r="AVK3306" s="137"/>
      <c r="AVL3306" s="137"/>
      <c r="AVM3306" s="137"/>
      <c r="AVN3306" s="137"/>
      <c r="AVO3306" s="137"/>
      <c r="AVP3306" s="137"/>
      <c r="AVQ3306" s="137"/>
      <c r="AVR3306" s="137"/>
      <c r="AVS3306" s="137"/>
      <c r="AVT3306" s="137"/>
      <c r="AVU3306" s="137"/>
      <c r="AVV3306" s="137"/>
      <c r="AVW3306" s="137"/>
      <c r="AVX3306" s="137"/>
      <c r="AVY3306" s="137"/>
      <c r="AVZ3306" s="137"/>
      <c r="AWA3306" s="137"/>
      <c r="AWB3306" s="137"/>
      <c r="AWC3306" s="137"/>
      <c r="AWD3306" s="137"/>
      <c r="AWE3306" s="137"/>
      <c r="AWF3306" s="137"/>
      <c r="AWG3306" s="137"/>
      <c r="AWH3306" s="137"/>
      <c r="AWI3306" s="137"/>
      <c r="AWJ3306" s="137"/>
      <c r="AWK3306" s="137"/>
      <c r="AWL3306" s="137"/>
      <c r="AWM3306" s="137"/>
      <c r="AWN3306" s="137"/>
      <c r="AWO3306" s="137"/>
      <c r="AWP3306" s="137"/>
      <c r="AWQ3306" s="137"/>
      <c r="AWR3306" s="137"/>
      <c r="AWS3306" s="137"/>
      <c r="AWT3306" s="137"/>
      <c r="AWU3306" s="137"/>
      <c r="AWV3306" s="137"/>
      <c r="AWW3306" s="137"/>
      <c r="AWX3306" s="137"/>
      <c r="AWY3306" s="137"/>
      <c r="AWZ3306" s="137"/>
      <c r="AXA3306" s="137"/>
      <c r="AXB3306" s="137"/>
      <c r="AXC3306" s="137"/>
      <c r="AXD3306" s="137"/>
      <c r="AXE3306" s="137"/>
      <c r="AXF3306" s="137"/>
      <c r="AXG3306" s="137"/>
      <c r="AXH3306" s="137"/>
      <c r="AXI3306" s="137"/>
      <c r="AXJ3306" s="137"/>
      <c r="AXK3306" s="137"/>
      <c r="AXL3306" s="137"/>
      <c r="AXM3306" s="137"/>
      <c r="AXN3306" s="137"/>
      <c r="AXO3306" s="137"/>
      <c r="AXP3306" s="137"/>
      <c r="AXQ3306" s="137"/>
      <c r="AXR3306" s="137"/>
      <c r="AXS3306" s="137"/>
      <c r="AXT3306" s="137"/>
      <c r="AXU3306" s="137"/>
      <c r="AXV3306" s="137"/>
      <c r="AXW3306" s="137"/>
      <c r="AXX3306" s="137"/>
      <c r="AXY3306" s="137"/>
      <c r="AXZ3306" s="137"/>
      <c r="AYA3306" s="137"/>
      <c r="AYB3306" s="137"/>
      <c r="AYC3306" s="137"/>
      <c r="AYD3306" s="137"/>
      <c r="AYE3306" s="137"/>
      <c r="AYF3306" s="137"/>
      <c r="AYG3306" s="137"/>
      <c r="AYH3306" s="137"/>
      <c r="AYI3306" s="137"/>
      <c r="AYJ3306" s="137"/>
      <c r="AYK3306" s="137"/>
      <c r="AYL3306" s="137"/>
      <c r="AYM3306" s="137"/>
      <c r="AYN3306" s="137"/>
      <c r="AYO3306" s="137"/>
      <c r="AYP3306" s="137"/>
      <c r="AYQ3306" s="137"/>
      <c r="AYR3306" s="137"/>
      <c r="AYS3306" s="137"/>
      <c r="AYT3306" s="137"/>
      <c r="AYU3306" s="137"/>
      <c r="AYV3306" s="137"/>
      <c r="AYW3306" s="137"/>
      <c r="AYX3306" s="137"/>
      <c r="AYY3306" s="137"/>
      <c r="AYZ3306" s="137"/>
      <c r="AZA3306" s="137"/>
      <c r="AZB3306" s="137"/>
      <c r="AZC3306" s="137"/>
      <c r="AZD3306" s="137"/>
      <c r="AZE3306" s="137"/>
      <c r="AZF3306" s="137"/>
      <c r="AZG3306" s="137"/>
      <c r="AZH3306" s="137"/>
      <c r="AZI3306" s="137"/>
      <c r="AZJ3306" s="137"/>
      <c r="AZK3306" s="137"/>
      <c r="AZL3306" s="137"/>
      <c r="AZM3306" s="137"/>
      <c r="AZN3306" s="137"/>
      <c r="AZO3306" s="137"/>
      <c r="AZP3306" s="137"/>
      <c r="AZQ3306" s="137"/>
      <c r="AZR3306" s="137"/>
      <c r="AZS3306" s="137"/>
      <c r="AZT3306" s="137"/>
      <c r="AZU3306" s="137"/>
      <c r="AZV3306" s="137"/>
      <c r="AZW3306" s="137"/>
      <c r="AZX3306" s="137"/>
      <c r="AZY3306" s="137"/>
      <c r="AZZ3306" s="137"/>
      <c r="BAA3306" s="137"/>
      <c r="BAB3306" s="137"/>
      <c r="BAC3306" s="137"/>
      <c r="BAD3306" s="137"/>
      <c r="BAE3306" s="137"/>
      <c r="BAF3306" s="137"/>
      <c r="BAG3306" s="137"/>
      <c r="BAH3306" s="137"/>
      <c r="BAI3306" s="137"/>
      <c r="BAJ3306" s="137"/>
      <c r="BAK3306" s="137"/>
      <c r="BAL3306" s="137"/>
      <c r="BAM3306" s="137"/>
      <c r="BAN3306" s="137"/>
      <c r="BAO3306" s="137"/>
      <c r="BAP3306" s="137"/>
      <c r="BAQ3306" s="137"/>
      <c r="BAR3306" s="137"/>
      <c r="BAS3306" s="137"/>
      <c r="BAT3306" s="137"/>
      <c r="BAU3306" s="137"/>
      <c r="BAV3306" s="137"/>
      <c r="BAW3306" s="137"/>
      <c r="BAX3306" s="137"/>
      <c r="BAY3306" s="137"/>
      <c r="BAZ3306" s="137"/>
      <c r="BBA3306" s="137"/>
      <c r="BBB3306" s="137"/>
      <c r="BBC3306" s="137"/>
      <c r="BBD3306" s="137"/>
      <c r="BBE3306" s="137"/>
      <c r="BBF3306" s="137"/>
      <c r="BBG3306" s="137"/>
      <c r="BBH3306" s="137"/>
      <c r="BBI3306" s="137"/>
      <c r="BBJ3306" s="137"/>
      <c r="BBK3306" s="137"/>
      <c r="BBL3306" s="137"/>
      <c r="BBM3306" s="137"/>
      <c r="BBN3306" s="137"/>
      <c r="BBO3306" s="137"/>
      <c r="BBP3306" s="137"/>
      <c r="BBQ3306" s="137"/>
      <c r="BBR3306" s="137"/>
      <c r="BBS3306" s="137"/>
      <c r="BBT3306" s="137"/>
      <c r="BBU3306" s="137"/>
      <c r="BBV3306" s="137"/>
      <c r="BBW3306" s="137"/>
      <c r="BBX3306" s="137"/>
      <c r="BBY3306" s="137"/>
      <c r="BBZ3306" s="137"/>
      <c r="BCA3306" s="137"/>
      <c r="BCB3306" s="137"/>
      <c r="BCC3306" s="137"/>
      <c r="BCD3306" s="137"/>
      <c r="BCE3306" s="137"/>
      <c r="BCF3306" s="137"/>
      <c r="BCG3306" s="137"/>
      <c r="BCH3306" s="137"/>
      <c r="BCI3306" s="137"/>
      <c r="BCJ3306" s="137"/>
      <c r="BCK3306" s="137"/>
      <c r="BCL3306" s="137"/>
      <c r="BCM3306" s="137"/>
      <c r="BCN3306" s="137"/>
      <c r="BCO3306" s="137"/>
      <c r="BCP3306" s="137"/>
      <c r="BCQ3306" s="137"/>
      <c r="BCR3306" s="137"/>
      <c r="BCS3306" s="137"/>
      <c r="BCT3306" s="137"/>
      <c r="BCU3306" s="137"/>
      <c r="BCV3306" s="137"/>
      <c r="BCW3306" s="137"/>
      <c r="BCX3306" s="137"/>
      <c r="BCY3306" s="137"/>
      <c r="BCZ3306" s="137"/>
      <c r="BDA3306" s="137"/>
      <c r="BDB3306" s="137"/>
      <c r="BDC3306" s="137"/>
      <c r="BDD3306" s="137"/>
      <c r="BDE3306" s="137"/>
      <c r="BDF3306" s="137"/>
      <c r="BDG3306" s="137"/>
      <c r="BDH3306" s="137"/>
      <c r="BDI3306" s="137"/>
      <c r="BDJ3306" s="137"/>
      <c r="BDK3306" s="137"/>
      <c r="BDL3306" s="137"/>
      <c r="BDM3306" s="137"/>
      <c r="BDN3306" s="137"/>
      <c r="BDO3306" s="137"/>
      <c r="BDP3306" s="137"/>
      <c r="BDQ3306" s="137"/>
      <c r="BDR3306" s="137"/>
      <c r="BDS3306" s="137"/>
      <c r="BDT3306" s="137"/>
      <c r="BDU3306" s="137"/>
      <c r="BDV3306" s="137"/>
      <c r="BDW3306" s="137"/>
      <c r="BDX3306" s="137"/>
      <c r="BDY3306" s="137"/>
      <c r="BDZ3306" s="137"/>
      <c r="BEA3306" s="137"/>
      <c r="BEB3306" s="137"/>
      <c r="BEC3306" s="137"/>
      <c r="BED3306" s="137"/>
      <c r="BEE3306" s="137"/>
      <c r="BEF3306" s="137"/>
      <c r="BEG3306" s="137"/>
      <c r="BEH3306" s="137"/>
      <c r="BEI3306" s="137"/>
      <c r="BEJ3306" s="137"/>
      <c r="BEK3306" s="137"/>
      <c r="BEL3306" s="137"/>
      <c r="BEM3306" s="137"/>
      <c r="BEN3306" s="137"/>
      <c r="BEO3306" s="137"/>
      <c r="BEP3306" s="137"/>
      <c r="BEQ3306" s="137"/>
      <c r="BER3306" s="137"/>
      <c r="BES3306" s="137"/>
      <c r="BET3306" s="137"/>
      <c r="BEU3306" s="137"/>
      <c r="BEV3306" s="137"/>
      <c r="BEW3306" s="137"/>
      <c r="BEX3306" s="137"/>
      <c r="BEY3306" s="137"/>
      <c r="BEZ3306" s="137"/>
      <c r="BFA3306" s="137"/>
      <c r="BFB3306" s="137"/>
      <c r="BFC3306" s="137"/>
      <c r="BFD3306" s="137"/>
      <c r="BFE3306" s="137"/>
      <c r="BFF3306" s="137"/>
      <c r="BFG3306" s="137"/>
      <c r="BFH3306" s="137"/>
      <c r="BFI3306" s="137"/>
      <c r="BFJ3306" s="137"/>
      <c r="BFK3306" s="137"/>
      <c r="BFL3306" s="137"/>
      <c r="BFM3306" s="137"/>
      <c r="BFN3306" s="137"/>
      <c r="BFO3306" s="137"/>
      <c r="BFP3306" s="137"/>
      <c r="BFQ3306" s="137"/>
      <c r="BFR3306" s="137"/>
      <c r="BFS3306" s="137"/>
      <c r="BFT3306" s="137"/>
      <c r="BFU3306" s="137"/>
      <c r="BFV3306" s="137"/>
      <c r="BFW3306" s="137"/>
      <c r="BFX3306" s="137"/>
      <c r="BFY3306" s="137"/>
      <c r="BFZ3306" s="137"/>
      <c r="BGA3306" s="137"/>
      <c r="BGB3306" s="137"/>
      <c r="BGC3306" s="137"/>
      <c r="BGD3306" s="137"/>
      <c r="BGE3306" s="137"/>
      <c r="BGF3306" s="137"/>
      <c r="BGG3306" s="137"/>
      <c r="BGH3306" s="137"/>
      <c r="BGI3306" s="137"/>
      <c r="BGJ3306" s="137"/>
      <c r="BGK3306" s="137"/>
      <c r="BGL3306" s="137"/>
      <c r="BGM3306" s="137"/>
      <c r="BGN3306" s="137"/>
      <c r="BGO3306" s="137"/>
      <c r="BGP3306" s="137"/>
      <c r="BGQ3306" s="137"/>
      <c r="BGR3306" s="137"/>
      <c r="BGS3306" s="137"/>
      <c r="BGT3306" s="137"/>
      <c r="BGU3306" s="137"/>
      <c r="BGV3306" s="137"/>
      <c r="BGW3306" s="137"/>
      <c r="BGX3306" s="137"/>
      <c r="BGY3306" s="137"/>
      <c r="BGZ3306" s="137"/>
      <c r="BHA3306" s="137"/>
      <c r="BHB3306" s="137"/>
      <c r="BHC3306" s="137"/>
      <c r="BHD3306" s="137"/>
      <c r="BHE3306" s="137"/>
      <c r="BHF3306" s="137"/>
      <c r="BHG3306" s="137"/>
      <c r="BHH3306" s="137"/>
      <c r="BHI3306" s="137"/>
      <c r="BHJ3306" s="137"/>
      <c r="BHK3306" s="137"/>
      <c r="BHL3306" s="137"/>
      <c r="BHM3306" s="137"/>
      <c r="BHN3306" s="137"/>
      <c r="BHO3306" s="137"/>
      <c r="BHP3306" s="137"/>
      <c r="BHQ3306" s="137"/>
      <c r="BHR3306" s="137"/>
      <c r="BHS3306" s="137"/>
      <c r="BHT3306" s="137"/>
      <c r="BHU3306" s="137"/>
      <c r="BHV3306" s="137"/>
      <c r="BHW3306" s="137"/>
      <c r="BHX3306" s="137"/>
      <c r="BHY3306" s="137"/>
      <c r="BHZ3306" s="137"/>
      <c r="BIA3306" s="137"/>
      <c r="BIB3306" s="137"/>
      <c r="BIC3306" s="137"/>
      <c r="BID3306" s="137"/>
      <c r="BIE3306" s="137"/>
      <c r="BIF3306" s="137"/>
      <c r="BIG3306" s="137"/>
      <c r="BIH3306" s="137"/>
      <c r="BII3306" s="137"/>
      <c r="BIJ3306" s="137"/>
      <c r="BIK3306" s="137"/>
      <c r="BIL3306" s="137"/>
      <c r="BIM3306" s="137"/>
      <c r="BIN3306" s="137"/>
      <c r="BIO3306" s="137"/>
      <c r="BIP3306" s="137"/>
      <c r="BIQ3306" s="137"/>
      <c r="BIR3306" s="137"/>
      <c r="BIS3306" s="137"/>
      <c r="BIT3306" s="137"/>
      <c r="BIU3306" s="137"/>
      <c r="BIV3306" s="137"/>
      <c r="BIW3306" s="137"/>
      <c r="BIX3306" s="137"/>
      <c r="BIY3306" s="137"/>
      <c r="BIZ3306" s="137"/>
      <c r="BJA3306" s="137"/>
      <c r="BJB3306" s="137"/>
      <c r="BJC3306" s="137"/>
      <c r="BJD3306" s="137"/>
      <c r="BJE3306" s="137"/>
      <c r="BJF3306" s="137"/>
      <c r="BJG3306" s="137"/>
      <c r="BJH3306" s="137"/>
      <c r="BJI3306" s="137"/>
      <c r="BJJ3306" s="137"/>
      <c r="BJK3306" s="137"/>
      <c r="BJL3306" s="137"/>
      <c r="BJM3306" s="137"/>
      <c r="BJN3306" s="137"/>
      <c r="BJO3306" s="137"/>
      <c r="BJP3306" s="137"/>
      <c r="BJQ3306" s="137"/>
      <c r="BJR3306" s="137"/>
      <c r="BJS3306" s="137"/>
      <c r="BJT3306" s="137"/>
      <c r="BJU3306" s="137"/>
      <c r="BJV3306" s="137"/>
      <c r="BJW3306" s="137"/>
      <c r="BJX3306" s="137"/>
      <c r="BJY3306" s="137"/>
      <c r="BJZ3306" s="137"/>
      <c r="BKA3306" s="137"/>
      <c r="BKB3306" s="137"/>
      <c r="BKC3306" s="137"/>
      <c r="BKD3306" s="137"/>
      <c r="BKE3306" s="137"/>
      <c r="BKF3306" s="137"/>
      <c r="BKG3306" s="137"/>
      <c r="BKH3306" s="137"/>
      <c r="BKI3306" s="137"/>
      <c r="BKJ3306" s="137"/>
      <c r="BKK3306" s="137"/>
      <c r="BKL3306" s="137"/>
      <c r="BKM3306" s="137"/>
      <c r="BKN3306" s="137"/>
      <c r="BKO3306" s="137"/>
      <c r="BKP3306" s="137"/>
      <c r="BKQ3306" s="137"/>
      <c r="BKR3306" s="137"/>
      <c r="BKS3306" s="137"/>
      <c r="BKT3306" s="137"/>
      <c r="BKU3306" s="137"/>
      <c r="BKV3306" s="137"/>
      <c r="BKW3306" s="137"/>
      <c r="BKX3306" s="137"/>
      <c r="BKY3306" s="137"/>
      <c r="BKZ3306" s="137"/>
      <c r="BLA3306" s="137"/>
      <c r="BLB3306" s="137"/>
      <c r="BLC3306" s="137"/>
      <c r="BLD3306" s="137"/>
      <c r="BLE3306" s="137"/>
      <c r="BLF3306" s="137"/>
      <c r="BLG3306" s="137"/>
      <c r="BLH3306" s="137"/>
      <c r="BLI3306" s="137"/>
      <c r="BLJ3306" s="137"/>
      <c r="BLK3306" s="137"/>
      <c r="BLL3306" s="137"/>
      <c r="BLM3306" s="137"/>
      <c r="BLN3306" s="137"/>
      <c r="BLO3306" s="137"/>
      <c r="BLP3306" s="137"/>
      <c r="BLQ3306" s="137"/>
      <c r="BLR3306" s="137"/>
      <c r="BLS3306" s="137"/>
      <c r="BLT3306" s="137"/>
      <c r="BLU3306" s="137"/>
      <c r="BLV3306" s="137"/>
      <c r="BLW3306" s="137"/>
      <c r="BLX3306" s="137"/>
      <c r="BLY3306" s="137"/>
      <c r="BLZ3306" s="137"/>
      <c r="BMA3306" s="137"/>
      <c r="BMB3306" s="137"/>
      <c r="BMC3306" s="137"/>
      <c r="BMD3306" s="137"/>
      <c r="BME3306" s="137"/>
      <c r="BMF3306" s="137"/>
      <c r="BMG3306" s="137"/>
      <c r="BMH3306" s="137"/>
      <c r="BMI3306" s="137"/>
      <c r="BMJ3306" s="137"/>
      <c r="BMK3306" s="137"/>
      <c r="BML3306" s="137"/>
      <c r="BMM3306" s="137"/>
      <c r="BMN3306" s="137"/>
      <c r="BMO3306" s="137"/>
      <c r="BMP3306" s="137"/>
      <c r="BMQ3306" s="137"/>
      <c r="BMR3306" s="137"/>
      <c r="BMS3306" s="137"/>
      <c r="BMT3306" s="137"/>
      <c r="BMU3306" s="137"/>
      <c r="BMV3306" s="137"/>
      <c r="BMW3306" s="137"/>
      <c r="BMX3306" s="137"/>
      <c r="BMY3306" s="137"/>
      <c r="BMZ3306" s="137"/>
      <c r="BNA3306" s="137"/>
      <c r="BNB3306" s="137"/>
      <c r="BNC3306" s="137"/>
      <c r="BND3306" s="137"/>
      <c r="BNE3306" s="137"/>
      <c r="BNF3306" s="137"/>
      <c r="BNG3306" s="137"/>
      <c r="BNH3306" s="137"/>
      <c r="BNI3306" s="137"/>
      <c r="BNJ3306" s="137"/>
      <c r="BNK3306" s="137"/>
      <c r="BNL3306" s="137"/>
      <c r="BNM3306" s="137"/>
      <c r="BNN3306" s="137"/>
      <c r="BNO3306" s="137"/>
      <c r="BNP3306" s="137"/>
      <c r="BNQ3306" s="137"/>
      <c r="BNR3306" s="137"/>
      <c r="BNS3306" s="137"/>
      <c r="BNT3306" s="137"/>
      <c r="BNU3306" s="137"/>
      <c r="BNV3306" s="137"/>
      <c r="BNW3306" s="137"/>
      <c r="BNX3306" s="137"/>
      <c r="BNY3306" s="137"/>
      <c r="BNZ3306" s="137"/>
      <c r="BOA3306" s="137"/>
      <c r="BOB3306" s="137"/>
      <c r="BOC3306" s="137"/>
      <c r="BOD3306" s="137"/>
      <c r="BOE3306" s="137"/>
      <c r="BOF3306" s="137"/>
      <c r="BOG3306" s="137"/>
      <c r="BOH3306" s="137"/>
      <c r="BOI3306" s="137"/>
      <c r="BOJ3306" s="137"/>
      <c r="BOK3306" s="137"/>
      <c r="BOL3306" s="137"/>
      <c r="BOM3306" s="137"/>
      <c r="BON3306" s="137"/>
      <c r="BOO3306" s="137"/>
      <c r="BOP3306" s="137"/>
      <c r="BOQ3306" s="137"/>
      <c r="BOR3306" s="137"/>
      <c r="BOS3306" s="137"/>
      <c r="BOT3306" s="137"/>
      <c r="BOU3306" s="137"/>
      <c r="BOV3306" s="137"/>
      <c r="BOW3306" s="137"/>
      <c r="BOX3306" s="137"/>
      <c r="BOY3306" s="137"/>
      <c r="BOZ3306" s="137"/>
      <c r="BPA3306" s="137"/>
      <c r="BPB3306" s="137"/>
      <c r="BPC3306" s="137"/>
      <c r="BPD3306" s="137"/>
      <c r="BPE3306" s="137"/>
      <c r="BPF3306" s="137"/>
      <c r="BPG3306" s="137"/>
      <c r="BPH3306" s="137"/>
      <c r="BPI3306" s="137"/>
      <c r="BPJ3306" s="137"/>
      <c r="BPK3306" s="137"/>
      <c r="BPL3306" s="137"/>
      <c r="BPM3306" s="137"/>
      <c r="BPN3306" s="137"/>
      <c r="BPO3306" s="137"/>
      <c r="BPP3306" s="137"/>
      <c r="BPQ3306" s="137"/>
      <c r="BPR3306" s="137"/>
      <c r="BPS3306" s="137"/>
      <c r="BPT3306" s="137"/>
      <c r="BPU3306" s="137"/>
      <c r="BPV3306" s="137"/>
      <c r="BPW3306" s="137"/>
      <c r="BPX3306" s="137"/>
      <c r="BPY3306" s="137"/>
      <c r="BPZ3306" s="137"/>
      <c r="BQA3306" s="137"/>
      <c r="BQB3306" s="137"/>
      <c r="BQC3306" s="137"/>
      <c r="BQD3306" s="137"/>
      <c r="BQE3306" s="137"/>
      <c r="BQF3306" s="137"/>
      <c r="BQG3306" s="137"/>
      <c r="BQH3306" s="137"/>
      <c r="BQI3306" s="137"/>
      <c r="BQJ3306" s="137"/>
      <c r="BQK3306" s="137"/>
      <c r="BQL3306" s="137"/>
      <c r="BQM3306" s="137"/>
      <c r="BQN3306" s="137"/>
      <c r="BQO3306" s="137"/>
      <c r="BQP3306" s="137"/>
      <c r="BQQ3306" s="137"/>
      <c r="BQR3306" s="137"/>
      <c r="BQS3306" s="137"/>
      <c r="BQT3306" s="137"/>
      <c r="BQU3306" s="137"/>
      <c r="BQV3306" s="137"/>
      <c r="BQW3306" s="137"/>
      <c r="BQX3306" s="137"/>
      <c r="BQY3306" s="137"/>
      <c r="BQZ3306" s="137"/>
      <c r="BRA3306" s="137"/>
      <c r="BRB3306" s="137"/>
      <c r="BRC3306" s="137"/>
      <c r="BRD3306" s="137"/>
      <c r="BRE3306" s="137"/>
      <c r="BRF3306" s="137"/>
      <c r="BRG3306" s="137"/>
      <c r="BRH3306" s="137"/>
      <c r="BRI3306" s="137"/>
      <c r="BRJ3306" s="137"/>
      <c r="BRK3306" s="137"/>
      <c r="BRL3306" s="137"/>
      <c r="BRM3306" s="137"/>
      <c r="BRN3306" s="137"/>
      <c r="BRO3306" s="137"/>
      <c r="BRP3306" s="137"/>
      <c r="BRQ3306" s="137"/>
      <c r="BRR3306" s="137"/>
      <c r="BRS3306" s="137"/>
      <c r="BRT3306" s="137"/>
      <c r="BRU3306" s="137"/>
      <c r="BRV3306" s="137"/>
      <c r="BRW3306" s="137"/>
      <c r="BRX3306" s="137"/>
      <c r="BRY3306" s="137"/>
      <c r="BRZ3306" s="137"/>
      <c r="BSA3306" s="137"/>
      <c r="BSB3306" s="137"/>
      <c r="BSC3306" s="137"/>
      <c r="BSD3306" s="137"/>
      <c r="BSE3306" s="137"/>
      <c r="BSF3306" s="137"/>
      <c r="BSG3306" s="137"/>
      <c r="BSH3306" s="137"/>
      <c r="BSI3306" s="137"/>
      <c r="BSJ3306" s="137"/>
      <c r="BSK3306" s="137"/>
      <c r="BSL3306" s="137"/>
      <c r="BSM3306" s="137"/>
      <c r="BSN3306" s="137"/>
      <c r="BSO3306" s="137"/>
      <c r="BSP3306" s="137"/>
      <c r="BSQ3306" s="137"/>
      <c r="BSR3306" s="137"/>
      <c r="BSS3306" s="137"/>
      <c r="BST3306" s="137"/>
      <c r="BSU3306" s="137"/>
      <c r="BSV3306" s="137"/>
      <c r="BSW3306" s="137"/>
      <c r="BSX3306" s="137"/>
      <c r="BSY3306" s="137"/>
      <c r="BSZ3306" s="137"/>
      <c r="BTA3306" s="137"/>
      <c r="BTB3306" s="137"/>
      <c r="BTC3306" s="137"/>
      <c r="BTD3306" s="137"/>
      <c r="BTE3306" s="137"/>
      <c r="BTF3306" s="137"/>
      <c r="BTG3306" s="137"/>
      <c r="BTH3306" s="137"/>
      <c r="BTI3306" s="137"/>
      <c r="BTJ3306" s="137"/>
      <c r="BTK3306" s="137"/>
      <c r="BTL3306" s="137"/>
      <c r="BTM3306" s="137"/>
      <c r="BTN3306" s="137"/>
      <c r="BTO3306" s="137"/>
      <c r="BTP3306" s="137"/>
      <c r="BTQ3306" s="137"/>
      <c r="BTR3306" s="137"/>
      <c r="BTS3306" s="137"/>
      <c r="BTT3306" s="137"/>
      <c r="BTU3306" s="137"/>
      <c r="BTV3306" s="137"/>
      <c r="BTW3306" s="137"/>
      <c r="BTX3306" s="137"/>
      <c r="BTY3306" s="137"/>
      <c r="BTZ3306" s="137"/>
      <c r="BUA3306" s="137"/>
      <c r="BUB3306" s="137"/>
      <c r="BUC3306" s="137"/>
      <c r="BUD3306" s="137"/>
      <c r="BUE3306" s="137"/>
      <c r="BUF3306" s="137"/>
      <c r="BUG3306" s="137"/>
      <c r="BUH3306" s="137"/>
      <c r="BUI3306" s="137"/>
      <c r="BUJ3306" s="137"/>
      <c r="BUK3306" s="137"/>
      <c r="BUL3306" s="137"/>
      <c r="BUM3306" s="137"/>
      <c r="BUN3306" s="137"/>
      <c r="BUO3306" s="137"/>
      <c r="BUP3306" s="137"/>
      <c r="BUQ3306" s="137"/>
      <c r="BUR3306" s="137"/>
      <c r="BUS3306" s="137"/>
      <c r="BUT3306" s="137"/>
      <c r="BUU3306" s="137"/>
      <c r="BUV3306" s="137"/>
      <c r="BUW3306" s="137"/>
      <c r="BUX3306" s="137"/>
      <c r="BUY3306" s="137"/>
      <c r="BUZ3306" s="137"/>
      <c r="BVA3306" s="137"/>
      <c r="BVB3306" s="137"/>
      <c r="BVC3306" s="137"/>
      <c r="BVD3306" s="137"/>
      <c r="BVE3306" s="137"/>
      <c r="BVF3306" s="137"/>
      <c r="BVG3306" s="137"/>
      <c r="BVH3306" s="137"/>
      <c r="BVI3306" s="137"/>
      <c r="BVJ3306" s="137"/>
      <c r="BVK3306" s="137"/>
      <c r="BVL3306" s="137"/>
      <c r="BVM3306" s="137"/>
      <c r="BVN3306" s="137"/>
      <c r="BVO3306" s="137"/>
      <c r="BVP3306" s="137"/>
      <c r="BVQ3306" s="137"/>
      <c r="BVR3306" s="137"/>
      <c r="BVS3306" s="137"/>
      <c r="BVT3306" s="137"/>
      <c r="BVU3306" s="137"/>
      <c r="BVV3306" s="137"/>
      <c r="BVW3306" s="137"/>
      <c r="BVX3306" s="137"/>
      <c r="BVY3306" s="137"/>
      <c r="BVZ3306" s="137"/>
      <c r="BWA3306" s="137"/>
      <c r="BWB3306" s="137"/>
      <c r="BWC3306" s="137"/>
      <c r="BWD3306" s="137"/>
      <c r="BWE3306" s="137"/>
      <c r="BWF3306" s="137"/>
      <c r="BWG3306" s="137"/>
      <c r="BWH3306" s="137"/>
      <c r="BWI3306" s="137"/>
      <c r="BWJ3306" s="137"/>
      <c r="BWK3306" s="137"/>
      <c r="BWL3306" s="137"/>
      <c r="BWM3306" s="137"/>
      <c r="BWN3306" s="137"/>
      <c r="BWO3306" s="137"/>
      <c r="BWP3306" s="137"/>
      <c r="BWQ3306" s="137"/>
      <c r="BWR3306" s="137"/>
      <c r="BWS3306" s="137"/>
      <c r="BWT3306" s="137"/>
      <c r="BWU3306" s="137"/>
      <c r="BWV3306" s="137"/>
      <c r="BWW3306" s="137"/>
      <c r="BWX3306" s="137"/>
      <c r="BWY3306" s="137"/>
      <c r="BWZ3306" s="137"/>
      <c r="BXA3306" s="137"/>
      <c r="BXB3306" s="137"/>
      <c r="BXC3306" s="137"/>
      <c r="BXD3306" s="137"/>
      <c r="BXE3306" s="137"/>
      <c r="BXF3306" s="137"/>
      <c r="BXG3306" s="137"/>
      <c r="BXH3306" s="137"/>
      <c r="BXI3306" s="137"/>
      <c r="BXJ3306" s="137"/>
      <c r="BXK3306" s="137"/>
      <c r="BXL3306" s="137"/>
      <c r="BXM3306" s="137"/>
      <c r="BXN3306" s="137"/>
      <c r="BXO3306" s="137"/>
      <c r="BXP3306" s="137"/>
      <c r="BXQ3306" s="137"/>
      <c r="BXR3306" s="137"/>
      <c r="BXS3306" s="137"/>
      <c r="BXT3306" s="137"/>
      <c r="BXU3306" s="137"/>
      <c r="BXV3306" s="137"/>
      <c r="BXW3306" s="137"/>
      <c r="BXX3306" s="137"/>
      <c r="BXY3306" s="137"/>
      <c r="BXZ3306" s="137"/>
      <c r="BYA3306" s="137"/>
      <c r="BYB3306" s="137"/>
      <c r="BYC3306" s="137"/>
      <c r="BYD3306" s="137"/>
      <c r="BYE3306" s="137"/>
      <c r="BYF3306" s="137"/>
      <c r="BYG3306" s="137"/>
      <c r="BYH3306" s="137"/>
      <c r="BYI3306" s="137"/>
      <c r="BYJ3306" s="137"/>
      <c r="BYK3306" s="137"/>
      <c r="BYL3306" s="137"/>
      <c r="BYM3306" s="137"/>
      <c r="BYN3306" s="137"/>
      <c r="BYO3306" s="137"/>
      <c r="BYP3306" s="137"/>
      <c r="BYQ3306" s="137"/>
      <c r="BYR3306" s="137"/>
      <c r="BYS3306" s="137"/>
      <c r="BYT3306" s="137"/>
      <c r="BYU3306" s="137"/>
      <c r="BYV3306" s="137"/>
      <c r="BYW3306" s="137"/>
      <c r="BYX3306" s="137"/>
      <c r="BYY3306" s="137"/>
      <c r="BYZ3306" s="137"/>
      <c r="BZA3306" s="137"/>
      <c r="BZB3306" s="137"/>
      <c r="BZC3306" s="137"/>
      <c r="BZD3306" s="137"/>
      <c r="BZE3306" s="137"/>
      <c r="BZF3306" s="137"/>
      <c r="BZG3306" s="137"/>
      <c r="BZH3306" s="137"/>
      <c r="BZI3306" s="137"/>
      <c r="BZJ3306" s="137"/>
      <c r="BZK3306" s="137"/>
      <c r="BZL3306" s="137"/>
      <c r="BZM3306" s="137"/>
      <c r="BZN3306" s="137"/>
      <c r="BZO3306" s="137"/>
      <c r="BZP3306" s="137"/>
      <c r="BZQ3306" s="137"/>
      <c r="BZR3306" s="137"/>
      <c r="BZS3306" s="137"/>
      <c r="BZT3306" s="137"/>
      <c r="BZU3306" s="137"/>
      <c r="BZV3306" s="137"/>
      <c r="BZW3306" s="137"/>
      <c r="BZX3306" s="137"/>
      <c r="BZY3306" s="137"/>
      <c r="BZZ3306" s="137"/>
      <c r="CAA3306" s="137"/>
      <c r="CAB3306" s="137"/>
      <c r="CAC3306" s="137"/>
      <c r="CAD3306" s="137"/>
      <c r="CAE3306" s="137"/>
      <c r="CAF3306" s="137"/>
      <c r="CAG3306" s="137"/>
      <c r="CAH3306" s="137"/>
      <c r="CAI3306" s="137"/>
      <c r="CAJ3306" s="137"/>
      <c r="CAK3306" s="137"/>
      <c r="CAL3306" s="137"/>
      <c r="CAM3306" s="137"/>
      <c r="CAN3306" s="137"/>
      <c r="CAO3306" s="137"/>
      <c r="CAP3306" s="137"/>
      <c r="CAQ3306" s="137"/>
      <c r="CAR3306" s="137"/>
      <c r="CAS3306" s="137"/>
      <c r="CAT3306" s="137"/>
      <c r="CAU3306" s="137"/>
      <c r="CAV3306" s="137"/>
      <c r="CAW3306" s="137"/>
      <c r="CAX3306" s="137"/>
      <c r="CAY3306" s="137"/>
      <c r="CAZ3306" s="137"/>
      <c r="CBA3306" s="137"/>
      <c r="CBB3306" s="137"/>
      <c r="CBC3306" s="137"/>
      <c r="CBD3306" s="137"/>
      <c r="CBE3306" s="137"/>
      <c r="CBF3306" s="137"/>
      <c r="CBG3306" s="137"/>
      <c r="CBH3306" s="137"/>
      <c r="CBI3306" s="137"/>
      <c r="CBJ3306" s="137"/>
      <c r="CBK3306" s="137"/>
      <c r="CBL3306" s="137"/>
      <c r="CBM3306" s="137"/>
      <c r="CBN3306" s="137"/>
      <c r="CBO3306" s="137"/>
      <c r="CBP3306" s="137"/>
      <c r="CBQ3306" s="137"/>
      <c r="CBR3306" s="137"/>
      <c r="CBS3306" s="137"/>
      <c r="CBT3306" s="137"/>
      <c r="CBU3306" s="137"/>
      <c r="CBV3306" s="137"/>
      <c r="CBW3306" s="137"/>
      <c r="CBX3306" s="137"/>
      <c r="CBY3306" s="137"/>
      <c r="CBZ3306" s="137"/>
      <c r="CCA3306" s="137"/>
      <c r="CCB3306" s="137"/>
      <c r="CCC3306" s="137"/>
      <c r="CCD3306" s="137"/>
      <c r="CCE3306" s="137"/>
      <c r="CCF3306" s="137"/>
      <c r="CCG3306" s="137"/>
      <c r="CCH3306" s="137"/>
      <c r="CCI3306" s="137"/>
      <c r="CCJ3306" s="137"/>
      <c r="CCK3306" s="137"/>
      <c r="CCL3306" s="137"/>
      <c r="CCM3306" s="137"/>
      <c r="CCN3306" s="137"/>
      <c r="CCO3306" s="137"/>
      <c r="CCP3306" s="137"/>
      <c r="CCQ3306" s="137"/>
      <c r="CCR3306" s="137"/>
      <c r="CCS3306" s="137"/>
      <c r="CCT3306" s="137"/>
      <c r="CCU3306" s="137"/>
      <c r="CCV3306" s="137"/>
      <c r="CCW3306" s="137"/>
      <c r="CCX3306" s="137"/>
      <c r="CCY3306" s="137"/>
      <c r="CCZ3306" s="137"/>
      <c r="CDA3306" s="137"/>
      <c r="CDB3306" s="137"/>
      <c r="CDC3306" s="137"/>
      <c r="CDD3306" s="137"/>
      <c r="CDE3306" s="137"/>
      <c r="CDF3306" s="137"/>
      <c r="CDG3306" s="137"/>
      <c r="CDH3306" s="137"/>
      <c r="CDI3306" s="137"/>
      <c r="CDJ3306" s="137"/>
      <c r="CDK3306" s="137"/>
      <c r="CDL3306" s="137"/>
      <c r="CDM3306" s="137"/>
      <c r="CDN3306" s="137"/>
      <c r="CDO3306" s="137"/>
      <c r="CDP3306" s="137"/>
      <c r="CDQ3306" s="137"/>
      <c r="CDR3306" s="137"/>
      <c r="CDS3306" s="137"/>
      <c r="CDT3306" s="137"/>
      <c r="CDU3306" s="137"/>
      <c r="CDV3306" s="137"/>
      <c r="CDW3306" s="137"/>
      <c r="CDX3306" s="137"/>
      <c r="CDY3306" s="137"/>
      <c r="CDZ3306" s="137"/>
      <c r="CEA3306" s="137"/>
      <c r="CEB3306" s="137"/>
      <c r="CEC3306" s="137"/>
      <c r="CED3306" s="137"/>
      <c r="CEE3306" s="137"/>
      <c r="CEF3306" s="137"/>
      <c r="CEG3306" s="137"/>
      <c r="CEH3306" s="137"/>
      <c r="CEI3306" s="137"/>
      <c r="CEJ3306" s="137"/>
      <c r="CEK3306" s="137"/>
      <c r="CEL3306" s="137"/>
      <c r="CEM3306" s="137"/>
      <c r="CEN3306" s="137"/>
      <c r="CEO3306" s="137"/>
      <c r="CEP3306" s="137"/>
      <c r="CEQ3306" s="137"/>
      <c r="CER3306" s="137"/>
      <c r="CES3306" s="137"/>
      <c r="CET3306" s="137"/>
      <c r="CEU3306" s="137"/>
      <c r="CEV3306" s="137"/>
      <c r="CEW3306" s="137"/>
      <c r="CEX3306" s="137"/>
      <c r="CEY3306" s="137"/>
      <c r="CEZ3306" s="137"/>
      <c r="CFA3306" s="137"/>
      <c r="CFB3306" s="137"/>
      <c r="CFC3306" s="137"/>
      <c r="CFD3306" s="137"/>
      <c r="CFE3306" s="137"/>
      <c r="CFF3306" s="137"/>
      <c r="CFG3306" s="137"/>
      <c r="CFH3306" s="137"/>
      <c r="CFI3306" s="137"/>
      <c r="CFJ3306" s="137"/>
      <c r="CFK3306" s="137"/>
      <c r="CFL3306" s="137"/>
      <c r="CFM3306" s="137"/>
      <c r="CFN3306" s="137"/>
      <c r="CFO3306" s="137"/>
      <c r="CFP3306" s="137"/>
      <c r="CFQ3306" s="137"/>
      <c r="CFR3306" s="137"/>
      <c r="CFS3306" s="137"/>
      <c r="CFT3306" s="137"/>
      <c r="CFU3306" s="137"/>
      <c r="CFV3306" s="137"/>
      <c r="CFW3306" s="137"/>
      <c r="CFX3306" s="137"/>
      <c r="CFY3306" s="137"/>
      <c r="CFZ3306" s="137"/>
      <c r="CGA3306" s="137"/>
      <c r="CGB3306" s="137"/>
      <c r="CGC3306" s="137"/>
      <c r="CGD3306" s="137"/>
      <c r="CGE3306" s="137"/>
      <c r="CGF3306" s="137"/>
      <c r="CGG3306" s="137"/>
      <c r="CGH3306" s="137"/>
      <c r="CGI3306" s="137"/>
      <c r="CGJ3306" s="137"/>
      <c r="CGK3306" s="137"/>
      <c r="CGL3306" s="137"/>
      <c r="CGM3306" s="137"/>
      <c r="CGN3306" s="137"/>
      <c r="CGO3306" s="137"/>
      <c r="CGP3306" s="137"/>
      <c r="CGQ3306" s="137"/>
      <c r="CGR3306" s="137"/>
      <c r="CGS3306" s="137"/>
      <c r="CGT3306" s="137"/>
      <c r="CGU3306" s="137"/>
      <c r="CGV3306" s="137"/>
      <c r="CGW3306" s="137"/>
      <c r="CGX3306" s="137"/>
      <c r="CGY3306" s="137"/>
      <c r="CGZ3306" s="137"/>
      <c r="CHA3306" s="137"/>
      <c r="CHB3306" s="137"/>
      <c r="CHC3306" s="137"/>
      <c r="CHD3306" s="137"/>
      <c r="CHE3306" s="137"/>
      <c r="CHF3306" s="137"/>
      <c r="CHG3306" s="137"/>
      <c r="CHH3306" s="137"/>
      <c r="CHI3306" s="137"/>
      <c r="CHJ3306" s="137"/>
      <c r="CHK3306" s="137"/>
      <c r="CHL3306" s="137"/>
      <c r="CHM3306" s="137"/>
      <c r="CHN3306" s="137"/>
      <c r="CHO3306" s="137"/>
      <c r="CHP3306" s="137"/>
      <c r="CHQ3306" s="137"/>
      <c r="CHR3306" s="137"/>
      <c r="CHS3306" s="137"/>
      <c r="CHT3306" s="137"/>
      <c r="CHU3306" s="137"/>
      <c r="CHV3306" s="137"/>
      <c r="CHW3306" s="137"/>
      <c r="CHX3306" s="137"/>
      <c r="CHY3306" s="137"/>
      <c r="CHZ3306" s="137"/>
      <c r="CIA3306" s="137"/>
      <c r="CIB3306" s="137"/>
      <c r="CIC3306" s="137"/>
      <c r="CID3306" s="137"/>
      <c r="CIE3306" s="137"/>
      <c r="CIF3306" s="137"/>
      <c r="CIG3306" s="137"/>
      <c r="CIH3306" s="137"/>
      <c r="CII3306" s="137"/>
      <c r="CIJ3306" s="137"/>
      <c r="CIK3306" s="137"/>
      <c r="CIL3306" s="137"/>
      <c r="CIM3306" s="137"/>
      <c r="CIN3306" s="137"/>
      <c r="CIO3306" s="137"/>
      <c r="CIP3306" s="137"/>
      <c r="CIQ3306" s="137"/>
      <c r="CIR3306" s="137"/>
      <c r="CIS3306" s="137"/>
      <c r="CIT3306" s="137"/>
      <c r="CIU3306" s="137"/>
      <c r="CIV3306" s="137"/>
      <c r="CIW3306" s="137"/>
      <c r="CIX3306" s="137"/>
      <c r="CIY3306" s="137"/>
      <c r="CIZ3306" s="137"/>
      <c r="CJA3306" s="137"/>
      <c r="CJB3306" s="137"/>
      <c r="CJC3306" s="137"/>
      <c r="CJD3306" s="137"/>
      <c r="CJE3306" s="137"/>
      <c r="CJF3306" s="137"/>
      <c r="CJG3306" s="137"/>
      <c r="CJH3306" s="137"/>
      <c r="CJI3306" s="137"/>
      <c r="CJJ3306" s="137"/>
      <c r="CJK3306" s="137"/>
      <c r="CJL3306" s="137"/>
      <c r="CJM3306" s="137"/>
      <c r="CJN3306" s="137"/>
      <c r="CJO3306" s="137"/>
      <c r="CJP3306" s="137"/>
      <c r="CJQ3306" s="137"/>
      <c r="CJR3306" s="137"/>
      <c r="CJS3306" s="137"/>
      <c r="CJT3306" s="137"/>
      <c r="CJU3306" s="137"/>
      <c r="CJV3306" s="137"/>
      <c r="CJW3306" s="137"/>
      <c r="CJX3306" s="137"/>
      <c r="CJY3306" s="137"/>
      <c r="CJZ3306" s="137"/>
      <c r="CKA3306" s="137"/>
      <c r="CKB3306" s="137"/>
      <c r="CKC3306" s="137"/>
      <c r="CKD3306" s="137"/>
      <c r="CKE3306" s="137"/>
      <c r="CKF3306" s="137"/>
      <c r="CKG3306" s="137"/>
      <c r="CKH3306" s="137"/>
      <c r="CKI3306" s="137"/>
      <c r="CKJ3306" s="137"/>
      <c r="CKK3306" s="137"/>
      <c r="CKL3306" s="137"/>
      <c r="CKM3306" s="137"/>
      <c r="CKN3306" s="137"/>
      <c r="CKO3306" s="137"/>
      <c r="CKP3306" s="137"/>
      <c r="CKQ3306" s="137"/>
      <c r="CKR3306" s="137"/>
      <c r="CKS3306" s="137"/>
      <c r="CKT3306" s="137"/>
      <c r="CKU3306" s="137"/>
      <c r="CKV3306" s="137"/>
      <c r="CKW3306" s="137"/>
      <c r="CKX3306" s="137"/>
      <c r="CKY3306" s="137"/>
      <c r="CKZ3306" s="137"/>
      <c r="CLA3306" s="137"/>
      <c r="CLB3306" s="137"/>
      <c r="CLC3306" s="137"/>
      <c r="CLD3306" s="137"/>
      <c r="CLE3306" s="137"/>
      <c r="CLF3306" s="137"/>
      <c r="CLG3306" s="137"/>
      <c r="CLH3306" s="137"/>
      <c r="CLI3306" s="137"/>
      <c r="CLJ3306" s="137"/>
      <c r="CLK3306" s="137"/>
      <c r="CLL3306" s="137"/>
      <c r="CLM3306" s="137"/>
      <c r="CLN3306" s="137"/>
      <c r="CLO3306" s="137"/>
      <c r="CLP3306" s="137"/>
      <c r="CLQ3306" s="137"/>
      <c r="CLR3306" s="137"/>
      <c r="CLS3306" s="137"/>
      <c r="CLT3306" s="137"/>
      <c r="CLU3306" s="137"/>
      <c r="CLV3306" s="137"/>
      <c r="CLW3306" s="137"/>
      <c r="CLX3306" s="137"/>
      <c r="CLY3306" s="137"/>
      <c r="CLZ3306" s="137"/>
      <c r="CMA3306" s="137"/>
      <c r="CMB3306" s="137"/>
      <c r="CMC3306" s="137"/>
      <c r="CMD3306" s="137"/>
      <c r="CME3306" s="137"/>
      <c r="CMF3306" s="137"/>
      <c r="CMG3306" s="137"/>
      <c r="CMH3306" s="137"/>
      <c r="CMI3306" s="137"/>
      <c r="CMJ3306" s="137"/>
      <c r="CMK3306" s="137"/>
      <c r="CML3306" s="137"/>
      <c r="CMM3306" s="137"/>
      <c r="CMN3306" s="137"/>
      <c r="CMO3306" s="137"/>
      <c r="CMP3306" s="137"/>
      <c r="CMQ3306" s="137"/>
      <c r="CMR3306" s="137"/>
      <c r="CMS3306" s="137"/>
      <c r="CMT3306" s="137"/>
      <c r="CMU3306" s="137"/>
      <c r="CMV3306" s="137"/>
      <c r="CMW3306" s="137"/>
      <c r="CMX3306" s="137"/>
      <c r="CMY3306" s="137"/>
      <c r="CMZ3306" s="137"/>
      <c r="CNA3306" s="137"/>
      <c r="CNB3306" s="137"/>
      <c r="CNC3306" s="137"/>
      <c r="CND3306" s="137"/>
      <c r="CNE3306" s="137"/>
      <c r="CNF3306" s="137"/>
      <c r="CNG3306" s="137"/>
      <c r="CNH3306" s="137"/>
      <c r="CNI3306" s="137"/>
      <c r="CNJ3306" s="137"/>
      <c r="CNK3306" s="137"/>
      <c r="CNL3306" s="137"/>
      <c r="CNM3306" s="137"/>
      <c r="CNN3306" s="137"/>
      <c r="CNO3306" s="137"/>
      <c r="CNP3306" s="137"/>
      <c r="CNQ3306" s="137"/>
      <c r="CNR3306" s="137"/>
      <c r="CNS3306" s="137"/>
      <c r="CNT3306" s="137"/>
      <c r="CNU3306" s="137"/>
      <c r="CNV3306" s="137"/>
      <c r="CNW3306" s="137"/>
      <c r="CNX3306" s="137"/>
      <c r="CNY3306" s="137"/>
      <c r="CNZ3306" s="137"/>
      <c r="COA3306" s="137"/>
      <c r="COB3306" s="137"/>
      <c r="COC3306" s="137"/>
      <c r="COD3306" s="137"/>
      <c r="COE3306" s="137"/>
      <c r="COF3306" s="137"/>
      <c r="COG3306" s="137"/>
      <c r="COH3306" s="137"/>
      <c r="COI3306" s="137"/>
      <c r="COJ3306" s="137"/>
      <c r="COK3306" s="137"/>
      <c r="COL3306" s="137"/>
      <c r="COM3306" s="137"/>
      <c r="CON3306" s="137"/>
      <c r="COO3306" s="137"/>
      <c r="COP3306" s="137"/>
      <c r="COQ3306" s="137"/>
      <c r="COR3306" s="137"/>
      <c r="COS3306" s="137"/>
      <c r="COT3306" s="137"/>
      <c r="COU3306" s="137"/>
      <c r="COV3306" s="137"/>
      <c r="COW3306" s="137"/>
      <c r="COX3306" s="137"/>
      <c r="COY3306" s="137"/>
      <c r="COZ3306" s="137"/>
      <c r="CPA3306" s="137"/>
      <c r="CPB3306" s="137"/>
      <c r="CPC3306" s="137"/>
      <c r="CPD3306" s="137"/>
      <c r="CPE3306" s="137"/>
      <c r="CPF3306" s="137"/>
      <c r="CPG3306" s="137"/>
      <c r="CPH3306" s="137"/>
      <c r="CPI3306" s="137"/>
      <c r="CPJ3306" s="137"/>
      <c r="CPK3306" s="137"/>
      <c r="CPL3306" s="137"/>
      <c r="CPM3306" s="137"/>
      <c r="CPN3306" s="137"/>
      <c r="CPO3306" s="137"/>
      <c r="CPP3306" s="137"/>
      <c r="CPQ3306" s="137"/>
      <c r="CPR3306" s="137"/>
      <c r="CPS3306" s="137"/>
      <c r="CPT3306" s="137"/>
      <c r="CPU3306" s="137"/>
      <c r="CPV3306" s="137"/>
      <c r="CPW3306" s="137"/>
      <c r="CPX3306" s="137"/>
      <c r="CPY3306" s="137"/>
      <c r="CPZ3306" s="137"/>
      <c r="CQA3306" s="137"/>
      <c r="CQB3306" s="137"/>
      <c r="CQC3306" s="137"/>
      <c r="CQD3306" s="137"/>
      <c r="CQE3306" s="137"/>
      <c r="CQF3306" s="137"/>
      <c r="CQG3306" s="137"/>
      <c r="CQH3306" s="137"/>
      <c r="CQI3306" s="137"/>
      <c r="CQJ3306" s="137"/>
      <c r="CQK3306" s="137"/>
      <c r="CQL3306" s="137"/>
      <c r="CQM3306" s="137"/>
      <c r="CQN3306" s="137"/>
      <c r="CQO3306" s="137"/>
      <c r="CQP3306" s="137"/>
      <c r="CQQ3306" s="137"/>
      <c r="CQR3306" s="137"/>
      <c r="CQS3306" s="137"/>
      <c r="CQT3306" s="137"/>
      <c r="CQU3306" s="137"/>
      <c r="CQV3306" s="137"/>
      <c r="CQW3306" s="137"/>
      <c r="CQX3306" s="137"/>
      <c r="CQY3306" s="137"/>
      <c r="CQZ3306" s="137"/>
      <c r="CRA3306" s="137"/>
      <c r="CRB3306" s="137"/>
      <c r="CRC3306" s="137"/>
      <c r="CRD3306" s="137"/>
      <c r="CRE3306" s="137"/>
      <c r="CRF3306" s="137"/>
      <c r="CRG3306" s="137"/>
      <c r="CRH3306" s="137"/>
      <c r="CRI3306" s="137"/>
      <c r="CRJ3306" s="137"/>
      <c r="CRK3306" s="137"/>
      <c r="CRL3306" s="137"/>
      <c r="CRM3306" s="137"/>
      <c r="CRN3306" s="137"/>
      <c r="CRO3306" s="137"/>
      <c r="CRP3306" s="137"/>
      <c r="CRQ3306" s="137"/>
      <c r="CRR3306" s="137"/>
      <c r="CRS3306" s="137"/>
      <c r="CRT3306" s="137"/>
      <c r="CRU3306" s="137"/>
      <c r="CRV3306" s="137"/>
      <c r="CRW3306" s="137"/>
      <c r="CRX3306" s="137"/>
      <c r="CRY3306" s="137"/>
      <c r="CRZ3306" s="137"/>
      <c r="CSA3306" s="137"/>
      <c r="CSB3306" s="137"/>
      <c r="CSC3306" s="137"/>
      <c r="CSD3306" s="137"/>
      <c r="CSE3306" s="137"/>
      <c r="CSF3306" s="137"/>
      <c r="CSG3306" s="137"/>
      <c r="CSH3306" s="137"/>
      <c r="CSI3306" s="137"/>
      <c r="CSJ3306" s="137"/>
      <c r="CSK3306" s="137"/>
      <c r="CSL3306" s="137"/>
      <c r="CSM3306" s="137"/>
      <c r="CSN3306" s="137"/>
      <c r="CSO3306" s="137"/>
      <c r="CSP3306" s="137"/>
      <c r="CSQ3306" s="137"/>
      <c r="CSR3306" s="137"/>
      <c r="CSS3306" s="137"/>
      <c r="CST3306" s="137"/>
      <c r="CSU3306" s="137"/>
      <c r="CSV3306" s="137"/>
      <c r="CSW3306" s="137"/>
      <c r="CSX3306" s="137"/>
      <c r="CSY3306" s="137"/>
      <c r="CSZ3306" s="137"/>
      <c r="CTA3306" s="137"/>
      <c r="CTB3306" s="137"/>
      <c r="CTC3306" s="137"/>
      <c r="CTD3306" s="137"/>
      <c r="CTE3306" s="137"/>
      <c r="CTF3306" s="137"/>
      <c r="CTG3306" s="137"/>
      <c r="CTH3306" s="137"/>
      <c r="CTI3306" s="137"/>
      <c r="CTJ3306" s="137"/>
      <c r="CTK3306" s="137"/>
      <c r="CTL3306" s="137"/>
      <c r="CTM3306" s="137"/>
      <c r="CTN3306" s="137"/>
      <c r="CTO3306" s="137"/>
      <c r="CTP3306" s="137"/>
      <c r="CTQ3306" s="137"/>
      <c r="CTR3306" s="137"/>
      <c r="CTS3306" s="137"/>
      <c r="CTT3306" s="137"/>
      <c r="CTU3306" s="137"/>
      <c r="CTV3306" s="137"/>
      <c r="CTW3306" s="137"/>
      <c r="CTX3306" s="137"/>
      <c r="CTY3306" s="137"/>
      <c r="CTZ3306" s="137"/>
      <c r="CUA3306" s="137"/>
      <c r="CUB3306" s="137"/>
      <c r="CUC3306" s="137"/>
      <c r="CUD3306" s="137"/>
      <c r="CUE3306" s="137"/>
      <c r="CUF3306" s="137"/>
      <c r="CUG3306" s="137"/>
      <c r="CUH3306" s="137"/>
      <c r="CUI3306" s="137"/>
      <c r="CUJ3306" s="137"/>
      <c r="CUK3306" s="137"/>
      <c r="CUL3306" s="137"/>
      <c r="CUM3306" s="137"/>
      <c r="CUN3306" s="137"/>
      <c r="CUO3306" s="137"/>
      <c r="CUP3306" s="137"/>
      <c r="CUQ3306" s="137"/>
      <c r="CUR3306" s="137"/>
      <c r="CUS3306" s="137"/>
      <c r="CUT3306" s="137"/>
      <c r="CUU3306" s="137"/>
      <c r="CUV3306" s="137"/>
      <c r="CUW3306" s="137"/>
      <c r="CUX3306" s="137"/>
      <c r="CUY3306" s="137"/>
      <c r="CUZ3306" s="137"/>
      <c r="CVA3306" s="137"/>
      <c r="CVB3306" s="137"/>
      <c r="CVC3306" s="137"/>
      <c r="CVD3306" s="137"/>
      <c r="CVE3306" s="137"/>
      <c r="CVF3306" s="137"/>
      <c r="CVG3306" s="137"/>
      <c r="CVH3306" s="137"/>
      <c r="CVI3306" s="137"/>
      <c r="CVJ3306" s="137"/>
      <c r="CVK3306" s="137"/>
      <c r="CVL3306" s="137"/>
      <c r="CVM3306" s="137"/>
      <c r="CVN3306" s="137"/>
      <c r="CVO3306" s="137"/>
      <c r="CVP3306" s="137"/>
      <c r="CVQ3306" s="137"/>
      <c r="CVR3306" s="137"/>
      <c r="CVS3306" s="137"/>
      <c r="CVT3306" s="137"/>
      <c r="CVU3306" s="137"/>
      <c r="CVV3306" s="137"/>
      <c r="CVW3306" s="137"/>
      <c r="CVX3306" s="137"/>
      <c r="CVY3306" s="137"/>
      <c r="CVZ3306" s="137"/>
      <c r="CWA3306" s="137"/>
      <c r="CWB3306" s="137"/>
      <c r="CWC3306" s="137"/>
      <c r="CWD3306" s="137"/>
      <c r="CWE3306" s="137"/>
      <c r="CWF3306" s="137"/>
      <c r="CWG3306" s="137"/>
      <c r="CWH3306" s="137"/>
      <c r="CWI3306" s="137"/>
      <c r="CWJ3306" s="137"/>
      <c r="CWK3306" s="137"/>
      <c r="CWL3306" s="137"/>
      <c r="CWM3306" s="137"/>
      <c r="CWN3306" s="137"/>
      <c r="CWO3306" s="137"/>
      <c r="CWP3306" s="137"/>
      <c r="CWQ3306" s="137"/>
      <c r="CWR3306" s="137"/>
      <c r="CWS3306" s="137"/>
      <c r="CWT3306" s="137"/>
      <c r="CWU3306" s="137"/>
      <c r="CWV3306" s="137"/>
      <c r="CWW3306" s="137"/>
      <c r="CWX3306" s="137"/>
      <c r="CWY3306" s="137"/>
      <c r="CWZ3306" s="137"/>
      <c r="CXA3306" s="137"/>
      <c r="CXB3306" s="137"/>
      <c r="CXC3306" s="137"/>
      <c r="CXD3306" s="137"/>
      <c r="CXE3306" s="137"/>
      <c r="CXF3306" s="137"/>
      <c r="CXG3306" s="137"/>
      <c r="CXH3306" s="137"/>
      <c r="CXI3306" s="137"/>
      <c r="CXJ3306" s="137"/>
      <c r="CXK3306" s="137"/>
      <c r="CXL3306" s="137"/>
      <c r="CXM3306" s="137"/>
      <c r="CXN3306" s="137"/>
      <c r="CXO3306" s="137"/>
      <c r="CXP3306" s="137"/>
      <c r="CXQ3306" s="137"/>
      <c r="CXR3306" s="137"/>
      <c r="CXS3306" s="137"/>
      <c r="CXT3306" s="137"/>
      <c r="CXU3306" s="137"/>
      <c r="CXV3306" s="137"/>
      <c r="CXW3306" s="137"/>
      <c r="CXX3306" s="137"/>
      <c r="CXY3306" s="137"/>
      <c r="CXZ3306" s="137"/>
      <c r="CYA3306" s="137"/>
      <c r="CYB3306" s="137"/>
      <c r="CYC3306" s="137"/>
      <c r="CYD3306" s="137"/>
      <c r="CYE3306" s="137"/>
      <c r="CYF3306" s="137"/>
      <c r="CYG3306" s="137"/>
      <c r="CYH3306" s="137"/>
      <c r="CYI3306" s="137"/>
      <c r="CYJ3306" s="137"/>
      <c r="CYK3306" s="137"/>
      <c r="CYL3306" s="137"/>
      <c r="CYM3306" s="137"/>
      <c r="CYN3306" s="137"/>
      <c r="CYO3306" s="137"/>
      <c r="CYP3306" s="137"/>
      <c r="CYQ3306" s="137"/>
      <c r="CYR3306" s="137"/>
      <c r="CYS3306" s="137"/>
      <c r="CYT3306" s="137"/>
      <c r="CYU3306" s="137"/>
      <c r="CYV3306" s="137"/>
      <c r="CYW3306" s="137"/>
      <c r="CYX3306" s="137"/>
      <c r="CYY3306" s="137"/>
      <c r="CYZ3306" s="137"/>
      <c r="CZA3306" s="137"/>
      <c r="CZB3306" s="137"/>
      <c r="CZC3306" s="137"/>
      <c r="CZD3306" s="137"/>
      <c r="CZE3306" s="137"/>
      <c r="CZF3306" s="137"/>
      <c r="CZG3306" s="137"/>
      <c r="CZH3306" s="137"/>
      <c r="CZI3306" s="137"/>
      <c r="CZJ3306" s="137"/>
      <c r="CZK3306" s="137"/>
      <c r="CZL3306" s="137"/>
      <c r="CZM3306" s="137"/>
      <c r="CZN3306" s="137"/>
      <c r="CZO3306" s="137"/>
      <c r="CZP3306" s="137"/>
      <c r="CZQ3306" s="137"/>
      <c r="CZR3306" s="137"/>
      <c r="CZS3306" s="137"/>
      <c r="CZT3306" s="137"/>
      <c r="CZU3306" s="137"/>
      <c r="CZV3306" s="137"/>
      <c r="CZW3306" s="137"/>
      <c r="CZX3306" s="137"/>
      <c r="CZY3306" s="137"/>
      <c r="CZZ3306" s="137"/>
      <c r="DAA3306" s="137"/>
      <c r="DAB3306" s="137"/>
      <c r="DAC3306" s="137"/>
      <c r="DAD3306" s="137"/>
      <c r="DAE3306" s="137"/>
      <c r="DAF3306" s="137"/>
      <c r="DAG3306" s="137"/>
      <c r="DAH3306" s="137"/>
      <c r="DAI3306" s="137"/>
      <c r="DAJ3306" s="137"/>
      <c r="DAK3306" s="137"/>
      <c r="DAL3306" s="137"/>
      <c r="DAM3306" s="137"/>
      <c r="DAN3306" s="137"/>
      <c r="DAO3306" s="137"/>
      <c r="DAP3306" s="137"/>
      <c r="DAQ3306" s="137"/>
      <c r="DAR3306" s="137"/>
      <c r="DAS3306" s="137"/>
      <c r="DAT3306" s="137"/>
      <c r="DAU3306" s="137"/>
      <c r="DAV3306" s="137"/>
      <c r="DAW3306" s="137"/>
      <c r="DAX3306" s="137"/>
      <c r="DAY3306" s="137"/>
      <c r="DAZ3306" s="137"/>
      <c r="DBA3306" s="137"/>
      <c r="DBB3306" s="137"/>
      <c r="DBC3306" s="137"/>
      <c r="DBD3306" s="137"/>
      <c r="DBE3306" s="137"/>
      <c r="DBF3306" s="137"/>
      <c r="DBG3306" s="137"/>
      <c r="DBH3306" s="137"/>
      <c r="DBI3306" s="137"/>
      <c r="DBJ3306" s="137"/>
      <c r="DBK3306" s="137"/>
      <c r="DBL3306" s="137"/>
      <c r="DBM3306" s="137"/>
      <c r="DBN3306" s="137"/>
      <c r="DBO3306" s="137"/>
      <c r="DBP3306" s="137"/>
      <c r="DBQ3306" s="137"/>
      <c r="DBR3306" s="137"/>
      <c r="DBS3306" s="137"/>
      <c r="DBT3306" s="137"/>
      <c r="DBU3306" s="137"/>
      <c r="DBV3306" s="137"/>
      <c r="DBW3306" s="137"/>
      <c r="DBX3306" s="137"/>
      <c r="DBY3306" s="137"/>
      <c r="DBZ3306" s="137"/>
      <c r="DCA3306" s="137"/>
      <c r="DCB3306" s="137"/>
      <c r="DCC3306" s="137"/>
      <c r="DCD3306" s="137"/>
      <c r="DCE3306" s="137"/>
      <c r="DCF3306" s="137"/>
      <c r="DCG3306" s="137"/>
      <c r="DCH3306" s="137"/>
      <c r="DCI3306" s="137"/>
      <c r="DCJ3306" s="137"/>
      <c r="DCK3306" s="137"/>
      <c r="DCL3306" s="137"/>
      <c r="DCM3306" s="137"/>
      <c r="DCN3306" s="137"/>
      <c r="DCO3306" s="137"/>
      <c r="DCP3306" s="137"/>
      <c r="DCQ3306" s="137"/>
      <c r="DCR3306" s="137"/>
      <c r="DCS3306" s="137"/>
      <c r="DCT3306" s="137"/>
      <c r="DCU3306" s="137"/>
      <c r="DCV3306" s="137"/>
      <c r="DCW3306" s="137"/>
      <c r="DCX3306" s="137"/>
      <c r="DCY3306" s="137"/>
      <c r="DCZ3306" s="137"/>
      <c r="DDA3306" s="137"/>
      <c r="DDB3306" s="137"/>
      <c r="DDC3306" s="137"/>
      <c r="DDD3306" s="137"/>
      <c r="DDE3306" s="137"/>
      <c r="DDF3306" s="137"/>
      <c r="DDG3306" s="137"/>
      <c r="DDH3306" s="137"/>
      <c r="DDI3306" s="137"/>
      <c r="DDJ3306" s="137"/>
      <c r="DDK3306" s="137"/>
      <c r="DDL3306" s="137"/>
      <c r="DDM3306" s="137"/>
      <c r="DDN3306" s="137"/>
      <c r="DDO3306" s="137"/>
      <c r="DDP3306" s="137"/>
      <c r="DDQ3306" s="137"/>
      <c r="DDR3306" s="137"/>
      <c r="DDS3306" s="137"/>
      <c r="DDT3306" s="137"/>
      <c r="DDU3306" s="137"/>
      <c r="DDV3306" s="137"/>
      <c r="DDW3306" s="137"/>
      <c r="DDX3306" s="137"/>
      <c r="DDY3306" s="137"/>
      <c r="DDZ3306" s="137"/>
      <c r="DEA3306" s="137"/>
      <c r="DEB3306" s="137"/>
      <c r="DEC3306" s="137"/>
      <c r="DED3306" s="137"/>
      <c r="DEE3306" s="137"/>
      <c r="DEF3306" s="137"/>
      <c r="DEG3306" s="137"/>
      <c r="DEH3306" s="137"/>
      <c r="DEI3306" s="137"/>
      <c r="DEJ3306" s="137"/>
      <c r="DEK3306" s="137"/>
      <c r="DEL3306" s="137"/>
      <c r="DEM3306" s="137"/>
      <c r="DEN3306" s="137"/>
      <c r="DEO3306" s="137"/>
      <c r="DEP3306" s="137"/>
      <c r="DEQ3306" s="137"/>
      <c r="DER3306" s="137"/>
      <c r="DES3306" s="137"/>
      <c r="DET3306" s="137"/>
      <c r="DEU3306" s="137"/>
      <c r="DEV3306" s="137"/>
      <c r="DEW3306" s="137"/>
      <c r="DEX3306" s="137"/>
      <c r="DEY3306" s="137"/>
      <c r="DEZ3306" s="137"/>
      <c r="DFA3306" s="137"/>
      <c r="DFB3306" s="137"/>
      <c r="DFC3306" s="137"/>
      <c r="DFD3306" s="137"/>
      <c r="DFE3306" s="137"/>
      <c r="DFF3306" s="137"/>
      <c r="DFG3306" s="137"/>
      <c r="DFH3306" s="137"/>
      <c r="DFI3306" s="137"/>
      <c r="DFJ3306" s="137"/>
      <c r="DFK3306" s="137"/>
      <c r="DFL3306" s="137"/>
      <c r="DFM3306" s="137"/>
      <c r="DFN3306" s="137"/>
      <c r="DFO3306" s="137"/>
      <c r="DFP3306" s="137"/>
      <c r="DFQ3306" s="137"/>
      <c r="DFR3306" s="137"/>
      <c r="DFS3306" s="137"/>
      <c r="DFT3306" s="137"/>
      <c r="DFU3306" s="137"/>
      <c r="DFV3306" s="137"/>
      <c r="DFW3306" s="137"/>
      <c r="DFX3306" s="137"/>
      <c r="DFY3306" s="137"/>
      <c r="DFZ3306" s="137"/>
      <c r="DGA3306" s="137"/>
      <c r="DGB3306" s="137"/>
      <c r="DGC3306" s="137"/>
      <c r="DGD3306" s="137"/>
      <c r="DGE3306" s="137"/>
      <c r="DGF3306" s="137"/>
      <c r="DGG3306" s="137"/>
      <c r="DGH3306" s="137"/>
      <c r="DGI3306" s="137"/>
      <c r="DGJ3306" s="137"/>
      <c r="DGK3306" s="137"/>
      <c r="DGL3306" s="137"/>
      <c r="DGM3306" s="137"/>
      <c r="DGN3306" s="137"/>
      <c r="DGO3306" s="137"/>
      <c r="DGP3306" s="137"/>
      <c r="DGQ3306" s="137"/>
      <c r="DGR3306" s="137"/>
      <c r="DGS3306" s="137"/>
      <c r="DGT3306" s="137"/>
      <c r="DGU3306" s="137"/>
      <c r="DGV3306" s="137"/>
      <c r="DGW3306" s="137"/>
      <c r="DGX3306" s="137"/>
      <c r="DGY3306" s="137"/>
      <c r="DGZ3306" s="137"/>
      <c r="DHA3306" s="137"/>
      <c r="DHB3306" s="137"/>
      <c r="DHC3306" s="137"/>
      <c r="DHD3306" s="137"/>
      <c r="DHE3306" s="137"/>
      <c r="DHF3306" s="137"/>
      <c r="DHG3306" s="137"/>
      <c r="DHH3306" s="137"/>
      <c r="DHI3306" s="137"/>
      <c r="DHJ3306" s="137"/>
      <c r="DHK3306" s="137"/>
      <c r="DHL3306" s="137"/>
      <c r="DHM3306" s="137"/>
      <c r="DHN3306" s="137"/>
      <c r="DHO3306" s="137"/>
    </row>
    <row r="3307" spans="1:2927" s="148" customFormat="1" ht="24" customHeight="1" outlineLevel="1" x14ac:dyDescent="0.35">
      <c r="A3307" s="83" t="s">
        <v>4560</v>
      </c>
      <c r="B3307" s="109" t="s">
        <v>4304</v>
      </c>
      <c r="C3307" s="85"/>
      <c r="D3307" s="86"/>
      <c r="E3307" s="101"/>
      <c r="F3307" s="101"/>
      <c r="G3307" s="101"/>
      <c r="H3307" s="101"/>
      <c r="I3307" s="101">
        <f t="shared" si="201"/>
        <v>0</v>
      </c>
      <c r="J3307" s="101"/>
      <c r="K3307" s="101"/>
      <c r="L3307" s="101"/>
      <c r="M3307" s="101"/>
      <c r="N3307" s="101">
        <f t="shared" si="200"/>
        <v>0</v>
      </c>
      <c r="O3307" s="88">
        <v>46162</v>
      </c>
      <c r="P3307" s="88">
        <v>46169</v>
      </c>
      <c r="Q3307" s="89">
        <v>0.15</v>
      </c>
      <c r="R3307" s="90" t="s">
        <v>33</v>
      </c>
      <c r="S3307" s="91"/>
      <c r="T3307" s="91"/>
      <c r="U3307" s="102"/>
      <c r="V3307" s="137"/>
      <c r="W3307" s="137"/>
      <c r="X3307" s="137"/>
      <c r="Y3307" s="137"/>
      <c r="Z3307" s="137"/>
      <c r="AA3307" s="137"/>
      <c r="AB3307" s="137"/>
      <c r="AC3307" s="137"/>
      <c r="AD3307" s="137"/>
      <c r="AE3307" s="137"/>
      <c r="AF3307" s="137"/>
      <c r="AG3307" s="137"/>
      <c r="AH3307" s="137"/>
      <c r="AI3307" s="137"/>
      <c r="AJ3307" s="137"/>
      <c r="AK3307" s="137"/>
      <c r="AL3307" s="137"/>
      <c r="AM3307" s="137"/>
      <c r="AN3307" s="137"/>
      <c r="AO3307" s="137"/>
      <c r="AP3307" s="137"/>
      <c r="AQ3307" s="137"/>
      <c r="AR3307" s="137"/>
      <c r="AS3307" s="137"/>
      <c r="AT3307" s="137"/>
      <c r="AU3307" s="137"/>
      <c r="AV3307" s="137"/>
      <c r="AW3307" s="137"/>
      <c r="AX3307" s="137"/>
      <c r="AY3307" s="137"/>
      <c r="AZ3307" s="137"/>
      <c r="BA3307" s="137"/>
      <c r="BB3307" s="137"/>
      <c r="BC3307" s="137"/>
      <c r="BD3307" s="137"/>
      <c r="BE3307" s="137"/>
      <c r="BF3307" s="137"/>
      <c r="BG3307" s="137"/>
      <c r="BH3307" s="137"/>
      <c r="BI3307" s="137"/>
      <c r="BJ3307" s="137"/>
      <c r="BK3307" s="137"/>
      <c r="BL3307" s="137"/>
      <c r="BM3307" s="137"/>
      <c r="BN3307" s="137"/>
      <c r="BO3307" s="137"/>
      <c r="BP3307" s="137"/>
      <c r="BQ3307" s="137"/>
      <c r="BR3307" s="137"/>
      <c r="BS3307" s="137"/>
      <c r="BT3307" s="137"/>
      <c r="BU3307" s="137"/>
      <c r="BV3307" s="137"/>
      <c r="BW3307" s="137"/>
      <c r="BX3307" s="137"/>
      <c r="BY3307" s="137"/>
      <c r="BZ3307" s="137"/>
      <c r="CA3307" s="137"/>
      <c r="CB3307" s="137"/>
      <c r="CC3307" s="137"/>
      <c r="CD3307" s="137"/>
      <c r="CE3307" s="137"/>
      <c r="CF3307" s="137"/>
      <c r="CG3307" s="137"/>
      <c r="CH3307" s="137"/>
      <c r="CI3307" s="137"/>
      <c r="CJ3307" s="137"/>
      <c r="CK3307" s="137"/>
      <c r="CL3307" s="137"/>
      <c r="CM3307" s="137"/>
      <c r="CN3307" s="137"/>
      <c r="CO3307" s="137"/>
      <c r="CP3307" s="137"/>
      <c r="CQ3307" s="137"/>
      <c r="CR3307" s="137"/>
      <c r="CS3307" s="137"/>
      <c r="CT3307" s="137"/>
      <c r="CU3307" s="137"/>
      <c r="CV3307" s="137"/>
      <c r="CW3307" s="137"/>
      <c r="CX3307" s="137"/>
      <c r="CY3307" s="137"/>
      <c r="CZ3307" s="137"/>
      <c r="DA3307" s="137"/>
      <c r="DB3307" s="137"/>
      <c r="DC3307" s="137"/>
      <c r="DD3307" s="137"/>
      <c r="DE3307" s="137"/>
      <c r="DF3307" s="137"/>
      <c r="DG3307" s="137"/>
      <c r="DH3307" s="137"/>
      <c r="DI3307" s="137"/>
      <c r="DJ3307" s="137"/>
      <c r="DK3307" s="137"/>
      <c r="DL3307" s="137"/>
      <c r="DM3307" s="137"/>
      <c r="DN3307" s="137"/>
      <c r="DO3307" s="137"/>
      <c r="DP3307" s="137"/>
      <c r="DQ3307" s="137"/>
      <c r="DR3307" s="137"/>
      <c r="DS3307" s="137"/>
      <c r="DT3307" s="137"/>
      <c r="DU3307" s="137"/>
      <c r="DV3307" s="137"/>
      <c r="DW3307" s="137"/>
      <c r="DX3307" s="137"/>
      <c r="DY3307" s="137"/>
      <c r="DZ3307" s="137"/>
      <c r="EA3307" s="137"/>
      <c r="EB3307" s="137"/>
      <c r="EC3307" s="137"/>
      <c r="ED3307" s="137"/>
      <c r="EE3307" s="137"/>
      <c r="EF3307" s="137"/>
      <c r="EG3307" s="137"/>
      <c r="EH3307" s="137"/>
      <c r="EI3307" s="137"/>
      <c r="EJ3307" s="137"/>
      <c r="EK3307" s="137"/>
      <c r="EL3307" s="137"/>
      <c r="EM3307" s="137"/>
      <c r="EN3307" s="137"/>
      <c r="EO3307" s="137"/>
      <c r="EP3307" s="137"/>
      <c r="EQ3307" s="137"/>
      <c r="ER3307" s="137"/>
      <c r="ES3307" s="137"/>
      <c r="ET3307" s="137"/>
      <c r="EU3307" s="137"/>
      <c r="EV3307" s="137"/>
      <c r="EW3307" s="137"/>
      <c r="EX3307" s="137"/>
      <c r="EY3307" s="137"/>
      <c r="EZ3307" s="137"/>
      <c r="FA3307" s="137"/>
      <c r="FB3307" s="137"/>
      <c r="FC3307" s="137"/>
      <c r="FD3307" s="137"/>
      <c r="FE3307" s="137"/>
      <c r="FF3307" s="137"/>
      <c r="FG3307" s="137"/>
      <c r="FH3307" s="137"/>
      <c r="FI3307" s="137"/>
      <c r="FJ3307" s="137"/>
      <c r="FK3307" s="137"/>
      <c r="FL3307" s="137"/>
      <c r="FM3307" s="137"/>
      <c r="FN3307" s="137"/>
      <c r="FO3307" s="137"/>
      <c r="FP3307" s="137"/>
      <c r="FQ3307" s="137"/>
      <c r="FR3307" s="137"/>
      <c r="FS3307" s="137"/>
      <c r="FT3307" s="137"/>
      <c r="FU3307" s="137"/>
      <c r="FV3307" s="137"/>
      <c r="FW3307" s="137"/>
      <c r="FX3307" s="137"/>
      <c r="FY3307" s="137"/>
      <c r="FZ3307" s="137"/>
      <c r="GA3307" s="137"/>
      <c r="GB3307" s="137"/>
      <c r="GC3307" s="137"/>
      <c r="GD3307" s="137"/>
      <c r="GE3307" s="137"/>
      <c r="GF3307" s="137"/>
      <c r="GG3307" s="137"/>
      <c r="GH3307" s="137"/>
      <c r="GI3307" s="137"/>
      <c r="GJ3307" s="137"/>
      <c r="GK3307" s="137"/>
      <c r="GL3307" s="137"/>
      <c r="GM3307" s="137"/>
      <c r="GN3307" s="137"/>
      <c r="GO3307" s="137"/>
      <c r="GP3307" s="137"/>
      <c r="GQ3307" s="137"/>
      <c r="GR3307" s="137"/>
      <c r="GS3307" s="137"/>
      <c r="GT3307" s="137"/>
      <c r="GU3307" s="137"/>
      <c r="GV3307" s="137"/>
      <c r="GW3307" s="137"/>
      <c r="GX3307" s="137"/>
      <c r="GY3307" s="137"/>
      <c r="GZ3307" s="137"/>
      <c r="HA3307" s="137"/>
      <c r="HB3307" s="137"/>
      <c r="HC3307" s="137"/>
      <c r="HD3307" s="137"/>
      <c r="HE3307" s="137"/>
      <c r="HF3307" s="137"/>
      <c r="HG3307" s="137"/>
      <c r="HH3307" s="137"/>
      <c r="HI3307" s="137"/>
      <c r="HJ3307" s="137"/>
      <c r="HK3307" s="137"/>
      <c r="HL3307" s="137"/>
      <c r="HM3307" s="137"/>
      <c r="HN3307" s="137"/>
      <c r="HO3307" s="137"/>
      <c r="HP3307" s="137"/>
      <c r="HQ3307" s="137"/>
      <c r="HR3307" s="137"/>
      <c r="HS3307" s="137"/>
      <c r="HT3307" s="137"/>
      <c r="HU3307" s="137"/>
      <c r="HV3307" s="137"/>
      <c r="HW3307" s="137"/>
      <c r="HX3307" s="137"/>
      <c r="HY3307" s="137"/>
      <c r="HZ3307" s="137"/>
      <c r="IA3307" s="137"/>
      <c r="IB3307" s="137"/>
      <c r="IC3307" s="137"/>
      <c r="ID3307" s="137"/>
      <c r="IE3307" s="137"/>
      <c r="IF3307" s="137"/>
      <c r="IG3307" s="137"/>
      <c r="IH3307" s="137"/>
      <c r="II3307" s="137"/>
      <c r="IJ3307" s="137"/>
      <c r="IK3307" s="137"/>
      <c r="IL3307" s="137"/>
      <c r="IM3307" s="137"/>
      <c r="IN3307" s="137"/>
      <c r="IO3307" s="137"/>
      <c r="IP3307" s="137"/>
      <c r="IQ3307" s="137"/>
      <c r="IR3307" s="137"/>
      <c r="IS3307" s="137"/>
      <c r="IT3307" s="137"/>
      <c r="IU3307" s="137"/>
      <c r="IV3307" s="137"/>
      <c r="IW3307" s="137"/>
      <c r="IX3307" s="137"/>
      <c r="IY3307" s="137"/>
      <c r="IZ3307" s="137"/>
      <c r="JA3307" s="137"/>
      <c r="JB3307" s="137"/>
      <c r="JC3307" s="137"/>
      <c r="JD3307" s="137"/>
      <c r="JE3307" s="137"/>
      <c r="JF3307" s="137"/>
      <c r="JG3307" s="137"/>
      <c r="JH3307" s="137"/>
      <c r="JI3307" s="137"/>
      <c r="JJ3307" s="137"/>
      <c r="JK3307" s="137"/>
      <c r="JL3307" s="137"/>
      <c r="JM3307" s="137"/>
      <c r="JN3307" s="137"/>
      <c r="JO3307" s="137"/>
      <c r="JP3307" s="137"/>
      <c r="JQ3307" s="137"/>
      <c r="JR3307" s="137"/>
      <c r="JS3307" s="137"/>
      <c r="JT3307" s="137"/>
      <c r="JU3307" s="137"/>
      <c r="JV3307" s="137"/>
      <c r="JW3307" s="137"/>
      <c r="JX3307" s="137"/>
      <c r="JY3307" s="137"/>
      <c r="JZ3307" s="137"/>
      <c r="KA3307" s="137"/>
      <c r="KB3307" s="137"/>
      <c r="KC3307" s="137"/>
      <c r="KD3307" s="137"/>
      <c r="KE3307" s="137"/>
      <c r="KF3307" s="137"/>
      <c r="KG3307" s="137"/>
      <c r="KH3307" s="137"/>
      <c r="KI3307" s="137"/>
      <c r="KJ3307" s="137"/>
      <c r="KK3307" s="137"/>
      <c r="KL3307" s="137"/>
      <c r="KM3307" s="137"/>
      <c r="KN3307" s="137"/>
      <c r="KO3307" s="137"/>
      <c r="KP3307" s="137"/>
      <c r="KQ3307" s="137"/>
      <c r="KR3307" s="137"/>
      <c r="KS3307" s="137"/>
      <c r="KT3307" s="137"/>
      <c r="KU3307" s="137"/>
      <c r="KV3307" s="137"/>
      <c r="KW3307" s="137"/>
      <c r="KX3307" s="137"/>
      <c r="KY3307" s="137"/>
      <c r="KZ3307" s="137"/>
      <c r="LA3307" s="137"/>
      <c r="LB3307" s="137"/>
      <c r="LC3307" s="137"/>
      <c r="LD3307" s="137"/>
      <c r="LE3307" s="137"/>
      <c r="LF3307" s="137"/>
      <c r="LG3307" s="137"/>
      <c r="LH3307" s="137"/>
      <c r="LI3307" s="137"/>
      <c r="LJ3307" s="137"/>
      <c r="LK3307" s="137"/>
      <c r="LL3307" s="137"/>
      <c r="LM3307" s="137"/>
      <c r="LN3307" s="137"/>
      <c r="LO3307" s="137"/>
      <c r="LP3307" s="137"/>
      <c r="LQ3307" s="137"/>
      <c r="LR3307" s="137"/>
      <c r="LS3307" s="137"/>
      <c r="LT3307" s="137"/>
      <c r="LU3307" s="137"/>
      <c r="LV3307" s="137"/>
      <c r="LW3307" s="137"/>
      <c r="LX3307" s="137"/>
      <c r="LY3307" s="137"/>
      <c r="LZ3307" s="137"/>
      <c r="MA3307" s="137"/>
      <c r="MB3307" s="137"/>
      <c r="MC3307" s="137"/>
      <c r="MD3307" s="137"/>
      <c r="ME3307" s="137"/>
      <c r="MF3307" s="137"/>
      <c r="MG3307" s="137"/>
      <c r="MH3307" s="137"/>
      <c r="MI3307" s="137"/>
      <c r="MJ3307" s="137"/>
      <c r="MK3307" s="137"/>
      <c r="ML3307" s="137"/>
      <c r="MM3307" s="137"/>
      <c r="MN3307" s="137"/>
      <c r="MO3307" s="137"/>
      <c r="MP3307" s="137"/>
      <c r="MQ3307" s="137"/>
      <c r="MR3307" s="137"/>
      <c r="MS3307" s="137"/>
      <c r="MT3307" s="137"/>
      <c r="MU3307" s="137"/>
      <c r="MV3307" s="137"/>
      <c r="MW3307" s="137"/>
      <c r="MX3307" s="137"/>
      <c r="MY3307" s="137"/>
      <c r="MZ3307" s="137"/>
      <c r="NA3307" s="137"/>
      <c r="NB3307" s="137"/>
      <c r="NC3307" s="137"/>
      <c r="ND3307" s="137"/>
      <c r="NE3307" s="137"/>
      <c r="NF3307" s="137"/>
      <c r="NG3307" s="137"/>
      <c r="NH3307" s="137"/>
      <c r="NI3307" s="137"/>
      <c r="NJ3307" s="137"/>
      <c r="NK3307" s="137"/>
      <c r="NL3307" s="137"/>
      <c r="NM3307" s="137"/>
      <c r="NN3307" s="137"/>
      <c r="NO3307" s="137"/>
      <c r="NP3307" s="137"/>
      <c r="NQ3307" s="137"/>
      <c r="NR3307" s="137"/>
      <c r="NS3307" s="137"/>
      <c r="NT3307" s="137"/>
      <c r="NU3307" s="137"/>
      <c r="NV3307" s="137"/>
      <c r="NW3307" s="137"/>
      <c r="NX3307" s="137"/>
      <c r="NY3307" s="137"/>
      <c r="NZ3307" s="137"/>
      <c r="OA3307" s="137"/>
      <c r="OB3307" s="137"/>
      <c r="OC3307" s="137"/>
      <c r="OD3307" s="137"/>
      <c r="OE3307" s="137"/>
      <c r="OF3307" s="137"/>
      <c r="OG3307" s="137"/>
      <c r="OH3307" s="137"/>
      <c r="OI3307" s="137"/>
      <c r="OJ3307" s="137"/>
      <c r="OK3307" s="137"/>
      <c r="OL3307" s="137"/>
      <c r="OM3307" s="137"/>
      <c r="ON3307" s="137"/>
      <c r="OO3307" s="137"/>
      <c r="OP3307" s="137"/>
      <c r="OQ3307" s="137"/>
      <c r="OR3307" s="137"/>
      <c r="OS3307" s="137"/>
      <c r="OT3307" s="137"/>
      <c r="OU3307" s="137"/>
      <c r="OV3307" s="137"/>
      <c r="OW3307" s="137"/>
      <c r="OX3307" s="137"/>
      <c r="OY3307" s="137"/>
      <c r="OZ3307" s="137"/>
      <c r="PA3307" s="137"/>
      <c r="PB3307" s="137"/>
      <c r="PC3307" s="137"/>
      <c r="PD3307" s="137"/>
      <c r="PE3307" s="137"/>
      <c r="PF3307" s="137"/>
      <c r="PG3307" s="137"/>
      <c r="PH3307" s="137"/>
      <c r="PI3307" s="137"/>
      <c r="PJ3307" s="137"/>
      <c r="PK3307" s="137"/>
      <c r="PL3307" s="137"/>
      <c r="PM3307" s="137"/>
      <c r="PN3307" s="137"/>
      <c r="PO3307" s="137"/>
      <c r="PP3307" s="137"/>
      <c r="PQ3307" s="137"/>
      <c r="PR3307" s="137"/>
      <c r="PS3307" s="137"/>
      <c r="PT3307" s="137"/>
      <c r="PU3307" s="137"/>
      <c r="PV3307" s="137"/>
      <c r="PW3307" s="137"/>
      <c r="PX3307" s="137"/>
      <c r="PY3307" s="137"/>
      <c r="PZ3307" s="137"/>
      <c r="QA3307" s="137"/>
      <c r="QB3307" s="137"/>
      <c r="QC3307" s="137"/>
      <c r="QD3307" s="137"/>
      <c r="QE3307" s="137"/>
      <c r="QF3307" s="137"/>
      <c r="QG3307" s="137"/>
      <c r="QH3307" s="137"/>
      <c r="QI3307" s="137"/>
      <c r="QJ3307" s="137"/>
      <c r="QK3307" s="137"/>
      <c r="QL3307" s="137"/>
      <c r="QM3307" s="137"/>
      <c r="QN3307" s="137"/>
      <c r="QO3307" s="137"/>
      <c r="QP3307" s="137"/>
      <c r="QQ3307" s="137"/>
      <c r="QR3307" s="137"/>
      <c r="QS3307" s="137"/>
      <c r="QT3307" s="137"/>
      <c r="QU3307" s="137"/>
      <c r="QV3307" s="137"/>
      <c r="QW3307" s="137"/>
      <c r="QX3307" s="137"/>
      <c r="QY3307" s="137"/>
      <c r="QZ3307" s="137"/>
      <c r="RA3307" s="137"/>
      <c r="RB3307" s="137"/>
      <c r="RC3307" s="137"/>
      <c r="RD3307" s="137"/>
      <c r="RE3307" s="137"/>
      <c r="RF3307" s="137"/>
      <c r="RG3307" s="137"/>
      <c r="RH3307" s="137"/>
      <c r="RI3307" s="137"/>
      <c r="RJ3307" s="137"/>
      <c r="RK3307" s="137"/>
      <c r="RL3307" s="137"/>
      <c r="RM3307" s="137"/>
      <c r="RN3307" s="137"/>
      <c r="RO3307" s="137"/>
      <c r="RP3307" s="137"/>
      <c r="RQ3307" s="137"/>
      <c r="RR3307" s="137"/>
      <c r="RS3307" s="137"/>
      <c r="RT3307" s="137"/>
      <c r="RU3307" s="137"/>
      <c r="RV3307" s="137"/>
      <c r="RW3307" s="137"/>
      <c r="RX3307" s="137"/>
      <c r="RY3307" s="137"/>
      <c r="RZ3307" s="137"/>
      <c r="SA3307" s="137"/>
      <c r="SB3307" s="137"/>
      <c r="SC3307" s="137"/>
      <c r="SD3307" s="137"/>
      <c r="SE3307" s="137"/>
      <c r="SF3307" s="137"/>
      <c r="SG3307" s="137"/>
      <c r="SH3307" s="137"/>
      <c r="SI3307" s="137"/>
      <c r="SJ3307" s="137"/>
      <c r="SK3307" s="137"/>
      <c r="SL3307" s="137"/>
      <c r="SM3307" s="137"/>
      <c r="SN3307" s="137"/>
      <c r="SO3307" s="137"/>
      <c r="SP3307" s="137"/>
      <c r="SQ3307" s="137"/>
      <c r="SR3307" s="137"/>
      <c r="SS3307" s="137"/>
      <c r="ST3307" s="137"/>
      <c r="SU3307" s="137"/>
      <c r="SV3307" s="137"/>
      <c r="SW3307" s="137"/>
      <c r="SX3307" s="137"/>
      <c r="SY3307" s="137"/>
      <c r="SZ3307" s="137"/>
      <c r="TA3307" s="137"/>
      <c r="TB3307" s="137"/>
      <c r="TC3307" s="137"/>
      <c r="TD3307" s="137"/>
      <c r="TE3307" s="137"/>
      <c r="TF3307" s="137"/>
      <c r="TG3307" s="137"/>
      <c r="TH3307" s="137"/>
      <c r="TI3307" s="137"/>
      <c r="TJ3307" s="137"/>
      <c r="TK3307" s="137"/>
      <c r="TL3307" s="137"/>
      <c r="TM3307" s="137"/>
      <c r="TN3307" s="137"/>
      <c r="TO3307" s="137"/>
      <c r="TP3307" s="137"/>
      <c r="TQ3307" s="137"/>
      <c r="TR3307" s="137"/>
      <c r="TS3307" s="137"/>
      <c r="TT3307" s="137"/>
      <c r="TU3307" s="137"/>
      <c r="TV3307" s="137"/>
      <c r="TW3307" s="137"/>
      <c r="TX3307" s="137"/>
      <c r="TY3307" s="137"/>
      <c r="TZ3307" s="137"/>
      <c r="UA3307" s="137"/>
      <c r="UB3307" s="137"/>
      <c r="UC3307" s="137"/>
      <c r="UD3307" s="137"/>
      <c r="UE3307" s="137"/>
      <c r="UF3307" s="137"/>
      <c r="UG3307" s="137"/>
      <c r="UH3307" s="137"/>
      <c r="UI3307" s="137"/>
      <c r="UJ3307" s="137"/>
      <c r="UK3307" s="137"/>
      <c r="UL3307" s="137"/>
      <c r="UM3307" s="137"/>
      <c r="UN3307" s="137"/>
      <c r="UO3307" s="137"/>
      <c r="UP3307" s="137"/>
      <c r="UQ3307" s="137"/>
      <c r="UR3307" s="137"/>
      <c r="US3307" s="137"/>
      <c r="UT3307" s="137"/>
      <c r="UU3307" s="137"/>
      <c r="UV3307" s="137"/>
      <c r="UW3307" s="137"/>
      <c r="UX3307" s="137"/>
      <c r="UY3307" s="137"/>
      <c r="UZ3307" s="137"/>
      <c r="VA3307" s="137"/>
      <c r="VB3307" s="137"/>
      <c r="VC3307" s="137"/>
      <c r="VD3307" s="137"/>
      <c r="VE3307" s="137"/>
      <c r="VF3307" s="137"/>
      <c r="VG3307" s="137"/>
      <c r="VH3307" s="137"/>
      <c r="VI3307" s="137"/>
      <c r="VJ3307" s="137"/>
      <c r="VK3307" s="137"/>
      <c r="VL3307" s="137"/>
      <c r="VM3307" s="137"/>
      <c r="VN3307" s="137"/>
      <c r="VO3307" s="137"/>
      <c r="VP3307" s="137"/>
      <c r="VQ3307" s="137"/>
      <c r="VR3307" s="137"/>
      <c r="VS3307" s="137"/>
      <c r="VT3307" s="137"/>
      <c r="VU3307" s="137"/>
      <c r="VV3307" s="137"/>
      <c r="VW3307" s="137"/>
      <c r="VX3307" s="137"/>
      <c r="VY3307" s="137"/>
      <c r="VZ3307" s="137"/>
      <c r="WA3307" s="137"/>
      <c r="WB3307" s="137"/>
      <c r="WC3307" s="137"/>
      <c r="WD3307" s="137"/>
      <c r="WE3307" s="137"/>
      <c r="WF3307" s="137"/>
      <c r="WG3307" s="137"/>
      <c r="WH3307" s="137"/>
      <c r="WI3307" s="137"/>
      <c r="WJ3307" s="137"/>
      <c r="WK3307" s="137"/>
      <c r="WL3307" s="137"/>
      <c r="WM3307" s="137"/>
      <c r="WN3307" s="137"/>
      <c r="WO3307" s="137"/>
      <c r="WP3307" s="137"/>
      <c r="WQ3307" s="137"/>
      <c r="WR3307" s="137"/>
      <c r="WS3307" s="137"/>
      <c r="WT3307" s="137"/>
      <c r="WU3307" s="137"/>
      <c r="WV3307" s="137"/>
      <c r="WW3307" s="137"/>
      <c r="WX3307" s="137"/>
      <c r="WY3307" s="137"/>
      <c r="WZ3307" s="137"/>
      <c r="XA3307" s="137"/>
      <c r="XB3307" s="137"/>
      <c r="XC3307" s="137"/>
      <c r="XD3307" s="137"/>
      <c r="XE3307" s="137"/>
      <c r="XF3307" s="137"/>
      <c r="XG3307" s="137"/>
      <c r="XH3307" s="137"/>
      <c r="XI3307" s="137"/>
      <c r="XJ3307" s="137"/>
      <c r="XK3307" s="137"/>
      <c r="XL3307" s="137"/>
      <c r="XM3307" s="137"/>
      <c r="XN3307" s="137"/>
      <c r="XO3307" s="137"/>
      <c r="XP3307" s="137"/>
      <c r="XQ3307" s="137"/>
      <c r="XR3307" s="137"/>
      <c r="XS3307" s="137"/>
      <c r="XT3307" s="137"/>
      <c r="XU3307" s="137"/>
      <c r="XV3307" s="137"/>
      <c r="XW3307" s="137"/>
      <c r="XX3307" s="137"/>
      <c r="XY3307" s="137"/>
      <c r="XZ3307" s="137"/>
      <c r="YA3307" s="137"/>
      <c r="YB3307" s="137"/>
      <c r="YC3307" s="137"/>
      <c r="YD3307" s="137"/>
      <c r="YE3307" s="137"/>
      <c r="YF3307" s="137"/>
      <c r="YG3307" s="137"/>
      <c r="YH3307" s="137"/>
      <c r="YI3307" s="137"/>
      <c r="YJ3307" s="137"/>
      <c r="YK3307" s="137"/>
      <c r="YL3307" s="137"/>
      <c r="YM3307" s="137"/>
      <c r="YN3307" s="137"/>
      <c r="YO3307" s="137"/>
      <c r="YP3307" s="137"/>
      <c r="YQ3307" s="137"/>
      <c r="YR3307" s="137"/>
      <c r="YS3307" s="137"/>
      <c r="YT3307" s="137"/>
      <c r="YU3307" s="137"/>
      <c r="YV3307" s="137"/>
      <c r="YW3307" s="137"/>
      <c r="YX3307" s="137"/>
      <c r="YY3307" s="137"/>
      <c r="YZ3307" s="137"/>
      <c r="ZA3307" s="137"/>
      <c r="ZB3307" s="137"/>
      <c r="ZC3307" s="137"/>
      <c r="ZD3307" s="137"/>
      <c r="ZE3307" s="137"/>
      <c r="ZF3307" s="137"/>
      <c r="ZG3307" s="137"/>
      <c r="ZH3307" s="137"/>
      <c r="ZI3307" s="137"/>
      <c r="ZJ3307" s="137"/>
      <c r="ZK3307" s="137"/>
      <c r="ZL3307" s="137"/>
      <c r="ZM3307" s="137"/>
      <c r="ZN3307" s="137"/>
      <c r="ZO3307" s="137"/>
      <c r="ZP3307" s="137"/>
      <c r="ZQ3307" s="137"/>
      <c r="ZR3307" s="137"/>
      <c r="ZS3307" s="137"/>
      <c r="ZT3307" s="137"/>
      <c r="ZU3307" s="137"/>
      <c r="ZV3307" s="137"/>
      <c r="ZW3307" s="137"/>
      <c r="ZX3307" s="137"/>
      <c r="ZY3307" s="137"/>
      <c r="ZZ3307" s="137"/>
      <c r="AAA3307" s="137"/>
      <c r="AAB3307" s="137"/>
      <c r="AAC3307" s="137"/>
      <c r="AAD3307" s="137"/>
      <c r="AAE3307" s="137"/>
      <c r="AAF3307" s="137"/>
      <c r="AAG3307" s="137"/>
      <c r="AAH3307" s="137"/>
      <c r="AAI3307" s="137"/>
      <c r="AAJ3307" s="137"/>
      <c r="AAK3307" s="137"/>
      <c r="AAL3307" s="137"/>
      <c r="AAM3307" s="137"/>
      <c r="AAN3307" s="137"/>
      <c r="AAO3307" s="137"/>
      <c r="AAP3307" s="137"/>
      <c r="AAQ3307" s="137"/>
      <c r="AAR3307" s="137"/>
      <c r="AAS3307" s="137"/>
      <c r="AAT3307" s="137"/>
      <c r="AAU3307" s="137"/>
      <c r="AAV3307" s="137"/>
      <c r="AAW3307" s="137"/>
      <c r="AAX3307" s="137"/>
      <c r="AAY3307" s="137"/>
      <c r="AAZ3307" s="137"/>
      <c r="ABA3307" s="137"/>
      <c r="ABB3307" s="137"/>
      <c r="ABC3307" s="137"/>
      <c r="ABD3307" s="137"/>
      <c r="ABE3307" s="137"/>
      <c r="ABF3307" s="137"/>
      <c r="ABG3307" s="137"/>
      <c r="ABH3307" s="137"/>
      <c r="ABI3307" s="137"/>
      <c r="ABJ3307" s="137"/>
      <c r="ABK3307" s="137"/>
      <c r="ABL3307" s="137"/>
      <c r="ABM3307" s="137"/>
      <c r="ABN3307" s="137"/>
      <c r="ABO3307" s="137"/>
      <c r="ABP3307" s="137"/>
      <c r="ABQ3307" s="137"/>
      <c r="ABR3307" s="137"/>
      <c r="ABS3307" s="137"/>
      <c r="ABT3307" s="137"/>
      <c r="ABU3307" s="137"/>
      <c r="ABV3307" s="137"/>
      <c r="ABW3307" s="137"/>
      <c r="ABX3307" s="137"/>
      <c r="ABY3307" s="137"/>
      <c r="ABZ3307" s="137"/>
      <c r="ACA3307" s="137"/>
      <c r="ACB3307" s="137"/>
      <c r="ACC3307" s="137"/>
      <c r="ACD3307" s="137"/>
      <c r="ACE3307" s="137"/>
      <c r="ACF3307" s="137"/>
      <c r="ACG3307" s="137"/>
      <c r="ACH3307" s="137"/>
      <c r="ACI3307" s="137"/>
      <c r="ACJ3307" s="137"/>
      <c r="ACK3307" s="137"/>
      <c r="ACL3307" s="137"/>
      <c r="ACM3307" s="137"/>
      <c r="ACN3307" s="137"/>
      <c r="ACO3307" s="137"/>
      <c r="ACP3307" s="137"/>
      <c r="ACQ3307" s="137"/>
      <c r="ACR3307" s="137"/>
      <c r="ACS3307" s="137"/>
      <c r="ACT3307" s="137"/>
      <c r="ACU3307" s="137"/>
      <c r="ACV3307" s="137"/>
      <c r="ACW3307" s="137"/>
      <c r="ACX3307" s="137"/>
      <c r="ACY3307" s="137"/>
      <c r="ACZ3307" s="137"/>
      <c r="ADA3307" s="137"/>
      <c r="ADB3307" s="137"/>
      <c r="ADC3307" s="137"/>
      <c r="ADD3307" s="137"/>
      <c r="ADE3307" s="137"/>
      <c r="ADF3307" s="137"/>
      <c r="ADG3307" s="137"/>
      <c r="ADH3307" s="137"/>
      <c r="ADI3307" s="137"/>
      <c r="ADJ3307" s="137"/>
      <c r="ADK3307" s="137"/>
      <c r="ADL3307" s="137"/>
      <c r="ADM3307" s="137"/>
      <c r="ADN3307" s="137"/>
      <c r="ADO3307" s="137"/>
      <c r="ADP3307" s="137"/>
      <c r="ADQ3307" s="137"/>
      <c r="ADR3307" s="137"/>
      <c r="ADS3307" s="137"/>
      <c r="ADT3307" s="137"/>
      <c r="ADU3307" s="137"/>
      <c r="ADV3307" s="137"/>
      <c r="ADW3307" s="137"/>
      <c r="ADX3307" s="137"/>
      <c r="ADY3307" s="137"/>
      <c r="ADZ3307" s="137"/>
      <c r="AEA3307" s="137"/>
      <c r="AEB3307" s="137"/>
      <c r="AEC3307" s="137"/>
      <c r="AED3307" s="137"/>
      <c r="AEE3307" s="137"/>
      <c r="AEF3307" s="137"/>
      <c r="AEG3307" s="137"/>
      <c r="AEH3307" s="137"/>
      <c r="AEI3307" s="137"/>
      <c r="AEJ3307" s="137"/>
      <c r="AEK3307" s="137"/>
      <c r="AEL3307" s="137"/>
      <c r="AEM3307" s="137"/>
      <c r="AEN3307" s="137"/>
      <c r="AEO3307" s="137"/>
      <c r="AEP3307" s="137"/>
      <c r="AEQ3307" s="137"/>
      <c r="AER3307" s="137"/>
      <c r="AES3307" s="137"/>
      <c r="AET3307" s="137"/>
      <c r="AEU3307" s="137"/>
      <c r="AEV3307" s="137"/>
      <c r="AEW3307" s="137"/>
      <c r="AEX3307" s="137"/>
      <c r="AEY3307" s="137"/>
      <c r="AEZ3307" s="137"/>
      <c r="AFA3307" s="137"/>
      <c r="AFB3307" s="137"/>
      <c r="AFC3307" s="137"/>
      <c r="AFD3307" s="137"/>
      <c r="AFE3307" s="137"/>
      <c r="AFF3307" s="137"/>
      <c r="AFG3307" s="137"/>
      <c r="AFH3307" s="137"/>
      <c r="AFI3307" s="137"/>
      <c r="AFJ3307" s="137"/>
      <c r="AFK3307" s="137"/>
      <c r="AFL3307" s="137"/>
      <c r="AFM3307" s="137"/>
      <c r="AFN3307" s="137"/>
      <c r="AFO3307" s="137"/>
      <c r="AFP3307" s="137"/>
      <c r="AFQ3307" s="137"/>
      <c r="AFR3307" s="137"/>
      <c r="AFS3307" s="137"/>
      <c r="AFT3307" s="137"/>
      <c r="AFU3307" s="137"/>
      <c r="AFV3307" s="137"/>
      <c r="AFW3307" s="137"/>
      <c r="AFX3307" s="137"/>
      <c r="AFY3307" s="137"/>
      <c r="AFZ3307" s="137"/>
      <c r="AGA3307" s="137"/>
      <c r="AGB3307" s="137"/>
      <c r="AGC3307" s="137"/>
      <c r="AGD3307" s="137"/>
      <c r="AGE3307" s="137"/>
      <c r="AGF3307" s="137"/>
      <c r="AGG3307" s="137"/>
      <c r="AGH3307" s="137"/>
      <c r="AGI3307" s="137"/>
      <c r="AGJ3307" s="137"/>
      <c r="AGK3307" s="137"/>
      <c r="AGL3307" s="137"/>
      <c r="AGM3307" s="137"/>
      <c r="AGN3307" s="137"/>
      <c r="AGO3307" s="137"/>
      <c r="AGP3307" s="137"/>
      <c r="AGQ3307" s="137"/>
      <c r="AGR3307" s="137"/>
      <c r="AGS3307" s="137"/>
      <c r="AGT3307" s="137"/>
      <c r="AGU3307" s="137"/>
      <c r="AGV3307" s="137"/>
      <c r="AGW3307" s="137"/>
      <c r="AGX3307" s="137"/>
      <c r="AGY3307" s="137"/>
      <c r="AGZ3307" s="137"/>
      <c r="AHA3307" s="137"/>
      <c r="AHB3307" s="137"/>
      <c r="AHC3307" s="137"/>
      <c r="AHD3307" s="137"/>
      <c r="AHE3307" s="137"/>
      <c r="AHF3307" s="137"/>
      <c r="AHG3307" s="137"/>
      <c r="AHH3307" s="137"/>
      <c r="AHI3307" s="137"/>
      <c r="AHJ3307" s="137"/>
      <c r="AHK3307" s="137"/>
      <c r="AHL3307" s="137"/>
      <c r="AHM3307" s="137"/>
      <c r="AHN3307" s="137"/>
      <c r="AHO3307" s="137"/>
      <c r="AHP3307" s="137"/>
      <c r="AHQ3307" s="137"/>
      <c r="AHR3307" s="137"/>
      <c r="AHS3307" s="137"/>
      <c r="AHT3307" s="137"/>
      <c r="AHU3307" s="137"/>
      <c r="AHV3307" s="137"/>
      <c r="AHW3307" s="137"/>
      <c r="AHX3307" s="137"/>
      <c r="AHY3307" s="137"/>
      <c r="AHZ3307" s="137"/>
      <c r="AIA3307" s="137"/>
      <c r="AIB3307" s="137"/>
      <c r="AIC3307" s="137"/>
      <c r="AID3307" s="137"/>
      <c r="AIE3307" s="137"/>
      <c r="AIF3307" s="137"/>
      <c r="AIG3307" s="137"/>
      <c r="AIH3307" s="137"/>
      <c r="AII3307" s="137"/>
      <c r="AIJ3307" s="137"/>
      <c r="AIK3307" s="137"/>
      <c r="AIL3307" s="137"/>
      <c r="AIM3307" s="137"/>
      <c r="AIN3307" s="137"/>
      <c r="AIO3307" s="137"/>
      <c r="AIP3307" s="137"/>
      <c r="AIQ3307" s="137"/>
      <c r="AIR3307" s="137"/>
      <c r="AIS3307" s="137"/>
      <c r="AIT3307" s="137"/>
      <c r="AIU3307" s="137"/>
      <c r="AIV3307" s="137"/>
      <c r="AIW3307" s="137"/>
      <c r="AIX3307" s="137"/>
      <c r="AIY3307" s="137"/>
      <c r="AIZ3307" s="137"/>
      <c r="AJA3307" s="137"/>
      <c r="AJB3307" s="137"/>
      <c r="AJC3307" s="137"/>
      <c r="AJD3307" s="137"/>
      <c r="AJE3307" s="137"/>
      <c r="AJF3307" s="137"/>
      <c r="AJG3307" s="137"/>
      <c r="AJH3307" s="137"/>
      <c r="AJI3307" s="137"/>
      <c r="AJJ3307" s="137"/>
      <c r="AJK3307" s="137"/>
      <c r="AJL3307" s="137"/>
      <c r="AJM3307" s="137"/>
      <c r="AJN3307" s="137"/>
      <c r="AJO3307" s="137"/>
      <c r="AJP3307" s="137"/>
      <c r="AJQ3307" s="137"/>
      <c r="AJR3307" s="137"/>
      <c r="AJS3307" s="137"/>
      <c r="AJT3307" s="137"/>
      <c r="AJU3307" s="137"/>
      <c r="AJV3307" s="137"/>
      <c r="AJW3307" s="137"/>
      <c r="AJX3307" s="137"/>
      <c r="AJY3307" s="137"/>
      <c r="AJZ3307" s="137"/>
      <c r="AKA3307" s="137"/>
      <c r="AKB3307" s="137"/>
      <c r="AKC3307" s="137"/>
      <c r="AKD3307" s="137"/>
      <c r="AKE3307" s="137"/>
      <c r="AKF3307" s="137"/>
      <c r="AKG3307" s="137"/>
      <c r="AKH3307" s="137"/>
      <c r="AKI3307" s="137"/>
      <c r="AKJ3307" s="137"/>
      <c r="AKK3307" s="137"/>
      <c r="AKL3307" s="137"/>
      <c r="AKM3307" s="137"/>
      <c r="AKN3307" s="137"/>
      <c r="AKO3307" s="137"/>
      <c r="AKP3307" s="137"/>
      <c r="AKQ3307" s="137"/>
      <c r="AKR3307" s="137"/>
      <c r="AKS3307" s="137"/>
      <c r="AKT3307" s="137"/>
      <c r="AKU3307" s="137"/>
      <c r="AKV3307" s="137"/>
      <c r="AKW3307" s="137"/>
      <c r="AKX3307" s="137"/>
      <c r="AKY3307" s="137"/>
      <c r="AKZ3307" s="137"/>
      <c r="ALA3307" s="137"/>
      <c r="ALB3307" s="137"/>
      <c r="ALC3307" s="137"/>
      <c r="ALD3307" s="137"/>
      <c r="ALE3307" s="137"/>
      <c r="ALF3307" s="137"/>
      <c r="ALG3307" s="137"/>
      <c r="ALH3307" s="137"/>
      <c r="ALI3307" s="137"/>
      <c r="ALJ3307" s="137"/>
      <c r="ALK3307" s="137"/>
      <c r="ALL3307" s="137"/>
      <c r="ALM3307" s="137"/>
      <c r="ALN3307" s="137"/>
      <c r="ALO3307" s="137"/>
      <c r="ALP3307" s="137"/>
      <c r="ALQ3307" s="137"/>
      <c r="ALR3307" s="137"/>
      <c r="ALS3307" s="137"/>
      <c r="ALT3307" s="137"/>
      <c r="ALU3307" s="137"/>
      <c r="ALV3307" s="137"/>
      <c r="ALW3307" s="137"/>
      <c r="ALX3307" s="137"/>
      <c r="ALY3307" s="137"/>
      <c r="ALZ3307" s="137"/>
      <c r="AMA3307" s="137"/>
      <c r="AMB3307" s="137"/>
      <c r="AMC3307" s="137"/>
      <c r="AMD3307" s="137"/>
      <c r="AME3307" s="137"/>
      <c r="AMF3307" s="137"/>
      <c r="AMG3307" s="137"/>
      <c r="AMH3307" s="137"/>
      <c r="AMI3307" s="137"/>
      <c r="AMJ3307" s="137"/>
      <c r="AMK3307" s="137"/>
      <c r="AML3307" s="137"/>
      <c r="AMM3307" s="137"/>
      <c r="AMN3307" s="137"/>
      <c r="AMO3307" s="137"/>
      <c r="AMP3307" s="137"/>
      <c r="AMQ3307" s="137"/>
      <c r="AMR3307" s="137"/>
      <c r="AMS3307" s="137"/>
      <c r="AMT3307" s="137"/>
      <c r="AMU3307" s="137"/>
      <c r="AMV3307" s="137"/>
      <c r="AMW3307" s="137"/>
      <c r="AMX3307" s="137"/>
      <c r="AMY3307" s="137"/>
      <c r="AMZ3307" s="137"/>
      <c r="ANA3307" s="137"/>
      <c r="ANB3307" s="137"/>
      <c r="ANC3307" s="137"/>
      <c r="AND3307" s="137"/>
      <c r="ANE3307" s="137"/>
      <c r="ANF3307" s="137"/>
      <c r="ANG3307" s="137"/>
      <c r="ANH3307" s="137"/>
      <c r="ANI3307" s="137"/>
      <c r="ANJ3307" s="137"/>
      <c r="ANK3307" s="137"/>
      <c r="ANL3307" s="137"/>
      <c r="ANM3307" s="137"/>
      <c r="ANN3307" s="137"/>
      <c r="ANO3307" s="137"/>
      <c r="ANP3307" s="137"/>
      <c r="ANQ3307" s="137"/>
      <c r="ANR3307" s="137"/>
      <c r="ANS3307" s="137"/>
      <c r="ANT3307" s="137"/>
      <c r="ANU3307" s="137"/>
      <c r="ANV3307" s="137"/>
      <c r="ANW3307" s="137"/>
      <c r="ANX3307" s="137"/>
      <c r="ANY3307" s="137"/>
      <c r="ANZ3307" s="137"/>
      <c r="AOA3307" s="137"/>
      <c r="AOB3307" s="137"/>
      <c r="AOC3307" s="137"/>
      <c r="AOD3307" s="137"/>
      <c r="AOE3307" s="137"/>
      <c r="AOF3307" s="137"/>
      <c r="AOG3307" s="137"/>
      <c r="AOH3307" s="137"/>
      <c r="AOI3307" s="137"/>
      <c r="AOJ3307" s="137"/>
      <c r="AOK3307" s="137"/>
      <c r="AOL3307" s="137"/>
      <c r="AOM3307" s="137"/>
      <c r="AON3307" s="137"/>
      <c r="AOO3307" s="137"/>
      <c r="AOP3307" s="137"/>
      <c r="AOQ3307" s="137"/>
      <c r="AOR3307" s="137"/>
      <c r="AOS3307" s="137"/>
      <c r="AOT3307" s="137"/>
      <c r="AOU3307" s="137"/>
      <c r="AOV3307" s="137"/>
      <c r="AOW3307" s="137"/>
      <c r="AOX3307" s="137"/>
      <c r="AOY3307" s="137"/>
      <c r="AOZ3307" s="137"/>
      <c r="APA3307" s="137"/>
      <c r="APB3307" s="137"/>
      <c r="APC3307" s="137"/>
      <c r="APD3307" s="137"/>
      <c r="APE3307" s="137"/>
      <c r="APF3307" s="137"/>
      <c r="APG3307" s="137"/>
      <c r="APH3307" s="137"/>
      <c r="API3307" s="137"/>
      <c r="APJ3307" s="137"/>
      <c r="APK3307" s="137"/>
      <c r="APL3307" s="137"/>
      <c r="APM3307" s="137"/>
      <c r="APN3307" s="137"/>
      <c r="APO3307" s="137"/>
      <c r="APP3307" s="137"/>
      <c r="APQ3307" s="137"/>
      <c r="APR3307" s="137"/>
      <c r="APS3307" s="137"/>
      <c r="APT3307" s="137"/>
      <c r="APU3307" s="137"/>
      <c r="APV3307" s="137"/>
      <c r="APW3307" s="137"/>
      <c r="APX3307" s="137"/>
      <c r="APY3307" s="137"/>
      <c r="APZ3307" s="137"/>
      <c r="AQA3307" s="137"/>
      <c r="AQB3307" s="137"/>
      <c r="AQC3307" s="137"/>
      <c r="AQD3307" s="137"/>
      <c r="AQE3307" s="137"/>
      <c r="AQF3307" s="137"/>
      <c r="AQG3307" s="137"/>
      <c r="AQH3307" s="137"/>
      <c r="AQI3307" s="137"/>
      <c r="AQJ3307" s="137"/>
      <c r="AQK3307" s="137"/>
      <c r="AQL3307" s="137"/>
      <c r="AQM3307" s="137"/>
      <c r="AQN3307" s="137"/>
      <c r="AQO3307" s="137"/>
      <c r="AQP3307" s="137"/>
      <c r="AQQ3307" s="137"/>
      <c r="AQR3307" s="137"/>
      <c r="AQS3307" s="137"/>
      <c r="AQT3307" s="137"/>
      <c r="AQU3307" s="137"/>
      <c r="AQV3307" s="137"/>
      <c r="AQW3307" s="137"/>
      <c r="AQX3307" s="137"/>
      <c r="AQY3307" s="137"/>
      <c r="AQZ3307" s="137"/>
      <c r="ARA3307" s="137"/>
      <c r="ARB3307" s="137"/>
      <c r="ARC3307" s="137"/>
      <c r="ARD3307" s="137"/>
      <c r="ARE3307" s="137"/>
      <c r="ARF3307" s="137"/>
      <c r="ARG3307" s="137"/>
      <c r="ARH3307" s="137"/>
      <c r="ARI3307" s="137"/>
      <c r="ARJ3307" s="137"/>
      <c r="ARK3307" s="137"/>
      <c r="ARL3307" s="137"/>
      <c r="ARM3307" s="137"/>
      <c r="ARN3307" s="137"/>
      <c r="ARO3307" s="137"/>
      <c r="ARP3307" s="137"/>
      <c r="ARQ3307" s="137"/>
      <c r="ARR3307" s="137"/>
      <c r="ARS3307" s="137"/>
      <c r="ART3307" s="137"/>
      <c r="ARU3307" s="137"/>
      <c r="ARV3307" s="137"/>
      <c r="ARW3307" s="137"/>
      <c r="ARX3307" s="137"/>
      <c r="ARY3307" s="137"/>
      <c r="ARZ3307" s="137"/>
      <c r="ASA3307" s="137"/>
      <c r="ASB3307" s="137"/>
      <c r="ASC3307" s="137"/>
      <c r="ASD3307" s="137"/>
      <c r="ASE3307" s="137"/>
      <c r="ASF3307" s="137"/>
      <c r="ASG3307" s="137"/>
      <c r="ASH3307" s="137"/>
      <c r="ASI3307" s="137"/>
      <c r="ASJ3307" s="137"/>
      <c r="ASK3307" s="137"/>
      <c r="ASL3307" s="137"/>
      <c r="ASM3307" s="137"/>
      <c r="ASN3307" s="137"/>
      <c r="ASO3307" s="137"/>
      <c r="ASP3307" s="137"/>
      <c r="ASQ3307" s="137"/>
      <c r="ASR3307" s="137"/>
      <c r="ASS3307" s="137"/>
      <c r="AST3307" s="137"/>
      <c r="ASU3307" s="137"/>
      <c r="ASV3307" s="137"/>
      <c r="ASW3307" s="137"/>
      <c r="ASX3307" s="137"/>
      <c r="ASY3307" s="137"/>
      <c r="ASZ3307" s="137"/>
      <c r="ATA3307" s="137"/>
      <c r="ATB3307" s="137"/>
      <c r="ATC3307" s="137"/>
      <c r="ATD3307" s="137"/>
      <c r="ATE3307" s="137"/>
      <c r="ATF3307" s="137"/>
      <c r="ATG3307" s="137"/>
      <c r="ATH3307" s="137"/>
      <c r="ATI3307" s="137"/>
      <c r="ATJ3307" s="137"/>
      <c r="ATK3307" s="137"/>
      <c r="ATL3307" s="137"/>
      <c r="ATM3307" s="137"/>
      <c r="ATN3307" s="137"/>
      <c r="ATO3307" s="137"/>
      <c r="ATP3307" s="137"/>
      <c r="ATQ3307" s="137"/>
      <c r="ATR3307" s="137"/>
      <c r="ATS3307" s="137"/>
      <c r="ATT3307" s="137"/>
      <c r="ATU3307" s="137"/>
      <c r="ATV3307" s="137"/>
      <c r="ATW3307" s="137"/>
      <c r="ATX3307" s="137"/>
      <c r="ATY3307" s="137"/>
      <c r="ATZ3307" s="137"/>
      <c r="AUA3307" s="137"/>
      <c r="AUB3307" s="137"/>
      <c r="AUC3307" s="137"/>
      <c r="AUD3307" s="137"/>
      <c r="AUE3307" s="137"/>
      <c r="AUF3307" s="137"/>
      <c r="AUG3307" s="137"/>
      <c r="AUH3307" s="137"/>
      <c r="AUI3307" s="137"/>
      <c r="AUJ3307" s="137"/>
      <c r="AUK3307" s="137"/>
      <c r="AUL3307" s="137"/>
      <c r="AUM3307" s="137"/>
      <c r="AUN3307" s="137"/>
      <c r="AUO3307" s="137"/>
      <c r="AUP3307" s="137"/>
      <c r="AUQ3307" s="137"/>
      <c r="AUR3307" s="137"/>
      <c r="AUS3307" s="137"/>
      <c r="AUT3307" s="137"/>
      <c r="AUU3307" s="137"/>
      <c r="AUV3307" s="137"/>
      <c r="AUW3307" s="137"/>
      <c r="AUX3307" s="137"/>
      <c r="AUY3307" s="137"/>
      <c r="AUZ3307" s="137"/>
      <c r="AVA3307" s="137"/>
      <c r="AVB3307" s="137"/>
      <c r="AVC3307" s="137"/>
      <c r="AVD3307" s="137"/>
      <c r="AVE3307" s="137"/>
      <c r="AVF3307" s="137"/>
      <c r="AVG3307" s="137"/>
      <c r="AVH3307" s="137"/>
      <c r="AVI3307" s="137"/>
      <c r="AVJ3307" s="137"/>
      <c r="AVK3307" s="137"/>
      <c r="AVL3307" s="137"/>
      <c r="AVM3307" s="137"/>
      <c r="AVN3307" s="137"/>
      <c r="AVO3307" s="137"/>
      <c r="AVP3307" s="137"/>
      <c r="AVQ3307" s="137"/>
      <c r="AVR3307" s="137"/>
      <c r="AVS3307" s="137"/>
      <c r="AVT3307" s="137"/>
      <c r="AVU3307" s="137"/>
      <c r="AVV3307" s="137"/>
      <c r="AVW3307" s="137"/>
      <c r="AVX3307" s="137"/>
      <c r="AVY3307" s="137"/>
      <c r="AVZ3307" s="137"/>
      <c r="AWA3307" s="137"/>
      <c r="AWB3307" s="137"/>
      <c r="AWC3307" s="137"/>
      <c r="AWD3307" s="137"/>
      <c r="AWE3307" s="137"/>
      <c r="AWF3307" s="137"/>
      <c r="AWG3307" s="137"/>
      <c r="AWH3307" s="137"/>
      <c r="AWI3307" s="137"/>
      <c r="AWJ3307" s="137"/>
      <c r="AWK3307" s="137"/>
      <c r="AWL3307" s="137"/>
      <c r="AWM3307" s="137"/>
      <c r="AWN3307" s="137"/>
      <c r="AWO3307" s="137"/>
      <c r="AWP3307" s="137"/>
      <c r="AWQ3307" s="137"/>
      <c r="AWR3307" s="137"/>
      <c r="AWS3307" s="137"/>
      <c r="AWT3307" s="137"/>
      <c r="AWU3307" s="137"/>
      <c r="AWV3307" s="137"/>
      <c r="AWW3307" s="137"/>
      <c r="AWX3307" s="137"/>
      <c r="AWY3307" s="137"/>
      <c r="AWZ3307" s="137"/>
      <c r="AXA3307" s="137"/>
      <c r="AXB3307" s="137"/>
      <c r="AXC3307" s="137"/>
      <c r="AXD3307" s="137"/>
      <c r="AXE3307" s="137"/>
      <c r="AXF3307" s="137"/>
      <c r="AXG3307" s="137"/>
      <c r="AXH3307" s="137"/>
      <c r="AXI3307" s="137"/>
      <c r="AXJ3307" s="137"/>
      <c r="AXK3307" s="137"/>
      <c r="AXL3307" s="137"/>
      <c r="AXM3307" s="137"/>
      <c r="AXN3307" s="137"/>
      <c r="AXO3307" s="137"/>
      <c r="AXP3307" s="137"/>
      <c r="AXQ3307" s="137"/>
      <c r="AXR3307" s="137"/>
      <c r="AXS3307" s="137"/>
      <c r="AXT3307" s="137"/>
      <c r="AXU3307" s="137"/>
      <c r="AXV3307" s="137"/>
      <c r="AXW3307" s="137"/>
      <c r="AXX3307" s="137"/>
      <c r="AXY3307" s="137"/>
      <c r="AXZ3307" s="137"/>
      <c r="AYA3307" s="137"/>
      <c r="AYB3307" s="137"/>
      <c r="AYC3307" s="137"/>
      <c r="AYD3307" s="137"/>
      <c r="AYE3307" s="137"/>
      <c r="AYF3307" s="137"/>
      <c r="AYG3307" s="137"/>
      <c r="AYH3307" s="137"/>
      <c r="AYI3307" s="137"/>
      <c r="AYJ3307" s="137"/>
      <c r="AYK3307" s="137"/>
      <c r="AYL3307" s="137"/>
      <c r="AYM3307" s="137"/>
      <c r="AYN3307" s="137"/>
      <c r="AYO3307" s="137"/>
      <c r="AYP3307" s="137"/>
      <c r="AYQ3307" s="137"/>
      <c r="AYR3307" s="137"/>
      <c r="AYS3307" s="137"/>
      <c r="AYT3307" s="137"/>
      <c r="AYU3307" s="137"/>
      <c r="AYV3307" s="137"/>
      <c r="AYW3307" s="137"/>
      <c r="AYX3307" s="137"/>
      <c r="AYY3307" s="137"/>
      <c r="AYZ3307" s="137"/>
      <c r="AZA3307" s="137"/>
      <c r="AZB3307" s="137"/>
      <c r="AZC3307" s="137"/>
      <c r="AZD3307" s="137"/>
      <c r="AZE3307" s="137"/>
      <c r="AZF3307" s="137"/>
      <c r="AZG3307" s="137"/>
      <c r="AZH3307" s="137"/>
      <c r="AZI3307" s="137"/>
      <c r="AZJ3307" s="137"/>
      <c r="AZK3307" s="137"/>
      <c r="AZL3307" s="137"/>
      <c r="AZM3307" s="137"/>
      <c r="AZN3307" s="137"/>
      <c r="AZO3307" s="137"/>
      <c r="AZP3307" s="137"/>
      <c r="AZQ3307" s="137"/>
      <c r="AZR3307" s="137"/>
      <c r="AZS3307" s="137"/>
      <c r="AZT3307" s="137"/>
      <c r="AZU3307" s="137"/>
      <c r="AZV3307" s="137"/>
      <c r="AZW3307" s="137"/>
      <c r="AZX3307" s="137"/>
      <c r="AZY3307" s="137"/>
      <c r="AZZ3307" s="137"/>
      <c r="BAA3307" s="137"/>
      <c r="BAB3307" s="137"/>
      <c r="BAC3307" s="137"/>
      <c r="BAD3307" s="137"/>
      <c r="BAE3307" s="137"/>
      <c r="BAF3307" s="137"/>
      <c r="BAG3307" s="137"/>
      <c r="BAH3307" s="137"/>
      <c r="BAI3307" s="137"/>
      <c r="BAJ3307" s="137"/>
      <c r="BAK3307" s="137"/>
      <c r="BAL3307" s="137"/>
      <c r="BAM3307" s="137"/>
      <c r="BAN3307" s="137"/>
      <c r="BAO3307" s="137"/>
      <c r="BAP3307" s="137"/>
      <c r="BAQ3307" s="137"/>
      <c r="BAR3307" s="137"/>
      <c r="BAS3307" s="137"/>
      <c r="BAT3307" s="137"/>
      <c r="BAU3307" s="137"/>
      <c r="BAV3307" s="137"/>
      <c r="BAW3307" s="137"/>
      <c r="BAX3307" s="137"/>
      <c r="BAY3307" s="137"/>
      <c r="BAZ3307" s="137"/>
      <c r="BBA3307" s="137"/>
      <c r="BBB3307" s="137"/>
      <c r="BBC3307" s="137"/>
      <c r="BBD3307" s="137"/>
      <c r="BBE3307" s="137"/>
      <c r="BBF3307" s="137"/>
      <c r="BBG3307" s="137"/>
      <c r="BBH3307" s="137"/>
      <c r="BBI3307" s="137"/>
      <c r="BBJ3307" s="137"/>
      <c r="BBK3307" s="137"/>
      <c r="BBL3307" s="137"/>
      <c r="BBM3307" s="137"/>
      <c r="BBN3307" s="137"/>
      <c r="BBO3307" s="137"/>
      <c r="BBP3307" s="137"/>
      <c r="BBQ3307" s="137"/>
      <c r="BBR3307" s="137"/>
      <c r="BBS3307" s="137"/>
      <c r="BBT3307" s="137"/>
      <c r="BBU3307" s="137"/>
      <c r="BBV3307" s="137"/>
      <c r="BBW3307" s="137"/>
      <c r="BBX3307" s="137"/>
      <c r="BBY3307" s="137"/>
      <c r="BBZ3307" s="137"/>
      <c r="BCA3307" s="137"/>
      <c r="BCB3307" s="137"/>
      <c r="BCC3307" s="137"/>
      <c r="BCD3307" s="137"/>
      <c r="BCE3307" s="137"/>
      <c r="BCF3307" s="137"/>
      <c r="BCG3307" s="137"/>
      <c r="BCH3307" s="137"/>
      <c r="BCI3307" s="137"/>
      <c r="BCJ3307" s="137"/>
      <c r="BCK3307" s="137"/>
      <c r="BCL3307" s="137"/>
      <c r="BCM3307" s="137"/>
      <c r="BCN3307" s="137"/>
      <c r="BCO3307" s="137"/>
      <c r="BCP3307" s="137"/>
      <c r="BCQ3307" s="137"/>
      <c r="BCR3307" s="137"/>
      <c r="BCS3307" s="137"/>
      <c r="BCT3307" s="137"/>
      <c r="BCU3307" s="137"/>
      <c r="BCV3307" s="137"/>
      <c r="BCW3307" s="137"/>
      <c r="BCX3307" s="137"/>
      <c r="BCY3307" s="137"/>
      <c r="BCZ3307" s="137"/>
      <c r="BDA3307" s="137"/>
      <c r="BDB3307" s="137"/>
      <c r="BDC3307" s="137"/>
      <c r="BDD3307" s="137"/>
      <c r="BDE3307" s="137"/>
      <c r="BDF3307" s="137"/>
      <c r="BDG3307" s="137"/>
      <c r="BDH3307" s="137"/>
      <c r="BDI3307" s="137"/>
      <c r="BDJ3307" s="137"/>
      <c r="BDK3307" s="137"/>
      <c r="BDL3307" s="137"/>
      <c r="BDM3307" s="137"/>
      <c r="BDN3307" s="137"/>
      <c r="BDO3307" s="137"/>
      <c r="BDP3307" s="137"/>
      <c r="BDQ3307" s="137"/>
      <c r="BDR3307" s="137"/>
      <c r="BDS3307" s="137"/>
      <c r="BDT3307" s="137"/>
      <c r="BDU3307" s="137"/>
      <c r="BDV3307" s="137"/>
      <c r="BDW3307" s="137"/>
      <c r="BDX3307" s="137"/>
      <c r="BDY3307" s="137"/>
      <c r="BDZ3307" s="137"/>
      <c r="BEA3307" s="137"/>
      <c r="BEB3307" s="137"/>
      <c r="BEC3307" s="137"/>
      <c r="BED3307" s="137"/>
      <c r="BEE3307" s="137"/>
      <c r="BEF3307" s="137"/>
      <c r="BEG3307" s="137"/>
      <c r="BEH3307" s="137"/>
      <c r="BEI3307" s="137"/>
      <c r="BEJ3307" s="137"/>
      <c r="BEK3307" s="137"/>
      <c r="BEL3307" s="137"/>
      <c r="BEM3307" s="137"/>
      <c r="BEN3307" s="137"/>
      <c r="BEO3307" s="137"/>
      <c r="BEP3307" s="137"/>
      <c r="BEQ3307" s="137"/>
      <c r="BER3307" s="137"/>
      <c r="BES3307" s="137"/>
      <c r="BET3307" s="137"/>
      <c r="BEU3307" s="137"/>
      <c r="BEV3307" s="137"/>
      <c r="BEW3307" s="137"/>
      <c r="BEX3307" s="137"/>
      <c r="BEY3307" s="137"/>
      <c r="BEZ3307" s="137"/>
      <c r="BFA3307" s="137"/>
      <c r="BFB3307" s="137"/>
      <c r="BFC3307" s="137"/>
      <c r="BFD3307" s="137"/>
      <c r="BFE3307" s="137"/>
      <c r="BFF3307" s="137"/>
      <c r="BFG3307" s="137"/>
      <c r="BFH3307" s="137"/>
      <c r="BFI3307" s="137"/>
      <c r="BFJ3307" s="137"/>
      <c r="BFK3307" s="137"/>
      <c r="BFL3307" s="137"/>
      <c r="BFM3307" s="137"/>
      <c r="BFN3307" s="137"/>
      <c r="BFO3307" s="137"/>
      <c r="BFP3307" s="137"/>
      <c r="BFQ3307" s="137"/>
      <c r="BFR3307" s="137"/>
      <c r="BFS3307" s="137"/>
      <c r="BFT3307" s="137"/>
      <c r="BFU3307" s="137"/>
      <c r="BFV3307" s="137"/>
      <c r="BFW3307" s="137"/>
      <c r="BFX3307" s="137"/>
      <c r="BFY3307" s="137"/>
      <c r="BFZ3307" s="137"/>
      <c r="BGA3307" s="137"/>
      <c r="BGB3307" s="137"/>
      <c r="BGC3307" s="137"/>
      <c r="BGD3307" s="137"/>
      <c r="BGE3307" s="137"/>
      <c r="BGF3307" s="137"/>
      <c r="BGG3307" s="137"/>
      <c r="BGH3307" s="137"/>
      <c r="BGI3307" s="137"/>
      <c r="BGJ3307" s="137"/>
      <c r="BGK3307" s="137"/>
      <c r="BGL3307" s="137"/>
      <c r="BGM3307" s="137"/>
      <c r="BGN3307" s="137"/>
      <c r="BGO3307" s="137"/>
      <c r="BGP3307" s="137"/>
      <c r="BGQ3307" s="137"/>
      <c r="BGR3307" s="137"/>
      <c r="BGS3307" s="137"/>
      <c r="BGT3307" s="137"/>
      <c r="BGU3307" s="137"/>
      <c r="BGV3307" s="137"/>
      <c r="BGW3307" s="137"/>
      <c r="BGX3307" s="137"/>
      <c r="BGY3307" s="137"/>
      <c r="BGZ3307" s="137"/>
      <c r="BHA3307" s="137"/>
      <c r="BHB3307" s="137"/>
      <c r="BHC3307" s="137"/>
      <c r="BHD3307" s="137"/>
      <c r="BHE3307" s="137"/>
      <c r="BHF3307" s="137"/>
      <c r="BHG3307" s="137"/>
      <c r="BHH3307" s="137"/>
      <c r="BHI3307" s="137"/>
      <c r="BHJ3307" s="137"/>
      <c r="BHK3307" s="137"/>
      <c r="BHL3307" s="137"/>
      <c r="BHM3307" s="137"/>
      <c r="BHN3307" s="137"/>
      <c r="BHO3307" s="137"/>
      <c r="BHP3307" s="137"/>
      <c r="BHQ3307" s="137"/>
      <c r="BHR3307" s="137"/>
      <c r="BHS3307" s="137"/>
      <c r="BHT3307" s="137"/>
      <c r="BHU3307" s="137"/>
      <c r="BHV3307" s="137"/>
      <c r="BHW3307" s="137"/>
      <c r="BHX3307" s="137"/>
      <c r="BHY3307" s="137"/>
      <c r="BHZ3307" s="137"/>
      <c r="BIA3307" s="137"/>
      <c r="BIB3307" s="137"/>
      <c r="BIC3307" s="137"/>
      <c r="BID3307" s="137"/>
      <c r="BIE3307" s="137"/>
      <c r="BIF3307" s="137"/>
      <c r="BIG3307" s="137"/>
      <c r="BIH3307" s="137"/>
      <c r="BII3307" s="137"/>
      <c r="BIJ3307" s="137"/>
      <c r="BIK3307" s="137"/>
      <c r="BIL3307" s="137"/>
      <c r="BIM3307" s="137"/>
      <c r="BIN3307" s="137"/>
      <c r="BIO3307" s="137"/>
      <c r="BIP3307" s="137"/>
      <c r="BIQ3307" s="137"/>
      <c r="BIR3307" s="137"/>
      <c r="BIS3307" s="137"/>
      <c r="BIT3307" s="137"/>
      <c r="BIU3307" s="137"/>
      <c r="BIV3307" s="137"/>
      <c r="BIW3307" s="137"/>
      <c r="BIX3307" s="137"/>
      <c r="BIY3307" s="137"/>
      <c r="BIZ3307" s="137"/>
      <c r="BJA3307" s="137"/>
      <c r="BJB3307" s="137"/>
      <c r="BJC3307" s="137"/>
      <c r="BJD3307" s="137"/>
      <c r="BJE3307" s="137"/>
      <c r="BJF3307" s="137"/>
      <c r="BJG3307" s="137"/>
      <c r="BJH3307" s="137"/>
      <c r="BJI3307" s="137"/>
      <c r="BJJ3307" s="137"/>
      <c r="BJK3307" s="137"/>
      <c r="BJL3307" s="137"/>
      <c r="BJM3307" s="137"/>
      <c r="BJN3307" s="137"/>
      <c r="BJO3307" s="137"/>
      <c r="BJP3307" s="137"/>
      <c r="BJQ3307" s="137"/>
      <c r="BJR3307" s="137"/>
      <c r="BJS3307" s="137"/>
      <c r="BJT3307" s="137"/>
      <c r="BJU3307" s="137"/>
      <c r="BJV3307" s="137"/>
      <c r="BJW3307" s="137"/>
      <c r="BJX3307" s="137"/>
      <c r="BJY3307" s="137"/>
      <c r="BJZ3307" s="137"/>
      <c r="BKA3307" s="137"/>
      <c r="BKB3307" s="137"/>
      <c r="BKC3307" s="137"/>
      <c r="BKD3307" s="137"/>
      <c r="BKE3307" s="137"/>
      <c r="BKF3307" s="137"/>
      <c r="BKG3307" s="137"/>
      <c r="BKH3307" s="137"/>
      <c r="BKI3307" s="137"/>
      <c r="BKJ3307" s="137"/>
      <c r="BKK3307" s="137"/>
      <c r="BKL3307" s="137"/>
      <c r="BKM3307" s="137"/>
      <c r="BKN3307" s="137"/>
      <c r="BKO3307" s="137"/>
      <c r="BKP3307" s="137"/>
      <c r="BKQ3307" s="137"/>
      <c r="BKR3307" s="137"/>
      <c r="BKS3307" s="137"/>
      <c r="BKT3307" s="137"/>
      <c r="BKU3307" s="137"/>
      <c r="BKV3307" s="137"/>
      <c r="BKW3307" s="137"/>
      <c r="BKX3307" s="137"/>
      <c r="BKY3307" s="137"/>
      <c r="BKZ3307" s="137"/>
      <c r="BLA3307" s="137"/>
      <c r="BLB3307" s="137"/>
      <c r="BLC3307" s="137"/>
      <c r="BLD3307" s="137"/>
      <c r="BLE3307" s="137"/>
      <c r="BLF3307" s="137"/>
      <c r="BLG3307" s="137"/>
      <c r="BLH3307" s="137"/>
      <c r="BLI3307" s="137"/>
      <c r="BLJ3307" s="137"/>
      <c r="BLK3307" s="137"/>
      <c r="BLL3307" s="137"/>
      <c r="BLM3307" s="137"/>
      <c r="BLN3307" s="137"/>
      <c r="BLO3307" s="137"/>
      <c r="BLP3307" s="137"/>
      <c r="BLQ3307" s="137"/>
      <c r="BLR3307" s="137"/>
      <c r="BLS3307" s="137"/>
      <c r="BLT3307" s="137"/>
      <c r="BLU3307" s="137"/>
      <c r="BLV3307" s="137"/>
      <c r="BLW3307" s="137"/>
      <c r="BLX3307" s="137"/>
      <c r="BLY3307" s="137"/>
      <c r="BLZ3307" s="137"/>
      <c r="BMA3307" s="137"/>
      <c r="BMB3307" s="137"/>
      <c r="BMC3307" s="137"/>
      <c r="BMD3307" s="137"/>
      <c r="BME3307" s="137"/>
      <c r="BMF3307" s="137"/>
      <c r="BMG3307" s="137"/>
      <c r="BMH3307" s="137"/>
      <c r="BMI3307" s="137"/>
      <c r="BMJ3307" s="137"/>
      <c r="BMK3307" s="137"/>
      <c r="BML3307" s="137"/>
      <c r="BMM3307" s="137"/>
      <c r="BMN3307" s="137"/>
      <c r="BMO3307" s="137"/>
      <c r="BMP3307" s="137"/>
      <c r="BMQ3307" s="137"/>
      <c r="BMR3307" s="137"/>
      <c r="BMS3307" s="137"/>
      <c r="BMT3307" s="137"/>
      <c r="BMU3307" s="137"/>
      <c r="BMV3307" s="137"/>
      <c r="BMW3307" s="137"/>
      <c r="BMX3307" s="137"/>
      <c r="BMY3307" s="137"/>
      <c r="BMZ3307" s="137"/>
      <c r="BNA3307" s="137"/>
      <c r="BNB3307" s="137"/>
      <c r="BNC3307" s="137"/>
      <c r="BND3307" s="137"/>
      <c r="BNE3307" s="137"/>
      <c r="BNF3307" s="137"/>
      <c r="BNG3307" s="137"/>
      <c r="BNH3307" s="137"/>
      <c r="BNI3307" s="137"/>
      <c r="BNJ3307" s="137"/>
      <c r="BNK3307" s="137"/>
      <c r="BNL3307" s="137"/>
      <c r="BNM3307" s="137"/>
      <c r="BNN3307" s="137"/>
      <c r="BNO3307" s="137"/>
      <c r="BNP3307" s="137"/>
      <c r="BNQ3307" s="137"/>
      <c r="BNR3307" s="137"/>
      <c r="BNS3307" s="137"/>
      <c r="BNT3307" s="137"/>
      <c r="BNU3307" s="137"/>
      <c r="BNV3307" s="137"/>
      <c r="BNW3307" s="137"/>
      <c r="BNX3307" s="137"/>
      <c r="BNY3307" s="137"/>
      <c r="BNZ3307" s="137"/>
      <c r="BOA3307" s="137"/>
      <c r="BOB3307" s="137"/>
      <c r="BOC3307" s="137"/>
      <c r="BOD3307" s="137"/>
      <c r="BOE3307" s="137"/>
      <c r="BOF3307" s="137"/>
      <c r="BOG3307" s="137"/>
      <c r="BOH3307" s="137"/>
      <c r="BOI3307" s="137"/>
      <c r="BOJ3307" s="137"/>
      <c r="BOK3307" s="137"/>
      <c r="BOL3307" s="137"/>
      <c r="BOM3307" s="137"/>
      <c r="BON3307" s="137"/>
      <c r="BOO3307" s="137"/>
      <c r="BOP3307" s="137"/>
      <c r="BOQ3307" s="137"/>
      <c r="BOR3307" s="137"/>
      <c r="BOS3307" s="137"/>
      <c r="BOT3307" s="137"/>
      <c r="BOU3307" s="137"/>
      <c r="BOV3307" s="137"/>
      <c r="BOW3307" s="137"/>
      <c r="BOX3307" s="137"/>
      <c r="BOY3307" s="137"/>
      <c r="BOZ3307" s="137"/>
      <c r="BPA3307" s="137"/>
      <c r="BPB3307" s="137"/>
      <c r="BPC3307" s="137"/>
      <c r="BPD3307" s="137"/>
      <c r="BPE3307" s="137"/>
      <c r="BPF3307" s="137"/>
      <c r="BPG3307" s="137"/>
      <c r="BPH3307" s="137"/>
      <c r="BPI3307" s="137"/>
      <c r="BPJ3307" s="137"/>
      <c r="BPK3307" s="137"/>
      <c r="BPL3307" s="137"/>
      <c r="BPM3307" s="137"/>
      <c r="BPN3307" s="137"/>
      <c r="BPO3307" s="137"/>
      <c r="BPP3307" s="137"/>
      <c r="BPQ3307" s="137"/>
      <c r="BPR3307" s="137"/>
      <c r="BPS3307" s="137"/>
      <c r="BPT3307" s="137"/>
      <c r="BPU3307" s="137"/>
      <c r="BPV3307" s="137"/>
      <c r="BPW3307" s="137"/>
      <c r="BPX3307" s="137"/>
      <c r="BPY3307" s="137"/>
      <c r="BPZ3307" s="137"/>
      <c r="BQA3307" s="137"/>
      <c r="BQB3307" s="137"/>
      <c r="BQC3307" s="137"/>
      <c r="BQD3307" s="137"/>
      <c r="BQE3307" s="137"/>
      <c r="BQF3307" s="137"/>
      <c r="BQG3307" s="137"/>
      <c r="BQH3307" s="137"/>
      <c r="BQI3307" s="137"/>
      <c r="BQJ3307" s="137"/>
      <c r="BQK3307" s="137"/>
      <c r="BQL3307" s="137"/>
      <c r="BQM3307" s="137"/>
      <c r="BQN3307" s="137"/>
      <c r="BQO3307" s="137"/>
      <c r="BQP3307" s="137"/>
      <c r="BQQ3307" s="137"/>
      <c r="BQR3307" s="137"/>
      <c r="BQS3307" s="137"/>
      <c r="BQT3307" s="137"/>
      <c r="BQU3307" s="137"/>
      <c r="BQV3307" s="137"/>
      <c r="BQW3307" s="137"/>
      <c r="BQX3307" s="137"/>
      <c r="BQY3307" s="137"/>
      <c r="BQZ3307" s="137"/>
      <c r="BRA3307" s="137"/>
      <c r="BRB3307" s="137"/>
      <c r="BRC3307" s="137"/>
      <c r="BRD3307" s="137"/>
      <c r="BRE3307" s="137"/>
      <c r="BRF3307" s="137"/>
      <c r="BRG3307" s="137"/>
      <c r="BRH3307" s="137"/>
      <c r="BRI3307" s="137"/>
      <c r="BRJ3307" s="137"/>
      <c r="BRK3307" s="137"/>
      <c r="BRL3307" s="137"/>
      <c r="BRM3307" s="137"/>
      <c r="BRN3307" s="137"/>
      <c r="BRO3307" s="137"/>
      <c r="BRP3307" s="137"/>
      <c r="BRQ3307" s="137"/>
      <c r="BRR3307" s="137"/>
      <c r="BRS3307" s="137"/>
      <c r="BRT3307" s="137"/>
      <c r="BRU3307" s="137"/>
      <c r="BRV3307" s="137"/>
      <c r="BRW3307" s="137"/>
      <c r="BRX3307" s="137"/>
      <c r="BRY3307" s="137"/>
      <c r="BRZ3307" s="137"/>
      <c r="BSA3307" s="137"/>
      <c r="BSB3307" s="137"/>
      <c r="BSC3307" s="137"/>
      <c r="BSD3307" s="137"/>
      <c r="BSE3307" s="137"/>
      <c r="BSF3307" s="137"/>
      <c r="BSG3307" s="137"/>
      <c r="BSH3307" s="137"/>
      <c r="BSI3307" s="137"/>
      <c r="BSJ3307" s="137"/>
      <c r="BSK3307" s="137"/>
      <c r="BSL3307" s="137"/>
      <c r="BSM3307" s="137"/>
      <c r="BSN3307" s="137"/>
      <c r="BSO3307" s="137"/>
      <c r="BSP3307" s="137"/>
      <c r="BSQ3307" s="137"/>
      <c r="BSR3307" s="137"/>
      <c r="BSS3307" s="137"/>
      <c r="BST3307" s="137"/>
      <c r="BSU3307" s="137"/>
      <c r="BSV3307" s="137"/>
      <c r="BSW3307" s="137"/>
      <c r="BSX3307" s="137"/>
      <c r="BSY3307" s="137"/>
      <c r="BSZ3307" s="137"/>
      <c r="BTA3307" s="137"/>
      <c r="BTB3307" s="137"/>
      <c r="BTC3307" s="137"/>
      <c r="BTD3307" s="137"/>
      <c r="BTE3307" s="137"/>
      <c r="BTF3307" s="137"/>
      <c r="BTG3307" s="137"/>
      <c r="BTH3307" s="137"/>
      <c r="BTI3307" s="137"/>
      <c r="BTJ3307" s="137"/>
      <c r="BTK3307" s="137"/>
      <c r="BTL3307" s="137"/>
      <c r="BTM3307" s="137"/>
      <c r="BTN3307" s="137"/>
      <c r="BTO3307" s="137"/>
      <c r="BTP3307" s="137"/>
      <c r="BTQ3307" s="137"/>
      <c r="BTR3307" s="137"/>
      <c r="BTS3307" s="137"/>
      <c r="BTT3307" s="137"/>
      <c r="BTU3307" s="137"/>
      <c r="BTV3307" s="137"/>
      <c r="BTW3307" s="137"/>
      <c r="BTX3307" s="137"/>
      <c r="BTY3307" s="137"/>
      <c r="BTZ3307" s="137"/>
      <c r="BUA3307" s="137"/>
      <c r="BUB3307" s="137"/>
      <c r="BUC3307" s="137"/>
      <c r="BUD3307" s="137"/>
      <c r="BUE3307" s="137"/>
      <c r="BUF3307" s="137"/>
      <c r="BUG3307" s="137"/>
      <c r="BUH3307" s="137"/>
      <c r="BUI3307" s="137"/>
      <c r="BUJ3307" s="137"/>
      <c r="BUK3307" s="137"/>
      <c r="BUL3307" s="137"/>
      <c r="BUM3307" s="137"/>
      <c r="BUN3307" s="137"/>
      <c r="BUO3307" s="137"/>
      <c r="BUP3307" s="137"/>
      <c r="BUQ3307" s="137"/>
      <c r="BUR3307" s="137"/>
      <c r="BUS3307" s="137"/>
      <c r="BUT3307" s="137"/>
      <c r="BUU3307" s="137"/>
      <c r="BUV3307" s="137"/>
      <c r="BUW3307" s="137"/>
      <c r="BUX3307" s="137"/>
      <c r="BUY3307" s="137"/>
      <c r="BUZ3307" s="137"/>
      <c r="BVA3307" s="137"/>
      <c r="BVB3307" s="137"/>
      <c r="BVC3307" s="137"/>
      <c r="BVD3307" s="137"/>
      <c r="BVE3307" s="137"/>
      <c r="BVF3307" s="137"/>
      <c r="BVG3307" s="137"/>
      <c r="BVH3307" s="137"/>
      <c r="BVI3307" s="137"/>
      <c r="BVJ3307" s="137"/>
      <c r="BVK3307" s="137"/>
      <c r="BVL3307" s="137"/>
      <c r="BVM3307" s="137"/>
      <c r="BVN3307" s="137"/>
      <c r="BVO3307" s="137"/>
      <c r="BVP3307" s="137"/>
      <c r="BVQ3307" s="137"/>
      <c r="BVR3307" s="137"/>
      <c r="BVS3307" s="137"/>
      <c r="BVT3307" s="137"/>
      <c r="BVU3307" s="137"/>
      <c r="BVV3307" s="137"/>
      <c r="BVW3307" s="137"/>
      <c r="BVX3307" s="137"/>
      <c r="BVY3307" s="137"/>
      <c r="BVZ3307" s="137"/>
      <c r="BWA3307" s="137"/>
      <c r="BWB3307" s="137"/>
      <c r="BWC3307" s="137"/>
      <c r="BWD3307" s="137"/>
      <c r="BWE3307" s="137"/>
      <c r="BWF3307" s="137"/>
      <c r="BWG3307" s="137"/>
      <c r="BWH3307" s="137"/>
      <c r="BWI3307" s="137"/>
      <c r="BWJ3307" s="137"/>
      <c r="BWK3307" s="137"/>
      <c r="BWL3307" s="137"/>
      <c r="BWM3307" s="137"/>
      <c r="BWN3307" s="137"/>
      <c r="BWO3307" s="137"/>
      <c r="BWP3307" s="137"/>
      <c r="BWQ3307" s="137"/>
      <c r="BWR3307" s="137"/>
      <c r="BWS3307" s="137"/>
      <c r="BWT3307" s="137"/>
      <c r="BWU3307" s="137"/>
      <c r="BWV3307" s="137"/>
      <c r="BWW3307" s="137"/>
      <c r="BWX3307" s="137"/>
      <c r="BWY3307" s="137"/>
      <c r="BWZ3307" s="137"/>
      <c r="BXA3307" s="137"/>
      <c r="BXB3307" s="137"/>
      <c r="BXC3307" s="137"/>
      <c r="BXD3307" s="137"/>
      <c r="BXE3307" s="137"/>
      <c r="BXF3307" s="137"/>
      <c r="BXG3307" s="137"/>
      <c r="BXH3307" s="137"/>
      <c r="BXI3307" s="137"/>
      <c r="BXJ3307" s="137"/>
      <c r="BXK3307" s="137"/>
      <c r="BXL3307" s="137"/>
      <c r="BXM3307" s="137"/>
      <c r="BXN3307" s="137"/>
      <c r="BXO3307" s="137"/>
      <c r="BXP3307" s="137"/>
      <c r="BXQ3307" s="137"/>
      <c r="BXR3307" s="137"/>
      <c r="BXS3307" s="137"/>
      <c r="BXT3307" s="137"/>
      <c r="BXU3307" s="137"/>
      <c r="BXV3307" s="137"/>
      <c r="BXW3307" s="137"/>
      <c r="BXX3307" s="137"/>
      <c r="BXY3307" s="137"/>
      <c r="BXZ3307" s="137"/>
      <c r="BYA3307" s="137"/>
      <c r="BYB3307" s="137"/>
      <c r="BYC3307" s="137"/>
      <c r="BYD3307" s="137"/>
      <c r="BYE3307" s="137"/>
      <c r="BYF3307" s="137"/>
      <c r="BYG3307" s="137"/>
      <c r="BYH3307" s="137"/>
      <c r="BYI3307" s="137"/>
      <c r="BYJ3307" s="137"/>
      <c r="BYK3307" s="137"/>
      <c r="BYL3307" s="137"/>
      <c r="BYM3307" s="137"/>
      <c r="BYN3307" s="137"/>
      <c r="BYO3307" s="137"/>
      <c r="BYP3307" s="137"/>
      <c r="BYQ3307" s="137"/>
      <c r="BYR3307" s="137"/>
      <c r="BYS3307" s="137"/>
      <c r="BYT3307" s="137"/>
      <c r="BYU3307" s="137"/>
      <c r="BYV3307" s="137"/>
      <c r="BYW3307" s="137"/>
      <c r="BYX3307" s="137"/>
      <c r="BYY3307" s="137"/>
      <c r="BYZ3307" s="137"/>
      <c r="BZA3307" s="137"/>
      <c r="BZB3307" s="137"/>
      <c r="BZC3307" s="137"/>
      <c r="BZD3307" s="137"/>
      <c r="BZE3307" s="137"/>
      <c r="BZF3307" s="137"/>
      <c r="BZG3307" s="137"/>
      <c r="BZH3307" s="137"/>
      <c r="BZI3307" s="137"/>
      <c r="BZJ3307" s="137"/>
      <c r="BZK3307" s="137"/>
      <c r="BZL3307" s="137"/>
      <c r="BZM3307" s="137"/>
      <c r="BZN3307" s="137"/>
      <c r="BZO3307" s="137"/>
      <c r="BZP3307" s="137"/>
      <c r="BZQ3307" s="137"/>
      <c r="BZR3307" s="137"/>
      <c r="BZS3307" s="137"/>
      <c r="BZT3307" s="137"/>
      <c r="BZU3307" s="137"/>
      <c r="BZV3307" s="137"/>
      <c r="BZW3307" s="137"/>
      <c r="BZX3307" s="137"/>
      <c r="BZY3307" s="137"/>
      <c r="BZZ3307" s="137"/>
      <c r="CAA3307" s="137"/>
      <c r="CAB3307" s="137"/>
      <c r="CAC3307" s="137"/>
      <c r="CAD3307" s="137"/>
      <c r="CAE3307" s="137"/>
      <c r="CAF3307" s="137"/>
      <c r="CAG3307" s="137"/>
      <c r="CAH3307" s="137"/>
      <c r="CAI3307" s="137"/>
      <c r="CAJ3307" s="137"/>
      <c r="CAK3307" s="137"/>
      <c r="CAL3307" s="137"/>
      <c r="CAM3307" s="137"/>
      <c r="CAN3307" s="137"/>
      <c r="CAO3307" s="137"/>
      <c r="CAP3307" s="137"/>
      <c r="CAQ3307" s="137"/>
      <c r="CAR3307" s="137"/>
      <c r="CAS3307" s="137"/>
      <c r="CAT3307" s="137"/>
      <c r="CAU3307" s="137"/>
      <c r="CAV3307" s="137"/>
      <c r="CAW3307" s="137"/>
      <c r="CAX3307" s="137"/>
      <c r="CAY3307" s="137"/>
      <c r="CAZ3307" s="137"/>
      <c r="CBA3307" s="137"/>
      <c r="CBB3307" s="137"/>
      <c r="CBC3307" s="137"/>
      <c r="CBD3307" s="137"/>
      <c r="CBE3307" s="137"/>
      <c r="CBF3307" s="137"/>
      <c r="CBG3307" s="137"/>
      <c r="CBH3307" s="137"/>
      <c r="CBI3307" s="137"/>
      <c r="CBJ3307" s="137"/>
      <c r="CBK3307" s="137"/>
      <c r="CBL3307" s="137"/>
      <c r="CBM3307" s="137"/>
      <c r="CBN3307" s="137"/>
      <c r="CBO3307" s="137"/>
      <c r="CBP3307" s="137"/>
      <c r="CBQ3307" s="137"/>
      <c r="CBR3307" s="137"/>
      <c r="CBS3307" s="137"/>
      <c r="CBT3307" s="137"/>
      <c r="CBU3307" s="137"/>
      <c r="CBV3307" s="137"/>
      <c r="CBW3307" s="137"/>
      <c r="CBX3307" s="137"/>
      <c r="CBY3307" s="137"/>
      <c r="CBZ3307" s="137"/>
      <c r="CCA3307" s="137"/>
      <c r="CCB3307" s="137"/>
      <c r="CCC3307" s="137"/>
      <c r="CCD3307" s="137"/>
      <c r="CCE3307" s="137"/>
      <c r="CCF3307" s="137"/>
      <c r="CCG3307" s="137"/>
      <c r="CCH3307" s="137"/>
      <c r="CCI3307" s="137"/>
      <c r="CCJ3307" s="137"/>
      <c r="CCK3307" s="137"/>
      <c r="CCL3307" s="137"/>
      <c r="CCM3307" s="137"/>
      <c r="CCN3307" s="137"/>
      <c r="CCO3307" s="137"/>
      <c r="CCP3307" s="137"/>
      <c r="CCQ3307" s="137"/>
      <c r="CCR3307" s="137"/>
      <c r="CCS3307" s="137"/>
      <c r="CCT3307" s="137"/>
      <c r="CCU3307" s="137"/>
      <c r="CCV3307" s="137"/>
      <c r="CCW3307" s="137"/>
      <c r="CCX3307" s="137"/>
      <c r="CCY3307" s="137"/>
      <c r="CCZ3307" s="137"/>
      <c r="CDA3307" s="137"/>
      <c r="CDB3307" s="137"/>
      <c r="CDC3307" s="137"/>
      <c r="CDD3307" s="137"/>
      <c r="CDE3307" s="137"/>
      <c r="CDF3307" s="137"/>
      <c r="CDG3307" s="137"/>
      <c r="CDH3307" s="137"/>
      <c r="CDI3307" s="137"/>
      <c r="CDJ3307" s="137"/>
      <c r="CDK3307" s="137"/>
      <c r="CDL3307" s="137"/>
      <c r="CDM3307" s="137"/>
      <c r="CDN3307" s="137"/>
      <c r="CDO3307" s="137"/>
      <c r="CDP3307" s="137"/>
      <c r="CDQ3307" s="137"/>
      <c r="CDR3307" s="137"/>
      <c r="CDS3307" s="137"/>
      <c r="CDT3307" s="137"/>
      <c r="CDU3307" s="137"/>
      <c r="CDV3307" s="137"/>
      <c r="CDW3307" s="137"/>
      <c r="CDX3307" s="137"/>
      <c r="CDY3307" s="137"/>
      <c r="CDZ3307" s="137"/>
      <c r="CEA3307" s="137"/>
      <c r="CEB3307" s="137"/>
      <c r="CEC3307" s="137"/>
      <c r="CED3307" s="137"/>
      <c r="CEE3307" s="137"/>
      <c r="CEF3307" s="137"/>
      <c r="CEG3307" s="137"/>
      <c r="CEH3307" s="137"/>
      <c r="CEI3307" s="137"/>
      <c r="CEJ3307" s="137"/>
      <c r="CEK3307" s="137"/>
      <c r="CEL3307" s="137"/>
      <c r="CEM3307" s="137"/>
      <c r="CEN3307" s="137"/>
      <c r="CEO3307" s="137"/>
      <c r="CEP3307" s="137"/>
      <c r="CEQ3307" s="137"/>
      <c r="CER3307" s="137"/>
      <c r="CES3307" s="137"/>
      <c r="CET3307" s="137"/>
      <c r="CEU3307" s="137"/>
      <c r="CEV3307" s="137"/>
      <c r="CEW3307" s="137"/>
      <c r="CEX3307" s="137"/>
      <c r="CEY3307" s="137"/>
      <c r="CEZ3307" s="137"/>
      <c r="CFA3307" s="137"/>
      <c r="CFB3307" s="137"/>
      <c r="CFC3307" s="137"/>
      <c r="CFD3307" s="137"/>
      <c r="CFE3307" s="137"/>
      <c r="CFF3307" s="137"/>
      <c r="CFG3307" s="137"/>
      <c r="CFH3307" s="137"/>
      <c r="CFI3307" s="137"/>
      <c r="CFJ3307" s="137"/>
      <c r="CFK3307" s="137"/>
      <c r="CFL3307" s="137"/>
      <c r="CFM3307" s="137"/>
      <c r="CFN3307" s="137"/>
      <c r="CFO3307" s="137"/>
      <c r="CFP3307" s="137"/>
      <c r="CFQ3307" s="137"/>
      <c r="CFR3307" s="137"/>
      <c r="CFS3307" s="137"/>
      <c r="CFT3307" s="137"/>
      <c r="CFU3307" s="137"/>
      <c r="CFV3307" s="137"/>
      <c r="CFW3307" s="137"/>
      <c r="CFX3307" s="137"/>
      <c r="CFY3307" s="137"/>
      <c r="CFZ3307" s="137"/>
      <c r="CGA3307" s="137"/>
      <c r="CGB3307" s="137"/>
      <c r="CGC3307" s="137"/>
      <c r="CGD3307" s="137"/>
      <c r="CGE3307" s="137"/>
      <c r="CGF3307" s="137"/>
      <c r="CGG3307" s="137"/>
      <c r="CGH3307" s="137"/>
      <c r="CGI3307" s="137"/>
      <c r="CGJ3307" s="137"/>
      <c r="CGK3307" s="137"/>
      <c r="CGL3307" s="137"/>
      <c r="CGM3307" s="137"/>
      <c r="CGN3307" s="137"/>
      <c r="CGO3307" s="137"/>
      <c r="CGP3307" s="137"/>
      <c r="CGQ3307" s="137"/>
      <c r="CGR3307" s="137"/>
      <c r="CGS3307" s="137"/>
      <c r="CGT3307" s="137"/>
      <c r="CGU3307" s="137"/>
      <c r="CGV3307" s="137"/>
      <c r="CGW3307" s="137"/>
      <c r="CGX3307" s="137"/>
      <c r="CGY3307" s="137"/>
      <c r="CGZ3307" s="137"/>
      <c r="CHA3307" s="137"/>
      <c r="CHB3307" s="137"/>
      <c r="CHC3307" s="137"/>
      <c r="CHD3307" s="137"/>
      <c r="CHE3307" s="137"/>
      <c r="CHF3307" s="137"/>
      <c r="CHG3307" s="137"/>
      <c r="CHH3307" s="137"/>
      <c r="CHI3307" s="137"/>
      <c r="CHJ3307" s="137"/>
      <c r="CHK3307" s="137"/>
      <c r="CHL3307" s="137"/>
      <c r="CHM3307" s="137"/>
      <c r="CHN3307" s="137"/>
      <c r="CHO3307" s="137"/>
      <c r="CHP3307" s="137"/>
      <c r="CHQ3307" s="137"/>
      <c r="CHR3307" s="137"/>
      <c r="CHS3307" s="137"/>
      <c r="CHT3307" s="137"/>
      <c r="CHU3307" s="137"/>
      <c r="CHV3307" s="137"/>
      <c r="CHW3307" s="137"/>
      <c r="CHX3307" s="137"/>
      <c r="CHY3307" s="137"/>
      <c r="CHZ3307" s="137"/>
      <c r="CIA3307" s="137"/>
      <c r="CIB3307" s="137"/>
      <c r="CIC3307" s="137"/>
      <c r="CID3307" s="137"/>
      <c r="CIE3307" s="137"/>
      <c r="CIF3307" s="137"/>
      <c r="CIG3307" s="137"/>
      <c r="CIH3307" s="137"/>
      <c r="CII3307" s="137"/>
      <c r="CIJ3307" s="137"/>
      <c r="CIK3307" s="137"/>
      <c r="CIL3307" s="137"/>
      <c r="CIM3307" s="137"/>
      <c r="CIN3307" s="137"/>
      <c r="CIO3307" s="137"/>
      <c r="CIP3307" s="137"/>
      <c r="CIQ3307" s="137"/>
      <c r="CIR3307" s="137"/>
      <c r="CIS3307" s="137"/>
      <c r="CIT3307" s="137"/>
      <c r="CIU3307" s="137"/>
      <c r="CIV3307" s="137"/>
      <c r="CIW3307" s="137"/>
      <c r="CIX3307" s="137"/>
      <c r="CIY3307" s="137"/>
      <c r="CIZ3307" s="137"/>
      <c r="CJA3307" s="137"/>
      <c r="CJB3307" s="137"/>
      <c r="CJC3307" s="137"/>
      <c r="CJD3307" s="137"/>
      <c r="CJE3307" s="137"/>
      <c r="CJF3307" s="137"/>
      <c r="CJG3307" s="137"/>
      <c r="CJH3307" s="137"/>
      <c r="CJI3307" s="137"/>
      <c r="CJJ3307" s="137"/>
      <c r="CJK3307" s="137"/>
      <c r="CJL3307" s="137"/>
      <c r="CJM3307" s="137"/>
      <c r="CJN3307" s="137"/>
      <c r="CJO3307" s="137"/>
      <c r="CJP3307" s="137"/>
      <c r="CJQ3307" s="137"/>
      <c r="CJR3307" s="137"/>
      <c r="CJS3307" s="137"/>
      <c r="CJT3307" s="137"/>
      <c r="CJU3307" s="137"/>
      <c r="CJV3307" s="137"/>
      <c r="CJW3307" s="137"/>
      <c r="CJX3307" s="137"/>
      <c r="CJY3307" s="137"/>
      <c r="CJZ3307" s="137"/>
      <c r="CKA3307" s="137"/>
      <c r="CKB3307" s="137"/>
      <c r="CKC3307" s="137"/>
      <c r="CKD3307" s="137"/>
      <c r="CKE3307" s="137"/>
      <c r="CKF3307" s="137"/>
      <c r="CKG3307" s="137"/>
      <c r="CKH3307" s="137"/>
      <c r="CKI3307" s="137"/>
      <c r="CKJ3307" s="137"/>
      <c r="CKK3307" s="137"/>
      <c r="CKL3307" s="137"/>
      <c r="CKM3307" s="137"/>
      <c r="CKN3307" s="137"/>
      <c r="CKO3307" s="137"/>
      <c r="CKP3307" s="137"/>
      <c r="CKQ3307" s="137"/>
      <c r="CKR3307" s="137"/>
      <c r="CKS3307" s="137"/>
      <c r="CKT3307" s="137"/>
      <c r="CKU3307" s="137"/>
      <c r="CKV3307" s="137"/>
      <c r="CKW3307" s="137"/>
      <c r="CKX3307" s="137"/>
      <c r="CKY3307" s="137"/>
      <c r="CKZ3307" s="137"/>
      <c r="CLA3307" s="137"/>
      <c r="CLB3307" s="137"/>
      <c r="CLC3307" s="137"/>
      <c r="CLD3307" s="137"/>
      <c r="CLE3307" s="137"/>
      <c r="CLF3307" s="137"/>
      <c r="CLG3307" s="137"/>
      <c r="CLH3307" s="137"/>
      <c r="CLI3307" s="137"/>
      <c r="CLJ3307" s="137"/>
      <c r="CLK3307" s="137"/>
      <c r="CLL3307" s="137"/>
      <c r="CLM3307" s="137"/>
      <c r="CLN3307" s="137"/>
      <c r="CLO3307" s="137"/>
      <c r="CLP3307" s="137"/>
      <c r="CLQ3307" s="137"/>
      <c r="CLR3307" s="137"/>
      <c r="CLS3307" s="137"/>
      <c r="CLT3307" s="137"/>
      <c r="CLU3307" s="137"/>
      <c r="CLV3307" s="137"/>
      <c r="CLW3307" s="137"/>
      <c r="CLX3307" s="137"/>
      <c r="CLY3307" s="137"/>
      <c r="CLZ3307" s="137"/>
      <c r="CMA3307" s="137"/>
      <c r="CMB3307" s="137"/>
      <c r="CMC3307" s="137"/>
      <c r="CMD3307" s="137"/>
      <c r="CME3307" s="137"/>
      <c r="CMF3307" s="137"/>
      <c r="CMG3307" s="137"/>
      <c r="CMH3307" s="137"/>
      <c r="CMI3307" s="137"/>
      <c r="CMJ3307" s="137"/>
      <c r="CMK3307" s="137"/>
      <c r="CML3307" s="137"/>
      <c r="CMM3307" s="137"/>
      <c r="CMN3307" s="137"/>
      <c r="CMO3307" s="137"/>
      <c r="CMP3307" s="137"/>
      <c r="CMQ3307" s="137"/>
      <c r="CMR3307" s="137"/>
      <c r="CMS3307" s="137"/>
      <c r="CMT3307" s="137"/>
      <c r="CMU3307" s="137"/>
      <c r="CMV3307" s="137"/>
      <c r="CMW3307" s="137"/>
      <c r="CMX3307" s="137"/>
      <c r="CMY3307" s="137"/>
      <c r="CMZ3307" s="137"/>
      <c r="CNA3307" s="137"/>
      <c r="CNB3307" s="137"/>
      <c r="CNC3307" s="137"/>
      <c r="CND3307" s="137"/>
      <c r="CNE3307" s="137"/>
      <c r="CNF3307" s="137"/>
      <c r="CNG3307" s="137"/>
      <c r="CNH3307" s="137"/>
      <c r="CNI3307" s="137"/>
      <c r="CNJ3307" s="137"/>
      <c r="CNK3307" s="137"/>
      <c r="CNL3307" s="137"/>
      <c r="CNM3307" s="137"/>
      <c r="CNN3307" s="137"/>
      <c r="CNO3307" s="137"/>
      <c r="CNP3307" s="137"/>
      <c r="CNQ3307" s="137"/>
      <c r="CNR3307" s="137"/>
      <c r="CNS3307" s="137"/>
      <c r="CNT3307" s="137"/>
      <c r="CNU3307" s="137"/>
      <c r="CNV3307" s="137"/>
      <c r="CNW3307" s="137"/>
      <c r="CNX3307" s="137"/>
      <c r="CNY3307" s="137"/>
      <c r="CNZ3307" s="137"/>
      <c r="COA3307" s="137"/>
      <c r="COB3307" s="137"/>
      <c r="COC3307" s="137"/>
      <c r="COD3307" s="137"/>
      <c r="COE3307" s="137"/>
      <c r="COF3307" s="137"/>
      <c r="COG3307" s="137"/>
      <c r="COH3307" s="137"/>
      <c r="COI3307" s="137"/>
      <c r="COJ3307" s="137"/>
      <c r="COK3307" s="137"/>
      <c r="COL3307" s="137"/>
      <c r="COM3307" s="137"/>
      <c r="CON3307" s="137"/>
      <c r="COO3307" s="137"/>
      <c r="COP3307" s="137"/>
      <c r="COQ3307" s="137"/>
      <c r="COR3307" s="137"/>
      <c r="COS3307" s="137"/>
      <c r="COT3307" s="137"/>
      <c r="COU3307" s="137"/>
      <c r="COV3307" s="137"/>
      <c r="COW3307" s="137"/>
      <c r="COX3307" s="137"/>
      <c r="COY3307" s="137"/>
      <c r="COZ3307" s="137"/>
      <c r="CPA3307" s="137"/>
      <c r="CPB3307" s="137"/>
      <c r="CPC3307" s="137"/>
      <c r="CPD3307" s="137"/>
      <c r="CPE3307" s="137"/>
      <c r="CPF3307" s="137"/>
      <c r="CPG3307" s="137"/>
      <c r="CPH3307" s="137"/>
      <c r="CPI3307" s="137"/>
      <c r="CPJ3307" s="137"/>
      <c r="CPK3307" s="137"/>
      <c r="CPL3307" s="137"/>
      <c r="CPM3307" s="137"/>
      <c r="CPN3307" s="137"/>
      <c r="CPO3307" s="137"/>
      <c r="CPP3307" s="137"/>
      <c r="CPQ3307" s="137"/>
      <c r="CPR3307" s="137"/>
      <c r="CPS3307" s="137"/>
      <c r="CPT3307" s="137"/>
      <c r="CPU3307" s="137"/>
      <c r="CPV3307" s="137"/>
      <c r="CPW3307" s="137"/>
      <c r="CPX3307" s="137"/>
      <c r="CPY3307" s="137"/>
      <c r="CPZ3307" s="137"/>
      <c r="CQA3307" s="137"/>
      <c r="CQB3307" s="137"/>
      <c r="CQC3307" s="137"/>
      <c r="CQD3307" s="137"/>
      <c r="CQE3307" s="137"/>
      <c r="CQF3307" s="137"/>
      <c r="CQG3307" s="137"/>
      <c r="CQH3307" s="137"/>
      <c r="CQI3307" s="137"/>
      <c r="CQJ3307" s="137"/>
      <c r="CQK3307" s="137"/>
      <c r="CQL3307" s="137"/>
      <c r="CQM3307" s="137"/>
      <c r="CQN3307" s="137"/>
      <c r="CQO3307" s="137"/>
      <c r="CQP3307" s="137"/>
      <c r="CQQ3307" s="137"/>
      <c r="CQR3307" s="137"/>
      <c r="CQS3307" s="137"/>
      <c r="CQT3307" s="137"/>
      <c r="CQU3307" s="137"/>
      <c r="CQV3307" s="137"/>
      <c r="CQW3307" s="137"/>
      <c r="CQX3307" s="137"/>
      <c r="CQY3307" s="137"/>
      <c r="CQZ3307" s="137"/>
      <c r="CRA3307" s="137"/>
      <c r="CRB3307" s="137"/>
      <c r="CRC3307" s="137"/>
      <c r="CRD3307" s="137"/>
      <c r="CRE3307" s="137"/>
      <c r="CRF3307" s="137"/>
      <c r="CRG3307" s="137"/>
      <c r="CRH3307" s="137"/>
      <c r="CRI3307" s="137"/>
      <c r="CRJ3307" s="137"/>
      <c r="CRK3307" s="137"/>
      <c r="CRL3307" s="137"/>
      <c r="CRM3307" s="137"/>
      <c r="CRN3307" s="137"/>
      <c r="CRO3307" s="137"/>
      <c r="CRP3307" s="137"/>
      <c r="CRQ3307" s="137"/>
      <c r="CRR3307" s="137"/>
      <c r="CRS3307" s="137"/>
      <c r="CRT3307" s="137"/>
      <c r="CRU3307" s="137"/>
      <c r="CRV3307" s="137"/>
      <c r="CRW3307" s="137"/>
      <c r="CRX3307" s="137"/>
      <c r="CRY3307" s="137"/>
      <c r="CRZ3307" s="137"/>
      <c r="CSA3307" s="137"/>
      <c r="CSB3307" s="137"/>
      <c r="CSC3307" s="137"/>
      <c r="CSD3307" s="137"/>
      <c r="CSE3307" s="137"/>
      <c r="CSF3307" s="137"/>
      <c r="CSG3307" s="137"/>
      <c r="CSH3307" s="137"/>
      <c r="CSI3307" s="137"/>
      <c r="CSJ3307" s="137"/>
      <c r="CSK3307" s="137"/>
      <c r="CSL3307" s="137"/>
      <c r="CSM3307" s="137"/>
      <c r="CSN3307" s="137"/>
      <c r="CSO3307" s="137"/>
      <c r="CSP3307" s="137"/>
      <c r="CSQ3307" s="137"/>
      <c r="CSR3307" s="137"/>
      <c r="CSS3307" s="137"/>
      <c r="CST3307" s="137"/>
      <c r="CSU3307" s="137"/>
      <c r="CSV3307" s="137"/>
      <c r="CSW3307" s="137"/>
      <c r="CSX3307" s="137"/>
      <c r="CSY3307" s="137"/>
      <c r="CSZ3307" s="137"/>
      <c r="CTA3307" s="137"/>
      <c r="CTB3307" s="137"/>
      <c r="CTC3307" s="137"/>
      <c r="CTD3307" s="137"/>
      <c r="CTE3307" s="137"/>
      <c r="CTF3307" s="137"/>
      <c r="CTG3307" s="137"/>
      <c r="CTH3307" s="137"/>
      <c r="CTI3307" s="137"/>
      <c r="CTJ3307" s="137"/>
      <c r="CTK3307" s="137"/>
      <c r="CTL3307" s="137"/>
      <c r="CTM3307" s="137"/>
      <c r="CTN3307" s="137"/>
      <c r="CTO3307" s="137"/>
      <c r="CTP3307" s="137"/>
      <c r="CTQ3307" s="137"/>
      <c r="CTR3307" s="137"/>
      <c r="CTS3307" s="137"/>
      <c r="CTT3307" s="137"/>
      <c r="CTU3307" s="137"/>
      <c r="CTV3307" s="137"/>
      <c r="CTW3307" s="137"/>
      <c r="CTX3307" s="137"/>
      <c r="CTY3307" s="137"/>
      <c r="CTZ3307" s="137"/>
      <c r="CUA3307" s="137"/>
      <c r="CUB3307" s="137"/>
      <c r="CUC3307" s="137"/>
      <c r="CUD3307" s="137"/>
      <c r="CUE3307" s="137"/>
      <c r="CUF3307" s="137"/>
      <c r="CUG3307" s="137"/>
      <c r="CUH3307" s="137"/>
      <c r="CUI3307" s="137"/>
      <c r="CUJ3307" s="137"/>
      <c r="CUK3307" s="137"/>
      <c r="CUL3307" s="137"/>
      <c r="CUM3307" s="137"/>
      <c r="CUN3307" s="137"/>
      <c r="CUO3307" s="137"/>
      <c r="CUP3307" s="137"/>
      <c r="CUQ3307" s="137"/>
      <c r="CUR3307" s="137"/>
      <c r="CUS3307" s="137"/>
      <c r="CUT3307" s="137"/>
      <c r="CUU3307" s="137"/>
      <c r="CUV3307" s="137"/>
      <c r="CUW3307" s="137"/>
      <c r="CUX3307" s="137"/>
      <c r="CUY3307" s="137"/>
      <c r="CUZ3307" s="137"/>
      <c r="CVA3307" s="137"/>
      <c r="CVB3307" s="137"/>
      <c r="CVC3307" s="137"/>
      <c r="CVD3307" s="137"/>
      <c r="CVE3307" s="137"/>
      <c r="CVF3307" s="137"/>
      <c r="CVG3307" s="137"/>
      <c r="CVH3307" s="137"/>
      <c r="CVI3307" s="137"/>
      <c r="CVJ3307" s="137"/>
      <c r="CVK3307" s="137"/>
      <c r="CVL3307" s="137"/>
      <c r="CVM3307" s="137"/>
      <c r="CVN3307" s="137"/>
      <c r="CVO3307" s="137"/>
      <c r="CVP3307" s="137"/>
      <c r="CVQ3307" s="137"/>
      <c r="CVR3307" s="137"/>
      <c r="CVS3307" s="137"/>
      <c r="CVT3307" s="137"/>
      <c r="CVU3307" s="137"/>
      <c r="CVV3307" s="137"/>
      <c r="CVW3307" s="137"/>
      <c r="CVX3307" s="137"/>
      <c r="CVY3307" s="137"/>
      <c r="CVZ3307" s="137"/>
      <c r="CWA3307" s="137"/>
      <c r="CWB3307" s="137"/>
      <c r="CWC3307" s="137"/>
      <c r="CWD3307" s="137"/>
      <c r="CWE3307" s="137"/>
      <c r="CWF3307" s="137"/>
      <c r="CWG3307" s="137"/>
      <c r="CWH3307" s="137"/>
      <c r="CWI3307" s="137"/>
      <c r="CWJ3307" s="137"/>
      <c r="CWK3307" s="137"/>
      <c r="CWL3307" s="137"/>
      <c r="CWM3307" s="137"/>
      <c r="CWN3307" s="137"/>
      <c r="CWO3307" s="137"/>
      <c r="CWP3307" s="137"/>
      <c r="CWQ3307" s="137"/>
      <c r="CWR3307" s="137"/>
      <c r="CWS3307" s="137"/>
      <c r="CWT3307" s="137"/>
      <c r="CWU3307" s="137"/>
      <c r="CWV3307" s="137"/>
      <c r="CWW3307" s="137"/>
      <c r="CWX3307" s="137"/>
      <c r="CWY3307" s="137"/>
      <c r="CWZ3307" s="137"/>
      <c r="CXA3307" s="137"/>
      <c r="CXB3307" s="137"/>
      <c r="CXC3307" s="137"/>
      <c r="CXD3307" s="137"/>
      <c r="CXE3307" s="137"/>
      <c r="CXF3307" s="137"/>
      <c r="CXG3307" s="137"/>
      <c r="CXH3307" s="137"/>
      <c r="CXI3307" s="137"/>
      <c r="CXJ3307" s="137"/>
      <c r="CXK3307" s="137"/>
      <c r="CXL3307" s="137"/>
      <c r="CXM3307" s="137"/>
      <c r="CXN3307" s="137"/>
      <c r="CXO3307" s="137"/>
      <c r="CXP3307" s="137"/>
      <c r="CXQ3307" s="137"/>
      <c r="CXR3307" s="137"/>
      <c r="CXS3307" s="137"/>
      <c r="CXT3307" s="137"/>
      <c r="CXU3307" s="137"/>
      <c r="CXV3307" s="137"/>
      <c r="CXW3307" s="137"/>
      <c r="CXX3307" s="137"/>
      <c r="CXY3307" s="137"/>
      <c r="CXZ3307" s="137"/>
      <c r="CYA3307" s="137"/>
      <c r="CYB3307" s="137"/>
      <c r="CYC3307" s="137"/>
      <c r="CYD3307" s="137"/>
      <c r="CYE3307" s="137"/>
      <c r="CYF3307" s="137"/>
      <c r="CYG3307" s="137"/>
      <c r="CYH3307" s="137"/>
      <c r="CYI3307" s="137"/>
      <c r="CYJ3307" s="137"/>
      <c r="CYK3307" s="137"/>
      <c r="CYL3307" s="137"/>
      <c r="CYM3307" s="137"/>
      <c r="CYN3307" s="137"/>
      <c r="CYO3307" s="137"/>
      <c r="CYP3307" s="137"/>
      <c r="CYQ3307" s="137"/>
      <c r="CYR3307" s="137"/>
      <c r="CYS3307" s="137"/>
      <c r="CYT3307" s="137"/>
      <c r="CYU3307" s="137"/>
      <c r="CYV3307" s="137"/>
      <c r="CYW3307" s="137"/>
      <c r="CYX3307" s="137"/>
      <c r="CYY3307" s="137"/>
      <c r="CYZ3307" s="137"/>
      <c r="CZA3307" s="137"/>
      <c r="CZB3307" s="137"/>
      <c r="CZC3307" s="137"/>
      <c r="CZD3307" s="137"/>
      <c r="CZE3307" s="137"/>
      <c r="CZF3307" s="137"/>
      <c r="CZG3307" s="137"/>
      <c r="CZH3307" s="137"/>
      <c r="CZI3307" s="137"/>
      <c r="CZJ3307" s="137"/>
      <c r="CZK3307" s="137"/>
      <c r="CZL3307" s="137"/>
      <c r="CZM3307" s="137"/>
      <c r="CZN3307" s="137"/>
      <c r="CZO3307" s="137"/>
      <c r="CZP3307" s="137"/>
      <c r="CZQ3307" s="137"/>
      <c r="CZR3307" s="137"/>
      <c r="CZS3307" s="137"/>
      <c r="CZT3307" s="137"/>
      <c r="CZU3307" s="137"/>
      <c r="CZV3307" s="137"/>
      <c r="CZW3307" s="137"/>
      <c r="CZX3307" s="137"/>
      <c r="CZY3307" s="137"/>
      <c r="CZZ3307" s="137"/>
      <c r="DAA3307" s="137"/>
      <c r="DAB3307" s="137"/>
      <c r="DAC3307" s="137"/>
      <c r="DAD3307" s="137"/>
      <c r="DAE3307" s="137"/>
      <c r="DAF3307" s="137"/>
      <c r="DAG3307" s="137"/>
      <c r="DAH3307" s="137"/>
      <c r="DAI3307" s="137"/>
      <c r="DAJ3307" s="137"/>
      <c r="DAK3307" s="137"/>
      <c r="DAL3307" s="137"/>
      <c r="DAM3307" s="137"/>
      <c r="DAN3307" s="137"/>
      <c r="DAO3307" s="137"/>
      <c r="DAP3307" s="137"/>
      <c r="DAQ3307" s="137"/>
      <c r="DAR3307" s="137"/>
      <c r="DAS3307" s="137"/>
      <c r="DAT3307" s="137"/>
      <c r="DAU3307" s="137"/>
      <c r="DAV3307" s="137"/>
      <c r="DAW3307" s="137"/>
      <c r="DAX3307" s="137"/>
      <c r="DAY3307" s="137"/>
      <c r="DAZ3307" s="137"/>
      <c r="DBA3307" s="137"/>
      <c r="DBB3307" s="137"/>
      <c r="DBC3307" s="137"/>
      <c r="DBD3307" s="137"/>
      <c r="DBE3307" s="137"/>
      <c r="DBF3307" s="137"/>
      <c r="DBG3307" s="137"/>
      <c r="DBH3307" s="137"/>
      <c r="DBI3307" s="137"/>
      <c r="DBJ3307" s="137"/>
      <c r="DBK3307" s="137"/>
      <c r="DBL3307" s="137"/>
      <c r="DBM3307" s="137"/>
      <c r="DBN3307" s="137"/>
      <c r="DBO3307" s="137"/>
      <c r="DBP3307" s="137"/>
      <c r="DBQ3307" s="137"/>
      <c r="DBR3307" s="137"/>
      <c r="DBS3307" s="137"/>
      <c r="DBT3307" s="137"/>
      <c r="DBU3307" s="137"/>
      <c r="DBV3307" s="137"/>
      <c r="DBW3307" s="137"/>
      <c r="DBX3307" s="137"/>
      <c r="DBY3307" s="137"/>
      <c r="DBZ3307" s="137"/>
      <c r="DCA3307" s="137"/>
      <c r="DCB3307" s="137"/>
      <c r="DCC3307" s="137"/>
      <c r="DCD3307" s="137"/>
      <c r="DCE3307" s="137"/>
      <c r="DCF3307" s="137"/>
      <c r="DCG3307" s="137"/>
      <c r="DCH3307" s="137"/>
      <c r="DCI3307" s="137"/>
      <c r="DCJ3307" s="137"/>
      <c r="DCK3307" s="137"/>
      <c r="DCL3307" s="137"/>
      <c r="DCM3307" s="137"/>
      <c r="DCN3307" s="137"/>
      <c r="DCO3307" s="137"/>
      <c r="DCP3307" s="137"/>
      <c r="DCQ3307" s="137"/>
      <c r="DCR3307" s="137"/>
      <c r="DCS3307" s="137"/>
      <c r="DCT3307" s="137"/>
      <c r="DCU3307" s="137"/>
      <c r="DCV3307" s="137"/>
      <c r="DCW3307" s="137"/>
      <c r="DCX3307" s="137"/>
      <c r="DCY3307" s="137"/>
      <c r="DCZ3307" s="137"/>
      <c r="DDA3307" s="137"/>
      <c r="DDB3307" s="137"/>
      <c r="DDC3307" s="137"/>
      <c r="DDD3307" s="137"/>
      <c r="DDE3307" s="137"/>
      <c r="DDF3307" s="137"/>
      <c r="DDG3307" s="137"/>
      <c r="DDH3307" s="137"/>
      <c r="DDI3307" s="137"/>
      <c r="DDJ3307" s="137"/>
      <c r="DDK3307" s="137"/>
      <c r="DDL3307" s="137"/>
      <c r="DDM3307" s="137"/>
      <c r="DDN3307" s="137"/>
      <c r="DDO3307" s="137"/>
      <c r="DDP3307" s="137"/>
      <c r="DDQ3307" s="137"/>
      <c r="DDR3307" s="137"/>
      <c r="DDS3307" s="137"/>
      <c r="DDT3307" s="137"/>
      <c r="DDU3307" s="137"/>
      <c r="DDV3307" s="137"/>
      <c r="DDW3307" s="137"/>
      <c r="DDX3307" s="137"/>
      <c r="DDY3307" s="137"/>
      <c r="DDZ3307" s="137"/>
      <c r="DEA3307" s="137"/>
      <c r="DEB3307" s="137"/>
      <c r="DEC3307" s="137"/>
      <c r="DED3307" s="137"/>
      <c r="DEE3307" s="137"/>
      <c r="DEF3307" s="137"/>
      <c r="DEG3307" s="137"/>
      <c r="DEH3307" s="137"/>
      <c r="DEI3307" s="137"/>
      <c r="DEJ3307" s="137"/>
      <c r="DEK3307" s="137"/>
      <c r="DEL3307" s="137"/>
      <c r="DEM3307" s="137"/>
      <c r="DEN3307" s="137"/>
      <c r="DEO3307" s="137"/>
      <c r="DEP3307" s="137"/>
      <c r="DEQ3307" s="137"/>
      <c r="DER3307" s="137"/>
      <c r="DES3307" s="137"/>
      <c r="DET3307" s="137"/>
      <c r="DEU3307" s="137"/>
      <c r="DEV3307" s="137"/>
      <c r="DEW3307" s="137"/>
      <c r="DEX3307" s="137"/>
      <c r="DEY3307" s="137"/>
      <c r="DEZ3307" s="137"/>
      <c r="DFA3307" s="137"/>
      <c r="DFB3307" s="137"/>
      <c r="DFC3307" s="137"/>
      <c r="DFD3307" s="137"/>
      <c r="DFE3307" s="137"/>
      <c r="DFF3307" s="137"/>
      <c r="DFG3307" s="137"/>
      <c r="DFH3307" s="137"/>
      <c r="DFI3307" s="137"/>
      <c r="DFJ3307" s="137"/>
      <c r="DFK3307" s="137"/>
      <c r="DFL3307" s="137"/>
      <c r="DFM3307" s="137"/>
      <c r="DFN3307" s="137"/>
      <c r="DFO3307" s="137"/>
      <c r="DFP3307" s="137"/>
      <c r="DFQ3307" s="137"/>
      <c r="DFR3307" s="137"/>
      <c r="DFS3307" s="137"/>
      <c r="DFT3307" s="137"/>
      <c r="DFU3307" s="137"/>
      <c r="DFV3307" s="137"/>
      <c r="DFW3307" s="137"/>
      <c r="DFX3307" s="137"/>
      <c r="DFY3307" s="137"/>
      <c r="DFZ3307" s="137"/>
      <c r="DGA3307" s="137"/>
      <c r="DGB3307" s="137"/>
      <c r="DGC3307" s="137"/>
      <c r="DGD3307" s="137"/>
      <c r="DGE3307" s="137"/>
      <c r="DGF3307" s="137"/>
      <c r="DGG3307" s="137"/>
      <c r="DGH3307" s="137"/>
      <c r="DGI3307" s="137"/>
      <c r="DGJ3307" s="137"/>
      <c r="DGK3307" s="137"/>
      <c r="DGL3307" s="137"/>
      <c r="DGM3307" s="137"/>
      <c r="DGN3307" s="137"/>
      <c r="DGO3307" s="137"/>
      <c r="DGP3307" s="137"/>
      <c r="DGQ3307" s="137"/>
      <c r="DGR3307" s="137"/>
      <c r="DGS3307" s="137"/>
      <c r="DGT3307" s="137"/>
      <c r="DGU3307" s="137"/>
      <c r="DGV3307" s="137"/>
      <c r="DGW3307" s="137"/>
      <c r="DGX3307" s="137"/>
      <c r="DGY3307" s="137"/>
      <c r="DGZ3307" s="137"/>
      <c r="DHA3307" s="137"/>
      <c r="DHB3307" s="137"/>
      <c r="DHC3307" s="137"/>
      <c r="DHD3307" s="137"/>
      <c r="DHE3307" s="137"/>
      <c r="DHF3307" s="137"/>
      <c r="DHG3307" s="137"/>
      <c r="DHH3307" s="137"/>
      <c r="DHI3307" s="137"/>
      <c r="DHJ3307" s="137"/>
      <c r="DHK3307" s="137"/>
      <c r="DHL3307" s="137"/>
      <c r="DHM3307" s="137"/>
      <c r="DHN3307" s="137"/>
      <c r="DHO3307" s="137"/>
    </row>
    <row r="3308" spans="1:2927" s="148" customFormat="1" ht="24" customHeight="1" outlineLevel="1" x14ac:dyDescent="0.35">
      <c r="A3308" s="83" t="s">
        <v>4561</v>
      </c>
      <c r="B3308" s="107" t="s">
        <v>2050</v>
      </c>
      <c r="C3308" s="85"/>
      <c r="D3308" s="86"/>
      <c r="E3308" s="101">
        <v>11800000</v>
      </c>
      <c r="F3308" s="101"/>
      <c r="G3308" s="101"/>
      <c r="H3308" s="101"/>
      <c r="I3308" s="101">
        <f t="shared" si="201"/>
        <v>11800000</v>
      </c>
      <c r="J3308" s="101">
        <v>11800000</v>
      </c>
      <c r="K3308" s="101"/>
      <c r="L3308" s="101"/>
      <c r="M3308" s="101"/>
      <c r="N3308" s="101">
        <f t="shared" si="200"/>
        <v>11800000</v>
      </c>
      <c r="O3308" s="88">
        <v>46169</v>
      </c>
      <c r="P3308" s="88">
        <v>46184</v>
      </c>
      <c r="Q3308" s="89">
        <v>0.02</v>
      </c>
      <c r="R3308" s="90" t="s">
        <v>33</v>
      </c>
      <c r="S3308" s="91" t="s">
        <v>45</v>
      </c>
      <c r="T3308" s="405"/>
      <c r="U3308" s="406"/>
      <c r="V3308" s="137"/>
      <c r="W3308" s="137"/>
      <c r="X3308" s="137"/>
      <c r="Y3308" s="137"/>
      <c r="Z3308" s="137"/>
      <c r="AA3308" s="137"/>
      <c r="AB3308" s="137"/>
      <c r="AC3308" s="137"/>
      <c r="AD3308" s="137"/>
      <c r="AE3308" s="137"/>
      <c r="AF3308" s="137"/>
      <c r="AG3308" s="137"/>
      <c r="AH3308" s="137"/>
      <c r="AI3308" s="137"/>
      <c r="AJ3308" s="137"/>
      <c r="AK3308" s="137"/>
      <c r="AL3308" s="137"/>
      <c r="AM3308" s="137"/>
      <c r="AN3308" s="137"/>
      <c r="AO3308" s="137"/>
      <c r="AP3308" s="137"/>
      <c r="AQ3308" s="137"/>
      <c r="AR3308" s="137"/>
      <c r="AS3308" s="137"/>
      <c r="AT3308" s="137"/>
      <c r="AU3308" s="137"/>
      <c r="AV3308" s="137"/>
      <c r="AW3308" s="137"/>
      <c r="AX3308" s="137"/>
      <c r="AY3308" s="137"/>
      <c r="AZ3308" s="137"/>
      <c r="BA3308" s="137"/>
      <c r="BB3308" s="137"/>
      <c r="BC3308" s="137"/>
      <c r="BD3308" s="137"/>
      <c r="BE3308" s="137"/>
      <c r="BF3308" s="137"/>
      <c r="BG3308" s="137"/>
      <c r="BH3308" s="137"/>
      <c r="BI3308" s="137"/>
      <c r="BJ3308" s="137"/>
      <c r="BK3308" s="137"/>
      <c r="BL3308" s="137"/>
      <c r="BM3308" s="137"/>
      <c r="BN3308" s="137"/>
      <c r="BO3308" s="137"/>
      <c r="BP3308" s="137"/>
      <c r="BQ3308" s="137"/>
      <c r="BR3308" s="137"/>
      <c r="BS3308" s="137"/>
      <c r="BT3308" s="137"/>
      <c r="BU3308" s="137"/>
      <c r="BV3308" s="137"/>
      <c r="BW3308" s="137"/>
      <c r="BX3308" s="137"/>
      <c r="BY3308" s="137"/>
      <c r="BZ3308" s="137"/>
      <c r="CA3308" s="137"/>
      <c r="CB3308" s="137"/>
      <c r="CC3308" s="137"/>
      <c r="CD3308" s="137"/>
      <c r="CE3308" s="137"/>
      <c r="CF3308" s="137"/>
      <c r="CG3308" s="137"/>
      <c r="CH3308" s="137"/>
      <c r="CI3308" s="137"/>
      <c r="CJ3308" s="137"/>
      <c r="CK3308" s="137"/>
      <c r="CL3308" s="137"/>
      <c r="CM3308" s="137"/>
      <c r="CN3308" s="137"/>
      <c r="CO3308" s="137"/>
      <c r="CP3308" s="137"/>
      <c r="CQ3308" s="137"/>
      <c r="CR3308" s="137"/>
      <c r="CS3308" s="137"/>
      <c r="CT3308" s="137"/>
      <c r="CU3308" s="137"/>
      <c r="CV3308" s="137"/>
      <c r="CW3308" s="137"/>
      <c r="CX3308" s="137"/>
      <c r="CY3308" s="137"/>
      <c r="CZ3308" s="137"/>
      <c r="DA3308" s="137"/>
      <c r="DB3308" s="137"/>
      <c r="DC3308" s="137"/>
      <c r="DD3308" s="137"/>
      <c r="DE3308" s="137"/>
      <c r="DF3308" s="137"/>
      <c r="DG3308" s="137"/>
      <c r="DH3308" s="137"/>
      <c r="DI3308" s="137"/>
      <c r="DJ3308" s="137"/>
      <c r="DK3308" s="137"/>
      <c r="DL3308" s="137"/>
      <c r="DM3308" s="137"/>
      <c r="DN3308" s="137"/>
      <c r="DO3308" s="137"/>
      <c r="DP3308" s="137"/>
      <c r="DQ3308" s="137"/>
      <c r="DR3308" s="137"/>
      <c r="DS3308" s="137"/>
      <c r="DT3308" s="137"/>
      <c r="DU3308" s="137"/>
      <c r="DV3308" s="137"/>
      <c r="DW3308" s="137"/>
      <c r="DX3308" s="137"/>
      <c r="DY3308" s="137"/>
      <c r="DZ3308" s="137"/>
      <c r="EA3308" s="137"/>
      <c r="EB3308" s="137"/>
      <c r="EC3308" s="137"/>
      <c r="ED3308" s="137"/>
      <c r="EE3308" s="137"/>
      <c r="EF3308" s="137"/>
      <c r="EG3308" s="137"/>
      <c r="EH3308" s="137"/>
      <c r="EI3308" s="137"/>
      <c r="EJ3308" s="137"/>
      <c r="EK3308" s="137"/>
      <c r="EL3308" s="137"/>
      <c r="EM3308" s="137"/>
      <c r="EN3308" s="137"/>
      <c r="EO3308" s="137"/>
      <c r="EP3308" s="137"/>
      <c r="EQ3308" s="137"/>
      <c r="ER3308" s="137"/>
      <c r="ES3308" s="137"/>
      <c r="ET3308" s="137"/>
      <c r="EU3308" s="137"/>
      <c r="EV3308" s="137"/>
      <c r="EW3308" s="137"/>
      <c r="EX3308" s="137"/>
      <c r="EY3308" s="137"/>
      <c r="EZ3308" s="137"/>
      <c r="FA3308" s="137"/>
      <c r="FB3308" s="137"/>
      <c r="FC3308" s="137"/>
      <c r="FD3308" s="137"/>
      <c r="FE3308" s="137"/>
      <c r="FF3308" s="137"/>
      <c r="FG3308" s="137"/>
      <c r="FH3308" s="137"/>
      <c r="FI3308" s="137"/>
      <c r="FJ3308" s="137"/>
      <c r="FK3308" s="137"/>
      <c r="FL3308" s="137"/>
      <c r="FM3308" s="137"/>
      <c r="FN3308" s="137"/>
      <c r="FO3308" s="137"/>
      <c r="FP3308" s="137"/>
      <c r="FQ3308" s="137"/>
      <c r="FR3308" s="137"/>
      <c r="FS3308" s="137"/>
      <c r="FT3308" s="137"/>
      <c r="FU3308" s="137"/>
      <c r="FV3308" s="137"/>
      <c r="FW3308" s="137"/>
      <c r="FX3308" s="137"/>
      <c r="FY3308" s="137"/>
      <c r="FZ3308" s="137"/>
      <c r="GA3308" s="137"/>
      <c r="GB3308" s="137"/>
      <c r="GC3308" s="137"/>
      <c r="GD3308" s="137"/>
      <c r="GE3308" s="137"/>
      <c r="GF3308" s="137"/>
      <c r="GG3308" s="137"/>
      <c r="GH3308" s="137"/>
      <c r="GI3308" s="137"/>
      <c r="GJ3308" s="137"/>
      <c r="GK3308" s="137"/>
      <c r="GL3308" s="137"/>
      <c r="GM3308" s="137"/>
      <c r="GN3308" s="137"/>
      <c r="GO3308" s="137"/>
      <c r="GP3308" s="137"/>
      <c r="GQ3308" s="137"/>
      <c r="GR3308" s="137"/>
      <c r="GS3308" s="137"/>
      <c r="GT3308" s="137"/>
      <c r="GU3308" s="137"/>
      <c r="GV3308" s="137"/>
      <c r="GW3308" s="137"/>
      <c r="GX3308" s="137"/>
      <c r="GY3308" s="137"/>
      <c r="GZ3308" s="137"/>
      <c r="HA3308" s="137"/>
      <c r="HB3308" s="137"/>
      <c r="HC3308" s="137"/>
      <c r="HD3308" s="137"/>
      <c r="HE3308" s="137"/>
      <c r="HF3308" s="137"/>
      <c r="HG3308" s="137"/>
      <c r="HH3308" s="137"/>
      <c r="HI3308" s="137"/>
      <c r="HJ3308" s="137"/>
      <c r="HK3308" s="137"/>
      <c r="HL3308" s="137"/>
      <c r="HM3308" s="137"/>
      <c r="HN3308" s="137"/>
      <c r="HO3308" s="137"/>
      <c r="HP3308" s="137"/>
      <c r="HQ3308" s="137"/>
      <c r="HR3308" s="137"/>
      <c r="HS3308" s="137"/>
      <c r="HT3308" s="137"/>
      <c r="HU3308" s="137"/>
      <c r="HV3308" s="137"/>
      <c r="HW3308" s="137"/>
      <c r="HX3308" s="137"/>
      <c r="HY3308" s="137"/>
      <c r="HZ3308" s="137"/>
      <c r="IA3308" s="137"/>
      <c r="IB3308" s="137"/>
      <c r="IC3308" s="137"/>
      <c r="ID3308" s="137"/>
      <c r="IE3308" s="137"/>
      <c r="IF3308" s="137"/>
      <c r="IG3308" s="137"/>
      <c r="IH3308" s="137"/>
      <c r="II3308" s="137"/>
      <c r="IJ3308" s="137"/>
      <c r="IK3308" s="137"/>
      <c r="IL3308" s="137"/>
      <c r="IM3308" s="137"/>
      <c r="IN3308" s="137"/>
      <c r="IO3308" s="137"/>
      <c r="IP3308" s="137"/>
      <c r="IQ3308" s="137"/>
      <c r="IR3308" s="137"/>
      <c r="IS3308" s="137"/>
      <c r="IT3308" s="137"/>
      <c r="IU3308" s="137"/>
      <c r="IV3308" s="137"/>
      <c r="IW3308" s="137"/>
      <c r="IX3308" s="137"/>
      <c r="IY3308" s="137"/>
      <c r="IZ3308" s="137"/>
      <c r="JA3308" s="137"/>
      <c r="JB3308" s="137"/>
      <c r="JC3308" s="137"/>
      <c r="JD3308" s="137"/>
      <c r="JE3308" s="137"/>
      <c r="JF3308" s="137"/>
      <c r="JG3308" s="137"/>
      <c r="JH3308" s="137"/>
      <c r="JI3308" s="137"/>
      <c r="JJ3308" s="137"/>
      <c r="JK3308" s="137"/>
      <c r="JL3308" s="137"/>
      <c r="JM3308" s="137"/>
      <c r="JN3308" s="137"/>
      <c r="JO3308" s="137"/>
      <c r="JP3308" s="137"/>
      <c r="JQ3308" s="137"/>
      <c r="JR3308" s="137"/>
      <c r="JS3308" s="137"/>
      <c r="JT3308" s="137"/>
      <c r="JU3308" s="137"/>
      <c r="JV3308" s="137"/>
      <c r="JW3308" s="137"/>
      <c r="JX3308" s="137"/>
      <c r="JY3308" s="137"/>
      <c r="JZ3308" s="137"/>
      <c r="KA3308" s="137"/>
      <c r="KB3308" s="137"/>
      <c r="KC3308" s="137"/>
      <c r="KD3308" s="137"/>
      <c r="KE3308" s="137"/>
      <c r="KF3308" s="137"/>
      <c r="KG3308" s="137"/>
      <c r="KH3308" s="137"/>
      <c r="KI3308" s="137"/>
      <c r="KJ3308" s="137"/>
      <c r="KK3308" s="137"/>
      <c r="KL3308" s="137"/>
      <c r="KM3308" s="137"/>
      <c r="KN3308" s="137"/>
      <c r="KO3308" s="137"/>
      <c r="KP3308" s="137"/>
      <c r="KQ3308" s="137"/>
      <c r="KR3308" s="137"/>
      <c r="KS3308" s="137"/>
      <c r="KT3308" s="137"/>
      <c r="KU3308" s="137"/>
      <c r="KV3308" s="137"/>
      <c r="KW3308" s="137"/>
      <c r="KX3308" s="137"/>
      <c r="KY3308" s="137"/>
      <c r="KZ3308" s="137"/>
      <c r="LA3308" s="137"/>
      <c r="LB3308" s="137"/>
      <c r="LC3308" s="137"/>
      <c r="LD3308" s="137"/>
      <c r="LE3308" s="137"/>
      <c r="LF3308" s="137"/>
      <c r="LG3308" s="137"/>
      <c r="LH3308" s="137"/>
      <c r="LI3308" s="137"/>
      <c r="LJ3308" s="137"/>
      <c r="LK3308" s="137"/>
      <c r="LL3308" s="137"/>
      <c r="LM3308" s="137"/>
      <c r="LN3308" s="137"/>
      <c r="LO3308" s="137"/>
      <c r="LP3308" s="137"/>
      <c r="LQ3308" s="137"/>
      <c r="LR3308" s="137"/>
      <c r="LS3308" s="137"/>
      <c r="LT3308" s="137"/>
      <c r="LU3308" s="137"/>
      <c r="LV3308" s="137"/>
      <c r="LW3308" s="137"/>
      <c r="LX3308" s="137"/>
      <c r="LY3308" s="137"/>
      <c r="LZ3308" s="137"/>
      <c r="MA3308" s="137"/>
      <c r="MB3308" s="137"/>
      <c r="MC3308" s="137"/>
      <c r="MD3308" s="137"/>
      <c r="ME3308" s="137"/>
      <c r="MF3308" s="137"/>
      <c r="MG3308" s="137"/>
      <c r="MH3308" s="137"/>
      <c r="MI3308" s="137"/>
      <c r="MJ3308" s="137"/>
      <c r="MK3308" s="137"/>
      <c r="ML3308" s="137"/>
      <c r="MM3308" s="137"/>
      <c r="MN3308" s="137"/>
      <c r="MO3308" s="137"/>
      <c r="MP3308" s="137"/>
      <c r="MQ3308" s="137"/>
      <c r="MR3308" s="137"/>
      <c r="MS3308" s="137"/>
      <c r="MT3308" s="137"/>
      <c r="MU3308" s="137"/>
      <c r="MV3308" s="137"/>
      <c r="MW3308" s="137"/>
      <c r="MX3308" s="137"/>
      <c r="MY3308" s="137"/>
      <c r="MZ3308" s="137"/>
      <c r="NA3308" s="137"/>
      <c r="NB3308" s="137"/>
      <c r="NC3308" s="137"/>
      <c r="ND3308" s="137"/>
      <c r="NE3308" s="137"/>
      <c r="NF3308" s="137"/>
      <c r="NG3308" s="137"/>
      <c r="NH3308" s="137"/>
      <c r="NI3308" s="137"/>
      <c r="NJ3308" s="137"/>
      <c r="NK3308" s="137"/>
      <c r="NL3308" s="137"/>
      <c r="NM3308" s="137"/>
      <c r="NN3308" s="137"/>
      <c r="NO3308" s="137"/>
      <c r="NP3308" s="137"/>
      <c r="NQ3308" s="137"/>
      <c r="NR3308" s="137"/>
      <c r="NS3308" s="137"/>
      <c r="NT3308" s="137"/>
      <c r="NU3308" s="137"/>
      <c r="NV3308" s="137"/>
      <c r="NW3308" s="137"/>
      <c r="NX3308" s="137"/>
      <c r="NY3308" s="137"/>
      <c r="NZ3308" s="137"/>
      <c r="OA3308" s="137"/>
      <c r="OB3308" s="137"/>
      <c r="OC3308" s="137"/>
      <c r="OD3308" s="137"/>
      <c r="OE3308" s="137"/>
      <c r="OF3308" s="137"/>
      <c r="OG3308" s="137"/>
      <c r="OH3308" s="137"/>
      <c r="OI3308" s="137"/>
      <c r="OJ3308" s="137"/>
      <c r="OK3308" s="137"/>
      <c r="OL3308" s="137"/>
      <c r="OM3308" s="137"/>
      <c r="ON3308" s="137"/>
      <c r="OO3308" s="137"/>
      <c r="OP3308" s="137"/>
      <c r="OQ3308" s="137"/>
      <c r="OR3308" s="137"/>
      <c r="OS3308" s="137"/>
      <c r="OT3308" s="137"/>
      <c r="OU3308" s="137"/>
      <c r="OV3308" s="137"/>
      <c r="OW3308" s="137"/>
      <c r="OX3308" s="137"/>
      <c r="OY3308" s="137"/>
      <c r="OZ3308" s="137"/>
      <c r="PA3308" s="137"/>
      <c r="PB3308" s="137"/>
      <c r="PC3308" s="137"/>
      <c r="PD3308" s="137"/>
      <c r="PE3308" s="137"/>
      <c r="PF3308" s="137"/>
      <c r="PG3308" s="137"/>
      <c r="PH3308" s="137"/>
      <c r="PI3308" s="137"/>
      <c r="PJ3308" s="137"/>
      <c r="PK3308" s="137"/>
      <c r="PL3308" s="137"/>
      <c r="PM3308" s="137"/>
      <c r="PN3308" s="137"/>
      <c r="PO3308" s="137"/>
      <c r="PP3308" s="137"/>
      <c r="PQ3308" s="137"/>
      <c r="PR3308" s="137"/>
      <c r="PS3308" s="137"/>
      <c r="PT3308" s="137"/>
      <c r="PU3308" s="137"/>
      <c r="PV3308" s="137"/>
      <c r="PW3308" s="137"/>
      <c r="PX3308" s="137"/>
      <c r="PY3308" s="137"/>
      <c r="PZ3308" s="137"/>
      <c r="QA3308" s="137"/>
      <c r="QB3308" s="137"/>
      <c r="QC3308" s="137"/>
      <c r="QD3308" s="137"/>
      <c r="QE3308" s="137"/>
      <c r="QF3308" s="137"/>
      <c r="QG3308" s="137"/>
      <c r="QH3308" s="137"/>
      <c r="QI3308" s="137"/>
      <c r="QJ3308" s="137"/>
      <c r="QK3308" s="137"/>
      <c r="QL3308" s="137"/>
      <c r="QM3308" s="137"/>
      <c r="QN3308" s="137"/>
      <c r="QO3308" s="137"/>
      <c r="QP3308" s="137"/>
      <c r="QQ3308" s="137"/>
      <c r="QR3308" s="137"/>
      <c r="QS3308" s="137"/>
      <c r="QT3308" s="137"/>
      <c r="QU3308" s="137"/>
      <c r="QV3308" s="137"/>
      <c r="QW3308" s="137"/>
      <c r="QX3308" s="137"/>
      <c r="QY3308" s="137"/>
      <c r="QZ3308" s="137"/>
      <c r="RA3308" s="137"/>
      <c r="RB3308" s="137"/>
      <c r="RC3308" s="137"/>
      <c r="RD3308" s="137"/>
      <c r="RE3308" s="137"/>
      <c r="RF3308" s="137"/>
      <c r="RG3308" s="137"/>
      <c r="RH3308" s="137"/>
      <c r="RI3308" s="137"/>
      <c r="RJ3308" s="137"/>
      <c r="RK3308" s="137"/>
      <c r="RL3308" s="137"/>
      <c r="RM3308" s="137"/>
      <c r="RN3308" s="137"/>
      <c r="RO3308" s="137"/>
      <c r="RP3308" s="137"/>
      <c r="RQ3308" s="137"/>
      <c r="RR3308" s="137"/>
      <c r="RS3308" s="137"/>
      <c r="RT3308" s="137"/>
      <c r="RU3308" s="137"/>
      <c r="RV3308" s="137"/>
      <c r="RW3308" s="137"/>
      <c r="RX3308" s="137"/>
      <c r="RY3308" s="137"/>
      <c r="RZ3308" s="137"/>
      <c r="SA3308" s="137"/>
      <c r="SB3308" s="137"/>
      <c r="SC3308" s="137"/>
      <c r="SD3308" s="137"/>
      <c r="SE3308" s="137"/>
      <c r="SF3308" s="137"/>
      <c r="SG3308" s="137"/>
      <c r="SH3308" s="137"/>
      <c r="SI3308" s="137"/>
      <c r="SJ3308" s="137"/>
      <c r="SK3308" s="137"/>
      <c r="SL3308" s="137"/>
      <c r="SM3308" s="137"/>
      <c r="SN3308" s="137"/>
      <c r="SO3308" s="137"/>
      <c r="SP3308" s="137"/>
      <c r="SQ3308" s="137"/>
      <c r="SR3308" s="137"/>
      <c r="SS3308" s="137"/>
      <c r="ST3308" s="137"/>
      <c r="SU3308" s="137"/>
      <c r="SV3308" s="137"/>
      <c r="SW3308" s="137"/>
      <c r="SX3308" s="137"/>
      <c r="SY3308" s="137"/>
      <c r="SZ3308" s="137"/>
      <c r="TA3308" s="137"/>
      <c r="TB3308" s="137"/>
      <c r="TC3308" s="137"/>
      <c r="TD3308" s="137"/>
      <c r="TE3308" s="137"/>
      <c r="TF3308" s="137"/>
      <c r="TG3308" s="137"/>
      <c r="TH3308" s="137"/>
      <c r="TI3308" s="137"/>
      <c r="TJ3308" s="137"/>
      <c r="TK3308" s="137"/>
      <c r="TL3308" s="137"/>
      <c r="TM3308" s="137"/>
      <c r="TN3308" s="137"/>
      <c r="TO3308" s="137"/>
      <c r="TP3308" s="137"/>
      <c r="TQ3308" s="137"/>
      <c r="TR3308" s="137"/>
      <c r="TS3308" s="137"/>
      <c r="TT3308" s="137"/>
      <c r="TU3308" s="137"/>
      <c r="TV3308" s="137"/>
      <c r="TW3308" s="137"/>
      <c r="TX3308" s="137"/>
      <c r="TY3308" s="137"/>
      <c r="TZ3308" s="137"/>
      <c r="UA3308" s="137"/>
      <c r="UB3308" s="137"/>
      <c r="UC3308" s="137"/>
      <c r="UD3308" s="137"/>
      <c r="UE3308" s="137"/>
      <c r="UF3308" s="137"/>
      <c r="UG3308" s="137"/>
      <c r="UH3308" s="137"/>
      <c r="UI3308" s="137"/>
      <c r="UJ3308" s="137"/>
      <c r="UK3308" s="137"/>
      <c r="UL3308" s="137"/>
      <c r="UM3308" s="137"/>
      <c r="UN3308" s="137"/>
      <c r="UO3308" s="137"/>
      <c r="UP3308" s="137"/>
      <c r="UQ3308" s="137"/>
      <c r="UR3308" s="137"/>
      <c r="US3308" s="137"/>
      <c r="UT3308" s="137"/>
      <c r="UU3308" s="137"/>
      <c r="UV3308" s="137"/>
      <c r="UW3308" s="137"/>
      <c r="UX3308" s="137"/>
      <c r="UY3308" s="137"/>
      <c r="UZ3308" s="137"/>
      <c r="VA3308" s="137"/>
      <c r="VB3308" s="137"/>
      <c r="VC3308" s="137"/>
      <c r="VD3308" s="137"/>
      <c r="VE3308" s="137"/>
      <c r="VF3308" s="137"/>
      <c r="VG3308" s="137"/>
      <c r="VH3308" s="137"/>
      <c r="VI3308" s="137"/>
      <c r="VJ3308" s="137"/>
      <c r="VK3308" s="137"/>
      <c r="VL3308" s="137"/>
      <c r="VM3308" s="137"/>
      <c r="VN3308" s="137"/>
      <c r="VO3308" s="137"/>
      <c r="VP3308" s="137"/>
      <c r="VQ3308" s="137"/>
      <c r="VR3308" s="137"/>
      <c r="VS3308" s="137"/>
      <c r="VT3308" s="137"/>
      <c r="VU3308" s="137"/>
      <c r="VV3308" s="137"/>
      <c r="VW3308" s="137"/>
      <c r="VX3308" s="137"/>
      <c r="VY3308" s="137"/>
      <c r="VZ3308" s="137"/>
      <c r="WA3308" s="137"/>
      <c r="WB3308" s="137"/>
      <c r="WC3308" s="137"/>
      <c r="WD3308" s="137"/>
      <c r="WE3308" s="137"/>
      <c r="WF3308" s="137"/>
      <c r="WG3308" s="137"/>
      <c r="WH3308" s="137"/>
      <c r="WI3308" s="137"/>
      <c r="WJ3308" s="137"/>
      <c r="WK3308" s="137"/>
      <c r="WL3308" s="137"/>
      <c r="WM3308" s="137"/>
      <c r="WN3308" s="137"/>
      <c r="WO3308" s="137"/>
      <c r="WP3308" s="137"/>
      <c r="WQ3308" s="137"/>
      <c r="WR3308" s="137"/>
      <c r="WS3308" s="137"/>
      <c r="WT3308" s="137"/>
      <c r="WU3308" s="137"/>
      <c r="WV3308" s="137"/>
      <c r="WW3308" s="137"/>
      <c r="WX3308" s="137"/>
      <c r="WY3308" s="137"/>
      <c r="WZ3308" s="137"/>
      <c r="XA3308" s="137"/>
      <c r="XB3308" s="137"/>
      <c r="XC3308" s="137"/>
      <c r="XD3308" s="137"/>
      <c r="XE3308" s="137"/>
      <c r="XF3308" s="137"/>
      <c r="XG3308" s="137"/>
      <c r="XH3308" s="137"/>
      <c r="XI3308" s="137"/>
      <c r="XJ3308" s="137"/>
      <c r="XK3308" s="137"/>
      <c r="XL3308" s="137"/>
      <c r="XM3308" s="137"/>
      <c r="XN3308" s="137"/>
      <c r="XO3308" s="137"/>
      <c r="XP3308" s="137"/>
      <c r="XQ3308" s="137"/>
      <c r="XR3308" s="137"/>
      <c r="XS3308" s="137"/>
      <c r="XT3308" s="137"/>
      <c r="XU3308" s="137"/>
      <c r="XV3308" s="137"/>
      <c r="XW3308" s="137"/>
      <c r="XX3308" s="137"/>
      <c r="XY3308" s="137"/>
      <c r="XZ3308" s="137"/>
      <c r="YA3308" s="137"/>
      <c r="YB3308" s="137"/>
      <c r="YC3308" s="137"/>
      <c r="YD3308" s="137"/>
      <c r="YE3308" s="137"/>
      <c r="YF3308" s="137"/>
      <c r="YG3308" s="137"/>
      <c r="YH3308" s="137"/>
      <c r="YI3308" s="137"/>
      <c r="YJ3308" s="137"/>
      <c r="YK3308" s="137"/>
      <c r="YL3308" s="137"/>
      <c r="YM3308" s="137"/>
      <c r="YN3308" s="137"/>
      <c r="YO3308" s="137"/>
      <c r="YP3308" s="137"/>
      <c r="YQ3308" s="137"/>
      <c r="YR3308" s="137"/>
      <c r="YS3308" s="137"/>
      <c r="YT3308" s="137"/>
      <c r="YU3308" s="137"/>
      <c r="YV3308" s="137"/>
      <c r="YW3308" s="137"/>
      <c r="YX3308" s="137"/>
      <c r="YY3308" s="137"/>
      <c r="YZ3308" s="137"/>
      <c r="ZA3308" s="137"/>
      <c r="ZB3308" s="137"/>
      <c r="ZC3308" s="137"/>
      <c r="ZD3308" s="137"/>
      <c r="ZE3308" s="137"/>
      <c r="ZF3308" s="137"/>
      <c r="ZG3308" s="137"/>
      <c r="ZH3308" s="137"/>
      <c r="ZI3308" s="137"/>
      <c r="ZJ3308" s="137"/>
      <c r="ZK3308" s="137"/>
      <c r="ZL3308" s="137"/>
      <c r="ZM3308" s="137"/>
      <c r="ZN3308" s="137"/>
      <c r="ZO3308" s="137"/>
      <c r="ZP3308" s="137"/>
      <c r="ZQ3308" s="137"/>
      <c r="ZR3308" s="137"/>
      <c r="ZS3308" s="137"/>
      <c r="ZT3308" s="137"/>
      <c r="ZU3308" s="137"/>
      <c r="ZV3308" s="137"/>
      <c r="ZW3308" s="137"/>
      <c r="ZX3308" s="137"/>
      <c r="ZY3308" s="137"/>
      <c r="ZZ3308" s="137"/>
      <c r="AAA3308" s="137"/>
      <c r="AAB3308" s="137"/>
      <c r="AAC3308" s="137"/>
      <c r="AAD3308" s="137"/>
      <c r="AAE3308" s="137"/>
      <c r="AAF3308" s="137"/>
      <c r="AAG3308" s="137"/>
      <c r="AAH3308" s="137"/>
      <c r="AAI3308" s="137"/>
      <c r="AAJ3308" s="137"/>
      <c r="AAK3308" s="137"/>
      <c r="AAL3308" s="137"/>
      <c r="AAM3308" s="137"/>
      <c r="AAN3308" s="137"/>
      <c r="AAO3308" s="137"/>
      <c r="AAP3308" s="137"/>
      <c r="AAQ3308" s="137"/>
      <c r="AAR3308" s="137"/>
      <c r="AAS3308" s="137"/>
      <c r="AAT3308" s="137"/>
      <c r="AAU3308" s="137"/>
      <c r="AAV3308" s="137"/>
      <c r="AAW3308" s="137"/>
      <c r="AAX3308" s="137"/>
      <c r="AAY3308" s="137"/>
      <c r="AAZ3308" s="137"/>
      <c r="ABA3308" s="137"/>
      <c r="ABB3308" s="137"/>
      <c r="ABC3308" s="137"/>
      <c r="ABD3308" s="137"/>
      <c r="ABE3308" s="137"/>
      <c r="ABF3308" s="137"/>
      <c r="ABG3308" s="137"/>
      <c r="ABH3308" s="137"/>
      <c r="ABI3308" s="137"/>
      <c r="ABJ3308" s="137"/>
      <c r="ABK3308" s="137"/>
      <c r="ABL3308" s="137"/>
      <c r="ABM3308" s="137"/>
      <c r="ABN3308" s="137"/>
      <c r="ABO3308" s="137"/>
      <c r="ABP3308" s="137"/>
      <c r="ABQ3308" s="137"/>
      <c r="ABR3308" s="137"/>
      <c r="ABS3308" s="137"/>
      <c r="ABT3308" s="137"/>
      <c r="ABU3308" s="137"/>
      <c r="ABV3308" s="137"/>
      <c r="ABW3308" s="137"/>
      <c r="ABX3308" s="137"/>
      <c r="ABY3308" s="137"/>
      <c r="ABZ3308" s="137"/>
      <c r="ACA3308" s="137"/>
      <c r="ACB3308" s="137"/>
      <c r="ACC3308" s="137"/>
      <c r="ACD3308" s="137"/>
      <c r="ACE3308" s="137"/>
      <c r="ACF3308" s="137"/>
      <c r="ACG3308" s="137"/>
      <c r="ACH3308" s="137"/>
      <c r="ACI3308" s="137"/>
      <c r="ACJ3308" s="137"/>
      <c r="ACK3308" s="137"/>
      <c r="ACL3308" s="137"/>
      <c r="ACM3308" s="137"/>
      <c r="ACN3308" s="137"/>
      <c r="ACO3308" s="137"/>
      <c r="ACP3308" s="137"/>
      <c r="ACQ3308" s="137"/>
      <c r="ACR3308" s="137"/>
      <c r="ACS3308" s="137"/>
      <c r="ACT3308" s="137"/>
      <c r="ACU3308" s="137"/>
      <c r="ACV3308" s="137"/>
      <c r="ACW3308" s="137"/>
      <c r="ACX3308" s="137"/>
      <c r="ACY3308" s="137"/>
      <c r="ACZ3308" s="137"/>
      <c r="ADA3308" s="137"/>
      <c r="ADB3308" s="137"/>
      <c r="ADC3308" s="137"/>
      <c r="ADD3308" s="137"/>
      <c r="ADE3308" s="137"/>
      <c r="ADF3308" s="137"/>
      <c r="ADG3308" s="137"/>
      <c r="ADH3308" s="137"/>
      <c r="ADI3308" s="137"/>
      <c r="ADJ3308" s="137"/>
      <c r="ADK3308" s="137"/>
      <c r="ADL3308" s="137"/>
      <c r="ADM3308" s="137"/>
      <c r="ADN3308" s="137"/>
      <c r="ADO3308" s="137"/>
      <c r="ADP3308" s="137"/>
      <c r="ADQ3308" s="137"/>
      <c r="ADR3308" s="137"/>
      <c r="ADS3308" s="137"/>
      <c r="ADT3308" s="137"/>
      <c r="ADU3308" s="137"/>
      <c r="ADV3308" s="137"/>
      <c r="ADW3308" s="137"/>
      <c r="ADX3308" s="137"/>
      <c r="ADY3308" s="137"/>
      <c r="ADZ3308" s="137"/>
      <c r="AEA3308" s="137"/>
      <c r="AEB3308" s="137"/>
      <c r="AEC3308" s="137"/>
      <c r="AED3308" s="137"/>
      <c r="AEE3308" s="137"/>
      <c r="AEF3308" s="137"/>
      <c r="AEG3308" s="137"/>
      <c r="AEH3308" s="137"/>
      <c r="AEI3308" s="137"/>
      <c r="AEJ3308" s="137"/>
      <c r="AEK3308" s="137"/>
      <c r="AEL3308" s="137"/>
      <c r="AEM3308" s="137"/>
      <c r="AEN3308" s="137"/>
      <c r="AEO3308" s="137"/>
      <c r="AEP3308" s="137"/>
      <c r="AEQ3308" s="137"/>
      <c r="AER3308" s="137"/>
      <c r="AES3308" s="137"/>
      <c r="AET3308" s="137"/>
      <c r="AEU3308" s="137"/>
      <c r="AEV3308" s="137"/>
      <c r="AEW3308" s="137"/>
      <c r="AEX3308" s="137"/>
      <c r="AEY3308" s="137"/>
      <c r="AEZ3308" s="137"/>
      <c r="AFA3308" s="137"/>
      <c r="AFB3308" s="137"/>
      <c r="AFC3308" s="137"/>
      <c r="AFD3308" s="137"/>
      <c r="AFE3308" s="137"/>
      <c r="AFF3308" s="137"/>
      <c r="AFG3308" s="137"/>
      <c r="AFH3308" s="137"/>
      <c r="AFI3308" s="137"/>
      <c r="AFJ3308" s="137"/>
      <c r="AFK3308" s="137"/>
      <c r="AFL3308" s="137"/>
      <c r="AFM3308" s="137"/>
      <c r="AFN3308" s="137"/>
      <c r="AFO3308" s="137"/>
      <c r="AFP3308" s="137"/>
      <c r="AFQ3308" s="137"/>
      <c r="AFR3308" s="137"/>
      <c r="AFS3308" s="137"/>
      <c r="AFT3308" s="137"/>
      <c r="AFU3308" s="137"/>
      <c r="AFV3308" s="137"/>
      <c r="AFW3308" s="137"/>
      <c r="AFX3308" s="137"/>
      <c r="AFY3308" s="137"/>
      <c r="AFZ3308" s="137"/>
      <c r="AGA3308" s="137"/>
      <c r="AGB3308" s="137"/>
      <c r="AGC3308" s="137"/>
      <c r="AGD3308" s="137"/>
      <c r="AGE3308" s="137"/>
      <c r="AGF3308" s="137"/>
      <c r="AGG3308" s="137"/>
      <c r="AGH3308" s="137"/>
      <c r="AGI3308" s="137"/>
      <c r="AGJ3308" s="137"/>
      <c r="AGK3308" s="137"/>
      <c r="AGL3308" s="137"/>
      <c r="AGM3308" s="137"/>
      <c r="AGN3308" s="137"/>
      <c r="AGO3308" s="137"/>
      <c r="AGP3308" s="137"/>
      <c r="AGQ3308" s="137"/>
      <c r="AGR3308" s="137"/>
      <c r="AGS3308" s="137"/>
      <c r="AGT3308" s="137"/>
      <c r="AGU3308" s="137"/>
      <c r="AGV3308" s="137"/>
      <c r="AGW3308" s="137"/>
      <c r="AGX3308" s="137"/>
      <c r="AGY3308" s="137"/>
      <c r="AGZ3308" s="137"/>
      <c r="AHA3308" s="137"/>
      <c r="AHB3308" s="137"/>
      <c r="AHC3308" s="137"/>
      <c r="AHD3308" s="137"/>
      <c r="AHE3308" s="137"/>
      <c r="AHF3308" s="137"/>
      <c r="AHG3308" s="137"/>
      <c r="AHH3308" s="137"/>
      <c r="AHI3308" s="137"/>
      <c r="AHJ3308" s="137"/>
      <c r="AHK3308" s="137"/>
      <c r="AHL3308" s="137"/>
      <c r="AHM3308" s="137"/>
      <c r="AHN3308" s="137"/>
      <c r="AHO3308" s="137"/>
      <c r="AHP3308" s="137"/>
      <c r="AHQ3308" s="137"/>
      <c r="AHR3308" s="137"/>
      <c r="AHS3308" s="137"/>
      <c r="AHT3308" s="137"/>
      <c r="AHU3308" s="137"/>
      <c r="AHV3308" s="137"/>
      <c r="AHW3308" s="137"/>
      <c r="AHX3308" s="137"/>
      <c r="AHY3308" s="137"/>
      <c r="AHZ3308" s="137"/>
      <c r="AIA3308" s="137"/>
      <c r="AIB3308" s="137"/>
      <c r="AIC3308" s="137"/>
      <c r="AID3308" s="137"/>
      <c r="AIE3308" s="137"/>
      <c r="AIF3308" s="137"/>
      <c r="AIG3308" s="137"/>
      <c r="AIH3308" s="137"/>
      <c r="AII3308" s="137"/>
      <c r="AIJ3308" s="137"/>
      <c r="AIK3308" s="137"/>
      <c r="AIL3308" s="137"/>
      <c r="AIM3308" s="137"/>
      <c r="AIN3308" s="137"/>
      <c r="AIO3308" s="137"/>
      <c r="AIP3308" s="137"/>
      <c r="AIQ3308" s="137"/>
      <c r="AIR3308" s="137"/>
      <c r="AIS3308" s="137"/>
      <c r="AIT3308" s="137"/>
      <c r="AIU3308" s="137"/>
      <c r="AIV3308" s="137"/>
      <c r="AIW3308" s="137"/>
      <c r="AIX3308" s="137"/>
      <c r="AIY3308" s="137"/>
      <c r="AIZ3308" s="137"/>
      <c r="AJA3308" s="137"/>
      <c r="AJB3308" s="137"/>
      <c r="AJC3308" s="137"/>
      <c r="AJD3308" s="137"/>
      <c r="AJE3308" s="137"/>
      <c r="AJF3308" s="137"/>
      <c r="AJG3308" s="137"/>
      <c r="AJH3308" s="137"/>
      <c r="AJI3308" s="137"/>
      <c r="AJJ3308" s="137"/>
      <c r="AJK3308" s="137"/>
      <c r="AJL3308" s="137"/>
      <c r="AJM3308" s="137"/>
      <c r="AJN3308" s="137"/>
      <c r="AJO3308" s="137"/>
      <c r="AJP3308" s="137"/>
      <c r="AJQ3308" s="137"/>
      <c r="AJR3308" s="137"/>
      <c r="AJS3308" s="137"/>
      <c r="AJT3308" s="137"/>
      <c r="AJU3308" s="137"/>
      <c r="AJV3308" s="137"/>
      <c r="AJW3308" s="137"/>
      <c r="AJX3308" s="137"/>
      <c r="AJY3308" s="137"/>
      <c r="AJZ3308" s="137"/>
      <c r="AKA3308" s="137"/>
      <c r="AKB3308" s="137"/>
      <c r="AKC3308" s="137"/>
      <c r="AKD3308" s="137"/>
      <c r="AKE3308" s="137"/>
      <c r="AKF3308" s="137"/>
      <c r="AKG3308" s="137"/>
      <c r="AKH3308" s="137"/>
      <c r="AKI3308" s="137"/>
      <c r="AKJ3308" s="137"/>
      <c r="AKK3308" s="137"/>
      <c r="AKL3308" s="137"/>
      <c r="AKM3308" s="137"/>
      <c r="AKN3308" s="137"/>
      <c r="AKO3308" s="137"/>
      <c r="AKP3308" s="137"/>
      <c r="AKQ3308" s="137"/>
      <c r="AKR3308" s="137"/>
      <c r="AKS3308" s="137"/>
      <c r="AKT3308" s="137"/>
      <c r="AKU3308" s="137"/>
      <c r="AKV3308" s="137"/>
      <c r="AKW3308" s="137"/>
      <c r="AKX3308" s="137"/>
      <c r="AKY3308" s="137"/>
      <c r="AKZ3308" s="137"/>
      <c r="ALA3308" s="137"/>
      <c r="ALB3308" s="137"/>
      <c r="ALC3308" s="137"/>
      <c r="ALD3308" s="137"/>
      <c r="ALE3308" s="137"/>
      <c r="ALF3308" s="137"/>
      <c r="ALG3308" s="137"/>
      <c r="ALH3308" s="137"/>
      <c r="ALI3308" s="137"/>
      <c r="ALJ3308" s="137"/>
      <c r="ALK3308" s="137"/>
      <c r="ALL3308" s="137"/>
      <c r="ALM3308" s="137"/>
      <c r="ALN3308" s="137"/>
      <c r="ALO3308" s="137"/>
      <c r="ALP3308" s="137"/>
      <c r="ALQ3308" s="137"/>
      <c r="ALR3308" s="137"/>
      <c r="ALS3308" s="137"/>
      <c r="ALT3308" s="137"/>
      <c r="ALU3308" s="137"/>
      <c r="ALV3308" s="137"/>
      <c r="ALW3308" s="137"/>
      <c r="ALX3308" s="137"/>
      <c r="ALY3308" s="137"/>
      <c r="ALZ3308" s="137"/>
      <c r="AMA3308" s="137"/>
      <c r="AMB3308" s="137"/>
      <c r="AMC3308" s="137"/>
      <c r="AMD3308" s="137"/>
      <c r="AME3308" s="137"/>
      <c r="AMF3308" s="137"/>
      <c r="AMG3308" s="137"/>
      <c r="AMH3308" s="137"/>
      <c r="AMI3308" s="137"/>
      <c r="AMJ3308" s="137"/>
      <c r="AMK3308" s="137"/>
      <c r="AML3308" s="137"/>
      <c r="AMM3308" s="137"/>
      <c r="AMN3308" s="137"/>
      <c r="AMO3308" s="137"/>
      <c r="AMP3308" s="137"/>
      <c r="AMQ3308" s="137"/>
      <c r="AMR3308" s="137"/>
      <c r="AMS3308" s="137"/>
      <c r="AMT3308" s="137"/>
      <c r="AMU3308" s="137"/>
      <c r="AMV3308" s="137"/>
      <c r="AMW3308" s="137"/>
      <c r="AMX3308" s="137"/>
      <c r="AMY3308" s="137"/>
      <c r="AMZ3308" s="137"/>
      <c r="ANA3308" s="137"/>
      <c r="ANB3308" s="137"/>
      <c r="ANC3308" s="137"/>
      <c r="AND3308" s="137"/>
      <c r="ANE3308" s="137"/>
      <c r="ANF3308" s="137"/>
      <c r="ANG3308" s="137"/>
      <c r="ANH3308" s="137"/>
      <c r="ANI3308" s="137"/>
      <c r="ANJ3308" s="137"/>
      <c r="ANK3308" s="137"/>
      <c r="ANL3308" s="137"/>
      <c r="ANM3308" s="137"/>
      <c r="ANN3308" s="137"/>
      <c r="ANO3308" s="137"/>
      <c r="ANP3308" s="137"/>
      <c r="ANQ3308" s="137"/>
      <c r="ANR3308" s="137"/>
      <c r="ANS3308" s="137"/>
      <c r="ANT3308" s="137"/>
      <c r="ANU3308" s="137"/>
      <c r="ANV3308" s="137"/>
      <c r="ANW3308" s="137"/>
      <c r="ANX3308" s="137"/>
      <c r="ANY3308" s="137"/>
      <c r="ANZ3308" s="137"/>
      <c r="AOA3308" s="137"/>
      <c r="AOB3308" s="137"/>
      <c r="AOC3308" s="137"/>
      <c r="AOD3308" s="137"/>
      <c r="AOE3308" s="137"/>
      <c r="AOF3308" s="137"/>
      <c r="AOG3308" s="137"/>
      <c r="AOH3308" s="137"/>
      <c r="AOI3308" s="137"/>
      <c r="AOJ3308" s="137"/>
      <c r="AOK3308" s="137"/>
      <c r="AOL3308" s="137"/>
      <c r="AOM3308" s="137"/>
      <c r="AON3308" s="137"/>
      <c r="AOO3308" s="137"/>
      <c r="AOP3308" s="137"/>
      <c r="AOQ3308" s="137"/>
      <c r="AOR3308" s="137"/>
      <c r="AOS3308" s="137"/>
      <c r="AOT3308" s="137"/>
      <c r="AOU3308" s="137"/>
      <c r="AOV3308" s="137"/>
      <c r="AOW3308" s="137"/>
      <c r="AOX3308" s="137"/>
      <c r="AOY3308" s="137"/>
      <c r="AOZ3308" s="137"/>
      <c r="APA3308" s="137"/>
      <c r="APB3308" s="137"/>
      <c r="APC3308" s="137"/>
      <c r="APD3308" s="137"/>
      <c r="APE3308" s="137"/>
      <c r="APF3308" s="137"/>
      <c r="APG3308" s="137"/>
      <c r="APH3308" s="137"/>
      <c r="API3308" s="137"/>
      <c r="APJ3308" s="137"/>
      <c r="APK3308" s="137"/>
      <c r="APL3308" s="137"/>
      <c r="APM3308" s="137"/>
      <c r="APN3308" s="137"/>
      <c r="APO3308" s="137"/>
      <c r="APP3308" s="137"/>
      <c r="APQ3308" s="137"/>
      <c r="APR3308" s="137"/>
      <c r="APS3308" s="137"/>
      <c r="APT3308" s="137"/>
      <c r="APU3308" s="137"/>
      <c r="APV3308" s="137"/>
      <c r="APW3308" s="137"/>
      <c r="APX3308" s="137"/>
      <c r="APY3308" s="137"/>
      <c r="APZ3308" s="137"/>
      <c r="AQA3308" s="137"/>
      <c r="AQB3308" s="137"/>
      <c r="AQC3308" s="137"/>
      <c r="AQD3308" s="137"/>
      <c r="AQE3308" s="137"/>
      <c r="AQF3308" s="137"/>
      <c r="AQG3308" s="137"/>
      <c r="AQH3308" s="137"/>
      <c r="AQI3308" s="137"/>
      <c r="AQJ3308" s="137"/>
      <c r="AQK3308" s="137"/>
      <c r="AQL3308" s="137"/>
      <c r="AQM3308" s="137"/>
      <c r="AQN3308" s="137"/>
      <c r="AQO3308" s="137"/>
      <c r="AQP3308" s="137"/>
      <c r="AQQ3308" s="137"/>
      <c r="AQR3308" s="137"/>
      <c r="AQS3308" s="137"/>
      <c r="AQT3308" s="137"/>
      <c r="AQU3308" s="137"/>
      <c r="AQV3308" s="137"/>
      <c r="AQW3308" s="137"/>
      <c r="AQX3308" s="137"/>
      <c r="AQY3308" s="137"/>
      <c r="AQZ3308" s="137"/>
      <c r="ARA3308" s="137"/>
      <c r="ARB3308" s="137"/>
      <c r="ARC3308" s="137"/>
      <c r="ARD3308" s="137"/>
      <c r="ARE3308" s="137"/>
      <c r="ARF3308" s="137"/>
      <c r="ARG3308" s="137"/>
      <c r="ARH3308" s="137"/>
      <c r="ARI3308" s="137"/>
      <c r="ARJ3308" s="137"/>
      <c r="ARK3308" s="137"/>
      <c r="ARL3308" s="137"/>
      <c r="ARM3308" s="137"/>
      <c r="ARN3308" s="137"/>
      <c r="ARO3308" s="137"/>
      <c r="ARP3308" s="137"/>
      <c r="ARQ3308" s="137"/>
      <c r="ARR3308" s="137"/>
      <c r="ARS3308" s="137"/>
      <c r="ART3308" s="137"/>
      <c r="ARU3308" s="137"/>
      <c r="ARV3308" s="137"/>
      <c r="ARW3308" s="137"/>
      <c r="ARX3308" s="137"/>
      <c r="ARY3308" s="137"/>
      <c r="ARZ3308" s="137"/>
      <c r="ASA3308" s="137"/>
      <c r="ASB3308" s="137"/>
      <c r="ASC3308" s="137"/>
      <c r="ASD3308" s="137"/>
      <c r="ASE3308" s="137"/>
      <c r="ASF3308" s="137"/>
      <c r="ASG3308" s="137"/>
      <c r="ASH3308" s="137"/>
      <c r="ASI3308" s="137"/>
      <c r="ASJ3308" s="137"/>
      <c r="ASK3308" s="137"/>
      <c r="ASL3308" s="137"/>
      <c r="ASM3308" s="137"/>
      <c r="ASN3308" s="137"/>
      <c r="ASO3308" s="137"/>
      <c r="ASP3308" s="137"/>
      <c r="ASQ3308" s="137"/>
      <c r="ASR3308" s="137"/>
      <c r="ASS3308" s="137"/>
      <c r="AST3308" s="137"/>
      <c r="ASU3308" s="137"/>
      <c r="ASV3308" s="137"/>
      <c r="ASW3308" s="137"/>
      <c r="ASX3308" s="137"/>
      <c r="ASY3308" s="137"/>
      <c r="ASZ3308" s="137"/>
      <c r="ATA3308" s="137"/>
      <c r="ATB3308" s="137"/>
      <c r="ATC3308" s="137"/>
      <c r="ATD3308" s="137"/>
      <c r="ATE3308" s="137"/>
      <c r="ATF3308" s="137"/>
      <c r="ATG3308" s="137"/>
      <c r="ATH3308" s="137"/>
      <c r="ATI3308" s="137"/>
      <c r="ATJ3308" s="137"/>
      <c r="ATK3308" s="137"/>
      <c r="ATL3308" s="137"/>
      <c r="ATM3308" s="137"/>
      <c r="ATN3308" s="137"/>
      <c r="ATO3308" s="137"/>
      <c r="ATP3308" s="137"/>
      <c r="ATQ3308" s="137"/>
      <c r="ATR3308" s="137"/>
      <c r="ATS3308" s="137"/>
      <c r="ATT3308" s="137"/>
      <c r="ATU3308" s="137"/>
      <c r="ATV3308" s="137"/>
      <c r="ATW3308" s="137"/>
      <c r="ATX3308" s="137"/>
      <c r="ATY3308" s="137"/>
      <c r="ATZ3308" s="137"/>
      <c r="AUA3308" s="137"/>
      <c r="AUB3308" s="137"/>
      <c r="AUC3308" s="137"/>
      <c r="AUD3308" s="137"/>
      <c r="AUE3308" s="137"/>
      <c r="AUF3308" s="137"/>
      <c r="AUG3308" s="137"/>
      <c r="AUH3308" s="137"/>
      <c r="AUI3308" s="137"/>
      <c r="AUJ3308" s="137"/>
      <c r="AUK3308" s="137"/>
      <c r="AUL3308" s="137"/>
      <c r="AUM3308" s="137"/>
      <c r="AUN3308" s="137"/>
      <c r="AUO3308" s="137"/>
      <c r="AUP3308" s="137"/>
      <c r="AUQ3308" s="137"/>
      <c r="AUR3308" s="137"/>
      <c r="AUS3308" s="137"/>
      <c r="AUT3308" s="137"/>
      <c r="AUU3308" s="137"/>
      <c r="AUV3308" s="137"/>
      <c r="AUW3308" s="137"/>
      <c r="AUX3308" s="137"/>
      <c r="AUY3308" s="137"/>
      <c r="AUZ3308" s="137"/>
      <c r="AVA3308" s="137"/>
      <c r="AVB3308" s="137"/>
      <c r="AVC3308" s="137"/>
      <c r="AVD3308" s="137"/>
      <c r="AVE3308" s="137"/>
      <c r="AVF3308" s="137"/>
      <c r="AVG3308" s="137"/>
      <c r="AVH3308" s="137"/>
      <c r="AVI3308" s="137"/>
      <c r="AVJ3308" s="137"/>
      <c r="AVK3308" s="137"/>
      <c r="AVL3308" s="137"/>
      <c r="AVM3308" s="137"/>
      <c r="AVN3308" s="137"/>
      <c r="AVO3308" s="137"/>
      <c r="AVP3308" s="137"/>
      <c r="AVQ3308" s="137"/>
      <c r="AVR3308" s="137"/>
      <c r="AVS3308" s="137"/>
      <c r="AVT3308" s="137"/>
      <c r="AVU3308" s="137"/>
      <c r="AVV3308" s="137"/>
      <c r="AVW3308" s="137"/>
      <c r="AVX3308" s="137"/>
      <c r="AVY3308" s="137"/>
      <c r="AVZ3308" s="137"/>
      <c r="AWA3308" s="137"/>
      <c r="AWB3308" s="137"/>
      <c r="AWC3308" s="137"/>
      <c r="AWD3308" s="137"/>
      <c r="AWE3308" s="137"/>
      <c r="AWF3308" s="137"/>
      <c r="AWG3308" s="137"/>
      <c r="AWH3308" s="137"/>
      <c r="AWI3308" s="137"/>
      <c r="AWJ3308" s="137"/>
      <c r="AWK3308" s="137"/>
      <c r="AWL3308" s="137"/>
      <c r="AWM3308" s="137"/>
      <c r="AWN3308" s="137"/>
      <c r="AWO3308" s="137"/>
      <c r="AWP3308" s="137"/>
      <c r="AWQ3308" s="137"/>
      <c r="AWR3308" s="137"/>
      <c r="AWS3308" s="137"/>
      <c r="AWT3308" s="137"/>
      <c r="AWU3308" s="137"/>
      <c r="AWV3308" s="137"/>
      <c r="AWW3308" s="137"/>
      <c r="AWX3308" s="137"/>
      <c r="AWY3308" s="137"/>
      <c r="AWZ3308" s="137"/>
      <c r="AXA3308" s="137"/>
      <c r="AXB3308" s="137"/>
      <c r="AXC3308" s="137"/>
      <c r="AXD3308" s="137"/>
      <c r="AXE3308" s="137"/>
      <c r="AXF3308" s="137"/>
      <c r="AXG3308" s="137"/>
      <c r="AXH3308" s="137"/>
      <c r="AXI3308" s="137"/>
      <c r="AXJ3308" s="137"/>
      <c r="AXK3308" s="137"/>
      <c r="AXL3308" s="137"/>
      <c r="AXM3308" s="137"/>
      <c r="AXN3308" s="137"/>
      <c r="AXO3308" s="137"/>
      <c r="AXP3308" s="137"/>
      <c r="AXQ3308" s="137"/>
      <c r="AXR3308" s="137"/>
      <c r="AXS3308" s="137"/>
      <c r="AXT3308" s="137"/>
      <c r="AXU3308" s="137"/>
      <c r="AXV3308" s="137"/>
      <c r="AXW3308" s="137"/>
      <c r="AXX3308" s="137"/>
      <c r="AXY3308" s="137"/>
      <c r="AXZ3308" s="137"/>
      <c r="AYA3308" s="137"/>
      <c r="AYB3308" s="137"/>
      <c r="AYC3308" s="137"/>
      <c r="AYD3308" s="137"/>
      <c r="AYE3308" s="137"/>
      <c r="AYF3308" s="137"/>
      <c r="AYG3308" s="137"/>
      <c r="AYH3308" s="137"/>
      <c r="AYI3308" s="137"/>
      <c r="AYJ3308" s="137"/>
      <c r="AYK3308" s="137"/>
      <c r="AYL3308" s="137"/>
      <c r="AYM3308" s="137"/>
      <c r="AYN3308" s="137"/>
      <c r="AYO3308" s="137"/>
      <c r="AYP3308" s="137"/>
      <c r="AYQ3308" s="137"/>
      <c r="AYR3308" s="137"/>
      <c r="AYS3308" s="137"/>
      <c r="AYT3308" s="137"/>
      <c r="AYU3308" s="137"/>
      <c r="AYV3308" s="137"/>
      <c r="AYW3308" s="137"/>
      <c r="AYX3308" s="137"/>
      <c r="AYY3308" s="137"/>
      <c r="AYZ3308" s="137"/>
      <c r="AZA3308" s="137"/>
      <c r="AZB3308" s="137"/>
      <c r="AZC3308" s="137"/>
      <c r="AZD3308" s="137"/>
      <c r="AZE3308" s="137"/>
      <c r="AZF3308" s="137"/>
      <c r="AZG3308" s="137"/>
      <c r="AZH3308" s="137"/>
      <c r="AZI3308" s="137"/>
      <c r="AZJ3308" s="137"/>
      <c r="AZK3308" s="137"/>
      <c r="AZL3308" s="137"/>
      <c r="AZM3308" s="137"/>
      <c r="AZN3308" s="137"/>
      <c r="AZO3308" s="137"/>
      <c r="AZP3308" s="137"/>
      <c r="AZQ3308" s="137"/>
      <c r="AZR3308" s="137"/>
      <c r="AZS3308" s="137"/>
      <c r="AZT3308" s="137"/>
      <c r="AZU3308" s="137"/>
      <c r="AZV3308" s="137"/>
      <c r="AZW3308" s="137"/>
      <c r="AZX3308" s="137"/>
      <c r="AZY3308" s="137"/>
      <c r="AZZ3308" s="137"/>
      <c r="BAA3308" s="137"/>
      <c r="BAB3308" s="137"/>
      <c r="BAC3308" s="137"/>
      <c r="BAD3308" s="137"/>
      <c r="BAE3308" s="137"/>
      <c r="BAF3308" s="137"/>
      <c r="BAG3308" s="137"/>
      <c r="BAH3308" s="137"/>
      <c r="BAI3308" s="137"/>
      <c r="BAJ3308" s="137"/>
      <c r="BAK3308" s="137"/>
      <c r="BAL3308" s="137"/>
      <c r="BAM3308" s="137"/>
      <c r="BAN3308" s="137"/>
      <c r="BAO3308" s="137"/>
      <c r="BAP3308" s="137"/>
      <c r="BAQ3308" s="137"/>
      <c r="BAR3308" s="137"/>
      <c r="BAS3308" s="137"/>
      <c r="BAT3308" s="137"/>
      <c r="BAU3308" s="137"/>
      <c r="BAV3308" s="137"/>
      <c r="BAW3308" s="137"/>
      <c r="BAX3308" s="137"/>
      <c r="BAY3308" s="137"/>
      <c r="BAZ3308" s="137"/>
      <c r="BBA3308" s="137"/>
      <c r="BBB3308" s="137"/>
      <c r="BBC3308" s="137"/>
      <c r="BBD3308" s="137"/>
      <c r="BBE3308" s="137"/>
      <c r="BBF3308" s="137"/>
      <c r="BBG3308" s="137"/>
      <c r="BBH3308" s="137"/>
      <c r="BBI3308" s="137"/>
      <c r="BBJ3308" s="137"/>
      <c r="BBK3308" s="137"/>
      <c r="BBL3308" s="137"/>
      <c r="BBM3308" s="137"/>
      <c r="BBN3308" s="137"/>
      <c r="BBO3308" s="137"/>
      <c r="BBP3308" s="137"/>
      <c r="BBQ3308" s="137"/>
      <c r="BBR3308" s="137"/>
      <c r="BBS3308" s="137"/>
      <c r="BBT3308" s="137"/>
      <c r="BBU3308" s="137"/>
      <c r="BBV3308" s="137"/>
      <c r="BBW3308" s="137"/>
      <c r="BBX3308" s="137"/>
      <c r="BBY3308" s="137"/>
      <c r="BBZ3308" s="137"/>
      <c r="BCA3308" s="137"/>
      <c r="BCB3308" s="137"/>
      <c r="BCC3308" s="137"/>
      <c r="BCD3308" s="137"/>
      <c r="BCE3308" s="137"/>
      <c r="BCF3308" s="137"/>
      <c r="BCG3308" s="137"/>
      <c r="BCH3308" s="137"/>
      <c r="BCI3308" s="137"/>
      <c r="BCJ3308" s="137"/>
      <c r="BCK3308" s="137"/>
      <c r="BCL3308" s="137"/>
      <c r="BCM3308" s="137"/>
      <c r="BCN3308" s="137"/>
      <c r="BCO3308" s="137"/>
      <c r="BCP3308" s="137"/>
      <c r="BCQ3308" s="137"/>
      <c r="BCR3308" s="137"/>
      <c r="BCS3308" s="137"/>
      <c r="BCT3308" s="137"/>
      <c r="BCU3308" s="137"/>
      <c r="BCV3308" s="137"/>
      <c r="BCW3308" s="137"/>
      <c r="BCX3308" s="137"/>
      <c r="BCY3308" s="137"/>
      <c r="BCZ3308" s="137"/>
      <c r="BDA3308" s="137"/>
      <c r="BDB3308" s="137"/>
      <c r="BDC3308" s="137"/>
      <c r="BDD3308" s="137"/>
      <c r="BDE3308" s="137"/>
      <c r="BDF3308" s="137"/>
      <c r="BDG3308" s="137"/>
      <c r="BDH3308" s="137"/>
      <c r="BDI3308" s="137"/>
      <c r="BDJ3308" s="137"/>
      <c r="BDK3308" s="137"/>
      <c r="BDL3308" s="137"/>
      <c r="BDM3308" s="137"/>
      <c r="BDN3308" s="137"/>
      <c r="BDO3308" s="137"/>
      <c r="BDP3308" s="137"/>
      <c r="BDQ3308" s="137"/>
      <c r="BDR3308" s="137"/>
      <c r="BDS3308" s="137"/>
      <c r="BDT3308" s="137"/>
      <c r="BDU3308" s="137"/>
      <c r="BDV3308" s="137"/>
      <c r="BDW3308" s="137"/>
      <c r="BDX3308" s="137"/>
      <c r="BDY3308" s="137"/>
      <c r="BDZ3308" s="137"/>
      <c r="BEA3308" s="137"/>
      <c r="BEB3308" s="137"/>
      <c r="BEC3308" s="137"/>
      <c r="BED3308" s="137"/>
      <c r="BEE3308" s="137"/>
      <c r="BEF3308" s="137"/>
      <c r="BEG3308" s="137"/>
      <c r="BEH3308" s="137"/>
      <c r="BEI3308" s="137"/>
      <c r="BEJ3308" s="137"/>
      <c r="BEK3308" s="137"/>
      <c r="BEL3308" s="137"/>
      <c r="BEM3308" s="137"/>
      <c r="BEN3308" s="137"/>
      <c r="BEO3308" s="137"/>
      <c r="BEP3308" s="137"/>
      <c r="BEQ3308" s="137"/>
      <c r="BER3308" s="137"/>
      <c r="BES3308" s="137"/>
      <c r="BET3308" s="137"/>
      <c r="BEU3308" s="137"/>
      <c r="BEV3308" s="137"/>
      <c r="BEW3308" s="137"/>
      <c r="BEX3308" s="137"/>
      <c r="BEY3308" s="137"/>
      <c r="BEZ3308" s="137"/>
      <c r="BFA3308" s="137"/>
      <c r="BFB3308" s="137"/>
      <c r="BFC3308" s="137"/>
      <c r="BFD3308" s="137"/>
      <c r="BFE3308" s="137"/>
      <c r="BFF3308" s="137"/>
      <c r="BFG3308" s="137"/>
      <c r="BFH3308" s="137"/>
      <c r="BFI3308" s="137"/>
      <c r="BFJ3308" s="137"/>
      <c r="BFK3308" s="137"/>
      <c r="BFL3308" s="137"/>
      <c r="BFM3308" s="137"/>
      <c r="BFN3308" s="137"/>
      <c r="BFO3308" s="137"/>
      <c r="BFP3308" s="137"/>
      <c r="BFQ3308" s="137"/>
      <c r="BFR3308" s="137"/>
      <c r="BFS3308" s="137"/>
      <c r="BFT3308" s="137"/>
      <c r="BFU3308" s="137"/>
      <c r="BFV3308" s="137"/>
      <c r="BFW3308" s="137"/>
      <c r="BFX3308" s="137"/>
      <c r="BFY3308" s="137"/>
      <c r="BFZ3308" s="137"/>
      <c r="BGA3308" s="137"/>
      <c r="BGB3308" s="137"/>
      <c r="BGC3308" s="137"/>
      <c r="BGD3308" s="137"/>
      <c r="BGE3308" s="137"/>
      <c r="BGF3308" s="137"/>
      <c r="BGG3308" s="137"/>
      <c r="BGH3308" s="137"/>
      <c r="BGI3308" s="137"/>
      <c r="BGJ3308" s="137"/>
      <c r="BGK3308" s="137"/>
      <c r="BGL3308" s="137"/>
      <c r="BGM3308" s="137"/>
      <c r="BGN3308" s="137"/>
      <c r="BGO3308" s="137"/>
      <c r="BGP3308" s="137"/>
      <c r="BGQ3308" s="137"/>
      <c r="BGR3308" s="137"/>
      <c r="BGS3308" s="137"/>
      <c r="BGT3308" s="137"/>
      <c r="BGU3308" s="137"/>
      <c r="BGV3308" s="137"/>
      <c r="BGW3308" s="137"/>
      <c r="BGX3308" s="137"/>
      <c r="BGY3308" s="137"/>
      <c r="BGZ3308" s="137"/>
      <c r="BHA3308" s="137"/>
      <c r="BHB3308" s="137"/>
      <c r="BHC3308" s="137"/>
      <c r="BHD3308" s="137"/>
      <c r="BHE3308" s="137"/>
      <c r="BHF3308" s="137"/>
      <c r="BHG3308" s="137"/>
      <c r="BHH3308" s="137"/>
      <c r="BHI3308" s="137"/>
      <c r="BHJ3308" s="137"/>
      <c r="BHK3308" s="137"/>
      <c r="BHL3308" s="137"/>
      <c r="BHM3308" s="137"/>
      <c r="BHN3308" s="137"/>
      <c r="BHO3308" s="137"/>
      <c r="BHP3308" s="137"/>
      <c r="BHQ3308" s="137"/>
      <c r="BHR3308" s="137"/>
      <c r="BHS3308" s="137"/>
      <c r="BHT3308" s="137"/>
      <c r="BHU3308" s="137"/>
      <c r="BHV3308" s="137"/>
      <c r="BHW3308" s="137"/>
      <c r="BHX3308" s="137"/>
      <c r="BHY3308" s="137"/>
      <c r="BHZ3308" s="137"/>
      <c r="BIA3308" s="137"/>
      <c r="BIB3308" s="137"/>
      <c r="BIC3308" s="137"/>
      <c r="BID3308" s="137"/>
      <c r="BIE3308" s="137"/>
      <c r="BIF3308" s="137"/>
      <c r="BIG3308" s="137"/>
      <c r="BIH3308" s="137"/>
      <c r="BII3308" s="137"/>
      <c r="BIJ3308" s="137"/>
      <c r="BIK3308" s="137"/>
      <c r="BIL3308" s="137"/>
      <c r="BIM3308" s="137"/>
      <c r="BIN3308" s="137"/>
      <c r="BIO3308" s="137"/>
      <c r="BIP3308" s="137"/>
      <c r="BIQ3308" s="137"/>
      <c r="BIR3308" s="137"/>
      <c r="BIS3308" s="137"/>
      <c r="BIT3308" s="137"/>
      <c r="BIU3308" s="137"/>
      <c r="BIV3308" s="137"/>
      <c r="BIW3308" s="137"/>
      <c r="BIX3308" s="137"/>
      <c r="BIY3308" s="137"/>
      <c r="BIZ3308" s="137"/>
      <c r="BJA3308" s="137"/>
      <c r="BJB3308" s="137"/>
      <c r="BJC3308" s="137"/>
      <c r="BJD3308" s="137"/>
      <c r="BJE3308" s="137"/>
      <c r="BJF3308" s="137"/>
      <c r="BJG3308" s="137"/>
      <c r="BJH3308" s="137"/>
      <c r="BJI3308" s="137"/>
      <c r="BJJ3308" s="137"/>
      <c r="BJK3308" s="137"/>
      <c r="BJL3308" s="137"/>
      <c r="BJM3308" s="137"/>
      <c r="BJN3308" s="137"/>
      <c r="BJO3308" s="137"/>
      <c r="BJP3308" s="137"/>
      <c r="BJQ3308" s="137"/>
      <c r="BJR3308" s="137"/>
      <c r="BJS3308" s="137"/>
      <c r="BJT3308" s="137"/>
      <c r="BJU3308" s="137"/>
      <c r="BJV3308" s="137"/>
      <c r="BJW3308" s="137"/>
      <c r="BJX3308" s="137"/>
      <c r="BJY3308" s="137"/>
      <c r="BJZ3308" s="137"/>
      <c r="BKA3308" s="137"/>
      <c r="BKB3308" s="137"/>
      <c r="BKC3308" s="137"/>
      <c r="BKD3308" s="137"/>
      <c r="BKE3308" s="137"/>
      <c r="BKF3308" s="137"/>
      <c r="BKG3308" s="137"/>
      <c r="BKH3308" s="137"/>
      <c r="BKI3308" s="137"/>
      <c r="BKJ3308" s="137"/>
      <c r="BKK3308" s="137"/>
      <c r="BKL3308" s="137"/>
      <c r="BKM3308" s="137"/>
      <c r="BKN3308" s="137"/>
      <c r="BKO3308" s="137"/>
      <c r="BKP3308" s="137"/>
      <c r="BKQ3308" s="137"/>
      <c r="BKR3308" s="137"/>
      <c r="BKS3308" s="137"/>
      <c r="BKT3308" s="137"/>
      <c r="BKU3308" s="137"/>
      <c r="BKV3308" s="137"/>
      <c r="BKW3308" s="137"/>
      <c r="BKX3308" s="137"/>
      <c r="BKY3308" s="137"/>
      <c r="BKZ3308" s="137"/>
      <c r="BLA3308" s="137"/>
      <c r="BLB3308" s="137"/>
      <c r="BLC3308" s="137"/>
      <c r="BLD3308" s="137"/>
      <c r="BLE3308" s="137"/>
      <c r="BLF3308" s="137"/>
      <c r="BLG3308" s="137"/>
      <c r="BLH3308" s="137"/>
      <c r="BLI3308" s="137"/>
      <c r="BLJ3308" s="137"/>
      <c r="BLK3308" s="137"/>
      <c r="BLL3308" s="137"/>
      <c r="BLM3308" s="137"/>
      <c r="BLN3308" s="137"/>
      <c r="BLO3308" s="137"/>
      <c r="BLP3308" s="137"/>
      <c r="BLQ3308" s="137"/>
      <c r="BLR3308" s="137"/>
      <c r="BLS3308" s="137"/>
      <c r="BLT3308" s="137"/>
      <c r="BLU3308" s="137"/>
      <c r="BLV3308" s="137"/>
      <c r="BLW3308" s="137"/>
      <c r="BLX3308" s="137"/>
      <c r="BLY3308" s="137"/>
      <c r="BLZ3308" s="137"/>
      <c r="BMA3308" s="137"/>
      <c r="BMB3308" s="137"/>
      <c r="BMC3308" s="137"/>
      <c r="BMD3308" s="137"/>
      <c r="BME3308" s="137"/>
      <c r="BMF3308" s="137"/>
      <c r="BMG3308" s="137"/>
      <c r="BMH3308" s="137"/>
      <c r="BMI3308" s="137"/>
      <c r="BMJ3308" s="137"/>
      <c r="BMK3308" s="137"/>
      <c r="BML3308" s="137"/>
      <c r="BMM3308" s="137"/>
      <c r="BMN3308" s="137"/>
      <c r="BMO3308" s="137"/>
      <c r="BMP3308" s="137"/>
      <c r="BMQ3308" s="137"/>
      <c r="BMR3308" s="137"/>
      <c r="BMS3308" s="137"/>
      <c r="BMT3308" s="137"/>
      <c r="BMU3308" s="137"/>
      <c r="BMV3308" s="137"/>
      <c r="BMW3308" s="137"/>
      <c r="BMX3308" s="137"/>
      <c r="BMY3308" s="137"/>
      <c r="BMZ3308" s="137"/>
      <c r="BNA3308" s="137"/>
      <c r="BNB3308" s="137"/>
      <c r="BNC3308" s="137"/>
      <c r="BND3308" s="137"/>
      <c r="BNE3308" s="137"/>
      <c r="BNF3308" s="137"/>
      <c r="BNG3308" s="137"/>
      <c r="BNH3308" s="137"/>
      <c r="BNI3308" s="137"/>
      <c r="BNJ3308" s="137"/>
      <c r="BNK3308" s="137"/>
      <c r="BNL3308" s="137"/>
      <c r="BNM3308" s="137"/>
      <c r="BNN3308" s="137"/>
      <c r="BNO3308" s="137"/>
      <c r="BNP3308" s="137"/>
      <c r="BNQ3308" s="137"/>
      <c r="BNR3308" s="137"/>
      <c r="BNS3308" s="137"/>
      <c r="BNT3308" s="137"/>
      <c r="BNU3308" s="137"/>
      <c r="BNV3308" s="137"/>
      <c r="BNW3308" s="137"/>
      <c r="BNX3308" s="137"/>
      <c r="BNY3308" s="137"/>
      <c r="BNZ3308" s="137"/>
      <c r="BOA3308" s="137"/>
      <c r="BOB3308" s="137"/>
      <c r="BOC3308" s="137"/>
      <c r="BOD3308" s="137"/>
      <c r="BOE3308" s="137"/>
      <c r="BOF3308" s="137"/>
      <c r="BOG3308" s="137"/>
      <c r="BOH3308" s="137"/>
      <c r="BOI3308" s="137"/>
      <c r="BOJ3308" s="137"/>
      <c r="BOK3308" s="137"/>
      <c r="BOL3308" s="137"/>
      <c r="BOM3308" s="137"/>
      <c r="BON3308" s="137"/>
      <c r="BOO3308" s="137"/>
      <c r="BOP3308" s="137"/>
      <c r="BOQ3308" s="137"/>
      <c r="BOR3308" s="137"/>
      <c r="BOS3308" s="137"/>
      <c r="BOT3308" s="137"/>
      <c r="BOU3308" s="137"/>
      <c r="BOV3308" s="137"/>
      <c r="BOW3308" s="137"/>
      <c r="BOX3308" s="137"/>
      <c r="BOY3308" s="137"/>
      <c r="BOZ3308" s="137"/>
      <c r="BPA3308" s="137"/>
      <c r="BPB3308" s="137"/>
      <c r="BPC3308" s="137"/>
      <c r="BPD3308" s="137"/>
      <c r="BPE3308" s="137"/>
      <c r="BPF3308" s="137"/>
      <c r="BPG3308" s="137"/>
      <c r="BPH3308" s="137"/>
      <c r="BPI3308" s="137"/>
      <c r="BPJ3308" s="137"/>
      <c r="BPK3308" s="137"/>
      <c r="BPL3308" s="137"/>
      <c r="BPM3308" s="137"/>
      <c r="BPN3308" s="137"/>
      <c r="BPO3308" s="137"/>
      <c r="BPP3308" s="137"/>
      <c r="BPQ3308" s="137"/>
      <c r="BPR3308" s="137"/>
      <c r="BPS3308" s="137"/>
      <c r="BPT3308" s="137"/>
      <c r="BPU3308" s="137"/>
      <c r="BPV3308" s="137"/>
      <c r="BPW3308" s="137"/>
      <c r="BPX3308" s="137"/>
      <c r="BPY3308" s="137"/>
      <c r="BPZ3308" s="137"/>
      <c r="BQA3308" s="137"/>
      <c r="BQB3308" s="137"/>
      <c r="BQC3308" s="137"/>
      <c r="BQD3308" s="137"/>
      <c r="BQE3308" s="137"/>
      <c r="BQF3308" s="137"/>
      <c r="BQG3308" s="137"/>
      <c r="BQH3308" s="137"/>
      <c r="BQI3308" s="137"/>
      <c r="BQJ3308" s="137"/>
      <c r="BQK3308" s="137"/>
      <c r="BQL3308" s="137"/>
      <c r="BQM3308" s="137"/>
      <c r="BQN3308" s="137"/>
      <c r="BQO3308" s="137"/>
      <c r="BQP3308" s="137"/>
      <c r="BQQ3308" s="137"/>
      <c r="BQR3308" s="137"/>
      <c r="BQS3308" s="137"/>
      <c r="BQT3308" s="137"/>
      <c r="BQU3308" s="137"/>
      <c r="BQV3308" s="137"/>
      <c r="BQW3308" s="137"/>
      <c r="BQX3308" s="137"/>
      <c r="BQY3308" s="137"/>
      <c r="BQZ3308" s="137"/>
      <c r="BRA3308" s="137"/>
      <c r="BRB3308" s="137"/>
      <c r="BRC3308" s="137"/>
      <c r="BRD3308" s="137"/>
      <c r="BRE3308" s="137"/>
      <c r="BRF3308" s="137"/>
      <c r="BRG3308" s="137"/>
      <c r="BRH3308" s="137"/>
      <c r="BRI3308" s="137"/>
      <c r="BRJ3308" s="137"/>
      <c r="BRK3308" s="137"/>
      <c r="BRL3308" s="137"/>
      <c r="BRM3308" s="137"/>
      <c r="BRN3308" s="137"/>
      <c r="BRO3308" s="137"/>
      <c r="BRP3308" s="137"/>
      <c r="BRQ3308" s="137"/>
      <c r="BRR3308" s="137"/>
      <c r="BRS3308" s="137"/>
      <c r="BRT3308" s="137"/>
      <c r="BRU3308" s="137"/>
      <c r="BRV3308" s="137"/>
      <c r="BRW3308" s="137"/>
      <c r="BRX3308" s="137"/>
      <c r="BRY3308" s="137"/>
      <c r="BRZ3308" s="137"/>
      <c r="BSA3308" s="137"/>
      <c r="BSB3308" s="137"/>
      <c r="BSC3308" s="137"/>
      <c r="BSD3308" s="137"/>
      <c r="BSE3308" s="137"/>
      <c r="BSF3308" s="137"/>
      <c r="BSG3308" s="137"/>
      <c r="BSH3308" s="137"/>
      <c r="BSI3308" s="137"/>
      <c r="BSJ3308" s="137"/>
      <c r="BSK3308" s="137"/>
      <c r="BSL3308" s="137"/>
      <c r="BSM3308" s="137"/>
      <c r="BSN3308" s="137"/>
      <c r="BSO3308" s="137"/>
      <c r="BSP3308" s="137"/>
      <c r="BSQ3308" s="137"/>
      <c r="BSR3308" s="137"/>
      <c r="BSS3308" s="137"/>
      <c r="BST3308" s="137"/>
      <c r="BSU3308" s="137"/>
      <c r="BSV3308" s="137"/>
      <c r="BSW3308" s="137"/>
      <c r="BSX3308" s="137"/>
      <c r="BSY3308" s="137"/>
      <c r="BSZ3308" s="137"/>
      <c r="BTA3308" s="137"/>
      <c r="BTB3308" s="137"/>
      <c r="BTC3308" s="137"/>
      <c r="BTD3308" s="137"/>
      <c r="BTE3308" s="137"/>
      <c r="BTF3308" s="137"/>
      <c r="BTG3308" s="137"/>
      <c r="BTH3308" s="137"/>
      <c r="BTI3308" s="137"/>
      <c r="BTJ3308" s="137"/>
      <c r="BTK3308" s="137"/>
      <c r="BTL3308" s="137"/>
      <c r="BTM3308" s="137"/>
      <c r="BTN3308" s="137"/>
      <c r="BTO3308" s="137"/>
      <c r="BTP3308" s="137"/>
      <c r="BTQ3308" s="137"/>
      <c r="BTR3308" s="137"/>
      <c r="BTS3308" s="137"/>
      <c r="BTT3308" s="137"/>
      <c r="BTU3308" s="137"/>
      <c r="BTV3308" s="137"/>
      <c r="BTW3308" s="137"/>
      <c r="BTX3308" s="137"/>
      <c r="BTY3308" s="137"/>
      <c r="BTZ3308" s="137"/>
      <c r="BUA3308" s="137"/>
      <c r="BUB3308" s="137"/>
      <c r="BUC3308" s="137"/>
      <c r="BUD3308" s="137"/>
      <c r="BUE3308" s="137"/>
      <c r="BUF3308" s="137"/>
      <c r="BUG3308" s="137"/>
      <c r="BUH3308" s="137"/>
      <c r="BUI3308" s="137"/>
      <c r="BUJ3308" s="137"/>
      <c r="BUK3308" s="137"/>
      <c r="BUL3308" s="137"/>
      <c r="BUM3308" s="137"/>
      <c r="BUN3308" s="137"/>
      <c r="BUO3308" s="137"/>
      <c r="BUP3308" s="137"/>
      <c r="BUQ3308" s="137"/>
      <c r="BUR3308" s="137"/>
      <c r="BUS3308" s="137"/>
      <c r="BUT3308" s="137"/>
      <c r="BUU3308" s="137"/>
      <c r="BUV3308" s="137"/>
      <c r="BUW3308" s="137"/>
      <c r="BUX3308" s="137"/>
      <c r="BUY3308" s="137"/>
      <c r="BUZ3308" s="137"/>
      <c r="BVA3308" s="137"/>
      <c r="BVB3308" s="137"/>
      <c r="BVC3308" s="137"/>
      <c r="BVD3308" s="137"/>
      <c r="BVE3308" s="137"/>
      <c r="BVF3308" s="137"/>
      <c r="BVG3308" s="137"/>
      <c r="BVH3308" s="137"/>
      <c r="BVI3308" s="137"/>
      <c r="BVJ3308" s="137"/>
      <c r="BVK3308" s="137"/>
      <c r="BVL3308" s="137"/>
      <c r="BVM3308" s="137"/>
      <c r="BVN3308" s="137"/>
      <c r="BVO3308" s="137"/>
      <c r="BVP3308" s="137"/>
      <c r="BVQ3308" s="137"/>
      <c r="BVR3308" s="137"/>
      <c r="BVS3308" s="137"/>
      <c r="BVT3308" s="137"/>
      <c r="BVU3308" s="137"/>
      <c r="BVV3308" s="137"/>
      <c r="BVW3308" s="137"/>
      <c r="BVX3308" s="137"/>
      <c r="BVY3308" s="137"/>
      <c r="BVZ3308" s="137"/>
      <c r="BWA3308" s="137"/>
      <c r="BWB3308" s="137"/>
      <c r="BWC3308" s="137"/>
      <c r="BWD3308" s="137"/>
      <c r="BWE3308" s="137"/>
      <c r="BWF3308" s="137"/>
      <c r="BWG3308" s="137"/>
      <c r="BWH3308" s="137"/>
      <c r="BWI3308" s="137"/>
      <c r="BWJ3308" s="137"/>
      <c r="BWK3308" s="137"/>
      <c r="BWL3308" s="137"/>
      <c r="BWM3308" s="137"/>
      <c r="BWN3308" s="137"/>
      <c r="BWO3308" s="137"/>
      <c r="BWP3308" s="137"/>
      <c r="BWQ3308" s="137"/>
      <c r="BWR3308" s="137"/>
      <c r="BWS3308" s="137"/>
      <c r="BWT3308" s="137"/>
      <c r="BWU3308" s="137"/>
      <c r="BWV3308" s="137"/>
      <c r="BWW3308" s="137"/>
      <c r="BWX3308" s="137"/>
      <c r="BWY3308" s="137"/>
      <c r="BWZ3308" s="137"/>
      <c r="BXA3308" s="137"/>
      <c r="BXB3308" s="137"/>
      <c r="BXC3308" s="137"/>
      <c r="BXD3308" s="137"/>
      <c r="BXE3308" s="137"/>
      <c r="BXF3308" s="137"/>
      <c r="BXG3308" s="137"/>
      <c r="BXH3308" s="137"/>
      <c r="BXI3308" s="137"/>
      <c r="BXJ3308" s="137"/>
      <c r="BXK3308" s="137"/>
      <c r="BXL3308" s="137"/>
      <c r="BXM3308" s="137"/>
      <c r="BXN3308" s="137"/>
      <c r="BXO3308" s="137"/>
      <c r="BXP3308" s="137"/>
      <c r="BXQ3308" s="137"/>
      <c r="BXR3308" s="137"/>
      <c r="BXS3308" s="137"/>
      <c r="BXT3308" s="137"/>
      <c r="BXU3308" s="137"/>
      <c r="BXV3308" s="137"/>
      <c r="BXW3308" s="137"/>
      <c r="BXX3308" s="137"/>
      <c r="BXY3308" s="137"/>
      <c r="BXZ3308" s="137"/>
      <c r="BYA3308" s="137"/>
      <c r="BYB3308" s="137"/>
      <c r="BYC3308" s="137"/>
      <c r="BYD3308" s="137"/>
      <c r="BYE3308" s="137"/>
      <c r="BYF3308" s="137"/>
      <c r="BYG3308" s="137"/>
      <c r="BYH3308" s="137"/>
      <c r="BYI3308" s="137"/>
      <c r="BYJ3308" s="137"/>
      <c r="BYK3308" s="137"/>
      <c r="BYL3308" s="137"/>
      <c r="BYM3308" s="137"/>
      <c r="BYN3308" s="137"/>
      <c r="BYO3308" s="137"/>
      <c r="BYP3308" s="137"/>
      <c r="BYQ3308" s="137"/>
      <c r="BYR3308" s="137"/>
      <c r="BYS3308" s="137"/>
      <c r="BYT3308" s="137"/>
      <c r="BYU3308" s="137"/>
      <c r="BYV3308" s="137"/>
      <c r="BYW3308" s="137"/>
      <c r="BYX3308" s="137"/>
      <c r="BYY3308" s="137"/>
      <c r="BYZ3308" s="137"/>
      <c r="BZA3308" s="137"/>
      <c r="BZB3308" s="137"/>
      <c r="BZC3308" s="137"/>
      <c r="BZD3308" s="137"/>
      <c r="BZE3308" s="137"/>
      <c r="BZF3308" s="137"/>
      <c r="BZG3308" s="137"/>
      <c r="BZH3308" s="137"/>
      <c r="BZI3308" s="137"/>
      <c r="BZJ3308" s="137"/>
      <c r="BZK3308" s="137"/>
      <c r="BZL3308" s="137"/>
      <c r="BZM3308" s="137"/>
      <c r="BZN3308" s="137"/>
      <c r="BZO3308" s="137"/>
      <c r="BZP3308" s="137"/>
      <c r="BZQ3308" s="137"/>
      <c r="BZR3308" s="137"/>
      <c r="BZS3308" s="137"/>
      <c r="BZT3308" s="137"/>
      <c r="BZU3308" s="137"/>
      <c r="BZV3308" s="137"/>
      <c r="BZW3308" s="137"/>
      <c r="BZX3308" s="137"/>
      <c r="BZY3308" s="137"/>
      <c r="BZZ3308" s="137"/>
      <c r="CAA3308" s="137"/>
      <c r="CAB3308" s="137"/>
      <c r="CAC3308" s="137"/>
      <c r="CAD3308" s="137"/>
      <c r="CAE3308" s="137"/>
      <c r="CAF3308" s="137"/>
      <c r="CAG3308" s="137"/>
      <c r="CAH3308" s="137"/>
      <c r="CAI3308" s="137"/>
      <c r="CAJ3308" s="137"/>
      <c r="CAK3308" s="137"/>
      <c r="CAL3308" s="137"/>
      <c r="CAM3308" s="137"/>
      <c r="CAN3308" s="137"/>
      <c r="CAO3308" s="137"/>
      <c r="CAP3308" s="137"/>
      <c r="CAQ3308" s="137"/>
      <c r="CAR3308" s="137"/>
      <c r="CAS3308" s="137"/>
      <c r="CAT3308" s="137"/>
      <c r="CAU3308" s="137"/>
      <c r="CAV3308" s="137"/>
      <c r="CAW3308" s="137"/>
      <c r="CAX3308" s="137"/>
      <c r="CAY3308" s="137"/>
      <c r="CAZ3308" s="137"/>
      <c r="CBA3308" s="137"/>
      <c r="CBB3308" s="137"/>
      <c r="CBC3308" s="137"/>
      <c r="CBD3308" s="137"/>
      <c r="CBE3308" s="137"/>
      <c r="CBF3308" s="137"/>
      <c r="CBG3308" s="137"/>
      <c r="CBH3308" s="137"/>
      <c r="CBI3308" s="137"/>
      <c r="CBJ3308" s="137"/>
      <c r="CBK3308" s="137"/>
      <c r="CBL3308" s="137"/>
      <c r="CBM3308" s="137"/>
      <c r="CBN3308" s="137"/>
      <c r="CBO3308" s="137"/>
      <c r="CBP3308" s="137"/>
      <c r="CBQ3308" s="137"/>
      <c r="CBR3308" s="137"/>
      <c r="CBS3308" s="137"/>
      <c r="CBT3308" s="137"/>
      <c r="CBU3308" s="137"/>
      <c r="CBV3308" s="137"/>
      <c r="CBW3308" s="137"/>
      <c r="CBX3308" s="137"/>
      <c r="CBY3308" s="137"/>
      <c r="CBZ3308" s="137"/>
      <c r="CCA3308" s="137"/>
      <c r="CCB3308" s="137"/>
      <c r="CCC3308" s="137"/>
      <c r="CCD3308" s="137"/>
      <c r="CCE3308" s="137"/>
      <c r="CCF3308" s="137"/>
      <c r="CCG3308" s="137"/>
      <c r="CCH3308" s="137"/>
      <c r="CCI3308" s="137"/>
      <c r="CCJ3308" s="137"/>
      <c r="CCK3308" s="137"/>
      <c r="CCL3308" s="137"/>
      <c r="CCM3308" s="137"/>
      <c r="CCN3308" s="137"/>
      <c r="CCO3308" s="137"/>
      <c r="CCP3308" s="137"/>
      <c r="CCQ3308" s="137"/>
      <c r="CCR3308" s="137"/>
      <c r="CCS3308" s="137"/>
      <c r="CCT3308" s="137"/>
      <c r="CCU3308" s="137"/>
      <c r="CCV3308" s="137"/>
      <c r="CCW3308" s="137"/>
      <c r="CCX3308" s="137"/>
      <c r="CCY3308" s="137"/>
      <c r="CCZ3308" s="137"/>
      <c r="CDA3308" s="137"/>
      <c r="CDB3308" s="137"/>
      <c r="CDC3308" s="137"/>
      <c r="CDD3308" s="137"/>
      <c r="CDE3308" s="137"/>
      <c r="CDF3308" s="137"/>
      <c r="CDG3308" s="137"/>
      <c r="CDH3308" s="137"/>
      <c r="CDI3308" s="137"/>
      <c r="CDJ3308" s="137"/>
      <c r="CDK3308" s="137"/>
      <c r="CDL3308" s="137"/>
      <c r="CDM3308" s="137"/>
      <c r="CDN3308" s="137"/>
      <c r="CDO3308" s="137"/>
      <c r="CDP3308" s="137"/>
      <c r="CDQ3308" s="137"/>
      <c r="CDR3308" s="137"/>
      <c r="CDS3308" s="137"/>
      <c r="CDT3308" s="137"/>
      <c r="CDU3308" s="137"/>
      <c r="CDV3308" s="137"/>
      <c r="CDW3308" s="137"/>
      <c r="CDX3308" s="137"/>
      <c r="CDY3308" s="137"/>
      <c r="CDZ3308" s="137"/>
      <c r="CEA3308" s="137"/>
      <c r="CEB3308" s="137"/>
      <c r="CEC3308" s="137"/>
      <c r="CED3308" s="137"/>
      <c r="CEE3308" s="137"/>
      <c r="CEF3308" s="137"/>
      <c r="CEG3308" s="137"/>
      <c r="CEH3308" s="137"/>
      <c r="CEI3308" s="137"/>
      <c r="CEJ3308" s="137"/>
      <c r="CEK3308" s="137"/>
      <c r="CEL3308" s="137"/>
      <c r="CEM3308" s="137"/>
      <c r="CEN3308" s="137"/>
      <c r="CEO3308" s="137"/>
      <c r="CEP3308" s="137"/>
      <c r="CEQ3308" s="137"/>
      <c r="CER3308" s="137"/>
      <c r="CES3308" s="137"/>
      <c r="CET3308" s="137"/>
      <c r="CEU3308" s="137"/>
      <c r="CEV3308" s="137"/>
      <c r="CEW3308" s="137"/>
      <c r="CEX3308" s="137"/>
      <c r="CEY3308" s="137"/>
      <c r="CEZ3308" s="137"/>
      <c r="CFA3308" s="137"/>
      <c r="CFB3308" s="137"/>
      <c r="CFC3308" s="137"/>
      <c r="CFD3308" s="137"/>
      <c r="CFE3308" s="137"/>
      <c r="CFF3308" s="137"/>
      <c r="CFG3308" s="137"/>
      <c r="CFH3308" s="137"/>
      <c r="CFI3308" s="137"/>
      <c r="CFJ3308" s="137"/>
      <c r="CFK3308" s="137"/>
      <c r="CFL3308" s="137"/>
      <c r="CFM3308" s="137"/>
      <c r="CFN3308" s="137"/>
      <c r="CFO3308" s="137"/>
      <c r="CFP3308" s="137"/>
      <c r="CFQ3308" s="137"/>
      <c r="CFR3308" s="137"/>
      <c r="CFS3308" s="137"/>
      <c r="CFT3308" s="137"/>
      <c r="CFU3308" s="137"/>
      <c r="CFV3308" s="137"/>
      <c r="CFW3308" s="137"/>
      <c r="CFX3308" s="137"/>
      <c r="CFY3308" s="137"/>
      <c r="CFZ3308" s="137"/>
      <c r="CGA3308" s="137"/>
      <c r="CGB3308" s="137"/>
      <c r="CGC3308" s="137"/>
      <c r="CGD3308" s="137"/>
      <c r="CGE3308" s="137"/>
      <c r="CGF3308" s="137"/>
      <c r="CGG3308" s="137"/>
      <c r="CGH3308" s="137"/>
      <c r="CGI3308" s="137"/>
      <c r="CGJ3308" s="137"/>
      <c r="CGK3308" s="137"/>
      <c r="CGL3308" s="137"/>
      <c r="CGM3308" s="137"/>
      <c r="CGN3308" s="137"/>
      <c r="CGO3308" s="137"/>
      <c r="CGP3308" s="137"/>
      <c r="CGQ3308" s="137"/>
      <c r="CGR3308" s="137"/>
      <c r="CGS3308" s="137"/>
      <c r="CGT3308" s="137"/>
      <c r="CGU3308" s="137"/>
      <c r="CGV3308" s="137"/>
      <c r="CGW3308" s="137"/>
      <c r="CGX3308" s="137"/>
      <c r="CGY3308" s="137"/>
      <c r="CGZ3308" s="137"/>
      <c r="CHA3308" s="137"/>
      <c r="CHB3308" s="137"/>
      <c r="CHC3308" s="137"/>
      <c r="CHD3308" s="137"/>
      <c r="CHE3308" s="137"/>
      <c r="CHF3308" s="137"/>
      <c r="CHG3308" s="137"/>
      <c r="CHH3308" s="137"/>
      <c r="CHI3308" s="137"/>
      <c r="CHJ3308" s="137"/>
      <c r="CHK3308" s="137"/>
      <c r="CHL3308" s="137"/>
      <c r="CHM3308" s="137"/>
      <c r="CHN3308" s="137"/>
      <c r="CHO3308" s="137"/>
      <c r="CHP3308" s="137"/>
      <c r="CHQ3308" s="137"/>
      <c r="CHR3308" s="137"/>
      <c r="CHS3308" s="137"/>
      <c r="CHT3308" s="137"/>
      <c r="CHU3308" s="137"/>
      <c r="CHV3308" s="137"/>
      <c r="CHW3308" s="137"/>
      <c r="CHX3308" s="137"/>
      <c r="CHY3308" s="137"/>
      <c r="CHZ3308" s="137"/>
      <c r="CIA3308" s="137"/>
      <c r="CIB3308" s="137"/>
      <c r="CIC3308" s="137"/>
      <c r="CID3308" s="137"/>
      <c r="CIE3308" s="137"/>
      <c r="CIF3308" s="137"/>
      <c r="CIG3308" s="137"/>
      <c r="CIH3308" s="137"/>
      <c r="CII3308" s="137"/>
      <c r="CIJ3308" s="137"/>
      <c r="CIK3308" s="137"/>
      <c r="CIL3308" s="137"/>
      <c r="CIM3308" s="137"/>
      <c r="CIN3308" s="137"/>
      <c r="CIO3308" s="137"/>
      <c r="CIP3308" s="137"/>
      <c r="CIQ3308" s="137"/>
      <c r="CIR3308" s="137"/>
      <c r="CIS3308" s="137"/>
      <c r="CIT3308" s="137"/>
      <c r="CIU3308" s="137"/>
      <c r="CIV3308" s="137"/>
      <c r="CIW3308" s="137"/>
      <c r="CIX3308" s="137"/>
      <c r="CIY3308" s="137"/>
      <c r="CIZ3308" s="137"/>
      <c r="CJA3308" s="137"/>
      <c r="CJB3308" s="137"/>
      <c r="CJC3308" s="137"/>
      <c r="CJD3308" s="137"/>
      <c r="CJE3308" s="137"/>
      <c r="CJF3308" s="137"/>
      <c r="CJG3308" s="137"/>
      <c r="CJH3308" s="137"/>
      <c r="CJI3308" s="137"/>
      <c r="CJJ3308" s="137"/>
      <c r="CJK3308" s="137"/>
      <c r="CJL3308" s="137"/>
      <c r="CJM3308" s="137"/>
      <c r="CJN3308" s="137"/>
      <c r="CJO3308" s="137"/>
      <c r="CJP3308" s="137"/>
      <c r="CJQ3308" s="137"/>
      <c r="CJR3308" s="137"/>
      <c r="CJS3308" s="137"/>
      <c r="CJT3308" s="137"/>
      <c r="CJU3308" s="137"/>
      <c r="CJV3308" s="137"/>
      <c r="CJW3308" s="137"/>
      <c r="CJX3308" s="137"/>
      <c r="CJY3308" s="137"/>
      <c r="CJZ3308" s="137"/>
      <c r="CKA3308" s="137"/>
      <c r="CKB3308" s="137"/>
      <c r="CKC3308" s="137"/>
      <c r="CKD3308" s="137"/>
      <c r="CKE3308" s="137"/>
      <c r="CKF3308" s="137"/>
      <c r="CKG3308" s="137"/>
      <c r="CKH3308" s="137"/>
      <c r="CKI3308" s="137"/>
      <c r="CKJ3308" s="137"/>
      <c r="CKK3308" s="137"/>
      <c r="CKL3308" s="137"/>
      <c r="CKM3308" s="137"/>
      <c r="CKN3308" s="137"/>
      <c r="CKO3308" s="137"/>
      <c r="CKP3308" s="137"/>
      <c r="CKQ3308" s="137"/>
      <c r="CKR3308" s="137"/>
      <c r="CKS3308" s="137"/>
      <c r="CKT3308" s="137"/>
      <c r="CKU3308" s="137"/>
      <c r="CKV3308" s="137"/>
      <c r="CKW3308" s="137"/>
      <c r="CKX3308" s="137"/>
      <c r="CKY3308" s="137"/>
      <c r="CKZ3308" s="137"/>
      <c r="CLA3308" s="137"/>
      <c r="CLB3308" s="137"/>
      <c r="CLC3308" s="137"/>
      <c r="CLD3308" s="137"/>
      <c r="CLE3308" s="137"/>
      <c r="CLF3308" s="137"/>
      <c r="CLG3308" s="137"/>
      <c r="CLH3308" s="137"/>
      <c r="CLI3308" s="137"/>
      <c r="CLJ3308" s="137"/>
      <c r="CLK3308" s="137"/>
      <c r="CLL3308" s="137"/>
      <c r="CLM3308" s="137"/>
      <c r="CLN3308" s="137"/>
      <c r="CLO3308" s="137"/>
      <c r="CLP3308" s="137"/>
      <c r="CLQ3308" s="137"/>
      <c r="CLR3308" s="137"/>
      <c r="CLS3308" s="137"/>
      <c r="CLT3308" s="137"/>
      <c r="CLU3308" s="137"/>
      <c r="CLV3308" s="137"/>
      <c r="CLW3308" s="137"/>
      <c r="CLX3308" s="137"/>
      <c r="CLY3308" s="137"/>
      <c r="CLZ3308" s="137"/>
      <c r="CMA3308" s="137"/>
      <c r="CMB3308" s="137"/>
      <c r="CMC3308" s="137"/>
      <c r="CMD3308" s="137"/>
      <c r="CME3308" s="137"/>
      <c r="CMF3308" s="137"/>
      <c r="CMG3308" s="137"/>
      <c r="CMH3308" s="137"/>
      <c r="CMI3308" s="137"/>
      <c r="CMJ3308" s="137"/>
      <c r="CMK3308" s="137"/>
      <c r="CML3308" s="137"/>
      <c r="CMM3308" s="137"/>
      <c r="CMN3308" s="137"/>
      <c r="CMO3308" s="137"/>
      <c r="CMP3308" s="137"/>
      <c r="CMQ3308" s="137"/>
      <c r="CMR3308" s="137"/>
      <c r="CMS3308" s="137"/>
      <c r="CMT3308" s="137"/>
      <c r="CMU3308" s="137"/>
      <c r="CMV3308" s="137"/>
      <c r="CMW3308" s="137"/>
      <c r="CMX3308" s="137"/>
      <c r="CMY3308" s="137"/>
      <c r="CMZ3308" s="137"/>
      <c r="CNA3308" s="137"/>
      <c r="CNB3308" s="137"/>
      <c r="CNC3308" s="137"/>
      <c r="CND3308" s="137"/>
      <c r="CNE3308" s="137"/>
      <c r="CNF3308" s="137"/>
      <c r="CNG3308" s="137"/>
      <c r="CNH3308" s="137"/>
      <c r="CNI3308" s="137"/>
      <c r="CNJ3308" s="137"/>
      <c r="CNK3308" s="137"/>
      <c r="CNL3308" s="137"/>
      <c r="CNM3308" s="137"/>
      <c r="CNN3308" s="137"/>
      <c r="CNO3308" s="137"/>
      <c r="CNP3308" s="137"/>
      <c r="CNQ3308" s="137"/>
      <c r="CNR3308" s="137"/>
      <c r="CNS3308" s="137"/>
      <c r="CNT3308" s="137"/>
      <c r="CNU3308" s="137"/>
      <c r="CNV3308" s="137"/>
      <c r="CNW3308" s="137"/>
      <c r="CNX3308" s="137"/>
      <c r="CNY3308" s="137"/>
      <c r="CNZ3308" s="137"/>
      <c r="COA3308" s="137"/>
      <c r="COB3308" s="137"/>
      <c r="COC3308" s="137"/>
      <c r="COD3308" s="137"/>
      <c r="COE3308" s="137"/>
      <c r="COF3308" s="137"/>
      <c r="COG3308" s="137"/>
      <c r="COH3308" s="137"/>
      <c r="COI3308" s="137"/>
      <c r="COJ3308" s="137"/>
      <c r="COK3308" s="137"/>
      <c r="COL3308" s="137"/>
      <c r="COM3308" s="137"/>
      <c r="CON3308" s="137"/>
      <c r="COO3308" s="137"/>
      <c r="COP3308" s="137"/>
      <c r="COQ3308" s="137"/>
      <c r="COR3308" s="137"/>
      <c r="COS3308" s="137"/>
      <c r="COT3308" s="137"/>
      <c r="COU3308" s="137"/>
      <c r="COV3308" s="137"/>
      <c r="COW3308" s="137"/>
      <c r="COX3308" s="137"/>
      <c r="COY3308" s="137"/>
      <c r="COZ3308" s="137"/>
      <c r="CPA3308" s="137"/>
      <c r="CPB3308" s="137"/>
      <c r="CPC3308" s="137"/>
      <c r="CPD3308" s="137"/>
      <c r="CPE3308" s="137"/>
      <c r="CPF3308" s="137"/>
      <c r="CPG3308" s="137"/>
      <c r="CPH3308" s="137"/>
      <c r="CPI3308" s="137"/>
      <c r="CPJ3308" s="137"/>
      <c r="CPK3308" s="137"/>
      <c r="CPL3308" s="137"/>
      <c r="CPM3308" s="137"/>
      <c r="CPN3308" s="137"/>
      <c r="CPO3308" s="137"/>
      <c r="CPP3308" s="137"/>
      <c r="CPQ3308" s="137"/>
      <c r="CPR3308" s="137"/>
      <c r="CPS3308" s="137"/>
      <c r="CPT3308" s="137"/>
      <c r="CPU3308" s="137"/>
      <c r="CPV3308" s="137"/>
      <c r="CPW3308" s="137"/>
      <c r="CPX3308" s="137"/>
      <c r="CPY3308" s="137"/>
      <c r="CPZ3308" s="137"/>
      <c r="CQA3308" s="137"/>
      <c r="CQB3308" s="137"/>
      <c r="CQC3308" s="137"/>
      <c r="CQD3308" s="137"/>
      <c r="CQE3308" s="137"/>
      <c r="CQF3308" s="137"/>
      <c r="CQG3308" s="137"/>
      <c r="CQH3308" s="137"/>
      <c r="CQI3308" s="137"/>
      <c r="CQJ3308" s="137"/>
      <c r="CQK3308" s="137"/>
      <c r="CQL3308" s="137"/>
      <c r="CQM3308" s="137"/>
      <c r="CQN3308" s="137"/>
      <c r="CQO3308" s="137"/>
      <c r="CQP3308" s="137"/>
      <c r="CQQ3308" s="137"/>
      <c r="CQR3308" s="137"/>
      <c r="CQS3308" s="137"/>
      <c r="CQT3308" s="137"/>
      <c r="CQU3308" s="137"/>
      <c r="CQV3308" s="137"/>
      <c r="CQW3308" s="137"/>
      <c r="CQX3308" s="137"/>
      <c r="CQY3308" s="137"/>
      <c r="CQZ3308" s="137"/>
      <c r="CRA3308" s="137"/>
      <c r="CRB3308" s="137"/>
      <c r="CRC3308" s="137"/>
      <c r="CRD3308" s="137"/>
      <c r="CRE3308" s="137"/>
      <c r="CRF3308" s="137"/>
      <c r="CRG3308" s="137"/>
      <c r="CRH3308" s="137"/>
      <c r="CRI3308" s="137"/>
      <c r="CRJ3308" s="137"/>
      <c r="CRK3308" s="137"/>
      <c r="CRL3308" s="137"/>
      <c r="CRM3308" s="137"/>
      <c r="CRN3308" s="137"/>
      <c r="CRO3308" s="137"/>
      <c r="CRP3308" s="137"/>
      <c r="CRQ3308" s="137"/>
      <c r="CRR3308" s="137"/>
      <c r="CRS3308" s="137"/>
      <c r="CRT3308" s="137"/>
      <c r="CRU3308" s="137"/>
      <c r="CRV3308" s="137"/>
      <c r="CRW3308" s="137"/>
      <c r="CRX3308" s="137"/>
      <c r="CRY3308" s="137"/>
      <c r="CRZ3308" s="137"/>
      <c r="CSA3308" s="137"/>
      <c r="CSB3308" s="137"/>
      <c r="CSC3308" s="137"/>
      <c r="CSD3308" s="137"/>
      <c r="CSE3308" s="137"/>
      <c r="CSF3308" s="137"/>
      <c r="CSG3308" s="137"/>
      <c r="CSH3308" s="137"/>
      <c r="CSI3308" s="137"/>
      <c r="CSJ3308" s="137"/>
      <c r="CSK3308" s="137"/>
      <c r="CSL3308" s="137"/>
      <c r="CSM3308" s="137"/>
      <c r="CSN3308" s="137"/>
      <c r="CSO3308" s="137"/>
      <c r="CSP3308" s="137"/>
      <c r="CSQ3308" s="137"/>
      <c r="CSR3308" s="137"/>
      <c r="CSS3308" s="137"/>
      <c r="CST3308" s="137"/>
      <c r="CSU3308" s="137"/>
      <c r="CSV3308" s="137"/>
      <c r="CSW3308" s="137"/>
      <c r="CSX3308" s="137"/>
      <c r="CSY3308" s="137"/>
      <c r="CSZ3308" s="137"/>
      <c r="CTA3308" s="137"/>
      <c r="CTB3308" s="137"/>
      <c r="CTC3308" s="137"/>
      <c r="CTD3308" s="137"/>
      <c r="CTE3308" s="137"/>
      <c r="CTF3308" s="137"/>
      <c r="CTG3308" s="137"/>
      <c r="CTH3308" s="137"/>
      <c r="CTI3308" s="137"/>
      <c r="CTJ3308" s="137"/>
      <c r="CTK3308" s="137"/>
      <c r="CTL3308" s="137"/>
      <c r="CTM3308" s="137"/>
      <c r="CTN3308" s="137"/>
      <c r="CTO3308" s="137"/>
      <c r="CTP3308" s="137"/>
      <c r="CTQ3308" s="137"/>
      <c r="CTR3308" s="137"/>
      <c r="CTS3308" s="137"/>
      <c r="CTT3308" s="137"/>
      <c r="CTU3308" s="137"/>
      <c r="CTV3308" s="137"/>
      <c r="CTW3308" s="137"/>
      <c r="CTX3308" s="137"/>
      <c r="CTY3308" s="137"/>
      <c r="CTZ3308" s="137"/>
      <c r="CUA3308" s="137"/>
      <c r="CUB3308" s="137"/>
      <c r="CUC3308" s="137"/>
      <c r="CUD3308" s="137"/>
      <c r="CUE3308" s="137"/>
      <c r="CUF3308" s="137"/>
      <c r="CUG3308" s="137"/>
      <c r="CUH3308" s="137"/>
      <c r="CUI3308" s="137"/>
      <c r="CUJ3308" s="137"/>
      <c r="CUK3308" s="137"/>
      <c r="CUL3308" s="137"/>
      <c r="CUM3308" s="137"/>
      <c r="CUN3308" s="137"/>
      <c r="CUO3308" s="137"/>
      <c r="CUP3308" s="137"/>
      <c r="CUQ3308" s="137"/>
      <c r="CUR3308" s="137"/>
      <c r="CUS3308" s="137"/>
      <c r="CUT3308" s="137"/>
      <c r="CUU3308" s="137"/>
      <c r="CUV3308" s="137"/>
      <c r="CUW3308" s="137"/>
      <c r="CUX3308" s="137"/>
      <c r="CUY3308" s="137"/>
      <c r="CUZ3308" s="137"/>
      <c r="CVA3308" s="137"/>
      <c r="CVB3308" s="137"/>
      <c r="CVC3308" s="137"/>
      <c r="CVD3308" s="137"/>
      <c r="CVE3308" s="137"/>
      <c r="CVF3308" s="137"/>
      <c r="CVG3308" s="137"/>
      <c r="CVH3308" s="137"/>
      <c r="CVI3308" s="137"/>
      <c r="CVJ3308" s="137"/>
      <c r="CVK3308" s="137"/>
      <c r="CVL3308" s="137"/>
      <c r="CVM3308" s="137"/>
      <c r="CVN3308" s="137"/>
      <c r="CVO3308" s="137"/>
      <c r="CVP3308" s="137"/>
      <c r="CVQ3308" s="137"/>
      <c r="CVR3308" s="137"/>
      <c r="CVS3308" s="137"/>
      <c r="CVT3308" s="137"/>
      <c r="CVU3308" s="137"/>
      <c r="CVV3308" s="137"/>
      <c r="CVW3308" s="137"/>
      <c r="CVX3308" s="137"/>
      <c r="CVY3308" s="137"/>
      <c r="CVZ3308" s="137"/>
      <c r="CWA3308" s="137"/>
      <c r="CWB3308" s="137"/>
      <c r="CWC3308" s="137"/>
      <c r="CWD3308" s="137"/>
      <c r="CWE3308" s="137"/>
      <c r="CWF3308" s="137"/>
      <c r="CWG3308" s="137"/>
      <c r="CWH3308" s="137"/>
      <c r="CWI3308" s="137"/>
      <c r="CWJ3308" s="137"/>
      <c r="CWK3308" s="137"/>
      <c r="CWL3308" s="137"/>
      <c r="CWM3308" s="137"/>
      <c r="CWN3308" s="137"/>
      <c r="CWO3308" s="137"/>
      <c r="CWP3308" s="137"/>
      <c r="CWQ3308" s="137"/>
      <c r="CWR3308" s="137"/>
      <c r="CWS3308" s="137"/>
      <c r="CWT3308" s="137"/>
      <c r="CWU3308" s="137"/>
      <c r="CWV3308" s="137"/>
      <c r="CWW3308" s="137"/>
      <c r="CWX3308" s="137"/>
      <c r="CWY3308" s="137"/>
      <c r="CWZ3308" s="137"/>
      <c r="CXA3308" s="137"/>
      <c r="CXB3308" s="137"/>
      <c r="CXC3308" s="137"/>
      <c r="CXD3308" s="137"/>
      <c r="CXE3308" s="137"/>
      <c r="CXF3308" s="137"/>
      <c r="CXG3308" s="137"/>
      <c r="CXH3308" s="137"/>
      <c r="CXI3308" s="137"/>
      <c r="CXJ3308" s="137"/>
      <c r="CXK3308" s="137"/>
      <c r="CXL3308" s="137"/>
      <c r="CXM3308" s="137"/>
      <c r="CXN3308" s="137"/>
      <c r="CXO3308" s="137"/>
      <c r="CXP3308" s="137"/>
      <c r="CXQ3308" s="137"/>
      <c r="CXR3308" s="137"/>
      <c r="CXS3308" s="137"/>
      <c r="CXT3308" s="137"/>
      <c r="CXU3308" s="137"/>
      <c r="CXV3308" s="137"/>
      <c r="CXW3308" s="137"/>
      <c r="CXX3308" s="137"/>
      <c r="CXY3308" s="137"/>
      <c r="CXZ3308" s="137"/>
      <c r="CYA3308" s="137"/>
      <c r="CYB3308" s="137"/>
      <c r="CYC3308" s="137"/>
      <c r="CYD3308" s="137"/>
      <c r="CYE3308" s="137"/>
      <c r="CYF3308" s="137"/>
      <c r="CYG3308" s="137"/>
      <c r="CYH3308" s="137"/>
      <c r="CYI3308" s="137"/>
      <c r="CYJ3308" s="137"/>
      <c r="CYK3308" s="137"/>
      <c r="CYL3308" s="137"/>
      <c r="CYM3308" s="137"/>
      <c r="CYN3308" s="137"/>
      <c r="CYO3308" s="137"/>
      <c r="CYP3308" s="137"/>
      <c r="CYQ3308" s="137"/>
      <c r="CYR3308" s="137"/>
      <c r="CYS3308" s="137"/>
      <c r="CYT3308" s="137"/>
      <c r="CYU3308" s="137"/>
      <c r="CYV3308" s="137"/>
      <c r="CYW3308" s="137"/>
      <c r="CYX3308" s="137"/>
      <c r="CYY3308" s="137"/>
      <c r="CYZ3308" s="137"/>
      <c r="CZA3308" s="137"/>
      <c r="CZB3308" s="137"/>
      <c r="CZC3308" s="137"/>
      <c r="CZD3308" s="137"/>
      <c r="CZE3308" s="137"/>
      <c r="CZF3308" s="137"/>
      <c r="CZG3308" s="137"/>
      <c r="CZH3308" s="137"/>
      <c r="CZI3308" s="137"/>
      <c r="CZJ3308" s="137"/>
      <c r="CZK3308" s="137"/>
      <c r="CZL3308" s="137"/>
      <c r="CZM3308" s="137"/>
      <c r="CZN3308" s="137"/>
      <c r="CZO3308" s="137"/>
      <c r="CZP3308" s="137"/>
      <c r="CZQ3308" s="137"/>
      <c r="CZR3308" s="137"/>
      <c r="CZS3308" s="137"/>
      <c r="CZT3308" s="137"/>
      <c r="CZU3308" s="137"/>
      <c r="CZV3308" s="137"/>
      <c r="CZW3308" s="137"/>
      <c r="CZX3308" s="137"/>
      <c r="CZY3308" s="137"/>
      <c r="CZZ3308" s="137"/>
      <c r="DAA3308" s="137"/>
      <c r="DAB3308" s="137"/>
      <c r="DAC3308" s="137"/>
      <c r="DAD3308" s="137"/>
      <c r="DAE3308" s="137"/>
      <c r="DAF3308" s="137"/>
      <c r="DAG3308" s="137"/>
      <c r="DAH3308" s="137"/>
      <c r="DAI3308" s="137"/>
      <c r="DAJ3308" s="137"/>
      <c r="DAK3308" s="137"/>
      <c r="DAL3308" s="137"/>
      <c r="DAM3308" s="137"/>
      <c r="DAN3308" s="137"/>
      <c r="DAO3308" s="137"/>
      <c r="DAP3308" s="137"/>
      <c r="DAQ3308" s="137"/>
      <c r="DAR3308" s="137"/>
      <c r="DAS3308" s="137"/>
      <c r="DAT3308" s="137"/>
      <c r="DAU3308" s="137"/>
      <c r="DAV3308" s="137"/>
      <c r="DAW3308" s="137"/>
      <c r="DAX3308" s="137"/>
      <c r="DAY3308" s="137"/>
      <c r="DAZ3308" s="137"/>
      <c r="DBA3308" s="137"/>
      <c r="DBB3308" s="137"/>
      <c r="DBC3308" s="137"/>
      <c r="DBD3308" s="137"/>
      <c r="DBE3308" s="137"/>
      <c r="DBF3308" s="137"/>
      <c r="DBG3308" s="137"/>
      <c r="DBH3308" s="137"/>
      <c r="DBI3308" s="137"/>
      <c r="DBJ3308" s="137"/>
      <c r="DBK3308" s="137"/>
      <c r="DBL3308" s="137"/>
      <c r="DBM3308" s="137"/>
      <c r="DBN3308" s="137"/>
      <c r="DBO3308" s="137"/>
      <c r="DBP3308" s="137"/>
      <c r="DBQ3308" s="137"/>
      <c r="DBR3308" s="137"/>
      <c r="DBS3308" s="137"/>
      <c r="DBT3308" s="137"/>
      <c r="DBU3308" s="137"/>
      <c r="DBV3308" s="137"/>
      <c r="DBW3308" s="137"/>
      <c r="DBX3308" s="137"/>
      <c r="DBY3308" s="137"/>
      <c r="DBZ3308" s="137"/>
      <c r="DCA3308" s="137"/>
      <c r="DCB3308" s="137"/>
      <c r="DCC3308" s="137"/>
      <c r="DCD3308" s="137"/>
      <c r="DCE3308" s="137"/>
      <c r="DCF3308" s="137"/>
      <c r="DCG3308" s="137"/>
      <c r="DCH3308" s="137"/>
      <c r="DCI3308" s="137"/>
      <c r="DCJ3308" s="137"/>
      <c r="DCK3308" s="137"/>
      <c r="DCL3308" s="137"/>
      <c r="DCM3308" s="137"/>
      <c r="DCN3308" s="137"/>
      <c r="DCO3308" s="137"/>
      <c r="DCP3308" s="137"/>
      <c r="DCQ3308" s="137"/>
      <c r="DCR3308" s="137"/>
      <c r="DCS3308" s="137"/>
      <c r="DCT3308" s="137"/>
      <c r="DCU3308" s="137"/>
      <c r="DCV3308" s="137"/>
      <c r="DCW3308" s="137"/>
      <c r="DCX3308" s="137"/>
      <c r="DCY3308" s="137"/>
      <c r="DCZ3308" s="137"/>
      <c r="DDA3308" s="137"/>
      <c r="DDB3308" s="137"/>
      <c r="DDC3308" s="137"/>
      <c r="DDD3308" s="137"/>
      <c r="DDE3308" s="137"/>
      <c r="DDF3308" s="137"/>
      <c r="DDG3308" s="137"/>
      <c r="DDH3308" s="137"/>
      <c r="DDI3308" s="137"/>
      <c r="DDJ3308" s="137"/>
      <c r="DDK3308" s="137"/>
      <c r="DDL3308" s="137"/>
      <c r="DDM3308" s="137"/>
      <c r="DDN3308" s="137"/>
      <c r="DDO3308" s="137"/>
      <c r="DDP3308" s="137"/>
      <c r="DDQ3308" s="137"/>
      <c r="DDR3308" s="137"/>
      <c r="DDS3308" s="137"/>
      <c r="DDT3308" s="137"/>
      <c r="DDU3308" s="137"/>
      <c r="DDV3308" s="137"/>
      <c r="DDW3308" s="137"/>
      <c r="DDX3308" s="137"/>
      <c r="DDY3308" s="137"/>
      <c r="DDZ3308" s="137"/>
      <c r="DEA3308" s="137"/>
      <c r="DEB3308" s="137"/>
      <c r="DEC3308" s="137"/>
      <c r="DED3308" s="137"/>
      <c r="DEE3308" s="137"/>
      <c r="DEF3308" s="137"/>
      <c r="DEG3308" s="137"/>
      <c r="DEH3308" s="137"/>
      <c r="DEI3308" s="137"/>
      <c r="DEJ3308" s="137"/>
      <c r="DEK3308" s="137"/>
      <c r="DEL3308" s="137"/>
      <c r="DEM3308" s="137"/>
      <c r="DEN3308" s="137"/>
      <c r="DEO3308" s="137"/>
      <c r="DEP3308" s="137"/>
      <c r="DEQ3308" s="137"/>
      <c r="DER3308" s="137"/>
      <c r="DES3308" s="137"/>
      <c r="DET3308" s="137"/>
      <c r="DEU3308" s="137"/>
      <c r="DEV3308" s="137"/>
      <c r="DEW3308" s="137"/>
      <c r="DEX3308" s="137"/>
      <c r="DEY3308" s="137"/>
      <c r="DEZ3308" s="137"/>
      <c r="DFA3308" s="137"/>
      <c r="DFB3308" s="137"/>
      <c r="DFC3308" s="137"/>
      <c r="DFD3308" s="137"/>
      <c r="DFE3308" s="137"/>
      <c r="DFF3308" s="137"/>
      <c r="DFG3308" s="137"/>
      <c r="DFH3308" s="137"/>
      <c r="DFI3308" s="137"/>
      <c r="DFJ3308" s="137"/>
      <c r="DFK3308" s="137"/>
      <c r="DFL3308" s="137"/>
      <c r="DFM3308" s="137"/>
      <c r="DFN3308" s="137"/>
      <c r="DFO3308" s="137"/>
      <c r="DFP3308" s="137"/>
      <c r="DFQ3308" s="137"/>
      <c r="DFR3308" s="137"/>
      <c r="DFS3308" s="137"/>
      <c r="DFT3308" s="137"/>
      <c r="DFU3308" s="137"/>
      <c r="DFV3308" s="137"/>
      <c r="DFW3308" s="137"/>
      <c r="DFX3308" s="137"/>
      <c r="DFY3308" s="137"/>
      <c r="DFZ3308" s="137"/>
      <c r="DGA3308" s="137"/>
      <c r="DGB3308" s="137"/>
      <c r="DGC3308" s="137"/>
      <c r="DGD3308" s="137"/>
      <c r="DGE3308" s="137"/>
      <c r="DGF3308" s="137"/>
      <c r="DGG3308" s="137"/>
      <c r="DGH3308" s="137"/>
      <c r="DGI3308" s="137"/>
      <c r="DGJ3308" s="137"/>
      <c r="DGK3308" s="137"/>
      <c r="DGL3308" s="137"/>
      <c r="DGM3308" s="137"/>
      <c r="DGN3308" s="137"/>
      <c r="DGO3308" s="137"/>
      <c r="DGP3308" s="137"/>
      <c r="DGQ3308" s="137"/>
      <c r="DGR3308" s="137"/>
      <c r="DGS3308" s="137"/>
      <c r="DGT3308" s="137"/>
      <c r="DGU3308" s="137"/>
      <c r="DGV3308" s="137"/>
      <c r="DGW3308" s="137"/>
      <c r="DGX3308" s="137"/>
      <c r="DGY3308" s="137"/>
      <c r="DGZ3308" s="137"/>
      <c r="DHA3308" s="137"/>
      <c r="DHB3308" s="137"/>
      <c r="DHC3308" s="137"/>
      <c r="DHD3308" s="137"/>
      <c r="DHE3308" s="137"/>
      <c r="DHF3308" s="137"/>
      <c r="DHG3308" s="137"/>
      <c r="DHH3308" s="137"/>
      <c r="DHI3308" s="137"/>
      <c r="DHJ3308" s="137"/>
      <c r="DHK3308" s="137"/>
      <c r="DHL3308" s="137"/>
      <c r="DHM3308" s="137"/>
      <c r="DHN3308" s="137"/>
      <c r="DHO3308" s="137"/>
    </row>
    <row r="3309" spans="1:2927" s="148" customFormat="1" ht="28" outlineLevel="1" x14ac:dyDescent="0.35">
      <c r="A3309" s="161" t="s">
        <v>4562</v>
      </c>
      <c r="B3309" s="163" t="s">
        <v>4563</v>
      </c>
      <c r="C3309" s="64"/>
      <c r="D3309" s="404">
        <v>2131</v>
      </c>
      <c r="E3309" s="66">
        <f>E3318</f>
        <v>5340000</v>
      </c>
      <c r="F3309" s="65"/>
      <c r="G3309" s="65"/>
      <c r="H3309" s="65"/>
      <c r="I3309" s="66">
        <f t="shared" si="201"/>
        <v>5340000</v>
      </c>
      <c r="J3309" s="66">
        <f>J3318</f>
        <v>5340000</v>
      </c>
      <c r="K3309" s="65"/>
      <c r="L3309" s="65"/>
      <c r="M3309" s="65"/>
      <c r="N3309" s="66">
        <f t="shared" si="200"/>
        <v>5340000</v>
      </c>
      <c r="O3309" s="67">
        <f>O3310</f>
        <v>46055</v>
      </c>
      <c r="P3309" s="67">
        <f>P3318</f>
        <v>46203</v>
      </c>
      <c r="Q3309" s="68"/>
      <c r="R3309" s="71" t="s">
        <v>33</v>
      </c>
      <c r="S3309" s="71" t="s">
        <v>45</v>
      </c>
      <c r="T3309" s="71" t="s">
        <v>414</v>
      </c>
      <c r="U3309" s="147"/>
      <c r="V3309" s="137"/>
      <c r="W3309" s="137"/>
      <c r="X3309" s="137"/>
      <c r="Y3309" s="137"/>
      <c r="Z3309" s="137"/>
      <c r="AA3309" s="137"/>
      <c r="AB3309" s="137"/>
      <c r="AC3309" s="137"/>
      <c r="AD3309" s="137"/>
      <c r="AE3309" s="137"/>
      <c r="AF3309" s="137"/>
      <c r="AG3309" s="137"/>
      <c r="AH3309" s="137"/>
      <c r="AI3309" s="137"/>
      <c r="AJ3309" s="137"/>
      <c r="AK3309" s="137"/>
      <c r="AL3309" s="137"/>
      <c r="AM3309" s="137"/>
      <c r="AN3309" s="137"/>
      <c r="AO3309" s="137"/>
      <c r="AP3309" s="137"/>
      <c r="AQ3309" s="137"/>
      <c r="AR3309" s="137"/>
      <c r="AS3309" s="137"/>
      <c r="AT3309" s="137"/>
      <c r="AU3309" s="137"/>
      <c r="AV3309" s="137"/>
      <c r="AW3309" s="137"/>
      <c r="AX3309" s="137"/>
      <c r="AY3309" s="137"/>
      <c r="AZ3309" s="137"/>
      <c r="BA3309" s="137"/>
      <c r="BB3309" s="137"/>
      <c r="BC3309" s="137"/>
      <c r="BD3309" s="137"/>
      <c r="BE3309" s="137"/>
      <c r="BF3309" s="137"/>
      <c r="BG3309" s="137"/>
      <c r="BH3309" s="137"/>
      <c r="BI3309" s="137"/>
      <c r="BJ3309" s="137"/>
      <c r="BK3309" s="137"/>
      <c r="BL3309" s="137"/>
      <c r="BM3309" s="137"/>
      <c r="BN3309" s="137"/>
      <c r="BO3309" s="137"/>
      <c r="BP3309" s="137"/>
      <c r="BQ3309" s="137"/>
      <c r="BR3309" s="137"/>
      <c r="BS3309" s="137"/>
      <c r="BT3309" s="137"/>
      <c r="BU3309" s="137"/>
      <c r="BV3309" s="137"/>
      <c r="BW3309" s="137"/>
      <c r="BX3309" s="137"/>
      <c r="BY3309" s="137"/>
      <c r="BZ3309" s="137"/>
      <c r="CA3309" s="137"/>
      <c r="CB3309" s="137"/>
      <c r="CC3309" s="137"/>
      <c r="CD3309" s="137"/>
      <c r="CE3309" s="137"/>
      <c r="CF3309" s="137"/>
      <c r="CG3309" s="137"/>
      <c r="CH3309" s="137"/>
      <c r="CI3309" s="137"/>
      <c r="CJ3309" s="137"/>
      <c r="CK3309" s="137"/>
      <c r="CL3309" s="137"/>
      <c r="CM3309" s="137"/>
      <c r="CN3309" s="137"/>
      <c r="CO3309" s="137"/>
      <c r="CP3309" s="137"/>
      <c r="CQ3309" s="137"/>
      <c r="CR3309" s="137"/>
      <c r="CS3309" s="137"/>
      <c r="CT3309" s="137"/>
      <c r="CU3309" s="137"/>
      <c r="CV3309" s="137"/>
      <c r="CW3309" s="137"/>
      <c r="CX3309" s="137"/>
      <c r="CY3309" s="137"/>
      <c r="CZ3309" s="137"/>
      <c r="DA3309" s="137"/>
      <c r="DB3309" s="137"/>
      <c r="DC3309" s="137"/>
      <c r="DD3309" s="137"/>
      <c r="DE3309" s="137"/>
      <c r="DF3309" s="137"/>
      <c r="DG3309" s="137"/>
      <c r="DH3309" s="137"/>
      <c r="DI3309" s="137"/>
      <c r="DJ3309" s="137"/>
      <c r="DK3309" s="137"/>
      <c r="DL3309" s="137"/>
      <c r="DM3309" s="137"/>
      <c r="DN3309" s="137"/>
      <c r="DO3309" s="137"/>
      <c r="DP3309" s="137"/>
      <c r="DQ3309" s="137"/>
      <c r="DR3309" s="137"/>
      <c r="DS3309" s="137"/>
      <c r="DT3309" s="137"/>
      <c r="DU3309" s="137"/>
      <c r="DV3309" s="137"/>
      <c r="DW3309" s="137"/>
      <c r="DX3309" s="137"/>
      <c r="DY3309" s="137"/>
      <c r="DZ3309" s="137"/>
      <c r="EA3309" s="137"/>
      <c r="EB3309" s="137"/>
      <c r="EC3309" s="137"/>
      <c r="ED3309" s="137"/>
      <c r="EE3309" s="137"/>
      <c r="EF3309" s="137"/>
      <c r="EG3309" s="137"/>
      <c r="EH3309" s="137"/>
      <c r="EI3309" s="137"/>
      <c r="EJ3309" s="137"/>
      <c r="EK3309" s="137"/>
      <c r="EL3309" s="137"/>
      <c r="EM3309" s="137"/>
      <c r="EN3309" s="137"/>
      <c r="EO3309" s="137"/>
      <c r="EP3309" s="137"/>
      <c r="EQ3309" s="137"/>
      <c r="ER3309" s="137"/>
      <c r="ES3309" s="137"/>
      <c r="ET3309" s="137"/>
      <c r="EU3309" s="137"/>
      <c r="EV3309" s="137"/>
      <c r="EW3309" s="137"/>
      <c r="EX3309" s="137"/>
      <c r="EY3309" s="137"/>
      <c r="EZ3309" s="137"/>
      <c r="FA3309" s="137"/>
      <c r="FB3309" s="137"/>
      <c r="FC3309" s="137"/>
      <c r="FD3309" s="137"/>
      <c r="FE3309" s="137"/>
      <c r="FF3309" s="137"/>
      <c r="FG3309" s="137"/>
      <c r="FH3309" s="137"/>
      <c r="FI3309" s="137"/>
      <c r="FJ3309" s="137"/>
      <c r="FK3309" s="137"/>
      <c r="FL3309" s="137"/>
      <c r="FM3309" s="137"/>
      <c r="FN3309" s="137"/>
      <c r="FO3309" s="137"/>
      <c r="FP3309" s="137"/>
      <c r="FQ3309" s="137"/>
      <c r="FR3309" s="137"/>
      <c r="FS3309" s="137"/>
      <c r="FT3309" s="137"/>
      <c r="FU3309" s="137"/>
      <c r="FV3309" s="137"/>
      <c r="FW3309" s="137"/>
      <c r="FX3309" s="137"/>
      <c r="FY3309" s="137"/>
      <c r="FZ3309" s="137"/>
      <c r="GA3309" s="137"/>
      <c r="GB3309" s="137"/>
      <c r="GC3309" s="137"/>
      <c r="GD3309" s="137"/>
      <c r="GE3309" s="137"/>
      <c r="GF3309" s="137"/>
      <c r="GG3309" s="137"/>
      <c r="GH3309" s="137"/>
      <c r="GI3309" s="137"/>
      <c r="GJ3309" s="137"/>
      <c r="GK3309" s="137"/>
      <c r="GL3309" s="137"/>
      <c r="GM3309" s="137"/>
      <c r="GN3309" s="137"/>
      <c r="GO3309" s="137"/>
      <c r="GP3309" s="137"/>
      <c r="GQ3309" s="137"/>
      <c r="GR3309" s="137"/>
      <c r="GS3309" s="137"/>
      <c r="GT3309" s="137"/>
      <c r="GU3309" s="137"/>
      <c r="GV3309" s="137"/>
      <c r="GW3309" s="137"/>
      <c r="GX3309" s="137"/>
      <c r="GY3309" s="137"/>
      <c r="GZ3309" s="137"/>
      <c r="HA3309" s="137"/>
      <c r="HB3309" s="137"/>
      <c r="HC3309" s="137"/>
      <c r="HD3309" s="137"/>
      <c r="HE3309" s="137"/>
      <c r="HF3309" s="137"/>
      <c r="HG3309" s="137"/>
      <c r="HH3309" s="137"/>
      <c r="HI3309" s="137"/>
      <c r="HJ3309" s="137"/>
      <c r="HK3309" s="137"/>
      <c r="HL3309" s="137"/>
      <c r="HM3309" s="137"/>
      <c r="HN3309" s="137"/>
      <c r="HO3309" s="137"/>
      <c r="HP3309" s="137"/>
      <c r="HQ3309" s="137"/>
      <c r="HR3309" s="137"/>
      <c r="HS3309" s="137"/>
      <c r="HT3309" s="137"/>
      <c r="HU3309" s="137"/>
      <c r="HV3309" s="137"/>
      <c r="HW3309" s="137"/>
      <c r="HX3309" s="137"/>
      <c r="HY3309" s="137"/>
      <c r="HZ3309" s="137"/>
      <c r="IA3309" s="137"/>
      <c r="IB3309" s="137"/>
      <c r="IC3309" s="137"/>
      <c r="ID3309" s="137"/>
      <c r="IE3309" s="137"/>
      <c r="IF3309" s="137"/>
      <c r="IG3309" s="137"/>
      <c r="IH3309" s="137"/>
      <c r="II3309" s="137"/>
      <c r="IJ3309" s="137"/>
      <c r="IK3309" s="137"/>
      <c r="IL3309" s="137"/>
      <c r="IM3309" s="137"/>
      <c r="IN3309" s="137"/>
      <c r="IO3309" s="137"/>
      <c r="IP3309" s="137"/>
      <c r="IQ3309" s="137"/>
      <c r="IR3309" s="137"/>
      <c r="IS3309" s="137"/>
      <c r="IT3309" s="137"/>
      <c r="IU3309" s="137"/>
      <c r="IV3309" s="137"/>
      <c r="IW3309" s="137"/>
      <c r="IX3309" s="137"/>
      <c r="IY3309" s="137"/>
      <c r="IZ3309" s="137"/>
      <c r="JA3309" s="137"/>
      <c r="JB3309" s="137"/>
      <c r="JC3309" s="137"/>
      <c r="JD3309" s="137"/>
      <c r="JE3309" s="137"/>
      <c r="JF3309" s="137"/>
      <c r="JG3309" s="137"/>
      <c r="JH3309" s="137"/>
      <c r="JI3309" s="137"/>
      <c r="JJ3309" s="137"/>
      <c r="JK3309" s="137"/>
      <c r="JL3309" s="137"/>
      <c r="JM3309" s="137"/>
      <c r="JN3309" s="137"/>
      <c r="JO3309" s="137"/>
      <c r="JP3309" s="137"/>
      <c r="JQ3309" s="137"/>
      <c r="JR3309" s="137"/>
      <c r="JS3309" s="137"/>
      <c r="JT3309" s="137"/>
      <c r="JU3309" s="137"/>
      <c r="JV3309" s="137"/>
      <c r="JW3309" s="137"/>
      <c r="JX3309" s="137"/>
      <c r="JY3309" s="137"/>
      <c r="JZ3309" s="137"/>
      <c r="KA3309" s="137"/>
      <c r="KB3309" s="137"/>
      <c r="KC3309" s="137"/>
      <c r="KD3309" s="137"/>
      <c r="KE3309" s="137"/>
      <c r="KF3309" s="137"/>
      <c r="KG3309" s="137"/>
      <c r="KH3309" s="137"/>
      <c r="KI3309" s="137"/>
      <c r="KJ3309" s="137"/>
      <c r="KK3309" s="137"/>
      <c r="KL3309" s="137"/>
      <c r="KM3309" s="137"/>
      <c r="KN3309" s="137"/>
      <c r="KO3309" s="137"/>
      <c r="KP3309" s="137"/>
      <c r="KQ3309" s="137"/>
      <c r="KR3309" s="137"/>
      <c r="KS3309" s="137"/>
      <c r="KT3309" s="137"/>
      <c r="KU3309" s="137"/>
      <c r="KV3309" s="137"/>
      <c r="KW3309" s="137"/>
      <c r="KX3309" s="137"/>
      <c r="KY3309" s="137"/>
      <c r="KZ3309" s="137"/>
      <c r="LA3309" s="137"/>
      <c r="LB3309" s="137"/>
      <c r="LC3309" s="137"/>
      <c r="LD3309" s="137"/>
      <c r="LE3309" s="137"/>
      <c r="LF3309" s="137"/>
      <c r="LG3309" s="137"/>
      <c r="LH3309" s="137"/>
      <c r="LI3309" s="137"/>
      <c r="LJ3309" s="137"/>
      <c r="LK3309" s="137"/>
      <c r="LL3309" s="137"/>
      <c r="LM3309" s="137"/>
      <c r="LN3309" s="137"/>
      <c r="LO3309" s="137"/>
      <c r="LP3309" s="137"/>
      <c r="LQ3309" s="137"/>
      <c r="LR3309" s="137"/>
      <c r="LS3309" s="137"/>
      <c r="LT3309" s="137"/>
      <c r="LU3309" s="137"/>
      <c r="LV3309" s="137"/>
      <c r="LW3309" s="137"/>
      <c r="LX3309" s="137"/>
      <c r="LY3309" s="137"/>
      <c r="LZ3309" s="137"/>
      <c r="MA3309" s="137"/>
      <c r="MB3309" s="137"/>
      <c r="MC3309" s="137"/>
      <c r="MD3309" s="137"/>
      <c r="ME3309" s="137"/>
      <c r="MF3309" s="137"/>
      <c r="MG3309" s="137"/>
      <c r="MH3309" s="137"/>
      <c r="MI3309" s="137"/>
      <c r="MJ3309" s="137"/>
      <c r="MK3309" s="137"/>
      <c r="ML3309" s="137"/>
      <c r="MM3309" s="137"/>
      <c r="MN3309" s="137"/>
      <c r="MO3309" s="137"/>
      <c r="MP3309" s="137"/>
      <c r="MQ3309" s="137"/>
      <c r="MR3309" s="137"/>
      <c r="MS3309" s="137"/>
      <c r="MT3309" s="137"/>
      <c r="MU3309" s="137"/>
      <c r="MV3309" s="137"/>
      <c r="MW3309" s="137"/>
      <c r="MX3309" s="137"/>
      <c r="MY3309" s="137"/>
      <c r="MZ3309" s="137"/>
      <c r="NA3309" s="137"/>
      <c r="NB3309" s="137"/>
      <c r="NC3309" s="137"/>
      <c r="ND3309" s="137"/>
      <c r="NE3309" s="137"/>
      <c r="NF3309" s="137"/>
      <c r="NG3309" s="137"/>
      <c r="NH3309" s="137"/>
      <c r="NI3309" s="137"/>
      <c r="NJ3309" s="137"/>
      <c r="NK3309" s="137"/>
      <c r="NL3309" s="137"/>
      <c r="NM3309" s="137"/>
      <c r="NN3309" s="137"/>
      <c r="NO3309" s="137"/>
      <c r="NP3309" s="137"/>
      <c r="NQ3309" s="137"/>
      <c r="NR3309" s="137"/>
      <c r="NS3309" s="137"/>
      <c r="NT3309" s="137"/>
      <c r="NU3309" s="137"/>
      <c r="NV3309" s="137"/>
      <c r="NW3309" s="137"/>
      <c r="NX3309" s="137"/>
      <c r="NY3309" s="137"/>
      <c r="NZ3309" s="137"/>
      <c r="OA3309" s="137"/>
      <c r="OB3309" s="137"/>
      <c r="OC3309" s="137"/>
      <c r="OD3309" s="137"/>
      <c r="OE3309" s="137"/>
      <c r="OF3309" s="137"/>
      <c r="OG3309" s="137"/>
      <c r="OH3309" s="137"/>
      <c r="OI3309" s="137"/>
      <c r="OJ3309" s="137"/>
      <c r="OK3309" s="137"/>
      <c r="OL3309" s="137"/>
      <c r="OM3309" s="137"/>
      <c r="ON3309" s="137"/>
      <c r="OO3309" s="137"/>
      <c r="OP3309" s="137"/>
      <c r="OQ3309" s="137"/>
      <c r="OR3309" s="137"/>
      <c r="OS3309" s="137"/>
      <c r="OT3309" s="137"/>
      <c r="OU3309" s="137"/>
      <c r="OV3309" s="137"/>
      <c r="OW3309" s="137"/>
      <c r="OX3309" s="137"/>
      <c r="OY3309" s="137"/>
      <c r="OZ3309" s="137"/>
      <c r="PA3309" s="137"/>
      <c r="PB3309" s="137"/>
      <c r="PC3309" s="137"/>
      <c r="PD3309" s="137"/>
      <c r="PE3309" s="137"/>
      <c r="PF3309" s="137"/>
      <c r="PG3309" s="137"/>
      <c r="PH3309" s="137"/>
      <c r="PI3309" s="137"/>
      <c r="PJ3309" s="137"/>
      <c r="PK3309" s="137"/>
      <c r="PL3309" s="137"/>
      <c r="PM3309" s="137"/>
      <c r="PN3309" s="137"/>
      <c r="PO3309" s="137"/>
      <c r="PP3309" s="137"/>
      <c r="PQ3309" s="137"/>
      <c r="PR3309" s="137"/>
      <c r="PS3309" s="137"/>
      <c r="PT3309" s="137"/>
      <c r="PU3309" s="137"/>
      <c r="PV3309" s="137"/>
      <c r="PW3309" s="137"/>
      <c r="PX3309" s="137"/>
      <c r="PY3309" s="137"/>
      <c r="PZ3309" s="137"/>
      <c r="QA3309" s="137"/>
      <c r="QB3309" s="137"/>
      <c r="QC3309" s="137"/>
      <c r="QD3309" s="137"/>
      <c r="QE3309" s="137"/>
      <c r="QF3309" s="137"/>
      <c r="QG3309" s="137"/>
      <c r="QH3309" s="137"/>
      <c r="QI3309" s="137"/>
      <c r="QJ3309" s="137"/>
      <c r="QK3309" s="137"/>
      <c r="QL3309" s="137"/>
      <c r="QM3309" s="137"/>
      <c r="QN3309" s="137"/>
      <c r="QO3309" s="137"/>
      <c r="QP3309" s="137"/>
      <c r="QQ3309" s="137"/>
      <c r="QR3309" s="137"/>
      <c r="QS3309" s="137"/>
      <c r="QT3309" s="137"/>
      <c r="QU3309" s="137"/>
      <c r="QV3309" s="137"/>
      <c r="QW3309" s="137"/>
      <c r="QX3309" s="137"/>
      <c r="QY3309" s="137"/>
      <c r="QZ3309" s="137"/>
      <c r="RA3309" s="137"/>
      <c r="RB3309" s="137"/>
      <c r="RC3309" s="137"/>
      <c r="RD3309" s="137"/>
      <c r="RE3309" s="137"/>
      <c r="RF3309" s="137"/>
      <c r="RG3309" s="137"/>
      <c r="RH3309" s="137"/>
      <c r="RI3309" s="137"/>
      <c r="RJ3309" s="137"/>
      <c r="RK3309" s="137"/>
      <c r="RL3309" s="137"/>
      <c r="RM3309" s="137"/>
      <c r="RN3309" s="137"/>
      <c r="RO3309" s="137"/>
      <c r="RP3309" s="137"/>
      <c r="RQ3309" s="137"/>
      <c r="RR3309" s="137"/>
      <c r="RS3309" s="137"/>
      <c r="RT3309" s="137"/>
      <c r="RU3309" s="137"/>
      <c r="RV3309" s="137"/>
      <c r="RW3309" s="137"/>
      <c r="RX3309" s="137"/>
      <c r="RY3309" s="137"/>
      <c r="RZ3309" s="137"/>
      <c r="SA3309" s="137"/>
      <c r="SB3309" s="137"/>
      <c r="SC3309" s="137"/>
      <c r="SD3309" s="137"/>
      <c r="SE3309" s="137"/>
      <c r="SF3309" s="137"/>
      <c r="SG3309" s="137"/>
      <c r="SH3309" s="137"/>
      <c r="SI3309" s="137"/>
      <c r="SJ3309" s="137"/>
      <c r="SK3309" s="137"/>
      <c r="SL3309" s="137"/>
      <c r="SM3309" s="137"/>
      <c r="SN3309" s="137"/>
      <c r="SO3309" s="137"/>
      <c r="SP3309" s="137"/>
      <c r="SQ3309" s="137"/>
      <c r="SR3309" s="137"/>
      <c r="SS3309" s="137"/>
      <c r="ST3309" s="137"/>
      <c r="SU3309" s="137"/>
      <c r="SV3309" s="137"/>
      <c r="SW3309" s="137"/>
      <c r="SX3309" s="137"/>
      <c r="SY3309" s="137"/>
      <c r="SZ3309" s="137"/>
      <c r="TA3309" s="137"/>
      <c r="TB3309" s="137"/>
      <c r="TC3309" s="137"/>
      <c r="TD3309" s="137"/>
      <c r="TE3309" s="137"/>
      <c r="TF3309" s="137"/>
      <c r="TG3309" s="137"/>
      <c r="TH3309" s="137"/>
      <c r="TI3309" s="137"/>
      <c r="TJ3309" s="137"/>
      <c r="TK3309" s="137"/>
      <c r="TL3309" s="137"/>
      <c r="TM3309" s="137"/>
      <c r="TN3309" s="137"/>
      <c r="TO3309" s="137"/>
      <c r="TP3309" s="137"/>
      <c r="TQ3309" s="137"/>
      <c r="TR3309" s="137"/>
      <c r="TS3309" s="137"/>
      <c r="TT3309" s="137"/>
      <c r="TU3309" s="137"/>
      <c r="TV3309" s="137"/>
      <c r="TW3309" s="137"/>
      <c r="TX3309" s="137"/>
      <c r="TY3309" s="137"/>
      <c r="TZ3309" s="137"/>
      <c r="UA3309" s="137"/>
      <c r="UB3309" s="137"/>
      <c r="UC3309" s="137"/>
      <c r="UD3309" s="137"/>
      <c r="UE3309" s="137"/>
      <c r="UF3309" s="137"/>
      <c r="UG3309" s="137"/>
      <c r="UH3309" s="137"/>
      <c r="UI3309" s="137"/>
      <c r="UJ3309" s="137"/>
      <c r="UK3309" s="137"/>
      <c r="UL3309" s="137"/>
      <c r="UM3309" s="137"/>
      <c r="UN3309" s="137"/>
      <c r="UO3309" s="137"/>
      <c r="UP3309" s="137"/>
      <c r="UQ3309" s="137"/>
      <c r="UR3309" s="137"/>
      <c r="US3309" s="137"/>
      <c r="UT3309" s="137"/>
      <c r="UU3309" s="137"/>
      <c r="UV3309" s="137"/>
      <c r="UW3309" s="137"/>
      <c r="UX3309" s="137"/>
      <c r="UY3309" s="137"/>
      <c r="UZ3309" s="137"/>
      <c r="VA3309" s="137"/>
      <c r="VB3309" s="137"/>
      <c r="VC3309" s="137"/>
      <c r="VD3309" s="137"/>
      <c r="VE3309" s="137"/>
      <c r="VF3309" s="137"/>
      <c r="VG3309" s="137"/>
      <c r="VH3309" s="137"/>
      <c r="VI3309" s="137"/>
      <c r="VJ3309" s="137"/>
      <c r="VK3309" s="137"/>
      <c r="VL3309" s="137"/>
      <c r="VM3309" s="137"/>
      <c r="VN3309" s="137"/>
      <c r="VO3309" s="137"/>
      <c r="VP3309" s="137"/>
      <c r="VQ3309" s="137"/>
      <c r="VR3309" s="137"/>
      <c r="VS3309" s="137"/>
      <c r="VT3309" s="137"/>
      <c r="VU3309" s="137"/>
      <c r="VV3309" s="137"/>
      <c r="VW3309" s="137"/>
      <c r="VX3309" s="137"/>
      <c r="VY3309" s="137"/>
      <c r="VZ3309" s="137"/>
      <c r="WA3309" s="137"/>
      <c r="WB3309" s="137"/>
      <c r="WC3309" s="137"/>
      <c r="WD3309" s="137"/>
      <c r="WE3309" s="137"/>
      <c r="WF3309" s="137"/>
      <c r="WG3309" s="137"/>
      <c r="WH3309" s="137"/>
      <c r="WI3309" s="137"/>
      <c r="WJ3309" s="137"/>
      <c r="WK3309" s="137"/>
      <c r="WL3309" s="137"/>
      <c r="WM3309" s="137"/>
      <c r="WN3309" s="137"/>
      <c r="WO3309" s="137"/>
      <c r="WP3309" s="137"/>
      <c r="WQ3309" s="137"/>
      <c r="WR3309" s="137"/>
      <c r="WS3309" s="137"/>
      <c r="WT3309" s="137"/>
      <c r="WU3309" s="137"/>
      <c r="WV3309" s="137"/>
      <c r="WW3309" s="137"/>
      <c r="WX3309" s="137"/>
      <c r="WY3309" s="137"/>
      <c r="WZ3309" s="137"/>
      <c r="XA3309" s="137"/>
      <c r="XB3309" s="137"/>
      <c r="XC3309" s="137"/>
      <c r="XD3309" s="137"/>
      <c r="XE3309" s="137"/>
      <c r="XF3309" s="137"/>
      <c r="XG3309" s="137"/>
      <c r="XH3309" s="137"/>
      <c r="XI3309" s="137"/>
      <c r="XJ3309" s="137"/>
      <c r="XK3309" s="137"/>
      <c r="XL3309" s="137"/>
      <c r="XM3309" s="137"/>
      <c r="XN3309" s="137"/>
      <c r="XO3309" s="137"/>
      <c r="XP3309" s="137"/>
      <c r="XQ3309" s="137"/>
      <c r="XR3309" s="137"/>
      <c r="XS3309" s="137"/>
      <c r="XT3309" s="137"/>
      <c r="XU3309" s="137"/>
      <c r="XV3309" s="137"/>
      <c r="XW3309" s="137"/>
      <c r="XX3309" s="137"/>
      <c r="XY3309" s="137"/>
      <c r="XZ3309" s="137"/>
      <c r="YA3309" s="137"/>
      <c r="YB3309" s="137"/>
      <c r="YC3309" s="137"/>
      <c r="YD3309" s="137"/>
      <c r="YE3309" s="137"/>
      <c r="YF3309" s="137"/>
      <c r="YG3309" s="137"/>
      <c r="YH3309" s="137"/>
      <c r="YI3309" s="137"/>
      <c r="YJ3309" s="137"/>
      <c r="YK3309" s="137"/>
      <c r="YL3309" s="137"/>
      <c r="YM3309" s="137"/>
      <c r="YN3309" s="137"/>
      <c r="YO3309" s="137"/>
      <c r="YP3309" s="137"/>
      <c r="YQ3309" s="137"/>
      <c r="YR3309" s="137"/>
      <c r="YS3309" s="137"/>
      <c r="YT3309" s="137"/>
      <c r="YU3309" s="137"/>
      <c r="YV3309" s="137"/>
      <c r="YW3309" s="137"/>
      <c r="YX3309" s="137"/>
      <c r="YY3309" s="137"/>
      <c r="YZ3309" s="137"/>
      <c r="ZA3309" s="137"/>
      <c r="ZB3309" s="137"/>
      <c r="ZC3309" s="137"/>
      <c r="ZD3309" s="137"/>
      <c r="ZE3309" s="137"/>
      <c r="ZF3309" s="137"/>
      <c r="ZG3309" s="137"/>
      <c r="ZH3309" s="137"/>
      <c r="ZI3309" s="137"/>
      <c r="ZJ3309" s="137"/>
      <c r="ZK3309" s="137"/>
      <c r="ZL3309" s="137"/>
      <c r="ZM3309" s="137"/>
      <c r="ZN3309" s="137"/>
      <c r="ZO3309" s="137"/>
      <c r="ZP3309" s="137"/>
      <c r="ZQ3309" s="137"/>
      <c r="ZR3309" s="137"/>
      <c r="ZS3309" s="137"/>
      <c r="ZT3309" s="137"/>
      <c r="ZU3309" s="137"/>
      <c r="ZV3309" s="137"/>
      <c r="ZW3309" s="137"/>
      <c r="ZX3309" s="137"/>
      <c r="ZY3309" s="137"/>
      <c r="ZZ3309" s="137"/>
      <c r="AAA3309" s="137"/>
      <c r="AAB3309" s="137"/>
      <c r="AAC3309" s="137"/>
      <c r="AAD3309" s="137"/>
      <c r="AAE3309" s="137"/>
      <c r="AAF3309" s="137"/>
      <c r="AAG3309" s="137"/>
      <c r="AAH3309" s="137"/>
      <c r="AAI3309" s="137"/>
      <c r="AAJ3309" s="137"/>
      <c r="AAK3309" s="137"/>
      <c r="AAL3309" s="137"/>
      <c r="AAM3309" s="137"/>
      <c r="AAN3309" s="137"/>
      <c r="AAO3309" s="137"/>
      <c r="AAP3309" s="137"/>
      <c r="AAQ3309" s="137"/>
      <c r="AAR3309" s="137"/>
      <c r="AAS3309" s="137"/>
      <c r="AAT3309" s="137"/>
      <c r="AAU3309" s="137"/>
      <c r="AAV3309" s="137"/>
      <c r="AAW3309" s="137"/>
      <c r="AAX3309" s="137"/>
      <c r="AAY3309" s="137"/>
      <c r="AAZ3309" s="137"/>
      <c r="ABA3309" s="137"/>
      <c r="ABB3309" s="137"/>
      <c r="ABC3309" s="137"/>
      <c r="ABD3309" s="137"/>
      <c r="ABE3309" s="137"/>
      <c r="ABF3309" s="137"/>
      <c r="ABG3309" s="137"/>
      <c r="ABH3309" s="137"/>
      <c r="ABI3309" s="137"/>
      <c r="ABJ3309" s="137"/>
      <c r="ABK3309" s="137"/>
      <c r="ABL3309" s="137"/>
      <c r="ABM3309" s="137"/>
      <c r="ABN3309" s="137"/>
      <c r="ABO3309" s="137"/>
      <c r="ABP3309" s="137"/>
      <c r="ABQ3309" s="137"/>
      <c r="ABR3309" s="137"/>
      <c r="ABS3309" s="137"/>
      <c r="ABT3309" s="137"/>
      <c r="ABU3309" s="137"/>
      <c r="ABV3309" s="137"/>
      <c r="ABW3309" s="137"/>
      <c r="ABX3309" s="137"/>
      <c r="ABY3309" s="137"/>
      <c r="ABZ3309" s="137"/>
      <c r="ACA3309" s="137"/>
      <c r="ACB3309" s="137"/>
      <c r="ACC3309" s="137"/>
      <c r="ACD3309" s="137"/>
      <c r="ACE3309" s="137"/>
      <c r="ACF3309" s="137"/>
      <c r="ACG3309" s="137"/>
      <c r="ACH3309" s="137"/>
      <c r="ACI3309" s="137"/>
      <c r="ACJ3309" s="137"/>
      <c r="ACK3309" s="137"/>
      <c r="ACL3309" s="137"/>
      <c r="ACM3309" s="137"/>
      <c r="ACN3309" s="137"/>
      <c r="ACO3309" s="137"/>
      <c r="ACP3309" s="137"/>
      <c r="ACQ3309" s="137"/>
      <c r="ACR3309" s="137"/>
      <c r="ACS3309" s="137"/>
      <c r="ACT3309" s="137"/>
      <c r="ACU3309" s="137"/>
      <c r="ACV3309" s="137"/>
      <c r="ACW3309" s="137"/>
      <c r="ACX3309" s="137"/>
      <c r="ACY3309" s="137"/>
      <c r="ACZ3309" s="137"/>
      <c r="ADA3309" s="137"/>
      <c r="ADB3309" s="137"/>
      <c r="ADC3309" s="137"/>
      <c r="ADD3309" s="137"/>
      <c r="ADE3309" s="137"/>
      <c r="ADF3309" s="137"/>
      <c r="ADG3309" s="137"/>
      <c r="ADH3309" s="137"/>
      <c r="ADI3309" s="137"/>
      <c r="ADJ3309" s="137"/>
      <c r="ADK3309" s="137"/>
      <c r="ADL3309" s="137"/>
      <c r="ADM3309" s="137"/>
      <c r="ADN3309" s="137"/>
      <c r="ADO3309" s="137"/>
      <c r="ADP3309" s="137"/>
      <c r="ADQ3309" s="137"/>
      <c r="ADR3309" s="137"/>
      <c r="ADS3309" s="137"/>
      <c r="ADT3309" s="137"/>
      <c r="ADU3309" s="137"/>
      <c r="ADV3309" s="137"/>
      <c r="ADW3309" s="137"/>
      <c r="ADX3309" s="137"/>
      <c r="ADY3309" s="137"/>
      <c r="ADZ3309" s="137"/>
      <c r="AEA3309" s="137"/>
      <c r="AEB3309" s="137"/>
      <c r="AEC3309" s="137"/>
      <c r="AED3309" s="137"/>
      <c r="AEE3309" s="137"/>
      <c r="AEF3309" s="137"/>
      <c r="AEG3309" s="137"/>
      <c r="AEH3309" s="137"/>
      <c r="AEI3309" s="137"/>
      <c r="AEJ3309" s="137"/>
      <c r="AEK3309" s="137"/>
      <c r="AEL3309" s="137"/>
      <c r="AEM3309" s="137"/>
      <c r="AEN3309" s="137"/>
      <c r="AEO3309" s="137"/>
      <c r="AEP3309" s="137"/>
      <c r="AEQ3309" s="137"/>
      <c r="AER3309" s="137"/>
      <c r="AES3309" s="137"/>
      <c r="AET3309" s="137"/>
      <c r="AEU3309" s="137"/>
      <c r="AEV3309" s="137"/>
      <c r="AEW3309" s="137"/>
      <c r="AEX3309" s="137"/>
      <c r="AEY3309" s="137"/>
      <c r="AEZ3309" s="137"/>
      <c r="AFA3309" s="137"/>
      <c r="AFB3309" s="137"/>
      <c r="AFC3309" s="137"/>
      <c r="AFD3309" s="137"/>
      <c r="AFE3309" s="137"/>
      <c r="AFF3309" s="137"/>
      <c r="AFG3309" s="137"/>
      <c r="AFH3309" s="137"/>
      <c r="AFI3309" s="137"/>
      <c r="AFJ3309" s="137"/>
      <c r="AFK3309" s="137"/>
      <c r="AFL3309" s="137"/>
      <c r="AFM3309" s="137"/>
      <c r="AFN3309" s="137"/>
      <c r="AFO3309" s="137"/>
      <c r="AFP3309" s="137"/>
      <c r="AFQ3309" s="137"/>
      <c r="AFR3309" s="137"/>
      <c r="AFS3309" s="137"/>
      <c r="AFT3309" s="137"/>
      <c r="AFU3309" s="137"/>
      <c r="AFV3309" s="137"/>
      <c r="AFW3309" s="137"/>
      <c r="AFX3309" s="137"/>
      <c r="AFY3309" s="137"/>
      <c r="AFZ3309" s="137"/>
      <c r="AGA3309" s="137"/>
      <c r="AGB3309" s="137"/>
      <c r="AGC3309" s="137"/>
      <c r="AGD3309" s="137"/>
      <c r="AGE3309" s="137"/>
      <c r="AGF3309" s="137"/>
      <c r="AGG3309" s="137"/>
      <c r="AGH3309" s="137"/>
      <c r="AGI3309" s="137"/>
      <c r="AGJ3309" s="137"/>
      <c r="AGK3309" s="137"/>
      <c r="AGL3309" s="137"/>
      <c r="AGM3309" s="137"/>
      <c r="AGN3309" s="137"/>
      <c r="AGO3309" s="137"/>
      <c r="AGP3309" s="137"/>
      <c r="AGQ3309" s="137"/>
      <c r="AGR3309" s="137"/>
      <c r="AGS3309" s="137"/>
      <c r="AGT3309" s="137"/>
      <c r="AGU3309" s="137"/>
      <c r="AGV3309" s="137"/>
      <c r="AGW3309" s="137"/>
      <c r="AGX3309" s="137"/>
      <c r="AGY3309" s="137"/>
      <c r="AGZ3309" s="137"/>
      <c r="AHA3309" s="137"/>
      <c r="AHB3309" s="137"/>
      <c r="AHC3309" s="137"/>
      <c r="AHD3309" s="137"/>
      <c r="AHE3309" s="137"/>
      <c r="AHF3309" s="137"/>
      <c r="AHG3309" s="137"/>
      <c r="AHH3309" s="137"/>
      <c r="AHI3309" s="137"/>
      <c r="AHJ3309" s="137"/>
      <c r="AHK3309" s="137"/>
      <c r="AHL3309" s="137"/>
      <c r="AHM3309" s="137"/>
      <c r="AHN3309" s="137"/>
      <c r="AHO3309" s="137"/>
      <c r="AHP3309" s="137"/>
      <c r="AHQ3309" s="137"/>
      <c r="AHR3309" s="137"/>
      <c r="AHS3309" s="137"/>
      <c r="AHT3309" s="137"/>
      <c r="AHU3309" s="137"/>
      <c r="AHV3309" s="137"/>
      <c r="AHW3309" s="137"/>
      <c r="AHX3309" s="137"/>
      <c r="AHY3309" s="137"/>
      <c r="AHZ3309" s="137"/>
      <c r="AIA3309" s="137"/>
      <c r="AIB3309" s="137"/>
      <c r="AIC3309" s="137"/>
      <c r="AID3309" s="137"/>
      <c r="AIE3309" s="137"/>
      <c r="AIF3309" s="137"/>
      <c r="AIG3309" s="137"/>
      <c r="AIH3309" s="137"/>
      <c r="AII3309" s="137"/>
      <c r="AIJ3309" s="137"/>
      <c r="AIK3309" s="137"/>
      <c r="AIL3309" s="137"/>
      <c r="AIM3309" s="137"/>
      <c r="AIN3309" s="137"/>
      <c r="AIO3309" s="137"/>
      <c r="AIP3309" s="137"/>
      <c r="AIQ3309" s="137"/>
      <c r="AIR3309" s="137"/>
      <c r="AIS3309" s="137"/>
      <c r="AIT3309" s="137"/>
      <c r="AIU3309" s="137"/>
      <c r="AIV3309" s="137"/>
      <c r="AIW3309" s="137"/>
      <c r="AIX3309" s="137"/>
      <c r="AIY3309" s="137"/>
      <c r="AIZ3309" s="137"/>
      <c r="AJA3309" s="137"/>
      <c r="AJB3309" s="137"/>
      <c r="AJC3309" s="137"/>
      <c r="AJD3309" s="137"/>
      <c r="AJE3309" s="137"/>
      <c r="AJF3309" s="137"/>
      <c r="AJG3309" s="137"/>
      <c r="AJH3309" s="137"/>
      <c r="AJI3309" s="137"/>
      <c r="AJJ3309" s="137"/>
      <c r="AJK3309" s="137"/>
      <c r="AJL3309" s="137"/>
      <c r="AJM3309" s="137"/>
      <c r="AJN3309" s="137"/>
      <c r="AJO3309" s="137"/>
      <c r="AJP3309" s="137"/>
      <c r="AJQ3309" s="137"/>
      <c r="AJR3309" s="137"/>
      <c r="AJS3309" s="137"/>
      <c r="AJT3309" s="137"/>
      <c r="AJU3309" s="137"/>
      <c r="AJV3309" s="137"/>
      <c r="AJW3309" s="137"/>
      <c r="AJX3309" s="137"/>
      <c r="AJY3309" s="137"/>
      <c r="AJZ3309" s="137"/>
      <c r="AKA3309" s="137"/>
      <c r="AKB3309" s="137"/>
      <c r="AKC3309" s="137"/>
      <c r="AKD3309" s="137"/>
      <c r="AKE3309" s="137"/>
      <c r="AKF3309" s="137"/>
      <c r="AKG3309" s="137"/>
      <c r="AKH3309" s="137"/>
      <c r="AKI3309" s="137"/>
      <c r="AKJ3309" s="137"/>
      <c r="AKK3309" s="137"/>
      <c r="AKL3309" s="137"/>
      <c r="AKM3309" s="137"/>
      <c r="AKN3309" s="137"/>
      <c r="AKO3309" s="137"/>
      <c r="AKP3309" s="137"/>
      <c r="AKQ3309" s="137"/>
      <c r="AKR3309" s="137"/>
      <c r="AKS3309" s="137"/>
      <c r="AKT3309" s="137"/>
      <c r="AKU3309" s="137"/>
      <c r="AKV3309" s="137"/>
      <c r="AKW3309" s="137"/>
      <c r="AKX3309" s="137"/>
      <c r="AKY3309" s="137"/>
      <c r="AKZ3309" s="137"/>
      <c r="ALA3309" s="137"/>
      <c r="ALB3309" s="137"/>
      <c r="ALC3309" s="137"/>
      <c r="ALD3309" s="137"/>
      <c r="ALE3309" s="137"/>
      <c r="ALF3309" s="137"/>
      <c r="ALG3309" s="137"/>
      <c r="ALH3309" s="137"/>
      <c r="ALI3309" s="137"/>
      <c r="ALJ3309" s="137"/>
      <c r="ALK3309" s="137"/>
      <c r="ALL3309" s="137"/>
      <c r="ALM3309" s="137"/>
      <c r="ALN3309" s="137"/>
      <c r="ALO3309" s="137"/>
      <c r="ALP3309" s="137"/>
      <c r="ALQ3309" s="137"/>
      <c r="ALR3309" s="137"/>
      <c r="ALS3309" s="137"/>
      <c r="ALT3309" s="137"/>
      <c r="ALU3309" s="137"/>
      <c r="ALV3309" s="137"/>
      <c r="ALW3309" s="137"/>
      <c r="ALX3309" s="137"/>
      <c r="ALY3309" s="137"/>
      <c r="ALZ3309" s="137"/>
      <c r="AMA3309" s="137"/>
      <c r="AMB3309" s="137"/>
      <c r="AMC3309" s="137"/>
      <c r="AMD3309" s="137"/>
      <c r="AME3309" s="137"/>
      <c r="AMF3309" s="137"/>
      <c r="AMG3309" s="137"/>
      <c r="AMH3309" s="137"/>
      <c r="AMI3309" s="137"/>
      <c r="AMJ3309" s="137"/>
      <c r="AMK3309" s="137"/>
      <c r="AML3309" s="137"/>
      <c r="AMM3309" s="137"/>
      <c r="AMN3309" s="137"/>
      <c r="AMO3309" s="137"/>
      <c r="AMP3309" s="137"/>
      <c r="AMQ3309" s="137"/>
      <c r="AMR3309" s="137"/>
      <c r="AMS3309" s="137"/>
      <c r="AMT3309" s="137"/>
      <c r="AMU3309" s="137"/>
      <c r="AMV3309" s="137"/>
      <c r="AMW3309" s="137"/>
      <c r="AMX3309" s="137"/>
      <c r="AMY3309" s="137"/>
      <c r="AMZ3309" s="137"/>
      <c r="ANA3309" s="137"/>
      <c r="ANB3309" s="137"/>
      <c r="ANC3309" s="137"/>
      <c r="AND3309" s="137"/>
      <c r="ANE3309" s="137"/>
      <c r="ANF3309" s="137"/>
      <c r="ANG3309" s="137"/>
      <c r="ANH3309" s="137"/>
      <c r="ANI3309" s="137"/>
      <c r="ANJ3309" s="137"/>
      <c r="ANK3309" s="137"/>
      <c r="ANL3309" s="137"/>
      <c r="ANM3309" s="137"/>
      <c r="ANN3309" s="137"/>
      <c r="ANO3309" s="137"/>
      <c r="ANP3309" s="137"/>
      <c r="ANQ3309" s="137"/>
      <c r="ANR3309" s="137"/>
      <c r="ANS3309" s="137"/>
      <c r="ANT3309" s="137"/>
      <c r="ANU3309" s="137"/>
      <c r="ANV3309" s="137"/>
      <c r="ANW3309" s="137"/>
      <c r="ANX3309" s="137"/>
      <c r="ANY3309" s="137"/>
      <c r="ANZ3309" s="137"/>
      <c r="AOA3309" s="137"/>
      <c r="AOB3309" s="137"/>
      <c r="AOC3309" s="137"/>
      <c r="AOD3309" s="137"/>
      <c r="AOE3309" s="137"/>
      <c r="AOF3309" s="137"/>
      <c r="AOG3309" s="137"/>
      <c r="AOH3309" s="137"/>
      <c r="AOI3309" s="137"/>
      <c r="AOJ3309" s="137"/>
      <c r="AOK3309" s="137"/>
      <c r="AOL3309" s="137"/>
      <c r="AOM3309" s="137"/>
      <c r="AON3309" s="137"/>
      <c r="AOO3309" s="137"/>
      <c r="AOP3309" s="137"/>
      <c r="AOQ3309" s="137"/>
      <c r="AOR3309" s="137"/>
      <c r="AOS3309" s="137"/>
      <c r="AOT3309" s="137"/>
      <c r="AOU3309" s="137"/>
      <c r="AOV3309" s="137"/>
      <c r="AOW3309" s="137"/>
      <c r="AOX3309" s="137"/>
      <c r="AOY3309" s="137"/>
      <c r="AOZ3309" s="137"/>
      <c r="APA3309" s="137"/>
      <c r="APB3309" s="137"/>
      <c r="APC3309" s="137"/>
      <c r="APD3309" s="137"/>
      <c r="APE3309" s="137"/>
      <c r="APF3309" s="137"/>
      <c r="APG3309" s="137"/>
      <c r="APH3309" s="137"/>
      <c r="API3309" s="137"/>
      <c r="APJ3309" s="137"/>
      <c r="APK3309" s="137"/>
      <c r="APL3309" s="137"/>
      <c r="APM3309" s="137"/>
      <c r="APN3309" s="137"/>
      <c r="APO3309" s="137"/>
      <c r="APP3309" s="137"/>
      <c r="APQ3309" s="137"/>
      <c r="APR3309" s="137"/>
      <c r="APS3309" s="137"/>
      <c r="APT3309" s="137"/>
      <c r="APU3309" s="137"/>
      <c r="APV3309" s="137"/>
      <c r="APW3309" s="137"/>
      <c r="APX3309" s="137"/>
      <c r="APY3309" s="137"/>
      <c r="APZ3309" s="137"/>
      <c r="AQA3309" s="137"/>
      <c r="AQB3309" s="137"/>
      <c r="AQC3309" s="137"/>
      <c r="AQD3309" s="137"/>
      <c r="AQE3309" s="137"/>
      <c r="AQF3309" s="137"/>
      <c r="AQG3309" s="137"/>
      <c r="AQH3309" s="137"/>
      <c r="AQI3309" s="137"/>
      <c r="AQJ3309" s="137"/>
      <c r="AQK3309" s="137"/>
      <c r="AQL3309" s="137"/>
      <c r="AQM3309" s="137"/>
      <c r="AQN3309" s="137"/>
      <c r="AQO3309" s="137"/>
      <c r="AQP3309" s="137"/>
      <c r="AQQ3309" s="137"/>
      <c r="AQR3309" s="137"/>
      <c r="AQS3309" s="137"/>
      <c r="AQT3309" s="137"/>
      <c r="AQU3309" s="137"/>
      <c r="AQV3309" s="137"/>
      <c r="AQW3309" s="137"/>
      <c r="AQX3309" s="137"/>
      <c r="AQY3309" s="137"/>
      <c r="AQZ3309" s="137"/>
      <c r="ARA3309" s="137"/>
      <c r="ARB3309" s="137"/>
      <c r="ARC3309" s="137"/>
      <c r="ARD3309" s="137"/>
      <c r="ARE3309" s="137"/>
      <c r="ARF3309" s="137"/>
      <c r="ARG3309" s="137"/>
      <c r="ARH3309" s="137"/>
      <c r="ARI3309" s="137"/>
      <c r="ARJ3309" s="137"/>
      <c r="ARK3309" s="137"/>
      <c r="ARL3309" s="137"/>
      <c r="ARM3309" s="137"/>
      <c r="ARN3309" s="137"/>
      <c r="ARO3309" s="137"/>
      <c r="ARP3309" s="137"/>
      <c r="ARQ3309" s="137"/>
      <c r="ARR3309" s="137"/>
      <c r="ARS3309" s="137"/>
      <c r="ART3309" s="137"/>
      <c r="ARU3309" s="137"/>
      <c r="ARV3309" s="137"/>
      <c r="ARW3309" s="137"/>
      <c r="ARX3309" s="137"/>
      <c r="ARY3309" s="137"/>
      <c r="ARZ3309" s="137"/>
      <c r="ASA3309" s="137"/>
      <c r="ASB3309" s="137"/>
      <c r="ASC3309" s="137"/>
      <c r="ASD3309" s="137"/>
      <c r="ASE3309" s="137"/>
      <c r="ASF3309" s="137"/>
      <c r="ASG3309" s="137"/>
      <c r="ASH3309" s="137"/>
      <c r="ASI3309" s="137"/>
      <c r="ASJ3309" s="137"/>
      <c r="ASK3309" s="137"/>
      <c r="ASL3309" s="137"/>
      <c r="ASM3309" s="137"/>
      <c r="ASN3309" s="137"/>
      <c r="ASO3309" s="137"/>
      <c r="ASP3309" s="137"/>
      <c r="ASQ3309" s="137"/>
      <c r="ASR3309" s="137"/>
      <c r="ASS3309" s="137"/>
      <c r="AST3309" s="137"/>
      <c r="ASU3309" s="137"/>
      <c r="ASV3309" s="137"/>
      <c r="ASW3309" s="137"/>
      <c r="ASX3309" s="137"/>
      <c r="ASY3309" s="137"/>
      <c r="ASZ3309" s="137"/>
      <c r="ATA3309" s="137"/>
      <c r="ATB3309" s="137"/>
      <c r="ATC3309" s="137"/>
      <c r="ATD3309" s="137"/>
      <c r="ATE3309" s="137"/>
      <c r="ATF3309" s="137"/>
      <c r="ATG3309" s="137"/>
      <c r="ATH3309" s="137"/>
      <c r="ATI3309" s="137"/>
      <c r="ATJ3309" s="137"/>
      <c r="ATK3309" s="137"/>
      <c r="ATL3309" s="137"/>
      <c r="ATM3309" s="137"/>
      <c r="ATN3309" s="137"/>
      <c r="ATO3309" s="137"/>
      <c r="ATP3309" s="137"/>
      <c r="ATQ3309" s="137"/>
      <c r="ATR3309" s="137"/>
      <c r="ATS3309" s="137"/>
      <c r="ATT3309" s="137"/>
      <c r="ATU3309" s="137"/>
      <c r="ATV3309" s="137"/>
      <c r="ATW3309" s="137"/>
      <c r="ATX3309" s="137"/>
      <c r="ATY3309" s="137"/>
      <c r="ATZ3309" s="137"/>
      <c r="AUA3309" s="137"/>
      <c r="AUB3309" s="137"/>
      <c r="AUC3309" s="137"/>
      <c r="AUD3309" s="137"/>
      <c r="AUE3309" s="137"/>
      <c r="AUF3309" s="137"/>
      <c r="AUG3309" s="137"/>
      <c r="AUH3309" s="137"/>
      <c r="AUI3309" s="137"/>
      <c r="AUJ3309" s="137"/>
      <c r="AUK3309" s="137"/>
      <c r="AUL3309" s="137"/>
      <c r="AUM3309" s="137"/>
      <c r="AUN3309" s="137"/>
      <c r="AUO3309" s="137"/>
      <c r="AUP3309" s="137"/>
      <c r="AUQ3309" s="137"/>
      <c r="AUR3309" s="137"/>
      <c r="AUS3309" s="137"/>
      <c r="AUT3309" s="137"/>
      <c r="AUU3309" s="137"/>
      <c r="AUV3309" s="137"/>
      <c r="AUW3309" s="137"/>
      <c r="AUX3309" s="137"/>
      <c r="AUY3309" s="137"/>
      <c r="AUZ3309" s="137"/>
      <c r="AVA3309" s="137"/>
      <c r="AVB3309" s="137"/>
      <c r="AVC3309" s="137"/>
      <c r="AVD3309" s="137"/>
      <c r="AVE3309" s="137"/>
      <c r="AVF3309" s="137"/>
      <c r="AVG3309" s="137"/>
      <c r="AVH3309" s="137"/>
      <c r="AVI3309" s="137"/>
      <c r="AVJ3309" s="137"/>
      <c r="AVK3309" s="137"/>
      <c r="AVL3309" s="137"/>
      <c r="AVM3309" s="137"/>
      <c r="AVN3309" s="137"/>
      <c r="AVO3309" s="137"/>
      <c r="AVP3309" s="137"/>
      <c r="AVQ3309" s="137"/>
      <c r="AVR3309" s="137"/>
      <c r="AVS3309" s="137"/>
      <c r="AVT3309" s="137"/>
      <c r="AVU3309" s="137"/>
      <c r="AVV3309" s="137"/>
      <c r="AVW3309" s="137"/>
      <c r="AVX3309" s="137"/>
      <c r="AVY3309" s="137"/>
      <c r="AVZ3309" s="137"/>
      <c r="AWA3309" s="137"/>
      <c r="AWB3309" s="137"/>
      <c r="AWC3309" s="137"/>
      <c r="AWD3309" s="137"/>
      <c r="AWE3309" s="137"/>
      <c r="AWF3309" s="137"/>
      <c r="AWG3309" s="137"/>
      <c r="AWH3309" s="137"/>
      <c r="AWI3309" s="137"/>
      <c r="AWJ3309" s="137"/>
      <c r="AWK3309" s="137"/>
      <c r="AWL3309" s="137"/>
      <c r="AWM3309" s="137"/>
      <c r="AWN3309" s="137"/>
      <c r="AWO3309" s="137"/>
      <c r="AWP3309" s="137"/>
      <c r="AWQ3309" s="137"/>
      <c r="AWR3309" s="137"/>
      <c r="AWS3309" s="137"/>
      <c r="AWT3309" s="137"/>
      <c r="AWU3309" s="137"/>
      <c r="AWV3309" s="137"/>
      <c r="AWW3309" s="137"/>
      <c r="AWX3309" s="137"/>
      <c r="AWY3309" s="137"/>
      <c r="AWZ3309" s="137"/>
      <c r="AXA3309" s="137"/>
      <c r="AXB3309" s="137"/>
      <c r="AXC3309" s="137"/>
      <c r="AXD3309" s="137"/>
      <c r="AXE3309" s="137"/>
      <c r="AXF3309" s="137"/>
      <c r="AXG3309" s="137"/>
      <c r="AXH3309" s="137"/>
      <c r="AXI3309" s="137"/>
      <c r="AXJ3309" s="137"/>
      <c r="AXK3309" s="137"/>
      <c r="AXL3309" s="137"/>
      <c r="AXM3309" s="137"/>
      <c r="AXN3309" s="137"/>
      <c r="AXO3309" s="137"/>
      <c r="AXP3309" s="137"/>
      <c r="AXQ3309" s="137"/>
      <c r="AXR3309" s="137"/>
      <c r="AXS3309" s="137"/>
      <c r="AXT3309" s="137"/>
      <c r="AXU3309" s="137"/>
      <c r="AXV3309" s="137"/>
      <c r="AXW3309" s="137"/>
      <c r="AXX3309" s="137"/>
      <c r="AXY3309" s="137"/>
      <c r="AXZ3309" s="137"/>
      <c r="AYA3309" s="137"/>
      <c r="AYB3309" s="137"/>
      <c r="AYC3309" s="137"/>
      <c r="AYD3309" s="137"/>
      <c r="AYE3309" s="137"/>
      <c r="AYF3309" s="137"/>
      <c r="AYG3309" s="137"/>
      <c r="AYH3309" s="137"/>
      <c r="AYI3309" s="137"/>
      <c r="AYJ3309" s="137"/>
      <c r="AYK3309" s="137"/>
      <c r="AYL3309" s="137"/>
      <c r="AYM3309" s="137"/>
      <c r="AYN3309" s="137"/>
      <c r="AYO3309" s="137"/>
      <c r="AYP3309" s="137"/>
      <c r="AYQ3309" s="137"/>
      <c r="AYR3309" s="137"/>
      <c r="AYS3309" s="137"/>
      <c r="AYT3309" s="137"/>
      <c r="AYU3309" s="137"/>
      <c r="AYV3309" s="137"/>
      <c r="AYW3309" s="137"/>
      <c r="AYX3309" s="137"/>
      <c r="AYY3309" s="137"/>
      <c r="AYZ3309" s="137"/>
      <c r="AZA3309" s="137"/>
      <c r="AZB3309" s="137"/>
      <c r="AZC3309" s="137"/>
      <c r="AZD3309" s="137"/>
      <c r="AZE3309" s="137"/>
      <c r="AZF3309" s="137"/>
      <c r="AZG3309" s="137"/>
      <c r="AZH3309" s="137"/>
      <c r="AZI3309" s="137"/>
      <c r="AZJ3309" s="137"/>
      <c r="AZK3309" s="137"/>
      <c r="AZL3309" s="137"/>
      <c r="AZM3309" s="137"/>
      <c r="AZN3309" s="137"/>
      <c r="AZO3309" s="137"/>
      <c r="AZP3309" s="137"/>
      <c r="AZQ3309" s="137"/>
      <c r="AZR3309" s="137"/>
      <c r="AZS3309" s="137"/>
      <c r="AZT3309" s="137"/>
      <c r="AZU3309" s="137"/>
      <c r="AZV3309" s="137"/>
      <c r="AZW3309" s="137"/>
      <c r="AZX3309" s="137"/>
      <c r="AZY3309" s="137"/>
      <c r="AZZ3309" s="137"/>
      <c r="BAA3309" s="137"/>
      <c r="BAB3309" s="137"/>
      <c r="BAC3309" s="137"/>
      <c r="BAD3309" s="137"/>
      <c r="BAE3309" s="137"/>
      <c r="BAF3309" s="137"/>
      <c r="BAG3309" s="137"/>
      <c r="BAH3309" s="137"/>
      <c r="BAI3309" s="137"/>
      <c r="BAJ3309" s="137"/>
      <c r="BAK3309" s="137"/>
      <c r="BAL3309" s="137"/>
      <c r="BAM3309" s="137"/>
      <c r="BAN3309" s="137"/>
      <c r="BAO3309" s="137"/>
      <c r="BAP3309" s="137"/>
      <c r="BAQ3309" s="137"/>
      <c r="BAR3309" s="137"/>
      <c r="BAS3309" s="137"/>
      <c r="BAT3309" s="137"/>
      <c r="BAU3309" s="137"/>
      <c r="BAV3309" s="137"/>
      <c r="BAW3309" s="137"/>
      <c r="BAX3309" s="137"/>
      <c r="BAY3309" s="137"/>
      <c r="BAZ3309" s="137"/>
      <c r="BBA3309" s="137"/>
      <c r="BBB3309" s="137"/>
      <c r="BBC3309" s="137"/>
      <c r="BBD3309" s="137"/>
      <c r="BBE3309" s="137"/>
      <c r="BBF3309" s="137"/>
      <c r="BBG3309" s="137"/>
      <c r="BBH3309" s="137"/>
      <c r="BBI3309" s="137"/>
      <c r="BBJ3309" s="137"/>
      <c r="BBK3309" s="137"/>
      <c r="BBL3309" s="137"/>
      <c r="BBM3309" s="137"/>
      <c r="BBN3309" s="137"/>
      <c r="BBO3309" s="137"/>
      <c r="BBP3309" s="137"/>
      <c r="BBQ3309" s="137"/>
      <c r="BBR3309" s="137"/>
      <c r="BBS3309" s="137"/>
      <c r="BBT3309" s="137"/>
      <c r="BBU3309" s="137"/>
      <c r="BBV3309" s="137"/>
      <c r="BBW3309" s="137"/>
      <c r="BBX3309" s="137"/>
      <c r="BBY3309" s="137"/>
      <c r="BBZ3309" s="137"/>
      <c r="BCA3309" s="137"/>
      <c r="BCB3309" s="137"/>
      <c r="BCC3309" s="137"/>
      <c r="BCD3309" s="137"/>
      <c r="BCE3309" s="137"/>
      <c r="BCF3309" s="137"/>
      <c r="BCG3309" s="137"/>
      <c r="BCH3309" s="137"/>
      <c r="BCI3309" s="137"/>
      <c r="BCJ3309" s="137"/>
      <c r="BCK3309" s="137"/>
      <c r="BCL3309" s="137"/>
      <c r="BCM3309" s="137"/>
      <c r="BCN3309" s="137"/>
      <c r="BCO3309" s="137"/>
      <c r="BCP3309" s="137"/>
      <c r="BCQ3309" s="137"/>
      <c r="BCR3309" s="137"/>
      <c r="BCS3309" s="137"/>
      <c r="BCT3309" s="137"/>
      <c r="BCU3309" s="137"/>
      <c r="BCV3309" s="137"/>
      <c r="BCW3309" s="137"/>
      <c r="BCX3309" s="137"/>
      <c r="BCY3309" s="137"/>
      <c r="BCZ3309" s="137"/>
      <c r="BDA3309" s="137"/>
      <c r="BDB3309" s="137"/>
      <c r="BDC3309" s="137"/>
      <c r="BDD3309" s="137"/>
      <c r="BDE3309" s="137"/>
      <c r="BDF3309" s="137"/>
      <c r="BDG3309" s="137"/>
      <c r="BDH3309" s="137"/>
      <c r="BDI3309" s="137"/>
      <c r="BDJ3309" s="137"/>
      <c r="BDK3309" s="137"/>
      <c r="BDL3309" s="137"/>
      <c r="BDM3309" s="137"/>
      <c r="BDN3309" s="137"/>
      <c r="BDO3309" s="137"/>
      <c r="BDP3309" s="137"/>
      <c r="BDQ3309" s="137"/>
      <c r="BDR3309" s="137"/>
      <c r="BDS3309" s="137"/>
      <c r="BDT3309" s="137"/>
      <c r="BDU3309" s="137"/>
      <c r="BDV3309" s="137"/>
      <c r="BDW3309" s="137"/>
      <c r="BDX3309" s="137"/>
      <c r="BDY3309" s="137"/>
      <c r="BDZ3309" s="137"/>
      <c r="BEA3309" s="137"/>
      <c r="BEB3309" s="137"/>
      <c r="BEC3309" s="137"/>
      <c r="BED3309" s="137"/>
      <c r="BEE3309" s="137"/>
      <c r="BEF3309" s="137"/>
      <c r="BEG3309" s="137"/>
      <c r="BEH3309" s="137"/>
      <c r="BEI3309" s="137"/>
      <c r="BEJ3309" s="137"/>
      <c r="BEK3309" s="137"/>
      <c r="BEL3309" s="137"/>
      <c r="BEM3309" s="137"/>
      <c r="BEN3309" s="137"/>
      <c r="BEO3309" s="137"/>
      <c r="BEP3309" s="137"/>
      <c r="BEQ3309" s="137"/>
      <c r="BER3309" s="137"/>
      <c r="BES3309" s="137"/>
      <c r="BET3309" s="137"/>
      <c r="BEU3309" s="137"/>
      <c r="BEV3309" s="137"/>
      <c r="BEW3309" s="137"/>
      <c r="BEX3309" s="137"/>
      <c r="BEY3309" s="137"/>
      <c r="BEZ3309" s="137"/>
      <c r="BFA3309" s="137"/>
      <c r="BFB3309" s="137"/>
      <c r="BFC3309" s="137"/>
      <c r="BFD3309" s="137"/>
      <c r="BFE3309" s="137"/>
      <c r="BFF3309" s="137"/>
      <c r="BFG3309" s="137"/>
      <c r="BFH3309" s="137"/>
      <c r="BFI3309" s="137"/>
      <c r="BFJ3309" s="137"/>
      <c r="BFK3309" s="137"/>
      <c r="BFL3309" s="137"/>
      <c r="BFM3309" s="137"/>
      <c r="BFN3309" s="137"/>
      <c r="BFO3309" s="137"/>
      <c r="BFP3309" s="137"/>
      <c r="BFQ3309" s="137"/>
      <c r="BFR3309" s="137"/>
      <c r="BFS3309" s="137"/>
      <c r="BFT3309" s="137"/>
      <c r="BFU3309" s="137"/>
      <c r="BFV3309" s="137"/>
      <c r="BFW3309" s="137"/>
      <c r="BFX3309" s="137"/>
      <c r="BFY3309" s="137"/>
      <c r="BFZ3309" s="137"/>
      <c r="BGA3309" s="137"/>
      <c r="BGB3309" s="137"/>
      <c r="BGC3309" s="137"/>
      <c r="BGD3309" s="137"/>
      <c r="BGE3309" s="137"/>
      <c r="BGF3309" s="137"/>
      <c r="BGG3309" s="137"/>
      <c r="BGH3309" s="137"/>
      <c r="BGI3309" s="137"/>
      <c r="BGJ3309" s="137"/>
      <c r="BGK3309" s="137"/>
      <c r="BGL3309" s="137"/>
      <c r="BGM3309" s="137"/>
      <c r="BGN3309" s="137"/>
      <c r="BGO3309" s="137"/>
      <c r="BGP3309" s="137"/>
      <c r="BGQ3309" s="137"/>
      <c r="BGR3309" s="137"/>
      <c r="BGS3309" s="137"/>
      <c r="BGT3309" s="137"/>
      <c r="BGU3309" s="137"/>
      <c r="BGV3309" s="137"/>
      <c r="BGW3309" s="137"/>
      <c r="BGX3309" s="137"/>
      <c r="BGY3309" s="137"/>
      <c r="BGZ3309" s="137"/>
      <c r="BHA3309" s="137"/>
      <c r="BHB3309" s="137"/>
      <c r="BHC3309" s="137"/>
      <c r="BHD3309" s="137"/>
      <c r="BHE3309" s="137"/>
      <c r="BHF3309" s="137"/>
      <c r="BHG3309" s="137"/>
      <c r="BHH3309" s="137"/>
      <c r="BHI3309" s="137"/>
      <c r="BHJ3309" s="137"/>
      <c r="BHK3309" s="137"/>
      <c r="BHL3309" s="137"/>
      <c r="BHM3309" s="137"/>
      <c r="BHN3309" s="137"/>
      <c r="BHO3309" s="137"/>
      <c r="BHP3309" s="137"/>
      <c r="BHQ3309" s="137"/>
      <c r="BHR3309" s="137"/>
      <c r="BHS3309" s="137"/>
      <c r="BHT3309" s="137"/>
      <c r="BHU3309" s="137"/>
      <c r="BHV3309" s="137"/>
      <c r="BHW3309" s="137"/>
      <c r="BHX3309" s="137"/>
      <c r="BHY3309" s="137"/>
      <c r="BHZ3309" s="137"/>
      <c r="BIA3309" s="137"/>
      <c r="BIB3309" s="137"/>
      <c r="BIC3309" s="137"/>
      <c r="BID3309" s="137"/>
      <c r="BIE3309" s="137"/>
      <c r="BIF3309" s="137"/>
      <c r="BIG3309" s="137"/>
      <c r="BIH3309" s="137"/>
      <c r="BII3309" s="137"/>
      <c r="BIJ3309" s="137"/>
      <c r="BIK3309" s="137"/>
      <c r="BIL3309" s="137"/>
      <c r="BIM3309" s="137"/>
      <c r="BIN3309" s="137"/>
      <c r="BIO3309" s="137"/>
      <c r="BIP3309" s="137"/>
      <c r="BIQ3309" s="137"/>
      <c r="BIR3309" s="137"/>
      <c r="BIS3309" s="137"/>
      <c r="BIT3309" s="137"/>
      <c r="BIU3309" s="137"/>
      <c r="BIV3309" s="137"/>
      <c r="BIW3309" s="137"/>
      <c r="BIX3309" s="137"/>
      <c r="BIY3309" s="137"/>
      <c r="BIZ3309" s="137"/>
      <c r="BJA3309" s="137"/>
      <c r="BJB3309" s="137"/>
      <c r="BJC3309" s="137"/>
      <c r="BJD3309" s="137"/>
      <c r="BJE3309" s="137"/>
      <c r="BJF3309" s="137"/>
      <c r="BJG3309" s="137"/>
      <c r="BJH3309" s="137"/>
      <c r="BJI3309" s="137"/>
      <c r="BJJ3309" s="137"/>
      <c r="BJK3309" s="137"/>
      <c r="BJL3309" s="137"/>
      <c r="BJM3309" s="137"/>
      <c r="BJN3309" s="137"/>
      <c r="BJO3309" s="137"/>
      <c r="BJP3309" s="137"/>
      <c r="BJQ3309" s="137"/>
      <c r="BJR3309" s="137"/>
      <c r="BJS3309" s="137"/>
      <c r="BJT3309" s="137"/>
      <c r="BJU3309" s="137"/>
      <c r="BJV3309" s="137"/>
      <c r="BJW3309" s="137"/>
      <c r="BJX3309" s="137"/>
      <c r="BJY3309" s="137"/>
      <c r="BJZ3309" s="137"/>
      <c r="BKA3309" s="137"/>
      <c r="BKB3309" s="137"/>
      <c r="BKC3309" s="137"/>
      <c r="BKD3309" s="137"/>
      <c r="BKE3309" s="137"/>
      <c r="BKF3309" s="137"/>
      <c r="BKG3309" s="137"/>
      <c r="BKH3309" s="137"/>
      <c r="BKI3309" s="137"/>
      <c r="BKJ3309" s="137"/>
      <c r="BKK3309" s="137"/>
      <c r="BKL3309" s="137"/>
      <c r="BKM3309" s="137"/>
      <c r="BKN3309" s="137"/>
      <c r="BKO3309" s="137"/>
      <c r="BKP3309" s="137"/>
      <c r="BKQ3309" s="137"/>
      <c r="BKR3309" s="137"/>
      <c r="BKS3309" s="137"/>
      <c r="BKT3309" s="137"/>
      <c r="BKU3309" s="137"/>
      <c r="BKV3309" s="137"/>
      <c r="BKW3309" s="137"/>
      <c r="BKX3309" s="137"/>
      <c r="BKY3309" s="137"/>
      <c r="BKZ3309" s="137"/>
      <c r="BLA3309" s="137"/>
      <c r="BLB3309" s="137"/>
      <c r="BLC3309" s="137"/>
      <c r="BLD3309" s="137"/>
      <c r="BLE3309" s="137"/>
      <c r="BLF3309" s="137"/>
      <c r="BLG3309" s="137"/>
      <c r="BLH3309" s="137"/>
      <c r="BLI3309" s="137"/>
      <c r="BLJ3309" s="137"/>
      <c r="BLK3309" s="137"/>
      <c r="BLL3309" s="137"/>
      <c r="BLM3309" s="137"/>
      <c r="BLN3309" s="137"/>
      <c r="BLO3309" s="137"/>
      <c r="BLP3309" s="137"/>
      <c r="BLQ3309" s="137"/>
      <c r="BLR3309" s="137"/>
      <c r="BLS3309" s="137"/>
      <c r="BLT3309" s="137"/>
      <c r="BLU3309" s="137"/>
      <c r="BLV3309" s="137"/>
      <c r="BLW3309" s="137"/>
      <c r="BLX3309" s="137"/>
      <c r="BLY3309" s="137"/>
      <c r="BLZ3309" s="137"/>
      <c r="BMA3309" s="137"/>
      <c r="BMB3309" s="137"/>
      <c r="BMC3309" s="137"/>
      <c r="BMD3309" s="137"/>
      <c r="BME3309" s="137"/>
      <c r="BMF3309" s="137"/>
      <c r="BMG3309" s="137"/>
      <c r="BMH3309" s="137"/>
      <c r="BMI3309" s="137"/>
      <c r="BMJ3309" s="137"/>
      <c r="BMK3309" s="137"/>
      <c r="BML3309" s="137"/>
      <c r="BMM3309" s="137"/>
      <c r="BMN3309" s="137"/>
      <c r="BMO3309" s="137"/>
      <c r="BMP3309" s="137"/>
      <c r="BMQ3309" s="137"/>
      <c r="BMR3309" s="137"/>
      <c r="BMS3309" s="137"/>
      <c r="BMT3309" s="137"/>
      <c r="BMU3309" s="137"/>
      <c r="BMV3309" s="137"/>
      <c r="BMW3309" s="137"/>
      <c r="BMX3309" s="137"/>
      <c r="BMY3309" s="137"/>
      <c r="BMZ3309" s="137"/>
      <c r="BNA3309" s="137"/>
      <c r="BNB3309" s="137"/>
      <c r="BNC3309" s="137"/>
      <c r="BND3309" s="137"/>
      <c r="BNE3309" s="137"/>
      <c r="BNF3309" s="137"/>
      <c r="BNG3309" s="137"/>
      <c r="BNH3309" s="137"/>
      <c r="BNI3309" s="137"/>
      <c r="BNJ3309" s="137"/>
      <c r="BNK3309" s="137"/>
      <c r="BNL3309" s="137"/>
      <c r="BNM3309" s="137"/>
      <c r="BNN3309" s="137"/>
      <c r="BNO3309" s="137"/>
      <c r="BNP3309" s="137"/>
      <c r="BNQ3309" s="137"/>
      <c r="BNR3309" s="137"/>
      <c r="BNS3309" s="137"/>
      <c r="BNT3309" s="137"/>
      <c r="BNU3309" s="137"/>
      <c r="BNV3309" s="137"/>
      <c r="BNW3309" s="137"/>
      <c r="BNX3309" s="137"/>
      <c r="BNY3309" s="137"/>
      <c r="BNZ3309" s="137"/>
      <c r="BOA3309" s="137"/>
      <c r="BOB3309" s="137"/>
      <c r="BOC3309" s="137"/>
      <c r="BOD3309" s="137"/>
      <c r="BOE3309" s="137"/>
      <c r="BOF3309" s="137"/>
      <c r="BOG3309" s="137"/>
      <c r="BOH3309" s="137"/>
      <c r="BOI3309" s="137"/>
      <c r="BOJ3309" s="137"/>
      <c r="BOK3309" s="137"/>
      <c r="BOL3309" s="137"/>
      <c r="BOM3309" s="137"/>
      <c r="BON3309" s="137"/>
      <c r="BOO3309" s="137"/>
      <c r="BOP3309" s="137"/>
      <c r="BOQ3309" s="137"/>
      <c r="BOR3309" s="137"/>
      <c r="BOS3309" s="137"/>
      <c r="BOT3309" s="137"/>
      <c r="BOU3309" s="137"/>
      <c r="BOV3309" s="137"/>
      <c r="BOW3309" s="137"/>
      <c r="BOX3309" s="137"/>
      <c r="BOY3309" s="137"/>
      <c r="BOZ3309" s="137"/>
      <c r="BPA3309" s="137"/>
      <c r="BPB3309" s="137"/>
      <c r="BPC3309" s="137"/>
      <c r="BPD3309" s="137"/>
      <c r="BPE3309" s="137"/>
      <c r="BPF3309" s="137"/>
      <c r="BPG3309" s="137"/>
      <c r="BPH3309" s="137"/>
      <c r="BPI3309" s="137"/>
      <c r="BPJ3309" s="137"/>
      <c r="BPK3309" s="137"/>
      <c r="BPL3309" s="137"/>
      <c r="BPM3309" s="137"/>
      <c r="BPN3309" s="137"/>
      <c r="BPO3309" s="137"/>
      <c r="BPP3309" s="137"/>
      <c r="BPQ3309" s="137"/>
      <c r="BPR3309" s="137"/>
      <c r="BPS3309" s="137"/>
      <c r="BPT3309" s="137"/>
      <c r="BPU3309" s="137"/>
      <c r="BPV3309" s="137"/>
      <c r="BPW3309" s="137"/>
      <c r="BPX3309" s="137"/>
      <c r="BPY3309" s="137"/>
      <c r="BPZ3309" s="137"/>
      <c r="BQA3309" s="137"/>
      <c r="BQB3309" s="137"/>
      <c r="BQC3309" s="137"/>
      <c r="BQD3309" s="137"/>
      <c r="BQE3309" s="137"/>
      <c r="BQF3309" s="137"/>
      <c r="BQG3309" s="137"/>
      <c r="BQH3309" s="137"/>
      <c r="BQI3309" s="137"/>
      <c r="BQJ3309" s="137"/>
      <c r="BQK3309" s="137"/>
      <c r="BQL3309" s="137"/>
      <c r="BQM3309" s="137"/>
      <c r="BQN3309" s="137"/>
      <c r="BQO3309" s="137"/>
      <c r="BQP3309" s="137"/>
      <c r="BQQ3309" s="137"/>
      <c r="BQR3309" s="137"/>
      <c r="BQS3309" s="137"/>
      <c r="BQT3309" s="137"/>
      <c r="BQU3309" s="137"/>
      <c r="BQV3309" s="137"/>
      <c r="BQW3309" s="137"/>
      <c r="BQX3309" s="137"/>
      <c r="BQY3309" s="137"/>
      <c r="BQZ3309" s="137"/>
      <c r="BRA3309" s="137"/>
      <c r="BRB3309" s="137"/>
      <c r="BRC3309" s="137"/>
      <c r="BRD3309" s="137"/>
      <c r="BRE3309" s="137"/>
      <c r="BRF3309" s="137"/>
      <c r="BRG3309" s="137"/>
      <c r="BRH3309" s="137"/>
      <c r="BRI3309" s="137"/>
      <c r="BRJ3309" s="137"/>
      <c r="BRK3309" s="137"/>
      <c r="BRL3309" s="137"/>
      <c r="BRM3309" s="137"/>
      <c r="BRN3309" s="137"/>
      <c r="BRO3309" s="137"/>
      <c r="BRP3309" s="137"/>
      <c r="BRQ3309" s="137"/>
      <c r="BRR3309" s="137"/>
      <c r="BRS3309" s="137"/>
      <c r="BRT3309" s="137"/>
      <c r="BRU3309" s="137"/>
      <c r="BRV3309" s="137"/>
      <c r="BRW3309" s="137"/>
      <c r="BRX3309" s="137"/>
      <c r="BRY3309" s="137"/>
      <c r="BRZ3309" s="137"/>
      <c r="BSA3309" s="137"/>
      <c r="BSB3309" s="137"/>
      <c r="BSC3309" s="137"/>
      <c r="BSD3309" s="137"/>
      <c r="BSE3309" s="137"/>
      <c r="BSF3309" s="137"/>
      <c r="BSG3309" s="137"/>
      <c r="BSH3309" s="137"/>
      <c r="BSI3309" s="137"/>
      <c r="BSJ3309" s="137"/>
      <c r="BSK3309" s="137"/>
      <c r="BSL3309" s="137"/>
      <c r="BSM3309" s="137"/>
      <c r="BSN3309" s="137"/>
      <c r="BSO3309" s="137"/>
      <c r="BSP3309" s="137"/>
      <c r="BSQ3309" s="137"/>
      <c r="BSR3309" s="137"/>
      <c r="BSS3309" s="137"/>
      <c r="BST3309" s="137"/>
      <c r="BSU3309" s="137"/>
      <c r="BSV3309" s="137"/>
      <c r="BSW3309" s="137"/>
      <c r="BSX3309" s="137"/>
      <c r="BSY3309" s="137"/>
      <c r="BSZ3309" s="137"/>
      <c r="BTA3309" s="137"/>
      <c r="BTB3309" s="137"/>
      <c r="BTC3309" s="137"/>
      <c r="BTD3309" s="137"/>
      <c r="BTE3309" s="137"/>
      <c r="BTF3309" s="137"/>
      <c r="BTG3309" s="137"/>
      <c r="BTH3309" s="137"/>
      <c r="BTI3309" s="137"/>
      <c r="BTJ3309" s="137"/>
      <c r="BTK3309" s="137"/>
      <c r="BTL3309" s="137"/>
      <c r="BTM3309" s="137"/>
      <c r="BTN3309" s="137"/>
      <c r="BTO3309" s="137"/>
      <c r="BTP3309" s="137"/>
      <c r="BTQ3309" s="137"/>
      <c r="BTR3309" s="137"/>
      <c r="BTS3309" s="137"/>
      <c r="BTT3309" s="137"/>
      <c r="BTU3309" s="137"/>
      <c r="BTV3309" s="137"/>
      <c r="BTW3309" s="137"/>
      <c r="BTX3309" s="137"/>
      <c r="BTY3309" s="137"/>
      <c r="BTZ3309" s="137"/>
      <c r="BUA3309" s="137"/>
      <c r="BUB3309" s="137"/>
      <c r="BUC3309" s="137"/>
      <c r="BUD3309" s="137"/>
      <c r="BUE3309" s="137"/>
      <c r="BUF3309" s="137"/>
      <c r="BUG3309" s="137"/>
      <c r="BUH3309" s="137"/>
      <c r="BUI3309" s="137"/>
      <c r="BUJ3309" s="137"/>
      <c r="BUK3309" s="137"/>
      <c r="BUL3309" s="137"/>
      <c r="BUM3309" s="137"/>
      <c r="BUN3309" s="137"/>
      <c r="BUO3309" s="137"/>
      <c r="BUP3309" s="137"/>
      <c r="BUQ3309" s="137"/>
      <c r="BUR3309" s="137"/>
      <c r="BUS3309" s="137"/>
      <c r="BUT3309" s="137"/>
      <c r="BUU3309" s="137"/>
      <c r="BUV3309" s="137"/>
      <c r="BUW3309" s="137"/>
      <c r="BUX3309" s="137"/>
      <c r="BUY3309" s="137"/>
      <c r="BUZ3309" s="137"/>
      <c r="BVA3309" s="137"/>
      <c r="BVB3309" s="137"/>
      <c r="BVC3309" s="137"/>
      <c r="BVD3309" s="137"/>
      <c r="BVE3309" s="137"/>
      <c r="BVF3309" s="137"/>
      <c r="BVG3309" s="137"/>
      <c r="BVH3309" s="137"/>
      <c r="BVI3309" s="137"/>
      <c r="BVJ3309" s="137"/>
      <c r="BVK3309" s="137"/>
      <c r="BVL3309" s="137"/>
      <c r="BVM3309" s="137"/>
      <c r="BVN3309" s="137"/>
      <c r="BVO3309" s="137"/>
      <c r="BVP3309" s="137"/>
      <c r="BVQ3309" s="137"/>
      <c r="BVR3309" s="137"/>
      <c r="BVS3309" s="137"/>
      <c r="BVT3309" s="137"/>
      <c r="BVU3309" s="137"/>
      <c r="BVV3309" s="137"/>
      <c r="BVW3309" s="137"/>
      <c r="BVX3309" s="137"/>
      <c r="BVY3309" s="137"/>
      <c r="BVZ3309" s="137"/>
      <c r="BWA3309" s="137"/>
      <c r="BWB3309" s="137"/>
      <c r="BWC3309" s="137"/>
      <c r="BWD3309" s="137"/>
      <c r="BWE3309" s="137"/>
      <c r="BWF3309" s="137"/>
      <c r="BWG3309" s="137"/>
      <c r="BWH3309" s="137"/>
      <c r="BWI3309" s="137"/>
      <c r="BWJ3309" s="137"/>
      <c r="BWK3309" s="137"/>
      <c r="BWL3309" s="137"/>
      <c r="BWM3309" s="137"/>
      <c r="BWN3309" s="137"/>
      <c r="BWO3309" s="137"/>
      <c r="BWP3309" s="137"/>
      <c r="BWQ3309" s="137"/>
      <c r="BWR3309" s="137"/>
      <c r="BWS3309" s="137"/>
      <c r="BWT3309" s="137"/>
      <c r="BWU3309" s="137"/>
      <c r="BWV3309" s="137"/>
      <c r="BWW3309" s="137"/>
      <c r="BWX3309" s="137"/>
      <c r="BWY3309" s="137"/>
      <c r="BWZ3309" s="137"/>
      <c r="BXA3309" s="137"/>
      <c r="BXB3309" s="137"/>
      <c r="BXC3309" s="137"/>
      <c r="BXD3309" s="137"/>
      <c r="BXE3309" s="137"/>
      <c r="BXF3309" s="137"/>
      <c r="BXG3309" s="137"/>
      <c r="BXH3309" s="137"/>
      <c r="BXI3309" s="137"/>
      <c r="BXJ3309" s="137"/>
      <c r="BXK3309" s="137"/>
      <c r="BXL3309" s="137"/>
      <c r="BXM3309" s="137"/>
      <c r="BXN3309" s="137"/>
      <c r="BXO3309" s="137"/>
      <c r="BXP3309" s="137"/>
      <c r="BXQ3309" s="137"/>
      <c r="BXR3309" s="137"/>
      <c r="BXS3309" s="137"/>
      <c r="BXT3309" s="137"/>
      <c r="BXU3309" s="137"/>
      <c r="BXV3309" s="137"/>
      <c r="BXW3309" s="137"/>
      <c r="BXX3309" s="137"/>
      <c r="BXY3309" s="137"/>
      <c r="BXZ3309" s="137"/>
      <c r="BYA3309" s="137"/>
      <c r="BYB3309" s="137"/>
      <c r="BYC3309" s="137"/>
      <c r="BYD3309" s="137"/>
      <c r="BYE3309" s="137"/>
      <c r="BYF3309" s="137"/>
      <c r="BYG3309" s="137"/>
      <c r="BYH3309" s="137"/>
      <c r="BYI3309" s="137"/>
      <c r="BYJ3309" s="137"/>
      <c r="BYK3309" s="137"/>
      <c r="BYL3309" s="137"/>
      <c r="BYM3309" s="137"/>
      <c r="BYN3309" s="137"/>
      <c r="BYO3309" s="137"/>
      <c r="BYP3309" s="137"/>
      <c r="BYQ3309" s="137"/>
      <c r="BYR3309" s="137"/>
      <c r="BYS3309" s="137"/>
      <c r="BYT3309" s="137"/>
      <c r="BYU3309" s="137"/>
      <c r="BYV3309" s="137"/>
      <c r="BYW3309" s="137"/>
      <c r="BYX3309" s="137"/>
      <c r="BYY3309" s="137"/>
      <c r="BYZ3309" s="137"/>
      <c r="BZA3309" s="137"/>
      <c r="BZB3309" s="137"/>
      <c r="BZC3309" s="137"/>
      <c r="BZD3309" s="137"/>
      <c r="BZE3309" s="137"/>
      <c r="BZF3309" s="137"/>
      <c r="BZG3309" s="137"/>
      <c r="BZH3309" s="137"/>
      <c r="BZI3309" s="137"/>
      <c r="BZJ3309" s="137"/>
      <c r="BZK3309" s="137"/>
      <c r="BZL3309" s="137"/>
      <c r="BZM3309" s="137"/>
      <c r="BZN3309" s="137"/>
      <c r="BZO3309" s="137"/>
      <c r="BZP3309" s="137"/>
      <c r="BZQ3309" s="137"/>
      <c r="BZR3309" s="137"/>
      <c r="BZS3309" s="137"/>
      <c r="BZT3309" s="137"/>
      <c r="BZU3309" s="137"/>
      <c r="BZV3309" s="137"/>
      <c r="BZW3309" s="137"/>
      <c r="BZX3309" s="137"/>
      <c r="BZY3309" s="137"/>
      <c r="BZZ3309" s="137"/>
      <c r="CAA3309" s="137"/>
      <c r="CAB3309" s="137"/>
      <c r="CAC3309" s="137"/>
      <c r="CAD3309" s="137"/>
      <c r="CAE3309" s="137"/>
      <c r="CAF3309" s="137"/>
      <c r="CAG3309" s="137"/>
      <c r="CAH3309" s="137"/>
      <c r="CAI3309" s="137"/>
      <c r="CAJ3309" s="137"/>
      <c r="CAK3309" s="137"/>
      <c r="CAL3309" s="137"/>
      <c r="CAM3309" s="137"/>
      <c r="CAN3309" s="137"/>
      <c r="CAO3309" s="137"/>
      <c r="CAP3309" s="137"/>
      <c r="CAQ3309" s="137"/>
      <c r="CAR3309" s="137"/>
      <c r="CAS3309" s="137"/>
      <c r="CAT3309" s="137"/>
      <c r="CAU3309" s="137"/>
      <c r="CAV3309" s="137"/>
      <c r="CAW3309" s="137"/>
      <c r="CAX3309" s="137"/>
      <c r="CAY3309" s="137"/>
      <c r="CAZ3309" s="137"/>
      <c r="CBA3309" s="137"/>
      <c r="CBB3309" s="137"/>
      <c r="CBC3309" s="137"/>
      <c r="CBD3309" s="137"/>
      <c r="CBE3309" s="137"/>
      <c r="CBF3309" s="137"/>
      <c r="CBG3309" s="137"/>
      <c r="CBH3309" s="137"/>
      <c r="CBI3309" s="137"/>
      <c r="CBJ3309" s="137"/>
      <c r="CBK3309" s="137"/>
      <c r="CBL3309" s="137"/>
      <c r="CBM3309" s="137"/>
      <c r="CBN3309" s="137"/>
      <c r="CBO3309" s="137"/>
      <c r="CBP3309" s="137"/>
      <c r="CBQ3309" s="137"/>
      <c r="CBR3309" s="137"/>
      <c r="CBS3309" s="137"/>
      <c r="CBT3309" s="137"/>
      <c r="CBU3309" s="137"/>
      <c r="CBV3309" s="137"/>
      <c r="CBW3309" s="137"/>
      <c r="CBX3309" s="137"/>
      <c r="CBY3309" s="137"/>
      <c r="CBZ3309" s="137"/>
      <c r="CCA3309" s="137"/>
      <c r="CCB3309" s="137"/>
      <c r="CCC3309" s="137"/>
      <c r="CCD3309" s="137"/>
      <c r="CCE3309" s="137"/>
      <c r="CCF3309" s="137"/>
      <c r="CCG3309" s="137"/>
      <c r="CCH3309" s="137"/>
      <c r="CCI3309" s="137"/>
      <c r="CCJ3309" s="137"/>
      <c r="CCK3309" s="137"/>
      <c r="CCL3309" s="137"/>
      <c r="CCM3309" s="137"/>
      <c r="CCN3309" s="137"/>
      <c r="CCO3309" s="137"/>
      <c r="CCP3309" s="137"/>
      <c r="CCQ3309" s="137"/>
      <c r="CCR3309" s="137"/>
      <c r="CCS3309" s="137"/>
      <c r="CCT3309" s="137"/>
      <c r="CCU3309" s="137"/>
      <c r="CCV3309" s="137"/>
      <c r="CCW3309" s="137"/>
      <c r="CCX3309" s="137"/>
      <c r="CCY3309" s="137"/>
      <c r="CCZ3309" s="137"/>
      <c r="CDA3309" s="137"/>
      <c r="CDB3309" s="137"/>
      <c r="CDC3309" s="137"/>
      <c r="CDD3309" s="137"/>
      <c r="CDE3309" s="137"/>
      <c r="CDF3309" s="137"/>
      <c r="CDG3309" s="137"/>
      <c r="CDH3309" s="137"/>
      <c r="CDI3309" s="137"/>
      <c r="CDJ3309" s="137"/>
      <c r="CDK3309" s="137"/>
      <c r="CDL3309" s="137"/>
      <c r="CDM3309" s="137"/>
      <c r="CDN3309" s="137"/>
      <c r="CDO3309" s="137"/>
      <c r="CDP3309" s="137"/>
      <c r="CDQ3309" s="137"/>
      <c r="CDR3309" s="137"/>
      <c r="CDS3309" s="137"/>
      <c r="CDT3309" s="137"/>
      <c r="CDU3309" s="137"/>
      <c r="CDV3309" s="137"/>
      <c r="CDW3309" s="137"/>
      <c r="CDX3309" s="137"/>
      <c r="CDY3309" s="137"/>
      <c r="CDZ3309" s="137"/>
      <c r="CEA3309" s="137"/>
      <c r="CEB3309" s="137"/>
      <c r="CEC3309" s="137"/>
      <c r="CED3309" s="137"/>
      <c r="CEE3309" s="137"/>
      <c r="CEF3309" s="137"/>
      <c r="CEG3309" s="137"/>
      <c r="CEH3309" s="137"/>
      <c r="CEI3309" s="137"/>
      <c r="CEJ3309" s="137"/>
      <c r="CEK3309" s="137"/>
      <c r="CEL3309" s="137"/>
      <c r="CEM3309" s="137"/>
      <c r="CEN3309" s="137"/>
      <c r="CEO3309" s="137"/>
      <c r="CEP3309" s="137"/>
      <c r="CEQ3309" s="137"/>
      <c r="CER3309" s="137"/>
      <c r="CES3309" s="137"/>
      <c r="CET3309" s="137"/>
      <c r="CEU3309" s="137"/>
      <c r="CEV3309" s="137"/>
      <c r="CEW3309" s="137"/>
      <c r="CEX3309" s="137"/>
      <c r="CEY3309" s="137"/>
      <c r="CEZ3309" s="137"/>
      <c r="CFA3309" s="137"/>
      <c r="CFB3309" s="137"/>
      <c r="CFC3309" s="137"/>
      <c r="CFD3309" s="137"/>
      <c r="CFE3309" s="137"/>
      <c r="CFF3309" s="137"/>
      <c r="CFG3309" s="137"/>
      <c r="CFH3309" s="137"/>
      <c r="CFI3309" s="137"/>
      <c r="CFJ3309" s="137"/>
      <c r="CFK3309" s="137"/>
      <c r="CFL3309" s="137"/>
      <c r="CFM3309" s="137"/>
      <c r="CFN3309" s="137"/>
      <c r="CFO3309" s="137"/>
      <c r="CFP3309" s="137"/>
      <c r="CFQ3309" s="137"/>
      <c r="CFR3309" s="137"/>
      <c r="CFS3309" s="137"/>
      <c r="CFT3309" s="137"/>
      <c r="CFU3309" s="137"/>
      <c r="CFV3309" s="137"/>
      <c r="CFW3309" s="137"/>
      <c r="CFX3309" s="137"/>
      <c r="CFY3309" s="137"/>
      <c r="CFZ3309" s="137"/>
      <c r="CGA3309" s="137"/>
      <c r="CGB3309" s="137"/>
      <c r="CGC3309" s="137"/>
      <c r="CGD3309" s="137"/>
      <c r="CGE3309" s="137"/>
      <c r="CGF3309" s="137"/>
      <c r="CGG3309" s="137"/>
      <c r="CGH3309" s="137"/>
      <c r="CGI3309" s="137"/>
      <c r="CGJ3309" s="137"/>
      <c r="CGK3309" s="137"/>
      <c r="CGL3309" s="137"/>
      <c r="CGM3309" s="137"/>
      <c r="CGN3309" s="137"/>
      <c r="CGO3309" s="137"/>
      <c r="CGP3309" s="137"/>
      <c r="CGQ3309" s="137"/>
      <c r="CGR3309" s="137"/>
      <c r="CGS3309" s="137"/>
      <c r="CGT3309" s="137"/>
      <c r="CGU3309" s="137"/>
      <c r="CGV3309" s="137"/>
      <c r="CGW3309" s="137"/>
      <c r="CGX3309" s="137"/>
      <c r="CGY3309" s="137"/>
      <c r="CGZ3309" s="137"/>
      <c r="CHA3309" s="137"/>
      <c r="CHB3309" s="137"/>
      <c r="CHC3309" s="137"/>
      <c r="CHD3309" s="137"/>
      <c r="CHE3309" s="137"/>
      <c r="CHF3309" s="137"/>
      <c r="CHG3309" s="137"/>
      <c r="CHH3309" s="137"/>
      <c r="CHI3309" s="137"/>
      <c r="CHJ3309" s="137"/>
      <c r="CHK3309" s="137"/>
      <c r="CHL3309" s="137"/>
      <c r="CHM3309" s="137"/>
      <c r="CHN3309" s="137"/>
      <c r="CHO3309" s="137"/>
      <c r="CHP3309" s="137"/>
      <c r="CHQ3309" s="137"/>
      <c r="CHR3309" s="137"/>
      <c r="CHS3309" s="137"/>
      <c r="CHT3309" s="137"/>
      <c r="CHU3309" s="137"/>
      <c r="CHV3309" s="137"/>
      <c r="CHW3309" s="137"/>
      <c r="CHX3309" s="137"/>
      <c r="CHY3309" s="137"/>
      <c r="CHZ3309" s="137"/>
      <c r="CIA3309" s="137"/>
      <c r="CIB3309" s="137"/>
      <c r="CIC3309" s="137"/>
      <c r="CID3309" s="137"/>
      <c r="CIE3309" s="137"/>
      <c r="CIF3309" s="137"/>
      <c r="CIG3309" s="137"/>
      <c r="CIH3309" s="137"/>
      <c r="CII3309" s="137"/>
      <c r="CIJ3309" s="137"/>
      <c r="CIK3309" s="137"/>
      <c r="CIL3309" s="137"/>
      <c r="CIM3309" s="137"/>
      <c r="CIN3309" s="137"/>
      <c r="CIO3309" s="137"/>
      <c r="CIP3309" s="137"/>
      <c r="CIQ3309" s="137"/>
      <c r="CIR3309" s="137"/>
      <c r="CIS3309" s="137"/>
      <c r="CIT3309" s="137"/>
      <c r="CIU3309" s="137"/>
      <c r="CIV3309" s="137"/>
      <c r="CIW3309" s="137"/>
      <c r="CIX3309" s="137"/>
      <c r="CIY3309" s="137"/>
      <c r="CIZ3309" s="137"/>
      <c r="CJA3309" s="137"/>
      <c r="CJB3309" s="137"/>
      <c r="CJC3309" s="137"/>
      <c r="CJD3309" s="137"/>
      <c r="CJE3309" s="137"/>
      <c r="CJF3309" s="137"/>
      <c r="CJG3309" s="137"/>
      <c r="CJH3309" s="137"/>
      <c r="CJI3309" s="137"/>
      <c r="CJJ3309" s="137"/>
      <c r="CJK3309" s="137"/>
      <c r="CJL3309" s="137"/>
      <c r="CJM3309" s="137"/>
      <c r="CJN3309" s="137"/>
      <c r="CJO3309" s="137"/>
      <c r="CJP3309" s="137"/>
      <c r="CJQ3309" s="137"/>
      <c r="CJR3309" s="137"/>
      <c r="CJS3309" s="137"/>
      <c r="CJT3309" s="137"/>
      <c r="CJU3309" s="137"/>
      <c r="CJV3309" s="137"/>
      <c r="CJW3309" s="137"/>
      <c r="CJX3309" s="137"/>
      <c r="CJY3309" s="137"/>
      <c r="CJZ3309" s="137"/>
      <c r="CKA3309" s="137"/>
      <c r="CKB3309" s="137"/>
      <c r="CKC3309" s="137"/>
      <c r="CKD3309" s="137"/>
      <c r="CKE3309" s="137"/>
      <c r="CKF3309" s="137"/>
      <c r="CKG3309" s="137"/>
      <c r="CKH3309" s="137"/>
      <c r="CKI3309" s="137"/>
      <c r="CKJ3309" s="137"/>
      <c r="CKK3309" s="137"/>
      <c r="CKL3309" s="137"/>
      <c r="CKM3309" s="137"/>
      <c r="CKN3309" s="137"/>
      <c r="CKO3309" s="137"/>
      <c r="CKP3309" s="137"/>
      <c r="CKQ3309" s="137"/>
      <c r="CKR3309" s="137"/>
      <c r="CKS3309" s="137"/>
      <c r="CKT3309" s="137"/>
      <c r="CKU3309" s="137"/>
      <c r="CKV3309" s="137"/>
      <c r="CKW3309" s="137"/>
      <c r="CKX3309" s="137"/>
      <c r="CKY3309" s="137"/>
      <c r="CKZ3309" s="137"/>
      <c r="CLA3309" s="137"/>
      <c r="CLB3309" s="137"/>
      <c r="CLC3309" s="137"/>
      <c r="CLD3309" s="137"/>
      <c r="CLE3309" s="137"/>
      <c r="CLF3309" s="137"/>
      <c r="CLG3309" s="137"/>
      <c r="CLH3309" s="137"/>
      <c r="CLI3309" s="137"/>
      <c r="CLJ3309" s="137"/>
      <c r="CLK3309" s="137"/>
      <c r="CLL3309" s="137"/>
      <c r="CLM3309" s="137"/>
      <c r="CLN3309" s="137"/>
      <c r="CLO3309" s="137"/>
      <c r="CLP3309" s="137"/>
      <c r="CLQ3309" s="137"/>
      <c r="CLR3309" s="137"/>
      <c r="CLS3309" s="137"/>
      <c r="CLT3309" s="137"/>
      <c r="CLU3309" s="137"/>
      <c r="CLV3309" s="137"/>
      <c r="CLW3309" s="137"/>
      <c r="CLX3309" s="137"/>
      <c r="CLY3309" s="137"/>
      <c r="CLZ3309" s="137"/>
      <c r="CMA3309" s="137"/>
      <c r="CMB3309" s="137"/>
      <c r="CMC3309" s="137"/>
      <c r="CMD3309" s="137"/>
      <c r="CME3309" s="137"/>
      <c r="CMF3309" s="137"/>
      <c r="CMG3309" s="137"/>
      <c r="CMH3309" s="137"/>
      <c r="CMI3309" s="137"/>
      <c r="CMJ3309" s="137"/>
      <c r="CMK3309" s="137"/>
      <c r="CML3309" s="137"/>
      <c r="CMM3309" s="137"/>
      <c r="CMN3309" s="137"/>
      <c r="CMO3309" s="137"/>
      <c r="CMP3309" s="137"/>
      <c r="CMQ3309" s="137"/>
      <c r="CMR3309" s="137"/>
      <c r="CMS3309" s="137"/>
      <c r="CMT3309" s="137"/>
      <c r="CMU3309" s="137"/>
      <c r="CMV3309" s="137"/>
      <c r="CMW3309" s="137"/>
      <c r="CMX3309" s="137"/>
      <c r="CMY3309" s="137"/>
      <c r="CMZ3309" s="137"/>
      <c r="CNA3309" s="137"/>
      <c r="CNB3309" s="137"/>
      <c r="CNC3309" s="137"/>
      <c r="CND3309" s="137"/>
      <c r="CNE3309" s="137"/>
      <c r="CNF3309" s="137"/>
      <c r="CNG3309" s="137"/>
      <c r="CNH3309" s="137"/>
      <c r="CNI3309" s="137"/>
      <c r="CNJ3309" s="137"/>
      <c r="CNK3309" s="137"/>
      <c r="CNL3309" s="137"/>
      <c r="CNM3309" s="137"/>
      <c r="CNN3309" s="137"/>
      <c r="CNO3309" s="137"/>
      <c r="CNP3309" s="137"/>
      <c r="CNQ3309" s="137"/>
      <c r="CNR3309" s="137"/>
      <c r="CNS3309" s="137"/>
      <c r="CNT3309" s="137"/>
      <c r="CNU3309" s="137"/>
      <c r="CNV3309" s="137"/>
      <c r="CNW3309" s="137"/>
      <c r="CNX3309" s="137"/>
      <c r="CNY3309" s="137"/>
      <c r="CNZ3309" s="137"/>
      <c r="COA3309" s="137"/>
      <c r="COB3309" s="137"/>
      <c r="COC3309" s="137"/>
      <c r="COD3309" s="137"/>
      <c r="COE3309" s="137"/>
      <c r="COF3309" s="137"/>
      <c r="COG3309" s="137"/>
      <c r="COH3309" s="137"/>
      <c r="COI3309" s="137"/>
      <c r="COJ3309" s="137"/>
      <c r="COK3309" s="137"/>
      <c r="COL3309" s="137"/>
      <c r="COM3309" s="137"/>
      <c r="CON3309" s="137"/>
      <c r="COO3309" s="137"/>
      <c r="COP3309" s="137"/>
      <c r="COQ3309" s="137"/>
      <c r="COR3309" s="137"/>
      <c r="COS3309" s="137"/>
      <c r="COT3309" s="137"/>
      <c r="COU3309" s="137"/>
      <c r="COV3309" s="137"/>
      <c r="COW3309" s="137"/>
      <c r="COX3309" s="137"/>
      <c r="COY3309" s="137"/>
      <c r="COZ3309" s="137"/>
      <c r="CPA3309" s="137"/>
      <c r="CPB3309" s="137"/>
      <c r="CPC3309" s="137"/>
      <c r="CPD3309" s="137"/>
      <c r="CPE3309" s="137"/>
      <c r="CPF3309" s="137"/>
      <c r="CPG3309" s="137"/>
      <c r="CPH3309" s="137"/>
      <c r="CPI3309" s="137"/>
      <c r="CPJ3309" s="137"/>
      <c r="CPK3309" s="137"/>
      <c r="CPL3309" s="137"/>
      <c r="CPM3309" s="137"/>
      <c r="CPN3309" s="137"/>
      <c r="CPO3309" s="137"/>
      <c r="CPP3309" s="137"/>
      <c r="CPQ3309" s="137"/>
      <c r="CPR3309" s="137"/>
      <c r="CPS3309" s="137"/>
      <c r="CPT3309" s="137"/>
      <c r="CPU3309" s="137"/>
      <c r="CPV3309" s="137"/>
      <c r="CPW3309" s="137"/>
      <c r="CPX3309" s="137"/>
      <c r="CPY3309" s="137"/>
      <c r="CPZ3309" s="137"/>
      <c r="CQA3309" s="137"/>
      <c r="CQB3309" s="137"/>
      <c r="CQC3309" s="137"/>
      <c r="CQD3309" s="137"/>
      <c r="CQE3309" s="137"/>
      <c r="CQF3309" s="137"/>
      <c r="CQG3309" s="137"/>
      <c r="CQH3309" s="137"/>
      <c r="CQI3309" s="137"/>
      <c r="CQJ3309" s="137"/>
      <c r="CQK3309" s="137"/>
      <c r="CQL3309" s="137"/>
      <c r="CQM3309" s="137"/>
      <c r="CQN3309" s="137"/>
      <c r="CQO3309" s="137"/>
      <c r="CQP3309" s="137"/>
      <c r="CQQ3309" s="137"/>
      <c r="CQR3309" s="137"/>
      <c r="CQS3309" s="137"/>
      <c r="CQT3309" s="137"/>
      <c r="CQU3309" s="137"/>
      <c r="CQV3309" s="137"/>
      <c r="CQW3309" s="137"/>
      <c r="CQX3309" s="137"/>
      <c r="CQY3309" s="137"/>
      <c r="CQZ3309" s="137"/>
      <c r="CRA3309" s="137"/>
      <c r="CRB3309" s="137"/>
      <c r="CRC3309" s="137"/>
      <c r="CRD3309" s="137"/>
      <c r="CRE3309" s="137"/>
      <c r="CRF3309" s="137"/>
      <c r="CRG3309" s="137"/>
      <c r="CRH3309" s="137"/>
      <c r="CRI3309" s="137"/>
      <c r="CRJ3309" s="137"/>
      <c r="CRK3309" s="137"/>
      <c r="CRL3309" s="137"/>
      <c r="CRM3309" s="137"/>
      <c r="CRN3309" s="137"/>
      <c r="CRO3309" s="137"/>
      <c r="CRP3309" s="137"/>
      <c r="CRQ3309" s="137"/>
      <c r="CRR3309" s="137"/>
      <c r="CRS3309" s="137"/>
      <c r="CRT3309" s="137"/>
      <c r="CRU3309" s="137"/>
      <c r="CRV3309" s="137"/>
      <c r="CRW3309" s="137"/>
      <c r="CRX3309" s="137"/>
      <c r="CRY3309" s="137"/>
      <c r="CRZ3309" s="137"/>
      <c r="CSA3309" s="137"/>
      <c r="CSB3309" s="137"/>
      <c r="CSC3309" s="137"/>
      <c r="CSD3309" s="137"/>
      <c r="CSE3309" s="137"/>
      <c r="CSF3309" s="137"/>
      <c r="CSG3309" s="137"/>
      <c r="CSH3309" s="137"/>
      <c r="CSI3309" s="137"/>
      <c r="CSJ3309" s="137"/>
      <c r="CSK3309" s="137"/>
      <c r="CSL3309" s="137"/>
      <c r="CSM3309" s="137"/>
      <c r="CSN3309" s="137"/>
      <c r="CSO3309" s="137"/>
      <c r="CSP3309" s="137"/>
      <c r="CSQ3309" s="137"/>
      <c r="CSR3309" s="137"/>
      <c r="CSS3309" s="137"/>
      <c r="CST3309" s="137"/>
      <c r="CSU3309" s="137"/>
      <c r="CSV3309" s="137"/>
      <c r="CSW3309" s="137"/>
      <c r="CSX3309" s="137"/>
      <c r="CSY3309" s="137"/>
      <c r="CSZ3309" s="137"/>
      <c r="CTA3309" s="137"/>
      <c r="CTB3309" s="137"/>
      <c r="CTC3309" s="137"/>
      <c r="CTD3309" s="137"/>
      <c r="CTE3309" s="137"/>
      <c r="CTF3309" s="137"/>
      <c r="CTG3309" s="137"/>
      <c r="CTH3309" s="137"/>
      <c r="CTI3309" s="137"/>
      <c r="CTJ3309" s="137"/>
      <c r="CTK3309" s="137"/>
      <c r="CTL3309" s="137"/>
      <c r="CTM3309" s="137"/>
      <c r="CTN3309" s="137"/>
      <c r="CTO3309" s="137"/>
      <c r="CTP3309" s="137"/>
      <c r="CTQ3309" s="137"/>
      <c r="CTR3309" s="137"/>
      <c r="CTS3309" s="137"/>
      <c r="CTT3309" s="137"/>
      <c r="CTU3309" s="137"/>
      <c r="CTV3309" s="137"/>
      <c r="CTW3309" s="137"/>
      <c r="CTX3309" s="137"/>
      <c r="CTY3309" s="137"/>
      <c r="CTZ3309" s="137"/>
      <c r="CUA3309" s="137"/>
      <c r="CUB3309" s="137"/>
      <c r="CUC3309" s="137"/>
      <c r="CUD3309" s="137"/>
      <c r="CUE3309" s="137"/>
      <c r="CUF3309" s="137"/>
      <c r="CUG3309" s="137"/>
      <c r="CUH3309" s="137"/>
      <c r="CUI3309" s="137"/>
      <c r="CUJ3309" s="137"/>
      <c r="CUK3309" s="137"/>
      <c r="CUL3309" s="137"/>
      <c r="CUM3309" s="137"/>
      <c r="CUN3309" s="137"/>
      <c r="CUO3309" s="137"/>
      <c r="CUP3309" s="137"/>
      <c r="CUQ3309" s="137"/>
      <c r="CUR3309" s="137"/>
      <c r="CUS3309" s="137"/>
      <c r="CUT3309" s="137"/>
      <c r="CUU3309" s="137"/>
      <c r="CUV3309" s="137"/>
      <c r="CUW3309" s="137"/>
      <c r="CUX3309" s="137"/>
      <c r="CUY3309" s="137"/>
      <c r="CUZ3309" s="137"/>
      <c r="CVA3309" s="137"/>
      <c r="CVB3309" s="137"/>
      <c r="CVC3309" s="137"/>
      <c r="CVD3309" s="137"/>
      <c r="CVE3309" s="137"/>
      <c r="CVF3309" s="137"/>
      <c r="CVG3309" s="137"/>
      <c r="CVH3309" s="137"/>
      <c r="CVI3309" s="137"/>
      <c r="CVJ3309" s="137"/>
      <c r="CVK3309" s="137"/>
      <c r="CVL3309" s="137"/>
      <c r="CVM3309" s="137"/>
      <c r="CVN3309" s="137"/>
      <c r="CVO3309" s="137"/>
      <c r="CVP3309" s="137"/>
      <c r="CVQ3309" s="137"/>
      <c r="CVR3309" s="137"/>
      <c r="CVS3309" s="137"/>
      <c r="CVT3309" s="137"/>
      <c r="CVU3309" s="137"/>
      <c r="CVV3309" s="137"/>
      <c r="CVW3309" s="137"/>
      <c r="CVX3309" s="137"/>
      <c r="CVY3309" s="137"/>
      <c r="CVZ3309" s="137"/>
      <c r="CWA3309" s="137"/>
      <c r="CWB3309" s="137"/>
      <c r="CWC3309" s="137"/>
      <c r="CWD3309" s="137"/>
      <c r="CWE3309" s="137"/>
      <c r="CWF3309" s="137"/>
      <c r="CWG3309" s="137"/>
      <c r="CWH3309" s="137"/>
      <c r="CWI3309" s="137"/>
      <c r="CWJ3309" s="137"/>
      <c r="CWK3309" s="137"/>
      <c r="CWL3309" s="137"/>
      <c r="CWM3309" s="137"/>
      <c r="CWN3309" s="137"/>
      <c r="CWO3309" s="137"/>
      <c r="CWP3309" s="137"/>
      <c r="CWQ3309" s="137"/>
      <c r="CWR3309" s="137"/>
      <c r="CWS3309" s="137"/>
      <c r="CWT3309" s="137"/>
      <c r="CWU3309" s="137"/>
      <c r="CWV3309" s="137"/>
      <c r="CWW3309" s="137"/>
      <c r="CWX3309" s="137"/>
      <c r="CWY3309" s="137"/>
      <c r="CWZ3309" s="137"/>
      <c r="CXA3309" s="137"/>
      <c r="CXB3309" s="137"/>
      <c r="CXC3309" s="137"/>
      <c r="CXD3309" s="137"/>
      <c r="CXE3309" s="137"/>
      <c r="CXF3309" s="137"/>
      <c r="CXG3309" s="137"/>
      <c r="CXH3309" s="137"/>
      <c r="CXI3309" s="137"/>
      <c r="CXJ3309" s="137"/>
      <c r="CXK3309" s="137"/>
      <c r="CXL3309" s="137"/>
      <c r="CXM3309" s="137"/>
      <c r="CXN3309" s="137"/>
      <c r="CXO3309" s="137"/>
      <c r="CXP3309" s="137"/>
      <c r="CXQ3309" s="137"/>
      <c r="CXR3309" s="137"/>
      <c r="CXS3309" s="137"/>
      <c r="CXT3309" s="137"/>
      <c r="CXU3309" s="137"/>
      <c r="CXV3309" s="137"/>
      <c r="CXW3309" s="137"/>
      <c r="CXX3309" s="137"/>
      <c r="CXY3309" s="137"/>
      <c r="CXZ3309" s="137"/>
      <c r="CYA3309" s="137"/>
      <c r="CYB3309" s="137"/>
      <c r="CYC3309" s="137"/>
      <c r="CYD3309" s="137"/>
      <c r="CYE3309" s="137"/>
      <c r="CYF3309" s="137"/>
      <c r="CYG3309" s="137"/>
      <c r="CYH3309" s="137"/>
      <c r="CYI3309" s="137"/>
      <c r="CYJ3309" s="137"/>
      <c r="CYK3309" s="137"/>
      <c r="CYL3309" s="137"/>
      <c r="CYM3309" s="137"/>
      <c r="CYN3309" s="137"/>
      <c r="CYO3309" s="137"/>
      <c r="CYP3309" s="137"/>
      <c r="CYQ3309" s="137"/>
      <c r="CYR3309" s="137"/>
      <c r="CYS3309" s="137"/>
      <c r="CYT3309" s="137"/>
      <c r="CYU3309" s="137"/>
      <c r="CYV3309" s="137"/>
      <c r="CYW3309" s="137"/>
      <c r="CYX3309" s="137"/>
      <c r="CYY3309" s="137"/>
      <c r="CYZ3309" s="137"/>
      <c r="CZA3309" s="137"/>
      <c r="CZB3309" s="137"/>
      <c r="CZC3309" s="137"/>
      <c r="CZD3309" s="137"/>
      <c r="CZE3309" s="137"/>
      <c r="CZF3309" s="137"/>
      <c r="CZG3309" s="137"/>
      <c r="CZH3309" s="137"/>
      <c r="CZI3309" s="137"/>
      <c r="CZJ3309" s="137"/>
      <c r="CZK3309" s="137"/>
      <c r="CZL3309" s="137"/>
      <c r="CZM3309" s="137"/>
      <c r="CZN3309" s="137"/>
      <c r="CZO3309" s="137"/>
      <c r="CZP3309" s="137"/>
      <c r="CZQ3309" s="137"/>
      <c r="CZR3309" s="137"/>
      <c r="CZS3309" s="137"/>
      <c r="CZT3309" s="137"/>
      <c r="CZU3309" s="137"/>
      <c r="CZV3309" s="137"/>
      <c r="CZW3309" s="137"/>
      <c r="CZX3309" s="137"/>
      <c r="CZY3309" s="137"/>
      <c r="CZZ3309" s="137"/>
      <c r="DAA3309" s="137"/>
      <c r="DAB3309" s="137"/>
      <c r="DAC3309" s="137"/>
      <c r="DAD3309" s="137"/>
      <c r="DAE3309" s="137"/>
      <c r="DAF3309" s="137"/>
      <c r="DAG3309" s="137"/>
      <c r="DAH3309" s="137"/>
      <c r="DAI3309" s="137"/>
      <c r="DAJ3309" s="137"/>
      <c r="DAK3309" s="137"/>
      <c r="DAL3309" s="137"/>
      <c r="DAM3309" s="137"/>
      <c r="DAN3309" s="137"/>
      <c r="DAO3309" s="137"/>
      <c r="DAP3309" s="137"/>
      <c r="DAQ3309" s="137"/>
      <c r="DAR3309" s="137"/>
      <c r="DAS3309" s="137"/>
      <c r="DAT3309" s="137"/>
      <c r="DAU3309" s="137"/>
      <c r="DAV3309" s="137"/>
      <c r="DAW3309" s="137"/>
      <c r="DAX3309" s="137"/>
      <c r="DAY3309" s="137"/>
      <c r="DAZ3309" s="137"/>
      <c r="DBA3309" s="137"/>
      <c r="DBB3309" s="137"/>
      <c r="DBC3309" s="137"/>
      <c r="DBD3309" s="137"/>
      <c r="DBE3309" s="137"/>
      <c r="DBF3309" s="137"/>
      <c r="DBG3309" s="137"/>
      <c r="DBH3309" s="137"/>
      <c r="DBI3309" s="137"/>
      <c r="DBJ3309" s="137"/>
      <c r="DBK3309" s="137"/>
      <c r="DBL3309" s="137"/>
      <c r="DBM3309" s="137"/>
      <c r="DBN3309" s="137"/>
      <c r="DBO3309" s="137"/>
      <c r="DBP3309" s="137"/>
      <c r="DBQ3309" s="137"/>
      <c r="DBR3309" s="137"/>
      <c r="DBS3309" s="137"/>
      <c r="DBT3309" s="137"/>
      <c r="DBU3309" s="137"/>
      <c r="DBV3309" s="137"/>
      <c r="DBW3309" s="137"/>
      <c r="DBX3309" s="137"/>
      <c r="DBY3309" s="137"/>
      <c r="DBZ3309" s="137"/>
      <c r="DCA3309" s="137"/>
      <c r="DCB3309" s="137"/>
      <c r="DCC3309" s="137"/>
      <c r="DCD3309" s="137"/>
      <c r="DCE3309" s="137"/>
      <c r="DCF3309" s="137"/>
      <c r="DCG3309" s="137"/>
      <c r="DCH3309" s="137"/>
      <c r="DCI3309" s="137"/>
      <c r="DCJ3309" s="137"/>
      <c r="DCK3309" s="137"/>
      <c r="DCL3309" s="137"/>
      <c r="DCM3309" s="137"/>
      <c r="DCN3309" s="137"/>
      <c r="DCO3309" s="137"/>
      <c r="DCP3309" s="137"/>
      <c r="DCQ3309" s="137"/>
      <c r="DCR3309" s="137"/>
      <c r="DCS3309" s="137"/>
      <c r="DCT3309" s="137"/>
      <c r="DCU3309" s="137"/>
      <c r="DCV3309" s="137"/>
      <c r="DCW3309" s="137"/>
      <c r="DCX3309" s="137"/>
      <c r="DCY3309" s="137"/>
      <c r="DCZ3309" s="137"/>
      <c r="DDA3309" s="137"/>
      <c r="DDB3309" s="137"/>
      <c r="DDC3309" s="137"/>
      <c r="DDD3309" s="137"/>
      <c r="DDE3309" s="137"/>
      <c r="DDF3309" s="137"/>
      <c r="DDG3309" s="137"/>
      <c r="DDH3309" s="137"/>
      <c r="DDI3309" s="137"/>
      <c r="DDJ3309" s="137"/>
      <c r="DDK3309" s="137"/>
      <c r="DDL3309" s="137"/>
      <c r="DDM3309" s="137"/>
      <c r="DDN3309" s="137"/>
      <c r="DDO3309" s="137"/>
      <c r="DDP3309" s="137"/>
      <c r="DDQ3309" s="137"/>
      <c r="DDR3309" s="137"/>
      <c r="DDS3309" s="137"/>
      <c r="DDT3309" s="137"/>
      <c r="DDU3309" s="137"/>
      <c r="DDV3309" s="137"/>
      <c r="DDW3309" s="137"/>
      <c r="DDX3309" s="137"/>
      <c r="DDY3309" s="137"/>
      <c r="DDZ3309" s="137"/>
      <c r="DEA3309" s="137"/>
      <c r="DEB3309" s="137"/>
      <c r="DEC3309" s="137"/>
      <c r="DED3309" s="137"/>
      <c r="DEE3309" s="137"/>
      <c r="DEF3309" s="137"/>
      <c r="DEG3309" s="137"/>
      <c r="DEH3309" s="137"/>
      <c r="DEI3309" s="137"/>
      <c r="DEJ3309" s="137"/>
      <c r="DEK3309" s="137"/>
      <c r="DEL3309" s="137"/>
      <c r="DEM3309" s="137"/>
      <c r="DEN3309" s="137"/>
      <c r="DEO3309" s="137"/>
      <c r="DEP3309" s="137"/>
      <c r="DEQ3309" s="137"/>
      <c r="DER3309" s="137"/>
      <c r="DES3309" s="137"/>
      <c r="DET3309" s="137"/>
      <c r="DEU3309" s="137"/>
      <c r="DEV3309" s="137"/>
      <c r="DEW3309" s="137"/>
      <c r="DEX3309" s="137"/>
      <c r="DEY3309" s="137"/>
      <c r="DEZ3309" s="137"/>
      <c r="DFA3309" s="137"/>
      <c r="DFB3309" s="137"/>
      <c r="DFC3309" s="137"/>
      <c r="DFD3309" s="137"/>
      <c r="DFE3309" s="137"/>
      <c r="DFF3309" s="137"/>
      <c r="DFG3309" s="137"/>
      <c r="DFH3309" s="137"/>
      <c r="DFI3309" s="137"/>
      <c r="DFJ3309" s="137"/>
      <c r="DFK3309" s="137"/>
      <c r="DFL3309" s="137"/>
      <c r="DFM3309" s="137"/>
      <c r="DFN3309" s="137"/>
      <c r="DFO3309" s="137"/>
      <c r="DFP3309" s="137"/>
      <c r="DFQ3309" s="137"/>
      <c r="DFR3309" s="137"/>
      <c r="DFS3309" s="137"/>
      <c r="DFT3309" s="137"/>
      <c r="DFU3309" s="137"/>
      <c r="DFV3309" s="137"/>
      <c r="DFW3309" s="137"/>
      <c r="DFX3309" s="137"/>
      <c r="DFY3309" s="137"/>
      <c r="DFZ3309" s="137"/>
      <c r="DGA3309" s="137"/>
      <c r="DGB3309" s="137"/>
      <c r="DGC3309" s="137"/>
      <c r="DGD3309" s="137"/>
      <c r="DGE3309" s="137"/>
      <c r="DGF3309" s="137"/>
      <c r="DGG3309" s="137"/>
      <c r="DGH3309" s="137"/>
      <c r="DGI3309" s="137"/>
      <c r="DGJ3309" s="137"/>
      <c r="DGK3309" s="137"/>
      <c r="DGL3309" s="137"/>
      <c r="DGM3309" s="137"/>
      <c r="DGN3309" s="137"/>
      <c r="DGO3309" s="137"/>
      <c r="DGP3309" s="137"/>
      <c r="DGQ3309" s="137"/>
      <c r="DGR3309" s="137"/>
      <c r="DGS3309" s="137"/>
      <c r="DGT3309" s="137"/>
      <c r="DGU3309" s="137"/>
      <c r="DGV3309" s="137"/>
      <c r="DGW3309" s="137"/>
      <c r="DGX3309" s="137"/>
      <c r="DGY3309" s="137"/>
      <c r="DGZ3309" s="137"/>
      <c r="DHA3309" s="137"/>
      <c r="DHB3309" s="137"/>
      <c r="DHC3309" s="137"/>
      <c r="DHD3309" s="137"/>
      <c r="DHE3309" s="137"/>
      <c r="DHF3309" s="137"/>
      <c r="DHG3309" s="137"/>
      <c r="DHH3309" s="137"/>
      <c r="DHI3309" s="137"/>
      <c r="DHJ3309" s="137"/>
      <c r="DHK3309" s="137"/>
      <c r="DHL3309" s="137"/>
      <c r="DHM3309" s="137"/>
      <c r="DHN3309" s="137"/>
      <c r="DHO3309" s="137"/>
    </row>
    <row r="3310" spans="1:2927" s="148" customFormat="1" ht="26.4" customHeight="1" outlineLevel="1" x14ac:dyDescent="0.35">
      <c r="A3310" s="83" t="s">
        <v>4564</v>
      </c>
      <c r="B3310" s="84" t="s">
        <v>61</v>
      </c>
      <c r="C3310" s="85"/>
      <c r="D3310" s="86"/>
      <c r="E3310" s="101"/>
      <c r="F3310" s="101"/>
      <c r="G3310" s="101"/>
      <c r="H3310" s="101"/>
      <c r="I3310" s="101">
        <f t="shared" si="201"/>
        <v>0</v>
      </c>
      <c r="J3310" s="101"/>
      <c r="K3310" s="101"/>
      <c r="L3310" s="101"/>
      <c r="M3310" s="101"/>
      <c r="N3310" s="101">
        <f t="shared" si="200"/>
        <v>0</v>
      </c>
      <c r="O3310" s="88">
        <v>46055</v>
      </c>
      <c r="P3310" s="88">
        <v>46062</v>
      </c>
      <c r="Q3310" s="89">
        <v>0.16</v>
      </c>
      <c r="R3310" s="90" t="s">
        <v>33</v>
      </c>
      <c r="S3310" s="405"/>
      <c r="T3310" s="405"/>
      <c r="U3310" s="406"/>
      <c r="V3310" s="137"/>
      <c r="W3310" s="137"/>
      <c r="X3310" s="137"/>
      <c r="Y3310" s="137"/>
      <c r="Z3310" s="137"/>
      <c r="AA3310" s="137"/>
      <c r="AB3310" s="137"/>
      <c r="AC3310" s="137"/>
      <c r="AD3310" s="137"/>
      <c r="AE3310" s="137"/>
      <c r="AF3310" s="137"/>
      <c r="AG3310" s="137"/>
      <c r="AH3310" s="137"/>
      <c r="AI3310" s="137"/>
      <c r="AJ3310" s="137"/>
      <c r="AK3310" s="137"/>
      <c r="AL3310" s="137"/>
      <c r="AM3310" s="137"/>
      <c r="AN3310" s="137"/>
      <c r="AO3310" s="137"/>
      <c r="AP3310" s="137"/>
      <c r="AQ3310" s="137"/>
      <c r="AR3310" s="137"/>
      <c r="AS3310" s="137"/>
      <c r="AT3310" s="137"/>
      <c r="AU3310" s="137"/>
      <c r="AV3310" s="137"/>
      <c r="AW3310" s="137"/>
      <c r="AX3310" s="137"/>
      <c r="AY3310" s="137"/>
      <c r="AZ3310" s="137"/>
      <c r="BA3310" s="137"/>
      <c r="BB3310" s="137"/>
      <c r="BC3310" s="137"/>
      <c r="BD3310" s="137"/>
      <c r="BE3310" s="137"/>
      <c r="BF3310" s="137"/>
      <c r="BG3310" s="137"/>
      <c r="BH3310" s="137"/>
      <c r="BI3310" s="137"/>
      <c r="BJ3310" s="137"/>
      <c r="BK3310" s="137"/>
      <c r="BL3310" s="137"/>
      <c r="BM3310" s="137"/>
      <c r="BN3310" s="137"/>
      <c r="BO3310" s="137"/>
      <c r="BP3310" s="137"/>
      <c r="BQ3310" s="137"/>
      <c r="BR3310" s="137"/>
      <c r="BS3310" s="137"/>
      <c r="BT3310" s="137"/>
      <c r="BU3310" s="137"/>
      <c r="BV3310" s="137"/>
      <c r="BW3310" s="137"/>
      <c r="BX3310" s="137"/>
      <c r="BY3310" s="137"/>
      <c r="BZ3310" s="137"/>
      <c r="CA3310" s="137"/>
      <c r="CB3310" s="137"/>
      <c r="CC3310" s="137"/>
      <c r="CD3310" s="137"/>
      <c r="CE3310" s="137"/>
      <c r="CF3310" s="137"/>
      <c r="CG3310" s="137"/>
      <c r="CH3310" s="137"/>
      <c r="CI3310" s="137"/>
      <c r="CJ3310" s="137"/>
      <c r="CK3310" s="137"/>
      <c r="CL3310" s="137"/>
      <c r="CM3310" s="137"/>
      <c r="CN3310" s="137"/>
      <c r="CO3310" s="137"/>
      <c r="CP3310" s="137"/>
      <c r="CQ3310" s="137"/>
      <c r="CR3310" s="137"/>
      <c r="CS3310" s="137"/>
      <c r="CT3310" s="137"/>
      <c r="CU3310" s="137"/>
      <c r="CV3310" s="137"/>
      <c r="CW3310" s="137"/>
      <c r="CX3310" s="137"/>
      <c r="CY3310" s="137"/>
      <c r="CZ3310" s="137"/>
      <c r="DA3310" s="137"/>
      <c r="DB3310" s="137"/>
      <c r="DC3310" s="137"/>
      <c r="DD3310" s="137"/>
      <c r="DE3310" s="137"/>
      <c r="DF3310" s="137"/>
      <c r="DG3310" s="137"/>
      <c r="DH3310" s="137"/>
      <c r="DI3310" s="137"/>
      <c r="DJ3310" s="137"/>
      <c r="DK3310" s="137"/>
      <c r="DL3310" s="137"/>
      <c r="DM3310" s="137"/>
      <c r="DN3310" s="137"/>
      <c r="DO3310" s="137"/>
      <c r="DP3310" s="137"/>
      <c r="DQ3310" s="137"/>
      <c r="DR3310" s="137"/>
      <c r="DS3310" s="137"/>
      <c r="DT3310" s="137"/>
      <c r="DU3310" s="137"/>
      <c r="DV3310" s="137"/>
      <c r="DW3310" s="137"/>
      <c r="DX3310" s="137"/>
      <c r="DY3310" s="137"/>
      <c r="DZ3310" s="137"/>
      <c r="EA3310" s="137"/>
      <c r="EB3310" s="137"/>
      <c r="EC3310" s="137"/>
      <c r="ED3310" s="137"/>
      <c r="EE3310" s="137"/>
      <c r="EF3310" s="137"/>
      <c r="EG3310" s="137"/>
      <c r="EH3310" s="137"/>
      <c r="EI3310" s="137"/>
      <c r="EJ3310" s="137"/>
      <c r="EK3310" s="137"/>
      <c r="EL3310" s="137"/>
      <c r="EM3310" s="137"/>
      <c r="EN3310" s="137"/>
      <c r="EO3310" s="137"/>
      <c r="EP3310" s="137"/>
      <c r="EQ3310" s="137"/>
      <c r="ER3310" s="137"/>
      <c r="ES3310" s="137"/>
      <c r="ET3310" s="137"/>
      <c r="EU3310" s="137"/>
      <c r="EV3310" s="137"/>
      <c r="EW3310" s="137"/>
      <c r="EX3310" s="137"/>
      <c r="EY3310" s="137"/>
      <c r="EZ3310" s="137"/>
      <c r="FA3310" s="137"/>
      <c r="FB3310" s="137"/>
      <c r="FC3310" s="137"/>
      <c r="FD3310" s="137"/>
      <c r="FE3310" s="137"/>
      <c r="FF3310" s="137"/>
      <c r="FG3310" s="137"/>
      <c r="FH3310" s="137"/>
      <c r="FI3310" s="137"/>
      <c r="FJ3310" s="137"/>
      <c r="FK3310" s="137"/>
      <c r="FL3310" s="137"/>
      <c r="FM3310" s="137"/>
      <c r="FN3310" s="137"/>
      <c r="FO3310" s="137"/>
      <c r="FP3310" s="137"/>
      <c r="FQ3310" s="137"/>
      <c r="FR3310" s="137"/>
      <c r="FS3310" s="137"/>
      <c r="FT3310" s="137"/>
      <c r="FU3310" s="137"/>
      <c r="FV3310" s="137"/>
      <c r="FW3310" s="137"/>
      <c r="FX3310" s="137"/>
      <c r="FY3310" s="137"/>
      <c r="FZ3310" s="137"/>
      <c r="GA3310" s="137"/>
      <c r="GB3310" s="137"/>
      <c r="GC3310" s="137"/>
      <c r="GD3310" s="137"/>
      <c r="GE3310" s="137"/>
      <c r="GF3310" s="137"/>
      <c r="GG3310" s="137"/>
      <c r="GH3310" s="137"/>
      <c r="GI3310" s="137"/>
      <c r="GJ3310" s="137"/>
      <c r="GK3310" s="137"/>
      <c r="GL3310" s="137"/>
      <c r="GM3310" s="137"/>
      <c r="GN3310" s="137"/>
      <c r="GO3310" s="137"/>
      <c r="GP3310" s="137"/>
      <c r="GQ3310" s="137"/>
      <c r="GR3310" s="137"/>
      <c r="GS3310" s="137"/>
      <c r="GT3310" s="137"/>
      <c r="GU3310" s="137"/>
      <c r="GV3310" s="137"/>
      <c r="GW3310" s="137"/>
      <c r="GX3310" s="137"/>
      <c r="GY3310" s="137"/>
      <c r="GZ3310" s="137"/>
      <c r="HA3310" s="137"/>
      <c r="HB3310" s="137"/>
      <c r="HC3310" s="137"/>
      <c r="HD3310" s="137"/>
      <c r="HE3310" s="137"/>
      <c r="HF3310" s="137"/>
      <c r="HG3310" s="137"/>
      <c r="HH3310" s="137"/>
      <c r="HI3310" s="137"/>
      <c r="HJ3310" s="137"/>
      <c r="HK3310" s="137"/>
      <c r="HL3310" s="137"/>
      <c r="HM3310" s="137"/>
      <c r="HN3310" s="137"/>
      <c r="HO3310" s="137"/>
      <c r="HP3310" s="137"/>
      <c r="HQ3310" s="137"/>
      <c r="HR3310" s="137"/>
      <c r="HS3310" s="137"/>
      <c r="HT3310" s="137"/>
      <c r="HU3310" s="137"/>
      <c r="HV3310" s="137"/>
      <c r="HW3310" s="137"/>
      <c r="HX3310" s="137"/>
      <c r="HY3310" s="137"/>
      <c r="HZ3310" s="137"/>
      <c r="IA3310" s="137"/>
      <c r="IB3310" s="137"/>
      <c r="IC3310" s="137"/>
      <c r="ID3310" s="137"/>
      <c r="IE3310" s="137"/>
      <c r="IF3310" s="137"/>
      <c r="IG3310" s="137"/>
      <c r="IH3310" s="137"/>
      <c r="II3310" s="137"/>
      <c r="IJ3310" s="137"/>
      <c r="IK3310" s="137"/>
      <c r="IL3310" s="137"/>
      <c r="IM3310" s="137"/>
      <c r="IN3310" s="137"/>
      <c r="IO3310" s="137"/>
      <c r="IP3310" s="137"/>
      <c r="IQ3310" s="137"/>
      <c r="IR3310" s="137"/>
      <c r="IS3310" s="137"/>
      <c r="IT3310" s="137"/>
      <c r="IU3310" s="137"/>
      <c r="IV3310" s="137"/>
      <c r="IW3310" s="137"/>
      <c r="IX3310" s="137"/>
      <c r="IY3310" s="137"/>
      <c r="IZ3310" s="137"/>
      <c r="JA3310" s="137"/>
      <c r="JB3310" s="137"/>
      <c r="JC3310" s="137"/>
      <c r="JD3310" s="137"/>
      <c r="JE3310" s="137"/>
      <c r="JF3310" s="137"/>
      <c r="JG3310" s="137"/>
      <c r="JH3310" s="137"/>
      <c r="JI3310" s="137"/>
      <c r="JJ3310" s="137"/>
      <c r="JK3310" s="137"/>
      <c r="JL3310" s="137"/>
      <c r="JM3310" s="137"/>
      <c r="JN3310" s="137"/>
      <c r="JO3310" s="137"/>
      <c r="JP3310" s="137"/>
      <c r="JQ3310" s="137"/>
      <c r="JR3310" s="137"/>
      <c r="JS3310" s="137"/>
      <c r="JT3310" s="137"/>
      <c r="JU3310" s="137"/>
      <c r="JV3310" s="137"/>
      <c r="JW3310" s="137"/>
      <c r="JX3310" s="137"/>
      <c r="JY3310" s="137"/>
      <c r="JZ3310" s="137"/>
      <c r="KA3310" s="137"/>
      <c r="KB3310" s="137"/>
      <c r="KC3310" s="137"/>
      <c r="KD3310" s="137"/>
      <c r="KE3310" s="137"/>
      <c r="KF3310" s="137"/>
      <c r="KG3310" s="137"/>
      <c r="KH3310" s="137"/>
      <c r="KI3310" s="137"/>
      <c r="KJ3310" s="137"/>
      <c r="KK3310" s="137"/>
      <c r="KL3310" s="137"/>
      <c r="KM3310" s="137"/>
      <c r="KN3310" s="137"/>
      <c r="KO3310" s="137"/>
      <c r="KP3310" s="137"/>
      <c r="KQ3310" s="137"/>
      <c r="KR3310" s="137"/>
      <c r="KS3310" s="137"/>
      <c r="KT3310" s="137"/>
      <c r="KU3310" s="137"/>
      <c r="KV3310" s="137"/>
      <c r="KW3310" s="137"/>
      <c r="KX3310" s="137"/>
      <c r="KY3310" s="137"/>
      <c r="KZ3310" s="137"/>
      <c r="LA3310" s="137"/>
      <c r="LB3310" s="137"/>
      <c r="LC3310" s="137"/>
      <c r="LD3310" s="137"/>
      <c r="LE3310" s="137"/>
      <c r="LF3310" s="137"/>
      <c r="LG3310" s="137"/>
      <c r="LH3310" s="137"/>
      <c r="LI3310" s="137"/>
      <c r="LJ3310" s="137"/>
      <c r="LK3310" s="137"/>
      <c r="LL3310" s="137"/>
      <c r="LM3310" s="137"/>
      <c r="LN3310" s="137"/>
      <c r="LO3310" s="137"/>
      <c r="LP3310" s="137"/>
      <c r="LQ3310" s="137"/>
      <c r="LR3310" s="137"/>
      <c r="LS3310" s="137"/>
      <c r="LT3310" s="137"/>
      <c r="LU3310" s="137"/>
      <c r="LV3310" s="137"/>
      <c r="LW3310" s="137"/>
      <c r="LX3310" s="137"/>
      <c r="LY3310" s="137"/>
      <c r="LZ3310" s="137"/>
      <c r="MA3310" s="137"/>
      <c r="MB3310" s="137"/>
      <c r="MC3310" s="137"/>
      <c r="MD3310" s="137"/>
      <c r="ME3310" s="137"/>
      <c r="MF3310" s="137"/>
      <c r="MG3310" s="137"/>
      <c r="MH3310" s="137"/>
      <c r="MI3310" s="137"/>
      <c r="MJ3310" s="137"/>
      <c r="MK3310" s="137"/>
      <c r="ML3310" s="137"/>
      <c r="MM3310" s="137"/>
      <c r="MN3310" s="137"/>
      <c r="MO3310" s="137"/>
      <c r="MP3310" s="137"/>
      <c r="MQ3310" s="137"/>
      <c r="MR3310" s="137"/>
      <c r="MS3310" s="137"/>
      <c r="MT3310" s="137"/>
      <c r="MU3310" s="137"/>
      <c r="MV3310" s="137"/>
      <c r="MW3310" s="137"/>
      <c r="MX3310" s="137"/>
      <c r="MY3310" s="137"/>
      <c r="MZ3310" s="137"/>
      <c r="NA3310" s="137"/>
      <c r="NB3310" s="137"/>
      <c r="NC3310" s="137"/>
      <c r="ND3310" s="137"/>
      <c r="NE3310" s="137"/>
      <c r="NF3310" s="137"/>
      <c r="NG3310" s="137"/>
      <c r="NH3310" s="137"/>
      <c r="NI3310" s="137"/>
      <c r="NJ3310" s="137"/>
      <c r="NK3310" s="137"/>
      <c r="NL3310" s="137"/>
      <c r="NM3310" s="137"/>
      <c r="NN3310" s="137"/>
      <c r="NO3310" s="137"/>
      <c r="NP3310" s="137"/>
      <c r="NQ3310" s="137"/>
      <c r="NR3310" s="137"/>
      <c r="NS3310" s="137"/>
      <c r="NT3310" s="137"/>
      <c r="NU3310" s="137"/>
      <c r="NV3310" s="137"/>
      <c r="NW3310" s="137"/>
      <c r="NX3310" s="137"/>
      <c r="NY3310" s="137"/>
      <c r="NZ3310" s="137"/>
      <c r="OA3310" s="137"/>
      <c r="OB3310" s="137"/>
      <c r="OC3310" s="137"/>
      <c r="OD3310" s="137"/>
      <c r="OE3310" s="137"/>
      <c r="OF3310" s="137"/>
      <c r="OG3310" s="137"/>
      <c r="OH3310" s="137"/>
      <c r="OI3310" s="137"/>
      <c r="OJ3310" s="137"/>
      <c r="OK3310" s="137"/>
      <c r="OL3310" s="137"/>
      <c r="OM3310" s="137"/>
      <c r="ON3310" s="137"/>
      <c r="OO3310" s="137"/>
      <c r="OP3310" s="137"/>
      <c r="OQ3310" s="137"/>
      <c r="OR3310" s="137"/>
      <c r="OS3310" s="137"/>
      <c r="OT3310" s="137"/>
      <c r="OU3310" s="137"/>
      <c r="OV3310" s="137"/>
      <c r="OW3310" s="137"/>
      <c r="OX3310" s="137"/>
      <c r="OY3310" s="137"/>
      <c r="OZ3310" s="137"/>
      <c r="PA3310" s="137"/>
      <c r="PB3310" s="137"/>
      <c r="PC3310" s="137"/>
      <c r="PD3310" s="137"/>
      <c r="PE3310" s="137"/>
      <c r="PF3310" s="137"/>
      <c r="PG3310" s="137"/>
      <c r="PH3310" s="137"/>
      <c r="PI3310" s="137"/>
      <c r="PJ3310" s="137"/>
      <c r="PK3310" s="137"/>
      <c r="PL3310" s="137"/>
      <c r="PM3310" s="137"/>
      <c r="PN3310" s="137"/>
      <c r="PO3310" s="137"/>
      <c r="PP3310" s="137"/>
      <c r="PQ3310" s="137"/>
      <c r="PR3310" s="137"/>
      <c r="PS3310" s="137"/>
      <c r="PT3310" s="137"/>
      <c r="PU3310" s="137"/>
      <c r="PV3310" s="137"/>
      <c r="PW3310" s="137"/>
      <c r="PX3310" s="137"/>
      <c r="PY3310" s="137"/>
      <c r="PZ3310" s="137"/>
      <c r="QA3310" s="137"/>
      <c r="QB3310" s="137"/>
      <c r="QC3310" s="137"/>
      <c r="QD3310" s="137"/>
      <c r="QE3310" s="137"/>
      <c r="QF3310" s="137"/>
      <c r="QG3310" s="137"/>
      <c r="QH3310" s="137"/>
      <c r="QI3310" s="137"/>
      <c r="QJ3310" s="137"/>
      <c r="QK3310" s="137"/>
      <c r="QL3310" s="137"/>
      <c r="QM3310" s="137"/>
      <c r="QN3310" s="137"/>
      <c r="QO3310" s="137"/>
      <c r="QP3310" s="137"/>
      <c r="QQ3310" s="137"/>
      <c r="QR3310" s="137"/>
      <c r="QS3310" s="137"/>
      <c r="QT3310" s="137"/>
      <c r="QU3310" s="137"/>
      <c r="QV3310" s="137"/>
      <c r="QW3310" s="137"/>
      <c r="QX3310" s="137"/>
      <c r="QY3310" s="137"/>
      <c r="QZ3310" s="137"/>
      <c r="RA3310" s="137"/>
      <c r="RB3310" s="137"/>
      <c r="RC3310" s="137"/>
      <c r="RD3310" s="137"/>
      <c r="RE3310" s="137"/>
      <c r="RF3310" s="137"/>
      <c r="RG3310" s="137"/>
      <c r="RH3310" s="137"/>
      <c r="RI3310" s="137"/>
      <c r="RJ3310" s="137"/>
      <c r="RK3310" s="137"/>
      <c r="RL3310" s="137"/>
      <c r="RM3310" s="137"/>
      <c r="RN3310" s="137"/>
      <c r="RO3310" s="137"/>
      <c r="RP3310" s="137"/>
      <c r="RQ3310" s="137"/>
      <c r="RR3310" s="137"/>
      <c r="RS3310" s="137"/>
      <c r="RT3310" s="137"/>
      <c r="RU3310" s="137"/>
      <c r="RV3310" s="137"/>
      <c r="RW3310" s="137"/>
      <c r="RX3310" s="137"/>
      <c r="RY3310" s="137"/>
      <c r="RZ3310" s="137"/>
      <c r="SA3310" s="137"/>
      <c r="SB3310" s="137"/>
      <c r="SC3310" s="137"/>
      <c r="SD3310" s="137"/>
      <c r="SE3310" s="137"/>
      <c r="SF3310" s="137"/>
      <c r="SG3310" s="137"/>
      <c r="SH3310" s="137"/>
      <c r="SI3310" s="137"/>
      <c r="SJ3310" s="137"/>
      <c r="SK3310" s="137"/>
      <c r="SL3310" s="137"/>
      <c r="SM3310" s="137"/>
      <c r="SN3310" s="137"/>
      <c r="SO3310" s="137"/>
      <c r="SP3310" s="137"/>
      <c r="SQ3310" s="137"/>
      <c r="SR3310" s="137"/>
      <c r="SS3310" s="137"/>
      <c r="ST3310" s="137"/>
      <c r="SU3310" s="137"/>
      <c r="SV3310" s="137"/>
      <c r="SW3310" s="137"/>
      <c r="SX3310" s="137"/>
      <c r="SY3310" s="137"/>
      <c r="SZ3310" s="137"/>
      <c r="TA3310" s="137"/>
      <c r="TB3310" s="137"/>
      <c r="TC3310" s="137"/>
      <c r="TD3310" s="137"/>
      <c r="TE3310" s="137"/>
      <c r="TF3310" s="137"/>
      <c r="TG3310" s="137"/>
      <c r="TH3310" s="137"/>
      <c r="TI3310" s="137"/>
      <c r="TJ3310" s="137"/>
      <c r="TK3310" s="137"/>
      <c r="TL3310" s="137"/>
      <c r="TM3310" s="137"/>
      <c r="TN3310" s="137"/>
      <c r="TO3310" s="137"/>
      <c r="TP3310" s="137"/>
      <c r="TQ3310" s="137"/>
      <c r="TR3310" s="137"/>
      <c r="TS3310" s="137"/>
      <c r="TT3310" s="137"/>
      <c r="TU3310" s="137"/>
      <c r="TV3310" s="137"/>
      <c r="TW3310" s="137"/>
      <c r="TX3310" s="137"/>
      <c r="TY3310" s="137"/>
      <c r="TZ3310" s="137"/>
      <c r="UA3310" s="137"/>
      <c r="UB3310" s="137"/>
      <c r="UC3310" s="137"/>
      <c r="UD3310" s="137"/>
      <c r="UE3310" s="137"/>
      <c r="UF3310" s="137"/>
      <c r="UG3310" s="137"/>
      <c r="UH3310" s="137"/>
      <c r="UI3310" s="137"/>
      <c r="UJ3310" s="137"/>
      <c r="UK3310" s="137"/>
      <c r="UL3310" s="137"/>
      <c r="UM3310" s="137"/>
      <c r="UN3310" s="137"/>
      <c r="UO3310" s="137"/>
      <c r="UP3310" s="137"/>
      <c r="UQ3310" s="137"/>
      <c r="UR3310" s="137"/>
      <c r="US3310" s="137"/>
      <c r="UT3310" s="137"/>
      <c r="UU3310" s="137"/>
      <c r="UV3310" s="137"/>
      <c r="UW3310" s="137"/>
      <c r="UX3310" s="137"/>
      <c r="UY3310" s="137"/>
      <c r="UZ3310" s="137"/>
      <c r="VA3310" s="137"/>
      <c r="VB3310" s="137"/>
      <c r="VC3310" s="137"/>
      <c r="VD3310" s="137"/>
      <c r="VE3310" s="137"/>
      <c r="VF3310" s="137"/>
      <c r="VG3310" s="137"/>
      <c r="VH3310" s="137"/>
      <c r="VI3310" s="137"/>
      <c r="VJ3310" s="137"/>
      <c r="VK3310" s="137"/>
      <c r="VL3310" s="137"/>
      <c r="VM3310" s="137"/>
      <c r="VN3310" s="137"/>
      <c r="VO3310" s="137"/>
      <c r="VP3310" s="137"/>
      <c r="VQ3310" s="137"/>
      <c r="VR3310" s="137"/>
      <c r="VS3310" s="137"/>
      <c r="VT3310" s="137"/>
      <c r="VU3310" s="137"/>
      <c r="VV3310" s="137"/>
      <c r="VW3310" s="137"/>
      <c r="VX3310" s="137"/>
      <c r="VY3310" s="137"/>
      <c r="VZ3310" s="137"/>
      <c r="WA3310" s="137"/>
      <c r="WB3310" s="137"/>
      <c r="WC3310" s="137"/>
      <c r="WD3310" s="137"/>
      <c r="WE3310" s="137"/>
      <c r="WF3310" s="137"/>
      <c r="WG3310" s="137"/>
      <c r="WH3310" s="137"/>
      <c r="WI3310" s="137"/>
      <c r="WJ3310" s="137"/>
      <c r="WK3310" s="137"/>
      <c r="WL3310" s="137"/>
      <c r="WM3310" s="137"/>
      <c r="WN3310" s="137"/>
      <c r="WO3310" s="137"/>
      <c r="WP3310" s="137"/>
      <c r="WQ3310" s="137"/>
      <c r="WR3310" s="137"/>
      <c r="WS3310" s="137"/>
      <c r="WT3310" s="137"/>
      <c r="WU3310" s="137"/>
      <c r="WV3310" s="137"/>
      <c r="WW3310" s="137"/>
      <c r="WX3310" s="137"/>
      <c r="WY3310" s="137"/>
      <c r="WZ3310" s="137"/>
      <c r="XA3310" s="137"/>
      <c r="XB3310" s="137"/>
      <c r="XC3310" s="137"/>
      <c r="XD3310" s="137"/>
      <c r="XE3310" s="137"/>
      <c r="XF3310" s="137"/>
      <c r="XG3310" s="137"/>
      <c r="XH3310" s="137"/>
      <c r="XI3310" s="137"/>
      <c r="XJ3310" s="137"/>
      <c r="XK3310" s="137"/>
      <c r="XL3310" s="137"/>
      <c r="XM3310" s="137"/>
      <c r="XN3310" s="137"/>
      <c r="XO3310" s="137"/>
      <c r="XP3310" s="137"/>
      <c r="XQ3310" s="137"/>
      <c r="XR3310" s="137"/>
      <c r="XS3310" s="137"/>
      <c r="XT3310" s="137"/>
      <c r="XU3310" s="137"/>
      <c r="XV3310" s="137"/>
      <c r="XW3310" s="137"/>
      <c r="XX3310" s="137"/>
      <c r="XY3310" s="137"/>
      <c r="XZ3310" s="137"/>
      <c r="YA3310" s="137"/>
      <c r="YB3310" s="137"/>
      <c r="YC3310" s="137"/>
      <c r="YD3310" s="137"/>
      <c r="YE3310" s="137"/>
      <c r="YF3310" s="137"/>
      <c r="YG3310" s="137"/>
      <c r="YH3310" s="137"/>
      <c r="YI3310" s="137"/>
      <c r="YJ3310" s="137"/>
      <c r="YK3310" s="137"/>
      <c r="YL3310" s="137"/>
      <c r="YM3310" s="137"/>
      <c r="YN3310" s="137"/>
      <c r="YO3310" s="137"/>
      <c r="YP3310" s="137"/>
      <c r="YQ3310" s="137"/>
      <c r="YR3310" s="137"/>
      <c r="YS3310" s="137"/>
      <c r="YT3310" s="137"/>
      <c r="YU3310" s="137"/>
      <c r="YV3310" s="137"/>
      <c r="YW3310" s="137"/>
      <c r="YX3310" s="137"/>
      <c r="YY3310" s="137"/>
      <c r="YZ3310" s="137"/>
      <c r="ZA3310" s="137"/>
      <c r="ZB3310" s="137"/>
      <c r="ZC3310" s="137"/>
      <c r="ZD3310" s="137"/>
      <c r="ZE3310" s="137"/>
      <c r="ZF3310" s="137"/>
      <c r="ZG3310" s="137"/>
      <c r="ZH3310" s="137"/>
      <c r="ZI3310" s="137"/>
      <c r="ZJ3310" s="137"/>
      <c r="ZK3310" s="137"/>
      <c r="ZL3310" s="137"/>
      <c r="ZM3310" s="137"/>
      <c r="ZN3310" s="137"/>
      <c r="ZO3310" s="137"/>
      <c r="ZP3310" s="137"/>
      <c r="ZQ3310" s="137"/>
      <c r="ZR3310" s="137"/>
      <c r="ZS3310" s="137"/>
      <c r="ZT3310" s="137"/>
      <c r="ZU3310" s="137"/>
      <c r="ZV3310" s="137"/>
      <c r="ZW3310" s="137"/>
      <c r="ZX3310" s="137"/>
      <c r="ZY3310" s="137"/>
      <c r="ZZ3310" s="137"/>
      <c r="AAA3310" s="137"/>
      <c r="AAB3310" s="137"/>
      <c r="AAC3310" s="137"/>
      <c r="AAD3310" s="137"/>
      <c r="AAE3310" s="137"/>
      <c r="AAF3310" s="137"/>
      <c r="AAG3310" s="137"/>
      <c r="AAH3310" s="137"/>
      <c r="AAI3310" s="137"/>
      <c r="AAJ3310" s="137"/>
      <c r="AAK3310" s="137"/>
      <c r="AAL3310" s="137"/>
      <c r="AAM3310" s="137"/>
      <c r="AAN3310" s="137"/>
      <c r="AAO3310" s="137"/>
      <c r="AAP3310" s="137"/>
      <c r="AAQ3310" s="137"/>
      <c r="AAR3310" s="137"/>
      <c r="AAS3310" s="137"/>
      <c r="AAT3310" s="137"/>
      <c r="AAU3310" s="137"/>
      <c r="AAV3310" s="137"/>
      <c r="AAW3310" s="137"/>
      <c r="AAX3310" s="137"/>
      <c r="AAY3310" s="137"/>
      <c r="AAZ3310" s="137"/>
      <c r="ABA3310" s="137"/>
      <c r="ABB3310" s="137"/>
      <c r="ABC3310" s="137"/>
      <c r="ABD3310" s="137"/>
      <c r="ABE3310" s="137"/>
      <c r="ABF3310" s="137"/>
      <c r="ABG3310" s="137"/>
      <c r="ABH3310" s="137"/>
      <c r="ABI3310" s="137"/>
      <c r="ABJ3310" s="137"/>
      <c r="ABK3310" s="137"/>
      <c r="ABL3310" s="137"/>
      <c r="ABM3310" s="137"/>
      <c r="ABN3310" s="137"/>
      <c r="ABO3310" s="137"/>
      <c r="ABP3310" s="137"/>
      <c r="ABQ3310" s="137"/>
      <c r="ABR3310" s="137"/>
      <c r="ABS3310" s="137"/>
      <c r="ABT3310" s="137"/>
      <c r="ABU3310" s="137"/>
      <c r="ABV3310" s="137"/>
      <c r="ABW3310" s="137"/>
      <c r="ABX3310" s="137"/>
      <c r="ABY3310" s="137"/>
      <c r="ABZ3310" s="137"/>
      <c r="ACA3310" s="137"/>
      <c r="ACB3310" s="137"/>
      <c r="ACC3310" s="137"/>
      <c r="ACD3310" s="137"/>
      <c r="ACE3310" s="137"/>
      <c r="ACF3310" s="137"/>
      <c r="ACG3310" s="137"/>
      <c r="ACH3310" s="137"/>
      <c r="ACI3310" s="137"/>
      <c r="ACJ3310" s="137"/>
      <c r="ACK3310" s="137"/>
      <c r="ACL3310" s="137"/>
      <c r="ACM3310" s="137"/>
      <c r="ACN3310" s="137"/>
      <c r="ACO3310" s="137"/>
      <c r="ACP3310" s="137"/>
      <c r="ACQ3310" s="137"/>
      <c r="ACR3310" s="137"/>
      <c r="ACS3310" s="137"/>
      <c r="ACT3310" s="137"/>
      <c r="ACU3310" s="137"/>
      <c r="ACV3310" s="137"/>
      <c r="ACW3310" s="137"/>
      <c r="ACX3310" s="137"/>
      <c r="ACY3310" s="137"/>
      <c r="ACZ3310" s="137"/>
      <c r="ADA3310" s="137"/>
      <c r="ADB3310" s="137"/>
      <c r="ADC3310" s="137"/>
      <c r="ADD3310" s="137"/>
      <c r="ADE3310" s="137"/>
      <c r="ADF3310" s="137"/>
      <c r="ADG3310" s="137"/>
      <c r="ADH3310" s="137"/>
      <c r="ADI3310" s="137"/>
      <c r="ADJ3310" s="137"/>
      <c r="ADK3310" s="137"/>
      <c r="ADL3310" s="137"/>
      <c r="ADM3310" s="137"/>
      <c r="ADN3310" s="137"/>
      <c r="ADO3310" s="137"/>
      <c r="ADP3310" s="137"/>
      <c r="ADQ3310" s="137"/>
      <c r="ADR3310" s="137"/>
      <c r="ADS3310" s="137"/>
      <c r="ADT3310" s="137"/>
      <c r="ADU3310" s="137"/>
      <c r="ADV3310" s="137"/>
      <c r="ADW3310" s="137"/>
      <c r="ADX3310" s="137"/>
      <c r="ADY3310" s="137"/>
      <c r="ADZ3310" s="137"/>
      <c r="AEA3310" s="137"/>
      <c r="AEB3310" s="137"/>
      <c r="AEC3310" s="137"/>
      <c r="AED3310" s="137"/>
      <c r="AEE3310" s="137"/>
      <c r="AEF3310" s="137"/>
      <c r="AEG3310" s="137"/>
      <c r="AEH3310" s="137"/>
      <c r="AEI3310" s="137"/>
      <c r="AEJ3310" s="137"/>
      <c r="AEK3310" s="137"/>
      <c r="AEL3310" s="137"/>
      <c r="AEM3310" s="137"/>
      <c r="AEN3310" s="137"/>
      <c r="AEO3310" s="137"/>
      <c r="AEP3310" s="137"/>
      <c r="AEQ3310" s="137"/>
      <c r="AER3310" s="137"/>
      <c r="AES3310" s="137"/>
      <c r="AET3310" s="137"/>
      <c r="AEU3310" s="137"/>
      <c r="AEV3310" s="137"/>
      <c r="AEW3310" s="137"/>
      <c r="AEX3310" s="137"/>
      <c r="AEY3310" s="137"/>
      <c r="AEZ3310" s="137"/>
      <c r="AFA3310" s="137"/>
      <c r="AFB3310" s="137"/>
      <c r="AFC3310" s="137"/>
      <c r="AFD3310" s="137"/>
      <c r="AFE3310" s="137"/>
      <c r="AFF3310" s="137"/>
      <c r="AFG3310" s="137"/>
      <c r="AFH3310" s="137"/>
      <c r="AFI3310" s="137"/>
      <c r="AFJ3310" s="137"/>
      <c r="AFK3310" s="137"/>
      <c r="AFL3310" s="137"/>
      <c r="AFM3310" s="137"/>
      <c r="AFN3310" s="137"/>
      <c r="AFO3310" s="137"/>
      <c r="AFP3310" s="137"/>
      <c r="AFQ3310" s="137"/>
      <c r="AFR3310" s="137"/>
      <c r="AFS3310" s="137"/>
      <c r="AFT3310" s="137"/>
      <c r="AFU3310" s="137"/>
      <c r="AFV3310" s="137"/>
      <c r="AFW3310" s="137"/>
      <c r="AFX3310" s="137"/>
      <c r="AFY3310" s="137"/>
      <c r="AFZ3310" s="137"/>
      <c r="AGA3310" s="137"/>
      <c r="AGB3310" s="137"/>
      <c r="AGC3310" s="137"/>
      <c r="AGD3310" s="137"/>
      <c r="AGE3310" s="137"/>
      <c r="AGF3310" s="137"/>
      <c r="AGG3310" s="137"/>
      <c r="AGH3310" s="137"/>
      <c r="AGI3310" s="137"/>
      <c r="AGJ3310" s="137"/>
      <c r="AGK3310" s="137"/>
      <c r="AGL3310" s="137"/>
      <c r="AGM3310" s="137"/>
      <c r="AGN3310" s="137"/>
      <c r="AGO3310" s="137"/>
      <c r="AGP3310" s="137"/>
      <c r="AGQ3310" s="137"/>
      <c r="AGR3310" s="137"/>
      <c r="AGS3310" s="137"/>
      <c r="AGT3310" s="137"/>
      <c r="AGU3310" s="137"/>
      <c r="AGV3310" s="137"/>
      <c r="AGW3310" s="137"/>
      <c r="AGX3310" s="137"/>
      <c r="AGY3310" s="137"/>
      <c r="AGZ3310" s="137"/>
      <c r="AHA3310" s="137"/>
      <c r="AHB3310" s="137"/>
      <c r="AHC3310" s="137"/>
      <c r="AHD3310" s="137"/>
      <c r="AHE3310" s="137"/>
      <c r="AHF3310" s="137"/>
      <c r="AHG3310" s="137"/>
      <c r="AHH3310" s="137"/>
      <c r="AHI3310" s="137"/>
      <c r="AHJ3310" s="137"/>
      <c r="AHK3310" s="137"/>
      <c r="AHL3310" s="137"/>
      <c r="AHM3310" s="137"/>
      <c r="AHN3310" s="137"/>
      <c r="AHO3310" s="137"/>
      <c r="AHP3310" s="137"/>
      <c r="AHQ3310" s="137"/>
      <c r="AHR3310" s="137"/>
      <c r="AHS3310" s="137"/>
      <c r="AHT3310" s="137"/>
      <c r="AHU3310" s="137"/>
      <c r="AHV3310" s="137"/>
      <c r="AHW3310" s="137"/>
      <c r="AHX3310" s="137"/>
      <c r="AHY3310" s="137"/>
      <c r="AHZ3310" s="137"/>
      <c r="AIA3310" s="137"/>
      <c r="AIB3310" s="137"/>
      <c r="AIC3310" s="137"/>
      <c r="AID3310" s="137"/>
      <c r="AIE3310" s="137"/>
      <c r="AIF3310" s="137"/>
      <c r="AIG3310" s="137"/>
      <c r="AIH3310" s="137"/>
      <c r="AII3310" s="137"/>
      <c r="AIJ3310" s="137"/>
      <c r="AIK3310" s="137"/>
      <c r="AIL3310" s="137"/>
      <c r="AIM3310" s="137"/>
      <c r="AIN3310" s="137"/>
      <c r="AIO3310" s="137"/>
      <c r="AIP3310" s="137"/>
      <c r="AIQ3310" s="137"/>
      <c r="AIR3310" s="137"/>
      <c r="AIS3310" s="137"/>
      <c r="AIT3310" s="137"/>
      <c r="AIU3310" s="137"/>
      <c r="AIV3310" s="137"/>
      <c r="AIW3310" s="137"/>
      <c r="AIX3310" s="137"/>
      <c r="AIY3310" s="137"/>
      <c r="AIZ3310" s="137"/>
      <c r="AJA3310" s="137"/>
      <c r="AJB3310" s="137"/>
      <c r="AJC3310" s="137"/>
      <c r="AJD3310" s="137"/>
      <c r="AJE3310" s="137"/>
      <c r="AJF3310" s="137"/>
      <c r="AJG3310" s="137"/>
      <c r="AJH3310" s="137"/>
      <c r="AJI3310" s="137"/>
      <c r="AJJ3310" s="137"/>
      <c r="AJK3310" s="137"/>
      <c r="AJL3310" s="137"/>
      <c r="AJM3310" s="137"/>
      <c r="AJN3310" s="137"/>
      <c r="AJO3310" s="137"/>
      <c r="AJP3310" s="137"/>
      <c r="AJQ3310" s="137"/>
      <c r="AJR3310" s="137"/>
      <c r="AJS3310" s="137"/>
      <c r="AJT3310" s="137"/>
      <c r="AJU3310" s="137"/>
      <c r="AJV3310" s="137"/>
      <c r="AJW3310" s="137"/>
      <c r="AJX3310" s="137"/>
      <c r="AJY3310" s="137"/>
      <c r="AJZ3310" s="137"/>
      <c r="AKA3310" s="137"/>
      <c r="AKB3310" s="137"/>
      <c r="AKC3310" s="137"/>
      <c r="AKD3310" s="137"/>
      <c r="AKE3310" s="137"/>
      <c r="AKF3310" s="137"/>
      <c r="AKG3310" s="137"/>
      <c r="AKH3310" s="137"/>
      <c r="AKI3310" s="137"/>
      <c r="AKJ3310" s="137"/>
      <c r="AKK3310" s="137"/>
      <c r="AKL3310" s="137"/>
      <c r="AKM3310" s="137"/>
      <c r="AKN3310" s="137"/>
      <c r="AKO3310" s="137"/>
      <c r="AKP3310" s="137"/>
      <c r="AKQ3310" s="137"/>
      <c r="AKR3310" s="137"/>
      <c r="AKS3310" s="137"/>
      <c r="AKT3310" s="137"/>
      <c r="AKU3310" s="137"/>
      <c r="AKV3310" s="137"/>
      <c r="AKW3310" s="137"/>
      <c r="AKX3310" s="137"/>
      <c r="AKY3310" s="137"/>
      <c r="AKZ3310" s="137"/>
      <c r="ALA3310" s="137"/>
      <c r="ALB3310" s="137"/>
      <c r="ALC3310" s="137"/>
      <c r="ALD3310" s="137"/>
      <c r="ALE3310" s="137"/>
      <c r="ALF3310" s="137"/>
      <c r="ALG3310" s="137"/>
      <c r="ALH3310" s="137"/>
      <c r="ALI3310" s="137"/>
      <c r="ALJ3310" s="137"/>
      <c r="ALK3310" s="137"/>
      <c r="ALL3310" s="137"/>
      <c r="ALM3310" s="137"/>
      <c r="ALN3310" s="137"/>
      <c r="ALO3310" s="137"/>
      <c r="ALP3310" s="137"/>
      <c r="ALQ3310" s="137"/>
      <c r="ALR3310" s="137"/>
      <c r="ALS3310" s="137"/>
      <c r="ALT3310" s="137"/>
      <c r="ALU3310" s="137"/>
      <c r="ALV3310" s="137"/>
      <c r="ALW3310" s="137"/>
      <c r="ALX3310" s="137"/>
      <c r="ALY3310" s="137"/>
      <c r="ALZ3310" s="137"/>
      <c r="AMA3310" s="137"/>
      <c r="AMB3310" s="137"/>
      <c r="AMC3310" s="137"/>
      <c r="AMD3310" s="137"/>
      <c r="AME3310" s="137"/>
      <c r="AMF3310" s="137"/>
      <c r="AMG3310" s="137"/>
      <c r="AMH3310" s="137"/>
      <c r="AMI3310" s="137"/>
      <c r="AMJ3310" s="137"/>
      <c r="AMK3310" s="137"/>
      <c r="AML3310" s="137"/>
      <c r="AMM3310" s="137"/>
      <c r="AMN3310" s="137"/>
      <c r="AMO3310" s="137"/>
      <c r="AMP3310" s="137"/>
      <c r="AMQ3310" s="137"/>
      <c r="AMR3310" s="137"/>
      <c r="AMS3310" s="137"/>
      <c r="AMT3310" s="137"/>
      <c r="AMU3310" s="137"/>
      <c r="AMV3310" s="137"/>
      <c r="AMW3310" s="137"/>
      <c r="AMX3310" s="137"/>
      <c r="AMY3310" s="137"/>
      <c r="AMZ3310" s="137"/>
      <c r="ANA3310" s="137"/>
      <c r="ANB3310" s="137"/>
      <c r="ANC3310" s="137"/>
      <c r="AND3310" s="137"/>
      <c r="ANE3310" s="137"/>
      <c r="ANF3310" s="137"/>
      <c r="ANG3310" s="137"/>
      <c r="ANH3310" s="137"/>
      <c r="ANI3310" s="137"/>
      <c r="ANJ3310" s="137"/>
      <c r="ANK3310" s="137"/>
      <c r="ANL3310" s="137"/>
      <c r="ANM3310" s="137"/>
      <c r="ANN3310" s="137"/>
      <c r="ANO3310" s="137"/>
      <c r="ANP3310" s="137"/>
      <c r="ANQ3310" s="137"/>
      <c r="ANR3310" s="137"/>
      <c r="ANS3310" s="137"/>
      <c r="ANT3310" s="137"/>
      <c r="ANU3310" s="137"/>
      <c r="ANV3310" s="137"/>
      <c r="ANW3310" s="137"/>
      <c r="ANX3310" s="137"/>
      <c r="ANY3310" s="137"/>
      <c r="ANZ3310" s="137"/>
      <c r="AOA3310" s="137"/>
      <c r="AOB3310" s="137"/>
      <c r="AOC3310" s="137"/>
      <c r="AOD3310" s="137"/>
      <c r="AOE3310" s="137"/>
      <c r="AOF3310" s="137"/>
      <c r="AOG3310" s="137"/>
      <c r="AOH3310" s="137"/>
      <c r="AOI3310" s="137"/>
      <c r="AOJ3310" s="137"/>
      <c r="AOK3310" s="137"/>
      <c r="AOL3310" s="137"/>
      <c r="AOM3310" s="137"/>
      <c r="AON3310" s="137"/>
      <c r="AOO3310" s="137"/>
      <c r="AOP3310" s="137"/>
      <c r="AOQ3310" s="137"/>
      <c r="AOR3310" s="137"/>
      <c r="AOS3310" s="137"/>
      <c r="AOT3310" s="137"/>
      <c r="AOU3310" s="137"/>
      <c r="AOV3310" s="137"/>
      <c r="AOW3310" s="137"/>
      <c r="AOX3310" s="137"/>
      <c r="AOY3310" s="137"/>
      <c r="AOZ3310" s="137"/>
      <c r="APA3310" s="137"/>
      <c r="APB3310" s="137"/>
      <c r="APC3310" s="137"/>
      <c r="APD3310" s="137"/>
      <c r="APE3310" s="137"/>
      <c r="APF3310" s="137"/>
      <c r="APG3310" s="137"/>
      <c r="APH3310" s="137"/>
      <c r="API3310" s="137"/>
      <c r="APJ3310" s="137"/>
      <c r="APK3310" s="137"/>
      <c r="APL3310" s="137"/>
      <c r="APM3310" s="137"/>
      <c r="APN3310" s="137"/>
      <c r="APO3310" s="137"/>
      <c r="APP3310" s="137"/>
      <c r="APQ3310" s="137"/>
      <c r="APR3310" s="137"/>
      <c r="APS3310" s="137"/>
      <c r="APT3310" s="137"/>
      <c r="APU3310" s="137"/>
      <c r="APV3310" s="137"/>
      <c r="APW3310" s="137"/>
      <c r="APX3310" s="137"/>
      <c r="APY3310" s="137"/>
      <c r="APZ3310" s="137"/>
      <c r="AQA3310" s="137"/>
      <c r="AQB3310" s="137"/>
      <c r="AQC3310" s="137"/>
      <c r="AQD3310" s="137"/>
      <c r="AQE3310" s="137"/>
      <c r="AQF3310" s="137"/>
      <c r="AQG3310" s="137"/>
      <c r="AQH3310" s="137"/>
      <c r="AQI3310" s="137"/>
      <c r="AQJ3310" s="137"/>
      <c r="AQK3310" s="137"/>
      <c r="AQL3310" s="137"/>
      <c r="AQM3310" s="137"/>
      <c r="AQN3310" s="137"/>
      <c r="AQO3310" s="137"/>
      <c r="AQP3310" s="137"/>
      <c r="AQQ3310" s="137"/>
      <c r="AQR3310" s="137"/>
      <c r="AQS3310" s="137"/>
      <c r="AQT3310" s="137"/>
      <c r="AQU3310" s="137"/>
      <c r="AQV3310" s="137"/>
      <c r="AQW3310" s="137"/>
      <c r="AQX3310" s="137"/>
      <c r="AQY3310" s="137"/>
      <c r="AQZ3310" s="137"/>
      <c r="ARA3310" s="137"/>
      <c r="ARB3310" s="137"/>
      <c r="ARC3310" s="137"/>
      <c r="ARD3310" s="137"/>
      <c r="ARE3310" s="137"/>
      <c r="ARF3310" s="137"/>
      <c r="ARG3310" s="137"/>
      <c r="ARH3310" s="137"/>
      <c r="ARI3310" s="137"/>
      <c r="ARJ3310" s="137"/>
      <c r="ARK3310" s="137"/>
      <c r="ARL3310" s="137"/>
      <c r="ARM3310" s="137"/>
      <c r="ARN3310" s="137"/>
      <c r="ARO3310" s="137"/>
      <c r="ARP3310" s="137"/>
      <c r="ARQ3310" s="137"/>
      <c r="ARR3310" s="137"/>
      <c r="ARS3310" s="137"/>
      <c r="ART3310" s="137"/>
      <c r="ARU3310" s="137"/>
      <c r="ARV3310" s="137"/>
      <c r="ARW3310" s="137"/>
      <c r="ARX3310" s="137"/>
      <c r="ARY3310" s="137"/>
      <c r="ARZ3310" s="137"/>
      <c r="ASA3310" s="137"/>
      <c r="ASB3310" s="137"/>
      <c r="ASC3310" s="137"/>
      <c r="ASD3310" s="137"/>
      <c r="ASE3310" s="137"/>
      <c r="ASF3310" s="137"/>
      <c r="ASG3310" s="137"/>
      <c r="ASH3310" s="137"/>
      <c r="ASI3310" s="137"/>
      <c r="ASJ3310" s="137"/>
      <c r="ASK3310" s="137"/>
      <c r="ASL3310" s="137"/>
      <c r="ASM3310" s="137"/>
      <c r="ASN3310" s="137"/>
      <c r="ASO3310" s="137"/>
      <c r="ASP3310" s="137"/>
      <c r="ASQ3310" s="137"/>
      <c r="ASR3310" s="137"/>
      <c r="ASS3310" s="137"/>
      <c r="AST3310" s="137"/>
      <c r="ASU3310" s="137"/>
      <c r="ASV3310" s="137"/>
      <c r="ASW3310" s="137"/>
      <c r="ASX3310" s="137"/>
      <c r="ASY3310" s="137"/>
      <c r="ASZ3310" s="137"/>
      <c r="ATA3310" s="137"/>
      <c r="ATB3310" s="137"/>
      <c r="ATC3310" s="137"/>
      <c r="ATD3310" s="137"/>
      <c r="ATE3310" s="137"/>
      <c r="ATF3310" s="137"/>
      <c r="ATG3310" s="137"/>
      <c r="ATH3310" s="137"/>
      <c r="ATI3310" s="137"/>
      <c r="ATJ3310" s="137"/>
      <c r="ATK3310" s="137"/>
      <c r="ATL3310" s="137"/>
      <c r="ATM3310" s="137"/>
      <c r="ATN3310" s="137"/>
      <c r="ATO3310" s="137"/>
      <c r="ATP3310" s="137"/>
      <c r="ATQ3310" s="137"/>
      <c r="ATR3310" s="137"/>
      <c r="ATS3310" s="137"/>
      <c r="ATT3310" s="137"/>
      <c r="ATU3310" s="137"/>
      <c r="ATV3310" s="137"/>
      <c r="ATW3310" s="137"/>
      <c r="ATX3310" s="137"/>
      <c r="ATY3310" s="137"/>
      <c r="ATZ3310" s="137"/>
      <c r="AUA3310" s="137"/>
      <c r="AUB3310" s="137"/>
      <c r="AUC3310" s="137"/>
      <c r="AUD3310" s="137"/>
      <c r="AUE3310" s="137"/>
      <c r="AUF3310" s="137"/>
      <c r="AUG3310" s="137"/>
      <c r="AUH3310" s="137"/>
      <c r="AUI3310" s="137"/>
      <c r="AUJ3310" s="137"/>
      <c r="AUK3310" s="137"/>
      <c r="AUL3310" s="137"/>
      <c r="AUM3310" s="137"/>
      <c r="AUN3310" s="137"/>
      <c r="AUO3310" s="137"/>
      <c r="AUP3310" s="137"/>
      <c r="AUQ3310" s="137"/>
      <c r="AUR3310" s="137"/>
      <c r="AUS3310" s="137"/>
      <c r="AUT3310" s="137"/>
      <c r="AUU3310" s="137"/>
      <c r="AUV3310" s="137"/>
      <c r="AUW3310" s="137"/>
      <c r="AUX3310" s="137"/>
      <c r="AUY3310" s="137"/>
      <c r="AUZ3310" s="137"/>
      <c r="AVA3310" s="137"/>
      <c r="AVB3310" s="137"/>
      <c r="AVC3310" s="137"/>
      <c r="AVD3310" s="137"/>
      <c r="AVE3310" s="137"/>
      <c r="AVF3310" s="137"/>
      <c r="AVG3310" s="137"/>
      <c r="AVH3310" s="137"/>
      <c r="AVI3310" s="137"/>
      <c r="AVJ3310" s="137"/>
      <c r="AVK3310" s="137"/>
      <c r="AVL3310" s="137"/>
      <c r="AVM3310" s="137"/>
      <c r="AVN3310" s="137"/>
      <c r="AVO3310" s="137"/>
      <c r="AVP3310" s="137"/>
      <c r="AVQ3310" s="137"/>
      <c r="AVR3310" s="137"/>
      <c r="AVS3310" s="137"/>
      <c r="AVT3310" s="137"/>
      <c r="AVU3310" s="137"/>
      <c r="AVV3310" s="137"/>
      <c r="AVW3310" s="137"/>
      <c r="AVX3310" s="137"/>
      <c r="AVY3310" s="137"/>
      <c r="AVZ3310" s="137"/>
      <c r="AWA3310" s="137"/>
      <c r="AWB3310" s="137"/>
      <c r="AWC3310" s="137"/>
      <c r="AWD3310" s="137"/>
      <c r="AWE3310" s="137"/>
      <c r="AWF3310" s="137"/>
      <c r="AWG3310" s="137"/>
      <c r="AWH3310" s="137"/>
      <c r="AWI3310" s="137"/>
      <c r="AWJ3310" s="137"/>
      <c r="AWK3310" s="137"/>
      <c r="AWL3310" s="137"/>
      <c r="AWM3310" s="137"/>
      <c r="AWN3310" s="137"/>
      <c r="AWO3310" s="137"/>
      <c r="AWP3310" s="137"/>
      <c r="AWQ3310" s="137"/>
      <c r="AWR3310" s="137"/>
      <c r="AWS3310" s="137"/>
      <c r="AWT3310" s="137"/>
      <c r="AWU3310" s="137"/>
      <c r="AWV3310" s="137"/>
      <c r="AWW3310" s="137"/>
      <c r="AWX3310" s="137"/>
      <c r="AWY3310" s="137"/>
      <c r="AWZ3310" s="137"/>
      <c r="AXA3310" s="137"/>
      <c r="AXB3310" s="137"/>
      <c r="AXC3310" s="137"/>
      <c r="AXD3310" s="137"/>
      <c r="AXE3310" s="137"/>
      <c r="AXF3310" s="137"/>
      <c r="AXG3310" s="137"/>
      <c r="AXH3310" s="137"/>
      <c r="AXI3310" s="137"/>
      <c r="AXJ3310" s="137"/>
      <c r="AXK3310" s="137"/>
      <c r="AXL3310" s="137"/>
      <c r="AXM3310" s="137"/>
      <c r="AXN3310" s="137"/>
      <c r="AXO3310" s="137"/>
      <c r="AXP3310" s="137"/>
      <c r="AXQ3310" s="137"/>
      <c r="AXR3310" s="137"/>
      <c r="AXS3310" s="137"/>
      <c r="AXT3310" s="137"/>
      <c r="AXU3310" s="137"/>
      <c r="AXV3310" s="137"/>
      <c r="AXW3310" s="137"/>
      <c r="AXX3310" s="137"/>
      <c r="AXY3310" s="137"/>
      <c r="AXZ3310" s="137"/>
      <c r="AYA3310" s="137"/>
      <c r="AYB3310" s="137"/>
      <c r="AYC3310" s="137"/>
      <c r="AYD3310" s="137"/>
      <c r="AYE3310" s="137"/>
      <c r="AYF3310" s="137"/>
      <c r="AYG3310" s="137"/>
      <c r="AYH3310" s="137"/>
      <c r="AYI3310" s="137"/>
      <c r="AYJ3310" s="137"/>
      <c r="AYK3310" s="137"/>
      <c r="AYL3310" s="137"/>
      <c r="AYM3310" s="137"/>
      <c r="AYN3310" s="137"/>
      <c r="AYO3310" s="137"/>
      <c r="AYP3310" s="137"/>
      <c r="AYQ3310" s="137"/>
      <c r="AYR3310" s="137"/>
      <c r="AYS3310" s="137"/>
      <c r="AYT3310" s="137"/>
      <c r="AYU3310" s="137"/>
      <c r="AYV3310" s="137"/>
      <c r="AYW3310" s="137"/>
      <c r="AYX3310" s="137"/>
      <c r="AYY3310" s="137"/>
      <c r="AYZ3310" s="137"/>
      <c r="AZA3310" s="137"/>
      <c r="AZB3310" s="137"/>
      <c r="AZC3310" s="137"/>
      <c r="AZD3310" s="137"/>
      <c r="AZE3310" s="137"/>
      <c r="AZF3310" s="137"/>
      <c r="AZG3310" s="137"/>
      <c r="AZH3310" s="137"/>
      <c r="AZI3310" s="137"/>
      <c r="AZJ3310" s="137"/>
      <c r="AZK3310" s="137"/>
      <c r="AZL3310" s="137"/>
      <c r="AZM3310" s="137"/>
      <c r="AZN3310" s="137"/>
      <c r="AZO3310" s="137"/>
      <c r="AZP3310" s="137"/>
      <c r="AZQ3310" s="137"/>
      <c r="AZR3310" s="137"/>
      <c r="AZS3310" s="137"/>
      <c r="AZT3310" s="137"/>
      <c r="AZU3310" s="137"/>
      <c r="AZV3310" s="137"/>
      <c r="AZW3310" s="137"/>
      <c r="AZX3310" s="137"/>
      <c r="AZY3310" s="137"/>
      <c r="AZZ3310" s="137"/>
      <c r="BAA3310" s="137"/>
      <c r="BAB3310" s="137"/>
      <c r="BAC3310" s="137"/>
      <c r="BAD3310" s="137"/>
      <c r="BAE3310" s="137"/>
      <c r="BAF3310" s="137"/>
      <c r="BAG3310" s="137"/>
      <c r="BAH3310" s="137"/>
      <c r="BAI3310" s="137"/>
      <c r="BAJ3310" s="137"/>
      <c r="BAK3310" s="137"/>
      <c r="BAL3310" s="137"/>
      <c r="BAM3310" s="137"/>
      <c r="BAN3310" s="137"/>
      <c r="BAO3310" s="137"/>
      <c r="BAP3310" s="137"/>
      <c r="BAQ3310" s="137"/>
      <c r="BAR3310" s="137"/>
      <c r="BAS3310" s="137"/>
      <c r="BAT3310" s="137"/>
      <c r="BAU3310" s="137"/>
      <c r="BAV3310" s="137"/>
      <c r="BAW3310" s="137"/>
      <c r="BAX3310" s="137"/>
      <c r="BAY3310" s="137"/>
      <c r="BAZ3310" s="137"/>
      <c r="BBA3310" s="137"/>
      <c r="BBB3310" s="137"/>
      <c r="BBC3310" s="137"/>
      <c r="BBD3310" s="137"/>
      <c r="BBE3310" s="137"/>
      <c r="BBF3310" s="137"/>
      <c r="BBG3310" s="137"/>
      <c r="BBH3310" s="137"/>
      <c r="BBI3310" s="137"/>
      <c r="BBJ3310" s="137"/>
      <c r="BBK3310" s="137"/>
      <c r="BBL3310" s="137"/>
      <c r="BBM3310" s="137"/>
      <c r="BBN3310" s="137"/>
      <c r="BBO3310" s="137"/>
      <c r="BBP3310" s="137"/>
      <c r="BBQ3310" s="137"/>
      <c r="BBR3310" s="137"/>
      <c r="BBS3310" s="137"/>
      <c r="BBT3310" s="137"/>
      <c r="BBU3310" s="137"/>
      <c r="BBV3310" s="137"/>
      <c r="BBW3310" s="137"/>
      <c r="BBX3310" s="137"/>
      <c r="BBY3310" s="137"/>
      <c r="BBZ3310" s="137"/>
      <c r="BCA3310" s="137"/>
      <c r="BCB3310" s="137"/>
      <c r="BCC3310" s="137"/>
      <c r="BCD3310" s="137"/>
      <c r="BCE3310" s="137"/>
      <c r="BCF3310" s="137"/>
      <c r="BCG3310" s="137"/>
      <c r="BCH3310" s="137"/>
      <c r="BCI3310" s="137"/>
      <c r="BCJ3310" s="137"/>
      <c r="BCK3310" s="137"/>
      <c r="BCL3310" s="137"/>
      <c r="BCM3310" s="137"/>
      <c r="BCN3310" s="137"/>
      <c r="BCO3310" s="137"/>
      <c r="BCP3310" s="137"/>
      <c r="BCQ3310" s="137"/>
      <c r="BCR3310" s="137"/>
      <c r="BCS3310" s="137"/>
      <c r="BCT3310" s="137"/>
      <c r="BCU3310" s="137"/>
      <c r="BCV3310" s="137"/>
      <c r="BCW3310" s="137"/>
      <c r="BCX3310" s="137"/>
      <c r="BCY3310" s="137"/>
      <c r="BCZ3310" s="137"/>
      <c r="BDA3310" s="137"/>
      <c r="BDB3310" s="137"/>
      <c r="BDC3310" s="137"/>
      <c r="BDD3310" s="137"/>
      <c r="BDE3310" s="137"/>
      <c r="BDF3310" s="137"/>
      <c r="BDG3310" s="137"/>
      <c r="BDH3310" s="137"/>
      <c r="BDI3310" s="137"/>
      <c r="BDJ3310" s="137"/>
      <c r="BDK3310" s="137"/>
      <c r="BDL3310" s="137"/>
      <c r="BDM3310" s="137"/>
      <c r="BDN3310" s="137"/>
      <c r="BDO3310" s="137"/>
      <c r="BDP3310" s="137"/>
      <c r="BDQ3310" s="137"/>
      <c r="BDR3310" s="137"/>
      <c r="BDS3310" s="137"/>
      <c r="BDT3310" s="137"/>
      <c r="BDU3310" s="137"/>
      <c r="BDV3310" s="137"/>
      <c r="BDW3310" s="137"/>
      <c r="BDX3310" s="137"/>
      <c r="BDY3310" s="137"/>
      <c r="BDZ3310" s="137"/>
      <c r="BEA3310" s="137"/>
      <c r="BEB3310" s="137"/>
      <c r="BEC3310" s="137"/>
      <c r="BED3310" s="137"/>
      <c r="BEE3310" s="137"/>
      <c r="BEF3310" s="137"/>
      <c r="BEG3310" s="137"/>
      <c r="BEH3310" s="137"/>
      <c r="BEI3310" s="137"/>
      <c r="BEJ3310" s="137"/>
      <c r="BEK3310" s="137"/>
      <c r="BEL3310" s="137"/>
      <c r="BEM3310" s="137"/>
      <c r="BEN3310" s="137"/>
      <c r="BEO3310" s="137"/>
      <c r="BEP3310" s="137"/>
      <c r="BEQ3310" s="137"/>
      <c r="BER3310" s="137"/>
      <c r="BES3310" s="137"/>
      <c r="BET3310" s="137"/>
      <c r="BEU3310" s="137"/>
      <c r="BEV3310" s="137"/>
      <c r="BEW3310" s="137"/>
      <c r="BEX3310" s="137"/>
      <c r="BEY3310" s="137"/>
      <c r="BEZ3310" s="137"/>
      <c r="BFA3310" s="137"/>
      <c r="BFB3310" s="137"/>
      <c r="BFC3310" s="137"/>
      <c r="BFD3310" s="137"/>
      <c r="BFE3310" s="137"/>
      <c r="BFF3310" s="137"/>
      <c r="BFG3310" s="137"/>
      <c r="BFH3310" s="137"/>
      <c r="BFI3310" s="137"/>
      <c r="BFJ3310" s="137"/>
      <c r="BFK3310" s="137"/>
      <c r="BFL3310" s="137"/>
      <c r="BFM3310" s="137"/>
      <c r="BFN3310" s="137"/>
      <c r="BFO3310" s="137"/>
      <c r="BFP3310" s="137"/>
      <c r="BFQ3310" s="137"/>
      <c r="BFR3310" s="137"/>
      <c r="BFS3310" s="137"/>
      <c r="BFT3310" s="137"/>
      <c r="BFU3310" s="137"/>
      <c r="BFV3310" s="137"/>
      <c r="BFW3310" s="137"/>
      <c r="BFX3310" s="137"/>
      <c r="BFY3310" s="137"/>
      <c r="BFZ3310" s="137"/>
      <c r="BGA3310" s="137"/>
      <c r="BGB3310" s="137"/>
      <c r="BGC3310" s="137"/>
      <c r="BGD3310" s="137"/>
      <c r="BGE3310" s="137"/>
      <c r="BGF3310" s="137"/>
      <c r="BGG3310" s="137"/>
      <c r="BGH3310" s="137"/>
      <c r="BGI3310" s="137"/>
      <c r="BGJ3310" s="137"/>
      <c r="BGK3310" s="137"/>
      <c r="BGL3310" s="137"/>
      <c r="BGM3310" s="137"/>
      <c r="BGN3310" s="137"/>
      <c r="BGO3310" s="137"/>
      <c r="BGP3310" s="137"/>
      <c r="BGQ3310" s="137"/>
      <c r="BGR3310" s="137"/>
      <c r="BGS3310" s="137"/>
      <c r="BGT3310" s="137"/>
      <c r="BGU3310" s="137"/>
      <c r="BGV3310" s="137"/>
      <c r="BGW3310" s="137"/>
      <c r="BGX3310" s="137"/>
      <c r="BGY3310" s="137"/>
      <c r="BGZ3310" s="137"/>
      <c r="BHA3310" s="137"/>
      <c r="BHB3310" s="137"/>
      <c r="BHC3310" s="137"/>
      <c r="BHD3310" s="137"/>
      <c r="BHE3310" s="137"/>
      <c r="BHF3310" s="137"/>
      <c r="BHG3310" s="137"/>
      <c r="BHH3310" s="137"/>
      <c r="BHI3310" s="137"/>
      <c r="BHJ3310" s="137"/>
      <c r="BHK3310" s="137"/>
      <c r="BHL3310" s="137"/>
      <c r="BHM3310" s="137"/>
      <c r="BHN3310" s="137"/>
      <c r="BHO3310" s="137"/>
      <c r="BHP3310" s="137"/>
      <c r="BHQ3310" s="137"/>
      <c r="BHR3310" s="137"/>
      <c r="BHS3310" s="137"/>
      <c r="BHT3310" s="137"/>
      <c r="BHU3310" s="137"/>
      <c r="BHV3310" s="137"/>
      <c r="BHW3310" s="137"/>
      <c r="BHX3310" s="137"/>
      <c r="BHY3310" s="137"/>
      <c r="BHZ3310" s="137"/>
      <c r="BIA3310" s="137"/>
      <c r="BIB3310" s="137"/>
      <c r="BIC3310" s="137"/>
      <c r="BID3310" s="137"/>
      <c r="BIE3310" s="137"/>
      <c r="BIF3310" s="137"/>
      <c r="BIG3310" s="137"/>
      <c r="BIH3310" s="137"/>
      <c r="BII3310" s="137"/>
      <c r="BIJ3310" s="137"/>
      <c r="BIK3310" s="137"/>
      <c r="BIL3310" s="137"/>
      <c r="BIM3310" s="137"/>
      <c r="BIN3310" s="137"/>
      <c r="BIO3310" s="137"/>
      <c r="BIP3310" s="137"/>
      <c r="BIQ3310" s="137"/>
      <c r="BIR3310" s="137"/>
      <c r="BIS3310" s="137"/>
      <c r="BIT3310" s="137"/>
      <c r="BIU3310" s="137"/>
      <c r="BIV3310" s="137"/>
      <c r="BIW3310" s="137"/>
      <c r="BIX3310" s="137"/>
      <c r="BIY3310" s="137"/>
      <c r="BIZ3310" s="137"/>
      <c r="BJA3310" s="137"/>
      <c r="BJB3310" s="137"/>
      <c r="BJC3310" s="137"/>
      <c r="BJD3310" s="137"/>
      <c r="BJE3310" s="137"/>
      <c r="BJF3310" s="137"/>
      <c r="BJG3310" s="137"/>
      <c r="BJH3310" s="137"/>
      <c r="BJI3310" s="137"/>
      <c r="BJJ3310" s="137"/>
      <c r="BJK3310" s="137"/>
      <c r="BJL3310" s="137"/>
      <c r="BJM3310" s="137"/>
      <c r="BJN3310" s="137"/>
      <c r="BJO3310" s="137"/>
      <c r="BJP3310" s="137"/>
      <c r="BJQ3310" s="137"/>
      <c r="BJR3310" s="137"/>
      <c r="BJS3310" s="137"/>
      <c r="BJT3310" s="137"/>
      <c r="BJU3310" s="137"/>
      <c r="BJV3310" s="137"/>
      <c r="BJW3310" s="137"/>
      <c r="BJX3310" s="137"/>
      <c r="BJY3310" s="137"/>
      <c r="BJZ3310" s="137"/>
      <c r="BKA3310" s="137"/>
      <c r="BKB3310" s="137"/>
      <c r="BKC3310" s="137"/>
      <c r="BKD3310" s="137"/>
      <c r="BKE3310" s="137"/>
      <c r="BKF3310" s="137"/>
      <c r="BKG3310" s="137"/>
      <c r="BKH3310" s="137"/>
      <c r="BKI3310" s="137"/>
      <c r="BKJ3310" s="137"/>
      <c r="BKK3310" s="137"/>
      <c r="BKL3310" s="137"/>
      <c r="BKM3310" s="137"/>
      <c r="BKN3310" s="137"/>
      <c r="BKO3310" s="137"/>
      <c r="BKP3310" s="137"/>
      <c r="BKQ3310" s="137"/>
      <c r="BKR3310" s="137"/>
      <c r="BKS3310" s="137"/>
      <c r="BKT3310" s="137"/>
      <c r="BKU3310" s="137"/>
      <c r="BKV3310" s="137"/>
      <c r="BKW3310" s="137"/>
      <c r="BKX3310" s="137"/>
      <c r="BKY3310" s="137"/>
      <c r="BKZ3310" s="137"/>
      <c r="BLA3310" s="137"/>
      <c r="BLB3310" s="137"/>
      <c r="BLC3310" s="137"/>
      <c r="BLD3310" s="137"/>
      <c r="BLE3310" s="137"/>
      <c r="BLF3310" s="137"/>
      <c r="BLG3310" s="137"/>
      <c r="BLH3310" s="137"/>
      <c r="BLI3310" s="137"/>
      <c r="BLJ3310" s="137"/>
      <c r="BLK3310" s="137"/>
      <c r="BLL3310" s="137"/>
      <c r="BLM3310" s="137"/>
      <c r="BLN3310" s="137"/>
      <c r="BLO3310" s="137"/>
      <c r="BLP3310" s="137"/>
      <c r="BLQ3310" s="137"/>
      <c r="BLR3310" s="137"/>
      <c r="BLS3310" s="137"/>
      <c r="BLT3310" s="137"/>
      <c r="BLU3310" s="137"/>
      <c r="BLV3310" s="137"/>
      <c r="BLW3310" s="137"/>
      <c r="BLX3310" s="137"/>
      <c r="BLY3310" s="137"/>
      <c r="BLZ3310" s="137"/>
      <c r="BMA3310" s="137"/>
      <c r="BMB3310" s="137"/>
      <c r="BMC3310" s="137"/>
      <c r="BMD3310" s="137"/>
      <c r="BME3310" s="137"/>
      <c r="BMF3310" s="137"/>
      <c r="BMG3310" s="137"/>
      <c r="BMH3310" s="137"/>
      <c r="BMI3310" s="137"/>
      <c r="BMJ3310" s="137"/>
      <c r="BMK3310" s="137"/>
      <c r="BML3310" s="137"/>
      <c r="BMM3310" s="137"/>
      <c r="BMN3310" s="137"/>
      <c r="BMO3310" s="137"/>
      <c r="BMP3310" s="137"/>
      <c r="BMQ3310" s="137"/>
      <c r="BMR3310" s="137"/>
      <c r="BMS3310" s="137"/>
      <c r="BMT3310" s="137"/>
      <c r="BMU3310" s="137"/>
      <c r="BMV3310" s="137"/>
      <c r="BMW3310" s="137"/>
      <c r="BMX3310" s="137"/>
      <c r="BMY3310" s="137"/>
      <c r="BMZ3310" s="137"/>
      <c r="BNA3310" s="137"/>
      <c r="BNB3310" s="137"/>
      <c r="BNC3310" s="137"/>
      <c r="BND3310" s="137"/>
      <c r="BNE3310" s="137"/>
      <c r="BNF3310" s="137"/>
      <c r="BNG3310" s="137"/>
      <c r="BNH3310" s="137"/>
      <c r="BNI3310" s="137"/>
      <c r="BNJ3310" s="137"/>
      <c r="BNK3310" s="137"/>
      <c r="BNL3310" s="137"/>
      <c r="BNM3310" s="137"/>
      <c r="BNN3310" s="137"/>
      <c r="BNO3310" s="137"/>
      <c r="BNP3310" s="137"/>
      <c r="BNQ3310" s="137"/>
      <c r="BNR3310" s="137"/>
      <c r="BNS3310" s="137"/>
      <c r="BNT3310" s="137"/>
      <c r="BNU3310" s="137"/>
      <c r="BNV3310" s="137"/>
      <c r="BNW3310" s="137"/>
      <c r="BNX3310" s="137"/>
      <c r="BNY3310" s="137"/>
      <c r="BNZ3310" s="137"/>
      <c r="BOA3310" s="137"/>
      <c r="BOB3310" s="137"/>
      <c r="BOC3310" s="137"/>
      <c r="BOD3310" s="137"/>
      <c r="BOE3310" s="137"/>
      <c r="BOF3310" s="137"/>
      <c r="BOG3310" s="137"/>
      <c r="BOH3310" s="137"/>
      <c r="BOI3310" s="137"/>
      <c r="BOJ3310" s="137"/>
      <c r="BOK3310" s="137"/>
      <c r="BOL3310" s="137"/>
      <c r="BOM3310" s="137"/>
      <c r="BON3310" s="137"/>
      <c r="BOO3310" s="137"/>
      <c r="BOP3310" s="137"/>
      <c r="BOQ3310" s="137"/>
      <c r="BOR3310" s="137"/>
      <c r="BOS3310" s="137"/>
      <c r="BOT3310" s="137"/>
      <c r="BOU3310" s="137"/>
      <c r="BOV3310" s="137"/>
      <c r="BOW3310" s="137"/>
      <c r="BOX3310" s="137"/>
      <c r="BOY3310" s="137"/>
      <c r="BOZ3310" s="137"/>
      <c r="BPA3310" s="137"/>
      <c r="BPB3310" s="137"/>
      <c r="BPC3310" s="137"/>
      <c r="BPD3310" s="137"/>
      <c r="BPE3310" s="137"/>
      <c r="BPF3310" s="137"/>
      <c r="BPG3310" s="137"/>
      <c r="BPH3310" s="137"/>
      <c r="BPI3310" s="137"/>
      <c r="BPJ3310" s="137"/>
      <c r="BPK3310" s="137"/>
      <c r="BPL3310" s="137"/>
      <c r="BPM3310" s="137"/>
      <c r="BPN3310" s="137"/>
      <c r="BPO3310" s="137"/>
      <c r="BPP3310" s="137"/>
      <c r="BPQ3310" s="137"/>
      <c r="BPR3310" s="137"/>
      <c r="BPS3310" s="137"/>
      <c r="BPT3310" s="137"/>
      <c r="BPU3310" s="137"/>
      <c r="BPV3310" s="137"/>
      <c r="BPW3310" s="137"/>
      <c r="BPX3310" s="137"/>
      <c r="BPY3310" s="137"/>
      <c r="BPZ3310" s="137"/>
      <c r="BQA3310" s="137"/>
      <c r="BQB3310" s="137"/>
      <c r="BQC3310" s="137"/>
      <c r="BQD3310" s="137"/>
      <c r="BQE3310" s="137"/>
      <c r="BQF3310" s="137"/>
      <c r="BQG3310" s="137"/>
      <c r="BQH3310" s="137"/>
      <c r="BQI3310" s="137"/>
      <c r="BQJ3310" s="137"/>
      <c r="BQK3310" s="137"/>
      <c r="BQL3310" s="137"/>
      <c r="BQM3310" s="137"/>
      <c r="BQN3310" s="137"/>
      <c r="BQO3310" s="137"/>
      <c r="BQP3310" s="137"/>
      <c r="BQQ3310" s="137"/>
      <c r="BQR3310" s="137"/>
      <c r="BQS3310" s="137"/>
      <c r="BQT3310" s="137"/>
      <c r="BQU3310" s="137"/>
      <c r="BQV3310" s="137"/>
      <c r="BQW3310" s="137"/>
      <c r="BQX3310" s="137"/>
      <c r="BQY3310" s="137"/>
      <c r="BQZ3310" s="137"/>
      <c r="BRA3310" s="137"/>
      <c r="BRB3310" s="137"/>
      <c r="BRC3310" s="137"/>
      <c r="BRD3310" s="137"/>
      <c r="BRE3310" s="137"/>
      <c r="BRF3310" s="137"/>
      <c r="BRG3310" s="137"/>
      <c r="BRH3310" s="137"/>
      <c r="BRI3310" s="137"/>
      <c r="BRJ3310" s="137"/>
      <c r="BRK3310" s="137"/>
      <c r="BRL3310" s="137"/>
      <c r="BRM3310" s="137"/>
      <c r="BRN3310" s="137"/>
      <c r="BRO3310" s="137"/>
      <c r="BRP3310" s="137"/>
      <c r="BRQ3310" s="137"/>
      <c r="BRR3310" s="137"/>
      <c r="BRS3310" s="137"/>
      <c r="BRT3310" s="137"/>
      <c r="BRU3310" s="137"/>
      <c r="BRV3310" s="137"/>
      <c r="BRW3310" s="137"/>
      <c r="BRX3310" s="137"/>
      <c r="BRY3310" s="137"/>
      <c r="BRZ3310" s="137"/>
      <c r="BSA3310" s="137"/>
      <c r="BSB3310" s="137"/>
      <c r="BSC3310" s="137"/>
      <c r="BSD3310" s="137"/>
      <c r="BSE3310" s="137"/>
      <c r="BSF3310" s="137"/>
      <c r="BSG3310" s="137"/>
      <c r="BSH3310" s="137"/>
      <c r="BSI3310" s="137"/>
      <c r="BSJ3310" s="137"/>
      <c r="BSK3310" s="137"/>
      <c r="BSL3310" s="137"/>
      <c r="BSM3310" s="137"/>
      <c r="BSN3310" s="137"/>
      <c r="BSO3310" s="137"/>
      <c r="BSP3310" s="137"/>
      <c r="BSQ3310" s="137"/>
      <c r="BSR3310" s="137"/>
      <c r="BSS3310" s="137"/>
      <c r="BST3310" s="137"/>
      <c r="BSU3310" s="137"/>
      <c r="BSV3310" s="137"/>
      <c r="BSW3310" s="137"/>
      <c r="BSX3310" s="137"/>
      <c r="BSY3310" s="137"/>
      <c r="BSZ3310" s="137"/>
      <c r="BTA3310" s="137"/>
      <c r="BTB3310" s="137"/>
      <c r="BTC3310" s="137"/>
      <c r="BTD3310" s="137"/>
      <c r="BTE3310" s="137"/>
      <c r="BTF3310" s="137"/>
      <c r="BTG3310" s="137"/>
      <c r="BTH3310" s="137"/>
      <c r="BTI3310" s="137"/>
      <c r="BTJ3310" s="137"/>
      <c r="BTK3310" s="137"/>
      <c r="BTL3310" s="137"/>
      <c r="BTM3310" s="137"/>
      <c r="BTN3310" s="137"/>
      <c r="BTO3310" s="137"/>
      <c r="BTP3310" s="137"/>
      <c r="BTQ3310" s="137"/>
      <c r="BTR3310" s="137"/>
      <c r="BTS3310" s="137"/>
      <c r="BTT3310" s="137"/>
      <c r="BTU3310" s="137"/>
      <c r="BTV3310" s="137"/>
      <c r="BTW3310" s="137"/>
      <c r="BTX3310" s="137"/>
      <c r="BTY3310" s="137"/>
      <c r="BTZ3310" s="137"/>
      <c r="BUA3310" s="137"/>
      <c r="BUB3310" s="137"/>
      <c r="BUC3310" s="137"/>
      <c r="BUD3310" s="137"/>
      <c r="BUE3310" s="137"/>
      <c r="BUF3310" s="137"/>
      <c r="BUG3310" s="137"/>
      <c r="BUH3310" s="137"/>
      <c r="BUI3310" s="137"/>
      <c r="BUJ3310" s="137"/>
      <c r="BUK3310" s="137"/>
      <c r="BUL3310" s="137"/>
      <c r="BUM3310" s="137"/>
      <c r="BUN3310" s="137"/>
      <c r="BUO3310" s="137"/>
      <c r="BUP3310" s="137"/>
      <c r="BUQ3310" s="137"/>
      <c r="BUR3310" s="137"/>
      <c r="BUS3310" s="137"/>
      <c r="BUT3310" s="137"/>
      <c r="BUU3310" s="137"/>
      <c r="BUV3310" s="137"/>
      <c r="BUW3310" s="137"/>
      <c r="BUX3310" s="137"/>
      <c r="BUY3310" s="137"/>
      <c r="BUZ3310" s="137"/>
      <c r="BVA3310" s="137"/>
      <c r="BVB3310" s="137"/>
      <c r="BVC3310" s="137"/>
      <c r="BVD3310" s="137"/>
      <c r="BVE3310" s="137"/>
      <c r="BVF3310" s="137"/>
      <c r="BVG3310" s="137"/>
      <c r="BVH3310" s="137"/>
      <c r="BVI3310" s="137"/>
      <c r="BVJ3310" s="137"/>
      <c r="BVK3310" s="137"/>
      <c r="BVL3310" s="137"/>
      <c r="BVM3310" s="137"/>
      <c r="BVN3310" s="137"/>
      <c r="BVO3310" s="137"/>
      <c r="BVP3310" s="137"/>
      <c r="BVQ3310" s="137"/>
      <c r="BVR3310" s="137"/>
      <c r="BVS3310" s="137"/>
      <c r="BVT3310" s="137"/>
      <c r="BVU3310" s="137"/>
      <c r="BVV3310" s="137"/>
      <c r="BVW3310" s="137"/>
      <c r="BVX3310" s="137"/>
      <c r="BVY3310" s="137"/>
      <c r="BVZ3310" s="137"/>
      <c r="BWA3310" s="137"/>
      <c r="BWB3310" s="137"/>
      <c r="BWC3310" s="137"/>
      <c r="BWD3310" s="137"/>
      <c r="BWE3310" s="137"/>
      <c r="BWF3310" s="137"/>
      <c r="BWG3310" s="137"/>
      <c r="BWH3310" s="137"/>
      <c r="BWI3310" s="137"/>
      <c r="BWJ3310" s="137"/>
      <c r="BWK3310" s="137"/>
      <c r="BWL3310" s="137"/>
      <c r="BWM3310" s="137"/>
      <c r="BWN3310" s="137"/>
      <c r="BWO3310" s="137"/>
      <c r="BWP3310" s="137"/>
      <c r="BWQ3310" s="137"/>
      <c r="BWR3310" s="137"/>
      <c r="BWS3310" s="137"/>
      <c r="BWT3310" s="137"/>
      <c r="BWU3310" s="137"/>
      <c r="BWV3310" s="137"/>
      <c r="BWW3310" s="137"/>
      <c r="BWX3310" s="137"/>
      <c r="BWY3310" s="137"/>
      <c r="BWZ3310" s="137"/>
      <c r="BXA3310" s="137"/>
      <c r="BXB3310" s="137"/>
      <c r="BXC3310" s="137"/>
      <c r="BXD3310" s="137"/>
      <c r="BXE3310" s="137"/>
      <c r="BXF3310" s="137"/>
      <c r="BXG3310" s="137"/>
      <c r="BXH3310" s="137"/>
      <c r="BXI3310" s="137"/>
      <c r="BXJ3310" s="137"/>
      <c r="BXK3310" s="137"/>
      <c r="BXL3310" s="137"/>
      <c r="BXM3310" s="137"/>
      <c r="BXN3310" s="137"/>
      <c r="BXO3310" s="137"/>
      <c r="BXP3310" s="137"/>
      <c r="BXQ3310" s="137"/>
      <c r="BXR3310" s="137"/>
      <c r="BXS3310" s="137"/>
      <c r="BXT3310" s="137"/>
      <c r="BXU3310" s="137"/>
      <c r="BXV3310" s="137"/>
      <c r="BXW3310" s="137"/>
      <c r="BXX3310" s="137"/>
      <c r="BXY3310" s="137"/>
      <c r="BXZ3310" s="137"/>
      <c r="BYA3310" s="137"/>
      <c r="BYB3310" s="137"/>
      <c r="BYC3310" s="137"/>
      <c r="BYD3310" s="137"/>
      <c r="BYE3310" s="137"/>
      <c r="BYF3310" s="137"/>
      <c r="BYG3310" s="137"/>
      <c r="BYH3310" s="137"/>
      <c r="BYI3310" s="137"/>
      <c r="BYJ3310" s="137"/>
      <c r="BYK3310" s="137"/>
      <c r="BYL3310" s="137"/>
      <c r="BYM3310" s="137"/>
      <c r="BYN3310" s="137"/>
      <c r="BYO3310" s="137"/>
      <c r="BYP3310" s="137"/>
      <c r="BYQ3310" s="137"/>
      <c r="BYR3310" s="137"/>
      <c r="BYS3310" s="137"/>
      <c r="BYT3310" s="137"/>
      <c r="BYU3310" s="137"/>
      <c r="BYV3310" s="137"/>
      <c r="BYW3310" s="137"/>
      <c r="BYX3310" s="137"/>
      <c r="BYY3310" s="137"/>
      <c r="BYZ3310" s="137"/>
      <c r="BZA3310" s="137"/>
      <c r="BZB3310" s="137"/>
      <c r="BZC3310" s="137"/>
      <c r="BZD3310" s="137"/>
      <c r="BZE3310" s="137"/>
      <c r="BZF3310" s="137"/>
      <c r="BZG3310" s="137"/>
      <c r="BZH3310" s="137"/>
      <c r="BZI3310" s="137"/>
      <c r="BZJ3310" s="137"/>
      <c r="BZK3310" s="137"/>
      <c r="BZL3310" s="137"/>
      <c r="BZM3310" s="137"/>
      <c r="BZN3310" s="137"/>
      <c r="BZO3310" s="137"/>
      <c r="BZP3310" s="137"/>
      <c r="BZQ3310" s="137"/>
      <c r="BZR3310" s="137"/>
      <c r="BZS3310" s="137"/>
      <c r="BZT3310" s="137"/>
      <c r="BZU3310" s="137"/>
      <c r="BZV3310" s="137"/>
      <c r="BZW3310" s="137"/>
      <c r="BZX3310" s="137"/>
      <c r="BZY3310" s="137"/>
      <c r="BZZ3310" s="137"/>
      <c r="CAA3310" s="137"/>
      <c r="CAB3310" s="137"/>
      <c r="CAC3310" s="137"/>
      <c r="CAD3310" s="137"/>
      <c r="CAE3310" s="137"/>
      <c r="CAF3310" s="137"/>
      <c r="CAG3310" s="137"/>
      <c r="CAH3310" s="137"/>
      <c r="CAI3310" s="137"/>
      <c r="CAJ3310" s="137"/>
      <c r="CAK3310" s="137"/>
      <c r="CAL3310" s="137"/>
      <c r="CAM3310" s="137"/>
      <c r="CAN3310" s="137"/>
      <c r="CAO3310" s="137"/>
      <c r="CAP3310" s="137"/>
      <c r="CAQ3310" s="137"/>
      <c r="CAR3310" s="137"/>
      <c r="CAS3310" s="137"/>
      <c r="CAT3310" s="137"/>
      <c r="CAU3310" s="137"/>
      <c r="CAV3310" s="137"/>
      <c r="CAW3310" s="137"/>
      <c r="CAX3310" s="137"/>
      <c r="CAY3310" s="137"/>
      <c r="CAZ3310" s="137"/>
      <c r="CBA3310" s="137"/>
      <c r="CBB3310" s="137"/>
      <c r="CBC3310" s="137"/>
      <c r="CBD3310" s="137"/>
      <c r="CBE3310" s="137"/>
      <c r="CBF3310" s="137"/>
      <c r="CBG3310" s="137"/>
      <c r="CBH3310" s="137"/>
      <c r="CBI3310" s="137"/>
      <c r="CBJ3310" s="137"/>
      <c r="CBK3310" s="137"/>
      <c r="CBL3310" s="137"/>
      <c r="CBM3310" s="137"/>
      <c r="CBN3310" s="137"/>
      <c r="CBO3310" s="137"/>
      <c r="CBP3310" s="137"/>
      <c r="CBQ3310" s="137"/>
      <c r="CBR3310" s="137"/>
      <c r="CBS3310" s="137"/>
      <c r="CBT3310" s="137"/>
      <c r="CBU3310" s="137"/>
      <c r="CBV3310" s="137"/>
      <c r="CBW3310" s="137"/>
      <c r="CBX3310" s="137"/>
      <c r="CBY3310" s="137"/>
      <c r="CBZ3310" s="137"/>
      <c r="CCA3310" s="137"/>
      <c r="CCB3310" s="137"/>
      <c r="CCC3310" s="137"/>
      <c r="CCD3310" s="137"/>
      <c r="CCE3310" s="137"/>
      <c r="CCF3310" s="137"/>
      <c r="CCG3310" s="137"/>
      <c r="CCH3310" s="137"/>
      <c r="CCI3310" s="137"/>
      <c r="CCJ3310" s="137"/>
      <c r="CCK3310" s="137"/>
      <c r="CCL3310" s="137"/>
      <c r="CCM3310" s="137"/>
      <c r="CCN3310" s="137"/>
      <c r="CCO3310" s="137"/>
      <c r="CCP3310" s="137"/>
      <c r="CCQ3310" s="137"/>
      <c r="CCR3310" s="137"/>
      <c r="CCS3310" s="137"/>
      <c r="CCT3310" s="137"/>
      <c r="CCU3310" s="137"/>
      <c r="CCV3310" s="137"/>
      <c r="CCW3310" s="137"/>
      <c r="CCX3310" s="137"/>
      <c r="CCY3310" s="137"/>
      <c r="CCZ3310" s="137"/>
      <c r="CDA3310" s="137"/>
      <c r="CDB3310" s="137"/>
      <c r="CDC3310" s="137"/>
      <c r="CDD3310" s="137"/>
      <c r="CDE3310" s="137"/>
      <c r="CDF3310" s="137"/>
      <c r="CDG3310" s="137"/>
      <c r="CDH3310" s="137"/>
      <c r="CDI3310" s="137"/>
      <c r="CDJ3310" s="137"/>
      <c r="CDK3310" s="137"/>
      <c r="CDL3310" s="137"/>
      <c r="CDM3310" s="137"/>
      <c r="CDN3310" s="137"/>
      <c r="CDO3310" s="137"/>
      <c r="CDP3310" s="137"/>
      <c r="CDQ3310" s="137"/>
      <c r="CDR3310" s="137"/>
      <c r="CDS3310" s="137"/>
      <c r="CDT3310" s="137"/>
      <c r="CDU3310" s="137"/>
      <c r="CDV3310" s="137"/>
      <c r="CDW3310" s="137"/>
      <c r="CDX3310" s="137"/>
      <c r="CDY3310" s="137"/>
      <c r="CDZ3310" s="137"/>
      <c r="CEA3310" s="137"/>
      <c r="CEB3310" s="137"/>
      <c r="CEC3310" s="137"/>
      <c r="CED3310" s="137"/>
      <c r="CEE3310" s="137"/>
      <c r="CEF3310" s="137"/>
      <c r="CEG3310" s="137"/>
      <c r="CEH3310" s="137"/>
      <c r="CEI3310" s="137"/>
      <c r="CEJ3310" s="137"/>
      <c r="CEK3310" s="137"/>
      <c r="CEL3310" s="137"/>
      <c r="CEM3310" s="137"/>
      <c r="CEN3310" s="137"/>
      <c r="CEO3310" s="137"/>
      <c r="CEP3310" s="137"/>
      <c r="CEQ3310" s="137"/>
      <c r="CER3310" s="137"/>
      <c r="CES3310" s="137"/>
      <c r="CET3310" s="137"/>
      <c r="CEU3310" s="137"/>
      <c r="CEV3310" s="137"/>
      <c r="CEW3310" s="137"/>
      <c r="CEX3310" s="137"/>
      <c r="CEY3310" s="137"/>
      <c r="CEZ3310" s="137"/>
      <c r="CFA3310" s="137"/>
      <c r="CFB3310" s="137"/>
      <c r="CFC3310" s="137"/>
      <c r="CFD3310" s="137"/>
      <c r="CFE3310" s="137"/>
      <c r="CFF3310" s="137"/>
      <c r="CFG3310" s="137"/>
      <c r="CFH3310" s="137"/>
      <c r="CFI3310" s="137"/>
      <c r="CFJ3310" s="137"/>
      <c r="CFK3310" s="137"/>
      <c r="CFL3310" s="137"/>
      <c r="CFM3310" s="137"/>
      <c r="CFN3310" s="137"/>
      <c r="CFO3310" s="137"/>
      <c r="CFP3310" s="137"/>
      <c r="CFQ3310" s="137"/>
      <c r="CFR3310" s="137"/>
      <c r="CFS3310" s="137"/>
      <c r="CFT3310" s="137"/>
      <c r="CFU3310" s="137"/>
      <c r="CFV3310" s="137"/>
      <c r="CFW3310" s="137"/>
      <c r="CFX3310" s="137"/>
      <c r="CFY3310" s="137"/>
      <c r="CFZ3310" s="137"/>
      <c r="CGA3310" s="137"/>
      <c r="CGB3310" s="137"/>
      <c r="CGC3310" s="137"/>
      <c r="CGD3310" s="137"/>
      <c r="CGE3310" s="137"/>
      <c r="CGF3310" s="137"/>
      <c r="CGG3310" s="137"/>
      <c r="CGH3310" s="137"/>
      <c r="CGI3310" s="137"/>
      <c r="CGJ3310" s="137"/>
      <c r="CGK3310" s="137"/>
      <c r="CGL3310" s="137"/>
      <c r="CGM3310" s="137"/>
      <c r="CGN3310" s="137"/>
      <c r="CGO3310" s="137"/>
      <c r="CGP3310" s="137"/>
      <c r="CGQ3310" s="137"/>
      <c r="CGR3310" s="137"/>
      <c r="CGS3310" s="137"/>
      <c r="CGT3310" s="137"/>
      <c r="CGU3310" s="137"/>
      <c r="CGV3310" s="137"/>
      <c r="CGW3310" s="137"/>
      <c r="CGX3310" s="137"/>
      <c r="CGY3310" s="137"/>
      <c r="CGZ3310" s="137"/>
      <c r="CHA3310" s="137"/>
      <c r="CHB3310" s="137"/>
      <c r="CHC3310" s="137"/>
      <c r="CHD3310" s="137"/>
      <c r="CHE3310" s="137"/>
      <c r="CHF3310" s="137"/>
      <c r="CHG3310" s="137"/>
      <c r="CHH3310" s="137"/>
      <c r="CHI3310" s="137"/>
      <c r="CHJ3310" s="137"/>
      <c r="CHK3310" s="137"/>
      <c r="CHL3310" s="137"/>
      <c r="CHM3310" s="137"/>
      <c r="CHN3310" s="137"/>
      <c r="CHO3310" s="137"/>
      <c r="CHP3310" s="137"/>
      <c r="CHQ3310" s="137"/>
      <c r="CHR3310" s="137"/>
      <c r="CHS3310" s="137"/>
      <c r="CHT3310" s="137"/>
      <c r="CHU3310" s="137"/>
      <c r="CHV3310" s="137"/>
      <c r="CHW3310" s="137"/>
      <c r="CHX3310" s="137"/>
      <c r="CHY3310" s="137"/>
      <c r="CHZ3310" s="137"/>
      <c r="CIA3310" s="137"/>
      <c r="CIB3310" s="137"/>
      <c r="CIC3310" s="137"/>
      <c r="CID3310" s="137"/>
      <c r="CIE3310" s="137"/>
      <c r="CIF3310" s="137"/>
      <c r="CIG3310" s="137"/>
      <c r="CIH3310" s="137"/>
      <c r="CII3310" s="137"/>
      <c r="CIJ3310" s="137"/>
      <c r="CIK3310" s="137"/>
      <c r="CIL3310" s="137"/>
      <c r="CIM3310" s="137"/>
      <c r="CIN3310" s="137"/>
      <c r="CIO3310" s="137"/>
      <c r="CIP3310" s="137"/>
      <c r="CIQ3310" s="137"/>
      <c r="CIR3310" s="137"/>
      <c r="CIS3310" s="137"/>
      <c r="CIT3310" s="137"/>
      <c r="CIU3310" s="137"/>
      <c r="CIV3310" s="137"/>
      <c r="CIW3310" s="137"/>
      <c r="CIX3310" s="137"/>
      <c r="CIY3310" s="137"/>
      <c r="CIZ3310" s="137"/>
      <c r="CJA3310" s="137"/>
      <c r="CJB3310" s="137"/>
      <c r="CJC3310" s="137"/>
      <c r="CJD3310" s="137"/>
      <c r="CJE3310" s="137"/>
      <c r="CJF3310" s="137"/>
      <c r="CJG3310" s="137"/>
      <c r="CJH3310" s="137"/>
      <c r="CJI3310" s="137"/>
      <c r="CJJ3310" s="137"/>
      <c r="CJK3310" s="137"/>
      <c r="CJL3310" s="137"/>
      <c r="CJM3310" s="137"/>
      <c r="CJN3310" s="137"/>
      <c r="CJO3310" s="137"/>
      <c r="CJP3310" s="137"/>
      <c r="CJQ3310" s="137"/>
      <c r="CJR3310" s="137"/>
      <c r="CJS3310" s="137"/>
      <c r="CJT3310" s="137"/>
      <c r="CJU3310" s="137"/>
      <c r="CJV3310" s="137"/>
      <c r="CJW3310" s="137"/>
      <c r="CJX3310" s="137"/>
      <c r="CJY3310" s="137"/>
      <c r="CJZ3310" s="137"/>
      <c r="CKA3310" s="137"/>
      <c r="CKB3310" s="137"/>
      <c r="CKC3310" s="137"/>
      <c r="CKD3310" s="137"/>
      <c r="CKE3310" s="137"/>
      <c r="CKF3310" s="137"/>
      <c r="CKG3310" s="137"/>
      <c r="CKH3310" s="137"/>
      <c r="CKI3310" s="137"/>
      <c r="CKJ3310" s="137"/>
      <c r="CKK3310" s="137"/>
      <c r="CKL3310" s="137"/>
      <c r="CKM3310" s="137"/>
      <c r="CKN3310" s="137"/>
      <c r="CKO3310" s="137"/>
      <c r="CKP3310" s="137"/>
      <c r="CKQ3310" s="137"/>
      <c r="CKR3310" s="137"/>
      <c r="CKS3310" s="137"/>
      <c r="CKT3310" s="137"/>
      <c r="CKU3310" s="137"/>
      <c r="CKV3310" s="137"/>
      <c r="CKW3310" s="137"/>
      <c r="CKX3310" s="137"/>
      <c r="CKY3310" s="137"/>
      <c r="CKZ3310" s="137"/>
      <c r="CLA3310" s="137"/>
      <c r="CLB3310" s="137"/>
      <c r="CLC3310" s="137"/>
      <c r="CLD3310" s="137"/>
      <c r="CLE3310" s="137"/>
      <c r="CLF3310" s="137"/>
      <c r="CLG3310" s="137"/>
      <c r="CLH3310" s="137"/>
      <c r="CLI3310" s="137"/>
      <c r="CLJ3310" s="137"/>
      <c r="CLK3310" s="137"/>
      <c r="CLL3310" s="137"/>
      <c r="CLM3310" s="137"/>
      <c r="CLN3310" s="137"/>
      <c r="CLO3310" s="137"/>
      <c r="CLP3310" s="137"/>
      <c r="CLQ3310" s="137"/>
      <c r="CLR3310" s="137"/>
      <c r="CLS3310" s="137"/>
      <c r="CLT3310" s="137"/>
      <c r="CLU3310" s="137"/>
      <c r="CLV3310" s="137"/>
      <c r="CLW3310" s="137"/>
      <c r="CLX3310" s="137"/>
      <c r="CLY3310" s="137"/>
      <c r="CLZ3310" s="137"/>
      <c r="CMA3310" s="137"/>
      <c r="CMB3310" s="137"/>
      <c r="CMC3310" s="137"/>
      <c r="CMD3310" s="137"/>
      <c r="CME3310" s="137"/>
      <c r="CMF3310" s="137"/>
      <c r="CMG3310" s="137"/>
      <c r="CMH3310" s="137"/>
      <c r="CMI3310" s="137"/>
      <c r="CMJ3310" s="137"/>
      <c r="CMK3310" s="137"/>
      <c r="CML3310" s="137"/>
      <c r="CMM3310" s="137"/>
      <c r="CMN3310" s="137"/>
      <c r="CMO3310" s="137"/>
      <c r="CMP3310" s="137"/>
      <c r="CMQ3310" s="137"/>
      <c r="CMR3310" s="137"/>
      <c r="CMS3310" s="137"/>
      <c r="CMT3310" s="137"/>
      <c r="CMU3310" s="137"/>
      <c r="CMV3310" s="137"/>
      <c r="CMW3310" s="137"/>
      <c r="CMX3310" s="137"/>
      <c r="CMY3310" s="137"/>
      <c r="CMZ3310" s="137"/>
      <c r="CNA3310" s="137"/>
      <c r="CNB3310" s="137"/>
      <c r="CNC3310" s="137"/>
      <c r="CND3310" s="137"/>
      <c r="CNE3310" s="137"/>
      <c r="CNF3310" s="137"/>
      <c r="CNG3310" s="137"/>
      <c r="CNH3310" s="137"/>
      <c r="CNI3310" s="137"/>
      <c r="CNJ3310" s="137"/>
      <c r="CNK3310" s="137"/>
      <c r="CNL3310" s="137"/>
      <c r="CNM3310" s="137"/>
      <c r="CNN3310" s="137"/>
      <c r="CNO3310" s="137"/>
      <c r="CNP3310" s="137"/>
      <c r="CNQ3310" s="137"/>
      <c r="CNR3310" s="137"/>
      <c r="CNS3310" s="137"/>
      <c r="CNT3310" s="137"/>
      <c r="CNU3310" s="137"/>
      <c r="CNV3310" s="137"/>
      <c r="CNW3310" s="137"/>
      <c r="CNX3310" s="137"/>
      <c r="CNY3310" s="137"/>
      <c r="CNZ3310" s="137"/>
      <c r="COA3310" s="137"/>
      <c r="COB3310" s="137"/>
      <c r="COC3310" s="137"/>
      <c r="COD3310" s="137"/>
      <c r="COE3310" s="137"/>
      <c r="COF3310" s="137"/>
      <c r="COG3310" s="137"/>
      <c r="COH3310" s="137"/>
      <c r="COI3310" s="137"/>
      <c r="COJ3310" s="137"/>
      <c r="COK3310" s="137"/>
      <c r="COL3310" s="137"/>
      <c r="COM3310" s="137"/>
      <c r="CON3310" s="137"/>
      <c r="COO3310" s="137"/>
      <c r="COP3310" s="137"/>
      <c r="COQ3310" s="137"/>
      <c r="COR3310" s="137"/>
      <c r="COS3310" s="137"/>
      <c r="COT3310" s="137"/>
      <c r="COU3310" s="137"/>
      <c r="COV3310" s="137"/>
      <c r="COW3310" s="137"/>
      <c r="COX3310" s="137"/>
      <c r="COY3310" s="137"/>
      <c r="COZ3310" s="137"/>
      <c r="CPA3310" s="137"/>
      <c r="CPB3310" s="137"/>
      <c r="CPC3310" s="137"/>
      <c r="CPD3310" s="137"/>
      <c r="CPE3310" s="137"/>
      <c r="CPF3310" s="137"/>
      <c r="CPG3310" s="137"/>
      <c r="CPH3310" s="137"/>
      <c r="CPI3310" s="137"/>
      <c r="CPJ3310" s="137"/>
      <c r="CPK3310" s="137"/>
      <c r="CPL3310" s="137"/>
      <c r="CPM3310" s="137"/>
      <c r="CPN3310" s="137"/>
      <c r="CPO3310" s="137"/>
      <c r="CPP3310" s="137"/>
      <c r="CPQ3310" s="137"/>
      <c r="CPR3310" s="137"/>
      <c r="CPS3310" s="137"/>
      <c r="CPT3310" s="137"/>
      <c r="CPU3310" s="137"/>
      <c r="CPV3310" s="137"/>
      <c r="CPW3310" s="137"/>
      <c r="CPX3310" s="137"/>
      <c r="CPY3310" s="137"/>
      <c r="CPZ3310" s="137"/>
      <c r="CQA3310" s="137"/>
      <c r="CQB3310" s="137"/>
      <c r="CQC3310" s="137"/>
      <c r="CQD3310" s="137"/>
      <c r="CQE3310" s="137"/>
      <c r="CQF3310" s="137"/>
      <c r="CQG3310" s="137"/>
      <c r="CQH3310" s="137"/>
      <c r="CQI3310" s="137"/>
      <c r="CQJ3310" s="137"/>
      <c r="CQK3310" s="137"/>
      <c r="CQL3310" s="137"/>
      <c r="CQM3310" s="137"/>
      <c r="CQN3310" s="137"/>
      <c r="CQO3310" s="137"/>
      <c r="CQP3310" s="137"/>
      <c r="CQQ3310" s="137"/>
      <c r="CQR3310" s="137"/>
      <c r="CQS3310" s="137"/>
      <c r="CQT3310" s="137"/>
      <c r="CQU3310" s="137"/>
      <c r="CQV3310" s="137"/>
      <c r="CQW3310" s="137"/>
      <c r="CQX3310" s="137"/>
      <c r="CQY3310" s="137"/>
      <c r="CQZ3310" s="137"/>
      <c r="CRA3310" s="137"/>
      <c r="CRB3310" s="137"/>
      <c r="CRC3310" s="137"/>
      <c r="CRD3310" s="137"/>
      <c r="CRE3310" s="137"/>
      <c r="CRF3310" s="137"/>
      <c r="CRG3310" s="137"/>
      <c r="CRH3310" s="137"/>
      <c r="CRI3310" s="137"/>
      <c r="CRJ3310" s="137"/>
      <c r="CRK3310" s="137"/>
      <c r="CRL3310" s="137"/>
      <c r="CRM3310" s="137"/>
      <c r="CRN3310" s="137"/>
      <c r="CRO3310" s="137"/>
      <c r="CRP3310" s="137"/>
      <c r="CRQ3310" s="137"/>
      <c r="CRR3310" s="137"/>
      <c r="CRS3310" s="137"/>
      <c r="CRT3310" s="137"/>
      <c r="CRU3310" s="137"/>
      <c r="CRV3310" s="137"/>
      <c r="CRW3310" s="137"/>
      <c r="CRX3310" s="137"/>
      <c r="CRY3310" s="137"/>
      <c r="CRZ3310" s="137"/>
      <c r="CSA3310" s="137"/>
      <c r="CSB3310" s="137"/>
      <c r="CSC3310" s="137"/>
      <c r="CSD3310" s="137"/>
      <c r="CSE3310" s="137"/>
      <c r="CSF3310" s="137"/>
      <c r="CSG3310" s="137"/>
      <c r="CSH3310" s="137"/>
      <c r="CSI3310" s="137"/>
      <c r="CSJ3310" s="137"/>
      <c r="CSK3310" s="137"/>
      <c r="CSL3310" s="137"/>
      <c r="CSM3310" s="137"/>
      <c r="CSN3310" s="137"/>
      <c r="CSO3310" s="137"/>
      <c r="CSP3310" s="137"/>
      <c r="CSQ3310" s="137"/>
      <c r="CSR3310" s="137"/>
      <c r="CSS3310" s="137"/>
      <c r="CST3310" s="137"/>
      <c r="CSU3310" s="137"/>
      <c r="CSV3310" s="137"/>
      <c r="CSW3310" s="137"/>
      <c r="CSX3310" s="137"/>
      <c r="CSY3310" s="137"/>
      <c r="CSZ3310" s="137"/>
      <c r="CTA3310" s="137"/>
      <c r="CTB3310" s="137"/>
      <c r="CTC3310" s="137"/>
      <c r="CTD3310" s="137"/>
      <c r="CTE3310" s="137"/>
      <c r="CTF3310" s="137"/>
      <c r="CTG3310" s="137"/>
      <c r="CTH3310" s="137"/>
      <c r="CTI3310" s="137"/>
      <c r="CTJ3310" s="137"/>
      <c r="CTK3310" s="137"/>
      <c r="CTL3310" s="137"/>
      <c r="CTM3310" s="137"/>
      <c r="CTN3310" s="137"/>
      <c r="CTO3310" s="137"/>
      <c r="CTP3310" s="137"/>
      <c r="CTQ3310" s="137"/>
      <c r="CTR3310" s="137"/>
      <c r="CTS3310" s="137"/>
      <c r="CTT3310" s="137"/>
      <c r="CTU3310" s="137"/>
      <c r="CTV3310" s="137"/>
      <c r="CTW3310" s="137"/>
      <c r="CTX3310" s="137"/>
      <c r="CTY3310" s="137"/>
      <c r="CTZ3310" s="137"/>
      <c r="CUA3310" s="137"/>
      <c r="CUB3310" s="137"/>
      <c r="CUC3310" s="137"/>
      <c r="CUD3310" s="137"/>
      <c r="CUE3310" s="137"/>
      <c r="CUF3310" s="137"/>
      <c r="CUG3310" s="137"/>
      <c r="CUH3310" s="137"/>
      <c r="CUI3310" s="137"/>
      <c r="CUJ3310" s="137"/>
      <c r="CUK3310" s="137"/>
      <c r="CUL3310" s="137"/>
      <c r="CUM3310" s="137"/>
      <c r="CUN3310" s="137"/>
      <c r="CUO3310" s="137"/>
      <c r="CUP3310" s="137"/>
      <c r="CUQ3310" s="137"/>
      <c r="CUR3310" s="137"/>
      <c r="CUS3310" s="137"/>
      <c r="CUT3310" s="137"/>
      <c r="CUU3310" s="137"/>
      <c r="CUV3310" s="137"/>
      <c r="CUW3310" s="137"/>
      <c r="CUX3310" s="137"/>
      <c r="CUY3310" s="137"/>
      <c r="CUZ3310" s="137"/>
      <c r="CVA3310" s="137"/>
      <c r="CVB3310" s="137"/>
      <c r="CVC3310" s="137"/>
      <c r="CVD3310" s="137"/>
      <c r="CVE3310" s="137"/>
      <c r="CVF3310" s="137"/>
      <c r="CVG3310" s="137"/>
      <c r="CVH3310" s="137"/>
      <c r="CVI3310" s="137"/>
      <c r="CVJ3310" s="137"/>
      <c r="CVK3310" s="137"/>
      <c r="CVL3310" s="137"/>
      <c r="CVM3310" s="137"/>
      <c r="CVN3310" s="137"/>
      <c r="CVO3310" s="137"/>
      <c r="CVP3310" s="137"/>
      <c r="CVQ3310" s="137"/>
      <c r="CVR3310" s="137"/>
      <c r="CVS3310" s="137"/>
      <c r="CVT3310" s="137"/>
      <c r="CVU3310" s="137"/>
      <c r="CVV3310" s="137"/>
      <c r="CVW3310" s="137"/>
      <c r="CVX3310" s="137"/>
      <c r="CVY3310" s="137"/>
      <c r="CVZ3310" s="137"/>
      <c r="CWA3310" s="137"/>
      <c r="CWB3310" s="137"/>
      <c r="CWC3310" s="137"/>
      <c r="CWD3310" s="137"/>
      <c r="CWE3310" s="137"/>
      <c r="CWF3310" s="137"/>
      <c r="CWG3310" s="137"/>
      <c r="CWH3310" s="137"/>
      <c r="CWI3310" s="137"/>
      <c r="CWJ3310" s="137"/>
      <c r="CWK3310" s="137"/>
      <c r="CWL3310" s="137"/>
      <c r="CWM3310" s="137"/>
      <c r="CWN3310" s="137"/>
      <c r="CWO3310" s="137"/>
      <c r="CWP3310" s="137"/>
      <c r="CWQ3310" s="137"/>
      <c r="CWR3310" s="137"/>
      <c r="CWS3310" s="137"/>
      <c r="CWT3310" s="137"/>
      <c r="CWU3310" s="137"/>
      <c r="CWV3310" s="137"/>
      <c r="CWW3310" s="137"/>
      <c r="CWX3310" s="137"/>
      <c r="CWY3310" s="137"/>
      <c r="CWZ3310" s="137"/>
      <c r="CXA3310" s="137"/>
      <c r="CXB3310" s="137"/>
      <c r="CXC3310" s="137"/>
      <c r="CXD3310" s="137"/>
      <c r="CXE3310" s="137"/>
      <c r="CXF3310" s="137"/>
      <c r="CXG3310" s="137"/>
      <c r="CXH3310" s="137"/>
      <c r="CXI3310" s="137"/>
      <c r="CXJ3310" s="137"/>
      <c r="CXK3310" s="137"/>
      <c r="CXL3310" s="137"/>
      <c r="CXM3310" s="137"/>
      <c r="CXN3310" s="137"/>
      <c r="CXO3310" s="137"/>
      <c r="CXP3310" s="137"/>
      <c r="CXQ3310" s="137"/>
      <c r="CXR3310" s="137"/>
      <c r="CXS3310" s="137"/>
      <c r="CXT3310" s="137"/>
      <c r="CXU3310" s="137"/>
      <c r="CXV3310" s="137"/>
      <c r="CXW3310" s="137"/>
      <c r="CXX3310" s="137"/>
      <c r="CXY3310" s="137"/>
      <c r="CXZ3310" s="137"/>
      <c r="CYA3310" s="137"/>
      <c r="CYB3310" s="137"/>
      <c r="CYC3310" s="137"/>
      <c r="CYD3310" s="137"/>
      <c r="CYE3310" s="137"/>
      <c r="CYF3310" s="137"/>
      <c r="CYG3310" s="137"/>
      <c r="CYH3310" s="137"/>
      <c r="CYI3310" s="137"/>
      <c r="CYJ3310" s="137"/>
      <c r="CYK3310" s="137"/>
      <c r="CYL3310" s="137"/>
      <c r="CYM3310" s="137"/>
      <c r="CYN3310" s="137"/>
      <c r="CYO3310" s="137"/>
      <c r="CYP3310" s="137"/>
      <c r="CYQ3310" s="137"/>
      <c r="CYR3310" s="137"/>
      <c r="CYS3310" s="137"/>
      <c r="CYT3310" s="137"/>
      <c r="CYU3310" s="137"/>
      <c r="CYV3310" s="137"/>
      <c r="CYW3310" s="137"/>
      <c r="CYX3310" s="137"/>
      <c r="CYY3310" s="137"/>
      <c r="CYZ3310" s="137"/>
      <c r="CZA3310" s="137"/>
      <c r="CZB3310" s="137"/>
      <c r="CZC3310" s="137"/>
      <c r="CZD3310" s="137"/>
      <c r="CZE3310" s="137"/>
      <c r="CZF3310" s="137"/>
      <c r="CZG3310" s="137"/>
      <c r="CZH3310" s="137"/>
      <c r="CZI3310" s="137"/>
      <c r="CZJ3310" s="137"/>
      <c r="CZK3310" s="137"/>
      <c r="CZL3310" s="137"/>
      <c r="CZM3310" s="137"/>
      <c r="CZN3310" s="137"/>
      <c r="CZO3310" s="137"/>
      <c r="CZP3310" s="137"/>
      <c r="CZQ3310" s="137"/>
      <c r="CZR3310" s="137"/>
      <c r="CZS3310" s="137"/>
      <c r="CZT3310" s="137"/>
      <c r="CZU3310" s="137"/>
      <c r="CZV3310" s="137"/>
      <c r="CZW3310" s="137"/>
      <c r="CZX3310" s="137"/>
      <c r="CZY3310" s="137"/>
      <c r="CZZ3310" s="137"/>
      <c r="DAA3310" s="137"/>
      <c r="DAB3310" s="137"/>
      <c r="DAC3310" s="137"/>
      <c r="DAD3310" s="137"/>
      <c r="DAE3310" s="137"/>
      <c r="DAF3310" s="137"/>
      <c r="DAG3310" s="137"/>
      <c r="DAH3310" s="137"/>
      <c r="DAI3310" s="137"/>
      <c r="DAJ3310" s="137"/>
      <c r="DAK3310" s="137"/>
      <c r="DAL3310" s="137"/>
      <c r="DAM3310" s="137"/>
      <c r="DAN3310" s="137"/>
      <c r="DAO3310" s="137"/>
      <c r="DAP3310" s="137"/>
      <c r="DAQ3310" s="137"/>
      <c r="DAR3310" s="137"/>
      <c r="DAS3310" s="137"/>
      <c r="DAT3310" s="137"/>
      <c r="DAU3310" s="137"/>
      <c r="DAV3310" s="137"/>
      <c r="DAW3310" s="137"/>
      <c r="DAX3310" s="137"/>
      <c r="DAY3310" s="137"/>
      <c r="DAZ3310" s="137"/>
      <c r="DBA3310" s="137"/>
      <c r="DBB3310" s="137"/>
      <c r="DBC3310" s="137"/>
      <c r="DBD3310" s="137"/>
      <c r="DBE3310" s="137"/>
      <c r="DBF3310" s="137"/>
      <c r="DBG3310" s="137"/>
      <c r="DBH3310" s="137"/>
      <c r="DBI3310" s="137"/>
      <c r="DBJ3310" s="137"/>
      <c r="DBK3310" s="137"/>
      <c r="DBL3310" s="137"/>
      <c r="DBM3310" s="137"/>
      <c r="DBN3310" s="137"/>
      <c r="DBO3310" s="137"/>
      <c r="DBP3310" s="137"/>
      <c r="DBQ3310" s="137"/>
      <c r="DBR3310" s="137"/>
      <c r="DBS3310" s="137"/>
      <c r="DBT3310" s="137"/>
      <c r="DBU3310" s="137"/>
      <c r="DBV3310" s="137"/>
      <c r="DBW3310" s="137"/>
      <c r="DBX3310" s="137"/>
      <c r="DBY3310" s="137"/>
      <c r="DBZ3310" s="137"/>
      <c r="DCA3310" s="137"/>
      <c r="DCB3310" s="137"/>
      <c r="DCC3310" s="137"/>
      <c r="DCD3310" s="137"/>
      <c r="DCE3310" s="137"/>
      <c r="DCF3310" s="137"/>
      <c r="DCG3310" s="137"/>
      <c r="DCH3310" s="137"/>
      <c r="DCI3310" s="137"/>
      <c r="DCJ3310" s="137"/>
      <c r="DCK3310" s="137"/>
      <c r="DCL3310" s="137"/>
      <c r="DCM3310" s="137"/>
      <c r="DCN3310" s="137"/>
      <c r="DCO3310" s="137"/>
      <c r="DCP3310" s="137"/>
      <c r="DCQ3310" s="137"/>
      <c r="DCR3310" s="137"/>
      <c r="DCS3310" s="137"/>
      <c r="DCT3310" s="137"/>
      <c r="DCU3310" s="137"/>
      <c r="DCV3310" s="137"/>
      <c r="DCW3310" s="137"/>
      <c r="DCX3310" s="137"/>
      <c r="DCY3310" s="137"/>
      <c r="DCZ3310" s="137"/>
      <c r="DDA3310" s="137"/>
      <c r="DDB3310" s="137"/>
      <c r="DDC3310" s="137"/>
      <c r="DDD3310" s="137"/>
      <c r="DDE3310" s="137"/>
      <c r="DDF3310" s="137"/>
      <c r="DDG3310" s="137"/>
      <c r="DDH3310" s="137"/>
      <c r="DDI3310" s="137"/>
      <c r="DDJ3310" s="137"/>
      <c r="DDK3310" s="137"/>
      <c r="DDL3310" s="137"/>
      <c r="DDM3310" s="137"/>
      <c r="DDN3310" s="137"/>
      <c r="DDO3310" s="137"/>
      <c r="DDP3310" s="137"/>
      <c r="DDQ3310" s="137"/>
      <c r="DDR3310" s="137"/>
      <c r="DDS3310" s="137"/>
      <c r="DDT3310" s="137"/>
      <c r="DDU3310" s="137"/>
      <c r="DDV3310" s="137"/>
      <c r="DDW3310" s="137"/>
      <c r="DDX3310" s="137"/>
      <c r="DDY3310" s="137"/>
      <c r="DDZ3310" s="137"/>
      <c r="DEA3310" s="137"/>
      <c r="DEB3310" s="137"/>
      <c r="DEC3310" s="137"/>
      <c r="DED3310" s="137"/>
      <c r="DEE3310" s="137"/>
      <c r="DEF3310" s="137"/>
      <c r="DEG3310" s="137"/>
      <c r="DEH3310" s="137"/>
      <c r="DEI3310" s="137"/>
      <c r="DEJ3310" s="137"/>
      <c r="DEK3310" s="137"/>
      <c r="DEL3310" s="137"/>
      <c r="DEM3310" s="137"/>
      <c r="DEN3310" s="137"/>
      <c r="DEO3310" s="137"/>
      <c r="DEP3310" s="137"/>
      <c r="DEQ3310" s="137"/>
      <c r="DER3310" s="137"/>
      <c r="DES3310" s="137"/>
      <c r="DET3310" s="137"/>
      <c r="DEU3310" s="137"/>
      <c r="DEV3310" s="137"/>
      <c r="DEW3310" s="137"/>
      <c r="DEX3310" s="137"/>
      <c r="DEY3310" s="137"/>
      <c r="DEZ3310" s="137"/>
      <c r="DFA3310" s="137"/>
      <c r="DFB3310" s="137"/>
      <c r="DFC3310" s="137"/>
      <c r="DFD3310" s="137"/>
      <c r="DFE3310" s="137"/>
      <c r="DFF3310" s="137"/>
      <c r="DFG3310" s="137"/>
      <c r="DFH3310" s="137"/>
      <c r="DFI3310" s="137"/>
      <c r="DFJ3310" s="137"/>
      <c r="DFK3310" s="137"/>
      <c r="DFL3310" s="137"/>
      <c r="DFM3310" s="137"/>
      <c r="DFN3310" s="137"/>
      <c r="DFO3310" s="137"/>
      <c r="DFP3310" s="137"/>
      <c r="DFQ3310" s="137"/>
      <c r="DFR3310" s="137"/>
      <c r="DFS3310" s="137"/>
      <c r="DFT3310" s="137"/>
      <c r="DFU3310" s="137"/>
      <c r="DFV3310" s="137"/>
      <c r="DFW3310" s="137"/>
      <c r="DFX3310" s="137"/>
      <c r="DFY3310" s="137"/>
      <c r="DFZ3310" s="137"/>
      <c r="DGA3310" s="137"/>
      <c r="DGB3310" s="137"/>
      <c r="DGC3310" s="137"/>
      <c r="DGD3310" s="137"/>
      <c r="DGE3310" s="137"/>
      <c r="DGF3310" s="137"/>
      <c r="DGG3310" s="137"/>
      <c r="DGH3310" s="137"/>
      <c r="DGI3310" s="137"/>
      <c r="DGJ3310" s="137"/>
      <c r="DGK3310" s="137"/>
      <c r="DGL3310" s="137"/>
      <c r="DGM3310" s="137"/>
      <c r="DGN3310" s="137"/>
      <c r="DGO3310" s="137"/>
      <c r="DGP3310" s="137"/>
      <c r="DGQ3310" s="137"/>
      <c r="DGR3310" s="137"/>
      <c r="DGS3310" s="137"/>
      <c r="DGT3310" s="137"/>
      <c r="DGU3310" s="137"/>
      <c r="DGV3310" s="137"/>
      <c r="DGW3310" s="137"/>
      <c r="DGX3310" s="137"/>
      <c r="DGY3310" s="137"/>
      <c r="DGZ3310" s="137"/>
      <c r="DHA3310" s="137"/>
      <c r="DHB3310" s="137"/>
      <c r="DHC3310" s="137"/>
      <c r="DHD3310" s="137"/>
      <c r="DHE3310" s="137"/>
      <c r="DHF3310" s="137"/>
      <c r="DHG3310" s="137"/>
      <c r="DHH3310" s="137"/>
      <c r="DHI3310" s="137"/>
      <c r="DHJ3310" s="137"/>
      <c r="DHK3310" s="137"/>
      <c r="DHL3310" s="137"/>
      <c r="DHM3310" s="137"/>
      <c r="DHN3310" s="137"/>
      <c r="DHO3310" s="137"/>
    </row>
    <row r="3311" spans="1:2927" s="148" customFormat="1" ht="26.4" customHeight="1" outlineLevel="1" x14ac:dyDescent="0.35">
      <c r="A3311" s="83" t="s">
        <v>4565</v>
      </c>
      <c r="B3311" s="84" t="s">
        <v>63</v>
      </c>
      <c r="C3311" s="85"/>
      <c r="D3311" s="86"/>
      <c r="E3311" s="101"/>
      <c r="F3311" s="101"/>
      <c r="G3311" s="101"/>
      <c r="H3311" s="101"/>
      <c r="I3311" s="101">
        <f t="shared" si="201"/>
        <v>0</v>
      </c>
      <c r="J3311" s="101"/>
      <c r="K3311" s="101"/>
      <c r="L3311" s="101"/>
      <c r="M3311" s="101"/>
      <c r="N3311" s="101">
        <f t="shared" si="200"/>
        <v>0</v>
      </c>
      <c r="O3311" s="88">
        <v>46062</v>
      </c>
      <c r="P3311" s="88">
        <v>46064</v>
      </c>
      <c r="Q3311" s="89">
        <v>0.03</v>
      </c>
      <c r="R3311" s="90" t="s">
        <v>33</v>
      </c>
      <c r="S3311" s="91"/>
      <c r="T3311" s="91"/>
      <c r="U3311" s="102"/>
      <c r="V3311" s="137"/>
      <c r="W3311" s="137"/>
      <c r="X3311" s="137"/>
      <c r="Y3311" s="137"/>
      <c r="Z3311" s="137"/>
      <c r="AA3311" s="137"/>
      <c r="AB3311" s="137"/>
      <c r="AC3311" s="137"/>
      <c r="AD3311" s="137"/>
      <c r="AE3311" s="137"/>
      <c r="AF3311" s="137"/>
      <c r="AG3311" s="137"/>
      <c r="AH3311" s="137"/>
      <c r="AI3311" s="137"/>
      <c r="AJ3311" s="137"/>
      <c r="AK3311" s="137"/>
      <c r="AL3311" s="137"/>
      <c r="AM3311" s="137"/>
      <c r="AN3311" s="137"/>
      <c r="AO3311" s="137"/>
      <c r="AP3311" s="137"/>
      <c r="AQ3311" s="137"/>
      <c r="AR3311" s="137"/>
      <c r="AS3311" s="137"/>
      <c r="AT3311" s="137"/>
      <c r="AU3311" s="137"/>
      <c r="AV3311" s="137"/>
      <c r="AW3311" s="137"/>
      <c r="AX3311" s="137"/>
      <c r="AY3311" s="137"/>
      <c r="AZ3311" s="137"/>
      <c r="BA3311" s="137"/>
      <c r="BB3311" s="137"/>
      <c r="BC3311" s="137"/>
      <c r="BD3311" s="137"/>
      <c r="BE3311" s="137"/>
      <c r="BF3311" s="137"/>
      <c r="BG3311" s="137"/>
      <c r="BH3311" s="137"/>
      <c r="BI3311" s="137"/>
      <c r="BJ3311" s="137"/>
      <c r="BK3311" s="137"/>
      <c r="BL3311" s="137"/>
      <c r="BM3311" s="137"/>
      <c r="BN3311" s="137"/>
      <c r="BO3311" s="137"/>
      <c r="BP3311" s="137"/>
      <c r="BQ3311" s="137"/>
      <c r="BR3311" s="137"/>
      <c r="BS3311" s="137"/>
      <c r="BT3311" s="137"/>
      <c r="BU3311" s="137"/>
      <c r="BV3311" s="137"/>
      <c r="BW3311" s="137"/>
      <c r="BX3311" s="137"/>
      <c r="BY3311" s="137"/>
      <c r="BZ3311" s="137"/>
      <c r="CA3311" s="137"/>
      <c r="CB3311" s="137"/>
      <c r="CC3311" s="137"/>
      <c r="CD3311" s="137"/>
      <c r="CE3311" s="137"/>
      <c r="CF3311" s="137"/>
      <c r="CG3311" s="137"/>
      <c r="CH3311" s="137"/>
      <c r="CI3311" s="137"/>
      <c r="CJ3311" s="137"/>
      <c r="CK3311" s="137"/>
      <c r="CL3311" s="137"/>
      <c r="CM3311" s="137"/>
      <c r="CN3311" s="137"/>
      <c r="CO3311" s="137"/>
      <c r="CP3311" s="137"/>
      <c r="CQ3311" s="137"/>
      <c r="CR3311" s="137"/>
      <c r="CS3311" s="137"/>
      <c r="CT3311" s="137"/>
      <c r="CU3311" s="137"/>
      <c r="CV3311" s="137"/>
      <c r="CW3311" s="137"/>
      <c r="CX3311" s="137"/>
      <c r="CY3311" s="137"/>
      <c r="CZ3311" s="137"/>
      <c r="DA3311" s="137"/>
      <c r="DB3311" s="137"/>
      <c r="DC3311" s="137"/>
      <c r="DD3311" s="137"/>
      <c r="DE3311" s="137"/>
      <c r="DF3311" s="137"/>
      <c r="DG3311" s="137"/>
      <c r="DH3311" s="137"/>
      <c r="DI3311" s="137"/>
      <c r="DJ3311" s="137"/>
      <c r="DK3311" s="137"/>
      <c r="DL3311" s="137"/>
      <c r="DM3311" s="137"/>
      <c r="DN3311" s="137"/>
      <c r="DO3311" s="137"/>
      <c r="DP3311" s="137"/>
      <c r="DQ3311" s="137"/>
      <c r="DR3311" s="137"/>
      <c r="DS3311" s="137"/>
      <c r="DT3311" s="137"/>
      <c r="DU3311" s="137"/>
      <c r="DV3311" s="137"/>
      <c r="DW3311" s="137"/>
      <c r="DX3311" s="137"/>
      <c r="DY3311" s="137"/>
      <c r="DZ3311" s="137"/>
      <c r="EA3311" s="137"/>
      <c r="EB3311" s="137"/>
      <c r="EC3311" s="137"/>
      <c r="ED3311" s="137"/>
      <c r="EE3311" s="137"/>
      <c r="EF3311" s="137"/>
      <c r="EG3311" s="137"/>
      <c r="EH3311" s="137"/>
      <c r="EI3311" s="137"/>
      <c r="EJ3311" s="137"/>
      <c r="EK3311" s="137"/>
      <c r="EL3311" s="137"/>
      <c r="EM3311" s="137"/>
      <c r="EN3311" s="137"/>
      <c r="EO3311" s="137"/>
      <c r="EP3311" s="137"/>
      <c r="EQ3311" s="137"/>
      <c r="ER3311" s="137"/>
      <c r="ES3311" s="137"/>
      <c r="ET3311" s="137"/>
      <c r="EU3311" s="137"/>
      <c r="EV3311" s="137"/>
      <c r="EW3311" s="137"/>
      <c r="EX3311" s="137"/>
      <c r="EY3311" s="137"/>
      <c r="EZ3311" s="137"/>
      <c r="FA3311" s="137"/>
      <c r="FB3311" s="137"/>
      <c r="FC3311" s="137"/>
      <c r="FD3311" s="137"/>
      <c r="FE3311" s="137"/>
      <c r="FF3311" s="137"/>
      <c r="FG3311" s="137"/>
      <c r="FH3311" s="137"/>
      <c r="FI3311" s="137"/>
      <c r="FJ3311" s="137"/>
      <c r="FK3311" s="137"/>
      <c r="FL3311" s="137"/>
      <c r="FM3311" s="137"/>
      <c r="FN3311" s="137"/>
      <c r="FO3311" s="137"/>
      <c r="FP3311" s="137"/>
      <c r="FQ3311" s="137"/>
      <c r="FR3311" s="137"/>
      <c r="FS3311" s="137"/>
      <c r="FT3311" s="137"/>
      <c r="FU3311" s="137"/>
      <c r="FV3311" s="137"/>
      <c r="FW3311" s="137"/>
      <c r="FX3311" s="137"/>
      <c r="FY3311" s="137"/>
      <c r="FZ3311" s="137"/>
      <c r="GA3311" s="137"/>
      <c r="GB3311" s="137"/>
      <c r="GC3311" s="137"/>
      <c r="GD3311" s="137"/>
      <c r="GE3311" s="137"/>
      <c r="GF3311" s="137"/>
      <c r="GG3311" s="137"/>
      <c r="GH3311" s="137"/>
      <c r="GI3311" s="137"/>
      <c r="GJ3311" s="137"/>
      <c r="GK3311" s="137"/>
      <c r="GL3311" s="137"/>
      <c r="GM3311" s="137"/>
      <c r="GN3311" s="137"/>
      <c r="GO3311" s="137"/>
      <c r="GP3311" s="137"/>
      <c r="GQ3311" s="137"/>
      <c r="GR3311" s="137"/>
      <c r="GS3311" s="137"/>
      <c r="GT3311" s="137"/>
      <c r="GU3311" s="137"/>
      <c r="GV3311" s="137"/>
      <c r="GW3311" s="137"/>
      <c r="GX3311" s="137"/>
      <c r="GY3311" s="137"/>
      <c r="GZ3311" s="137"/>
      <c r="HA3311" s="137"/>
      <c r="HB3311" s="137"/>
      <c r="HC3311" s="137"/>
      <c r="HD3311" s="137"/>
      <c r="HE3311" s="137"/>
      <c r="HF3311" s="137"/>
      <c r="HG3311" s="137"/>
      <c r="HH3311" s="137"/>
      <c r="HI3311" s="137"/>
      <c r="HJ3311" s="137"/>
      <c r="HK3311" s="137"/>
      <c r="HL3311" s="137"/>
      <c r="HM3311" s="137"/>
      <c r="HN3311" s="137"/>
      <c r="HO3311" s="137"/>
      <c r="HP3311" s="137"/>
      <c r="HQ3311" s="137"/>
      <c r="HR3311" s="137"/>
      <c r="HS3311" s="137"/>
      <c r="HT3311" s="137"/>
      <c r="HU3311" s="137"/>
      <c r="HV3311" s="137"/>
      <c r="HW3311" s="137"/>
      <c r="HX3311" s="137"/>
      <c r="HY3311" s="137"/>
      <c r="HZ3311" s="137"/>
      <c r="IA3311" s="137"/>
      <c r="IB3311" s="137"/>
      <c r="IC3311" s="137"/>
      <c r="ID3311" s="137"/>
      <c r="IE3311" s="137"/>
      <c r="IF3311" s="137"/>
      <c r="IG3311" s="137"/>
      <c r="IH3311" s="137"/>
      <c r="II3311" s="137"/>
      <c r="IJ3311" s="137"/>
      <c r="IK3311" s="137"/>
      <c r="IL3311" s="137"/>
      <c r="IM3311" s="137"/>
      <c r="IN3311" s="137"/>
      <c r="IO3311" s="137"/>
      <c r="IP3311" s="137"/>
      <c r="IQ3311" s="137"/>
      <c r="IR3311" s="137"/>
      <c r="IS3311" s="137"/>
      <c r="IT3311" s="137"/>
      <c r="IU3311" s="137"/>
      <c r="IV3311" s="137"/>
      <c r="IW3311" s="137"/>
      <c r="IX3311" s="137"/>
      <c r="IY3311" s="137"/>
      <c r="IZ3311" s="137"/>
      <c r="JA3311" s="137"/>
      <c r="JB3311" s="137"/>
      <c r="JC3311" s="137"/>
      <c r="JD3311" s="137"/>
      <c r="JE3311" s="137"/>
      <c r="JF3311" s="137"/>
      <c r="JG3311" s="137"/>
      <c r="JH3311" s="137"/>
      <c r="JI3311" s="137"/>
      <c r="JJ3311" s="137"/>
      <c r="JK3311" s="137"/>
      <c r="JL3311" s="137"/>
      <c r="JM3311" s="137"/>
      <c r="JN3311" s="137"/>
      <c r="JO3311" s="137"/>
      <c r="JP3311" s="137"/>
      <c r="JQ3311" s="137"/>
      <c r="JR3311" s="137"/>
      <c r="JS3311" s="137"/>
      <c r="JT3311" s="137"/>
      <c r="JU3311" s="137"/>
      <c r="JV3311" s="137"/>
      <c r="JW3311" s="137"/>
      <c r="JX3311" s="137"/>
      <c r="JY3311" s="137"/>
      <c r="JZ3311" s="137"/>
      <c r="KA3311" s="137"/>
      <c r="KB3311" s="137"/>
      <c r="KC3311" s="137"/>
      <c r="KD3311" s="137"/>
      <c r="KE3311" s="137"/>
      <c r="KF3311" s="137"/>
      <c r="KG3311" s="137"/>
      <c r="KH3311" s="137"/>
      <c r="KI3311" s="137"/>
      <c r="KJ3311" s="137"/>
      <c r="KK3311" s="137"/>
      <c r="KL3311" s="137"/>
      <c r="KM3311" s="137"/>
      <c r="KN3311" s="137"/>
      <c r="KO3311" s="137"/>
      <c r="KP3311" s="137"/>
      <c r="KQ3311" s="137"/>
      <c r="KR3311" s="137"/>
      <c r="KS3311" s="137"/>
      <c r="KT3311" s="137"/>
      <c r="KU3311" s="137"/>
      <c r="KV3311" s="137"/>
      <c r="KW3311" s="137"/>
      <c r="KX3311" s="137"/>
      <c r="KY3311" s="137"/>
      <c r="KZ3311" s="137"/>
      <c r="LA3311" s="137"/>
      <c r="LB3311" s="137"/>
      <c r="LC3311" s="137"/>
      <c r="LD3311" s="137"/>
      <c r="LE3311" s="137"/>
      <c r="LF3311" s="137"/>
      <c r="LG3311" s="137"/>
      <c r="LH3311" s="137"/>
      <c r="LI3311" s="137"/>
      <c r="LJ3311" s="137"/>
      <c r="LK3311" s="137"/>
      <c r="LL3311" s="137"/>
      <c r="LM3311" s="137"/>
      <c r="LN3311" s="137"/>
      <c r="LO3311" s="137"/>
      <c r="LP3311" s="137"/>
      <c r="LQ3311" s="137"/>
      <c r="LR3311" s="137"/>
      <c r="LS3311" s="137"/>
      <c r="LT3311" s="137"/>
      <c r="LU3311" s="137"/>
      <c r="LV3311" s="137"/>
      <c r="LW3311" s="137"/>
      <c r="LX3311" s="137"/>
      <c r="LY3311" s="137"/>
      <c r="LZ3311" s="137"/>
      <c r="MA3311" s="137"/>
      <c r="MB3311" s="137"/>
      <c r="MC3311" s="137"/>
      <c r="MD3311" s="137"/>
      <c r="ME3311" s="137"/>
      <c r="MF3311" s="137"/>
      <c r="MG3311" s="137"/>
      <c r="MH3311" s="137"/>
      <c r="MI3311" s="137"/>
      <c r="MJ3311" s="137"/>
      <c r="MK3311" s="137"/>
      <c r="ML3311" s="137"/>
      <c r="MM3311" s="137"/>
      <c r="MN3311" s="137"/>
      <c r="MO3311" s="137"/>
      <c r="MP3311" s="137"/>
      <c r="MQ3311" s="137"/>
      <c r="MR3311" s="137"/>
      <c r="MS3311" s="137"/>
      <c r="MT3311" s="137"/>
      <c r="MU3311" s="137"/>
      <c r="MV3311" s="137"/>
      <c r="MW3311" s="137"/>
      <c r="MX3311" s="137"/>
      <c r="MY3311" s="137"/>
      <c r="MZ3311" s="137"/>
      <c r="NA3311" s="137"/>
      <c r="NB3311" s="137"/>
      <c r="NC3311" s="137"/>
      <c r="ND3311" s="137"/>
      <c r="NE3311" s="137"/>
      <c r="NF3311" s="137"/>
      <c r="NG3311" s="137"/>
      <c r="NH3311" s="137"/>
      <c r="NI3311" s="137"/>
      <c r="NJ3311" s="137"/>
      <c r="NK3311" s="137"/>
      <c r="NL3311" s="137"/>
      <c r="NM3311" s="137"/>
      <c r="NN3311" s="137"/>
      <c r="NO3311" s="137"/>
      <c r="NP3311" s="137"/>
      <c r="NQ3311" s="137"/>
      <c r="NR3311" s="137"/>
      <c r="NS3311" s="137"/>
      <c r="NT3311" s="137"/>
      <c r="NU3311" s="137"/>
      <c r="NV3311" s="137"/>
      <c r="NW3311" s="137"/>
      <c r="NX3311" s="137"/>
      <c r="NY3311" s="137"/>
      <c r="NZ3311" s="137"/>
      <c r="OA3311" s="137"/>
      <c r="OB3311" s="137"/>
      <c r="OC3311" s="137"/>
      <c r="OD3311" s="137"/>
      <c r="OE3311" s="137"/>
      <c r="OF3311" s="137"/>
      <c r="OG3311" s="137"/>
      <c r="OH3311" s="137"/>
      <c r="OI3311" s="137"/>
      <c r="OJ3311" s="137"/>
      <c r="OK3311" s="137"/>
      <c r="OL3311" s="137"/>
      <c r="OM3311" s="137"/>
      <c r="ON3311" s="137"/>
      <c r="OO3311" s="137"/>
      <c r="OP3311" s="137"/>
      <c r="OQ3311" s="137"/>
      <c r="OR3311" s="137"/>
      <c r="OS3311" s="137"/>
      <c r="OT3311" s="137"/>
      <c r="OU3311" s="137"/>
      <c r="OV3311" s="137"/>
      <c r="OW3311" s="137"/>
      <c r="OX3311" s="137"/>
      <c r="OY3311" s="137"/>
      <c r="OZ3311" s="137"/>
      <c r="PA3311" s="137"/>
      <c r="PB3311" s="137"/>
      <c r="PC3311" s="137"/>
      <c r="PD3311" s="137"/>
      <c r="PE3311" s="137"/>
      <c r="PF3311" s="137"/>
      <c r="PG3311" s="137"/>
      <c r="PH3311" s="137"/>
      <c r="PI3311" s="137"/>
      <c r="PJ3311" s="137"/>
      <c r="PK3311" s="137"/>
      <c r="PL3311" s="137"/>
      <c r="PM3311" s="137"/>
      <c r="PN3311" s="137"/>
      <c r="PO3311" s="137"/>
      <c r="PP3311" s="137"/>
      <c r="PQ3311" s="137"/>
      <c r="PR3311" s="137"/>
      <c r="PS3311" s="137"/>
      <c r="PT3311" s="137"/>
      <c r="PU3311" s="137"/>
      <c r="PV3311" s="137"/>
      <c r="PW3311" s="137"/>
      <c r="PX3311" s="137"/>
      <c r="PY3311" s="137"/>
      <c r="PZ3311" s="137"/>
      <c r="QA3311" s="137"/>
      <c r="QB3311" s="137"/>
      <c r="QC3311" s="137"/>
      <c r="QD3311" s="137"/>
      <c r="QE3311" s="137"/>
      <c r="QF3311" s="137"/>
      <c r="QG3311" s="137"/>
      <c r="QH3311" s="137"/>
      <c r="QI3311" s="137"/>
      <c r="QJ3311" s="137"/>
      <c r="QK3311" s="137"/>
      <c r="QL3311" s="137"/>
      <c r="QM3311" s="137"/>
      <c r="QN3311" s="137"/>
      <c r="QO3311" s="137"/>
      <c r="QP3311" s="137"/>
      <c r="QQ3311" s="137"/>
      <c r="QR3311" s="137"/>
      <c r="QS3311" s="137"/>
      <c r="QT3311" s="137"/>
      <c r="QU3311" s="137"/>
      <c r="QV3311" s="137"/>
      <c r="QW3311" s="137"/>
      <c r="QX3311" s="137"/>
      <c r="QY3311" s="137"/>
      <c r="QZ3311" s="137"/>
      <c r="RA3311" s="137"/>
      <c r="RB3311" s="137"/>
      <c r="RC3311" s="137"/>
      <c r="RD3311" s="137"/>
      <c r="RE3311" s="137"/>
      <c r="RF3311" s="137"/>
      <c r="RG3311" s="137"/>
      <c r="RH3311" s="137"/>
      <c r="RI3311" s="137"/>
      <c r="RJ3311" s="137"/>
      <c r="RK3311" s="137"/>
      <c r="RL3311" s="137"/>
      <c r="RM3311" s="137"/>
      <c r="RN3311" s="137"/>
      <c r="RO3311" s="137"/>
      <c r="RP3311" s="137"/>
      <c r="RQ3311" s="137"/>
      <c r="RR3311" s="137"/>
      <c r="RS3311" s="137"/>
      <c r="RT3311" s="137"/>
      <c r="RU3311" s="137"/>
      <c r="RV3311" s="137"/>
      <c r="RW3311" s="137"/>
      <c r="RX3311" s="137"/>
      <c r="RY3311" s="137"/>
      <c r="RZ3311" s="137"/>
      <c r="SA3311" s="137"/>
      <c r="SB3311" s="137"/>
      <c r="SC3311" s="137"/>
      <c r="SD3311" s="137"/>
      <c r="SE3311" s="137"/>
      <c r="SF3311" s="137"/>
      <c r="SG3311" s="137"/>
      <c r="SH3311" s="137"/>
      <c r="SI3311" s="137"/>
      <c r="SJ3311" s="137"/>
      <c r="SK3311" s="137"/>
      <c r="SL3311" s="137"/>
      <c r="SM3311" s="137"/>
      <c r="SN3311" s="137"/>
      <c r="SO3311" s="137"/>
      <c r="SP3311" s="137"/>
      <c r="SQ3311" s="137"/>
      <c r="SR3311" s="137"/>
      <c r="SS3311" s="137"/>
      <c r="ST3311" s="137"/>
      <c r="SU3311" s="137"/>
      <c r="SV3311" s="137"/>
      <c r="SW3311" s="137"/>
      <c r="SX3311" s="137"/>
      <c r="SY3311" s="137"/>
      <c r="SZ3311" s="137"/>
      <c r="TA3311" s="137"/>
      <c r="TB3311" s="137"/>
      <c r="TC3311" s="137"/>
      <c r="TD3311" s="137"/>
      <c r="TE3311" s="137"/>
      <c r="TF3311" s="137"/>
      <c r="TG3311" s="137"/>
      <c r="TH3311" s="137"/>
      <c r="TI3311" s="137"/>
      <c r="TJ3311" s="137"/>
      <c r="TK3311" s="137"/>
      <c r="TL3311" s="137"/>
      <c r="TM3311" s="137"/>
      <c r="TN3311" s="137"/>
      <c r="TO3311" s="137"/>
      <c r="TP3311" s="137"/>
      <c r="TQ3311" s="137"/>
      <c r="TR3311" s="137"/>
      <c r="TS3311" s="137"/>
      <c r="TT3311" s="137"/>
      <c r="TU3311" s="137"/>
      <c r="TV3311" s="137"/>
      <c r="TW3311" s="137"/>
      <c r="TX3311" s="137"/>
      <c r="TY3311" s="137"/>
      <c r="TZ3311" s="137"/>
      <c r="UA3311" s="137"/>
      <c r="UB3311" s="137"/>
      <c r="UC3311" s="137"/>
      <c r="UD3311" s="137"/>
      <c r="UE3311" s="137"/>
      <c r="UF3311" s="137"/>
      <c r="UG3311" s="137"/>
      <c r="UH3311" s="137"/>
      <c r="UI3311" s="137"/>
      <c r="UJ3311" s="137"/>
      <c r="UK3311" s="137"/>
      <c r="UL3311" s="137"/>
      <c r="UM3311" s="137"/>
      <c r="UN3311" s="137"/>
      <c r="UO3311" s="137"/>
      <c r="UP3311" s="137"/>
      <c r="UQ3311" s="137"/>
      <c r="UR3311" s="137"/>
      <c r="US3311" s="137"/>
      <c r="UT3311" s="137"/>
      <c r="UU3311" s="137"/>
      <c r="UV3311" s="137"/>
      <c r="UW3311" s="137"/>
      <c r="UX3311" s="137"/>
      <c r="UY3311" s="137"/>
      <c r="UZ3311" s="137"/>
      <c r="VA3311" s="137"/>
      <c r="VB3311" s="137"/>
      <c r="VC3311" s="137"/>
      <c r="VD3311" s="137"/>
      <c r="VE3311" s="137"/>
      <c r="VF3311" s="137"/>
      <c r="VG3311" s="137"/>
      <c r="VH3311" s="137"/>
      <c r="VI3311" s="137"/>
      <c r="VJ3311" s="137"/>
      <c r="VK3311" s="137"/>
      <c r="VL3311" s="137"/>
      <c r="VM3311" s="137"/>
      <c r="VN3311" s="137"/>
      <c r="VO3311" s="137"/>
      <c r="VP3311" s="137"/>
      <c r="VQ3311" s="137"/>
      <c r="VR3311" s="137"/>
      <c r="VS3311" s="137"/>
      <c r="VT3311" s="137"/>
      <c r="VU3311" s="137"/>
      <c r="VV3311" s="137"/>
      <c r="VW3311" s="137"/>
      <c r="VX3311" s="137"/>
      <c r="VY3311" s="137"/>
      <c r="VZ3311" s="137"/>
      <c r="WA3311" s="137"/>
      <c r="WB3311" s="137"/>
      <c r="WC3311" s="137"/>
      <c r="WD3311" s="137"/>
      <c r="WE3311" s="137"/>
      <c r="WF3311" s="137"/>
      <c r="WG3311" s="137"/>
      <c r="WH3311" s="137"/>
      <c r="WI3311" s="137"/>
      <c r="WJ3311" s="137"/>
      <c r="WK3311" s="137"/>
      <c r="WL3311" s="137"/>
      <c r="WM3311" s="137"/>
      <c r="WN3311" s="137"/>
      <c r="WO3311" s="137"/>
      <c r="WP3311" s="137"/>
      <c r="WQ3311" s="137"/>
      <c r="WR3311" s="137"/>
      <c r="WS3311" s="137"/>
      <c r="WT3311" s="137"/>
      <c r="WU3311" s="137"/>
      <c r="WV3311" s="137"/>
      <c r="WW3311" s="137"/>
      <c r="WX3311" s="137"/>
      <c r="WY3311" s="137"/>
      <c r="WZ3311" s="137"/>
      <c r="XA3311" s="137"/>
      <c r="XB3311" s="137"/>
      <c r="XC3311" s="137"/>
      <c r="XD3311" s="137"/>
      <c r="XE3311" s="137"/>
      <c r="XF3311" s="137"/>
      <c r="XG3311" s="137"/>
      <c r="XH3311" s="137"/>
      <c r="XI3311" s="137"/>
      <c r="XJ3311" s="137"/>
      <c r="XK3311" s="137"/>
      <c r="XL3311" s="137"/>
      <c r="XM3311" s="137"/>
      <c r="XN3311" s="137"/>
      <c r="XO3311" s="137"/>
      <c r="XP3311" s="137"/>
      <c r="XQ3311" s="137"/>
      <c r="XR3311" s="137"/>
      <c r="XS3311" s="137"/>
      <c r="XT3311" s="137"/>
      <c r="XU3311" s="137"/>
      <c r="XV3311" s="137"/>
      <c r="XW3311" s="137"/>
      <c r="XX3311" s="137"/>
      <c r="XY3311" s="137"/>
      <c r="XZ3311" s="137"/>
      <c r="YA3311" s="137"/>
      <c r="YB3311" s="137"/>
      <c r="YC3311" s="137"/>
      <c r="YD3311" s="137"/>
      <c r="YE3311" s="137"/>
      <c r="YF3311" s="137"/>
      <c r="YG3311" s="137"/>
      <c r="YH3311" s="137"/>
      <c r="YI3311" s="137"/>
      <c r="YJ3311" s="137"/>
      <c r="YK3311" s="137"/>
      <c r="YL3311" s="137"/>
      <c r="YM3311" s="137"/>
      <c r="YN3311" s="137"/>
      <c r="YO3311" s="137"/>
      <c r="YP3311" s="137"/>
      <c r="YQ3311" s="137"/>
      <c r="YR3311" s="137"/>
      <c r="YS3311" s="137"/>
      <c r="YT3311" s="137"/>
      <c r="YU3311" s="137"/>
      <c r="YV3311" s="137"/>
      <c r="YW3311" s="137"/>
      <c r="YX3311" s="137"/>
      <c r="YY3311" s="137"/>
      <c r="YZ3311" s="137"/>
      <c r="ZA3311" s="137"/>
      <c r="ZB3311" s="137"/>
      <c r="ZC3311" s="137"/>
      <c r="ZD3311" s="137"/>
      <c r="ZE3311" s="137"/>
      <c r="ZF3311" s="137"/>
      <c r="ZG3311" s="137"/>
      <c r="ZH3311" s="137"/>
      <c r="ZI3311" s="137"/>
      <c r="ZJ3311" s="137"/>
      <c r="ZK3311" s="137"/>
      <c r="ZL3311" s="137"/>
      <c r="ZM3311" s="137"/>
      <c r="ZN3311" s="137"/>
      <c r="ZO3311" s="137"/>
      <c r="ZP3311" s="137"/>
      <c r="ZQ3311" s="137"/>
      <c r="ZR3311" s="137"/>
      <c r="ZS3311" s="137"/>
      <c r="ZT3311" s="137"/>
      <c r="ZU3311" s="137"/>
      <c r="ZV3311" s="137"/>
      <c r="ZW3311" s="137"/>
      <c r="ZX3311" s="137"/>
      <c r="ZY3311" s="137"/>
      <c r="ZZ3311" s="137"/>
      <c r="AAA3311" s="137"/>
      <c r="AAB3311" s="137"/>
      <c r="AAC3311" s="137"/>
      <c r="AAD3311" s="137"/>
      <c r="AAE3311" s="137"/>
      <c r="AAF3311" s="137"/>
      <c r="AAG3311" s="137"/>
      <c r="AAH3311" s="137"/>
      <c r="AAI3311" s="137"/>
      <c r="AAJ3311" s="137"/>
      <c r="AAK3311" s="137"/>
      <c r="AAL3311" s="137"/>
      <c r="AAM3311" s="137"/>
      <c r="AAN3311" s="137"/>
      <c r="AAO3311" s="137"/>
      <c r="AAP3311" s="137"/>
      <c r="AAQ3311" s="137"/>
      <c r="AAR3311" s="137"/>
      <c r="AAS3311" s="137"/>
      <c r="AAT3311" s="137"/>
      <c r="AAU3311" s="137"/>
      <c r="AAV3311" s="137"/>
      <c r="AAW3311" s="137"/>
      <c r="AAX3311" s="137"/>
      <c r="AAY3311" s="137"/>
      <c r="AAZ3311" s="137"/>
      <c r="ABA3311" s="137"/>
      <c r="ABB3311" s="137"/>
      <c r="ABC3311" s="137"/>
      <c r="ABD3311" s="137"/>
      <c r="ABE3311" s="137"/>
      <c r="ABF3311" s="137"/>
      <c r="ABG3311" s="137"/>
      <c r="ABH3311" s="137"/>
      <c r="ABI3311" s="137"/>
      <c r="ABJ3311" s="137"/>
      <c r="ABK3311" s="137"/>
      <c r="ABL3311" s="137"/>
      <c r="ABM3311" s="137"/>
      <c r="ABN3311" s="137"/>
      <c r="ABO3311" s="137"/>
      <c r="ABP3311" s="137"/>
      <c r="ABQ3311" s="137"/>
      <c r="ABR3311" s="137"/>
      <c r="ABS3311" s="137"/>
      <c r="ABT3311" s="137"/>
      <c r="ABU3311" s="137"/>
      <c r="ABV3311" s="137"/>
      <c r="ABW3311" s="137"/>
      <c r="ABX3311" s="137"/>
      <c r="ABY3311" s="137"/>
      <c r="ABZ3311" s="137"/>
      <c r="ACA3311" s="137"/>
      <c r="ACB3311" s="137"/>
      <c r="ACC3311" s="137"/>
      <c r="ACD3311" s="137"/>
      <c r="ACE3311" s="137"/>
      <c r="ACF3311" s="137"/>
      <c r="ACG3311" s="137"/>
      <c r="ACH3311" s="137"/>
      <c r="ACI3311" s="137"/>
      <c r="ACJ3311" s="137"/>
      <c r="ACK3311" s="137"/>
      <c r="ACL3311" s="137"/>
      <c r="ACM3311" s="137"/>
      <c r="ACN3311" s="137"/>
      <c r="ACO3311" s="137"/>
      <c r="ACP3311" s="137"/>
      <c r="ACQ3311" s="137"/>
      <c r="ACR3311" s="137"/>
      <c r="ACS3311" s="137"/>
      <c r="ACT3311" s="137"/>
      <c r="ACU3311" s="137"/>
      <c r="ACV3311" s="137"/>
      <c r="ACW3311" s="137"/>
      <c r="ACX3311" s="137"/>
      <c r="ACY3311" s="137"/>
      <c r="ACZ3311" s="137"/>
      <c r="ADA3311" s="137"/>
      <c r="ADB3311" s="137"/>
      <c r="ADC3311" s="137"/>
      <c r="ADD3311" s="137"/>
      <c r="ADE3311" s="137"/>
      <c r="ADF3311" s="137"/>
      <c r="ADG3311" s="137"/>
      <c r="ADH3311" s="137"/>
      <c r="ADI3311" s="137"/>
      <c r="ADJ3311" s="137"/>
      <c r="ADK3311" s="137"/>
      <c r="ADL3311" s="137"/>
      <c r="ADM3311" s="137"/>
      <c r="ADN3311" s="137"/>
      <c r="ADO3311" s="137"/>
      <c r="ADP3311" s="137"/>
      <c r="ADQ3311" s="137"/>
      <c r="ADR3311" s="137"/>
      <c r="ADS3311" s="137"/>
      <c r="ADT3311" s="137"/>
      <c r="ADU3311" s="137"/>
      <c r="ADV3311" s="137"/>
      <c r="ADW3311" s="137"/>
      <c r="ADX3311" s="137"/>
      <c r="ADY3311" s="137"/>
      <c r="ADZ3311" s="137"/>
      <c r="AEA3311" s="137"/>
      <c r="AEB3311" s="137"/>
      <c r="AEC3311" s="137"/>
      <c r="AED3311" s="137"/>
      <c r="AEE3311" s="137"/>
      <c r="AEF3311" s="137"/>
      <c r="AEG3311" s="137"/>
      <c r="AEH3311" s="137"/>
      <c r="AEI3311" s="137"/>
      <c r="AEJ3311" s="137"/>
      <c r="AEK3311" s="137"/>
      <c r="AEL3311" s="137"/>
      <c r="AEM3311" s="137"/>
      <c r="AEN3311" s="137"/>
      <c r="AEO3311" s="137"/>
      <c r="AEP3311" s="137"/>
      <c r="AEQ3311" s="137"/>
      <c r="AER3311" s="137"/>
      <c r="AES3311" s="137"/>
      <c r="AET3311" s="137"/>
      <c r="AEU3311" s="137"/>
      <c r="AEV3311" s="137"/>
      <c r="AEW3311" s="137"/>
      <c r="AEX3311" s="137"/>
      <c r="AEY3311" s="137"/>
      <c r="AEZ3311" s="137"/>
      <c r="AFA3311" s="137"/>
      <c r="AFB3311" s="137"/>
      <c r="AFC3311" s="137"/>
      <c r="AFD3311" s="137"/>
      <c r="AFE3311" s="137"/>
      <c r="AFF3311" s="137"/>
      <c r="AFG3311" s="137"/>
      <c r="AFH3311" s="137"/>
      <c r="AFI3311" s="137"/>
      <c r="AFJ3311" s="137"/>
      <c r="AFK3311" s="137"/>
      <c r="AFL3311" s="137"/>
      <c r="AFM3311" s="137"/>
      <c r="AFN3311" s="137"/>
      <c r="AFO3311" s="137"/>
      <c r="AFP3311" s="137"/>
      <c r="AFQ3311" s="137"/>
      <c r="AFR3311" s="137"/>
      <c r="AFS3311" s="137"/>
      <c r="AFT3311" s="137"/>
      <c r="AFU3311" s="137"/>
      <c r="AFV3311" s="137"/>
      <c r="AFW3311" s="137"/>
      <c r="AFX3311" s="137"/>
      <c r="AFY3311" s="137"/>
      <c r="AFZ3311" s="137"/>
      <c r="AGA3311" s="137"/>
      <c r="AGB3311" s="137"/>
      <c r="AGC3311" s="137"/>
      <c r="AGD3311" s="137"/>
      <c r="AGE3311" s="137"/>
      <c r="AGF3311" s="137"/>
      <c r="AGG3311" s="137"/>
      <c r="AGH3311" s="137"/>
      <c r="AGI3311" s="137"/>
      <c r="AGJ3311" s="137"/>
      <c r="AGK3311" s="137"/>
      <c r="AGL3311" s="137"/>
      <c r="AGM3311" s="137"/>
      <c r="AGN3311" s="137"/>
      <c r="AGO3311" s="137"/>
      <c r="AGP3311" s="137"/>
      <c r="AGQ3311" s="137"/>
      <c r="AGR3311" s="137"/>
      <c r="AGS3311" s="137"/>
      <c r="AGT3311" s="137"/>
      <c r="AGU3311" s="137"/>
      <c r="AGV3311" s="137"/>
      <c r="AGW3311" s="137"/>
      <c r="AGX3311" s="137"/>
      <c r="AGY3311" s="137"/>
      <c r="AGZ3311" s="137"/>
      <c r="AHA3311" s="137"/>
      <c r="AHB3311" s="137"/>
      <c r="AHC3311" s="137"/>
      <c r="AHD3311" s="137"/>
      <c r="AHE3311" s="137"/>
      <c r="AHF3311" s="137"/>
      <c r="AHG3311" s="137"/>
      <c r="AHH3311" s="137"/>
      <c r="AHI3311" s="137"/>
      <c r="AHJ3311" s="137"/>
      <c r="AHK3311" s="137"/>
      <c r="AHL3311" s="137"/>
      <c r="AHM3311" s="137"/>
      <c r="AHN3311" s="137"/>
      <c r="AHO3311" s="137"/>
      <c r="AHP3311" s="137"/>
      <c r="AHQ3311" s="137"/>
      <c r="AHR3311" s="137"/>
      <c r="AHS3311" s="137"/>
      <c r="AHT3311" s="137"/>
      <c r="AHU3311" s="137"/>
      <c r="AHV3311" s="137"/>
      <c r="AHW3311" s="137"/>
      <c r="AHX3311" s="137"/>
      <c r="AHY3311" s="137"/>
      <c r="AHZ3311" s="137"/>
      <c r="AIA3311" s="137"/>
      <c r="AIB3311" s="137"/>
      <c r="AIC3311" s="137"/>
      <c r="AID3311" s="137"/>
      <c r="AIE3311" s="137"/>
      <c r="AIF3311" s="137"/>
      <c r="AIG3311" s="137"/>
      <c r="AIH3311" s="137"/>
      <c r="AII3311" s="137"/>
      <c r="AIJ3311" s="137"/>
      <c r="AIK3311" s="137"/>
      <c r="AIL3311" s="137"/>
      <c r="AIM3311" s="137"/>
      <c r="AIN3311" s="137"/>
      <c r="AIO3311" s="137"/>
      <c r="AIP3311" s="137"/>
      <c r="AIQ3311" s="137"/>
      <c r="AIR3311" s="137"/>
      <c r="AIS3311" s="137"/>
      <c r="AIT3311" s="137"/>
      <c r="AIU3311" s="137"/>
      <c r="AIV3311" s="137"/>
      <c r="AIW3311" s="137"/>
      <c r="AIX3311" s="137"/>
      <c r="AIY3311" s="137"/>
      <c r="AIZ3311" s="137"/>
      <c r="AJA3311" s="137"/>
      <c r="AJB3311" s="137"/>
      <c r="AJC3311" s="137"/>
      <c r="AJD3311" s="137"/>
      <c r="AJE3311" s="137"/>
      <c r="AJF3311" s="137"/>
      <c r="AJG3311" s="137"/>
      <c r="AJH3311" s="137"/>
      <c r="AJI3311" s="137"/>
      <c r="AJJ3311" s="137"/>
      <c r="AJK3311" s="137"/>
      <c r="AJL3311" s="137"/>
      <c r="AJM3311" s="137"/>
      <c r="AJN3311" s="137"/>
      <c r="AJO3311" s="137"/>
      <c r="AJP3311" s="137"/>
      <c r="AJQ3311" s="137"/>
      <c r="AJR3311" s="137"/>
      <c r="AJS3311" s="137"/>
      <c r="AJT3311" s="137"/>
      <c r="AJU3311" s="137"/>
      <c r="AJV3311" s="137"/>
      <c r="AJW3311" s="137"/>
      <c r="AJX3311" s="137"/>
      <c r="AJY3311" s="137"/>
      <c r="AJZ3311" s="137"/>
      <c r="AKA3311" s="137"/>
      <c r="AKB3311" s="137"/>
      <c r="AKC3311" s="137"/>
      <c r="AKD3311" s="137"/>
      <c r="AKE3311" s="137"/>
      <c r="AKF3311" s="137"/>
      <c r="AKG3311" s="137"/>
      <c r="AKH3311" s="137"/>
      <c r="AKI3311" s="137"/>
      <c r="AKJ3311" s="137"/>
      <c r="AKK3311" s="137"/>
      <c r="AKL3311" s="137"/>
      <c r="AKM3311" s="137"/>
      <c r="AKN3311" s="137"/>
      <c r="AKO3311" s="137"/>
      <c r="AKP3311" s="137"/>
      <c r="AKQ3311" s="137"/>
      <c r="AKR3311" s="137"/>
      <c r="AKS3311" s="137"/>
      <c r="AKT3311" s="137"/>
      <c r="AKU3311" s="137"/>
      <c r="AKV3311" s="137"/>
      <c r="AKW3311" s="137"/>
      <c r="AKX3311" s="137"/>
      <c r="AKY3311" s="137"/>
      <c r="AKZ3311" s="137"/>
      <c r="ALA3311" s="137"/>
      <c r="ALB3311" s="137"/>
      <c r="ALC3311" s="137"/>
      <c r="ALD3311" s="137"/>
      <c r="ALE3311" s="137"/>
      <c r="ALF3311" s="137"/>
      <c r="ALG3311" s="137"/>
      <c r="ALH3311" s="137"/>
      <c r="ALI3311" s="137"/>
      <c r="ALJ3311" s="137"/>
      <c r="ALK3311" s="137"/>
      <c r="ALL3311" s="137"/>
      <c r="ALM3311" s="137"/>
      <c r="ALN3311" s="137"/>
      <c r="ALO3311" s="137"/>
      <c r="ALP3311" s="137"/>
      <c r="ALQ3311" s="137"/>
      <c r="ALR3311" s="137"/>
      <c r="ALS3311" s="137"/>
      <c r="ALT3311" s="137"/>
      <c r="ALU3311" s="137"/>
      <c r="ALV3311" s="137"/>
      <c r="ALW3311" s="137"/>
      <c r="ALX3311" s="137"/>
      <c r="ALY3311" s="137"/>
      <c r="ALZ3311" s="137"/>
      <c r="AMA3311" s="137"/>
      <c r="AMB3311" s="137"/>
      <c r="AMC3311" s="137"/>
      <c r="AMD3311" s="137"/>
      <c r="AME3311" s="137"/>
      <c r="AMF3311" s="137"/>
      <c r="AMG3311" s="137"/>
      <c r="AMH3311" s="137"/>
      <c r="AMI3311" s="137"/>
      <c r="AMJ3311" s="137"/>
      <c r="AMK3311" s="137"/>
      <c r="AML3311" s="137"/>
      <c r="AMM3311" s="137"/>
      <c r="AMN3311" s="137"/>
      <c r="AMO3311" s="137"/>
      <c r="AMP3311" s="137"/>
      <c r="AMQ3311" s="137"/>
      <c r="AMR3311" s="137"/>
      <c r="AMS3311" s="137"/>
      <c r="AMT3311" s="137"/>
      <c r="AMU3311" s="137"/>
      <c r="AMV3311" s="137"/>
      <c r="AMW3311" s="137"/>
      <c r="AMX3311" s="137"/>
      <c r="AMY3311" s="137"/>
      <c r="AMZ3311" s="137"/>
      <c r="ANA3311" s="137"/>
      <c r="ANB3311" s="137"/>
      <c r="ANC3311" s="137"/>
      <c r="AND3311" s="137"/>
      <c r="ANE3311" s="137"/>
      <c r="ANF3311" s="137"/>
      <c r="ANG3311" s="137"/>
      <c r="ANH3311" s="137"/>
      <c r="ANI3311" s="137"/>
      <c r="ANJ3311" s="137"/>
      <c r="ANK3311" s="137"/>
      <c r="ANL3311" s="137"/>
      <c r="ANM3311" s="137"/>
      <c r="ANN3311" s="137"/>
      <c r="ANO3311" s="137"/>
      <c r="ANP3311" s="137"/>
      <c r="ANQ3311" s="137"/>
      <c r="ANR3311" s="137"/>
      <c r="ANS3311" s="137"/>
      <c r="ANT3311" s="137"/>
      <c r="ANU3311" s="137"/>
      <c r="ANV3311" s="137"/>
      <c r="ANW3311" s="137"/>
      <c r="ANX3311" s="137"/>
      <c r="ANY3311" s="137"/>
      <c r="ANZ3311" s="137"/>
      <c r="AOA3311" s="137"/>
      <c r="AOB3311" s="137"/>
      <c r="AOC3311" s="137"/>
      <c r="AOD3311" s="137"/>
      <c r="AOE3311" s="137"/>
      <c r="AOF3311" s="137"/>
      <c r="AOG3311" s="137"/>
      <c r="AOH3311" s="137"/>
      <c r="AOI3311" s="137"/>
      <c r="AOJ3311" s="137"/>
      <c r="AOK3311" s="137"/>
      <c r="AOL3311" s="137"/>
      <c r="AOM3311" s="137"/>
      <c r="AON3311" s="137"/>
      <c r="AOO3311" s="137"/>
      <c r="AOP3311" s="137"/>
      <c r="AOQ3311" s="137"/>
      <c r="AOR3311" s="137"/>
      <c r="AOS3311" s="137"/>
      <c r="AOT3311" s="137"/>
      <c r="AOU3311" s="137"/>
      <c r="AOV3311" s="137"/>
      <c r="AOW3311" s="137"/>
      <c r="AOX3311" s="137"/>
      <c r="AOY3311" s="137"/>
      <c r="AOZ3311" s="137"/>
      <c r="APA3311" s="137"/>
      <c r="APB3311" s="137"/>
      <c r="APC3311" s="137"/>
      <c r="APD3311" s="137"/>
      <c r="APE3311" s="137"/>
      <c r="APF3311" s="137"/>
      <c r="APG3311" s="137"/>
      <c r="APH3311" s="137"/>
      <c r="API3311" s="137"/>
      <c r="APJ3311" s="137"/>
      <c r="APK3311" s="137"/>
      <c r="APL3311" s="137"/>
      <c r="APM3311" s="137"/>
      <c r="APN3311" s="137"/>
      <c r="APO3311" s="137"/>
      <c r="APP3311" s="137"/>
      <c r="APQ3311" s="137"/>
      <c r="APR3311" s="137"/>
      <c r="APS3311" s="137"/>
      <c r="APT3311" s="137"/>
      <c r="APU3311" s="137"/>
      <c r="APV3311" s="137"/>
      <c r="APW3311" s="137"/>
      <c r="APX3311" s="137"/>
      <c r="APY3311" s="137"/>
      <c r="APZ3311" s="137"/>
      <c r="AQA3311" s="137"/>
      <c r="AQB3311" s="137"/>
      <c r="AQC3311" s="137"/>
      <c r="AQD3311" s="137"/>
      <c r="AQE3311" s="137"/>
      <c r="AQF3311" s="137"/>
      <c r="AQG3311" s="137"/>
      <c r="AQH3311" s="137"/>
      <c r="AQI3311" s="137"/>
      <c r="AQJ3311" s="137"/>
      <c r="AQK3311" s="137"/>
      <c r="AQL3311" s="137"/>
      <c r="AQM3311" s="137"/>
      <c r="AQN3311" s="137"/>
      <c r="AQO3311" s="137"/>
      <c r="AQP3311" s="137"/>
      <c r="AQQ3311" s="137"/>
      <c r="AQR3311" s="137"/>
      <c r="AQS3311" s="137"/>
      <c r="AQT3311" s="137"/>
      <c r="AQU3311" s="137"/>
      <c r="AQV3311" s="137"/>
      <c r="AQW3311" s="137"/>
      <c r="AQX3311" s="137"/>
      <c r="AQY3311" s="137"/>
      <c r="AQZ3311" s="137"/>
      <c r="ARA3311" s="137"/>
      <c r="ARB3311" s="137"/>
      <c r="ARC3311" s="137"/>
      <c r="ARD3311" s="137"/>
      <c r="ARE3311" s="137"/>
      <c r="ARF3311" s="137"/>
      <c r="ARG3311" s="137"/>
      <c r="ARH3311" s="137"/>
      <c r="ARI3311" s="137"/>
      <c r="ARJ3311" s="137"/>
      <c r="ARK3311" s="137"/>
      <c r="ARL3311" s="137"/>
      <c r="ARM3311" s="137"/>
      <c r="ARN3311" s="137"/>
      <c r="ARO3311" s="137"/>
      <c r="ARP3311" s="137"/>
      <c r="ARQ3311" s="137"/>
      <c r="ARR3311" s="137"/>
      <c r="ARS3311" s="137"/>
      <c r="ART3311" s="137"/>
      <c r="ARU3311" s="137"/>
      <c r="ARV3311" s="137"/>
      <c r="ARW3311" s="137"/>
      <c r="ARX3311" s="137"/>
      <c r="ARY3311" s="137"/>
      <c r="ARZ3311" s="137"/>
      <c r="ASA3311" s="137"/>
      <c r="ASB3311" s="137"/>
      <c r="ASC3311" s="137"/>
      <c r="ASD3311" s="137"/>
      <c r="ASE3311" s="137"/>
      <c r="ASF3311" s="137"/>
      <c r="ASG3311" s="137"/>
      <c r="ASH3311" s="137"/>
      <c r="ASI3311" s="137"/>
      <c r="ASJ3311" s="137"/>
      <c r="ASK3311" s="137"/>
      <c r="ASL3311" s="137"/>
      <c r="ASM3311" s="137"/>
      <c r="ASN3311" s="137"/>
      <c r="ASO3311" s="137"/>
      <c r="ASP3311" s="137"/>
      <c r="ASQ3311" s="137"/>
      <c r="ASR3311" s="137"/>
      <c r="ASS3311" s="137"/>
      <c r="AST3311" s="137"/>
      <c r="ASU3311" s="137"/>
      <c r="ASV3311" s="137"/>
      <c r="ASW3311" s="137"/>
      <c r="ASX3311" s="137"/>
      <c r="ASY3311" s="137"/>
      <c r="ASZ3311" s="137"/>
      <c r="ATA3311" s="137"/>
      <c r="ATB3311" s="137"/>
      <c r="ATC3311" s="137"/>
      <c r="ATD3311" s="137"/>
      <c r="ATE3311" s="137"/>
      <c r="ATF3311" s="137"/>
      <c r="ATG3311" s="137"/>
      <c r="ATH3311" s="137"/>
      <c r="ATI3311" s="137"/>
      <c r="ATJ3311" s="137"/>
      <c r="ATK3311" s="137"/>
      <c r="ATL3311" s="137"/>
      <c r="ATM3311" s="137"/>
      <c r="ATN3311" s="137"/>
      <c r="ATO3311" s="137"/>
      <c r="ATP3311" s="137"/>
      <c r="ATQ3311" s="137"/>
      <c r="ATR3311" s="137"/>
      <c r="ATS3311" s="137"/>
      <c r="ATT3311" s="137"/>
      <c r="ATU3311" s="137"/>
      <c r="ATV3311" s="137"/>
      <c r="ATW3311" s="137"/>
      <c r="ATX3311" s="137"/>
      <c r="ATY3311" s="137"/>
      <c r="ATZ3311" s="137"/>
      <c r="AUA3311" s="137"/>
      <c r="AUB3311" s="137"/>
      <c r="AUC3311" s="137"/>
      <c r="AUD3311" s="137"/>
      <c r="AUE3311" s="137"/>
      <c r="AUF3311" s="137"/>
      <c r="AUG3311" s="137"/>
      <c r="AUH3311" s="137"/>
      <c r="AUI3311" s="137"/>
      <c r="AUJ3311" s="137"/>
      <c r="AUK3311" s="137"/>
      <c r="AUL3311" s="137"/>
      <c r="AUM3311" s="137"/>
      <c r="AUN3311" s="137"/>
      <c r="AUO3311" s="137"/>
      <c r="AUP3311" s="137"/>
      <c r="AUQ3311" s="137"/>
      <c r="AUR3311" s="137"/>
      <c r="AUS3311" s="137"/>
      <c r="AUT3311" s="137"/>
      <c r="AUU3311" s="137"/>
      <c r="AUV3311" s="137"/>
      <c r="AUW3311" s="137"/>
      <c r="AUX3311" s="137"/>
      <c r="AUY3311" s="137"/>
      <c r="AUZ3311" s="137"/>
      <c r="AVA3311" s="137"/>
      <c r="AVB3311" s="137"/>
      <c r="AVC3311" s="137"/>
      <c r="AVD3311" s="137"/>
      <c r="AVE3311" s="137"/>
      <c r="AVF3311" s="137"/>
      <c r="AVG3311" s="137"/>
      <c r="AVH3311" s="137"/>
      <c r="AVI3311" s="137"/>
      <c r="AVJ3311" s="137"/>
      <c r="AVK3311" s="137"/>
      <c r="AVL3311" s="137"/>
      <c r="AVM3311" s="137"/>
      <c r="AVN3311" s="137"/>
      <c r="AVO3311" s="137"/>
      <c r="AVP3311" s="137"/>
      <c r="AVQ3311" s="137"/>
      <c r="AVR3311" s="137"/>
      <c r="AVS3311" s="137"/>
      <c r="AVT3311" s="137"/>
      <c r="AVU3311" s="137"/>
      <c r="AVV3311" s="137"/>
      <c r="AVW3311" s="137"/>
      <c r="AVX3311" s="137"/>
      <c r="AVY3311" s="137"/>
      <c r="AVZ3311" s="137"/>
      <c r="AWA3311" s="137"/>
      <c r="AWB3311" s="137"/>
      <c r="AWC3311" s="137"/>
      <c r="AWD3311" s="137"/>
      <c r="AWE3311" s="137"/>
      <c r="AWF3311" s="137"/>
      <c r="AWG3311" s="137"/>
      <c r="AWH3311" s="137"/>
      <c r="AWI3311" s="137"/>
      <c r="AWJ3311" s="137"/>
      <c r="AWK3311" s="137"/>
      <c r="AWL3311" s="137"/>
      <c r="AWM3311" s="137"/>
      <c r="AWN3311" s="137"/>
      <c r="AWO3311" s="137"/>
      <c r="AWP3311" s="137"/>
      <c r="AWQ3311" s="137"/>
      <c r="AWR3311" s="137"/>
      <c r="AWS3311" s="137"/>
      <c r="AWT3311" s="137"/>
      <c r="AWU3311" s="137"/>
      <c r="AWV3311" s="137"/>
      <c r="AWW3311" s="137"/>
      <c r="AWX3311" s="137"/>
      <c r="AWY3311" s="137"/>
      <c r="AWZ3311" s="137"/>
      <c r="AXA3311" s="137"/>
      <c r="AXB3311" s="137"/>
      <c r="AXC3311" s="137"/>
      <c r="AXD3311" s="137"/>
      <c r="AXE3311" s="137"/>
      <c r="AXF3311" s="137"/>
      <c r="AXG3311" s="137"/>
      <c r="AXH3311" s="137"/>
      <c r="AXI3311" s="137"/>
      <c r="AXJ3311" s="137"/>
      <c r="AXK3311" s="137"/>
      <c r="AXL3311" s="137"/>
      <c r="AXM3311" s="137"/>
      <c r="AXN3311" s="137"/>
      <c r="AXO3311" s="137"/>
      <c r="AXP3311" s="137"/>
      <c r="AXQ3311" s="137"/>
      <c r="AXR3311" s="137"/>
      <c r="AXS3311" s="137"/>
      <c r="AXT3311" s="137"/>
      <c r="AXU3311" s="137"/>
      <c r="AXV3311" s="137"/>
      <c r="AXW3311" s="137"/>
      <c r="AXX3311" s="137"/>
      <c r="AXY3311" s="137"/>
      <c r="AXZ3311" s="137"/>
      <c r="AYA3311" s="137"/>
      <c r="AYB3311" s="137"/>
      <c r="AYC3311" s="137"/>
      <c r="AYD3311" s="137"/>
      <c r="AYE3311" s="137"/>
      <c r="AYF3311" s="137"/>
      <c r="AYG3311" s="137"/>
      <c r="AYH3311" s="137"/>
      <c r="AYI3311" s="137"/>
      <c r="AYJ3311" s="137"/>
      <c r="AYK3311" s="137"/>
      <c r="AYL3311" s="137"/>
      <c r="AYM3311" s="137"/>
      <c r="AYN3311" s="137"/>
      <c r="AYO3311" s="137"/>
      <c r="AYP3311" s="137"/>
      <c r="AYQ3311" s="137"/>
      <c r="AYR3311" s="137"/>
      <c r="AYS3311" s="137"/>
      <c r="AYT3311" s="137"/>
      <c r="AYU3311" s="137"/>
      <c r="AYV3311" s="137"/>
      <c r="AYW3311" s="137"/>
      <c r="AYX3311" s="137"/>
      <c r="AYY3311" s="137"/>
      <c r="AYZ3311" s="137"/>
      <c r="AZA3311" s="137"/>
      <c r="AZB3311" s="137"/>
      <c r="AZC3311" s="137"/>
      <c r="AZD3311" s="137"/>
      <c r="AZE3311" s="137"/>
      <c r="AZF3311" s="137"/>
      <c r="AZG3311" s="137"/>
      <c r="AZH3311" s="137"/>
      <c r="AZI3311" s="137"/>
      <c r="AZJ3311" s="137"/>
      <c r="AZK3311" s="137"/>
      <c r="AZL3311" s="137"/>
      <c r="AZM3311" s="137"/>
      <c r="AZN3311" s="137"/>
      <c r="AZO3311" s="137"/>
      <c r="AZP3311" s="137"/>
      <c r="AZQ3311" s="137"/>
      <c r="AZR3311" s="137"/>
      <c r="AZS3311" s="137"/>
      <c r="AZT3311" s="137"/>
      <c r="AZU3311" s="137"/>
      <c r="AZV3311" s="137"/>
      <c r="AZW3311" s="137"/>
      <c r="AZX3311" s="137"/>
      <c r="AZY3311" s="137"/>
      <c r="AZZ3311" s="137"/>
      <c r="BAA3311" s="137"/>
      <c r="BAB3311" s="137"/>
      <c r="BAC3311" s="137"/>
      <c r="BAD3311" s="137"/>
      <c r="BAE3311" s="137"/>
      <c r="BAF3311" s="137"/>
      <c r="BAG3311" s="137"/>
      <c r="BAH3311" s="137"/>
      <c r="BAI3311" s="137"/>
      <c r="BAJ3311" s="137"/>
      <c r="BAK3311" s="137"/>
      <c r="BAL3311" s="137"/>
      <c r="BAM3311" s="137"/>
      <c r="BAN3311" s="137"/>
      <c r="BAO3311" s="137"/>
      <c r="BAP3311" s="137"/>
      <c r="BAQ3311" s="137"/>
      <c r="BAR3311" s="137"/>
      <c r="BAS3311" s="137"/>
      <c r="BAT3311" s="137"/>
      <c r="BAU3311" s="137"/>
      <c r="BAV3311" s="137"/>
      <c r="BAW3311" s="137"/>
      <c r="BAX3311" s="137"/>
      <c r="BAY3311" s="137"/>
      <c r="BAZ3311" s="137"/>
      <c r="BBA3311" s="137"/>
      <c r="BBB3311" s="137"/>
      <c r="BBC3311" s="137"/>
      <c r="BBD3311" s="137"/>
      <c r="BBE3311" s="137"/>
      <c r="BBF3311" s="137"/>
      <c r="BBG3311" s="137"/>
      <c r="BBH3311" s="137"/>
      <c r="BBI3311" s="137"/>
      <c r="BBJ3311" s="137"/>
      <c r="BBK3311" s="137"/>
      <c r="BBL3311" s="137"/>
      <c r="BBM3311" s="137"/>
      <c r="BBN3311" s="137"/>
      <c r="BBO3311" s="137"/>
      <c r="BBP3311" s="137"/>
      <c r="BBQ3311" s="137"/>
      <c r="BBR3311" s="137"/>
      <c r="BBS3311" s="137"/>
      <c r="BBT3311" s="137"/>
      <c r="BBU3311" s="137"/>
      <c r="BBV3311" s="137"/>
      <c r="BBW3311" s="137"/>
      <c r="BBX3311" s="137"/>
      <c r="BBY3311" s="137"/>
      <c r="BBZ3311" s="137"/>
      <c r="BCA3311" s="137"/>
      <c r="BCB3311" s="137"/>
      <c r="BCC3311" s="137"/>
      <c r="BCD3311" s="137"/>
      <c r="BCE3311" s="137"/>
      <c r="BCF3311" s="137"/>
      <c r="BCG3311" s="137"/>
      <c r="BCH3311" s="137"/>
      <c r="BCI3311" s="137"/>
      <c r="BCJ3311" s="137"/>
      <c r="BCK3311" s="137"/>
      <c r="BCL3311" s="137"/>
      <c r="BCM3311" s="137"/>
      <c r="BCN3311" s="137"/>
      <c r="BCO3311" s="137"/>
      <c r="BCP3311" s="137"/>
      <c r="BCQ3311" s="137"/>
      <c r="BCR3311" s="137"/>
      <c r="BCS3311" s="137"/>
      <c r="BCT3311" s="137"/>
      <c r="BCU3311" s="137"/>
      <c r="BCV3311" s="137"/>
      <c r="BCW3311" s="137"/>
      <c r="BCX3311" s="137"/>
      <c r="BCY3311" s="137"/>
      <c r="BCZ3311" s="137"/>
      <c r="BDA3311" s="137"/>
      <c r="BDB3311" s="137"/>
      <c r="BDC3311" s="137"/>
      <c r="BDD3311" s="137"/>
      <c r="BDE3311" s="137"/>
      <c r="BDF3311" s="137"/>
      <c r="BDG3311" s="137"/>
      <c r="BDH3311" s="137"/>
      <c r="BDI3311" s="137"/>
      <c r="BDJ3311" s="137"/>
      <c r="BDK3311" s="137"/>
      <c r="BDL3311" s="137"/>
      <c r="BDM3311" s="137"/>
      <c r="BDN3311" s="137"/>
      <c r="BDO3311" s="137"/>
      <c r="BDP3311" s="137"/>
      <c r="BDQ3311" s="137"/>
      <c r="BDR3311" s="137"/>
      <c r="BDS3311" s="137"/>
      <c r="BDT3311" s="137"/>
      <c r="BDU3311" s="137"/>
      <c r="BDV3311" s="137"/>
      <c r="BDW3311" s="137"/>
      <c r="BDX3311" s="137"/>
      <c r="BDY3311" s="137"/>
      <c r="BDZ3311" s="137"/>
      <c r="BEA3311" s="137"/>
      <c r="BEB3311" s="137"/>
      <c r="BEC3311" s="137"/>
      <c r="BED3311" s="137"/>
      <c r="BEE3311" s="137"/>
      <c r="BEF3311" s="137"/>
      <c r="BEG3311" s="137"/>
      <c r="BEH3311" s="137"/>
      <c r="BEI3311" s="137"/>
      <c r="BEJ3311" s="137"/>
      <c r="BEK3311" s="137"/>
      <c r="BEL3311" s="137"/>
      <c r="BEM3311" s="137"/>
      <c r="BEN3311" s="137"/>
      <c r="BEO3311" s="137"/>
      <c r="BEP3311" s="137"/>
      <c r="BEQ3311" s="137"/>
      <c r="BER3311" s="137"/>
      <c r="BES3311" s="137"/>
      <c r="BET3311" s="137"/>
      <c r="BEU3311" s="137"/>
      <c r="BEV3311" s="137"/>
      <c r="BEW3311" s="137"/>
      <c r="BEX3311" s="137"/>
      <c r="BEY3311" s="137"/>
      <c r="BEZ3311" s="137"/>
      <c r="BFA3311" s="137"/>
      <c r="BFB3311" s="137"/>
      <c r="BFC3311" s="137"/>
      <c r="BFD3311" s="137"/>
      <c r="BFE3311" s="137"/>
      <c r="BFF3311" s="137"/>
      <c r="BFG3311" s="137"/>
      <c r="BFH3311" s="137"/>
      <c r="BFI3311" s="137"/>
      <c r="BFJ3311" s="137"/>
      <c r="BFK3311" s="137"/>
      <c r="BFL3311" s="137"/>
      <c r="BFM3311" s="137"/>
      <c r="BFN3311" s="137"/>
      <c r="BFO3311" s="137"/>
      <c r="BFP3311" s="137"/>
      <c r="BFQ3311" s="137"/>
      <c r="BFR3311" s="137"/>
      <c r="BFS3311" s="137"/>
      <c r="BFT3311" s="137"/>
      <c r="BFU3311" s="137"/>
      <c r="BFV3311" s="137"/>
      <c r="BFW3311" s="137"/>
      <c r="BFX3311" s="137"/>
      <c r="BFY3311" s="137"/>
      <c r="BFZ3311" s="137"/>
      <c r="BGA3311" s="137"/>
      <c r="BGB3311" s="137"/>
      <c r="BGC3311" s="137"/>
      <c r="BGD3311" s="137"/>
      <c r="BGE3311" s="137"/>
      <c r="BGF3311" s="137"/>
      <c r="BGG3311" s="137"/>
      <c r="BGH3311" s="137"/>
      <c r="BGI3311" s="137"/>
      <c r="BGJ3311" s="137"/>
      <c r="BGK3311" s="137"/>
      <c r="BGL3311" s="137"/>
      <c r="BGM3311" s="137"/>
      <c r="BGN3311" s="137"/>
      <c r="BGO3311" s="137"/>
      <c r="BGP3311" s="137"/>
      <c r="BGQ3311" s="137"/>
      <c r="BGR3311" s="137"/>
      <c r="BGS3311" s="137"/>
      <c r="BGT3311" s="137"/>
      <c r="BGU3311" s="137"/>
      <c r="BGV3311" s="137"/>
      <c r="BGW3311" s="137"/>
      <c r="BGX3311" s="137"/>
      <c r="BGY3311" s="137"/>
      <c r="BGZ3311" s="137"/>
      <c r="BHA3311" s="137"/>
      <c r="BHB3311" s="137"/>
      <c r="BHC3311" s="137"/>
      <c r="BHD3311" s="137"/>
      <c r="BHE3311" s="137"/>
      <c r="BHF3311" s="137"/>
      <c r="BHG3311" s="137"/>
      <c r="BHH3311" s="137"/>
      <c r="BHI3311" s="137"/>
      <c r="BHJ3311" s="137"/>
      <c r="BHK3311" s="137"/>
      <c r="BHL3311" s="137"/>
      <c r="BHM3311" s="137"/>
      <c r="BHN3311" s="137"/>
      <c r="BHO3311" s="137"/>
      <c r="BHP3311" s="137"/>
      <c r="BHQ3311" s="137"/>
      <c r="BHR3311" s="137"/>
      <c r="BHS3311" s="137"/>
      <c r="BHT3311" s="137"/>
      <c r="BHU3311" s="137"/>
      <c r="BHV3311" s="137"/>
      <c r="BHW3311" s="137"/>
      <c r="BHX3311" s="137"/>
      <c r="BHY3311" s="137"/>
      <c r="BHZ3311" s="137"/>
      <c r="BIA3311" s="137"/>
      <c r="BIB3311" s="137"/>
      <c r="BIC3311" s="137"/>
      <c r="BID3311" s="137"/>
      <c r="BIE3311" s="137"/>
      <c r="BIF3311" s="137"/>
      <c r="BIG3311" s="137"/>
      <c r="BIH3311" s="137"/>
      <c r="BII3311" s="137"/>
      <c r="BIJ3311" s="137"/>
      <c r="BIK3311" s="137"/>
      <c r="BIL3311" s="137"/>
      <c r="BIM3311" s="137"/>
      <c r="BIN3311" s="137"/>
      <c r="BIO3311" s="137"/>
      <c r="BIP3311" s="137"/>
      <c r="BIQ3311" s="137"/>
      <c r="BIR3311" s="137"/>
      <c r="BIS3311" s="137"/>
      <c r="BIT3311" s="137"/>
      <c r="BIU3311" s="137"/>
      <c r="BIV3311" s="137"/>
      <c r="BIW3311" s="137"/>
      <c r="BIX3311" s="137"/>
      <c r="BIY3311" s="137"/>
      <c r="BIZ3311" s="137"/>
      <c r="BJA3311" s="137"/>
      <c r="BJB3311" s="137"/>
      <c r="BJC3311" s="137"/>
      <c r="BJD3311" s="137"/>
      <c r="BJE3311" s="137"/>
      <c r="BJF3311" s="137"/>
      <c r="BJG3311" s="137"/>
      <c r="BJH3311" s="137"/>
      <c r="BJI3311" s="137"/>
      <c r="BJJ3311" s="137"/>
      <c r="BJK3311" s="137"/>
      <c r="BJL3311" s="137"/>
      <c r="BJM3311" s="137"/>
      <c r="BJN3311" s="137"/>
      <c r="BJO3311" s="137"/>
      <c r="BJP3311" s="137"/>
      <c r="BJQ3311" s="137"/>
      <c r="BJR3311" s="137"/>
      <c r="BJS3311" s="137"/>
      <c r="BJT3311" s="137"/>
      <c r="BJU3311" s="137"/>
      <c r="BJV3311" s="137"/>
      <c r="BJW3311" s="137"/>
      <c r="BJX3311" s="137"/>
      <c r="BJY3311" s="137"/>
      <c r="BJZ3311" s="137"/>
      <c r="BKA3311" s="137"/>
      <c r="BKB3311" s="137"/>
      <c r="BKC3311" s="137"/>
      <c r="BKD3311" s="137"/>
      <c r="BKE3311" s="137"/>
      <c r="BKF3311" s="137"/>
      <c r="BKG3311" s="137"/>
      <c r="BKH3311" s="137"/>
      <c r="BKI3311" s="137"/>
      <c r="BKJ3311" s="137"/>
      <c r="BKK3311" s="137"/>
      <c r="BKL3311" s="137"/>
      <c r="BKM3311" s="137"/>
      <c r="BKN3311" s="137"/>
      <c r="BKO3311" s="137"/>
      <c r="BKP3311" s="137"/>
      <c r="BKQ3311" s="137"/>
      <c r="BKR3311" s="137"/>
      <c r="BKS3311" s="137"/>
      <c r="BKT3311" s="137"/>
      <c r="BKU3311" s="137"/>
      <c r="BKV3311" s="137"/>
      <c r="BKW3311" s="137"/>
      <c r="BKX3311" s="137"/>
      <c r="BKY3311" s="137"/>
      <c r="BKZ3311" s="137"/>
      <c r="BLA3311" s="137"/>
      <c r="BLB3311" s="137"/>
      <c r="BLC3311" s="137"/>
      <c r="BLD3311" s="137"/>
      <c r="BLE3311" s="137"/>
      <c r="BLF3311" s="137"/>
      <c r="BLG3311" s="137"/>
      <c r="BLH3311" s="137"/>
      <c r="BLI3311" s="137"/>
      <c r="BLJ3311" s="137"/>
      <c r="BLK3311" s="137"/>
      <c r="BLL3311" s="137"/>
      <c r="BLM3311" s="137"/>
      <c r="BLN3311" s="137"/>
      <c r="BLO3311" s="137"/>
      <c r="BLP3311" s="137"/>
      <c r="BLQ3311" s="137"/>
      <c r="BLR3311" s="137"/>
      <c r="BLS3311" s="137"/>
      <c r="BLT3311" s="137"/>
      <c r="BLU3311" s="137"/>
      <c r="BLV3311" s="137"/>
      <c r="BLW3311" s="137"/>
      <c r="BLX3311" s="137"/>
      <c r="BLY3311" s="137"/>
      <c r="BLZ3311" s="137"/>
      <c r="BMA3311" s="137"/>
      <c r="BMB3311" s="137"/>
      <c r="BMC3311" s="137"/>
      <c r="BMD3311" s="137"/>
      <c r="BME3311" s="137"/>
      <c r="BMF3311" s="137"/>
      <c r="BMG3311" s="137"/>
      <c r="BMH3311" s="137"/>
      <c r="BMI3311" s="137"/>
      <c r="BMJ3311" s="137"/>
      <c r="BMK3311" s="137"/>
      <c r="BML3311" s="137"/>
      <c r="BMM3311" s="137"/>
      <c r="BMN3311" s="137"/>
      <c r="BMO3311" s="137"/>
      <c r="BMP3311" s="137"/>
      <c r="BMQ3311" s="137"/>
      <c r="BMR3311" s="137"/>
      <c r="BMS3311" s="137"/>
      <c r="BMT3311" s="137"/>
      <c r="BMU3311" s="137"/>
      <c r="BMV3311" s="137"/>
      <c r="BMW3311" s="137"/>
      <c r="BMX3311" s="137"/>
      <c r="BMY3311" s="137"/>
      <c r="BMZ3311" s="137"/>
      <c r="BNA3311" s="137"/>
      <c r="BNB3311" s="137"/>
      <c r="BNC3311" s="137"/>
      <c r="BND3311" s="137"/>
      <c r="BNE3311" s="137"/>
      <c r="BNF3311" s="137"/>
      <c r="BNG3311" s="137"/>
      <c r="BNH3311" s="137"/>
      <c r="BNI3311" s="137"/>
      <c r="BNJ3311" s="137"/>
      <c r="BNK3311" s="137"/>
      <c r="BNL3311" s="137"/>
      <c r="BNM3311" s="137"/>
      <c r="BNN3311" s="137"/>
      <c r="BNO3311" s="137"/>
      <c r="BNP3311" s="137"/>
      <c r="BNQ3311" s="137"/>
      <c r="BNR3311" s="137"/>
      <c r="BNS3311" s="137"/>
      <c r="BNT3311" s="137"/>
      <c r="BNU3311" s="137"/>
      <c r="BNV3311" s="137"/>
      <c r="BNW3311" s="137"/>
      <c r="BNX3311" s="137"/>
      <c r="BNY3311" s="137"/>
      <c r="BNZ3311" s="137"/>
      <c r="BOA3311" s="137"/>
      <c r="BOB3311" s="137"/>
      <c r="BOC3311" s="137"/>
      <c r="BOD3311" s="137"/>
      <c r="BOE3311" s="137"/>
      <c r="BOF3311" s="137"/>
      <c r="BOG3311" s="137"/>
      <c r="BOH3311" s="137"/>
      <c r="BOI3311" s="137"/>
      <c r="BOJ3311" s="137"/>
      <c r="BOK3311" s="137"/>
      <c r="BOL3311" s="137"/>
      <c r="BOM3311" s="137"/>
      <c r="BON3311" s="137"/>
      <c r="BOO3311" s="137"/>
      <c r="BOP3311" s="137"/>
      <c r="BOQ3311" s="137"/>
      <c r="BOR3311" s="137"/>
      <c r="BOS3311" s="137"/>
      <c r="BOT3311" s="137"/>
      <c r="BOU3311" s="137"/>
      <c r="BOV3311" s="137"/>
      <c r="BOW3311" s="137"/>
      <c r="BOX3311" s="137"/>
      <c r="BOY3311" s="137"/>
      <c r="BOZ3311" s="137"/>
      <c r="BPA3311" s="137"/>
      <c r="BPB3311" s="137"/>
      <c r="BPC3311" s="137"/>
      <c r="BPD3311" s="137"/>
      <c r="BPE3311" s="137"/>
      <c r="BPF3311" s="137"/>
      <c r="BPG3311" s="137"/>
      <c r="BPH3311" s="137"/>
      <c r="BPI3311" s="137"/>
      <c r="BPJ3311" s="137"/>
      <c r="BPK3311" s="137"/>
      <c r="BPL3311" s="137"/>
      <c r="BPM3311" s="137"/>
      <c r="BPN3311" s="137"/>
      <c r="BPO3311" s="137"/>
      <c r="BPP3311" s="137"/>
      <c r="BPQ3311" s="137"/>
      <c r="BPR3311" s="137"/>
      <c r="BPS3311" s="137"/>
      <c r="BPT3311" s="137"/>
      <c r="BPU3311" s="137"/>
      <c r="BPV3311" s="137"/>
      <c r="BPW3311" s="137"/>
      <c r="BPX3311" s="137"/>
      <c r="BPY3311" s="137"/>
      <c r="BPZ3311" s="137"/>
      <c r="BQA3311" s="137"/>
      <c r="BQB3311" s="137"/>
      <c r="BQC3311" s="137"/>
      <c r="BQD3311" s="137"/>
      <c r="BQE3311" s="137"/>
      <c r="BQF3311" s="137"/>
      <c r="BQG3311" s="137"/>
      <c r="BQH3311" s="137"/>
      <c r="BQI3311" s="137"/>
      <c r="BQJ3311" s="137"/>
      <c r="BQK3311" s="137"/>
      <c r="BQL3311" s="137"/>
      <c r="BQM3311" s="137"/>
      <c r="BQN3311" s="137"/>
      <c r="BQO3311" s="137"/>
      <c r="BQP3311" s="137"/>
      <c r="BQQ3311" s="137"/>
      <c r="BQR3311" s="137"/>
      <c r="BQS3311" s="137"/>
      <c r="BQT3311" s="137"/>
      <c r="BQU3311" s="137"/>
      <c r="BQV3311" s="137"/>
      <c r="BQW3311" s="137"/>
      <c r="BQX3311" s="137"/>
      <c r="BQY3311" s="137"/>
      <c r="BQZ3311" s="137"/>
      <c r="BRA3311" s="137"/>
      <c r="BRB3311" s="137"/>
      <c r="BRC3311" s="137"/>
      <c r="BRD3311" s="137"/>
      <c r="BRE3311" s="137"/>
      <c r="BRF3311" s="137"/>
      <c r="BRG3311" s="137"/>
      <c r="BRH3311" s="137"/>
      <c r="BRI3311" s="137"/>
      <c r="BRJ3311" s="137"/>
      <c r="BRK3311" s="137"/>
      <c r="BRL3311" s="137"/>
      <c r="BRM3311" s="137"/>
      <c r="BRN3311" s="137"/>
      <c r="BRO3311" s="137"/>
      <c r="BRP3311" s="137"/>
      <c r="BRQ3311" s="137"/>
      <c r="BRR3311" s="137"/>
      <c r="BRS3311" s="137"/>
      <c r="BRT3311" s="137"/>
      <c r="BRU3311" s="137"/>
      <c r="BRV3311" s="137"/>
      <c r="BRW3311" s="137"/>
      <c r="BRX3311" s="137"/>
      <c r="BRY3311" s="137"/>
      <c r="BRZ3311" s="137"/>
      <c r="BSA3311" s="137"/>
      <c r="BSB3311" s="137"/>
      <c r="BSC3311" s="137"/>
      <c r="BSD3311" s="137"/>
      <c r="BSE3311" s="137"/>
      <c r="BSF3311" s="137"/>
      <c r="BSG3311" s="137"/>
      <c r="BSH3311" s="137"/>
      <c r="BSI3311" s="137"/>
      <c r="BSJ3311" s="137"/>
      <c r="BSK3311" s="137"/>
      <c r="BSL3311" s="137"/>
      <c r="BSM3311" s="137"/>
      <c r="BSN3311" s="137"/>
      <c r="BSO3311" s="137"/>
      <c r="BSP3311" s="137"/>
      <c r="BSQ3311" s="137"/>
      <c r="BSR3311" s="137"/>
      <c r="BSS3311" s="137"/>
      <c r="BST3311" s="137"/>
      <c r="BSU3311" s="137"/>
      <c r="BSV3311" s="137"/>
      <c r="BSW3311" s="137"/>
      <c r="BSX3311" s="137"/>
      <c r="BSY3311" s="137"/>
      <c r="BSZ3311" s="137"/>
      <c r="BTA3311" s="137"/>
      <c r="BTB3311" s="137"/>
      <c r="BTC3311" s="137"/>
      <c r="BTD3311" s="137"/>
      <c r="BTE3311" s="137"/>
      <c r="BTF3311" s="137"/>
      <c r="BTG3311" s="137"/>
      <c r="BTH3311" s="137"/>
      <c r="BTI3311" s="137"/>
      <c r="BTJ3311" s="137"/>
      <c r="BTK3311" s="137"/>
      <c r="BTL3311" s="137"/>
      <c r="BTM3311" s="137"/>
      <c r="BTN3311" s="137"/>
      <c r="BTO3311" s="137"/>
      <c r="BTP3311" s="137"/>
      <c r="BTQ3311" s="137"/>
      <c r="BTR3311" s="137"/>
      <c r="BTS3311" s="137"/>
      <c r="BTT3311" s="137"/>
      <c r="BTU3311" s="137"/>
      <c r="BTV3311" s="137"/>
      <c r="BTW3311" s="137"/>
      <c r="BTX3311" s="137"/>
      <c r="BTY3311" s="137"/>
      <c r="BTZ3311" s="137"/>
      <c r="BUA3311" s="137"/>
      <c r="BUB3311" s="137"/>
      <c r="BUC3311" s="137"/>
      <c r="BUD3311" s="137"/>
      <c r="BUE3311" s="137"/>
      <c r="BUF3311" s="137"/>
      <c r="BUG3311" s="137"/>
      <c r="BUH3311" s="137"/>
      <c r="BUI3311" s="137"/>
      <c r="BUJ3311" s="137"/>
      <c r="BUK3311" s="137"/>
      <c r="BUL3311" s="137"/>
      <c r="BUM3311" s="137"/>
      <c r="BUN3311" s="137"/>
      <c r="BUO3311" s="137"/>
      <c r="BUP3311" s="137"/>
      <c r="BUQ3311" s="137"/>
      <c r="BUR3311" s="137"/>
      <c r="BUS3311" s="137"/>
      <c r="BUT3311" s="137"/>
      <c r="BUU3311" s="137"/>
      <c r="BUV3311" s="137"/>
      <c r="BUW3311" s="137"/>
      <c r="BUX3311" s="137"/>
      <c r="BUY3311" s="137"/>
      <c r="BUZ3311" s="137"/>
      <c r="BVA3311" s="137"/>
      <c r="BVB3311" s="137"/>
      <c r="BVC3311" s="137"/>
      <c r="BVD3311" s="137"/>
      <c r="BVE3311" s="137"/>
      <c r="BVF3311" s="137"/>
      <c r="BVG3311" s="137"/>
      <c r="BVH3311" s="137"/>
      <c r="BVI3311" s="137"/>
      <c r="BVJ3311" s="137"/>
      <c r="BVK3311" s="137"/>
      <c r="BVL3311" s="137"/>
      <c r="BVM3311" s="137"/>
      <c r="BVN3311" s="137"/>
      <c r="BVO3311" s="137"/>
      <c r="BVP3311" s="137"/>
      <c r="BVQ3311" s="137"/>
      <c r="BVR3311" s="137"/>
      <c r="BVS3311" s="137"/>
      <c r="BVT3311" s="137"/>
      <c r="BVU3311" s="137"/>
      <c r="BVV3311" s="137"/>
      <c r="BVW3311" s="137"/>
      <c r="BVX3311" s="137"/>
      <c r="BVY3311" s="137"/>
      <c r="BVZ3311" s="137"/>
      <c r="BWA3311" s="137"/>
      <c r="BWB3311" s="137"/>
      <c r="BWC3311" s="137"/>
      <c r="BWD3311" s="137"/>
      <c r="BWE3311" s="137"/>
      <c r="BWF3311" s="137"/>
      <c r="BWG3311" s="137"/>
      <c r="BWH3311" s="137"/>
      <c r="BWI3311" s="137"/>
      <c r="BWJ3311" s="137"/>
      <c r="BWK3311" s="137"/>
      <c r="BWL3311" s="137"/>
      <c r="BWM3311" s="137"/>
      <c r="BWN3311" s="137"/>
      <c r="BWO3311" s="137"/>
      <c r="BWP3311" s="137"/>
      <c r="BWQ3311" s="137"/>
      <c r="BWR3311" s="137"/>
      <c r="BWS3311" s="137"/>
      <c r="BWT3311" s="137"/>
      <c r="BWU3311" s="137"/>
      <c r="BWV3311" s="137"/>
      <c r="BWW3311" s="137"/>
      <c r="BWX3311" s="137"/>
      <c r="BWY3311" s="137"/>
      <c r="BWZ3311" s="137"/>
      <c r="BXA3311" s="137"/>
      <c r="BXB3311" s="137"/>
      <c r="BXC3311" s="137"/>
      <c r="BXD3311" s="137"/>
      <c r="BXE3311" s="137"/>
      <c r="BXF3311" s="137"/>
      <c r="BXG3311" s="137"/>
      <c r="BXH3311" s="137"/>
      <c r="BXI3311" s="137"/>
      <c r="BXJ3311" s="137"/>
      <c r="BXK3311" s="137"/>
      <c r="BXL3311" s="137"/>
      <c r="BXM3311" s="137"/>
      <c r="BXN3311" s="137"/>
      <c r="BXO3311" s="137"/>
      <c r="BXP3311" s="137"/>
      <c r="BXQ3311" s="137"/>
      <c r="BXR3311" s="137"/>
      <c r="BXS3311" s="137"/>
      <c r="BXT3311" s="137"/>
      <c r="BXU3311" s="137"/>
      <c r="BXV3311" s="137"/>
      <c r="BXW3311" s="137"/>
      <c r="BXX3311" s="137"/>
      <c r="BXY3311" s="137"/>
      <c r="BXZ3311" s="137"/>
      <c r="BYA3311" s="137"/>
      <c r="BYB3311" s="137"/>
      <c r="BYC3311" s="137"/>
      <c r="BYD3311" s="137"/>
      <c r="BYE3311" s="137"/>
      <c r="BYF3311" s="137"/>
      <c r="BYG3311" s="137"/>
      <c r="BYH3311" s="137"/>
      <c r="BYI3311" s="137"/>
      <c r="BYJ3311" s="137"/>
      <c r="BYK3311" s="137"/>
      <c r="BYL3311" s="137"/>
      <c r="BYM3311" s="137"/>
      <c r="BYN3311" s="137"/>
      <c r="BYO3311" s="137"/>
      <c r="BYP3311" s="137"/>
      <c r="BYQ3311" s="137"/>
      <c r="BYR3311" s="137"/>
      <c r="BYS3311" s="137"/>
      <c r="BYT3311" s="137"/>
      <c r="BYU3311" s="137"/>
      <c r="BYV3311" s="137"/>
      <c r="BYW3311" s="137"/>
      <c r="BYX3311" s="137"/>
      <c r="BYY3311" s="137"/>
      <c r="BYZ3311" s="137"/>
      <c r="BZA3311" s="137"/>
      <c r="BZB3311" s="137"/>
      <c r="BZC3311" s="137"/>
      <c r="BZD3311" s="137"/>
      <c r="BZE3311" s="137"/>
      <c r="BZF3311" s="137"/>
      <c r="BZG3311" s="137"/>
      <c r="BZH3311" s="137"/>
      <c r="BZI3311" s="137"/>
      <c r="BZJ3311" s="137"/>
      <c r="BZK3311" s="137"/>
      <c r="BZL3311" s="137"/>
      <c r="BZM3311" s="137"/>
      <c r="BZN3311" s="137"/>
      <c r="BZO3311" s="137"/>
      <c r="BZP3311" s="137"/>
      <c r="BZQ3311" s="137"/>
      <c r="BZR3311" s="137"/>
      <c r="BZS3311" s="137"/>
      <c r="BZT3311" s="137"/>
      <c r="BZU3311" s="137"/>
      <c r="BZV3311" s="137"/>
      <c r="BZW3311" s="137"/>
      <c r="BZX3311" s="137"/>
      <c r="BZY3311" s="137"/>
      <c r="BZZ3311" s="137"/>
      <c r="CAA3311" s="137"/>
      <c r="CAB3311" s="137"/>
      <c r="CAC3311" s="137"/>
      <c r="CAD3311" s="137"/>
      <c r="CAE3311" s="137"/>
      <c r="CAF3311" s="137"/>
      <c r="CAG3311" s="137"/>
      <c r="CAH3311" s="137"/>
      <c r="CAI3311" s="137"/>
      <c r="CAJ3311" s="137"/>
      <c r="CAK3311" s="137"/>
      <c r="CAL3311" s="137"/>
      <c r="CAM3311" s="137"/>
      <c r="CAN3311" s="137"/>
      <c r="CAO3311" s="137"/>
      <c r="CAP3311" s="137"/>
      <c r="CAQ3311" s="137"/>
      <c r="CAR3311" s="137"/>
      <c r="CAS3311" s="137"/>
      <c r="CAT3311" s="137"/>
      <c r="CAU3311" s="137"/>
      <c r="CAV3311" s="137"/>
      <c r="CAW3311" s="137"/>
      <c r="CAX3311" s="137"/>
      <c r="CAY3311" s="137"/>
      <c r="CAZ3311" s="137"/>
      <c r="CBA3311" s="137"/>
      <c r="CBB3311" s="137"/>
      <c r="CBC3311" s="137"/>
      <c r="CBD3311" s="137"/>
      <c r="CBE3311" s="137"/>
      <c r="CBF3311" s="137"/>
      <c r="CBG3311" s="137"/>
      <c r="CBH3311" s="137"/>
      <c r="CBI3311" s="137"/>
      <c r="CBJ3311" s="137"/>
      <c r="CBK3311" s="137"/>
      <c r="CBL3311" s="137"/>
      <c r="CBM3311" s="137"/>
      <c r="CBN3311" s="137"/>
      <c r="CBO3311" s="137"/>
      <c r="CBP3311" s="137"/>
      <c r="CBQ3311" s="137"/>
      <c r="CBR3311" s="137"/>
      <c r="CBS3311" s="137"/>
      <c r="CBT3311" s="137"/>
      <c r="CBU3311" s="137"/>
      <c r="CBV3311" s="137"/>
      <c r="CBW3311" s="137"/>
      <c r="CBX3311" s="137"/>
      <c r="CBY3311" s="137"/>
      <c r="CBZ3311" s="137"/>
      <c r="CCA3311" s="137"/>
      <c r="CCB3311" s="137"/>
      <c r="CCC3311" s="137"/>
      <c r="CCD3311" s="137"/>
      <c r="CCE3311" s="137"/>
      <c r="CCF3311" s="137"/>
      <c r="CCG3311" s="137"/>
      <c r="CCH3311" s="137"/>
      <c r="CCI3311" s="137"/>
      <c r="CCJ3311" s="137"/>
      <c r="CCK3311" s="137"/>
      <c r="CCL3311" s="137"/>
      <c r="CCM3311" s="137"/>
      <c r="CCN3311" s="137"/>
      <c r="CCO3311" s="137"/>
      <c r="CCP3311" s="137"/>
      <c r="CCQ3311" s="137"/>
      <c r="CCR3311" s="137"/>
      <c r="CCS3311" s="137"/>
      <c r="CCT3311" s="137"/>
      <c r="CCU3311" s="137"/>
      <c r="CCV3311" s="137"/>
      <c r="CCW3311" s="137"/>
      <c r="CCX3311" s="137"/>
      <c r="CCY3311" s="137"/>
      <c r="CCZ3311" s="137"/>
      <c r="CDA3311" s="137"/>
      <c r="CDB3311" s="137"/>
      <c r="CDC3311" s="137"/>
      <c r="CDD3311" s="137"/>
      <c r="CDE3311" s="137"/>
      <c r="CDF3311" s="137"/>
      <c r="CDG3311" s="137"/>
      <c r="CDH3311" s="137"/>
      <c r="CDI3311" s="137"/>
      <c r="CDJ3311" s="137"/>
      <c r="CDK3311" s="137"/>
      <c r="CDL3311" s="137"/>
      <c r="CDM3311" s="137"/>
      <c r="CDN3311" s="137"/>
      <c r="CDO3311" s="137"/>
      <c r="CDP3311" s="137"/>
      <c r="CDQ3311" s="137"/>
      <c r="CDR3311" s="137"/>
      <c r="CDS3311" s="137"/>
      <c r="CDT3311" s="137"/>
      <c r="CDU3311" s="137"/>
      <c r="CDV3311" s="137"/>
      <c r="CDW3311" s="137"/>
      <c r="CDX3311" s="137"/>
      <c r="CDY3311" s="137"/>
      <c r="CDZ3311" s="137"/>
      <c r="CEA3311" s="137"/>
      <c r="CEB3311" s="137"/>
      <c r="CEC3311" s="137"/>
      <c r="CED3311" s="137"/>
      <c r="CEE3311" s="137"/>
      <c r="CEF3311" s="137"/>
      <c r="CEG3311" s="137"/>
      <c r="CEH3311" s="137"/>
      <c r="CEI3311" s="137"/>
      <c r="CEJ3311" s="137"/>
      <c r="CEK3311" s="137"/>
      <c r="CEL3311" s="137"/>
      <c r="CEM3311" s="137"/>
      <c r="CEN3311" s="137"/>
      <c r="CEO3311" s="137"/>
      <c r="CEP3311" s="137"/>
      <c r="CEQ3311" s="137"/>
      <c r="CER3311" s="137"/>
      <c r="CES3311" s="137"/>
      <c r="CET3311" s="137"/>
      <c r="CEU3311" s="137"/>
      <c r="CEV3311" s="137"/>
      <c r="CEW3311" s="137"/>
      <c r="CEX3311" s="137"/>
      <c r="CEY3311" s="137"/>
      <c r="CEZ3311" s="137"/>
      <c r="CFA3311" s="137"/>
      <c r="CFB3311" s="137"/>
      <c r="CFC3311" s="137"/>
      <c r="CFD3311" s="137"/>
      <c r="CFE3311" s="137"/>
      <c r="CFF3311" s="137"/>
      <c r="CFG3311" s="137"/>
      <c r="CFH3311" s="137"/>
      <c r="CFI3311" s="137"/>
      <c r="CFJ3311" s="137"/>
      <c r="CFK3311" s="137"/>
      <c r="CFL3311" s="137"/>
      <c r="CFM3311" s="137"/>
      <c r="CFN3311" s="137"/>
      <c r="CFO3311" s="137"/>
      <c r="CFP3311" s="137"/>
      <c r="CFQ3311" s="137"/>
      <c r="CFR3311" s="137"/>
      <c r="CFS3311" s="137"/>
      <c r="CFT3311" s="137"/>
      <c r="CFU3311" s="137"/>
      <c r="CFV3311" s="137"/>
      <c r="CFW3311" s="137"/>
      <c r="CFX3311" s="137"/>
      <c r="CFY3311" s="137"/>
      <c r="CFZ3311" s="137"/>
      <c r="CGA3311" s="137"/>
      <c r="CGB3311" s="137"/>
      <c r="CGC3311" s="137"/>
      <c r="CGD3311" s="137"/>
      <c r="CGE3311" s="137"/>
      <c r="CGF3311" s="137"/>
      <c r="CGG3311" s="137"/>
      <c r="CGH3311" s="137"/>
      <c r="CGI3311" s="137"/>
      <c r="CGJ3311" s="137"/>
      <c r="CGK3311" s="137"/>
      <c r="CGL3311" s="137"/>
      <c r="CGM3311" s="137"/>
      <c r="CGN3311" s="137"/>
      <c r="CGO3311" s="137"/>
      <c r="CGP3311" s="137"/>
      <c r="CGQ3311" s="137"/>
      <c r="CGR3311" s="137"/>
      <c r="CGS3311" s="137"/>
      <c r="CGT3311" s="137"/>
      <c r="CGU3311" s="137"/>
      <c r="CGV3311" s="137"/>
      <c r="CGW3311" s="137"/>
      <c r="CGX3311" s="137"/>
      <c r="CGY3311" s="137"/>
      <c r="CGZ3311" s="137"/>
      <c r="CHA3311" s="137"/>
      <c r="CHB3311" s="137"/>
      <c r="CHC3311" s="137"/>
      <c r="CHD3311" s="137"/>
      <c r="CHE3311" s="137"/>
      <c r="CHF3311" s="137"/>
      <c r="CHG3311" s="137"/>
      <c r="CHH3311" s="137"/>
      <c r="CHI3311" s="137"/>
      <c r="CHJ3311" s="137"/>
      <c r="CHK3311" s="137"/>
      <c r="CHL3311" s="137"/>
      <c r="CHM3311" s="137"/>
      <c r="CHN3311" s="137"/>
      <c r="CHO3311" s="137"/>
      <c r="CHP3311" s="137"/>
      <c r="CHQ3311" s="137"/>
      <c r="CHR3311" s="137"/>
      <c r="CHS3311" s="137"/>
      <c r="CHT3311" s="137"/>
      <c r="CHU3311" s="137"/>
      <c r="CHV3311" s="137"/>
      <c r="CHW3311" s="137"/>
      <c r="CHX3311" s="137"/>
      <c r="CHY3311" s="137"/>
      <c r="CHZ3311" s="137"/>
      <c r="CIA3311" s="137"/>
      <c r="CIB3311" s="137"/>
      <c r="CIC3311" s="137"/>
      <c r="CID3311" s="137"/>
      <c r="CIE3311" s="137"/>
      <c r="CIF3311" s="137"/>
      <c r="CIG3311" s="137"/>
      <c r="CIH3311" s="137"/>
      <c r="CII3311" s="137"/>
      <c r="CIJ3311" s="137"/>
      <c r="CIK3311" s="137"/>
      <c r="CIL3311" s="137"/>
      <c r="CIM3311" s="137"/>
      <c r="CIN3311" s="137"/>
      <c r="CIO3311" s="137"/>
      <c r="CIP3311" s="137"/>
      <c r="CIQ3311" s="137"/>
      <c r="CIR3311" s="137"/>
      <c r="CIS3311" s="137"/>
      <c r="CIT3311" s="137"/>
      <c r="CIU3311" s="137"/>
      <c r="CIV3311" s="137"/>
      <c r="CIW3311" s="137"/>
      <c r="CIX3311" s="137"/>
      <c r="CIY3311" s="137"/>
      <c r="CIZ3311" s="137"/>
      <c r="CJA3311" s="137"/>
      <c r="CJB3311" s="137"/>
      <c r="CJC3311" s="137"/>
      <c r="CJD3311" s="137"/>
      <c r="CJE3311" s="137"/>
      <c r="CJF3311" s="137"/>
      <c r="CJG3311" s="137"/>
      <c r="CJH3311" s="137"/>
      <c r="CJI3311" s="137"/>
      <c r="CJJ3311" s="137"/>
      <c r="CJK3311" s="137"/>
      <c r="CJL3311" s="137"/>
      <c r="CJM3311" s="137"/>
      <c r="CJN3311" s="137"/>
      <c r="CJO3311" s="137"/>
      <c r="CJP3311" s="137"/>
      <c r="CJQ3311" s="137"/>
      <c r="CJR3311" s="137"/>
      <c r="CJS3311" s="137"/>
      <c r="CJT3311" s="137"/>
      <c r="CJU3311" s="137"/>
      <c r="CJV3311" s="137"/>
      <c r="CJW3311" s="137"/>
      <c r="CJX3311" s="137"/>
      <c r="CJY3311" s="137"/>
      <c r="CJZ3311" s="137"/>
      <c r="CKA3311" s="137"/>
      <c r="CKB3311" s="137"/>
      <c r="CKC3311" s="137"/>
      <c r="CKD3311" s="137"/>
      <c r="CKE3311" s="137"/>
      <c r="CKF3311" s="137"/>
      <c r="CKG3311" s="137"/>
      <c r="CKH3311" s="137"/>
      <c r="CKI3311" s="137"/>
      <c r="CKJ3311" s="137"/>
      <c r="CKK3311" s="137"/>
      <c r="CKL3311" s="137"/>
      <c r="CKM3311" s="137"/>
      <c r="CKN3311" s="137"/>
      <c r="CKO3311" s="137"/>
      <c r="CKP3311" s="137"/>
      <c r="CKQ3311" s="137"/>
      <c r="CKR3311" s="137"/>
      <c r="CKS3311" s="137"/>
      <c r="CKT3311" s="137"/>
      <c r="CKU3311" s="137"/>
      <c r="CKV3311" s="137"/>
      <c r="CKW3311" s="137"/>
      <c r="CKX3311" s="137"/>
      <c r="CKY3311" s="137"/>
      <c r="CKZ3311" s="137"/>
      <c r="CLA3311" s="137"/>
      <c r="CLB3311" s="137"/>
      <c r="CLC3311" s="137"/>
      <c r="CLD3311" s="137"/>
      <c r="CLE3311" s="137"/>
      <c r="CLF3311" s="137"/>
      <c r="CLG3311" s="137"/>
      <c r="CLH3311" s="137"/>
      <c r="CLI3311" s="137"/>
      <c r="CLJ3311" s="137"/>
      <c r="CLK3311" s="137"/>
      <c r="CLL3311" s="137"/>
      <c r="CLM3311" s="137"/>
      <c r="CLN3311" s="137"/>
      <c r="CLO3311" s="137"/>
      <c r="CLP3311" s="137"/>
      <c r="CLQ3311" s="137"/>
      <c r="CLR3311" s="137"/>
      <c r="CLS3311" s="137"/>
      <c r="CLT3311" s="137"/>
      <c r="CLU3311" s="137"/>
      <c r="CLV3311" s="137"/>
      <c r="CLW3311" s="137"/>
      <c r="CLX3311" s="137"/>
      <c r="CLY3311" s="137"/>
      <c r="CLZ3311" s="137"/>
      <c r="CMA3311" s="137"/>
      <c r="CMB3311" s="137"/>
      <c r="CMC3311" s="137"/>
      <c r="CMD3311" s="137"/>
      <c r="CME3311" s="137"/>
      <c r="CMF3311" s="137"/>
      <c r="CMG3311" s="137"/>
      <c r="CMH3311" s="137"/>
      <c r="CMI3311" s="137"/>
      <c r="CMJ3311" s="137"/>
      <c r="CMK3311" s="137"/>
      <c r="CML3311" s="137"/>
      <c r="CMM3311" s="137"/>
      <c r="CMN3311" s="137"/>
      <c r="CMO3311" s="137"/>
      <c r="CMP3311" s="137"/>
      <c r="CMQ3311" s="137"/>
      <c r="CMR3311" s="137"/>
      <c r="CMS3311" s="137"/>
      <c r="CMT3311" s="137"/>
      <c r="CMU3311" s="137"/>
      <c r="CMV3311" s="137"/>
      <c r="CMW3311" s="137"/>
      <c r="CMX3311" s="137"/>
      <c r="CMY3311" s="137"/>
      <c r="CMZ3311" s="137"/>
      <c r="CNA3311" s="137"/>
      <c r="CNB3311" s="137"/>
      <c r="CNC3311" s="137"/>
      <c r="CND3311" s="137"/>
      <c r="CNE3311" s="137"/>
      <c r="CNF3311" s="137"/>
      <c r="CNG3311" s="137"/>
      <c r="CNH3311" s="137"/>
      <c r="CNI3311" s="137"/>
      <c r="CNJ3311" s="137"/>
      <c r="CNK3311" s="137"/>
      <c r="CNL3311" s="137"/>
      <c r="CNM3311" s="137"/>
      <c r="CNN3311" s="137"/>
      <c r="CNO3311" s="137"/>
      <c r="CNP3311" s="137"/>
      <c r="CNQ3311" s="137"/>
      <c r="CNR3311" s="137"/>
      <c r="CNS3311" s="137"/>
      <c r="CNT3311" s="137"/>
      <c r="CNU3311" s="137"/>
      <c r="CNV3311" s="137"/>
      <c r="CNW3311" s="137"/>
      <c r="CNX3311" s="137"/>
      <c r="CNY3311" s="137"/>
      <c r="CNZ3311" s="137"/>
      <c r="COA3311" s="137"/>
      <c r="COB3311" s="137"/>
      <c r="COC3311" s="137"/>
      <c r="COD3311" s="137"/>
      <c r="COE3311" s="137"/>
      <c r="COF3311" s="137"/>
      <c r="COG3311" s="137"/>
      <c r="COH3311" s="137"/>
      <c r="COI3311" s="137"/>
      <c r="COJ3311" s="137"/>
      <c r="COK3311" s="137"/>
      <c r="COL3311" s="137"/>
      <c r="COM3311" s="137"/>
      <c r="CON3311" s="137"/>
      <c r="COO3311" s="137"/>
      <c r="COP3311" s="137"/>
      <c r="COQ3311" s="137"/>
      <c r="COR3311" s="137"/>
      <c r="COS3311" s="137"/>
      <c r="COT3311" s="137"/>
      <c r="COU3311" s="137"/>
      <c r="COV3311" s="137"/>
      <c r="COW3311" s="137"/>
      <c r="COX3311" s="137"/>
      <c r="COY3311" s="137"/>
      <c r="COZ3311" s="137"/>
      <c r="CPA3311" s="137"/>
      <c r="CPB3311" s="137"/>
      <c r="CPC3311" s="137"/>
      <c r="CPD3311" s="137"/>
      <c r="CPE3311" s="137"/>
      <c r="CPF3311" s="137"/>
      <c r="CPG3311" s="137"/>
      <c r="CPH3311" s="137"/>
      <c r="CPI3311" s="137"/>
      <c r="CPJ3311" s="137"/>
      <c r="CPK3311" s="137"/>
      <c r="CPL3311" s="137"/>
      <c r="CPM3311" s="137"/>
      <c r="CPN3311" s="137"/>
      <c r="CPO3311" s="137"/>
      <c r="CPP3311" s="137"/>
      <c r="CPQ3311" s="137"/>
      <c r="CPR3311" s="137"/>
      <c r="CPS3311" s="137"/>
      <c r="CPT3311" s="137"/>
      <c r="CPU3311" s="137"/>
      <c r="CPV3311" s="137"/>
      <c r="CPW3311" s="137"/>
      <c r="CPX3311" s="137"/>
      <c r="CPY3311" s="137"/>
      <c r="CPZ3311" s="137"/>
      <c r="CQA3311" s="137"/>
      <c r="CQB3311" s="137"/>
      <c r="CQC3311" s="137"/>
      <c r="CQD3311" s="137"/>
      <c r="CQE3311" s="137"/>
      <c r="CQF3311" s="137"/>
      <c r="CQG3311" s="137"/>
      <c r="CQH3311" s="137"/>
      <c r="CQI3311" s="137"/>
      <c r="CQJ3311" s="137"/>
      <c r="CQK3311" s="137"/>
      <c r="CQL3311" s="137"/>
      <c r="CQM3311" s="137"/>
      <c r="CQN3311" s="137"/>
      <c r="CQO3311" s="137"/>
      <c r="CQP3311" s="137"/>
      <c r="CQQ3311" s="137"/>
      <c r="CQR3311" s="137"/>
      <c r="CQS3311" s="137"/>
      <c r="CQT3311" s="137"/>
      <c r="CQU3311" s="137"/>
      <c r="CQV3311" s="137"/>
      <c r="CQW3311" s="137"/>
      <c r="CQX3311" s="137"/>
      <c r="CQY3311" s="137"/>
      <c r="CQZ3311" s="137"/>
      <c r="CRA3311" s="137"/>
      <c r="CRB3311" s="137"/>
      <c r="CRC3311" s="137"/>
      <c r="CRD3311" s="137"/>
      <c r="CRE3311" s="137"/>
      <c r="CRF3311" s="137"/>
      <c r="CRG3311" s="137"/>
      <c r="CRH3311" s="137"/>
      <c r="CRI3311" s="137"/>
      <c r="CRJ3311" s="137"/>
      <c r="CRK3311" s="137"/>
      <c r="CRL3311" s="137"/>
      <c r="CRM3311" s="137"/>
      <c r="CRN3311" s="137"/>
      <c r="CRO3311" s="137"/>
      <c r="CRP3311" s="137"/>
      <c r="CRQ3311" s="137"/>
      <c r="CRR3311" s="137"/>
      <c r="CRS3311" s="137"/>
      <c r="CRT3311" s="137"/>
      <c r="CRU3311" s="137"/>
      <c r="CRV3311" s="137"/>
      <c r="CRW3311" s="137"/>
      <c r="CRX3311" s="137"/>
      <c r="CRY3311" s="137"/>
      <c r="CRZ3311" s="137"/>
      <c r="CSA3311" s="137"/>
      <c r="CSB3311" s="137"/>
      <c r="CSC3311" s="137"/>
      <c r="CSD3311" s="137"/>
      <c r="CSE3311" s="137"/>
      <c r="CSF3311" s="137"/>
      <c r="CSG3311" s="137"/>
      <c r="CSH3311" s="137"/>
      <c r="CSI3311" s="137"/>
      <c r="CSJ3311" s="137"/>
      <c r="CSK3311" s="137"/>
      <c r="CSL3311" s="137"/>
      <c r="CSM3311" s="137"/>
      <c r="CSN3311" s="137"/>
      <c r="CSO3311" s="137"/>
      <c r="CSP3311" s="137"/>
      <c r="CSQ3311" s="137"/>
      <c r="CSR3311" s="137"/>
      <c r="CSS3311" s="137"/>
      <c r="CST3311" s="137"/>
      <c r="CSU3311" s="137"/>
      <c r="CSV3311" s="137"/>
      <c r="CSW3311" s="137"/>
      <c r="CSX3311" s="137"/>
      <c r="CSY3311" s="137"/>
      <c r="CSZ3311" s="137"/>
      <c r="CTA3311" s="137"/>
      <c r="CTB3311" s="137"/>
      <c r="CTC3311" s="137"/>
      <c r="CTD3311" s="137"/>
      <c r="CTE3311" s="137"/>
      <c r="CTF3311" s="137"/>
      <c r="CTG3311" s="137"/>
      <c r="CTH3311" s="137"/>
      <c r="CTI3311" s="137"/>
      <c r="CTJ3311" s="137"/>
      <c r="CTK3311" s="137"/>
      <c r="CTL3311" s="137"/>
      <c r="CTM3311" s="137"/>
      <c r="CTN3311" s="137"/>
      <c r="CTO3311" s="137"/>
      <c r="CTP3311" s="137"/>
      <c r="CTQ3311" s="137"/>
      <c r="CTR3311" s="137"/>
      <c r="CTS3311" s="137"/>
      <c r="CTT3311" s="137"/>
      <c r="CTU3311" s="137"/>
      <c r="CTV3311" s="137"/>
      <c r="CTW3311" s="137"/>
      <c r="CTX3311" s="137"/>
      <c r="CTY3311" s="137"/>
      <c r="CTZ3311" s="137"/>
      <c r="CUA3311" s="137"/>
      <c r="CUB3311" s="137"/>
      <c r="CUC3311" s="137"/>
      <c r="CUD3311" s="137"/>
      <c r="CUE3311" s="137"/>
      <c r="CUF3311" s="137"/>
      <c r="CUG3311" s="137"/>
      <c r="CUH3311" s="137"/>
      <c r="CUI3311" s="137"/>
      <c r="CUJ3311" s="137"/>
      <c r="CUK3311" s="137"/>
      <c r="CUL3311" s="137"/>
      <c r="CUM3311" s="137"/>
      <c r="CUN3311" s="137"/>
      <c r="CUO3311" s="137"/>
      <c r="CUP3311" s="137"/>
      <c r="CUQ3311" s="137"/>
      <c r="CUR3311" s="137"/>
      <c r="CUS3311" s="137"/>
      <c r="CUT3311" s="137"/>
      <c r="CUU3311" s="137"/>
      <c r="CUV3311" s="137"/>
      <c r="CUW3311" s="137"/>
      <c r="CUX3311" s="137"/>
      <c r="CUY3311" s="137"/>
      <c r="CUZ3311" s="137"/>
      <c r="CVA3311" s="137"/>
      <c r="CVB3311" s="137"/>
      <c r="CVC3311" s="137"/>
      <c r="CVD3311" s="137"/>
      <c r="CVE3311" s="137"/>
      <c r="CVF3311" s="137"/>
      <c r="CVG3311" s="137"/>
      <c r="CVH3311" s="137"/>
      <c r="CVI3311" s="137"/>
      <c r="CVJ3311" s="137"/>
      <c r="CVK3311" s="137"/>
      <c r="CVL3311" s="137"/>
      <c r="CVM3311" s="137"/>
      <c r="CVN3311" s="137"/>
      <c r="CVO3311" s="137"/>
      <c r="CVP3311" s="137"/>
      <c r="CVQ3311" s="137"/>
      <c r="CVR3311" s="137"/>
      <c r="CVS3311" s="137"/>
      <c r="CVT3311" s="137"/>
      <c r="CVU3311" s="137"/>
      <c r="CVV3311" s="137"/>
      <c r="CVW3311" s="137"/>
      <c r="CVX3311" s="137"/>
      <c r="CVY3311" s="137"/>
      <c r="CVZ3311" s="137"/>
      <c r="CWA3311" s="137"/>
      <c r="CWB3311" s="137"/>
      <c r="CWC3311" s="137"/>
      <c r="CWD3311" s="137"/>
      <c r="CWE3311" s="137"/>
      <c r="CWF3311" s="137"/>
      <c r="CWG3311" s="137"/>
      <c r="CWH3311" s="137"/>
      <c r="CWI3311" s="137"/>
      <c r="CWJ3311" s="137"/>
      <c r="CWK3311" s="137"/>
      <c r="CWL3311" s="137"/>
      <c r="CWM3311" s="137"/>
      <c r="CWN3311" s="137"/>
      <c r="CWO3311" s="137"/>
      <c r="CWP3311" s="137"/>
      <c r="CWQ3311" s="137"/>
      <c r="CWR3311" s="137"/>
      <c r="CWS3311" s="137"/>
      <c r="CWT3311" s="137"/>
      <c r="CWU3311" s="137"/>
      <c r="CWV3311" s="137"/>
      <c r="CWW3311" s="137"/>
      <c r="CWX3311" s="137"/>
      <c r="CWY3311" s="137"/>
      <c r="CWZ3311" s="137"/>
      <c r="CXA3311" s="137"/>
      <c r="CXB3311" s="137"/>
      <c r="CXC3311" s="137"/>
      <c r="CXD3311" s="137"/>
      <c r="CXE3311" s="137"/>
      <c r="CXF3311" s="137"/>
      <c r="CXG3311" s="137"/>
      <c r="CXH3311" s="137"/>
      <c r="CXI3311" s="137"/>
      <c r="CXJ3311" s="137"/>
      <c r="CXK3311" s="137"/>
      <c r="CXL3311" s="137"/>
      <c r="CXM3311" s="137"/>
      <c r="CXN3311" s="137"/>
      <c r="CXO3311" s="137"/>
      <c r="CXP3311" s="137"/>
      <c r="CXQ3311" s="137"/>
      <c r="CXR3311" s="137"/>
      <c r="CXS3311" s="137"/>
      <c r="CXT3311" s="137"/>
      <c r="CXU3311" s="137"/>
      <c r="CXV3311" s="137"/>
      <c r="CXW3311" s="137"/>
      <c r="CXX3311" s="137"/>
      <c r="CXY3311" s="137"/>
      <c r="CXZ3311" s="137"/>
      <c r="CYA3311" s="137"/>
      <c r="CYB3311" s="137"/>
      <c r="CYC3311" s="137"/>
      <c r="CYD3311" s="137"/>
      <c r="CYE3311" s="137"/>
      <c r="CYF3311" s="137"/>
      <c r="CYG3311" s="137"/>
      <c r="CYH3311" s="137"/>
      <c r="CYI3311" s="137"/>
      <c r="CYJ3311" s="137"/>
      <c r="CYK3311" s="137"/>
      <c r="CYL3311" s="137"/>
      <c r="CYM3311" s="137"/>
      <c r="CYN3311" s="137"/>
      <c r="CYO3311" s="137"/>
      <c r="CYP3311" s="137"/>
      <c r="CYQ3311" s="137"/>
      <c r="CYR3311" s="137"/>
      <c r="CYS3311" s="137"/>
      <c r="CYT3311" s="137"/>
      <c r="CYU3311" s="137"/>
      <c r="CYV3311" s="137"/>
      <c r="CYW3311" s="137"/>
      <c r="CYX3311" s="137"/>
      <c r="CYY3311" s="137"/>
      <c r="CYZ3311" s="137"/>
      <c r="CZA3311" s="137"/>
      <c r="CZB3311" s="137"/>
      <c r="CZC3311" s="137"/>
      <c r="CZD3311" s="137"/>
      <c r="CZE3311" s="137"/>
      <c r="CZF3311" s="137"/>
      <c r="CZG3311" s="137"/>
      <c r="CZH3311" s="137"/>
      <c r="CZI3311" s="137"/>
      <c r="CZJ3311" s="137"/>
      <c r="CZK3311" s="137"/>
      <c r="CZL3311" s="137"/>
      <c r="CZM3311" s="137"/>
      <c r="CZN3311" s="137"/>
      <c r="CZO3311" s="137"/>
      <c r="CZP3311" s="137"/>
      <c r="CZQ3311" s="137"/>
      <c r="CZR3311" s="137"/>
      <c r="CZS3311" s="137"/>
      <c r="CZT3311" s="137"/>
      <c r="CZU3311" s="137"/>
      <c r="CZV3311" s="137"/>
      <c r="CZW3311" s="137"/>
      <c r="CZX3311" s="137"/>
      <c r="CZY3311" s="137"/>
      <c r="CZZ3311" s="137"/>
      <c r="DAA3311" s="137"/>
      <c r="DAB3311" s="137"/>
      <c r="DAC3311" s="137"/>
      <c r="DAD3311" s="137"/>
      <c r="DAE3311" s="137"/>
      <c r="DAF3311" s="137"/>
      <c r="DAG3311" s="137"/>
      <c r="DAH3311" s="137"/>
      <c r="DAI3311" s="137"/>
      <c r="DAJ3311" s="137"/>
      <c r="DAK3311" s="137"/>
      <c r="DAL3311" s="137"/>
      <c r="DAM3311" s="137"/>
      <c r="DAN3311" s="137"/>
      <c r="DAO3311" s="137"/>
      <c r="DAP3311" s="137"/>
      <c r="DAQ3311" s="137"/>
      <c r="DAR3311" s="137"/>
      <c r="DAS3311" s="137"/>
      <c r="DAT3311" s="137"/>
      <c r="DAU3311" s="137"/>
      <c r="DAV3311" s="137"/>
      <c r="DAW3311" s="137"/>
      <c r="DAX3311" s="137"/>
      <c r="DAY3311" s="137"/>
      <c r="DAZ3311" s="137"/>
      <c r="DBA3311" s="137"/>
      <c r="DBB3311" s="137"/>
      <c r="DBC3311" s="137"/>
      <c r="DBD3311" s="137"/>
      <c r="DBE3311" s="137"/>
      <c r="DBF3311" s="137"/>
      <c r="DBG3311" s="137"/>
      <c r="DBH3311" s="137"/>
      <c r="DBI3311" s="137"/>
      <c r="DBJ3311" s="137"/>
      <c r="DBK3311" s="137"/>
      <c r="DBL3311" s="137"/>
      <c r="DBM3311" s="137"/>
      <c r="DBN3311" s="137"/>
      <c r="DBO3311" s="137"/>
      <c r="DBP3311" s="137"/>
      <c r="DBQ3311" s="137"/>
      <c r="DBR3311" s="137"/>
      <c r="DBS3311" s="137"/>
      <c r="DBT3311" s="137"/>
      <c r="DBU3311" s="137"/>
      <c r="DBV3311" s="137"/>
      <c r="DBW3311" s="137"/>
      <c r="DBX3311" s="137"/>
      <c r="DBY3311" s="137"/>
      <c r="DBZ3311" s="137"/>
      <c r="DCA3311" s="137"/>
      <c r="DCB3311" s="137"/>
      <c r="DCC3311" s="137"/>
      <c r="DCD3311" s="137"/>
      <c r="DCE3311" s="137"/>
      <c r="DCF3311" s="137"/>
      <c r="DCG3311" s="137"/>
      <c r="DCH3311" s="137"/>
      <c r="DCI3311" s="137"/>
      <c r="DCJ3311" s="137"/>
      <c r="DCK3311" s="137"/>
      <c r="DCL3311" s="137"/>
      <c r="DCM3311" s="137"/>
      <c r="DCN3311" s="137"/>
      <c r="DCO3311" s="137"/>
      <c r="DCP3311" s="137"/>
      <c r="DCQ3311" s="137"/>
      <c r="DCR3311" s="137"/>
      <c r="DCS3311" s="137"/>
      <c r="DCT3311" s="137"/>
      <c r="DCU3311" s="137"/>
      <c r="DCV3311" s="137"/>
      <c r="DCW3311" s="137"/>
      <c r="DCX3311" s="137"/>
      <c r="DCY3311" s="137"/>
      <c r="DCZ3311" s="137"/>
      <c r="DDA3311" s="137"/>
      <c r="DDB3311" s="137"/>
      <c r="DDC3311" s="137"/>
      <c r="DDD3311" s="137"/>
      <c r="DDE3311" s="137"/>
      <c r="DDF3311" s="137"/>
      <c r="DDG3311" s="137"/>
      <c r="DDH3311" s="137"/>
      <c r="DDI3311" s="137"/>
      <c r="DDJ3311" s="137"/>
      <c r="DDK3311" s="137"/>
      <c r="DDL3311" s="137"/>
      <c r="DDM3311" s="137"/>
      <c r="DDN3311" s="137"/>
      <c r="DDO3311" s="137"/>
      <c r="DDP3311" s="137"/>
      <c r="DDQ3311" s="137"/>
      <c r="DDR3311" s="137"/>
      <c r="DDS3311" s="137"/>
      <c r="DDT3311" s="137"/>
      <c r="DDU3311" s="137"/>
      <c r="DDV3311" s="137"/>
      <c r="DDW3311" s="137"/>
      <c r="DDX3311" s="137"/>
      <c r="DDY3311" s="137"/>
      <c r="DDZ3311" s="137"/>
      <c r="DEA3311" s="137"/>
      <c r="DEB3311" s="137"/>
      <c r="DEC3311" s="137"/>
      <c r="DED3311" s="137"/>
      <c r="DEE3311" s="137"/>
      <c r="DEF3311" s="137"/>
      <c r="DEG3311" s="137"/>
      <c r="DEH3311" s="137"/>
      <c r="DEI3311" s="137"/>
      <c r="DEJ3311" s="137"/>
      <c r="DEK3311" s="137"/>
      <c r="DEL3311" s="137"/>
      <c r="DEM3311" s="137"/>
      <c r="DEN3311" s="137"/>
      <c r="DEO3311" s="137"/>
      <c r="DEP3311" s="137"/>
      <c r="DEQ3311" s="137"/>
      <c r="DER3311" s="137"/>
      <c r="DES3311" s="137"/>
      <c r="DET3311" s="137"/>
      <c r="DEU3311" s="137"/>
      <c r="DEV3311" s="137"/>
      <c r="DEW3311" s="137"/>
      <c r="DEX3311" s="137"/>
      <c r="DEY3311" s="137"/>
      <c r="DEZ3311" s="137"/>
      <c r="DFA3311" s="137"/>
      <c r="DFB3311" s="137"/>
      <c r="DFC3311" s="137"/>
      <c r="DFD3311" s="137"/>
      <c r="DFE3311" s="137"/>
      <c r="DFF3311" s="137"/>
      <c r="DFG3311" s="137"/>
      <c r="DFH3311" s="137"/>
      <c r="DFI3311" s="137"/>
      <c r="DFJ3311" s="137"/>
      <c r="DFK3311" s="137"/>
      <c r="DFL3311" s="137"/>
      <c r="DFM3311" s="137"/>
      <c r="DFN3311" s="137"/>
      <c r="DFO3311" s="137"/>
      <c r="DFP3311" s="137"/>
      <c r="DFQ3311" s="137"/>
      <c r="DFR3311" s="137"/>
      <c r="DFS3311" s="137"/>
      <c r="DFT3311" s="137"/>
      <c r="DFU3311" s="137"/>
      <c r="DFV3311" s="137"/>
      <c r="DFW3311" s="137"/>
      <c r="DFX3311" s="137"/>
      <c r="DFY3311" s="137"/>
      <c r="DFZ3311" s="137"/>
      <c r="DGA3311" s="137"/>
      <c r="DGB3311" s="137"/>
      <c r="DGC3311" s="137"/>
      <c r="DGD3311" s="137"/>
      <c r="DGE3311" s="137"/>
      <c r="DGF3311" s="137"/>
      <c r="DGG3311" s="137"/>
      <c r="DGH3311" s="137"/>
      <c r="DGI3311" s="137"/>
      <c r="DGJ3311" s="137"/>
      <c r="DGK3311" s="137"/>
      <c r="DGL3311" s="137"/>
      <c r="DGM3311" s="137"/>
      <c r="DGN3311" s="137"/>
      <c r="DGO3311" s="137"/>
      <c r="DGP3311" s="137"/>
      <c r="DGQ3311" s="137"/>
      <c r="DGR3311" s="137"/>
      <c r="DGS3311" s="137"/>
      <c r="DGT3311" s="137"/>
      <c r="DGU3311" s="137"/>
      <c r="DGV3311" s="137"/>
      <c r="DGW3311" s="137"/>
      <c r="DGX3311" s="137"/>
      <c r="DGY3311" s="137"/>
      <c r="DGZ3311" s="137"/>
      <c r="DHA3311" s="137"/>
      <c r="DHB3311" s="137"/>
      <c r="DHC3311" s="137"/>
      <c r="DHD3311" s="137"/>
      <c r="DHE3311" s="137"/>
      <c r="DHF3311" s="137"/>
      <c r="DHG3311" s="137"/>
      <c r="DHH3311" s="137"/>
      <c r="DHI3311" s="137"/>
      <c r="DHJ3311" s="137"/>
      <c r="DHK3311" s="137"/>
      <c r="DHL3311" s="137"/>
      <c r="DHM3311" s="137"/>
      <c r="DHN3311" s="137"/>
      <c r="DHO3311" s="137"/>
    </row>
    <row r="3312" spans="1:2927" s="148" customFormat="1" ht="26.4" customHeight="1" outlineLevel="1" x14ac:dyDescent="0.35">
      <c r="A3312" s="83" t="s">
        <v>4566</v>
      </c>
      <c r="B3312" s="84" t="s">
        <v>90</v>
      </c>
      <c r="C3312" s="85"/>
      <c r="D3312" s="86"/>
      <c r="E3312" s="101"/>
      <c r="F3312" s="101"/>
      <c r="G3312" s="101"/>
      <c r="H3312" s="101"/>
      <c r="I3312" s="101">
        <f t="shared" si="201"/>
        <v>0</v>
      </c>
      <c r="J3312" s="101"/>
      <c r="K3312" s="101"/>
      <c r="L3312" s="101"/>
      <c r="M3312" s="101"/>
      <c r="N3312" s="101">
        <f t="shared" si="200"/>
        <v>0</v>
      </c>
      <c r="O3312" s="88">
        <v>46064</v>
      </c>
      <c r="P3312" s="88">
        <v>46071</v>
      </c>
      <c r="Q3312" s="89">
        <v>0.05</v>
      </c>
      <c r="R3312" s="90" t="s">
        <v>33</v>
      </c>
      <c r="S3312" s="91"/>
      <c r="T3312" s="91"/>
      <c r="U3312" s="102"/>
      <c r="V3312" s="137"/>
      <c r="W3312" s="137"/>
      <c r="X3312" s="137"/>
      <c r="Y3312" s="137"/>
      <c r="Z3312" s="137"/>
      <c r="AA3312" s="137"/>
      <c r="AB3312" s="137"/>
      <c r="AC3312" s="137"/>
      <c r="AD3312" s="137"/>
      <c r="AE3312" s="137"/>
      <c r="AF3312" s="137"/>
      <c r="AG3312" s="137"/>
      <c r="AH3312" s="137"/>
      <c r="AI3312" s="137"/>
      <c r="AJ3312" s="137"/>
      <c r="AK3312" s="137"/>
      <c r="AL3312" s="137"/>
      <c r="AM3312" s="137"/>
      <c r="AN3312" s="137"/>
      <c r="AO3312" s="137"/>
      <c r="AP3312" s="137"/>
      <c r="AQ3312" s="137"/>
      <c r="AR3312" s="137"/>
      <c r="AS3312" s="137"/>
      <c r="AT3312" s="137"/>
      <c r="AU3312" s="137"/>
      <c r="AV3312" s="137"/>
      <c r="AW3312" s="137"/>
      <c r="AX3312" s="137"/>
      <c r="AY3312" s="137"/>
      <c r="AZ3312" s="137"/>
      <c r="BA3312" s="137"/>
      <c r="BB3312" s="137"/>
      <c r="BC3312" s="137"/>
      <c r="BD3312" s="137"/>
      <c r="BE3312" s="137"/>
      <c r="BF3312" s="137"/>
      <c r="BG3312" s="137"/>
      <c r="BH3312" s="137"/>
      <c r="BI3312" s="137"/>
      <c r="BJ3312" s="137"/>
      <c r="BK3312" s="137"/>
      <c r="BL3312" s="137"/>
      <c r="BM3312" s="137"/>
      <c r="BN3312" s="137"/>
      <c r="BO3312" s="137"/>
      <c r="BP3312" s="137"/>
      <c r="BQ3312" s="137"/>
      <c r="BR3312" s="137"/>
      <c r="BS3312" s="137"/>
      <c r="BT3312" s="137"/>
      <c r="BU3312" s="137"/>
      <c r="BV3312" s="137"/>
      <c r="BW3312" s="137"/>
      <c r="BX3312" s="137"/>
      <c r="BY3312" s="137"/>
      <c r="BZ3312" s="137"/>
      <c r="CA3312" s="137"/>
      <c r="CB3312" s="137"/>
      <c r="CC3312" s="137"/>
      <c r="CD3312" s="137"/>
      <c r="CE3312" s="137"/>
      <c r="CF3312" s="137"/>
      <c r="CG3312" s="137"/>
      <c r="CH3312" s="137"/>
      <c r="CI3312" s="137"/>
      <c r="CJ3312" s="137"/>
      <c r="CK3312" s="137"/>
      <c r="CL3312" s="137"/>
      <c r="CM3312" s="137"/>
      <c r="CN3312" s="137"/>
      <c r="CO3312" s="137"/>
      <c r="CP3312" s="137"/>
      <c r="CQ3312" s="137"/>
      <c r="CR3312" s="137"/>
      <c r="CS3312" s="137"/>
      <c r="CT3312" s="137"/>
      <c r="CU3312" s="137"/>
      <c r="CV3312" s="137"/>
      <c r="CW3312" s="137"/>
      <c r="CX3312" s="137"/>
      <c r="CY3312" s="137"/>
      <c r="CZ3312" s="137"/>
      <c r="DA3312" s="137"/>
      <c r="DB3312" s="137"/>
      <c r="DC3312" s="137"/>
      <c r="DD3312" s="137"/>
      <c r="DE3312" s="137"/>
      <c r="DF3312" s="137"/>
      <c r="DG3312" s="137"/>
      <c r="DH3312" s="137"/>
      <c r="DI3312" s="137"/>
      <c r="DJ3312" s="137"/>
      <c r="DK3312" s="137"/>
      <c r="DL3312" s="137"/>
      <c r="DM3312" s="137"/>
      <c r="DN3312" s="137"/>
      <c r="DO3312" s="137"/>
      <c r="DP3312" s="137"/>
      <c r="DQ3312" s="137"/>
      <c r="DR3312" s="137"/>
      <c r="DS3312" s="137"/>
      <c r="DT3312" s="137"/>
      <c r="DU3312" s="137"/>
      <c r="DV3312" s="137"/>
      <c r="DW3312" s="137"/>
      <c r="DX3312" s="137"/>
      <c r="DY3312" s="137"/>
      <c r="DZ3312" s="137"/>
      <c r="EA3312" s="137"/>
      <c r="EB3312" s="137"/>
      <c r="EC3312" s="137"/>
      <c r="ED3312" s="137"/>
      <c r="EE3312" s="137"/>
      <c r="EF3312" s="137"/>
      <c r="EG3312" s="137"/>
      <c r="EH3312" s="137"/>
      <c r="EI3312" s="137"/>
      <c r="EJ3312" s="137"/>
      <c r="EK3312" s="137"/>
      <c r="EL3312" s="137"/>
      <c r="EM3312" s="137"/>
      <c r="EN3312" s="137"/>
      <c r="EO3312" s="137"/>
      <c r="EP3312" s="137"/>
      <c r="EQ3312" s="137"/>
      <c r="ER3312" s="137"/>
      <c r="ES3312" s="137"/>
      <c r="ET3312" s="137"/>
      <c r="EU3312" s="137"/>
      <c r="EV3312" s="137"/>
      <c r="EW3312" s="137"/>
      <c r="EX3312" s="137"/>
      <c r="EY3312" s="137"/>
      <c r="EZ3312" s="137"/>
      <c r="FA3312" s="137"/>
      <c r="FB3312" s="137"/>
      <c r="FC3312" s="137"/>
      <c r="FD3312" s="137"/>
      <c r="FE3312" s="137"/>
      <c r="FF3312" s="137"/>
      <c r="FG3312" s="137"/>
      <c r="FH3312" s="137"/>
      <c r="FI3312" s="137"/>
      <c r="FJ3312" s="137"/>
      <c r="FK3312" s="137"/>
      <c r="FL3312" s="137"/>
      <c r="FM3312" s="137"/>
      <c r="FN3312" s="137"/>
      <c r="FO3312" s="137"/>
      <c r="FP3312" s="137"/>
      <c r="FQ3312" s="137"/>
      <c r="FR3312" s="137"/>
      <c r="FS3312" s="137"/>
      <c r="FT3312" s="137"/>
      <c r="FU3312" s="137"/>
      <c r="FV3312" s="137"/>
      <c r="FW3312" s="137"/>
      <c r="FX3312" s="137"/>
      <c r="FY3312" s="137"/>
      <c r="FZ3312" s="137"/>
      <c r="GA3312" s="137"/>
      <c r="GB3312" s="137"/>
      <c r="GC3312" s="137"/>
      <c r="GD3312" s="137"/>
      <c r="GE3312" s="137"/>
      <c r="GF3312" s="137"/>
      <c r="GG3312" s="137"/>
      <c r="GH3312" s="137"/>
      <c r="GI3312" s="137"/>
      <c r="GJ3312" s="137"/>
      <c r="GK3312" s="137"/>
      <c r="GL3312" s="137"/>
      <c r="GM3312" s="137"/>
      <c r="GN3312" s="137"/>
      <c r="GO3312" s="137"/>
      <c r="GP3312" s="137"/>
      <c r="GQ3312" s="137"/>
      <c r="GR3312" s="137"/>
      <c r="GS3312" s="137"/>
      <c r="GT3312" s="137"/>
      <c r="GU3312" s="137"/>
      <c r="GV3312" s="137"/>
      <c r="GW3312" s="137"/>
      <c r="GX3312" s="137"/>
      <c r="GY3312" s="137"/>
      <c r="GZ3312" s="137"/>
      <c r="HA3312" s="137"/>
      <c r="HB3312" s="137"/>
      <c r="HC3312" s="137"/>
      <c r="HD3312" s="137"/>
      <c r="HE3312" s="137"/>
      <c r="HF3312" s="137"/>
      <c r="HG3312" s="137"/>
      <c r="HH3312" s="137"/>
      <c r="HI3312" s="137"/>
      <c r="HJ3312" s="137"/>
      <c r="HK3312" s="137"/>
      <c r="HL3312" s="137"/>
      <c r="HM3312" s="137"/>
      <c r="HN3312" s="137"/>
      <c r="HO3312" s="137"/>
      <c r="HP3312" s="137"/>
      <c r="HQ3312" s="137"/>
      <c r="HR3312" s="137"/>
      <c r="HS3312" s="137"/>
      <c r="HT3312" s="137"/>
      <c r="HU3312" s="137"/>
      <c r="HV3312" s="137"/>
      <c r="HW3312" s="137"/>
      <c r="HX3312" s="137"/>
      <c r="HY3312" s="137"/>
      <c r="HZ3312" s="137"/>
      <c r="IA3312" s="137"/>
      <c r="IB3312" s="137"/>
      <c r="IC3312" s="137"/>
      <c r="ID3312" s="137"/>
      <c r="IE3312" s="137"/>
      <c r="IF3312" s="137"/>
      <c r="IG3312" s="137"/>
      <c r="IH3312" s="137"/>
      <c r="II3312" s="137"/>
      <c r="IJ3312" s="137"/>
      <c r="IK3312" s="137"/>
      <c r="IL3312" s="137"/>
      <c r="IM3312" s="137"/>
      <c r="IN3312" s="137"/>
      <c r="IO3312" s="137"/>
      <c r="IP3312" s="137"/>
      <c r="IQ3312" s="137"/>
      <c r="IR3312" s="137"/>
      <c r="IS3312" s="137"/>
      <c r="IT3312" s="137"/>
      <c r="IU3312" s="137"/>
      <c r="IV3312" s="137"/>
      <c r="IW3312" s="137"/>
      <c r="IX3312" s="137"/>
      <c r="IY3312" s="137"/>
      <c r="IZ3312" s="137"/>
      <c r="JA3312" s="137"/>
      <c r="JB3312" s="137"/>
      <c r="JC3312" s="137"/>
      <c r="JD3312" s="137"/>
      <c r="JE3312" s="137"/>
      <c r="JF3312" s="137"/>
      <c r="JG3312" s="137"/>
      <c r="JH3312" s="137"/>
      <c r="JI3312" s="137"/>
      <c r="JJ3312" s="137"/>
      <c r="JK3312" s="137"/>
      <c r="JL3312" s="137"/>
      <c r="JM3312" s="137"/>
      <c r="JN3312" s="137"/>
      <c r="JO3312" s="137"/>
      <c r="JP3312" s="137"/>
      <c r="JQ3312" s="137"/>
      <c r="JR3312" s="137"/>
      <c r="JS3312" s="137"/>
      <c r="JT3312" s="137"/>
      <c r="JU3312" s="137"/>
      <c r="JV3312" s="137"/>
      <c r="JW3312" s="137"/>
      <c r="JX3312" s="137"/>
      <c r="JY3312" s="137"/>
      <c r="JZ3312" s="137"/>
      <c r="KA3312" s="137"/>
      <c r="KB3312" s="137"/>
      <c r="KC3312" s="137"/>
      <c r="KD3312" s="137"/>
      <c r="KE3312" s="137"/>
      <c r="KF3312" s="137"/>
      <c r="KG3312" s="137"/>
      <c r="KH3312" s="137"/>
      <c r="KI3312" s="137"/>
      <c r="KJ3312" s="137"/>
      <c r="KK3312" s="137"/>
      <c r="KL3312" s="137"/>
      <c r="KM3312" s="137"/>
      <c r="KN3312" s="137"/>
      <c r="KO3312" s="137"/>
      <c r="KP3312" s="137"/>
      <c r="KQ3312" s="137"/>
      <c r="KR3312" s="137"/>
      <c r="KS3312" s="137"/>
      <c r="KT3312" s="137"/>
      <c r="KU3312" s="137"/>
      <c r="KV3312" s="137"/>
      <c r="KW3312" s="137"/>
      <c r="KX3312" s="137"/>
      <c r="KY3312" s="137"/>
      <c r="KZ3312" s="137"/>
      <c r="LA3312" s="137"/>
      <c r="LB3312" s="137"/>
      <c r="LC3312" s="137"/>
      <c r="LD3312" s="137"/>
      <c r="LE3312" s="137"/>
      <c r="LF3312" s="137"/>
      <c r="LG3312" s="137"/>
      <c r="LH3312" s="137"/>
      <c r="LI3312" s="137"/>
      <c r="LJ3312" s="137"/>
      <c r="LK3312" s="137"/>
      <c r="LL3312" s="137"/>
      <c r="LM3312" s="137"/>
      <c r="LN3312" s="137"/>
      <c r="LO3312" s="137"/>
      <c r="LP3312" s="137"/>
      <c r="LQ3312" s="137"/>
      <c r="LR3312" s="137"/>
      <c r="LS3312" s="137"/>
      <c r="LT3312" s="137"/>
      <c r="LU3312" s="137"/>
      <c r="LV3312" s="137"/>
      <c r="LW3312" s="137"/>
      <c r="LX3312" s="137"/>
      <c r="LY3312" s="137"/>
      <c r="LZ3312" s="137"/>
      <c r="MA3312" s="137"/>
      <c r="MB3312" s="137"/>
      <c r="MC3312" s="137"/>
      <c r="MD3312" s="137"/>
      <c r="ME3312" s="137"/>
      <c r="MF3312" s="137"/>
      <c r="MG3312" s="137"/>
      <c r="MH3312" s="137"/>
      <c r="MI3312" s="137"/>
      <c r="MJ3312" s="137"/>
      <c r="MK3312" s="137"/>
      <c r="ML3312" s="137"/>
      <c r="MM3312" s="137"/>
      <c r="MN3312" s="137"/>
      <c r="MO3312" s="137"/>
      <c r="MP3312" s="137"/>
      <c r="MQ3312" s="137"/>
      <c r="MR3312" s="137"/>
      <c r="MS3312" s="137"/>
      <c r="MT3312" s="137"/>
      <c r="MU3312" s="137"/>
      <c r="MV3312" s="137"/>
      <c r="MW3312" s="137"/>
      <c r="MX3312" s="137"/>
      <c r="MY3312" s="137"/>
      <c r="MZ3312" s="137"/>
      <c r="NA3312" s="137"/>
      <c r="NB3312" s="137"/>
      <c r="NC3312" s="137"/>
      <c r="ND3312" s="137"/>
      <c r="NE3312" s="137"/>
      <c r="NF3312" s="137"/>
      <c r="NG3312" s="137"/>
      <c r="NH3312" s="137"/>
      <c r="NI3312" s="137"/>
      <c r="NJ3312" s="137"/>
      <c r="NK3312" s="137"/>
      <c r="NL3312" s="137"/>
      <c r="NM3312" s="137"/>
      <c r="NN3312" s="137"/>
      <c r="NO3312" s="137"/>
      <c r="NP3312" s="137"/>
      <c r="NQ3312" s="137"/>
      <c r="NR3312" s="137"/>
      <c r="NS3312" s="137"/>
      <c r="NT3312" s="137"/>
      <c r="NU3312" s="137"/>
      <c r="NV3312" s="137"/>
      <c r="NW3312" s="137"/>
      <c r="NX3312" s="137"/>
      <c r="NY3312" s="137"/>
      <c r="NZ3312" s="137"/>
      <c r="OA3312" s="137"/>
      <c r="OB3312" s="137"/>
      <c r="OC3312" s="137"/>
      <c r="OD3312" s="137"/>
      <c r="OE3312" s="137"/>
      <c r="OF3312" s="137"/>
      <c r="OG3312" s="137"/>
      <c r="OH3312" s="137"/>
      <c r="OI3312" s="137"/>
      <c r="OJ3312" s="137"/>
      <c r="OK3312" s="137"/>
      <c r="OL3312" s="137"/>
      <c r="OM3312" s="137"/>
      <c r="ON3312" s="137"/>
      <c r="OO3312" s="137"/>
      <c r="OP3312" s="137"/>
      <c r="OQ3312" s="137"/>
      <c r="OR3312" s="137"/>
      <c r="OS3312" s="137"/>
      <c r="OT3312" s="137"/>
      <c r="OU3312" s="137"/>
      <c r="OV3312" s="137"/>
      <c r="OW3312" s="137"/>
      <c r="OX3312" s="137"/>
      <c r="OY3312" s="137"/>
      <c r="OZ3312" s="137"/>
      <c r="PA3312" s="137"/>
      <c r="PB3312" s="137"/>
      <c r="PC3312" s="137"/>
      <c r="PD3312" s="137"/>
      <c r="PE3312" s="137"/>
      <c r="PF3312" s="137"/>
      <c r="PG3312" s="137"/>
      <c r="PH3312" s="137"/>
      <c r="PI3312" s="137"/>
      <c r="PJ3312" s="137"/>
      <c r="PK3312" s="137"/>
      <c r="PL3312" s="137"/>
      <c r="PM3312" s="137"/>
      <c r="PN3312" s="137"/>
      <c r="PO3312" s="137"/>
      <c r="PP3312" s="137"/>
      <c r="PQ3312" s="137"/>
      <c r="PR3312" s="137"/>
      <c r="PS3312" s="137"/>
      <c r="PT3312" s="137"/>
      <c r="PU3312" s="137"/>
      <c r="PV3312" s="137"/>
      <c r="PW3312" s="137"/>
      <c r="PX3312" s="137"/>
      <c r="PY3312" s="137"/>
      <c r="PZ3312" s="137"/>
      <c r="QA3312" s="137"/>
      <c r="QB3312" s="137"/>
      <c r="QC3312" s="137"/>
      <c r="QD3312" s="137"/>
      <c r="QE3312" s="137"/>
      <c r="QF3312" s="137"/>
      <c r="QG3312" s="137"/>
      <c r="QH3312" s="137"/>
      <c r="QI3312" s="137"/>
      <c r="QJ3312" s="137"/>
      <c r="QK3312" s="137"/>
      <c r="QL3312" s="137"/>
      <c r="QM3312" s="137"/>
      <c r="QN3312" s="137"/>
      <c r="QO3312" s="137"/>
      <c r="QP3312" s="137"/>
      <c r="QQ3312" s="137"/>
      <c r="QR3312" s="137"/>
      <c r="QS3312" s="137"/>
      <c r="QT3312" s="137"/>
      <c r="QU3312" s="137"/>
      <c r="QV3312" s="137"/>
      <c r="QW3312" s="137"/>
      <c r="QX3312" s="137"/>
      <c r="QY3312" s="137"/>
      <c r="QZ3312" s="137"/>
      <c r="RA3312" s="137"/>
      <c r="RB3312" s="137"/>
      <c r="RC3312" s="137"/>
      <c r="RD3312" s="137"/>
      <c r="RE3312" s="137"/>
      <c r="RF3312" s="137"/>
      <c r="RG3312" s="137"/>
      <c r="RH3312" s="137"/>
      <c r="RI3312" s="137"/>
      <c r="RJ3312" s="137"/>
      <c r="RK3312" s="137"/>
      <c r="RL3312" s="137"/>
      <c r="RM3312" s="137"/>
      <c r="RN3312" s="137"/>
      <c r="RO3312" s="137"/>
      <c r="RP3312" s="137"/>
      <c r="RQ3312" s="137"/>
      <c r="RR3312" s="137"/>
      <c r="RS3312" s="137"/>
      <c r="RT3312" s="137"/>
      <c r="RU3312" s="137"/>
      <c r="RV3312" s="137"/>
      <c r="RW3312" s="137"/>
      <c r="RX3312" s="137"/>
      <c r="RY3312" s="137"/>
      <c r="RZ3312" s="137"/>
      <c r="SA3312" s="137"/>
      <c r="SB3312" s="137"/>
      <c r="SC3312" s="137"/>
      <c r="SD3312" s="137"/>
      <c r="SE3312" s="137"/>
      <c r="SF3312" s="137"/>
      <c r="SG3312" s="137"/>
      <c r="SH3312" s="137"/>
      <c r="SI3312" s="137"/>
      <c r="SJ3312" s="137"/>
      <c r="SK3312" s="137"/>
      <c r="SL3312" s="137"/>
      <c r="SM3312" s="137"/>
      <c r="SN3312" s="137"/>
      <c r="SO3312" s="137"/>
      <c r="SP3312" s="137"/>
      <c r="SQ3312" s="137"/>
      <c r="SR3312" s="137"/>
      <c r="SS3312" s="137"/>
      <c r="ST3312" s="137"/>
      <c r="SU3312" s="137"/>
      <c r="SV3312" s="137"/>
      <c r="SW3312" s="137"/>
      <c r="SX3312" s="137"/>
      <c r="SY3312" s="137"/>
      <c r="SZ3312" s="137"/>
      <c r="TA3312" s="137"/>
      <c r="TB3312" s="137"/>
      <c r="TC3312" s="137"/>
      <c r="TD3312" s="137"/>
      <c r="TE3312" s="137"/>
      <c r="TF3312" s="137"/>
      <c r="TG3312" s="137"/>
      <c r="TH3312" s="137"/>
      <c r="TI3312" s="137"/>
      <c r="TJ3312" s="137"/>
      <c r="TK3312" s="137"/>
      <c r="TL3312" s="137"/>
      <c r="TM3312" s="137"/>
      <c r="TN3312" s="137"/>
      <c r="TO3312" s="137"/>
      <c r="TP3312" s="137"/>
      <c r="TQ3312" s="137"/>
      <c r="TR3312" s="137"/>
      <c r="TS3312" s="137"/>
      <c r="TT3312" s="137"/>
      <c r="TU3312" s="137"/>
      <c r="TV3312" s="137"/>
      <c r="TW3312" s="137"/>
      <c r="TX3312" s="137"/>
      <c r="TY3312" s="137"/>
      <c r="TZ3312" s="137"/>
      <c r="UA3312" s="137"/>
      <c r="UB3312" s="137"/>
      <c r="UC3312" s="137"/>
      <c r="UD3312" s="137"/>
      <c r="UE3312" s="137"/>
      <c r="UF3312" s="137"/>
      <c r="UG3312" s="137"/>
      <c r="UH3312" s="137"/>
      <c r="UI3312" s="137"/>
      <c r="UJ3312" s="137"/>
      <c r="UK3312" s="137"/>
      <c r="UL3312" s="137"/>
      <c r="UM3312" s="137"/>
      <c r="UN3312" s="137"/>
      <c r="UO3312" s="137"/>
      <c r="UP3312" s="137"/>
      <c r="UQ3312" s="137"/>
      <c r="UR3312" s="137"/>
      <c r="US3312" s="137"/>
      <c r="UT3312" s="137"/>
      <c r="UU3312" s="137"/>
      <c r="UV3312" s="137"/>
      <c r="UW3312" s="137"/>
      <c r="UX3312" s="137"/>
      <c r="UY3312" s="137"/>
      <c r="UZ3312" s="137"/>
      <c r="VA3312" s="137"/>
      <c r="VB3312" s="137"/>
      <c r="VC3312" s="137"/>
      <c r="VD3312" s="137"/>
      <c r="VE3312" s="137"/>
      <c r="VF3312" s="137"/>
      <c r="VG3312" s="137"/>
      <c r="VH3312" s="137"/>
      <c r="VI3312" s="137"/>
      <c r="VJ3312" s="137"/>
      <c r="VK3312" s="137"/>
      <c r="VL3312" s="137"/>
      <c r="VM3312" s="137"/>
      <c r="VN3312" s="137"/>
      <c r="VO3312" s="137"/>
      <c r="VP3312" s="137"/>
      <c r="VQ3312" s="137"/>
      <c r="VR3312" s="137"/>
      <c r="VS3312" s="137"/>
      <c r="VT3312" s="137"/>
      <c r="VU3312" s="137"/>
      <c r="VV3312" s="137"/>
      <c r="VW3312" s="137"/>
      <c r="VX3312" s="137"/>
      <c r="VY3312" s="137"/>
      <c r="VZ3312" s="137"/>
      <c r="WA3312" s="137"/>
      <c r="WB3312" s="137"/>
      <c r="WC3312" s="137"/>
      <c r="WD3312" s="137"/>
      <c r="WE3312" s="137"/>
      <c r="WF3312" s="137"/>
      <c r="WG3312" s="137"/>
      <c r="WH3312" s="137"/>
      <c r="WI3312" s="137"/>
      <c r="WJ3312" s="137"/>
      <c r="WK3312" s="137"/>
      <c r="WL3312" s="137"/>
      <c r="WM3312" s="137"/>
      <c r="WN3312" s="137"/>
      <c r="WO3312" s="137"/>
      <c r="WP3312" s="137"/>
      <c r="WQ3312" s="137"/>
      <c r="WR3312" s="137"/>
      <c r="WS3312" s="137"/>
      <c r="WT3312" s="137"/>
      <c r="WU3312" s="137"/>
      <c r="WV3312" s="137"/>
      <c r="WW3312" s="137"/>
      <c r="WX3312" s="137"/>
      <c r="WY3312" s="137"/>
      <c r="WZ3312" s="137"/>
      <c r="XA3312" s="137"/>
      <c r="XB3312" s="137"/>
      <c r="XC3312" s="137"/>
      <c r="XD3312" s="137"/>
      <c r="XE3312" s="137"/>
      <c r="XF3312" s="137"/>
      <c r="XG3312" s="137"/>
      <c r="XH3312" s="137"/>
      <c r="XI3312" s="137"/>
      <c r="XJ3312" s="137"/>
      <c r="XK3312" s="137"/>
      <c r="XL3312" s="137"/>
      <c r="XM3312" s="137"/>
      <c r="XN3312" s="137"/>
      <c r="XO3312" s="137"/>
      <c r="XP3312" s="137"/>
      <c r="XQ3312" s="137"/>
      <c r="XR3312" s="137"/>
      <c r="XS3312" s="137"/>
      <c r="XT3312" s="137"/>
      <c r="XU3312" s="137"/>
      <c r="XV3312" s="137"/>
      <c r="XW3312" s="137"/>
      <c r="XX3312" s="137"/>
      <c r="XY3312" s="137"/>
      <c r="XZ3312" s="137"/>
      <c r="YA3312" s="137"/>
      <c r="YB3312" s="137"/>
      <c r="YC3312" s="137"/>
      <c r="YD3312" s="137"/>
      <c r="YE3312" s="137"/>
      <c r="YF3312" s="137"/>
      <c r="YG3312" s="137"/>
      <c r="YH3312" s="137"/>
      <c r="YI3312" s="137"/>
      <c r="YJ3312" s="137"/>
      <c r="YK3312" s="137"/>
      <c r="YL3312" s="137"/>
      <c r="YM3312" s="137"/>
      <c r="YN3312" s="137"/>
      <c r="YO3312" s="137"/>
      <c r="YP3312" s="137"/>
      <c r="YQ3312" s="137"/>
      <c r="YR3312" s="137"/>
      <c r="YS3312" s="137"/>
      <c r="YT3312" s="137"/>
      <c r="YU3312" s="137"/>
      <c r="YV3312" s="137"/>
      <c r="YW3312" s="137"/>
      <c r="YX3312" s="137"/>
      <c r="YY3312" s="137"/>
      <c r="YZ3312" s="137"/>
      <c r="ZA3312" s="137"/>
      <c r="ZB3312" s="137"/>
      <c r="ZC3312" s="137"/>
      <c r="ZD3312" s="137"/>
      <c r="ZE3312" s="137"/>
      <c r="ZF3312" s="137"/>
      <c r="ZG3312" s="137"/>
      <c r="ZH3312" s="137"/>
      <c r="ZI3312" s="137"/>
      <c r="ZJ3312" s="137"/>
      <c r="ZK3312" s="137"/>
      <c r="ZL3312" s="137"/>
      <c r="ZM3312" s="137"/>
      <c r="ZN3312" s="137"/>
      <c r="ZO3312" s="137"/>
      <c r="ZP3312" s="137"/>
      <c r="ZQ3312" s="137"/>
      <c r="ZR3312" s="137"/>
      <c r="ZS3312" s="137"/>
      <c r="ZT3312" s="137"/>
      <c r="ZU3312" s="137"/>
      <c r="ZV3312" s="137"/>
      <c r="ZW3312" s="137"/>
      <c r="ZX3312" s="137"/>
      <c r="ZY3312" s="137"/>
      <c r="ZZ3312" s="137"/>
      <c r="AAA3312" s="137"/>
      <c r="AAB3312" s="137"/>
      <c r="AAC3312" s="137"/>
      <c r="AAD3312" s="137"/>
      <c r="AAE3312" s="137"/>
      <c r="AAF3312" s="137"/>
      <c r="AAG3312" s="137"/>
      <c r="AAH3312" s="137"/>
      <c r="AAI3312" s="137"/>
      <c r="AAJ3312" s="137"/>
      <c r="AAK3312" s="137"/>
      <c r="AAL3312" s="137"/>
      <c r="AAM3312" s="137"/>
      <c r="AAN3312" s="137"/>
      <c r="AAO3312" s="137"/>
      <c r="AAP3312" s="137"/>
      <c r="AAQ3312" s="137"/>
      <c r="AAR3312" s="137"/>
      <c r="AAS3312" s="137"/>
      <c r="AAT3312" s="137"/>
      <c r="AAU3312" s="137"/>
      <c r="AAV3312" s="137"/>
      <c r="AAW3312" s="137"/>
      <c r="AAX3312" s="137"/>
      <c r="AAY3312" s="137"/>
      <c r="AAZ3312" s="137"/>
      <c r="ABA3312" s="137"/>
      <c r="ABB3312" s="137"/>
      <c r="ABC3312" s="137"/>
      <c r="ABD3312" s="137"/>
      <c r="ABE3312" s="137"/>
      <c r="ABF3312" s="137"/>
      <c r="ABG3312" s="137"/>
      <c r="ABH3312" s="137"/>
      <c r="ABI3312" s="137"/>
      <c r="ABJ3312" s="137"/>
      <c r="ABK3312" s="137"/>
      <c r="ABL3312" s="137"/>
      <c r="ABM3312" s="137"/>
      <c r="ABN3312" s="137"/>
      <c r="ABO3312" s="137"/>
      <c r="ABP3312" s="137"/>
      <c r="ABQ3312" s="137"/>
      <c r="ABR3312" s="137"/>
      <c r="ABS3312" s="137"/>
      <c r="ABT3312" s="137"/>
      <c r="ABU3312" s="137"/>
      <c r="ABV3312" s="137"/>
      <c r="ABW3312" s="137"/>
      <c r="ABX3312" s="137"/>
      <c r="ABY3312" s="137"/>
      <c r="ABZ3312" s="137"/>
      <c r="ACA3312" s="137"/>
      <c r="ACB3312" s="137"/>
      <c r="ACC3312" s="137"/>
      <c r="ACD3312" s="137"/>
      <c r="ACE3312" s="137"/>
      <c r="ACF3312" s="137"/>
      <c r="ACG3312" s="137"/>
      <c r="ACH3312" s="137"/>
      <c r="ACI3312" s="137"/>
      <c r="ACJ3312" s="137"/>
      <c r="ACK3312" s="137"/>
      <c r="ACL3312" s="137"/>
      <c r="ACM3312" s="137"/>
      <c r="ACN3312" s="137"/>
      <c r="ACO3312" s="137"/>
      <c r="ACP3312" s="137"/>
      <c r="ACQ3312" s="137"/>
      <c r="ACR3312" s="137"/>
      <c r="ACS3312" s="137"/>
      <c r="ACT3312" s="137"/>
      <c r="ACU3312" s="137"/>
      <c r="ACV3312" s="137"/>
      <c r="ACW3312" s="137"/>
      <c r="ACX3312" s="137"/>
      <c r="ACY3312" s="137"/>
      <c r="ACZ3312" s="137"/>
      <c r="ADA3312" s="137"/>
      <c r="ADB3312" s="137"/>
      <c r="ADC3312" s="137"/>
      <c r="ADD3312" s="137"/>
      <c r="ADE3312" s="137"/>
      <c r="ADF3312" s="137"/>
      <c r="ADG3312" s="137"/>
      <c r="ADH3312" s="137"/>
      <c r="ADI3312" s="137"/>
      <c r="ADJ3312" s="137"/>
      <c r="ADK3312" s="137"/>
      <c r="ADL3312" s="137"/>
      <c r="ADM3312" s="137"/>
      <c r="ADN3312" s="137"/>
      <c r="ADO3312" s="137"/>
      <c r="ADP3312" s="137"/>
      <c r="ADQ3312" s="137"/>
      <c r="ADR3312" s="137"/>
      <c r="ADS3312" s="137"/>
      <c r="ADT3312" s="137"/>
      <c r="ADU3312" s="137"/>
      <c r="ADV3312" s="137"/>
      <c r="ADW3312" s="137"/>
      <c r="ADX3312" s="137"/>
      <c r="ADY3312" s="137"/>
      <c r="ADZ3312" s="137"/>
      <c r="AEA3312" s="137"/>
      <c r="AEB3312" s="137"/>
      <c r="AEC3312" s="137"/>
      <c r="AED3312" s="137"/>
      <c r="AEE3312" s="137"/>
      <c r="AEF3312" s="137"/>
      <c r="AEG3312" s="137"/>
      <c r="AEH3312" s="137"/>
      <c r="AEI3312" s="137"/>
      <c r="AEJ3312" s="137"/>
      <c r="AEK3312" s="137"/>
      <c r="AEL3312" s="137"/>
      <c r="AEM3312" s="137"/>
      <c r="AEN3312" s="137"/>
      <c r="AEO3312" s="137"/>
      <c r="AEP3312" s="137"/>
      <c r="AEQ3312" s="137"/>
      <c r="AER3312" s="137"/>
      <c r="AES3312" s="137"/>
      <c r="AET3312" s="137"/>
      <c r="AEU3312" s="137"/>
      <c r="AEV3312" s="137"/>
      <c r="AEW3312" s="137"/>
      <c r="AEX3312" s="137"/>
      <c r="AEY3312" s="137"/>
      <c r="AEZ3312" s="137"/>
      <c r="AFA3312" s="137"/>
      <c r="AFB3312" s="137"/>
      <c r="AFC3312" s="137"/>
      <c r="AFD3312" s="137"/>
      <c r="AFE3312" s="137"/>
      <c r="AFF3312" s="137"/>
      <c r="AFG3312" s="137"/>
      <c r="AFH3312" s="137"/>
      <c r="AFI3312" s="137"/>
      <c r="AFJ3312" s="137"/>
      <c r="AFK3312" s="137"/>
      <c r="AFL3312" s="137"/>
      <c r="AFM3312" s="137"/>
      <c r="AFN3312" s="137"/>
      <c r="AFO3312" s="137"/>
      <c r="AFP3312" s="137"/>
      <c r="AFQ3312" s="137"/>
      <c r="AFR3312" s="137"/>
      <c r="AFS3312" s="137"/>
      <c r="AFT3312" s="137"/>
      <c r="AFU3312" s="137"/>
      <c r="AFV3312" s="137"/>
      <c r="AFW3312" s="137"/>
      <c r="AFX3312" s="137"/>
      <c r="AFY3312" s="137"/>
      <c r="AFZ3312" s="137"/>
      <c r="AGA3312" s="137"/>
      <c r="AGB3312" s="137"/>
      <c r="AGC3312" s="137"/>
      <c r="AGD3312" s="137"/>
      <c r="AGE3312" s="137"/>
      <c r="AGF3312" s="137"/>
      <c r="AGG3312" s="137"/>
      <c r="AGH3312" s="137"/>
      <c r="AGI3312" s="137"/>
      <c r="AGJ3312" s="137"/>
      <c r="AGK3312" s="137"/>
      <c r="AGL3312" s="137"/>
      <c r="AGM3312" s="137"/>
      <c r="AGN3312" s="137"/>
      <c r="AGO3312" s="137"/>
      <c r="AGP3312" s="137"/>
      <c r="AGQ3312" s="137"/>
      <c r="AGR3312" s="137"/>
      <c r="AGS3312" s="137"/>
      <c r="AGT3312" s="137"/>
      <c r="AGU3312" s="137"/>
      <c r="AGV3312" s="137"/>
      <c r="AGW3312" s="137"/>
      <c r="AGX3312" s="137"/>
      <c r="AGY3312" s="137"/>
      <c r="AGZ3312" s="137"/>
      <c r="AHA3312" s="137"/>
      <c r="AHB3312" s="137"/>
      <c r="AHC3312" s="137"/>
      <c r="AHD3312" s="137"/>
      <c r="AHE3312" s="137"/>
      <c r="AHF3312" s="137"/>
      <c r="AHG3312" s="137"/>
      <c r="AHH3312" s="137"/>
      <c r="AHI3312" s="137"/>
      <c r="AHJ3312" s="137"/>
      <c r="AHK3312" s="137"/>
      <c r="AHL3312" s="137"/>
      <c r="AHM3312" s="137"/>
      <c r="AHN3312" s="137"/>
      <c r="AHO3312" s="137"/>
      <c r="AHP3312" s="137"/>
      <c r="AHQ3312" s="137"/>
      <c r="AHR3312" s="137"/>
      <c r="AHS3312" s="137"/>
      <c r="AHT3312" s="137"/>
      <c r="AHU3312" s="137"/>
      <c r="AHV3312" s="137"/>
      <c r="AHW3312" s="137"/>
      <c r="AHX3312" s="137"/>
      <c r="AHY3312" s="137"/>
      <c r="AHZ3312" s="137"/>
      <c r="AIA3312" s="137"/>
      <c r="AIB3312" s="137"/>
      <c r="AIC3312" s="137"/>
      <c r="AID3312" s="137"/>
      <c r="AIE3312" s="137"/>
      <c r="AIF3312" s="137"/>
      <c r="AIG3312" s="137"/>
      <c r="AIH3312" s="137"/>
      <c r="AII3312" s="137"/>
      <c r="AIJ3312" s="137"/>
      <c r="AIK3312" s="137"/>
      <c r="AIL3312" s="137"/>
      <c r="AIM3312" s="137"/>
      <c r="AIN3312" s="137"/>
      <c r="AIO3312" s="137"/>
      <c r="AIP3312" s="137"/>
      <c r="AIQ3312" s="137"/>
      <c r="AIR3312" s="137"/>
      <c r="AIS3312" s="137"/>
      <c r="AIT3312" s="137"/>
      <c r="AIU3312" s="137"/>
      <c r="AIV3312" s="137"/>
      <c r="AIW3312" s="137"/>
      <c r="AIX3312" s="137"/>
      <c r="AIY3312" s="137"/>
      <c r="AIZ3312" s="137"/>
      <c r="AJA3312" s="137"/>
      <c r="AJB3312" s="137"/>
      <c r="AJC3312" s="137"/>
      <c r="AJD3312" s="137"/>
      <c r="AJE3312" s="137"/>
      <c r="AJF3312" s="137"/>
      <c r="AJG3312" s="137"/>
      <c r="AJH3312" s="137"/>
      <c r="AJI3312" s="137"/>
      <c r="AJJ3312" s="137"/>
      <c r="AJK3312" s="137"/>
      <c r="AJL3312" s="137"/>
      <c r="AJM3312" s="137"/>
      <c r="AJN3312" s="137"/>
      <c r="AJO3312" s="137"/>
      <c r="AJP3312" s="137"/>
      <c r="AJQ3312" s="137"/>
      <c r="AJR3312" s="137"/>
      <c r="AJS3312" s="137"/>
      <c r="AJT3312" s="137"/>
      <c r="AJU3312" s="137"/>
      <c r="AJV3312" s="137"/>
      <c r="AJW3312" s="137"/>
      <c r="AJX3312" s="137"/>
      <c r="AJY3312" s="137"/>
      <c r="AJZ3312" s="137"/>
      <c r="AKA3312" s="137"/>
      <c r="AKB3312" s="137"/>
      <c r="AKC3312" s="137"/>
      <c r="AKD3312" s="137"/>
      <c r="AKE3312" s="137"/>
      <c r="AKF3312" s="137"/>
      <c r="AKG3312" s="137"/>
      <c r="AKH3312" s="137"/>
      <c r="AKI3312" s="137"/>
      <c r="AKJ3312" s="137"/>
      <c r="AKK3312" s="137"/>
      <c r="AKL3312" s="137"/>
      <c r="AKM3312" s="137"/>
      <c r="AKN3312" s="137"/>
      <c r="AKO3312" s="137"/>
      <c r="AKP3312" s="137"/>
      <c r="AKQ3312" s="137"/>
      <c r="AKR3312" s="137"/>
      <c r="AKS3312" s="137"/>
      <c r="AKT3312" s="137"/>
      <c r="AKU3312" s="137"/>
      <c r="AKV3312" s="137"/>
      <c r="AKW3312" s="137"/>
      <c r="AKX3312" s="137"/>
      <c r="AKY3312" s="137"/>
      <c r="AKZ3312" s="137"/>
      <c r="ALA3312" s="137"/>
      <c r="ALB3312" s="137"/>
      <c r="ALC3312" s="137"/>
      <c r="ALD3312" s="137"/>
      <c r="ALE3312" s="137"/>
      <c r="ALF3312" s="137"/>
      <c r="ALG3312" s="137"/>
      <c r="ALH3312" s="137"/>
      <c r="ALI3312" s="137"/>
      <c r="ALJ3312" s="137"/>
      <c r="ALK3312" s="137"/>
      <c r="ALL3312" s="137"/>
      <c r="ALM3312" s="137"/>
      <c r="ALN3312" s="137"/>
      <c r="ALO3312" s="137"/>
      <c r="ALP3312" s="137"/>
      <c r="ALQ3312" s="137"/>
      <c r="ALR3312" s="137"/>
      <c r="ALS3312" s="137"/>
      <c r="ALT3312" s="137"/>
      <c r="ALU3312" s="137"/>
      <c r="ALV3312" s="137"/>
      <c r="ALW3312" s="137"/>
      <c r="ALX3312" s="137"/>
      <c r="ALY3312" s="137"/>
      <c r="ALZ3312" s="137"/>
      <c r="AMA3312" s="137"/>
      <c r="AMB3312" s="137"/>
      <c r="AMC3312" s="137"/>
      <c r="AMD3312" s="137"/>
      <c r="AME3312" s="137"/>
      <c r="AMF3312" s="137"/>
      <c r="AMG3312" s="137"/>
      <c r="AMH3312" s="137"/>
      <c r="AMI3312" s="137"/>
      <c r="AMJ3312" s="137"/>
      <c r="AMK3312" s="137"/>
      <c r="AML3312" s="137"/>
      <c r="AMM3312" s="137"/>
      <c r="AMN3312" s="137"/>
      <c r="AMO3312" s="137"/>
      <c r="AMP3312" s="137"/>
      <c r="AMQ3312" s="137"/>
      <c r="AMR3312" s="137"/>
      <c r="AMS3312" s="137"/>
      <c r="AMT3312" s="137"/>
      <c r="AMU3312" s="137"/>
      <c r="AMV3312" s="137"/>
      <c r="AMW3312" s="137"/>
      <c r="AMX3312" s="137"/>
      <c r="AMY3312" s="137"/>
      <c r="AMZ3312" s="137"/>
      <c r="ANA3312" s="137"/>
      <c r="ANB3312" s="137"/>
      <c r="ANC3312" s="137"/>
      <c r="AND3312" s="137"/>
      <c r="ANE3312" s="137"/>
      <c r="ANF3312" s="137"/>
      <c r="ANG3312" s="137"/>
      <c r="ANH3312" s="137"/>
      <c r="ANI3312" s="137"/>
      <c r="ANJ3312" s="137"/>
      <c r="ANK3312" s="137"/>
      <c r="ANL3312" s="137"/>
      <c r="ANM3312" s="137"/>
      <c r="ANN3312" s="137"/>
      <c r="ANO3312" s="137"/>
      <c r="ANP3312" s="137"/>
      <c r="ANQ3312" s="137"/>
      <c r="ANR3312" s="137"/>
      <c r="ANS3312" s="137"/>
      <c r="ANT3312" s="137"/>
      <c r="ANU3312" s="137"/>
      <c r="ANV3312" s="137"/>
      <c r="ANW3312" s="137"/>
      <c r="ANX3312" s="137"/>
      <c r="ANY3312" s="137"/>
      <c r="ANZ3312" s="137"/>
      <c r="AOA3312" s="137"/>
      <c r="AOB3312" s="137"/>
      <c r="AOC3312" s="137"/>
      <c r="AOD3312" s="137"/>
      <c r="AOE3312" s="137"/>
      <c r="AOF3312" s="137"/>
      <c r="AOG3312" s="137"/>
      <c r="AOH3312" s="137"/>
      <c r="AOI3312" s="137"/>
      <c r="AOJ3312" s="137"/>
      <c r="AOK3312" s="137"/>
      <c r="AOL3312" s="137"/>
      <c r="AOM3312" s="137"/>
      <c r="AON3312" s="137"/>
      <c r="AOO3312" s="137"/>
      <c r="AOP3312" s="137"/>
      <c r="AOQ3312" s="137"/>
      <c r="AOR3312" s="137"/>
      <c r="AOS3312" s="137"/>
      <c r="AOT3312" s="137"/>
      <c r="AOU3312" s="137"/>
      <c r="AOV3312" s="137"/>
      <c r="AOW3312" s="137"/>
      <c r="AOX3312" s="137"/>
      <c r="AOY3312" s="137"/>
      <c r="AOZ3312" s="137"/>
      <c r="APA3312" s="137"/>
      <c r="APB3312" s="137"/>
      <c r="APC3312" s="137"/>
      <c r="APD3312" s="137"/>
      <c r="APE3312" s="137"/>
      <c r="APF3312" s="137"/>
      <c r="APG3312" s="137"/>
      <c r="APH3312" s="137"/>
      <c r="API3312" s="137"/>
      <c r="APJ3312" s="137"/>
      <c r="APK3312" s="137"/>
      <c r="APL3312" s="137"/>
      <c r="APM3312" s="137"/>
      <c r="APN3312" s="137"/>
      <c r="APO3312" s="137"/>
      <c r="APP3312" s="137"/>
      <c r="APQ3312" s="137"/>
      <c r="APR3312" s="137"/>
      <c r="APS3312" s="137"/>
      <c r="APT3312" s="137"/>
      <c r="APU3312" s="137"/>
      <c r="APV3312" s="137"/>
      <c r="APW3312" s="137"/>
      <c r="APX3312" s="137"/>
      <c r="APY3312" s="137"/>
      <c r="APZ3312" s="137"/>
      <c r="AQA3312" s="137"/>
      <c r="AQB3312" s="137"/>
      <c r="AQC3312" s="137"/>
      <c r="AQD3312" s="137"/>
      <c r="AQE3312" s="137"/>
      <c r="AQF3312" s="137"/>
      <c r="AQG3312" s="137"/>
      <c r="AQH3312" s="137"/>
      <c r="AQI3312" s="137"/>
      <c r="AQJ3312" s="137"/>
      <c r="AQK3312" s="137"/>
      <c r="AQL3312" s="137"/>
      <c r="AQM3312" s="137"/>
      <c r="AQN3312" s="137"/>
      <c r="AQO3312" s="137"/>
      <c r="AQP3312" s="137"/>
      <c r="AQQ3312" s="137"/>
      <c r="AQR3312" s="137"/>
      <c r="AQS3312" s="137"/>
      <c r="AQT3312" s="137"/>
      <c r="AQU3312" s="137"/>
      <c r="AQV3312" s="137"/>
      <c r="AQW3312" s="137"/>
      <c r="AQX3312" s="137"/>
      <c r="AQY3312" s="137"/>
      <c r="AQZ3312" s="137"/>
      <c r="ARA3312" s="137"/>
      <c r="ARB3312" s="137"/>
      <c r="ARC3312" s="137"/>
      <c r="ARD3312" s="137"/>
      <c r="ARE3312" s="137"/>
      <c r="ARF3312" s="137"/>
      <c r="ARG3312" s="137"/>
      <c r="ARH3312" s="137"/>
      <c r="ARI3312" s="137"/>
      <c r="ARJ3312" s="137"/>
      <c r="ARK3312" s="137"/>
      <c r="ARL3312" s="137"/>
      <c r="ARM3312" s="137"/>
      <c r="ARN3312" s="137"/>
      <c r="ARO3312" s="137"/>
      <c r="ARP3312" s="137"/>
      <c r="ARQ3312" s="137"/>
      <c r="ARR3312" s="137"/>
      <c r="ARS3312" s="137"/>
      <c r="ART3312" s="137"/>
      <c r="ARU3312" s="137"/>
      <c r="ARV3312" s="137"/>
      <c r="ARW3312" s="137"/>
      <c r="ARX3312" s="137"/>
      <c r="ARY3312" s="137"/>
      <c r="ARZ3312" s="137"/>
      <c r="ASA3312" s="137"/>
      <c r="ASB3312" s="137"/>
      <c r="ASC3312" s="137"/>
      <c r="ASD3312" s="137"/>
      <c r="ASE3312" s="137"/>
      <c r="ASF3312" s="137"/>
      <c r="ASG3312" s="137"/>
      <c r="ASH3312" s="137"/>
      <c r="ASI3312" s="137"/>
      <c r="ASJ3312" s="137"/>
      <c r="ASK3312" s="137"/>
      <c r="ASL3312" s="137"/>
      <c r="ASM3312" s="137"/>
      <c r="ASN3312" s="137"/>
      <c r="ASO3312" s="137"/>
      <c r="ASP3312" s="137"/>
      <c r="ASQ3312" s="137"/>
      <c r="ASR3312" s="137"/>
      <c r="ASS3312" s="137"/>
      <c r="AST3312" s="137"/>
      <c r="ASU3312" s="137"/>
      <c r="ASV3312" s="137"/>
      <c r="ASW3312" s="137"/>
      <c r="ASX3312" s="137"/>
      <c r="ASY3312" s="137"/>
      <c r="ASZ3312" s="137"/>
      <c r="ATA3312" s="137"/>
      <c r="ATB3312" s="137"/>
      <c r="ATC3312" s="137"/>
      <c r="ATD3312" s="137"/>
      <c r="ATE3312" s="137"/>
      <c r="ATF3312" s="137"/>
      <c r="ATG3312" s="137"/>
      <c r="ATH3312" s="137"/>
      <c r="ATI3312" s="137"/>
      <c r="ATJ3312" s="137"/>
      <c r="ATK3312" s="137"/>
      <c r="ATL3312" s="137"/>
      <c r="ATM3312" s="137"/>
      <c r="ATN3312" s="137"/>
      <c r="ATO3312" s="137"/>
      <c r="ATP3312" s="137"/>
      <c r="ATQ3312" s="137"/>
      <c r="ATR3312" s="137"/>
      <c r="ATS3312" s="137"/>
      <c r="ATT3312" s="137"/>
      <c r="ATU3312" s="137"/>
      <c r="ATV3312" s="137"/>
      <c r="ATW3312" s="137"/>
      <c r="ATX3312" s="137"/>
      <c r="ATY3312" s="137"/>
      <c r="ATZ3312" s="137"/>
      <c r="AUA3312" s="137"/>
      <c r="AUB3312" s="137"/>
      <c r="AUC3312" s="137"/>
      <c r="AUD3312" s="137"/>
      <c r="AUE3312" s="137"/>
      <c r="AUF3312" s="137"/>
      <c r="AUG3312" s="137"/>
      <c r="AUH3312" s="137"/>
      <c r="AUI3312" s="137"/>
      <c r="AUJ3312" s="137"/>
      <c r="AUK3312" s="137"/>
      <c r="AUL3312" s="137"/>
      <c r="AUM3312" s="137"/>
      <c r="AUN3312" s="137"/>
      <c r="AUO3312" s="137"/>
      <c r="AUP3312" s="137"/>
      <c r="AUQ3312" s="137"/>
      <c r="AUR3312" s="137"/>
      <c r="AUS3312" s="137"/>
      <c r="AUT3312" s="137"/>
      <c r="AUU3312" s="137"/>
      <c r="AUV3312" s="137"/>
      <c r="AUW3312" s="137"/>
      <c r="AUX3312" s="137"/>
      <c r="AUY3312" s="137"/>
      <c r="AUZ3312" s="137"/>
      <c r="AVA3312" s="137"/>
      <c r="AVB3312" s="137"/>
      <c r="AVC3312" s="137"/>
      <c r="AVD3312" s="137"/>
      <c r="AVE3312" s="137"/>
      <c r="AVF3312" s="137"/>
      <c r="AVG3312" s="137"/>
      <c r="AVH3312" s="137"/>
      <c r="AVI3312" s="137"/>
      <c r="AVJ3312" s="137"/>
      <c r="AVK3312" s="137"/>
      <c r="AVL3312" s="137"/>
      <c r="AVM3312" s="137"/>
      <c r="AVN3312" s="137"/>
      <c r="AVO3312" s="137"/>
      <c r="AVP3312" s="137"/>
      <c r="AVQ3312" s="137"/>
      <c r="AVR3312" s="137"/>
      <c r="AVS3312" s="137"/>
      <c r="AVT3312" s="137"/>
      <c r="AVU3312" s="137"/>
      <c r="AVV3312" s="137"/>
      <c r="AVW3312" s="137"/>
      <c r="AVX3312" s="137"/>
      <c r="AVY3312" s="137"/>
      <c r="AVZ3312" s="137"/>
      <c r="AWA3312" s="137"/>
      <c r="AWB3312" s="137"/>
      <c r="AWC3312" s="137"/>
      <c r="AWD3312" s="137"/>
      <c r="AWE3312" s="137"/>
      <c r="AWF3312" s="137"/>
      <c r="AWG3312" s="137"/>
      <c r="AWH3312" s="137"/>
      <c r="AWI3312" s="137"/>
      <c r="AWJ3312" s="137"/>
      <c r="AWK3312" s="137"/>
      <c r="AWL3312" s="137"/>
      <c r="AWM3312" s="137"/>
      <c r="AWN3312" s="137"/>
      <c r="AWO3312" s="137"/>
      <c r="AWP3312" s="137"/>
      <c r="AWQ3312" s="137"/>
      <c r="AWR3312" s="137"/>
      <c r="AWS3312" s="137"/>
      <c r="AWT3312" s="137"/>
      <c r="AWU3312" s="137"/>
      <c r="AWV3312" s="137"/>
      <c r="AWW3312" s="137"/>
      <c r="AWX3312" s="137"/>
      <c r="AWY3312" s="137"/>
      <c r="AWZ3312" s="137"/>
      <c r="AXA3312" s="137"/>
      <c r="AXB3312" s="137"/>
      <c r="AXC3312" s="137"/>
      <c r="AXD3312" s="137"/>
      <c r="AXE3312" s="137"/>
      <c r="AXF3312" s="137"/>
      <c r="AXG3312" s="137"/>
      <c r="AXH3312" s="137"/>
      <c r="AXI3312" s="137"/>
      <c r="AXJ3312" s="137"/>
      <c r="AXK3312" s="137"/>
      <c r="AXL3312" s="137"/>
      <c r="AXM3312" s="137"/>
      <c r="AXN3312" s="137"/>
      <c r="AXO3312" s="137"/>
      <c r="AXP3312" s="137"/>
      <c r="AXQ3312" s="137"/>
      <c r="AXR3312" s="137"/>
      <c r="AXS3312" s="137"/>
      <c r="AXT3312" s="137"/>
      <c r="AXU3312" s="137"/>
      <c r="AXV3312" s="137"/>
      <c r="AXW3312" s="137"/>
      <c r="AXX3312" s="137"/>
      <c r="AXY3312" s="137"/>
      <c r="AXZ3312" s="137"/>
      <c r="AYA3312" s="137"/>
      <c r="AYB3312" s="137"/>
      <c r="AYC3312" s="137"/>
      <c r="AYD3312" s="137"/>
      <c r="AYE3312" s="137"/>
      <c r="AYF3312" s="137"/>
      <c r="AYG3312" s="137"/>
      <c r="AYH3312" s="137"/>
      <c r="AYI3312" s="137"/>
      <c r="AYJ3312" s="137"/>
      <c r="AYK3312" s="137"/>
      <c r="AYL3312" s="137"/>
      <c r="AYM3312" s="137"/>
      <c r="AYN3312" s="137"/>
      <c r="AYO3312" s="137"/>
      <c r="AYP3312" s="137"/>
      <c r="AYQ3312" s="137"/>
      <c r="AYR3312" s="137"/>
      <c r="AYS3312" s="137"/>
      <c r="AYT3312" s="137"/>
      <c r="AYU3312" s="137"/>
      <c r="AYV3312" s="137"/>
      <c r="AYW3312" s="137"/>
      <c r="AYX3312" s="137"/>
      <c r="AYY3312" s="137"/>
      <c r="AYZ3312" s="137"/>
      <c r="AZA3312" s="137"/>
      <c r="AZB3312" s="137"/>
      <c r="AZC3312" s="137"/>
      <c r="AZD3312" s="137"/>
      <c r="AZE3312" s="137"/>
      <c r="AZF3312" s="137"/>
      <c r="AZG3312" s="137"/>
      <c r="AZH3312" s="137"/>
      <c r="AZI3312" s="137"/>
      <c r="AZJ3312" s="137"/>
      <c r="AZK3312" s="137"/>
      <c r="AZL3312" s="137"/>
      <c r="AZM3312" s="137"/>
      <c r="AZN3312" s="137"/>
      <c r="AZO3312" s="137"/>
      <c r="AZP3312" s="137"/>
      <c r="AZQ3312" s="137"/>
      <c r="AZR3312" s="137"/>
      <c r="AZS3312" s="137"/>
      <c r="AZT3312" s="137"/>
      <c r="AZU3312" s="137"/>
      <c r="AZV3312" s="137"/>
      <c r="AZW3312" s="137"/>
      <c r="AZX3312" s="137"/>
      <c r="AZY3312" s="137"/>
      <c r="AZZ3312" s="137"/>
      <c r="BAA3312" s="137"/>
      <c r="BAB3312" s="137"/>
      <c r="BAC3312" s="137"/>
      <c r="BAD3312" s="137"/>
      <c r="BAE3312" s="137"/>
      <c r="BAF3312" s="137"/>
      <c r="BAG3312" s="137"/>
      <c r="BAH3312" s="137"/>
      <c r="BAI3312" s="137"/>
      <c r="BAJ3312" s="137"/>
      <c r="BAK3312" s="137"/>
      <c r="BAL3312" s="137"/>
      <c r="BAM3312" s="137"/>
      <c r="BAN3312" s="137"/>
      <c r="BAO3312" s="137"/>
      <c r="BAP3312" s="137"/>
      <c r="BAQ3312" s="137"/>
      <c r="BAR3312" s="137"/>
      <c r="BAS3312" s="137"/>
      <c r="BAT3312" s="137"/>
      <c r="BAU3312" s="137"/>
      <c r="BAV3312" s="137"/>
      <c r="BAW3312" s="137"/>
      <c r="BAX3312" s="137"/>
      <c r="BAY3312" s="137"/>
      <c r="BAZ3312" s="137"/>
      <c r="BBA3312" s="137"/>
      <c r="BBB3312" s="137"/>
      <c r="BBC3312" s="137"/>
      <c r="BBD3312" s="137"/>
      <c r="BBE3312" s="137"/>
      <c r="BBF3312" s="137"/>
      <c r="BBG3312" s="137"/>
      <c r="BBH3312" s="137"/>
      <c r="BBI3312" s="137"/>
      <c r="BBJ3312" s="137"/>
      <c r="BBK3312" s="137"/>
      <c r="BBL3312" s="137"/>
      <c r="BBM3312" s="137"/>
      <c r="BBN3312" s="137"/>
      <c r="BBO3312" s="137"/>
      <c r="BBP3312" s="137"/>
      <c r="BBQ3312" s="137"/>
      <c r="BBR3312" s="137"/>
      <c r="BBS3312" s="137"/>
      <c r="BBT3312" s="137"/>
      <c r="BBU3312" s="137"/>
      <c r="BBV3312" s="137"/>
      <c r="BBW3312" s="137"/>
      <c r="BBX3312" s="137"/>
      <c r="BBY3312" s="137"/>
      <c r="BBZ3312" s="137"/>
      <c r="BCA3312" s="137"/>
      <c r="BCB3312" s="137"/>
      <c r="BCC3312" s="137"/>
      <c r="BCD3312" s="137"/>
      <c r="BCE3312" s="137"/>
      <c r="BCF3312" s="137"/>
      <c r="BCG3312" s="137"/>
      <c r="BCH3312" s="137"/>
      <c r="BCI3312" s="137"/>
      <c r="BCJ3312" s="137"/>
      <c r="BCK3312" s="137"/>
      <c r="BCL3312" s="137"/>
      <c r="BCM3312" s="137"/>
      <c r="BCN3312" s="137"/>
      <c r="BCO3312" s="137"/>
      <c r="BCP3312" s="137"/>
      <c r="BCQ3312" s="137"/>
      <c r="BCR3312" s="137"/>
      <c r="BCS3312" s="137"/>
      <c r="BCT3312" s="137"/>
      <c r="BCU3312" s="137"/>
      <c r="BCV3312" s="137"/>
      <c r="BCW3312" s="137"/>
      <c r="BCX3312" s="137"/>
      <c r="BCY3312" s="137"/>
      <c r="BCZ3312" s="137"/>
      <c r="BDA3312" s="137"/>
      <c r="BDB3312" s="137"/>
      <c r="BDC3312" s="137"/>
      <c r="BDD3312" s="137"/>
      <c r="BDE3312" s="137"/>
      <c r="BDF3312" s="137"/>
      <c r="BDG3312" s="137"/>
      <c r="BDH3312" s="137"/>
      <c r="BDI3312" s="137"/>
      <c r="BDJ3312" s="137"/>
      <c r="BDK3312" s="137"/>
      <c r="BDL3312" s="137"/>
      <c r="BDM3312" s="137"/>
      <c r="BDN3312" s="137"/>
      <c r="BDO3312" s="137"/>
      <c r="BDP3312" s="137"/>
      <c r="BDQ3312" s="137"/>
      <c r="BDR3312" s="137"/>
      <c r="BDS3312" s="137"/>
      <c r="BDT3312" s="137"/>
      <c r="BDU3312" s="137"/>
      <c r="BDV3312" s="137"/>
      <c r="BDW3312" s="137"/>
      <c r="BDX3312" s="137"/>
      <c r="BDY3312" s="137"/>
      <c r="BDZ3312" s="137"/>
      <c r="BEA3312" s="137"/>
      <c r="BEB3312" s="137"/>
      <c r="BEC3312" s="137"/>
      <c r="BED3312" s="137"/>
      <c r="BEE3312" s="137"/>
      <c r="BEF3312" s="137"/>
      <c r="BEG3312" s="137"/>
      <c r="BEH3312" s="137"/>
      <c r="BEI3312" s="137"/>
      <c r="BEJ3312" s="137"/>
      <c r="BEK3312" s="137"/>
      <c r="BEL3312" s="137"/>
      <c r="BEM3312" s="137"/>
      <c r="BEN3312" s="137"/>
      <c r="BEO3312" s="137"/>
      <c r="BEP3312" s="137"/>
      <c r="BEQ3312" s="137"/>
      <c r="BER3312" s="137"/>
      <c r="BES3312" s="137"/>
      <c r="BET3312" s="137"/>
      <c r="BEU3312" s="137"/>
      <c r="BEV3312" s="137"/>
      <c r="BEW3312" s="137"/>
      <c r="BEX3312" s="137"/>
      <c r="BEY3312" s="137"/>
      <c r="BEZ3312" s="137"/>
      <c r="BFA3312" s="137"/>
      <c r="BFB3312" s="137"/>
      <c r="BFC3312" s="137"/>
      <c r="BFD3312" s="137"/>
      <c r="BFE3312" s="137"/>
      <c r="BFF3312" s="137"/>
      <c r="BFG3312" s="137"/>
      <c r="BFH3312" s="137"/>
      <c r="BFI3312" s="137"/>
      <c r="BFJ3312" s="137"/>
      <c r="BFK3312" s="137"/>
      <c r="BFL3312" s="137"/>
      <c r="BFM3312" s="137"/>
      <c r="BFN3312" s="137"/>
      <c r="BFO3312" s="137"/>
      <c r="BFP3312" s="137"/>
      <c r="BFQ3312" s="137"/>
      <c r="BFR3312" s="137"/>
      <c r="BFS3312" s="137"/>
      <c r="BFT3312" s="137"/>
      <c r="BFU3312" s="137"/>
      <c r="BFV3312" s="137"/>
      <c r="BFW3312" s="137"/>
      <c r="BFX3312" s="137"/>
      <c r="BFY3312" s="137"/>
      <c r="BFZ3312" s="137"/>
      <c r="BGA3312" s="137"/>
      <c r="BGB3312" s="137"/>
      <c r="BGC3312" s="137"/>
      <c r="BGD3312" s="137"/>
      <c r="BGE3312" s="137"/>
      <c r="BGF3312" s="137"/>
      <c r="BGG3312" s="137"/>
      <c r="BGH3312" s="137"/>
      <c r="BGI3312" s="137"/>
      <c r="BGJ3312" s="137"/>
      <c r="BGK3312" s="137"/>
      <c r="BGL3312" s="137"/>
      <c r="BGM3312" s="137"/>
      <c r="BGN3312" s="137"/>
      <c r="BGO3312" s="137"/>
      <c r="BGP3312" s="137"/>
      <c r="BGQ3312" s="137"/>
      <c r="BGR3312" s="137"/>
      <c r="BGS3312" s="137"/>
      <c r="BGT3312" s="137"/>
      <c r="BGU3312" s="137"/>
      <c r="BGV3312" s="137"/>
      <c r="BGW3312" s="137"/>
      <c r="BGX3312" s="137"/>
      <c r="BGY3312" s="137"/>
      <c r="BGZ3312" s="137"/>
      <c r="BHA3312" s="137"/>
      <c r="BHB3312" s="137"/>
      <c r="BHC3312" s="137"/>
      <c r="BHD3312" s="137"/>
      <c r="BHE3312" s="137"/>
      <c r="BHF3312" s="137"/>
      <c r="BHG3312" s="137"/>
      <c r="BHH3312" s="137"/>
      <c r="BHI3312" s="137"/>
      <c r="BHJ3312" s="137"/>
      <c r="BHK3312" s="137"/>
      <c r="BHL3312" s="137"/>
      <c r="BHM3312" s="137"/>
      <c r="BHN3312" s="137"/>
      <c r="BHO3312" s="137"/>
      <c r="BHP3312" s="137"/>
      <c r="BHQ3312" s="137"/>
      <c r="BHR3312" s="137"/>
      <c r="BHS3312" s="137"/>
      <c r="BHT3312" s="137"/>
      <c r="BHU3312" s="137"/>
      <c r="BHV3312" s="137"/>
      <c r="BHW3312" s="137"/>
      <c r="BHX3312" s="137"/>
      <c r="BHY3312" s="137"/>
      <c r="BHZ3312" s="137"/>
      <c r="BIA3312" s="137"/>
      <c r="BIB3312" s="137"/>
      <c r="BIC3312" s="137"/>
      <c r="BID3312" s="137"/>
      <c r="BIE3312" s="137"/>
      <c r="BIF3312" s="137"/>
      <c r="BIG3312" s="137"/>
      <c r="BIH3312" s="137"/>
      <c r="BII3312" s="137"/>
      <c r="BIJ3312" s="137"/>
      <c r="BIK3312" s="137"/>
      <c r="BIL3312" s="137"/>
      <c r="BIM3312" s="137"/>
      <c r="BIN3312" s="137"/>
      <c r="BIO3312" s="137"/>
      <c r="BIP3312" s="137"/>
      <c r="BIQ3312" s="137"/>
      <c r="BIR3312" s="137"/>
      <c r="BIS3312" s="137"/>
      <c r="BIT3312" s="137"/>
      <c r="BIU3312" s="137"/>
      <c r="BIV3312" s="137"/>
      <c r="BIW3312" s="137"/>
      <c r="BIX3312" s="137"/>
      <c r="BIY3312" s="137"/>
      <c r="BIZ3312" s="137"/>
      <c r="BJA3312" s="137"/>
      <c r="BJB3312" s="137"/>
      <c r="BJC3312" s="137"/>
      <c r="BJD3312" s="137"/>
      <c r="BJE3312" s="137"/>
      <c r="BJF3312" s="137"/>
      <c r="BJG3312" s="137"/>
      <c r="BJH3312" s="137"/>
      <c r="BJI3312" s="137"/>
      <c r="BJJ3312" s="137"/>
      <c r="BJK3312" s="137"/>
      <c r="BJL3312" s="137"/>
      <c r="BJM3312" s="137"/>
      <c r="BJN3312" s="137"/>
      <c r="BJO3312" s="137"/>
      <c r="BJP3312" s="137"/>
      <c r="BJQ3312" s="137"/>
      <c r="BJR3312" s="137"/>
      <c r="BJS3312" s="137"/>
      <c r="BJT3312" s="137"/>
      <c r="BJU3312" s="137"/>
      <c r="BJV3312" s="137"/>
      <c r="BJW3312" s="137"/>
      <c r="BJX3312" s="137"/>
      <c r="BJY3312" s="137"/>
      <c r="BJZ3312" s="137"/>
      <c r="BKA3312" s="137"/>
      <c r="BKB3312" s="137"/>
      <c r="BKC3312" s="137"/>
      <c r="BKD3312" s="137"/>
      <c r="BKE3312" s="137"/>
      <c r="BKF3312" s="137"/>
      <c r="BKG3312" s="137"/>
      <c r="BKH3312" s="137"/>
      <c r="BKI3312" s="137"/>
      <c r="BKJ3312" s="137"/>
      <c r="BKK3312" s="137"/>
      <c r="BKL3312" s="137"/>
      <c r="BKM3312" s="137"/>
      <c r="BKN3312" s="137"/>
      <c r="BKO3312" s="137"/>
      <c r="BKP3312" s="137"/>
      <c r="BKQ3312" s="137"/>
      <c r="BKR3312" s="137"/>
      <c r="BKS3312" s="137"/>
      <c r="BKT3312" s="137"/>
      <c r="BKU3312" s="137"/>
      <c r="BKV3312" s="137"/>
      <c r="BKW3312" s="137"/>
      <c r="BKX3312" s="137"/>
      <c r="BKY3312" s="137"/>
      <c r="BKZ3312" s="137"/>
      <c r="BLA3312" s="137"/>
      <c r="BLB3312" s="137"/>
      <c r="BLC3312" s="137"/>
      <c r="BLD3312" s="137"/>
      <c r="BLE3312" s="137"/>
      <c r="BLF3312" s="137"/>
      <c r="BLG3312" s="137"/>
      <c r="BLH3312" s="137"/>
      <c r="BLI3312" s="137"/>
      <c r="BLJ3312" s="137"/>
      <c r="BLK3312" s="137"/>
      <c r="BLL3312" s="137"/>
      <c r="BLM3312" s="137"/>
      <c r="BLN3312" s="137"/>
      <c r="BLO3312" s="137"/>
      <c r="BLP3312" s="137"/>
      <c r="BLQ3312" s="137"/>
      <c r="BLR3312" s="137"/>
      <c r="BLS3312" s="137"/>
      <c r="BLT3312" s="137"/>
      <c r="BLU3312" s="137"/>
      <c r="BLV3312" s="137"/>
      <c r="BLW3312" s="137"/>
      <c r="BLX3312" s="137"/>
      <c r="BLY3312" s="137"/>
      <c r="BLZ3312" s="137"/>
      <c r="BMA3312" s="137"/>
      <c r="BMB3312" s="137"/>
      <c r="BMC3312" s="137"/>
      <c r="BMD3312" s="137"/>
      <c r="BME3312" s="137"/>
      <c r="BMF3312" s="137"/>
      <c r="BMG3312" s="137"/>
      <c r="BMH3312" s="137"/>
      <c r="BMI3312" s="137"/>
      <c r="BMJ3312" s="137"/>
      <c r="BMK3312" s="137"/>
      <c r="BML3312" s="137"/>
      <c r="BMM3312" s="137"/>
      <c r="BMN3312" s="137"/>
      <c r="BMO3312" s="137"/>
      <c r="BMP3312" s="137"/>
      <c r="BMQ3312" s="137"/>
      <c r="BMR3312" s="137"/>
      <c r="BMS3312" s="137"/>
      <c r="BMT3312" s="137"/>
      <c r="BMU3312" s="137"/>
      <c r="BMV3312" s="137"/>
      <c r="BMW3312" s="137"/>
      <c r="BMX3312" s="137"/>
      <c r="BMY3312" s="137"/>
      <c r="BMZ3312" s="137"/>
      <c r="BNA3312" s="137"/>
      <c r="BNB3312" s="137"/>
      <c r="BNC3312" s="137"/>
      <c r="BND3312" s="137"/>
      <c r="BNE3312" s="137"/>
      <c r="BNF3312" s="137"/>
      <c r="BNG3312" s="137"/>
      <c r="BNH3312" s="137"/>
      <c r="BNI3312" s="137"/>
      <c r="BNJ3312" s="137"/>
      <c r="BNK3312" s="137"/>
      <c r="BNL3312" s="137"/>
      <c r="BNM3312" s="137"/>
      <c r="BNN3312" s="137"/>
      <c r="BNO3312" s="137"/>
      <c r="BNP3312" s="137"/>
      <c r="BNQ3312" s="137"/>
      <c r="BNR3312" s="137"/>
      <c r="BNS3312" s="137"/>
      <c r="BNT3312" s="137"/>
      <c r="BNU3312" s="137"/>
      <c r="BNV3312" s="137"/>
      <c r="BNW3312" s="137"/>
      <c r="BNX3312" s="137"/>
      <c r="BNY3312" s="137"/>
      <c r="BNZ3312" s="137"/>
      <c r="BOA3312" s="137"/>
      <c r="BOB3312" s="137"/>
      <c r="BOC3312" s="137"/>
      <c r="BOD3312" s="137"/>
      <c r="BOE3312" s="137"/>
      <c r="BOF3312" s="137"/>
      <c r="BOG3312" s="137"/>
      <c r="BOH3312" s="137"/>
      <c r="BOI3312" s="137"/>
      <c r="BOJ3312" s="137"/>
      <c r="BOK3312" s="137"/>
      <c r="BOL3312" s="137"/>
      <c r="BOM3312" s="137"/>
      <c r="BON3312" s="137"/>
      <c r="BOO3312" s="137"/>
      <c r="BOP3312" s="137"/>
      <c r="BOQ3312" s="137"/>
      <c r="BOR3312" s="137"/>
      <c r="BOS3312" s="137"/>
      <c r="BOT3312" s="137"/>
      <c r="BOU3312" s="137"/>
      <c r="BOV3312" s="137"/>
      <c r="BOW3312" s="137"/>
      <c r="BOX3312" s="137"/>
      <c r="BOY3312" s="137"/>
      <c r="BOZ3312" s="137"/>
      <c r="BPA3312" s="137"/>
      <c r="BPB3312" s="137"/>
      <c r="BPC3312" s="137"/>
      <c r="BPD3312" s="137"/>
      <c r="BPE3312" s="137"/>
      <c r="BPF3312" s="137"/>
      <c r="BPG3312" s="137"/>
      <c r="BPH3312" s="137"/>
      <c r="BPI3312" s="137"/>
      <c r="BPJ3312" s="137"/>
      <c r="BPK3312" s="137"/>
      <c r="BPL3312" s="137"/>
      <c r="BPM3312" s="137"/>
      <c r="BPN3312" s="137"/>
      <c r="BPO3312" s="137"/>
      <c r="BPP3312" s="137"/>
      <c r="BPQ3312" s="137"/>
      <c r="BPR3312" s="137"/>
      <c r="BPS3312" s="137"/>
      <c r="BPT3312" s="137"/>
      <c r="BPU3312" s="137"/>
      <c r="BPV3312" s="137"/>
      <c r="BPW3312" s="137"/>
      <c r="BPX3312" s="137"/>
      <c r="BPY3312" s="137"/>
      <c r="BPZ3312" s="137"/>
      <c r="BQA3312" s="137"/>
      <c r="BQB3312" s="137"/>
      <c r="BQC3312" s="137"/>
      <c r="BQD3312" s="137"/>
      <c r="BQE3312" s="137"/>
      <c r="BQF3312" s="137"/>
      <c r="BQG3312" s="137"/>
      <c r="BQH3312" s="137"/>
      <c r="BQI3312" s="137"/>
      <c r="BQJ3312" s="137"/>
      <c r="BQK3312" s="137"/>
      <c r="BQL3312" s="137"/>
      <c r="BQM3312" s="137"/>
      <c r="BQN3312" s="137"/>
      <c r="BQO3312" s="137"/>
      <c r="BQP3312" s="137"/>
      <c r="BQQ3312" s="137"/>
      <c r="BQR3312" s="137"/>
      <c r="BQS3312" s="137"/>
      <c r="BQT3312" s="137"/>
      <c r="BQU3312" s="137"/>
      <c r="BQV3312" s="137"/>
      <c r="BQW3312" s="137"/>
      <c r="BQX3312" s="137"/>
      <c r="BQY3312" s="137"/>
      <c r="BQZ3312" s="137"/>
      <c r="BRA3312" s="137"/>
      <c r="BRB3312" s="137"/>
      <c r="BRC3312" s="137"/>
      <c r="BRD3312" s="137"/>
      <c r="BRE3312" s="137"/>
      <c r="BRF3312" s="137"/>
      <c r="BRG3312" s="137"/>
      <c r="BRH3312" s="137"/>
      <c r="BRI3312" s="137"/>
      <c r="BRJ3312" s="137"/>
      <c r="BRK3312" s="137"/>
      <c r="BRL3312" s="137"/>
      <c r="BRM3312" s="137"/>
      <c r="BRN3312" s="137"/>
      <c r="BRO3312" s="137"/>
      <c r="BRP3312" s="137"/>
      <c r="BRQ3312" s="137"/>
      <c r="BRR3312" s="137"/>
      <c r="BRS3312" s="137"/>
      <c r="BRT3312" s="137"/>
      <c r="BRU3312" s="137"/>
      <c r="BRV3312" s="137"/>
      <c r="BRW3312" s="137"/>
      <c r="BRX3312" s="137"/>
      <c r="BRY3312" s="137"/>
      <c r="BRZ3312" s="137"/>
      <c r="BSA3312" s="137"/>
      <c r="BSB3312" s="137"/>
      <c r="BSC3312" s="137"/>
      <c r="BSD3312" s="137"/>
      <c r="BSE3312" s="137"/>
      <c r="BSF3312" s="137"/>
      <c r="BSG3312" s="137"/>
      <c r="BSH3312" s="137"/>
      <c r="BSI3312" s="137"/>
      <c r="BSJ3312" s="137"/>
      <c r="BSK3312" s="137"/>
      <c r="BSL3312" s="137"/>
      <c r="BSM3312" s="137"/>
      <c r="BSN3312" s="137"/>
      <c r="BSO3312" s="137"/>
      <c r="BSP3312" s="137"/>
      <c r="BSQ3312" s="137"/>
      <c r="BSR3312" s="137"/>
      <c r="BSS3312" s="137"/>
      <c r="BST3312" s="137"/>
      <c r="BSU3312" s="137"/>
      <c r="BSV3312" s="137"/>
      <c r="BSW3312" s="137"/>
      <c r="BSX3312" s="137"/>
      <c r="BSY3312" s="137"/>
      <c r="BSZ3312" s="137"/>
      <c r="BTA3312" s="137"/>
      <c r="BTB3312" s="137"/>
      <c r="BTC3312" s="137"/>
      <c r="BTD3312" s="137"/>
      <c r="BTE3312" s="137"/>
      <c r="BTF3312" s="137"/>
      <c r="BTG3312" s="137"/>
      <c r="BTH3312" s="137"/>
      <c r="BTI3312" s="137"/>
      <c r="BTJ3312" s="137"/>
      <c r="BTK3312" s="137"/>
      <c r="BTL3312" s="137"/>
      <c r="BTM3312" s="137"/>
      <c r="BTN3312" s="137"/>
      <c r="BTO3312" s="137"/>
      <c r="BTP3312" s="137"/>
      <c r="BTQ3312" s="137"/>
      <c r="BTR3312" s="137"/>
      <c r="BTS3312" s="137"/>
      <c r="BTT3312" s="137"/>
      <c r="BTU3312" s="137"/>
      <c r="BTV3312" s="137"/>
      <c r="BTW3312" s="137"/>
      <c r="BTX3312" s="137"/>
      <c r="BTY3312" s="137"/>
      <c r="BTZ3312" s="137"/>
      <c r="BUA3312" s="137"/>
      <c r="BUB3312" s="137"/>
      <c r="BUC3312" s="137"/>
      <c r="BUD3312" s="137"/>
      <c r="BUE3312" s="137"/>
      <c r="BUF3312" s="137"/>
      <c r="BUG3312" s="137"/>
      <c r="BUH3312" s="137"/>
      <c r="BUI3312" s="137"/>
      <c r="BUJ3312" s="137"/>
      <c r="BUK3312" s="137"/>
      <c r="BUL3312" s="137"/>
      <c r="BUM3312" s="137"/>
      <c r="BUN3312" s="137"/>
      <c r="BUO3312" s="137"/>
      <c r="BUP3312" s="137"/>
      <c r="BUQ3312" s="137"/>
      <c r="BUR3312" s="137"/>
      <c r="BUS3312" s="137"/>
      <c r="BUT3312" s="137"/>
      <c r="BUU3312" s="137"/>
      <c r="BUV3312" s="137"/>
      <c r="BUW3312" s="137"/>
      <c r="BUX3312" s="137"/>
      <c r="BUY3312" s="137"/>
      <c r="BUZ3312" s="137"/>
      <c r="BVA3312" s="137"/>
      <c r="BVB3312" s="137"/>
      <c r="BVC3312" s="137"/>
      <c r="BVD3312" s="137"/>
      <c r="BVE3312" s="137"/>
      <c r="BVF3312" s="137"/>
      <c r="BVG3312" s="137"/>
      <c r="BVH3312" s="137"/>
      <c r="BVI3312" s="137"/>
      <c r="BVJ3312" s="137"/>
      <c r="BVK3312" s="137"/>
      <c r="BVL3312" s="137"/>
      <c r="BVM3312" s="137"/>
      <c r="BVN3312" s="137"/>
      <c r="BVO3312" s="137"/>
      <c r="BVP3312" s="137"/>
      <c r="BVQ3312" s="137"/>
      <c r="BVR3312" s="137"/>
      <c r="BVS3312" s="137"/>
      <c r="BVT3312" s="137"/>
      <c r="BVU3312" s="137"/>
      <c r="BVV3312" s="137"/>
      <c r="BVW3312" s="137"/>
      <c r="BVX3312" s="137"/>
      <c r="BVY3312" s="137"/>
      <c r="BVZ3312" s="137"/>
      <c r="BWA3312" s="137"/>
      <c r="BWB3312" s="137"/>
      <c r="BWC3312" s="137"/>
      <c r="BWD3312" s="137"/>
      <c r="BWE3312" s="137"/>
      <c r="BWF3312" s="137"/>
      <c r="BWG3312" s="137"/>
      <c r="BWH3312" s="137"/>
      <c r="BWI3312" s="137"/>
      <c r="BWJ3312" s="137"/>
      <c r="BWK3312" s="137"/>
      <c r="BWL3312" s="137"/>
      <c r="BWM3312" s="137"/>
      <c r="BWN3312" s="137"/>
      <c r="BWO3312" s="137"/>
      <c r="BWP3312" s="137"/>
      <c r="BWQ3312" s="137"/>
      <c r="BWR3312" s="137"/>
      <c r="BWS3312" s="137"/>
      <c r="BWT3312" s="137"/>
      <c r="BWU3312" s="137"/>
      <c r="BWV3312" s="137"/>
      <c r="BWW3312" s="137"/>
      <c r="BWX3312" s="137"/>
      <c r="BWY3312" s="137"/>
      <c r="BWZ3312" s="137"/>
      <c r="BXA3312" s="137"/>
      <c r="BXB3312" s="137"/>
      <c r="BXC3312" s="137"/>
      <c r="BXD3312" s="137"/>
      <c r="BXE3312" s="137"/>
      <c r="BXF3312" s="137"/>
      <c r="BXG3312" s="137"/>
      <c r="BXH3312" s="137"/>
      <c r="BXI3312" s="137"/>
      <c r="BXJ3312" s="137"/>
      <c r="BXK3312" s="137"/>
      <c r="BXL3312" s="137"/>
      <c r="BXM3312" s="137"/>
      <c r="BXN3312" s="137"/>
      <c r="BXO3312" s="137"/>
      <c r="BXP3312" s="137"/>
      <c r="BXQ3312" s="137"/>
      <c r="BXR3312" s="137"/>
      <c r="BXS3312" s="137"/>
      <c r="BXT3312" s="137"/>
      <c r="BXU3312" s="137"/>
      <c r="BXV3312" s="137"/>
      <c r="BXW3312" s="137"/>
      <c r="BXX3312" s="137"/>
      <c r="BXY3312" s="137"/>
      <c r="BXZ3312" s="137"/>
      <c r="BYA3312" s="137"/>
      <c r="BYB3312" s="137"/>
      <c r="BYC3312" s="137"/>
      <c r="BYD3312" s="137"/>
      <c r="BYE3312" s="137"/>
      <c r="BYF3312" s="137"/>
      <c r="BYG3312" s="137"/>
      <c r="BYH3312" s="137"/>
      <c r="BYI3312" s="137"/>
      <c r="BYJ3312" s="137"/>
      <c r="BYK3312" s="137"/>
      <c r="BYL3312" s="137"/>
      <c r="BYM3312" s="137"/>
      <c r="BYN3312" s="137"/>
      <c r="BYO3312" s="137"/>
      <c r="BYP3312" s="137"/>
      <c r="BYQ3312" s="137"/>
      <c r="BYR3312" s="137"/>
      <c r="BYS3312" s="137"/>
      <c r="BYT3312" s="137"/>
      <c r="BYU3312" s="137"/>
      <c r="BYV3312" s="137"/>
      <c r="BYW3312" s="137"/>
      <c r="BYX3312" s="137"/>
      <c r="BYY3312" s="137"/>
      <c r="BYZ3312" s="137"/>
      <c r="BZA3312" s="137"/>
      <c r="BZB3312" s="137"/>
      <c r="BZC3312" s="137"/>
      <c r="BZD3312" s="137"/>
      <c r="BZE3312" s="137"/>
      <c r="BZF3312" s="137"/>
      <c r="BZG3312" s="137"/>
      <c r="BZH3312" s="137"/>
      <c r="BZI3312" s="137"/>
      <c r="BZJ3312" s="137"/>
      <c r="BZK3312" s="137"/>
      <c r="BZL3312" s="137"/>
      <c r="BZM3312" s="137"/>
      <c r="BZN3312" s="137"/>
      <c r="BZO3312" s="137"/>
      <c r="BZP3312" s="137"/>
      <c r="BZQ3312" s="137"/>
      <c r="BZR3312" s="137"/>
      <c r="BZS3312" s="137"/>
      <c r="BZT3312" s="137"/>
      <c r="BZU3312" s="137"/>
      <c r="BZV3312" s="137"/>
      <c r="BZW3312" s="137"/>
      <c r="BZX3312" s="137"/>
      <c r="BZY3312" s="137"/>
      <c r="BZZ3312" s="137"/>
      <c r="CAA3312" s="137"/>
      <c r="CAB3312" s="137"/>
      <c r="CAC3312" s="137"/>
      <c r="CAD3312" s="137"/>
      <c r="CAE3312" s="137"/>
      <c r="CAF3312" s="137"/>
      <c r="CAG3312" s="137"/>
      <c r="CAH3312" s="137"/>
      <c r="CAI3312" s="137"/>
      <c r="CAJ3312" s="137"/>
      <c r="CAK3312" s="137"/>
      <c r="CAL3312" s="137"/>
      <c r="CAM3312" s="137"/>
      <c r="CAN3312" s="137"/>
      <c r="CAO3312" s="137"/>
      <c r="CAP3312" s="137"/>
      <c r="CAQ3312" s="137"/>
      <c r="CAR3312" s="137"/>
      <c r="CAS3312" s="137"/>
      <c r="CAT3312" s="137"/>
      <c r="CAU3312" s="137"/>
      <c r="CAV3312" s="137"/>
      <c r="CAW3312" s="137"/>
      <c r="CAX3312" s="137"/>
      <c r="CAY3312" s="137"/>
      <c r="CAZ3312" s="137"/>
      <c r="CBA3312" s="137"/>
      <c r="CBB3312" s="137"/>
      <c r="CBC3312" s="137"/>
      <c r="CBD3312" s="137"/>
      <c r="CBE3312" s="137"/>
      <c r="CBF3312" s="137"/>
      <c r="CBG3312" s="137"/>
      <c r="CBH3312" s="137"/>
      <c r="CBI3312" s="137"/>
      <c r="CBJ3312" s="137"/>
      <c r="CBK3312" s="137"/>
      <c r="CBL3312" s="137"/>
      <c r="CBM3312" s="137"/>
      <c r="CBN3312" s="137"/>
      <c r="CBO3312" s="137"/>
      <c r="CBP3312" s="137"/>
      <c r="CBQ3312" s="137"/>
      <c r="CBR3312" s="137"/>
      <c r="CBS3312" s="137"/>
      <c r="CBT3312" s="137"/>
      <c r="CBU3312" s="137"/>
      <c r="CBV3312" s="137"/>
      <c r="CBW3312" s="137"/>
      <c r="CBX3312" s="137"/>
      <c r="CBY3312" s="137"/>
      <c r="CBZ3312" s="137"/>
      <c r="CCA3312" s="137"/>
      <c r="CCB3312" s="137"/>
      <c r="CCC3312" s="137"/>
      <c r="CCD3312" s="137"/>
      <c r="CCE3312" s="137"/>
      <c r="CCF3312" s="137"/>
      <c r="CCG3312" s="137"/>
      <c r="CCH3312" s="137"/>
      <c r="CCI3312" s="137"/>
      <c r="CCJ3312" s="137"/>
      <c r="CCK3312" s="137"/>
      <c r="CCL3312" s="137"/>
      <c r="CCM3312" s="137"/>
      <c r="CCN3312" s="137"/>
      <c r="CCO3312" s="137"/>
      <c r="CCP3312" s="137"/>
      <c r="CCQ3312" s="137"/>
      <c r="CCR3312" s="137"/>
      <c r="CCS3312" s="137"/>
      <c r="CCT3312" s="137"/>
      <c r="CCU3312" s="137"/>
      <c r="CCV3312" s="137"/>
      <c r="CCW3312" s="137"/>
      <c r="CCX3312" s="137"/>
      <c r="CCY3312" s="137"/>
      <c r="CCZ3312" s="137"/>
      <c r="CDA3312" s="137"/>
      <c r="CDB3312" s="137"/>
      <c r="CDC3312" s="137"/>
      <c r="CDD3312" s="137"/>
      <c r="CDE3312" s="137"/>
      <c r="CDF3312" s="137"/>
      <c r="CDG3312" s="137"/>
      <c r="CDH3312" s="137"/>
      <c r="CDI3312" s="137"/>
      <c r="CDJ3312" s="137"/>
      <c r="CDK3312" s="137"/>
      <c r="CDL3312" s="137"/>
      <c r="CDM3312" s="137"/>
      <c r="CDN3312" s="137"/>
      <c r="CDO3312" s="137"/>
      <c r="CDP3312" s="137"/>
      <c r="CDQ3312" s="137"/>
      <c r="CDR3312" s="137"/>
      <c r="CDS3312" s="137"/>
      <c r="CDT3312" s="137"/>
      <c r="CDU3312" s="137"/>
      <c r="CDV3312" s="137"/>
      <c r="CDW3312" s="137"/>
      <c r="CDX3312" s="137"/>
      <c r="CDY3312" s="137"/>
      <c r="CDZ3312" s="137"/>
      <c r="CEA3312" s="137"/>
      <c r="CEB3312" s="137"/>
      <c r="CEC3312" s="137"/>
      <c r="CED3312" s="137"/>
      <c r="CEE3312" s="137"/>
      <c r="CEF3312" s="137"/>
      <c r="CEG3312" s="137"/>
      <c r="CEH3312" s="137"/>
      <c r="CEI3312" s="137"/>
      <c r="CEJ3312" s="137"/>
      <c r="CEK3312" s="137"/>
      <c r="CEL3312" s="137"/>
      <c r="CEM3312" s="137"/>
      <c r="CEN3312" s="137"/>
      <c r="CEO3312" s="137"/>
      <c r="CEP3312" s="137"/>
      <c r="CEQ3312" s="137"/>
      <c r="CER3312" s="137"/>
      <c r="CES3312" s="137"/>
      <c r="CET3312" s="137"/>
      <c r="CEU3312" s="137"/>
      <c r="CEV3312" s="137"/>
      <c r="CEW3312" s="137"/>
      <c r="CEX3312" s="137"/>
      <c r="CEY3312" s="137"/>
      <c r="CEZ3312" s="137"/>
      <c r="CFA3312" s="137"/>
      <c r="CFB3312" s="137"/>
      <c r="CFC3312" s="137"/>
      <c r="CFD3312" s="137"/>
      <c r="CFE3312" s="137"/>
      <c r="CFF3312" s="137"/>
      <c r="CFG3312" s="137"/>
      <c r="CFH3312" s="137"/>
      <c r="CFI3312" s="137"/>
      <c r="CFJ3312" s="137"/>
      <c r="CFK3312" s="137"/>
      <c r="CFL3312" s="137"/>
      <c r="CFM3312" s="137"/>
      <c r="CFN3312" s="137"/>
      <c r="CFO3312" s="137"/>
      <c r="CFP3312" s="137"/>
      <c r="CFQ3312" s="137"/>
      <c r="CFR3312" s="137"/>
      <c r="CFS3312" s="137"/>
      <c r="CFT3312" s="137"/>
      <c r="CFU3312" s="137"/>
      <c r="CFV3312" s="137"/>
      <c r="CFW3312" s="137"/>
      <c r="CFX3312" s="137"/>
      <c r="CFY3312" s="137"/>
      <c r="CFZ3312" s="137"/>
      <c r="CGA3312" s="137"/>
      <c r="CGB3312" s="137"/>
      <c r="CGC3312" s="137"/>
      <c r="CGD3312" s="137"/>
      <c r="CGE3312" s="137"/>
      <c r="CGF3312" s="137"/>
      <c r="CGG3312" s="137"/>
      <c r="CGH3312" s="137"/>
      <c r="CGI3312" s="137"/>
      <c r="CGJ3312" s="137"/>
      <c r="CGK3312" s="137"/>
      <c r="CGL3312" s="137"/>
      <c r="CGM3312" s="137"/>
      <c r="CGN3312" s="137"/>
      <c r="CGO3312" s="137"/>
      <c r="CGP3312" s="137"/>
      <c r="CGQ3312" s="137"/>
      <c r="CGR3312" s="137"/>
      <c r="CGS3312" s="137"/>
      <c r="CGT3312" s="137"/>
      <c r="CGU3312" s="137"/>
      <c r="CGV3312" s="137"/>
      <c r="CGW3312" s="137"/>
      <c r="CGX3312" s="137"/>
      <c r="CGY3312" s="137"/>
      <c r="CGZ3312" s="137"/>
      <c r="CHA3312" s="137"/>
      <c r="CHB3312" s="137"/>
      <c r="CHC3312" s="137"/>
      <c r="CHD3312" s="137"/>
      <c r="CHE3312" s="137"/>
      <c r="CHF3312" s="137"/>
      <c r="CHG3312" s="137"/>
      <c r="CHH3312" s="137"/>
      <c r="CHI3312" s="137"/>
      <c r="CHJ3312" s="137"/>
      <c r="CHK3312" s="137"/>
      <c r="CHL3312" s="137"/>
      <c r="CHM3312" s="137"/>
      <c r="CHN3312" s="137"/>
      <c r="CHO3312" s="137"/>
      <c r="CHP3312" s="137"/>
      <c r="CHQ3312" s="137"/>
      <c r="CHR3312" s="137"/>
      <c r="CHS3312" s="137"/>
      <c r="CHT3312" s="137"/>
      <c r="CHU3312" s="137"/>
      <c r="CHV3312" s="137"/>
      <c r="CHW3312" s="137"/>
      <c r="CHX3312" s="137"/>
      <c r="CHY3312" s="137"/>
      <c r="CHZ3312" s="137"/>
      <c r="CIA3312" s="137"/>
      <c r="CIB3312" s="137"/>
      <c r="CIC3312" s="137"/>
      <c r="CID3312" s="137"/>
      <c r="CIE3312" s="137"/>
      <c r="CIF3312" s="137"/>
      <c r="CIG3312" s="137"/>
      <c r="CIH3312" s="137"/>
      <c r="CII3312" s="137"/>
      <c r="CIJ3312" s="137"/>
      <c r="CIK3312" s="137"/>
      <c r="CIL3312" s="137"/>
      <c r="CIM3312" s="137"/>
      <c r="CIN3312" s="137"/>
      <c r="CIO3312" s="137"/>
      <c r="CIP3312" s="137"/>
      <c r="CIQ3312" s="137"/>
      <c r="CIR3312" s="137"/>
      <c r="CIS3312" s="137"/>
      <c r="CIT3312" s="137"/>
      <c r="CIU3312" s="137"/>
      <c r="CIV3312" s="137"/>
      <c r="CIW3312" s="137"/>
      <c r="CIX3312" s="137"/>
      <c r="CIY3312" s="137"/>
      <c r="CIZ3312" s="137"/>
      <c r="CJA3312" s="137"/>
      <c r="CJB3312" s="137"/>
      <c r="CJC3312" s="137"/>
      <c r="CJD3312" s="137"/>
      <c r="CJE3312" s="137"/>
      <c r="CJF3312" s="137"/>
      <c r="CJG3312" s="137"/>
      <c r="CJH3312" s="137"/>
      <c r="CJI3312" s="137"/>
      <c r="CJJ3312" s="137"/>
      <c r="CJK3312" s="137"/>
      <c r="CJL3312" s="137"/>
      <c r="CJM3312" s="137"/>
      <c r="CJN3312" s="137"/>
      <c r="CJO3312" s="137"/>
      <c r="CJP3312" s="137"/>
      <c r="CJQ3312" s="137"/>
      <c r="CJR3312" s="137"/>
      <c r="CJS3312" s="137"/>
      <c r="CJT3312" s="137"/>
      <c r="CJU3312" s="137"/>
      <c r="CJV3312" s="137"/>
      <c r="CJW3312" s="137"/>
      <c r="CJX3312" s="137"/>
      <c r="CJY3312" s="137"/>
      <c r="CJZ3312" s="137"/>
      <c r="CKA3312" s="137"/>
      <c r="CKB3312" s="137"/>
      <c r="CKC3312" s="137"/>
      <c r="CKD3312" s="137"/>
      <c r="CKE3312" s="137"/>
      <c r="CKF3312" s="137"/>
      <c r="CKG3312" s="137"/>
      <c r="CKH3312" s="137"/>
      <c r="CKI3312" s="137"/>
      <c r="CKJ3312" s="137"/>
      <c r="CKK3312" s="137"/>
      <c r="CKL3312" s="137"/>
      <c r="CKM3312" s="137"/>
      <c r="CKN3312" s="137"/>
      <c r="CKO3312" s="137"/>
      <c r="CKP3312" s="137"/>
      <c r="CKQ3312" s="137"/>
      <c r="CKR3312" s="137"/>
      <c r="CKS3312" s="137"/>
      <c r="CKT3312" s="137"/>
      <c r="CKU3312" s="137"/>
      <c r="CKV3312" s="137"/>
      <c r="CKW3312" s="137"/>
      <c r="CKX3312" s="137"/>
      <c r="CKY3312" s="137"/>
      <c r="CKZ3312" s="137"/>
      <c r="CLA3312" s="137"/>
      <c r="CLB3312" s="137"/>
      <c r="CLC3312" s="137"/>
      <c r="CLD3312" s="137"/>
      <c r="CLE3312" s="137"/>
      <c r="CLF3312" s="137"/>
      <c r="CLG3312" s="137"/>
      <c r="CLH3312" s="137"/>
      <c r="CLI3312" s="137"/>
      <c r="CLJ3312" s="137"/>
      <c r="CLK3312" s="137"/>
      <c r="CLL3312" s="137"/>
      <c r="CLM3312" s="137"/>
      <c r="CLN3312" s="137"/>
      <c r="CLO3312" s="137"/>
      <c r="CLP3312" s="137"/>
      <c r="CLQ3312" s="137"/>
      <c r="CLR3312" s="137"/>
      <c r="CLS3312" s="137"/>
      <c r="CLT3312" s="137"/>
      <c r="CLU3312" s="137"/>
      <c r="CLV3312" s="137"/>
      <c r="CLW3312" s="137"/>
      <c r="CLX3312" s="137"/>
      <c r="CLY3312" s="137"/>
      <c r="CLZ3312" s="137"/>
      <c r="CMA3312" s="137"/>
      <c r="CMB3312" s="137"/>
      <c r="CMC3312" s="137"/>
      <c r="CMD3312" s="137"/>
      <c r="CME3312" s="137"/>
      <c r="CMF3312" s="137"/>
      <c r="CMG3312" s="137"/>
      <c r="CMH3312" s="137"/>
      <c r="CMI3312" s="137"/>
      <c r="CMJ3312" s="137"/>
      <c r="CMK3312" s="137"/>
      <c r="CML3312" s="137"/>
      <c r="CMM3312" s="137"/>
      <c r="CMN3312" s="137"/>
      <c r="CMO3312" s="137"/>
      <c r="CMP3312" s="137"/>
      <c r="CMQ3312" s="137"/>
      <c r="CMR3312" s="137"/>
      <c r="CMS3312" s="137"/>
      <c r="CMT3312" s="137"/>
      <c r="CMU3312" s="137"/>
      <c r="CMV3312" s="137"/>
      <c r="CMW3312" s="137"/>
      <c r="CMX3312" s="137"/>
      <c r="CMY3312" s="137"/>
      <c r="CMZ3312" s="137"/>
      <c r="CNA3312" s="137"/>
      <c r="CNB3312" s="137"/>
      <c r="CNC3312" s="137"/>
      <c r="CND3312" s="137"/>
      <c r="CNE3312" s="137"/>
      <c r="CNF3312" s="137"/>
      <c r="CNG3312" s="137"/>
      <c r="CNH3312" s="137"/>
      <c r="CNI3312" s="137"/>
      <c r="CNJ3312" s="137"/>
      <c r="CNK3312" s="137"/>
      <c r="CNL3312" s="137"/>
      <c r="CNM3312" s="137"/>
      <c r="CNN3312" s="137"/>
      <c r="CNO3312" s="137"/>
      <c r="CNP3312" s="137"/>
      <c r="CNQ3312" s="137"/>
      <c r="CNR3312" s="137"/>
      <c r="CNS3312" s="137"/>
      <c r="CNT3312" s="137"/>
      <c r="CNU3312" s="137"/>
      <c r="CNV3312" s="137"/>
      <c r="CNW3312" s="137"/>
      <c r="CNX3312" s="137"/>
      <c r="CNY3312" s="137"/>
      <c r="CNZ3312" s="137"/>
      <c r="COA3312" s="137"/>
      <c r="COB3312" s="137"/>
      <c r="COC3312" s="137"/>
      <c r="COD3312" s="137"/>
      <c r="COE3312" s="137"/>
      <c r="COF3312" s="137"/>
      <c r="COG3312" s="137"/>
      <c r="COH3312" s="137"/>
      <c r="COI3312" s="137"/>
      <c r="COJ3312" s="137"/>
      <c r="COK3312" s="137"/>
      <c r="COL3312" s="137"/>
      <c r="COM3312" s="137"/>
      <c r="CON3312" s="137"/>
      <c r="COO3312" s="137"/>
      <c r="COP3312" s="137"/>
      <c r="COQ3312" s="137"/>
      <c r="COR3312" s="137"/>
      <c r="COS3312" s="137"/>
      <c r="COT3312" s="137"/>
      <c r="COU3312" s="137"/>
      <c r="COV3312" s="137"/>
      <c r="COW3312" s="137"/>
      <c r="COX3312" s="137"/>
      <c r="COY3312" s="137"/>
      <c r="COZ3312" s="137"/>
      <c r="CPA3312" s="137"/>
      <c r="CPB3312" s="137"/>
      <c r="CPC3312" s="137"/>
      <c r="CPD3312" s="137"/>
      <c r="CPE3312" s="137"/>
      <c r="CPF3312" s="137"/>
      <c r="CPG3312" s="137"/>
      <c r="CPH3312" s="137"/>
      <c r="CPI3312" s="137"/>
      <c r="CPJ3312" s="137"/>
      <c r="CPK3312" s="137"/>
      <c r="CPL3312" s="137"/>
      <c r="CPM3312" s="137"/>
      <c r="CPN3312" s="137"/>
      <c r="CPO3312" s="137"/>
      <c r="CPP3312" s="137"/>
      <c r="CPQ3312" s="137"/>
      <c r="CPR3312" s="137"/>
      <c r="CPS3312" s="137"/>
      <c r="CPT3312" s="137"/>
      <c r="CPU3312" s="137"/>
      <c r="CPV3312" s="137"/>
      <c r="CPW3312" s="137"/>
      <c r="CPX3312" s="137"/>
      <c r="CPY3312" s="137"/>
      <c r="CPZ3312" s="137"/>
      <c r="CQA3312" s="137"/>
      <c r="CQB3312" s="137"/>
      <c r="CQC3312" s="137"/>
      <c r="CQD3312" s="137"/>
      <c r="CQE3312" s="137"/>
      <c r="CQF3312" s="137"/>
      <c r="CQG3312" s="137"/>
      <c r="CQH3312" s="137"/>
      <c r="CQI3312" s="137"/>
      <c r="CQJ3312" s="137"/>
      <c r="CQK3312" s="137"/>
      <c r="CQL3312" s="137"/>
      <c r="CQM3312" s="137"/>
      <c r="CQN3312" s="137"/>
      <c r="CQO3312" s="137"/>
      <c r="CQP3312" s="137"/>
      <c r="CQQ3312" s="137"/>
      <c r="CQR3312" s="137"/>
      <c r="CQS3312" s="137"/>
      <c r="CQT3312" s="137"/>
      <c r="CQU3312" s="137"/>
      <c r="CQV3312" s="137"/>
      <c r="CQW3312" s="137"/>
      <c r="CQX3312" s="137"/>
      <c r="CQY3312" s="137"/>
      <c r="CQZ3312" s="137"/>
      <c r="CRA3312" s="137"/>
      <c r="CRB3312" s="137"/>
      <c r="CRC3312" s="137"/>
      <c r="CRD3312" s="137"/>
      <c r="CRE3312" s="137"/>
      <c r="CRF3312" s="137"/>
      <c r="CRG3312" s="137"/>
      <c r="CRH3312" s="137"/>
      <c r="CRI3312" s="137"/>
      <c r="CRJ3312" s="137"/>
      <c r="CRK3312" s="137"/>
      <c r="CRL3312" s="137"/>
      <c r="CRM3312" s="137"/>
      <c r="CRN3312" s="137"/>
      <c r="CRO3312" s="137"/>
      <c r="CRP3312" s="137"/>
      <c r="CRQ3312" s="137"/>
      <c r="CRR3312" s="137"/>
      <c r="CRS3312" s="137"/>
      <c r="CRT3312" s="137"/>
      <c r="CRU3312" s="137"/>
      <c r="CRV3312" s="137"/>
      <c r="CRW3312" s="137"/>
      <c r="CRX3312" s="137"/>
      <c r="CRY3312" s="137"/>
      <c r="CRZ3312" s="137"/>
      <c r="CSA3312" s="137"/>
      <c r="CSB3312" s="137"/>
      <c r="CSC3312" s="137"/>
      <c r="CSD3312" s="137"/>
      <c r="CSE3312" s="137"/>
      <c r="CSF3312" s="137"/>
      <c r="CSG3312" s="137"/>
      <c r="CSH3312" s="137"/>
      <c r="CSI3312" s="137"/>
      <c r="CSJ3312" s="137"/>
      <c r="CSK3312" s="137"/>
      <c r="CSL3312" s="137"/>
      <c r="CSM3312" s="137"/>
      <c r="CSN3312" s="137"/>
      <c r="CSO3312" s="137"/>
      <c r="CSP3312" s="137"/>
      <c r="CSQ3312" s="137"/>
      <c r="CSR3312" s="137"/>
      <c r="CSS3312" s="137"/>
      <c r="CST3312" s="137"/>
      <c r="CSU3312" s="137"/>
      <c r="CSV3312" s="137"/>
      <c r="CSW3312" s="137"/>
      <c r="CSX3312" s="137"/>
      <c r="CSY3312" s="137"/>
      <c r="CSZ3312" s="137"/>
      <c r="CTA3312" s="137"/>
      <c r="CTB3312" s="137"/>
      <c r="CTC3312" s="137"/>
      <c r="CTD3312" s="137"/>
      <c r="CTE3312" s="137"/>
      <c r="CTF3312" s="137"/>
      <c r="CTG3312" s="137"/>
      <c r="CTH3312" s="137"/>
      <c r="CTI3312" s="137"/>
      <c r="CTJ3312" s="137"/>
      <c r="CTK3312" s="137"/>
      <c r="CTL3312" s="137"/>
      <c r="CTM3312" s="137"/>
      <c r="CTN3312" s="137"/>
      <c r="CTO3312" s="137"/>
      <c r="CTP3312" s="137"/>
      <c r="CTQ3312" s="137"/>
      <c r="CTR3312" s="137"/>
      <c r="CTS3312" s="137"/>
      <c r="CTT3312" s="137"/>
      <c r="CTU3312" s="137"/>
      <c r="CTV3312" s="137"/>
      <c r="CTW3312" s="137"/>
      <c r="CTX3312" s="137"/>
      <c r="CTY3312" s="137"/>
      <c r="CTZ3312" s="137"/>
      <c r="CUA3312" s="137"/>
      <c r="CUB3312" s="137"/>
      <c r="CUC3312" s="137"/>
      <c r="CUD3312" s="137"/>
      <c r="CUE3312" s="137"/>
      <c r="CUF3312" s="137"/>
      <c r="CUG3312" s="137"/>
      <c r="CUH3312" s="137"/>
      <c r="CUI3312" s="137"/>
      <c r="CUJ3312" s="137"/>
      <c r="CUK3312" s="137"/>
      <c r="CUL3312" s="137"/>
      <c r="CUM3312" s="137"/>
      <c r="CUN3312" s="137"/>
      <c r="CUO3312" s="137"/>
      <c r="CUP3312" s="137"/>
      <c r="CUQ3312" s="137"/>
      <c r="CUR3312" s="137"/>
      <c r="CUS3312" s="137"/>
      <c r="CUT3312" s="137"/>
      <c r="CUU3312" s="137"/>
      <c r="CUV3312" s="137"/>
      <c r="CUW3312" s="137"/>
      <c r="CUX3312" s="137"/>
      <c r="CUY3312" s="137"/>
      <c r="CUZ3312" s="137"/>
      <c r="CVA3312" s="137"/>
      <c r="CVB3312" s="137"/>
      <c r="CVC3312" s="137"/>
      <c r="CVD3312" s="137"/>
      <c r="CVE3312" s="137"/>
      <c r="CVF3312" s="137"/>
      <c r="CVG3312" s="137"/>
      <c r="CVH3312" s="137"/>
      <c r="CVI3312" s="137"/>
      <c r="CVJ3312" s="137"/>
      <c r="CVK3312" s="137"/>
      <c r="CVL3312" s="137"/>
      <c r="CVM3312" s="137"/>
      <c r="CVN3312" s="137"/>
      <c r="CVO3312" s="137"/>
      <c r="CVP3312" s="137"/>
      <c r="CVQ3312" s="137"/>
      <c r="CVR3312" s="137"/>
      <c r="CVS3312" s="137"/>
      <c r="CVT3312" s="137"/>
      <c r="CVU3312" s="137"/>
      <c r="CVV3312" s="137"/>
      <c r="CVW3312" s="137"/>
      <c r="CVX3312" s="137"/>
      <c r="CVY3312" s="137"/>
      <c r="CVZ3312" s="137"/>
      <c r="CWA3312" s="137"/>
      <c r="CWB3312" s="137"/>
      <c r="CWC3312" s="137"/>
      <c r="CWD3312" s="137"/>
      <c r="CWE3312" s="137"/>
      <c r="CWF3312" s="137"/>
      <c r="CWG3312" s="137"/>
      <c r="CWH3312" s="137"/>
      <c r="CWI3312" s="137"/>
      <c r="CWJ3312" s="137"/>
      <c r="CWK3312" s="137"/>
      <c r="CWL3312" s="137"/>
      <c r="CWM3312" s="137"/>
      <c r="CWN3312" s="137"/>
      <c r="CWO3312" s="137"/>
      <c r="CWP3312" s="137"/>
      <c r="CWQ3312" s="137"/>
      <c r="CWR3312" s="137"/>
      <c r="CWS3312" s="137"/>
      <c r="CWT3312" s="137"/>
      <c r="CWU3312" s="137"/>
      <c r="CWV3312" s="137"/>
      <c r="CWW3312" s="137"/>
      <c r="CWX3312" s="137"/>
      <c r="CWY3312" s="137"/>
      <c r="CWZ3312" s="137"/>
      <c r="CXA3312" s="137"/>
      <c r="CXB3312" s="137"/>
      <c r="CXC3312" s="137"/>
      <c r="CXD3312" s="137"/>
      <c r="CXE3312" s="137"/>
      <c r="CXF3312" s="137"/>
      <c r="CXG3312" s="137"/>
      <c r="CXH3312" s="137"/>
      <c r="CXI3312" s="137"/>
      <c r="CXJ3312" s="137"/>
      <c r="CXK3312" s="137"/>
      <c r="CXL3312" s="137"/>
      <c r="CXM3312" s="137"/>
      <c r="CXN3312" s="137"/>
      <c r="CXO3312" s="137"/>
      <c r="CXP3312" s="137"/>
      <c r="CXQ3312" s="137"/>
      <c r="CXR3312" s="137"/>
      <c r="CXS3312" s="137"/>
      <c r="CXT3312" s="137"/>
      <c r="CXU3312" s="137"/>
      <c r="CXV3312" s="137"/>
      <c r="CXW3312" s="137"/>
      <c r="CXX3312" s="137"/>
      <c r="CXY3312" s="137"/>
      <c r="CXZ3312" s="137"/>
      <c r="CYA3312" s="137"/>
      <c r="CYB3312" s="137"/>
      <c r="CYC3312" s="137"/>
      <c r="CYD3312" s="137"/>
      <c r="CYE3312" s="137"/>
      <c r="CYF3312" s="137"/>
      <c r="CYG3312" s="137"/>
      <c r="CYH3312" s="137"/>
      <c r="CYI3312" s="137"/>
      <c r="CYJ3312" s="137"/>
      <c r="CYK3312" s="137"/>
      <c r="CYL3312" s="137"/>
      <c r="CYM3312" s="137"/>
      <c r="CYN3312" s="137"/>
      <c r="CYO3312" s="137"/>
      <c r="CYP3312" s="137"/>
      <c r="CYQ3312" s="137"/>
      <c r="CYR3312" s="137"/>
      <c r="CYS3312" s="137"/>
      <c r="CYT3312" s="137"/>
      <c r="CYU3312" s="137"/>
      <c r="CYV3312" s="137"/>
      <c r="CYW3312" s="137"/>
      <c r="CYX3312" s="137"/>
      <c r="CYY3312" s="137"/>
      <c r="CYZ3312" s="137"/>
      <c r="CZA3312" s="137"/>
      <c r="CZB3312" s="137"/>
      <c r="CZC3312" s="137"/>
      <c r="CZD3312" s="137"/>
      <c r="CZE3312" s="137"/>
      <c r="CZF3312" s="137"/>
      <c r="CZG3312" s="137"/>
      <c r="CZH3312" s="137"/>
      <c r="CZI3312" s="137"/>
      <c r="CZJ3312" s="137"/>
      <c r="CZK3312" s="137"/>
      <c r="CZL3312" s="137"/>
      <c r="CZM3312" s="137"/>
      <c r="CZN3312" s="137"/>
      <c r="CZO3312" s="137"/>
      <c r="CZP3312" s="137"/>
      <c r="CZQ3312" s="137"/>
      <c r="CZR3312" s="137"/>
      <c r="CZS3312" s="137"/>
      <c r="CZT3312" s="137"/>
      <c r="CZU3312" s="137"/>
      <c r="CZV3312" s="137"/>
      <c r="CZW3312" s="137"/>
      <c r="CZX3312" s="137"/>
      <c r="CZY3312" s="137"/>
      <c r="CZZ3312" s="137"/>
      <c r="DAA3312" s="137"/>
      <c r="DAB3312" s="137"/>
      <c r="DAC3312" s="137"/>
      <c r="DAD3312" s="137"/>
      <c r="DAE3312" s="137"/>
      <c r="DAF3312" s="137"/>
      <c r="DAG3312" s="137"/>
      <c r="DAH3312" s="137"/>
      <c r="DAI3312" s="137"/>
      <c r="DAJ3312" s="137"/>
      <c r="DAK3312" s="137"/>
      <c r="DAL3312" s="137"/>
      <c r="DAM3312" s="137"/>
      <c r="DAN3312" s="137"/>
      <c r="DAO3312" s="137"/>
      <c r="DAP3312" s="137"/>
      <c r="DAQ3312" s="137"/>
      <c r="DAR3312" s="137"/>
      <c r="DAS3312" s="137"/>
      <c r="DAT3312" s="137"/>
      <c r="DAU3312" s="137"/>
      <c r="DAV3312" s="137"/>
      <c r="DAW3312" s="137"/>
      <c r="DAX3312" s="137"/>
      <c r="DAY3312" s="137"/>
      <c r="DAZ3312" s="137"/>
      <c r="DBA3312" s="137"/>
      <c r="DBB3312" s="137"/>
      <c r="DBC3312" s="137"/>
      <c r="DBD3312" s="137"/>
      <c r="DBE3312" s="137"/>
      <c r="DBF3312" s="137"/>
      <c r="DBG3312" s="137"/>
      <c r="DBH3312" s="137"/>
      <c r="DBI3312" s="137"/>
      <c r="DBJ3312" s="137"/>
      <c r="DBK3312" s="137"/>
      <c r="DBL3312" s="137"/>
      <c r="DBM3312" s="137"/>
      <c r="DBN3312" s="137"/>
      <c r="DBO3312" s="137"/>
      <c r="DBP3312" s="137"/>
      <c r="DBQ3312" s="137"/>
      <c r="DBR3312" s="137"/>
      <c r="DBS3312" s="137"/>
      <c r="DBT3312" s="137"/>
      <c r="DBU3312" s="137"/>
      <c r="DBV3312" s="137"/>
      <c r="DBW3312" s="137"/>
      <c r="DBX3312" s="137"/>
      <c r="DBY3312" s="137"/>
      <c r="DBZ3312" s="137"/>
      <c r="DCA3312" s="137"/>
      <c r="DCB3312" s="137"/>
      <c r="DCC3312" s="137"/>
      <c r="DCD3312" s="137"/>
      <c r="DCE3312" s="137"/>
      <c r="DCF3312" s="137"/>
      <c r="DCG3312" s="137"/>
      <c r="DCH3312" s="137"/>
      <c r="DCI3312" s="137"/>
      <c r="DCJ3312" s="137"/>
      <c r="DCK3312" s="137"/>
      <c r="DCL3312" s="137"/>
      <c r="DCM3312" s="137"/>
      <c r="DCN3312" s="137"/>
      <c r="DCO3312" s="137"/>
      <c r="DCP3312" s="137"/>
      <c r="DCQ3312" s="137"/>
      <c r="DCR3312" s="137"/>
      <c r="DCS3312" s="137"/>
      <c r="DCT3312" s="137"/>
      <c r="DCU3312" s="137"/>
      <c r="DCV3312" s="137"/>
      <c r="DCW3312" s="137"/>
      <c r="DCX3312" s="137"/>
      <c r="DCY3312" s="137"/>
      <c r="DCZ3312" s="137"/>
      <c r="DDA3312" s="137"/>
      <c r="DDB3312" s="137"/>
      <c r="DDC3312" s="137"/>
      <c r="DDD3312" s="137"/>
      <c r="DDE3312" s="137"/>
      <c r="DDF3312" s="137"/>
      <c r="DDG3312" s="137"/>
      <c r="DDH3312" s="137"/>
      <c r="DDI3312" s="137"/>
      <c r="DDJ3312" s="137"/>
      <c r="DDK3312" s="137"/>
      <c r="DDL3312" s="137"/>
      <c r="DDM3312" s="137"/>
      <c r="DDN3312" s="137"/>
      <c r="DDO3312" s="137"/>
      <c r="DDP3312" s="137"/>
      <c r="DDQ3312" s="137"/>
      <c r="DDR3312" s="137"/>
      <c r="DDS3312" s="137"/>
      <c r="DDT3312" s="137"/>
      <c r="DDU3312" s="137"/>
      <c r="DDV3312" s="137"/>
      <c r="DDW3312" s="137"/>
      <c r="DDX3312" s="137"/>
      <c r="DDY3312" s="137"/>
      <c r="DDZ3312" s="137"/>
      <c r="DEA3312" s="137"/>
      <c r="DEB3312" s="137"/>
      <c r="DEC3312" s="137"/>
      <c r="DED3312" s="137"/>
      <c r="DEE3312" s="137"/>
      <c r="DEF3312" s="137"/>
      <c r="DEG3312" s="137"/>
      <c r="DEH3312" s="137"/>
      <c r="DEI3312" s="137"/>
      <c r="DEJ3312" s="137"/>
      <c r="DEK3312" s="137"/>
      <c r="DEL3312" s="137"/>
      <c r="DEM3312" s="137"/>
      <c r="DEN3312" s="137"/>
      <c r="DEO3312" s="137"/>
      <c r="DEP3312" s="137"/>
      <c r="DEQ3312" s="137"/>
      <c r="DER3312" s="137"/>
      <c r="DES3312" s="137"/>
      <c r="DET3312" s="137"/>
      <c r="DEU3312" s="137"/>
      <c r="DEV3312" s="137"/>
      <c r="DEW3312" s="137"/>
      <c r="DEX3312" s="137"/>
      <c r="DEY3312" s="137"/>
      <c r="DEZ3312" s="137"/>
      <c r="DFA3312" s="137"/>
      <c r="DFB3312" s="137"/>
      <c r="DFC3312" s="137"/>
      <c r="DFD3312" s="137"/>
      <c r="DFE3312" s="137"/>
      <c r="DFF3312" s="137"/>
      <c r="DFG3312" s="137"/>
      <c r="DFH3312" s="137"/>
      <c r="DFI3312" s="137"/>
      <c r="DFJ3312" s="137"/>
      <c r="DFK3312" s="137"/>
      <c r="DFL3312" s="137"/>
      <c r="DFM3312" s="137"/>
      <c r="DFN3312" s="137"/>
      <c r="DFO3312" s="137"/>
      <c r="DFP3312" s="137"/>
      <c r="DFQ3312" s="137"/>
      <c r="DFR3312" s="137"/>
      <c r="DFS3312" s="137"/>
      <c r="DFT3312" s="137"/>
      <c r="DFU3312" s="137"/>
      <c r="DFV3312" s="137"/>
      <c r="DFW3312" s="137"/>
      <c r="DFX3312" s="137"/>
      <c r="DFY3312" s="137"/>
      <c r="DFZ3312" s="137"/>
      <c r="DGA3312" s="137"/>
      <c r="DGB3312" s="137"/>
      <c r="DGC3312" s="137"/>
      <c r="DGD3312" s="137"/>
      <c r="DGE3312" s="137"/>
      <c r="DGF3312" s="137"/>
      <c r="DGG3312" s="137"/>
      <c r="DGH3312" s="137"/>
      <c r="DGI3312" s="137"/>
      <c r="DGJ3312" s="137"/>
      <c r="DGK3312" s="137"/>
      <c r="DGL3312" s="137"/>
      <c r="DGM3312" s="137"/>
      <c r="DGN3312" s="137"/>
      <c r="DGO3312" s="137"/>
      <c r="DGP3312" s="137"/>
      <c r="DGQ3312" s="137"/>
      <c r="DGR3312" s="137"/>
      <c r="DGS3312" s="137"/>
      <c r="DGT3312" s="137"/>
      <c r="DGU3312" s="137"/>
      <c r="DGV3312" s="137"/>
      <c r="DGW3312" s="137"/>
      <c r="DGX3312" s="137"/>
      <c r="DGY3312" s="137"/>
      <c r="DGZ3312" s="137"/>
      <c r="DHA3312" s="137"/>
      <c r="DHB3312" s="137"/>
      <c r="DHC3312" s="137"/>
      <c r="DHD3312" s="137"/>
      <c r="DHE3312" s="137"/>
      <c r="DHF3312" s="137"/>
      <c r="DHG3312" s="137"/>
      <c r="DHH3312" s="137"/>
      <c r="DHI3312" s="137"/>
      <c r="DHJ3312" s="137"/>
      <c r="DHK3312" s="137"/>
      <c r="DHL3312" s="137"/>
      <c r="DHM3312" s="137"/>
      <c r="DHN3312" s="137"/>
      <c r="DHO3312" s="137"/>
    </row>
    <row r="3313" spans="1:2927" s="148" customFormat="1" ht="26.4" customHeight="1" outlineLevel="1" x14ac:dyDescent="0.35">
      <c r="A3313" s="83" t="s">
        <v>4567</v>
      </c>
      <c r="B3313" s="84" t="s">
        <v>4380</v>
      </c>
      <c r="C3313" s="85"/>
      <c r="D3313" s="86"/>
      <c r="E3313" s="101"/>
      <c r="F3313" s="101"/>
      <c r="G3313" s="101"/>
      <c r="H3313" s="101"/>
      <c r="I3313" s="101">
        <f t="shared" si="201"/>
        <v>0</v>
      </c>
      <c r="J3313" s="101"/>
      <c r="K3313" s="101"/>
      <c r="L3313" s="101"/>
      <c r="M3313" s="101"/>
      <c r="N3313" s="101">
        <f t="shared" si="200"/>
        <v>0</v>
      </c>
      <c r="O3313" s="88">
        <v>46071</v>
      </c>
      <c r="P3313" s="88">
        <v>46073</v>
      </c>
      <c r="Q3313" s="89">
        <v>0.03</v>
      </c>
      <c r="R3313" s="90" t="s">
        <v>33</v>
      </c>
      <c r="S3313" s="91"/>
      <c r="T3313" s="91"/>
      <c r="U3313" s="102"/>
      <c r="V3313" s="137"/>
      <c r="W3313" s="137"/>
      <c r="X3313" s="137"/>
      <c r="Y3313" s="137"/>
      <c r="Z3313" s="137"/>
      <c r="AA3313" s="137"/>
      <c r="AB3313" s="137"/>
      <c r="AC3313" s="137"/>
      <c r="AD3313" s="137"/>
      <c r="AE3313" s="137"/>
      <c r="AF3313" s="137"/>
      <c r="AG3313" s="137"/>
      <c r="AH3313" s="137"/>
      <c r="AI3313" s="137"/>
      <c r="AJ3313" s="137"/>
      <c r="AK3313" s="137"/>
      <c r="AL3313" s="137"/>
      <c r="AM3313" s="137"/>
      <c r="AN3313" s="137"/>
      <c r="AO3313" s="137"/>
      <c r="AP3313" s="137"/>
      <c r="AQ3313" s="137"/>
      <c r="AR3313" s="137"/>
      <c r="AS3313" s="137"/>
      <c r="AT3313" s="137"/>
      <c r="AU3313" s="137"/>
      <c r="AV3313" s="137"/>
      <c r="AW3313" s="137"/>
      <c r="AX3313" s="137"/>
      <c r="AY3313" s="137"/>
      <c r="AZ3313" s="137"/>
      <c r="BA3313" s="137"/>
      <c r="BB3313" s="137"/>
      <c r="BC3313" s="137"/>
      <c r="BD3313" s="137"/>
      <c r="BE3313" s="137"/>
      <c r="BF3313" s="137"/>
      <c r="BG3313" s="137"/>
      <c r="BH3313" s="137"/>
      <c r="BI3313" s="137"/>
      <c r="BJ3313" s="137"/>
      <c r="BK3313" s="137"/>
      <c r="BL3313" s="137"/>
      <c r="BM3313" s="137"/>
      <c r="BN3313" s="137"/>
      <c r="BO3313" s="137"/>
      <c r="BP3313" s="137"/>
      <c r="BQ3313" s="137"/>
      <c r="BR3313" s="137"/>
      <c r="BS3313" s="137"/>
      <c r="BT3313" s="137"/>
      <c r="BU3313" s="137"/>
      <c r="BV3313" s="137"/>
      <c r="BW3313" s="137"/>
      <c r="BX3313" s="137"/>
      <c r="BY3313" s="137"/>
      <c r="BZ3313" s="137"/>
      <c r="CA3313" s="137"/>
      <c r="CB3313" s="137"/>
      <c r="CC3313" s="137"/>
      <c r="CD3313" s="137"/>
      <c r="CE3313" s="137"/>
      <c r="CF3313" s="137"/>
      <c r="CG3313" s="137"/>
      <c r="CH3313" s="137"/>
      <c r="CI3313" s="137"/>
      <c r="CJ3313" s="137"/>
      <c r="CK3313" s="137"/>
      <c r="CL3313" s="137"/>
      <c r="CM3313" s="137"/>
      <c r="CN3313" s="137"/>
      <c r="CO3313" s="137"/>
      <c r="CP3313" s="137"/>
      <c r="CQ3313" s="137"/>
      <c r="CR3313" s="137"/>
      <c r="CS3313" s="137"/>
      <c r="CT3313" s="137"/>
      <c r="CU3313" s="137"/>
      <c r="CV3313" s="137"/>
      <c r="CW3313" s="137"/>
      <c r="CX3313" s="137"/>
      <c r="CY3313" s="137"/>
      <c r="CZ3313" s="137"/>
      <c r="DA3313" s="137"/>
      <c r="DB3313" s="137"/>
      <c r="DC3313" s="137"/>
      <c r="DD3313" s="137"/>
      <c r="DE3313" s="137"/>
      <c r="DF3313" s="137"/>
      <c r="DG3313" s="137"/>
      <c r="DH3313" s="137"/>
      <c r="DI3313" s="137"/>
      <c r="DJ3313" s="137"/>
      <c r="DK3313" s="137"/>
      <c r="DL3313" s="137"/>
      <c r="DM3313" s="137"/>
      <c r="DN3313" s="137"/>
      <c r="DO3313" s="137"/>
      <c r="DP3313" s="137"/>
      <c r="DQ3313" s="137"/>
      <c r="DR3313" s="137"/>
      <c r="DS3313" s="137"/>
      <c r="DT3313" s="137"/>
      <c r="DU3313" s="137"/>
      <c r="DV3313" s="137"/>
      <c r="DW3313" s="137"/>
      <c r="DX3313" s="137"/>
      <c r="DY3313" s="137"/>
      <c r="DZ3313" s="137"/>
      <c r="EA3313" s="137"/>
      <c r="EB3313" s="137"/>
      <c r="EC3313" s="137"/>
      <c r="ED3313" s="137"/>
      <c r="EE3313" s="137"/>
      <c r="EF3313" s="137"/>
      <c r="EG3313" s="137"/>
      <c r="EH3313" s="137"/>
      <c r="EI3313" s="137"/>
      <c r="EJ3313" s="137"/>
      <c r="EK3313" s="137"/>
      <c r="EL3313" s="137"/>
      <c r="EM3313" s="137"/>
      <c r="EN3313" s="137"/>
      <c r="EO3313" s="137"/>
      <c r="EP3313" s="137"/>
      <c r="EQ3313" s="137"/>
      <c r="ER3313" s="137"/>
      <c r="ES3313" s="137"/>
      <c r="ET3313" s="137"/>
      <c r="EU3313" s="137"/>
      <c r="EV3313" s="137"/>
      <c r="EW3313" s="137"/>
      <c r="EX3313" s="137"/>
      <c r="EY3313" s="137"/>
      <c r="EZ3313" s="137"/>
      <c r="FA3313" s="137"/>
      <c r="FB3313" s="137"/>
      <c r="FC3313" s="137"/>
      <c r="FD3313" s="137"/>
      <c r="FE3313" s="137"/>
      <c r="FF3313" s="137"/>
      <c r="FG3313" s="137"/>
      <c r="FH3313" s="137"/>
      <c r="FI3313" s="137"/>
      <c r="FJ3313" s="137"/>
      <c r="FK3313" s="137"/>
      <c r="FL3313" s="137"/>
      <c r="FM3313" s="137"/>
      <c r="FN3313" s="137"/>
      <c r="FO3313" s="137"/>
      <c r="FP3313" s="137"/>
      <c r="FQ3313" s="137"/>
      <c r="FR3313" s="137"/>
      <c r="FS3313" s="137"/>
      <c r="FT3313" s="137"/>
      <c r="FU3313" s="137"/>
      <c r="FV3313" s="137"/>
      <c r="FW3313" s="137"/>
      <c r="FX3313" s="137"/>
      <c r="FY3313" s="137"/>
      <c r="FZ3313" s="137"/>
      <c r="GA3313" s="137"/>
      <c r="GB3313" s="137"/>
      <c r="GC3313" s="137"/>
      <c r="GD3313" s="137"/>
      <c r="GE3313" s="137"/>
      <c r="GF3313" s="137"/>
      <c r="GG3313" s="137"/>
      <c r="GH3313" s="137"/>
      <c r="GI3313" s="137"/>
      <c r="GJ3313" s="137"/>
      <c r="GK3313" s="137"/>
      <c r="GL3313" s="137"/>
      <c r="GM3313" s="137"/>
      <c r="GN3313" s="137"/>
      <c r="GO3313" s="137"/>
      <c r="GP3313" s="137"/>
      <c r="GQ3313" s="137"/>
      <c r="GR3313" s="137"/>
      <c r="GS3313" s="137"/>
      <c r="GT3313" s="137"/>
      <c r="GU3313" s="137"/>
      <c r="GV3313" s="137"/>
      <c r="GW3313" s="137"/>
      <c r="GX3313" s="137"/>
      <c r="GY3313" s="137"/>
      <c r="GZ3313" s="137"/>
      <c r="HA3313" s="137"/>
      <c r="HB3313" s="137"/>
      <c r="HC3313" s="137"/>
      <c r="HD3313" s="137"/>
      <c r="HE3313" s="137"/>
      <c r="HF3313" s="137"/>
      <c r="HG3313" s="137"/>
      <c r="HH3313" s="137"/>
      <c r="HI3313" s="137"/>
      <c r="HJ3313" s="137"/>
      <c r="HK3313" s="137"/>
      <c r="HL3313" s="137"/>
      <c r="HM3313" s="137"/>
      <c r="HN3313" s="137"/>
      <c r="HO3313" s="137"/>
      <c r="HP3313" s="137"/>
      <c r="HQ3313" s="137"/>
      <c r="HR3313" s="137"/>
      <c r="HS3313" s="137"/>
      <c r="HT3313" s="137"/>
      <c r="HU3313" s="137"/>
      <c r="HV3313" s="137"/>
      <c r="HW3313" s="137"/>
      <c r="HX3313" s="137"/>
      <c r="HY3313" s="137"/>
      <c r="HZ3313" s="137"/>
      <c r="IA3313" s="137"/>
      <c r="IB3313" s="137"/>
      <c r="IC3313" s="137"/>
      <c r="ID3313" s="137"/>
      <c r="IE3313" s="137"/>
      <c r="IF3313" s="137"/>
      <c r="IG3313" s="137"/>
      <c r="IH3313" s="137"/>
      <c r="II3313" s="137"/>
      <c r="IJ3313" s="137"/>
      <c r="IK3313" s="137"/>
      <c r="IL3313" s="137"/>
      <c r="IM3313" s="137"/>
      <c r="IN3313" s="137"/>
      <c r="IO3313" s="137"/>
      <c r="IP3313" s="137"/>
      <c r="IQ3313" s="137"/>
      <c r="IR3313" s="137"/>
      <c r="IS3313" s="137"/>
      <c r="IT3313" s="137"/>
      <c r="IU3313" s="137"/>
      <c r="IV3313" s="137"/>
      <c r="IW3313" s="137"/>
      <c r="IX3313" s="137"/>
      <c r="IY3313" s="137"/>
      <c r="IZ3313" s="137"/>
      <c r="JA3313" s="137"/>
      <c r="JB3313" s="137"/>
      <c r="JC3313" s="137"/>
      <c r="JD3313" s="137"/>
      <c r="JE3313" s="137"/>
      <c r="JF3313" s="137"/>
      <c r="JG3313" s="137"/>
      <c r="JH3313" s="137"/>
      <c r="JI3313" s="137"/>
      <c r="JJ3313" s="137"/>
      <c r="JK3313" s="137"/>
      <c r="JL3313" s="137"/>
      <c r="JM3313" s="137"/>
      <c r="JN3313" s="137"/>
      <c r="JO3313" s="137"/>
      <c r="JP3313" s="137"/>
      <c r="JQ3313" s="137"/>
      <c r="JR3313" s="137"/>
      <c r="JS3313" s="137"/>
      <c r="JT3313" s="137"/>
      <c r="JU3313" s="137"/>
      <c r="JV3313" s="137"/>
      <c r="JW3313" s="137"/>
      <c r="JX3313" s="137"/>
      <c r="JY3313" s="137"/>
      <c r="JZ3313" s="137"/>
      <c r="KA3313" s="137"/>
      <c r="KB3313" s="137"/>
      <c r="KC3313" s="137"/>
      <c r="KD3313" s="137"/>
      <c r="KE3313" s="137"/>
      <c r="KF3313" s="137"/>
      <c r="KG3313" s="137"/>
      <c r="KH3313" s="137"/>
      <c r="KI3313" s="137"/>
      <c r="KJ3313" s="137"/>
      <c r="KK3313" s="137"/>
      <c r="KL3313" s="137"/>
      <c r="KM3313" s="137"/>
      <c r="KN3313" s="137"/>
      <c r="KO3313" s="137"/>
      <c r="KP3313" s="137"/>
      <c r="KQ3313" s="137"/>
      <c r="KR3313" s="137"/>
      <c r="KS3313" s="137"/>
      <c r="KT3313" s="137"/>
      <c r="KU3313" s="137"/>
      <c r="KV3313" s="137"/>
      <c r="KW3313" s="137"/>
      <c r="KX3313" s="137"/>
      <c r="KY3313" s="137"/>
      <c r="KZ3313" s="137"/>
      <c r="LA3313" s="137"/>
      <c r="LB3313" s="137"/>
      <c r="LC3313" s="137"/>
      <c r="LD3313" s="137"/>
      <c r="LE3313" s="137"/>
      <c r="LF3313" s="137"/>
      <c r="LG3313" s="137"/>
      <c r="LH3313" s="137"/>
      <c r="LI3313" s="137"/>
      <c r="LJ3313" s="137"/>
      <c r="LK3313" s="137"/>
      <c r="LL3313" s="137"/>
      <c r="LM3313" s="137"/>
      <c r="LN3313" s="137"/>
      <c r="LO3313" s="137"/>
      <c r="LP3313" s="137"/>
      <c r="LQ3313" s="137"/>
      <c r="LR3313" s="137"/>
      <c r="LS3313" s="137"/>
      <c r="LT3313" s="137"/>
      <c r="LU3313" s="137"/>
      <c r="LV3313" s="137"/>
      <c r="LW3313" s="137"/>
      <c r="LX3313" s="137"/>
      <c r="LY3313" s="137"/>
      <c r="LZ3313" s="137"/>
      <c r="MA3313" s="137"/>
      <c r="MB3313" s="137"/>
      <c r="MC3313" s="137"/>
      <c r="MD3313" s="137"/>
      <c r="ME3313" s="137"/>
      <c r="MF3313" s="137"/>
      <c r="MG3313" s="137"/>
      <c r="MH3313" s="137"/>
      <c r="MI3313" s="137"/>
      <c r="MJ3313" s="137"/>
      <c r="MK3313" s="137"/>
      <c r="ML3313" s="137"/>
      <c r="MM3313" s="137"/>
      <c r="MN3313" s="137"/>
      <c r="MO3313" s="137"/>
      <c r="MP3313" s="137"/>
      <c r="MQ3313" s="137"/>
      <c r="MR3313" s="137"/>
      <c r="MS3313" s="137"/>
      <c r="MT3313" s="137"/>
      <c r="MU3313" s="137"/>
      <c r="MV3313" s="137"/>
      <c r="MW3313" s="137"/>
      <c r="MX3313" s="137"/>
      <c r="MY3313" s="137"/>
      <c r="MZ3313" s="137"/>
      <c r="NA3313" s="137"/>
      <c r="NB3313" s="137"/>
      <c r="NC3313" s="137"/>
      <c r="ND3313" s="137"/>
      <c r="NE3313" s="137"/>
      <c r="NF3313" s="137"/>
      <c r="NG3313" s="137"/>
      <c r="NH3313" s="137"/>
      <c r="NI3313" s="137"/>
      <c r="NJ3313" s="137"/>
      <c r="NK3313" s="137"/>
      <c r="NL3313" s="137"/>
      <c r="NM3313" s="137"/>
      <c r="NN3313" s="137"/>
      <c r="NO3313" s="137"/>
      <c r="NP3313" s="137"/>
      <c r="NQ3313" s="137"/>
      <c r="NR3313" s="137"/>
      <c r="NS3313" s="137"/>
      <c r="NT3313" s="137"/>
      <c r="NU3313" s="137"/>
      <c r="NV3313" s="137"/>
      <c r="NW3313" s="137"/>
      <c r="NX3313" s="137"/>
      <c r="NY3313" s="137"/>
      <c r="NZ3313" s="137"/>
      <c r="OA3313" s="137"/>
      <c r="OB3313" s="137"/>
      <c r="OC3313" s="137"/>
      <c r="OD3313" s="137"/>
      <c r="OE3313" s="137"/>
      <c r="OF3313" s="137"/>
      <c r="OG3313" s="137"/>
      <c r="OH3313" s="137"/>
      <c r="OI3313" s="137"/>
      <c r="OJ3313" s="137"/>
      <c r="OK3313" s="137"/>
      <c r="OL3313" s="137"/>
      <c r="OM3313" s="137"/>
      <c r="ON3313" s="137"/>
      <c r="OO3313" s="137"/>
      <c r="OP3313" s="137"/>
      <c r="OQ3313" s="137"/>
      <c r="OR3313" s="137"/>
      <c r="OS3313" s="137"/>
      <c r="OT3313" s="137"/>
      <c r="OU3313" s="137"/>
      <c r="OV3313" s="137"/>
      <c r="OW3313" s="137"/>
      <c r="OX3313" s="137"/>
      <c r="OY3313" s="137"/>
      <c r="OZ3313" s="137"/>
      <c r="PA3313" s="137"/>
      <c r="PB3313" s="137"/>
      <c r="PC3313" s="137"/>
      <c r="PD3313" s="137"/>
      <c r="PE3313" s="137"/>
      <c r="PF3313" s="137"/>
      <c r="PG3313" s="137"/>
      <c r="PH3313" s="137"/>
      <c r="PI3313" s="137"/>
      <c r="PJ3313" s="137"/>
      <c r="PK3313" s="137"/>
      <c r="PL3313" s="137"/>
      <c r="PM3313" s="137"/>
      <c r="PN3313" s="137"/>
      <c r="PO3313" s="137"/>
      <c r="PP3313" s="137"/>
      <c r="PQ3313" s="137"/>
      <c r="PR3313" s="137"/>
      <c r="PS3313" s="137"/>
      <c r="PT3313" s="137"/>
      <c r="PU3313" s="137"/>
      <c r="PV3313" s="137"/>
      <c r="PW3313" s="137"/>
      <c r="PX3313" s="137"/>
      <c r="PY3313" s="137"/>
      <c r="PZ3313" s="137"/>
      <c r="QA3313" s="137"/>
      <c r="QB3313" s="137"/>
      <c r="QC3313" s="137"/>
      <c r="QD3313" s="137"/>
      <c r="QE3313" s="137"/>
      <c r="QF3313" s="137"/>
      <c r="QG3313" s="137"/>
      <c r="QH3313" s="137"/>
      <c r="QI3313" s="137"/>
      <c r="QJ3313" s="137"/>
      <c r="QK3313" s="137"/>
      <c r="QL3313" s="137"/>
      <c r="QM3313" s="137"/>
      <c r="QN3313" s="137"/>
      <c r="QO3313" s="137"/>
      <c r="QP3313" s="137"/>
      <c r="QQ3313" s="137"/>
      <c r="QR3313" s="137"/>
      <c r="QS3313" s="137"/>
      <c r="QT3313" s="137"/>
      <c r="QU3313" s="137"/>
      <c r="QV3313" s="137"/>
      <c r="QW3313" s="137"/>
      <c r="QX3313" s="137"/>
      <c r="QY3313" s="137"/>
      <c r="QZ3313" s="137"/>
      <c r="RA3313" s="137"/>
      <c r="RB3313" s="137"/>
      <c r="RC3313" s="137"/>
      <c r="RD3313" s="137"/>
      <c r="RE3313" s="137"/>
      <c r="RF3313" s="137"/>
      <c r="RG3313" s="137"/>
      <c r="RH3313" s="137"/>
      <c r="RI3313" s="137"/>
      <c r="RJ3313" s="137"/>
      <c r="RK3313" s="137"/>
      <c r="RL3313" s="137"/>
      <c r="RM3313" s="137"/>
      <c r="RN3313" s="137"/>
      <c r="RO3313" s="137"/>
      <c r="RP3313" s="137"/>
      <c r="RQ3313" s="137"/>
      <c r="RR3313" s="137"/>
      <c r="RS3313" s="137"/>
      <c r="RT3313" s="137"/>
      <c r="RU3313" s="137"/>
      <c r="RV3313" s="137"/>
      <c r="RW3313" s="137"/>
      <c r="RX3313" s="137"/>
      <c r="RY3313" s="137"/>
      <c r="RZ3313" s="137"/>
      <c r="SA3313" s="137"/>
      <c r="SB3313" s="137"/>
      <c r="SC3313" s="137"/>
      <c r="SD3313" s="137"/>
      <c r="SE3313" s="137"/>
      <c r="SF3313" s="137"/>
      <c r="SG3313" s="137"/>
      <c r="SH3313" s="137"/>
      <c r="SI3313" s="137"/>
      <c r="SJ3313" s="137"/>
      <c r="SK3313" s="137"/>
      <c r="SL3313" s="137"/>
      <c r="SM3313" s="137"/>
      <c r="SN3313" s="137"/>
      <c r="SO3313" s="137"/>
      <c r="SP3313" s="137"/>
      <c r="SQ3313" s="137"/>
      <c r="SR3313" s="137"/>
      <c r="SS3313" s="137"/>
      <c r="ST3313" s="137"/>
      <c r="SU3313" s="137"/>
      <c r="SV3313" s="137"/>
      <c r="SW3313" s="137"/>
      <c r="SX3313" s="137"/>
      <c r="SY3313" s="137"/>
      <c r="SZ3313" s="137"/>
      <c r="TA3313" s="137"/>
      <c r="TB3313" s="137"/>
      <c r="TC3313" s="137"/>
      <c r="TD3313" s="137"/>
      <c r="TE3313" s="137"/>
      <c r="TF3313" s="137"/>
      <c r="TG3313" s="137"/>
      <c r="TH3313" s="137"/>
      <c r="TI3313" s="137"/>
      <c r="TJ3313" s="137"/>
      <c r="TK3313" s="137"/>
      <c r="TL3313" s="137"/>
      <c r="TM3313" s="137"/>
      <c r="TN3313" s="137"/>
      <c r="TO3313" s="137"/>
      <c r="TP3313" s="137"/>
      <c r="TQ3313" s="137"/>
      <c r="TR3313" s="137"/>
      <c r="TS3313" s="137"/>
      <c r="TT3313" s="137"/>
      <c r="TU3313" s="137"/>
      <c r="TV3313" s="137"/>
      <c r="TW3313" s="137"/>
      <c r="TX3313" s="137"/>
      <c r="TY3313" s="137"/>
      <c r="TZ3313" s="137"/>
      <c r="UA3313" s="137"/>
      <c r="UB3313" s="137"/>
      <c r="UC3313" s="137"/>
      <c r="UD3313" s="137"/>
      <c r="UE3313" s="137"/>
      <c r="UF3313" s="137"/>
      <c r="UG3313" s="137"/>
      <c r="UH3313" s="137"/>
      <c r="UI3313" s="137"/>
      <c r="UJ3313" s="137"/>
      <c r="UK3313" s="137"/>
      <c r="UL3313" s="137"/>
      <c r="UM3313" s="137"/>
      <c r="UN3313" s="137"/>
      <c r="UO3313" s="137"/>
      <c r="UP3313" s="137"/>
      <c r="UQ3313" s="137"/>
      <c r="UR3313" s="137"/>
      <c r="US3313" s="137"/>
      <c r="UT3313" s="137"/>
      <c r="UU3313" s="137"/>
      <c r="UV3313" s="137"/>
      <c r="UW3313" s="137"/>
      <c r="UX3313" s="137"/>
      <c r="UY3313" s="137"/>
      <c r="UZ3313" s="137"/>
      <c r="VA3313" s="137"/>
      <c r="VB3313" s="137"/>
      <c r="VC3313" s="137"/>
      <c r="VD3313" s="137"/>
      <c r="VE3313" s="137"/>
      <c r="VF3313" s="137"/>
      <c r="VG3313" s="137"/>
      <c r="VH3313" s="137"/>
      <c r="VI3313" s="137"/>
      <c r="VJ3313" s="137"/>
      <c r="VK3313" s="137"/>
      <c r="VL3313" s="137"/>
      <c r="VM3313" s="137"/>
      <c r="VN3313" s="137"/>
      <c r="VO3313" s="137"/>
      <c r="VP3313" s="137"/>
      <c r="VQ3313" s="137"/>
      <c r="VR3313" s="137"/>
      <c r="VS3313" s="137"/>
      <c r="VT3313" s="137"/>
      <c r="VU3313" s="137"/>
      <c r="VV3313" s="137"/>
      <c r="VW3313" s="137"/>
      <c r="VX3313" s="137"/>
      <c r="VY3313" s="137"/>
      <c r="VZ3313" s="137"/>
      <c r="WA3313" s="137"/>
      <c r="WB3313" s="137"/>
      <c r="WC3313" s="137"/>
      <c r="WD3313" s="137"/>
      <c r="WE3313" s="137"/>
      <c r="WF3313" s="137"/>
      <c r="WG3313" s="137"/>
      <c r="WH3313" s="137"/>
      <c r="WI3313" s="137"/>
      <c r="WJ3313" s="137"/>
      <c r="WK3313" s="137"/>
      <c r="WL3313" s="137"/>
      <c r="WM3313" s="137"/>
      <c r="WN3313" s="137"/>
      <c r="WO3313" s="137"/>
      <c r="WP3313" s="137"/>
      <c r="WQ3313" s="137"/>
      <c r="WR3313" s="137"/>
      <c r="WS3313" s="137"/>
      <c r="WT3313" s="137"/>
      <c r="WU3313" s="137"/>
      <c r="WV3313" s="137"/>
      <c r="WW3313" s="137"/>
      <c r="WX3313" s="137"/>
      <c r="WY3313" s="137"/>
      <c r="WZ3313" s="137"/>
      <c r="XA3313" s="137"/>
      <c r="XB3313" s="137"/>
      <c r="XC3313" s="137"/>
      <c r="XD3313" s="137"/>
      <c r="XE3313" s="137"/>
      <c r="XF3313" s="137"/>
      <c r="XG3313" s="137"/>
      <c r="XH3313" s="137"/>
      <c r="XI3313" s="137"/>
      <c r="XJ3313" s="137"/>
      <c r="XK3313" s="137"/>
      <c r="XL3313" s="137"/>
      <c r="XM3313" s="137"/>
      <c r="XN3313" s="137"/>
      <c r="XO3313" s="137"/>
      <c r="XP3313" s="137"/>
      <c r="XQ3313" s="137"/>
      <c r="XR3313" s="137"/>
      <c r="XS3313" s="137"/>
      <c r="XT3313" s="137"/>
      <c r="XU3313" s="137"/>
      <c r="XV3313" s="137"/>
      <c r="XW3313" s="137"/>
      <c r="XX3313" s="137"/>
      <c r="XY3313" s="137"/>
      <c r="XZ3313" s="137"/>
      <c r="YA3313" s="137"/>
      <c r="YB3313" s="137"/>
      <c r="YC3313" s="137"/>
      <c r="YD3313" s="137"/>
      <c r="YE3313" s="137"/>
      <c r="YF3313" s="137"/>
      <c r="YG3313" s="137"/>
      <c r="YH3313" s="137"/>
      <c r="YI3313" s="137"/>
      <c r="YJ3313" s="137"/>
      <c r="YK3313" s="137"/>
      <c r="YL3313" s="137"/>
      <c r="YM3313" s="137"/>
      <c r="YN3313" s="137"/>
      <c r="YO3313" s="137"/>
      <c r="YP3313" s="137"/>
      <c r="YQ3313" s="137"/>
      <c r="YR3313" s="137"/>
      <c r="YS3313" s="137"/>
      <c r="YT3313" s="137"/>
      <c r="YU3313" s="137"/>
      <c r="YV3313" s="137"/>
      <c r="YW3313" s="137"/>
      <c r="YX3313" s="137"/>
      <c r="YY3313" s="137"/>
      <c r="YZ3313" s="137"/>
      <c r="ZA3313" s="137"/>
      <c r="ZB3313" s="137"/>
      <c r="ZC3313" s="137"/>
      <c r="ZD3313" s="137"/>
      <c r="ZE3313" s="137"/>
      <c r="ZF3313" s="137"/>
      <c r="ZG3313" s="137"/>
      <c r="ZH3313" s="137"/>
      <c r="ZI3313" s="137"/>
      <c r="ZJ3313" s="137"/>
      <c r="ZK3313" s="137"/>
      <c r="ZL3313" s="137"/>
      <c r="ZM3313" s="137"/>
      <c r="ZN3313" s="137"/>
      <c r="ZO3313" s="137"/>
      <c r="ZP3313" s="137"/>
      <c r="ZQ3313" s="137"/>
      <c r="ZR3313" s="137"/>
      <c r="ZS3313" s="137"/>
      <c r="ZT3313" s="137"/>
      <c r="ZU3313" s="137"/>
      <c r="ZV3313" s="137"/>
      <c r="ZW3313" s="137"/>
      <c r="ZX3313" s="137"/>
      <c r="ZY3313" s="137"/>
      <c r="ZZ3313" s="137"/>
      <c r="AAA3313" s="137"/>
      <c r="AAB3313" s="137"/>
      <c r="AAC3313" s="137"/>
      <c r="AAD3313" s="137"/>
      <c r="AAE3313" s="137"/>
      <c r="AAF3313" s="137"/>
      <c r="AAG3313" s="137"/>
      <c r="AAH3313" s="137"/>
      <c r="AAI3313" s="137"/>
      <c r="AAJ3313" s="137"/>
      <c r="AAK3313" s="137"/>
      <c r="AAL3313" s="137"/>
      <c r="AAM3313" s="137"/>
      <c r="AAN3313" s="137"/>
      <c r="AAO3313" s="137"/>
      <c r="AAP3313" s="137"/>
      <c r="AAQ3313" s="137"/>
      <c r="AAR3313" s="137"/>
      <c r="AAS3313" s="137"/>
      <c r="AAT3313" s="137"/>
      <c r="AAU3313" s="137"/>
      <c r="AAV3313" s="137"/>
      <c r="AAW3313" s="137"/>
      <c r="AAX3313" s="137"/>
      <c r="AAY3313" s="137"/>
      <c r="AAZ3313" s="137"/>
      <c r="ABA3313" s="137"/>
      <c r="ABB3313" s="137"/>
      <c r="ABC3313" s="137"/>
      <c r="ABD3313" s="137"/>
      <c r="ABE3313" s="137"/>
      <c r="ABF3313" s="137"/>
      <c r="ABG3313" s="137"/>
      <c r="ABH3313" s="137"/>
      <c r="ABI3313" s="137"/>
      <c r="ABJ3313" s="137"/>
      <c r="ABK3313" s="137"/>
      <c r="ABL3313" s="137"/>
      <c r="ABM3313" s="137"/>
      <c r="ABN3313" s="137"/>
      <c r="ABO3313" s="137"/>
      <c r="ABP3313" s="137"/>
      <c r="ABQ3313" s="137"/>
      <c r="ABR3313" s="137"/>
      <c r="ABS3313" s="137"/>
      <c r="ABT3313" s="137"/>
      <c r="ABU3313" s="137"/>
      <c r="ABV3313" s="137"/>
      <c r="ABW3313" s="137"/>
      <c r="ABX3313" s="137"/>
      <c r="ABY3313" s="137"/>
      <c r="ABZ3313" s="137"/>
      <c r="ACA3313" s="137"/>
      <c r="ACB3313" s="137"/>
      <c r="ACC3313" s="137"/>
      <c r="ACD3313" s="137"/>
      <c r="ACE3313" s="137"/>
      <c r="ACF3313" s="137"/>
      <c r="ACG3313" s="137"/>
      <c r="ACH3313" s="137"/>
      <c r="ACI3313" s="137"/>
      <c r="ACJ3313" s="137"/>
      <c r="ACK3313" s="137"/>
      <c r="ACL3313" s="137"/>
      <c r="ACM3313" s="137"/>
      <c r="ACN3313" s="137"/>
      <c r="ACO3313" s="137"/>
      <c r="ACP3313" s="137"/>
      <c r="ACQ3313" s="137"/>
      <c r="ACR3313" s="137"/>
      <c r="ACS3313" s="137"/>
      <c r="ACT3313" s="137"/>
      <c r="ACU3313" s="137"/>
      <c r="ACV3313" s="137"/>
      <c r="ACW3313" s="137"/>
      <c r="ACX3313" s="137"/>
      <c r="ACY3313" s="137"/>
      <c r="ACZ3313" s="137"/>
      <c r="ADA3313" s="137"/>
      <c r="ADB3313" s="137"/>
      <c r="ADC3313" s="137"/>
      <c r="ADD3313" s="137"/>
      <c r="ADE3313" s="137"/>
      <c r="ADF3313" s="137"/>
      <c r="ADG3313" s="137"/>
      <c r="ADH3313" s="137"/>
      <c r="ADI3313" s="137"/>
      <c r="ADJ3313" s="137"/>
      <c r="ADK3313" s="137"/>
      <c r="ADL3313" s="137"/>
      <c r="ADM3313" s="137"/>
      <c r="ADN3313" s="137"/>
      <c r="ADO3313" s="137"/>
      <c r="ADP3313" s="137"/>
      <c r="ADQ3313" s="137"/>
      <c r="ADR3313" s="137"/>
      <c r="ADS3313" s="137"/>
      <c r="ADT3313" s="137"/>
      <c r="ADU3313" s="137"/>
      <c r="ADV3313" s="137"/>
      <c r="ADW3313" s="137"/>
      <c r="ADX3313" s="137"/>
      <c r="ADY3313" s="137"/>
      <c r="ADZ3313" s="137"/>
      <c r="AEA3313" s="137"/>
      <c r="AEB3313" s="137"/>
      <c r="AEC3313" s="137"/>
      <c r="AED3313" s="137"/>
      <c r="AEE3313" s="137"/>
      <c r="AEF3313" s="137"/>
      <c r="AEG3313" s="137"/>
      <c r="AEH3313" s="137"/>
      <c r="AEI3313" s="137"/>
      <c r="AEJ3313" s="137"/>
      <c r="AEK3313" s="137"/>
      <c r="AEL3313" s="137"/>
      <c r="AEM3313" s="137"/>
      <c r="AEN3313" s="137"/>
      <c r="AEO3313" s="137"/>
      <c r="AEP3313" s="137"/>
      <c r="AEQ3313" s="137"/>
      <c r="AER3313" s="137"/>
      <c r="AES3313" s="137"/>
      <c r="AET3313" s="137"/>
      <c r="AEU3313" s="137"/>
      <c r="AEV3313" s="137"/>
      <c r="AEW3313" s="137"/>
      <c r="AEX3313" s="137"/>
      <c r="AEY3313" s="137"/>
      <c r="AEZ3313" s="137"/>
      <c r="AFA3313" s="137"/>
      <c r="AFB3313" s="137"/>
      <c r="AFC3313" s="137"/>
      <c r="AFD3313" s="137"/>
      <c r="AFE3313" s="137"/>
      <c r="AFF3313" s="137"/>
      <c r="AFG3313" s="137"/>
      <c r="AFH3313" s="137"/>
      <c r="AFI3313" s="137"/>
      <c r="AFJ3313" s="137"/>
      <c r="AFK3313" s="137"/>
      <c r="AFL3313" s="137"/>
      <c r="AFM3313" s="137"/>
      <c r="AFN3313" s="137"/>
      <c r="AFO3313" s="137"/>
      <c r="AFP3313" s="137"/>
      <c r="AFQ3313" s="137"/>
      <c r="AFR3313" s="137"/>
      <c r="AFS3313" s="137"/>
      <c r="AFT3313" s="137"/>
      <c r="AFU3313" s="137"/>
      <c r="AFV3313" s="137"/>
      <c r="AFW3313" s="137"/>
      <c r="AFX3313" s="137"/>
      <c r="AFY3313" s="137"/>
      <c r="AFZ3313" s="137"/>
      <c r="AGA3313" s="137"/>
      <c r="AGB3313" s="137"/>
      <c r="AGC3313" s="137"/>
      <c r="AGD3313" s="137"/>
      <c r="AGE3313" s="137"/>
      <c r="AGF3313" s="137"/>
      <c r="AGG3313" s="137"/>
      <c r="AGH3313" s="137"/>
      <c r="AGI3313" s="137"/>
      <c r="AGJ3313" s="137"/>
      <c r="AGK3313" s="137"/>
      <c r="AGL3313" s="137"/>
      <c r="AGM3313" s="137"/>
      <c r="AGN3313" s="137"/>
      <c r="AGO3313" s="137"/>
      <c r="AGP3313" s="137"/>
      <c r="AGQ3313" s="137"/>
      <c r="AGR3313" s="137"/>
      <c r="AGS3313" s="137"/>
      <c r="AGT3313" s="137"/>
      <c r="AGU3313" s="137"/>
      <c r="AGV3313" s="137"/>
      <c r="AGW3313" s="137"/>
      <c r="AGX3313" s="137"/>
      <c r="AGY3313" s="137"/>
      <c r="AGZ3313" s="137"/>
      <c r="AHA3313" s="137"/>
      <c r="AHB3313" s="137"/>
      <c r="AHC3313" s="137"/>
      <c r="AHD3313" s="137"/>
      <c r="AHE3313" s="137"/>
      <c r="AHF3313" s="137"/>
      <c r="AHG3313" s="137"/>
      <c r="AHH3313" s="137"/>
      <c r="AHI3313" s="137"/>
      <c r="AHJ3313" s="137"/>
      <c r="AHK3313" s="137"/>
      <c r="AHL3313" s="137"/>
      <c r="AHM3313" s="137"/>
      <c r="AHN3313" s="137"/>
      <c r="AHO3313" s="137"/>
      <c r="AHP3313" s="137"/>
      <c r="AHQ3313" s="137"/>
      <c r="AHR3313" s="137"/>
      <c r="AHS3313" s="137"/>
      <c r="AHT3313" s="137"/>
      <c r="AHU3313" s="137"/>
      <c r="AHV3313" s="137"/>
      <c r="AHW3313" s="137"/>
      <c r="AHX3313" s="137"/>
      <c r="AHY3313" s="137"/>
      <c r="AHZ3313" s="137"/>
      <c r="AIA3313" s="137"/>
      <c r="AIB3313" s="137"/>
      <c r="AIC3313" s="137"/>
      <c r="AID3313" s="137"/>
      <c r="AIE3313" s="137"/>
      <c r="AIF3313" s="137"/>
      <c r="AIG3313" s="137"/>
      <c r="AIH3313" s="137"/>
      <c r="AII3313" s="137"/>
      <c r="AIJ3313" s="137"/>
      <c r="AIK3313" s="137"/>
      <c r="AIL3313" s="137"/>
      <c r="AIM3313" s="137"/>
      <c r="AIN3313" s="137"/>
      <c r="AIO3313" s="137"/>
      <c r="AIP3313" s="137"/>
      <c r="AIQ3313" s="137"/>
      <c r="AIR3313" s="137"/>
      <c r="AIS3313" s="137"/>
      <c r="AIT3313" s="137"/>
      <c r="AIU3313" s="137"/>
      <c r="AIV3313" s="137"/>
      <c r="AIW3313" s="137"/>
      <c r="AIX3313" s="137"/>
      <c r="AIY3313" s="137"/>
      <c r="AIZ3313" s="137"/>
      <c r="AJA3313" s="137"/>
      <c r="AJB3313" s="137"/>
      <c r="AJC3313" s="137"/>
      <c r="AJD3313" s="137"/>
      <c r="AJE3313" s="137"/>
      <c r="AJF3313" s="137"/>
      <c r="AJG3313" s="137"/>
      <c r="AJH3313" s="137"/>
      <c r="AJI3313" s="137"/>
      <c r="AJJ3313" s="137"/>
      <c r="AJK3313" s="137"/>
      <c r="AJL3313" s="137"/>
      <c r="AJM3313" s="137"/>
      <c r="AJN3313" s="137"/>
      <c r="AJO3313" s="137"/>
      <c r="AJP3313" s="137"/>
      <c r="AJQ3313" s="137"/>
      <c r="AJR3313" s="137"/>
      <c r="AJS3313" s="137"/>
      <c r="AJT3313" s="137"/>
      <c r="AJU3313" s="137"/>
      <c r="AJV3313" s="137"/>
      <c r="AJW3313" s="137"/>
      <c r="AJX3313" s="137"/>
      <c r="AJY3313" s="137"/>
      <c r="AJZ3313" s="137"/>
      <c r="AKA3313" s="137"/>
      <c r="AKB3313" s="137"/>
      <c r="AKC3313" s="137"/>
      <c r="AKD3313" s="137"/>
      <c r="AKE3313" s="137"/>
      <c r="AKF3313" s="137"/>
      <c r="AKG3313" s="137"/>
      <c r="AKH3313" s="137"/>
      <c r="AKI3313" s="137"/>
      <c r="AKJ3313" s="137"/>
      <c r="AKK3313" s="137"/>
      <c r="AKL3313" s="137"/>
      <c r="AKM3313" s="137"/>
      <c r="AKN3313" s="137"/>
      <c r="AKO3313" s="137"/>
      <c r="AKP3313" s="137"/>
      <c r="AKQ3313" s="137"/>
      <c r="AKR3313" s="137"/>
      <c r="AKS3313" s="137"/>
      <c r="AKT3313" s="137"/>
      <c r="AKU3313" s="137"/>
      <c r="AKV3313" s="137"/>
      <c r="AKW3313" s="137"/>
      <c r="AKX3313" s="137"/>
      <c r="AKY3313" s="137"/>
      <c r="AKZ3313" s="137"/>
      <c r="ALA3313" s="137"/>
      <c r="ALB3313" s="137"/>
      <c r="ALC3313" s="137"/>
      <c r="ALD3313" s="137"/>
      <c r="ALE3313" s="137"/>
      <c r="ALF3313" s="137"/>
      <c r="ALG3313" s="137"/>
      <c r="ALH3313" s="137"/>
      <c r="ALI3313" s="137"/>
      <c r="ALJ3313" s="137"/>
      <c r="ALK3313" s="137"/>
      <c r="ALL3313" s="137"/>
      <c r="ALM3313" s="137"/>
      <c r="ALN3313" s="137"/>
      <c r="ALO3313" s="137"/>
      <c r="ALP3313" s="137"/>
      <c r="ALQ3313" s="137"/>
      <c r="ALR3313" s="137"/>
      <c r="ALS3313" s="137"/>
      <c r="ALT3313" s="137"/>
      <c r="ALU3313" s="137"/>
      <c r="ALV3313" s="137"/>
      <c r="ALW3313" s="137"/>
      <c r="ALX3313" s="137"/>
      <c r="ALY3313" s="137"/>
      <c r="ALZ3313" s="137"/>
      <c r="AMA3313" s="137"/>
      <c r="AMB3313" s="137"/>
      <c r="AMC3313" s="137"/>
      <c r="AMD3313" s="137"/>
      <c r="AME3313" s="137"/>
      <c r="AMF3313" s="137"/>
      <c r="AMG3313" s="137"/>
      <c r="AMH3313" s="137"/>
      <c r="AMI3313" s="137"/>
      <c r="AMJ3313" s="137"/>
      <c r="AMK3313" s="137"/>
      <c r="AML3313" s="137"/>
      <c r="AMM3313" s="137"/>
      <c r="AMN3313" s="137"/>
      <c r="AMO3313" s="137"/>
      <c r="AMP3313" s="137"/>
      <c r="AMQ3313" s="137"/>
      <c r="AMR3313" s="137"/>
      <c r="AMS3313" s="137"/>
      <c r="AMT3313" s="137"/>
      <c r="AMU3313" s="137"/>
      <c r="AMV3313" s="137"/>
      <c r="AMW3313" s="137"/>
      <c r="AMX3313" s="137"/>
      <c r="AMY3313" s="137"/>
      <c r="AMZ3313" s="137"/>
      <c r="ANA3313" s="137"/>
      <c r="ANB3313" s="137"/>
      <c r="ANC3313" s="137"/>
      <c r="AND3313" s="137"/>
      <c r="ANE3313" s="137"/>
      <c r="ANF3313" s="137"/>
      <c r="ANG3313" s="137"/>
      <c r="ANH3313" s="137"/>
      <c r="ANI3313" s="137"/>
      <c r="ANJ3313" s="137"/>
      <c r="ANK3313" s="137"/>
      <c r="ANL3313" s="137"/>
      <c r="ANM3313" s="137"/>
      <c r="ANN3313" s="137"/>
      <c r="ANO3313" s="137"/>
      <c r="ANP3313" s="137"/>
      <c r="ANQ3313" s="137"/>
      <c r="ANR3313" s="137"/>
      <c r="ANS3313" s="137"/>
      <c r="ANT3313" s="137"/>
      <c r="ANU3313" s="137"/>
      <c r="ANV3313" s="137"/>
      <c r="ANW3313" s="137"/>
      <c r="ANX3313" s="137"/>
      <c r="ANY3313" s="137"/>
      <c r="ANZ3313" s="137"/>
      <c r="AOA3313" s="137"/>
      <c r="AOB3313" s="137"/>
      <c r="AOC3313" s="137"/>
      <c r="AOD3313" s="137"/>
      <c r="AOE3313" s="137"/>
      <c r="AOF3313" s="137"/>
      <c r="AOG3313" s="137"/>
      <c r="AOH3313" s="137"/>
      <c r="AOI3313" s="137"/>
      <c r="AOJ3313" s="137"/>
      <c r="AOK3313" s="137"/>
      <c r="AOL3313" s="137"/>
      <c r="AOM3313" s="137"/>
      <c r="AON3313" s="137"/>
      <c r="AOO3313" s="137"/>
      <c r="AOP3313" s="137"/>
      <c r="AOQ3313" s="137"/>
      <c r="AOR3313" s="137"/>
      <c r="AOS3313" s="137"/>
      <c r="AOT3313" s="137"/>
      <c r="AOU3313" s="137"/>
      <c r="AOV3313" s="137"/>
      <c r="AOW3313" s="137"/>
      <c r="AOX3313" s="137"/>
      <c r="AOY3313" s="137"/>
      <c r="AOZ3313" s="137"/>
      <c r="APA3313" s="137"/>
      <c r="APB3313" s="137"/>
      <c r="APC3313" s="137"/>
      <c r="APD3313" s="137"/>
      <c r="APE3313" s="137"/>
      <c r="APF3313" s="137"/>
      <c r="APG3313" s="137"/>
      <c r="APH3313" s="137"/>
      <c r="API3313" s="137"/>
      <c r="APJ3313" s="137"/>
      <c r="APK3313" s="137"/>
      <c r="APL3313" s="137"/>
      <c r="APM3313" s="137"/>
      <c r="APN3313" s="137"/>
      <c r="APO3313" s="137"/>
      <c r="APP3313" s="137"/>
      <c r="APQ3313" s="137"/>
      <c r="APR3313" s="137"/>
      <c r="APS3313" s="137"/>
      <c r="APT3313" s="137"/>
      <c r="APU3313" s="137"/>
      <c r="APV3313" s="137"/>
      <c r="APW3313" s="137"/>
      <c r="APX3313" s="137"/>
      <c r="APY3313" s="137"/>
      <c r="APZ3313" s="137"/>
      <c r="AQA3313" s="137"/>
      <c r="AQB3313" s="137"/>
      <c r="AQC3313" s="137"/>
      <c r="AQD3313" s="137"/>
      <c r="AQE3313" s="137"/>
      <c r="AQF3313" s="137"/>
      <c r="AQG3313" s="137"/>
      <c r="AQH3313" s="137"/>
      <c r="AQI3313" s="137"/>
      <c r="AQJ3313" s="137"/>
      <c r="AQK3313" s="137"/>
      <c r="AQL3313" s="137"/>
      <c r="AQM3313" s="137"/>
      <c r="AQN3313" s="137"/>
      <c r="AQO3313" s="137"/>
      <c r="AQP3313" s="137"/>
      <c r="AQQ3313" s="137"/>
      <c r="AQR3313" s="137"/>
      <c r="AQS3313" s="137"/>
      <c r="AQT3313" s="137"/>
      <c r="AQU3313" s="137"/>
      <c r="AQV3313" s="137"/>
      <c r="AQW3313" s="137"/>
      <c r="AQX3313" s="137"/>
      <c r="AQY3313" s="137"/>
      <c r="AQZ3313" s="137"/>
      <c r="ARA3313" s="137"/>
      <c r="ARB3313" s="137"/>
      <c r="ARC3313" s="137"/>
      <c r="ARD3313" s="137"/>
      <c r="ARE3313" s="137"/>
      <c r="ARF3313" s="137"/>
      <c r="ARG3313" s="137"/>
      <c r="ARH3313" s="137"/>
      <c r="ARI3313" s="137"/>
      <c r="ARJ3313" s="137"/>
      <c r="ARK3313" s="137"/>
      <c r="ARL3313" s="137"/>
      <c r="ARM3313" s="137"/>
      <c r="ARN3313" s="137"/>
      <c r="ARO3313" s="137"/>
      <c r="ARP3313" s="137"/>
      <c r="ARQ3313" s="137"/>
      <c r="ARR3313" s="137"/>
      <c r="ARS3313" s="137"/>
      <c r="ART3313" s="137"/>
      <c r="ARU3313" s="137"/>
      <c r="ARV3313" s="137"/>
      <c r="ARW3313" s="137"/>
      <c r="ARX3313" s="137"/>
      <c r="ARY3313" s="137"/>
      <c r="ARZ3313" s="137"/>
      <c r="ASA3313" s="137"/>
      <c r="ASB3313" s="137"/>
      <c r="ASC3313" s="137"/>
      <c r="ASD3313" s="137"/>
      <c r="ASE3313" s="137"/>
      <c r="ASF3313" s="137"/>
      <c r="ASG3313" s="137"/>
      <c r="ASH3313" s="137"/>
      <c r="ASI3313" s="137"/>
      <c r="ASJ3313" s="137"/>
      <c r="ASK3313" s="137"/>
      <c r="ASL3313" s="137"/>
      <c r="ASM3313" s="137"/>
      <c r="ASN3313" s="137"/>
      <c r="ASO3313" s="137"/>
      <c r="ASP3313" s="137"/>
      <c r="ASQ3313" s="137"/>
      <c r="ASR3313" s="137"/>
      <c r="ASS3313" s="137"/>
      <c r="AST3313" s="137"/>
      <c r="ASU3313" s="137"/>
      <c r="ASV3313" s="137"/>
      <c r="ASW3313" s="137"/>
      <c r="ASX3313" s="137"/>
      <c r="ASY3313" s="137"/>
      <c r="ASZ3313" s="137"/>
      <c r="ATA3313" s="137"/>
      <c r="ATB3313" s="137"/>
      <c r="ATC3313" s="137"/>
      <c r="ATD3313" s="137"/>
      <c r="ATE3313" s="137"/>
      <c r="ATF3313" s="137"/>
      <c r="ATG3313" s="137"/>
      <c r="ATH3313" s="137"/>
      <c r="ATI3313" s="137"/>
      <c r="ATJ3313" s="137"/>
      <c r="ATK3313" s="137"/>
      <c r="ATL3313" s="137"/>
      <c r="ATM3313" s="137"/>
      <c r="ATN3313" s="137"/>
      <c r="ATO3313" s="137"/>
      <c r="ATP3313" s="137"/>
      <c r="ATQ3313" s="137"/>
      <c r="ATR3313" s="137"/>
      <c r="ATS3313" s="137"/>
      <c r="ATT3313" s="137"/>
      <c r="ATU3313" s="137"/>
      <c r="ATV3313" s="137"/>
      <c r="ATW3313" s="137"/>
      <c r="ATX3313" s="137"/>
      <c r="ATY3313" s="137"/>
      <c r="ATZ3313" s="137"/>
      <c r="AUA3313" s="137"/>
      <c r="AUB3313" s="137"/>
      <c r="AUC3313" s="137"/>
      <c r="AUD3313" s="137"/>
      <c r="AUE3313" s="137"/>
      <c r="AUF3313" s="137"/>
      <c r="AUG3313" s="137"/>
      <c r="AUH3313" s="137"/>
      <c r="AUI3313" s="137"/>
      <c r="AUJ3313" s="137"/>
      <c r="AUK3313" s="137"/>
      <c r="AUL3313" s="137"/>
      <c r="AUM3313" s="137"/>
      <c r="AUN3313" s="137"/>
      <c r="AUO3313" s="137"/>
      <c r="AUP3313" s="137"/>
      <c r="AUQ3313" s="137"/>
      <c r="AUR3313" s="137"/>
      <c r="AUS3313" s="137"/>
      <c r="AUT3313" s="137"/>
      <c r="AUU3313" s="137"/>
      <c r="AUV3313" s="137"/>
      <c r="AUW3313" s="137"/>
      <c r="AUX3313" s="137"/>
      <c r="AUY3313" s="137"/>
      <c r="AUZ3313" s="137"/>
      <c r="AVA3313" s="137"/>
      <c r="AVB3313" s="137"/>
      <c r="AVC3313" s="137"/>
      <c r="AVD3313" s="137"/>
      <c r="AVE3313" s="137"/>
      <c r="AVF3313" s="137"/>
      <c r="AVG3313" s="137"/>
      <c r="AVH3313" s="137"/>
      <c r="AVI3313" s="137"/>
      <c r="AVJ3313" s="137"/>
      <c r="AVK3313" s="137"/>
      <c r="AVL3313" s="137"/>
      <c r="AVM3313" s="137"/>
      <c r="AVN3313" s="137"/>
      <c r="AVO3313" s="137"/>
      <c r="AVP3313" s="137"/>
      <c r="AVQ3313" s="137"/>
      <c r="AVR3313" s="137"/>
      <c r="AVS3313" s="137"/>
      <c r="AVT3313" s="137"/>
      <c r="AVU3313" s="137"/>
      <c r="AVV3313" s="137"/>
      <c r="AVW3313" s="137"/>
      <c r="AVX3313" s="137"/>
      <c r="AVY3313" s="137"/>
      <c r="AVZ3313" s="137"/>
      <c r="AWA3313" s="137"/>
      <c r="AWB3313" s="137"/>
      <c r="AWC3313" s="137"/>
      <c r="AWD3313" s="137"/>
      <c r="AWE3313" s="137"/>
      <c r="AWF3313" s="137"/>
      <c r="AWG3313" s="137"/>
      <c r="AWH3313" s="137"/>
      <c r="AWI3313" s="137"/>
      <c r="AWJ3313" s="137"/>
      <c r="AWK3313" s="137"/>
      <c r="AWL3313" s="137"/>
      <c r="AWM3313" s="137"/>
      <c r="AWN3313" s="137"/>
      <c r="AWO3313" s="137"/>
      <c r="AWP3313" s="137"/>
      <c r="AWQ3313" s="137"/>
      <c r="AWR3313" s="137"/>
      <c r="AWS3313" s="137"/>
      <c r="AWT3313" s="137"/>
      <c r="AWU3313" s="137"/>
      <c r="AWV3313" s="137"/>
      <c r="AWW3313" s="137"/>
      <c r="AWX3313" s="137"/>
      <c r="AWY3313" s="137"/>
      <c r="AWZ3313" s="137"/>
      <c r="AXA3313" s="137"/>
      <c r="AXB3313" s="137"/>
      <c r="AXC3313" s="137"/>
      <c r="AXD3313" s="137"/>
      <c r="AXE3313" s="137"/>
      <c r="AXF3313" s="137"/>
      <c r="AXG3313" s="137"/>
      <c r="AXH3313" s="137"/>
      <c r="AXI3313" s="137"/>
      <c r="AXJ3313" s="137"/>
      <c r="AXK3313" s="137"/>
      <c r="AXL3313" s="137"/>
      <c r="AXM3313" s="137"/>
      <c r="AXN3313" s="137"/>
      <c r="AXO3313" s="137"/>
      <c r="AXP3313" s="137"/>
      <c r="AXQ3313" s="137"/>
      <c r="AXR3313" s="137"/>
      <c r="AXS3313" s="137"/>
      <c r="AXT3313" s="137"/>
      <c r="AXU3313" s="137"/>
      <c r="AXV3313" s="137"/>
      <c r="AXW3313" s="137"/>
      <c r="AXX3313" s="137"/>
      <c r="AXY3313" s="137"/>
      <c r="AXZ3313" s="137"/>
      <c r="AYA3313" s="137"/>
      <c r="AYB3313" s="137"/>
      <c r="AYC3313" s="137"/>
      <c r="AYD3313" s="137"/>
      <c r="AYE3313" s="137"/>
      <c r="AYF3313" s="137"/>
      <c r="AYG3313" s="137"/>
      <c r="AYH3313" s="137"/>
      <c r="AYI3313" s="137"/>
      <c r="AYJ3313" s="137"/>
      <c r="AYK3313" s="137"/>
      <c r="AYL3313" s="137"/>
      <c r="AYM3313" s="137"/>
      <c r="AYN3313" s="137"/>
      <c r="AYO3313" s="137"/>
      <c r="AYP3313" s="137"/>
      <c r="AYQ3313" s="137"/>
      <c r="AYR3313" s="137"/>
      <c r="AYS3313" s="137"/>
      <c r="AYT3313" s="137"/>
      <c r="AYU3313" s="137"/>
      <c r="AYV3313" s="137"/>
      <c r="AYW3313" s="137"/>
      <c r="AYX3313" s="137"/>
      <c r="AYY3313" s="137"/>
      <c r="AYZ3313" s="137"/>
      <c r="AZA3313" s="137"/>
      <c r="AZB3313" s="137"/>
      <c r="AZC3313" s="137"/>
      <c r="AZD3313" s="137"/>
      <c r="AZE3313" s="137"/>
      <c r="AZF3313" s="137"/>
      <c r="AZG3313" s="137"/>
      <c r="AZH3313" s="137"/>
      <c r="AZI3313" s="137"/>
      <c r="AZJ3313" s="137"/>
      <c r="AZK3313" s="137"/>
      <c r="AZL3313" s="137"/>
      <c r="AZM3313" s="137"/>
      <c r="AZN3313" s="137"/>
      <c r="AZO3313" s="137"/>
      <c r="AZP3313" s="137"/>
      <c r="AZQ3313" s="137"/>
      <c r="AZR3313" s="137"/>
      <c r="AZS3313" s="137"/>
      <c r="AZT3313" s="137"/>
      <c r="AZU3313" s="137"/>
      <c r="AZV3313" s="137"/>
      <c r="AZW3313" s="137"/>
      <c r="AZX3313" s="137"/>
      <c r="AZY3313" s="137"/>
      <c r="AZZ3313" s="137"/>
      <c r="BAA3313" s="137"/>
      <c r="BAB3313" s="137"/>
      <c r="BAC3313" s="137"/>
      <c r="BAD3313" s="137"/>
      <c r="BAE3313" s="137"/>
      <c r="BAF3313" s="137"/>
      <c r="BAG3313" s="137"/>
      <c r="BAH3313" s="137"/>
      <c r="BAI3313" s="137"/>
      <c r="BAJ3313" s="137"/>
      <c r="BAK3313" s="137"/>
      <c r="BAL3313" s="137"/>
      <c r="BAM3313" s="137"/>
      <c r="BAN3313" s="137"/>
      <c r="BAO3313" s="137"/>
      <c r="BAP3313" s="137"/>
      <c r="BAQ3313" s="137"/>
      <c r="BAR3313" s="137"/>
      <c r="BAS3313" s="137"/>
      <c r="BAT3313" s="137"/>
      <c r="BAU3313" s="137"/>
      <c r="BAV3313" s="137"/>
      <c r="BAW3313" s="137"/>
      <c r="BAX3313" s="137"/>
      <c r="BAY3313" s="137"/>
      <c r="BAZ3313" s="137"/>
      <c r="BBA3313" s="137"/>
      <c r="BBB3313" s="137"/>
      <c r="BBC3313" s="137"/>
      <c r="BBD3313" s="137"/>
      <c r="BBE3313" s="137"/>
      <c r="BBF3313" s="137"/>
      <c r="BBG3313" s="137"/>
      <c r="BBH3313" s="137"/>
      <c r="BBI3313" s="137"/>
      <c r="BBJ3313" s="137"/>
      <c r="BBK3313" s="137"/>
      <c r="BBL3313" s="137"/>
      <c r="BBM3313" s="137"/>
      <c r="BBN3313" s="137"/>
      <c r="BBO3313" s="137"/>
      <c r="BBP3313" s="137"/>
      <c r="BBQ3313" s="137"/>
      <c r="BBR3313" s="137"/>
      <c r="BBS3313" s="137"/>
      <c r="BBT3313" s="137"/>
      <c r="BBU3313" s="137"/>
      <c r="BBV3313" s="137"/>
      <c r="BBW3313" s="137"/>
      <c r="BBX3313" s="137"/>
      <c r="BBY3313" s="137"/>
      <c r="BBZ3313" s="137"/>
      <c r="BCA3313" s="137"/>
      <c r="BCB3313" s="137"/>
      <c r="BCC3313" s="137"/>
      <c r="BCD3313" s="137"/>
      <c r="BCE3313" s="137"/>
      <c r="BCF3313" s="137"/>
      <c r="BCG3313" s="137"/>
      <c r="BCH3313" s="137"/>
      <c r="BCI3313" s="137"/>
      <c r="BCJ3313" s="137"/>
      <c r="BCK3313" s="137"/>
      <c r="BCL3313" s="137"/>
      <c r="BCM3313" s="137"/>
      <c r="BCN3313" s="137"/>
      <c r="BCO3313" s="137"/>
      <c r="BCP3313" s="137"/>
      <c r="BCQ3313" s="137"/>
      <c r="BCR3313" s="137"/>
      <c r="BCS3313" s="137"/>
      <c r="BCT3313" s="137"/>
      <c r="BCU3313" s="137"/>
      <c r="BCV3313" s="137"/>
      <c r="BCW3313" s="137"/>
      <c r="BCX3313" s="137"/>
      <c r="BCY3313" s="137"/>
      <c r="BCZ3313" s="137"/>
      <c r="BDA3313" s="137"/>
      <c r="BDB3313" s="137"/>
      <c r="BDC3313" s="137"/>
      <c r="BDD3313" s="137"/>
      <c r="BDE3313" s="137"/>
      <c r="BDF3313" s="137"/>
      <c r="BDG3313" s="137"/>
      <c r="BDH3313" s="137"/>
      <c r="BDI3313" s="137"/>
      <c r="BDJ3313" s="137"/>
      <c r="BDK3313" s="137"/>
      <c r="BDL3313" s="137"/>
      <c r="BDM3313" s="137"/>
      <c r="BDN3313" s="137"/>
      <c r="BDO3313" s="137"/>
      <c r="BDP3313" s="137"/>
      <c r="BDQ3313" s="137"/>
      <c r="BDR3313" s="137"/>
      <c r="BDS3313" s="137"/>
      <c r="BDT3313" s="137"/>
      <c r="BDU3313" s="137"/>
      <c r="BDV3313" s="137"/>
      <c r="BDW3313" s="137"/>
      <c r="BDX3313" s="137"/>
      <c r="BDY3313" s="137"/>
      <c r="BDZ3313" s="137"/>
      <c r="BEA3313" s="137"/>
      <c r="BEB3313" s="137"/>
      <c r="BEC3313" s="137"/>
      <c r="BED3313" s="137"/>
      <c r="BEE3313" s="137"/>
      <c r="BEF3313" s="137"/>
      <c r="BEG3313" s="137"/>
      <c r="BEH3313" s="137"/>
      <c r="BEI3313" s="137"/>
      <c r="BEJ3313" s="137"/>
      <c r="BEK3313" s="137"/>
      <c r="BEL3313" s="137"/>
      <c r="BEM3313" s="137"/>
      <c r="BEN3313" s="137"/>
      <c r="BEO3313" s="137"/>
      <c r="BEP3313" s="137"/>
      <c r="BEQ3313" s="137"/>
      <c r="BER3313" s="137"/>
      <c r="BES3313" s="137"/>
      <c r="BET3313" s="137"/>
      <c r="BEU3313" s="137"/>
      <c r="BEV3313" s="137"/>
      <c r="BEW3313" s="137"/>
      <c r="BEX3313" s="137"/>
      <c r="BEY3313" s="137"/>
      <c r="BEZ3313" s="137"/>
      <c r="BFA3313" s="137"/>
      <c r="BFB3313" s="137"/>
      <c r="BFC3313" s="137"/>
      <c r="BFD3313" s="137"/>
      <c r="BFE3313" s="137"/>
      <c r="BFF3313" s="137"/>
      <c r="BFG3313" s="137"/>
      <c r="BFH3313" s="137"/>
      <c r="BFI3313" s="137"/>
      <c r="BFJ3313" s="137"/>
      <c r="BFK3313" s="137"/>
      <c r="BFL3313" s="137"/>
      <c r="BFM3313" s="137"/>
      <c r="BFN3313" s="137"/>
      <c r="BFO3313" s="137"/>
      <c r="BFP3313" s="137"/>
      <c r="BFQ3313" s="137"/>
      <c r="BFR3313" s="137"/>
      <c r="BFS3313" s="137"/>
      <c r="BFT3313" s="137"/>
      <c r="BFU3313" s="137"/>
      <c r="BFV3313" s="137"/>
      <c r="BFW3313" s="137"/>
      <c r="BFX3313" s="137"/>
      <c r="BFY3313" s="137"/>
      <c r="BFZ3313" s="137"/>
      <c r="BGA3313" s="137"/>
      <c r="BGB3313" s="137"/>
      <c r="BGC3313" s="137"/>
      <c r="BGD3313" s="137"/>
      <c r="BGE3313" s="137"/>
      <c r="BGF3313" s="137"/>
      <c r="BGG3313" s="137"/>
      <c r="BGH3313" s="137"/>
      <c r="BGI3313" s="137"/>
      <c r="BGJ3313" s="137"/>
      <c r="BGK3313" s="137"/>
      <c r="BGL3313" s="137"/>
      <c r="BGM3313" s="137"/>
      <c r="BGN3313" s="137"/>
      <c r="BGO3313" s="137"/>
      <c r="BGP3313" s="137"/>
      <c r="BGQ3313" s="137"/>
      <c r="BGR3313" s="137"/>
      <c r="BGS3313" s="137"/>
      <c r="BGT3313" s="137"/>
      <c r="BGU3313" s="137"/>
      <c r="BGV3313" s="137"/>
      <c r="BGW3313" s="137"/>
      <c r="BGX3313" s="137"/>
      <c r="BGY3313" s="137"/>
      <c r="BGZ3313" s="137"/>
      <c r="BHA3313" s="137"/>
      <c r="BHB3313" s="137"/>
      <c r="BHC3313" s="137"/>
      <c r="BHD3313" s="137"/>
      <c r="BHE3313" s="137"/>
      <c r="BHF3313" s="137"/>
      <c r="BHG3313" s="137"/>
      <c r="BHH3313" s="137"/>
      <c r="BHI3313" s="137"/>
      <c r="BHJ3313" s="137"/>
      <c r="BHK3313" s="137"/>
      <c r="BHL3313" s="137"/>
      <c r="BHM3313" s="137"/>
      <c r="BHN3313" s="137"/>
      <c r="BHO3313" s="137"/>
      <c r="BHP3313" s="137"/>
      <c r="BHQ3313" s="137"/>
      <c r="BHR3313" s="137"/>
      <c r="BHS3313" s="137"/>
      <c r="BHT3313" s="137"/>
      <c r="BHU3313" s="137"/>
      <c r="BHV3313" s="137"/>
      <c r="BHW3313" s="137"/>
      <c r="BHX3313" s="137"/>
      <c r="BHY3313" s="137"/>
      <c r="BHZ3313" s="137"/>
      <c r="BIA3313" s="137"/>
      <c r="BIB3313" s="137"/>
      <c r="BIC3313" s="137"/>
      <c r="BID3313" s="137"/>
      <c r="BIE3313" s="137"/>
      <c r="BIF3313" s="137"/>
      <c r="BIG3313" s="137"/>
      <c r="BIH3313" s="137"/>
      <c r="BII3313" s="137"/>
      <c r="BIJ3313" s="137"/>
      <c r="BIK3313" s="137"/>
      <c r="BIL3313" s="137"/>
      <c r="BIM3313" s="137"/>
      <c r="BIN3313" s="137"/>
      <c r="BIO3313" s="137"/>
      <c r="BIP3313" s="137"/>
      <c r="BIQ3313" s="137"/>
      <c r="BIR3313" s="137"/>
      <c r="BIS3313" s="137"/>
      <c r="BIT3313" s="137"/>
      <c r="BIU3313" s="137"/>
      <c r="BIV3313" s="137"/>
      <c r="BIW3313" s="137"/>
      <c r="BIX3313" s="137"/>
      <c r="BIY3313" s="137"/>
      <c r="BIZ3313" s="137"/>
      <c r="BJA3313" s="137"/>
      <c r="BJB3313" s="137"/>
      <c r="BJC3313" s="137"/>
      <c r="BJD3313" s="137"/>
      <c r="BJE3313" s="137"/>
      <c r="BJF3313" s="137"/>
      <c r="BJG3313" s="137"/>
      <c r="BJH3313" s="137"/>
      <c r="BJI3313" s="137"/>
      <c r="BJJ3313" s="137"/>
      <c r="BJK3313" s="137"/>
      <c r="BJL3313" s="137"/>
      <c r="BJM3313" s="137"/>
      <c r="BJN3313" s="137"/>
      <c r="BJO3313" s="137"/>
      <c r="BJP3313" s="137"/>
      <c r="BJQ3313" s="137"/>
      <c r="BJR3313" s="137"/>
      <c r="BJS3313" s="137"/>
      <c r="BJT3313" s="137"/>
      <c r="BJU3313" s="137"/>
      <c r="BJV3313" s="137"/>
      <c r="BJW3313" s="137"/>
      <c r="BJX3313" s="137"/>
      <c r="BJY3313" s="137"/>
      <c r="BJZ3313" s="137"/>
      <c r="BKA3313" s="137"/>
      <c r="BKB3313" s="137"/>
      <c r="BKC3313" s="137"/>
      <c r="BKD3313" s="137"/>
      <c r="BKE3313" s="137"/>
      <c r="BKF3313" s="137"/>
      <c r="BKG3313" s="137"/>
      <c r="BKH3313" s="137"/>
      <c r="BKI3313" s="137"/>
      <c r="BKJ3313" s="137"/>
      <c r="BKK3313" s="137"/>
      <c r="BKL3313" s="137"/>
      <c r="BKM3313" s="137"/>
      <c r="BKN3313" s="137"/>
      <c r="BKO3313" s="137"/>
      <c r="BKP3313" s="137"/>
      <c r="BKQ3313" s="137"/>
      <c r="BKR3313" s="137"/>
      <c r="BKS3313" s="137"/>
      <c r="BKT3313" s="137"/>
      <c r="BKU3313" s="137"/>
      <c r="BKV3313" s="137"/>
      <c r="BKW3313" s="137"/>
      <c r="BKX3313" s="137"/>
      <c r="BKY3313" s="137"/>
      <c r="BKZ3313" s="137"/>
      <c r="BLA3313" s="137"/>
      <c r="BLB3313" s="137"/>
      <c r="BLC3313" s="137"/>
      <c r="BLD3313" s="137"/>
      <c r="BLE3313" s="137"/>
      <c r="BLF3313" s="137"/>
      <c r="BLG3313" s="137"/>
      <c r="BLH3313" s="137"/>
      <c r="BLI3313" s="137"/>
      <c r="BLJ3313" s="137"/>
      <c r="BLK3313" s="137"/>
      <c r="BLL3313" s="137"/>
      <c r="BLM3313" s="137"/>
      <c r="BLN3313" s="137"/>
      <c r="BLO3313" s="137"/>
      <c r="BLP3313" s="137"/>
      <c r="BLQ3313" s="137"/>
      <c r="BLR3313" s="137"/>
      <c r="BLS3313" s="137"/>
      <c r="BLT3313" s="137"/>
      <c r="BLU3313" s="137"/>
      <c r="BLV3313" s="137"/>
      <c r="BLW3313" s="137"/>
      <c r="BLX3313" s="137"/>
      <c r="BLY3313" s="137"/>
      <c r="BLZ3313" s="137"/>
      <c r="BMA3313" s="137"/>
      <c r="BMB3313" s="137"/>
      <c r="BMC3313" s="137"/>
      <c r="BMD3313" s="137"/>
      <c r="BME3313" s="137"/>
      <c r="BMF3313" s="137"/>
      <c r="BMG3313" s="137"/>
      <c r="BMH3313" s="137"/>
      <c r="BMI3313" s="137"/>
      <c r="BMJ3313" s="137"/>
      <c r="BMK3313" s="137"/>
      <c r="BML3313" s="137"/>
      <c r="BMM3313" s="137"/>
      <c r="BMN3313" s="137"/>
      <c r="BMO3313" s="137"/>
      <c r="BMP3313" s="137"/>
      <c r="BMQ3313" s="137"/>
      <c r="BMR3313" s="137"/>
      <c r="BMS3313" s="137"/>
      <c r="BMT3313" s="137"/>
      <c r="BMU3313" s="137"/>
      <c r="BMV3313" s="137"/>
      <c r="BMW3313" s="137"/>
      <c r="BMX3313" s="137"/>
      <c r="BMY3313" s="137"/>
      <c r="BMZ3313" s="137"/>
      <c r="BNA3313" s="137"/>
      <c r="BNB3313" s="137"/>
      <c r="BNC3313" s="137"/>
      <c r="BND3313" s="137"/>
      <c r="BNE3313" s="137"/>
      <c r="BNF3313" s="137"/>
      <c r="BNG3313" s="137"/>
      <c r="BNH3313" s="137"/>
      <c r="BNI3313" s="137"/>
      <c r="BNJ3313" s="137"/>
      <c r="BNK3313" s="137"/>
      <c r="BNL3313" s="137"/>
      <c r="BNM3313" s="137"/>
      <c r="BNN3313" s="137"/>
      <c r="BNO3313" s="137"/>
      <c r="BNP3313" s="137"/>
      <c r="BNQ3313" s="137"/>
      <c r="BNR3313" s="137"/>
      <c r="BNS3313" s="137"/>
      <c r="BNT3313" s="137"/>
      <c r="BNU3313" s="137"/>
      <c r="BNV3313" s="137"/>
      <c r="BNW3313" s="137"/>
      <c r="BNX3313" s="137"/>
      <c r="BNY3313" s="137"/>
      <c r="BNZ3313" s="137"/>
      <c r="BOA3313" s="137"/>
      <c r="BOB3313" s="137"/>
      <c r="BOC3313" s="137"/>
      <c r="BOD3313" s="137"/>
      <c r="BOE3313" s="137"/>
      <c r="BOF3313" s="137"/>
      <c r="BOG3313" s="137"/>
      <c r="BOH3313" s="137"/>
      <c r="BOI3313" s="137"/>
      <c r="BOJ3313" s="137"/>
      <c r="BOK3313" s="137"/>
      <c r="BOL3313" s="137"/>
      <c r="BOM3313" s="137"/>
      <c r="BON3313" s="137"/>
      <c r="BOO3313" s="137"/>
      <c r="BOP3313" s="137"/>
      <c r="BOQ3313" s="137"/>
      <c r="BOR3313" s="137"/>
      <c r="BOS3313" s="137"/>
      <c r="BOT3313" s="137"/>
      <c r="BOU3313" s="137"/>
      <c r="BOV3313" s="137"/>
      <c r="BOW3313" s="137"/>
      <c r="BOX3313" s="137"/>
      <c r="BOY3313" s="137"/>
      <c r="BOZ3313" s="137"/>
      <c r="BPA3313" s="137"/>
      <c r="BPB3313" s="137"/>
      <c r="BPC3313" s="137"/>
      <c r="BPD3313" s="137"/>
      <c r="BPE3313" s="137"/>
      <c r="BPF3313" s="137"/>
      <c r="BPG3313" s="137"/>
      <c r="BPH3313" s="137"/>
      <c r="BPI3313" s="137"/>
      <c r="BPJ3313" s="137"/>
      <c r="BPK3313" s="137"/>
      <c r="BPL3313" s="137"/>
      <c r="BPM3313" s="137"/>
      <c r="BPN3313" s="137"/>
      <c r="BPO3313" s="137"/>
      <c r="BPP3313" s="137"/>
      <c r="BPQ3313" s="137"/>
      <c r="BPR3313" s="137"/>
      <c r="BPS3313" s="137"/>
      <c r="BPT3313" s="137"/>
      <c r="BPU3313" s="137"/>
      <c r="BPV3313" s="137"/>
      <c r="BPW3313" s="137"/>
      <c r="BPX3313" s="137"/>
      <c r="BPY3313" s="137"/>
      <c r="BPZ3313" s="137"/>
      <c r="BQA3313" s="137"/>
      <c r="BQB3313" s="137"/>
      <c r="BQC3313" s="137"/>
      <c r="BQD3313" s="137"/>
      <c r="BQE3313" s="137"/>
      <c r="BQF3313" s="137"/>
      <c r="BQG3313" s="137"/>
      <c r="BQH3313" s="137"/>
      <c r="BQI3313" s="137"/>
      <c r="BQJ3313" s="137"/>
      <c r="BQK3313" s="137"/>
      <c r="BQL3313" s="137"/>
      <c r="BQM3313" s="137"/>
      <c r="BQN3313" s="137"/>
      <c r="BQO3313" s="137"/>
      <c r="BQP3313" s="137"/>
      <c r="BQQ3313" s="137"/>
      <c r="BQR3313" s="137"/>
      <c r="BQS3313" s="137"/>
      <c r="BQT3313" s="137"/>
      <c r="BQU3313" s="137"/>
      <c r="BQV3313" s="137"/>
      <c r="BQW3313" s="137"/>
      <c r="BQX3313" s="137"/>
      <c r="BQY3313" s="137"/>
      <c r="BQZ3313" s="137"/>
      <c r="BRA3313" s="137"/>
      <c r="BRB3313" s="137"/>
      <c r="BRC3313" s="137"/>
      <c r="BRD3313" s="137"/>
      <c r="BRE3313" s="137"/>
      <c r="BRF3313" s="137"/>
      <c r="BRG3313" s="137"/>
      <c r="BRH3313" s="137"/>
      <c r="BRI3313" s="137"/>
      <c r="BRJ3313" s="137"/>
      <c r="BRK3313" s="137"/>
      <c r="BRL3313" s="137"/>
      <c r="BRM3313" s="137"/>
      <c r="BRN3313" s="137"/>
      <c r="BRO3313" s="137"/>
      <c r="BRP3313" s="137"/>
      <c r="BRQ3313" s="137"/>
      <c r="BRR3313" s="137"/>
      <c r="BRS3313" s="137"/>
      <c r="BRT3313" s="137"/>
      <c r="BRU3313" s="137"/>
      <c r="BRV3313" s="137"/>
      <c r="BRW3313" s="137"/>
      <c r="BRX3313" s="137"/>
      <c r="BRY3313" s="137"/>
      <c r="BRZ3313" s="137"/>
      <c r="BSA3313" s="137"/>
      <c r="BSB3313" s="137"/>
      <c r="BSC3313" s="137"/>
      <c r="BSD3313" s="137"/>
      <c r="BSE3313" s="137"/>
      <c r="BSF3313" s="137"/>
      <c r="BSG3313" s="137"/>
      <c r="BSH3313" s="137"/>
      <c r="BSI3313" s="137"/>
      <c r="BSJ3313" s="137"/>
      <c r="BSK3313" s="137"/>
      <c r="BSL3313" s="137"/>
      <c r="BSM3313" s="137"/>
      <c r="BSN3313" s="137"/>
      <c r="BSO3313" s="137"/>
      <c r="BSP3313" s="137"/>
      <c r="BSQ3313" s="137"/>
      <c r="BSR3313" s="137"/>
      <c r="BSS3313" s="137"/>
      <c r="BST3313" s="137"/>
      <c r="BSU3313" s="137"/>
      <c r="BSV3313" s="137"/>
      <c r="BSW3313" s="137"/>
      <c r="BSX3313" s="137"/>
      <c r="BSY3313" s="137"/>
      <c r="BSZ3313" s="137"/>
      <c r="BTA3313" s="137"/>
      <c r="BTB3313" s="137"/>
      <c r="BTC3313" s="137"/>
      <c r="BTD3313" s="137"/>
      <c r="BTE3313" s="137"/>
      <c r="BTF3313" s="137"/>
      <c r="BTG3313" s="137"/>
      <c r="BTH3313" s="137"/>
      <c r="BTI3313" s="137"/>
      <c r="BTJ3313" s="137"/>
      <c r="BTK3313" s="137"/>
      <c r="BTL3313" s="137"/>
      <c r="BTM3313" s="137"/>
      <c r="BTN3313" s="137"/>
      <c r="BTO3313" s="137"/>
      <c r="BTP3313" s="137"/>
      <c r="BTQ3313" s="137"/>
      <c r="BTR3313" s="137"/>
      <c r="BTS3313" s="137"/>
      <c r="BTT3313" s="137"/>
      <c r="BTU3313" s="137"/>
      <c r="BTV3313" s="137"/>
      <c r="BTW3313" s="137"/>
      <c r="BTX3313" s="137"/>
      <c r="BTY3313" s="137"/>
      <c r="BTZ3313" s="137"/>
      <c r="BUA3313" s="137"/>
      <c r="BUB3313" s="137"/>
      <c r="BUC3313" s="137"/>
      <c r="BUD3313" s="137"/>
      <c r="BUE3313" s="137"/>
      <c r="BUF3313" s="137"/>
      <c r="BUG3313" s="137"/>
      <c r="BUH3313" s="137"/>
      <c r="BUI3313" s="137"/>
      <c r="BUJ3313" s="137"/>
      <c r="BUK3313" s="137"/>
      <c r="BUL3313" s="137"/>
      <c r="BUM3313" s="137"/>
      <c r="BUN3313" s="137"/>
      <c r="BUO3313" s="137"/>
      <c r="BUP3313" s="137"/>
      <c r="BUQ3313" s="137"/>
      <c r="BUR3313" s="137"/>
      <c r="BUS3313" s="137"/>
      <c r="BUT3313" s="137"/>
      <c r="BUU3313" s="137"/>
      <c r="BUV3313" s="137"/>
      <c r="BUW3313" s="137"/>
      <c r="BUX3313" s="137"/>
      <c r="BUY3313" s="137"/>
      <c r="BUZ3313" s="137"/>
      <c r="BVA3313" s="137"/>
      <c r="BVB3313" s="137"/>
      <c r="BVC3313" s="137"/>
      <c r="BVD3313" s="137"/>
      <c r="BVE3313" s="137"/>
      <c r="BVF3313" s="137"/>
      <c r="BVG3313" s="137"/>
      <c r="BVH3313" s="137"/>
      <c r="BVI3313" s="137"/>
      <c r="BVJ3313" s="137"/>
      <c r="BVK3313" s="137"/>
      <c r="BVL3313" s="137"/>
      <c r="BVM3313" s="137"/>
      <c r="BVN3313" s="137"/>
      <c r="BVO3313" s="137"/>
      <c r="BVP3313" s="137"/>
      <c r="BVQ3313" s="137"/>
      <c r="BVR3313" s="137"/>
      <c r="BVS3313" s="137"/>
      <c r="BVT3313" s="137"/>
      <c r="BVU3313" s="137"/>
      <c r="BVV3313" s="137"/>
      <c r="BVW3313" s="137"/>
      <c r="BVX3313" s="137"/>
      <c r="BVY3313" s="137"/>
      <c r="BVZ3313" s="137"/>
      <c r="BWA3313" s="137"/>
      <c r="BWB3313" s="137"/>
      <c r="BWC3313" s="137"/>
      <c r="BWD3313" s="137"/>
      <c r="BWE3313" s="137"/>
      <c r="BWF3313" s="137"/>
      <c r="BWG3313" s="137"/>
      <c r="BWH3313" s="137"/>
      <c r="BWI3313" s="137"/>
      <c r="BWJ3313" s="137"/>
      <c r="BWK3313" s="137"/>
      <c r="BWL3313" s="137"/>
      <c r="BWM3313" s="137"/>
      <c r="BWN3313" s="137"/>
      <c r="BWO3313" s="137"/>
      <c r="BWP3313" s="137"/>
      <c r="BWQ3313" s="137"/>
      <c r="BWR3313" s="137"/>
      <c r="BWS3313" s="137"/>
      <c r="BWT3313" s="137"/>
      <c r="BWU3313" s="137"/>
      <c r="BWV3313" s="137"/>
      <c r="BWW3313" s="137"/>
      <c r="BWX3313" s="137"/>
      <c r="BWY3313" s="137"/>
      <c r="BWZ3313" s="137"/>
      <c r="BXA3313" s="137"/>
      <c r="BXB3313" s="137"/>
      <c r="BXC3313" s="137"/>
      <c r="BXD3313" s="137"/>
      <c r="BXE3313" s="137"/>
      <c r="BXF3313" s="137"/>
      <c r="BXG3313" s="137"/>
      <c r="BXH3313" s="137"/>
      <c r="BXI3313" s="137"/>
      <c r="BXJ3313" s="137"/>
      <c r="BXK3313" s="137"/>
      <c r="BXL3313" s="137"/>
      <c r="BXM3313" s="137"/>
      <c r="BXN3313" s="137"/>
      <c r="BXO3313" s="137"/>
      <c r="BXP3313" s="137"/>
      <c r="BXQ3313" s="137"/>
      <c r="BXR3313" s="137"/>
      <c r="BXS3313" s="137"/>
      <c r="BXT3313" s="137"/>
      <c r="BXU3313" s="137"/>
      <c r="BXV3313" s="137"/>
      <c r="BXW3313" s="137"/>
      <c r="BXX3313" s="137"/>
      <c r="BXY3313" s="137"/>
      <c r="BXZ3313" s="137"/>
      <c r="BYA3313" s="137"/>
      <c r="BYB3313" s="137"/>
      <c r="BYC3313" s="137"/>
      <c r="BYD3313" s="137"/>
      <c r="BYE3313" s="137"/>
      <c r="BYF3313" s="137"/>
      <c r="BYG3313" s="137"/>
      <c r="BYH3313" s="137"/>
      <c r="BYI3313" s="137"/>
      <c r="BYJ3313" s="137"/>
      <c r="BYK3313" s="137"/>
      <c r="BYL3313" s="137"/>
      <c r="BYM3313" s="137"/>
      <c r="BYN3313" s="137"/>
      <c r="BYO3313" s="137"/>
      <c r="BYP3313" s="137"/>
      <c r="BYQ3313" s="137"/>
      <c r="BYR3313" s="137"/>
      <c r="BYS3313" s="137"/>
      <c r="BYT3313" s="137"/>
      <c r="BYU3313" s="137"/>
      <c r="BYV3313" s="137"/>
      <c r="BYW3313" s="137"/>
      <c r="BYX3313" s="137"/>
      <c r="BYY3313" s="137"/>
      <c r="BYZ3313" s="137"/>
      <c r="BZA3313" s="137"/>
      <c r="BZB3313" s="137"/>
      <c r="BZC3313" s="137"/>
      <c r="BZD3313" s="137"/>
      <c r="BZE3313" s="137"/>
      <c r="BZF3313" s="137"/>
      <c r="BZG3313" s="137"/>
      <c r="BZH3313" s="137"/>
      <c r="BZI3313" s="137"/>
      <c r="BZJ3313" s="137"/>
      <c r="BZK3313" s="137"/>
      <c r="BZL3313" s="137"/>
      <c r="BZM3313" s="137"/>
      <c r="BZN3313" s="137"/>
      <c r="BZO3313" s="137"/>
      <c r="BZP3313" s="137"/>
      <c r="BZQ3313" s="137"/>
      <c r="BZR3313" s="137"/>
      <c r="BZS3313" s="137"/>
      <c r="BZT3313" s="137"/>
      <c r="BZU3313" s="137"/>
      <c r="BZV3313" s="137"/>
      <c r="BZW3313" s="137"/>
      <c r="BZX3313" s="137"/>
      <c r="BZY3313" s="137"/>
      <c r="BZZ3313" s="137"/>
      <c r="CAA3313" s="137"/>
      <c r="CAB3313" s="137"/>
      <c r="CAC3313" s="137"/>
      <c r="CAD3313" s="137"/>
      <c r="CAE3313" s="137"/>
      <c r="CAF3313" s="137"/>
      <c r="CAG3313" s="137"/>
      <c r="CAH3313" s="137"/>
      <c r="CAI3313" s="137"/>
      <c r="CAJ3313" s="137"/>
      <c r="CAK3313" s="137"/>
      <c r="CAL3313" s="137"/>
      <c r="CAM3313" s="137"/>
      <c r="CAN3313" s="137"/>
      <c r="CAO3313" s="137"/>
      <c r="CAP3313" s="137"/>
      <c r="CAQ3313" s="137"/>
      <c r="CAR3313" s="137"/>
      <c r="CAS3313" s="137"/>
      <c r="CAT3313" s="137"/>
      <c r="CAU3313" s="137"/>
      <c r="CAV3313" s="137"/>
      <c r="CAW3313" s="137"/>
      <c r="CAX3313" s="137"/>
      <c r="CAY3313" s="137"/>
      <c r="CAZ3313" s="137"/>
      <c r="CBA3313" s="137"/>
      <c r="CBB3313" s="137"/>
      <c r="CBC3313" s="137"/>
      <c r="CBD3313" s="137"/>
      <c r="CBE3313" s="137"/>
      <c r="CBF3313" s="137"/>
      <c r="CBG3313" s="137"/>
      <c r="CBH3313" s="137"/>
      <c r="CBI3313" s="137"/>
      <c r="CBJ3313" s="137"/>
      <c r="CBK3313" s="137"/>
      <c r="CBL3313" s="137"/>
      <c r="CBM3313" s="137"/>
      <c r="CBN3313" s="137"/>
      <c r="CBO3313" s="137"/>
      <c r="CBP3313" s="137"/>
      <c r="CBQ3313" s="137"/>
      <c r="CBR3313" s="137"/>
      <c r="CBS3313" s="137"/>
      <c r="CBT3313" s="137"/>
      <c r="CBU3313" s="137"/>
      <c r="CBV3313" s="137"/>
      <c r="CBW3313" s="137"/>
      <c r="CBX3313" s="137"/>
      <c r="CBY3313" s="137"/>
      <c r="CBZ3313" s="137"/>
      <c r="CCA3313" s="137"/>
      <c r="CCB3313" s="137"/>
      <c r="CCC3313" s="137"/>
      <c r="CCD3313" s="137"/>
      <c r="CCE3313" s="137"/>
      <c r="CCF3313" s="137"/>
      <c r="CCG3313" s="137"/>
      <c r="CCH3313" s="137"/>
      <c r="CCI3313" s="137"/>
      <c r="CCJ3313" s="137"/>
      <c r="CCK3313" s="137"/>
      <c r="CCL3313" s="137"/>
      <c r="CCM3313" s="137"/>
      <c r="CCN3313" s="137"/>
      <c r="CCO3313" s="137"/>
      <c r="CCP3313" s="137"/>
      <c r="CCQ3313" s="137"/>
      <c r="CCR3313" s="137"/>
      <c r="CCS3313" s="137"/>
      <c r="CCT3313" s="137"/>
      <c r="CCU3313" s="137"/>
      <c r="CCV3313" s="137"/>
      <c r="CCW3313" s="137"/>
      <c r="CCX3313" s="137"/>
      <c r="CCY3313" s="137"/>
      <c r="CCZ3313" s="137"/>
      <c r="CDA3313" s="137"/>
      <c r="CDB3313" s="137"/>
      <c r="CDC3313" s="137"/>
      <c r="CDD3313" s="137"/>
      <c r="CDE3313" s="137"/>
      <c r="CDF3313" s="137"/>
      <c r="CDG3313" s="137"/>
      <c r="CDH3313" s="137"/>
      <c r="CDI3313" s="137"/>
      <c r="CDJ3313" s="137"/>
      <c r="CDK3313" s="137"/>
      <c r="CDL3313" s="137"/>
      <c r="CDM3313" s="137"/>
      <c r="CDN3313" s="137"/>
      <c r="CDO3313" s="137"/>
      <c r="CDP3313" s="137"/>
      <c r="CDQ3313" s="137"/>
      <c r="CDR3313" s="137"/>
      <c r="CDS3313" s="137"/>
      <c r="CDT3313" s="137"/>
      <c r="CDU3313" s="137"/>
      <c r="CDV3313" s="137"/>
      <c r="CDW3313" s="137"/>
      <c r="CDX3313" s="137"/>
      <c r="CDY3313" s="137"/>
      <c r="CDZ3313" s="137"/>
      <c r="CEA3313" s="137"/>
      <c r="CEB3313" s="137"/>
      <c r="CEC3313" s="137"/>
      <c r="CED3313" s="137"/>
      <c r="CEE3313" s="137"/>
      <c r="CEF3313" s="137"/>
      <c r="CEG3313" s="137"/>
      <c r="CEH3313" s="137"/>
      <c r="CEI3313" s="137"/>
      <c r="CEJ3313" s="137"/>
      <c r="CEK3313" s="137"/>
      <c r="CEL3313" s="137"/>
      <c r="CEM3313" s="137"/>
      <c r="CEN3313" s="137"/>
      <c r="CEO3313" s="137"/>
      <c r="CEP3313" s="137"/>
      <c r="CEQ3313" s="137"/>
      <c r="CER3313" s="137"/>
      <c r="CES3313" s="137"/>
      <c r="CET3313" s="137"/>
      <c r="CEU3313" s="137"/>
      <c r="CEV3313" s="137"/>
      <c r="CEW3313" s="137"/>
      <c r="CEX3313" s="137"/>
      <c r="CEY3313" s="137"/>
      <c r="CEZ3313" s="137"/>
      <c r="CFA3313" s="137"/>
      <c r="CFB3313" s="137"/>
      <c r="CFC3313" s="137"/>
      <c r="CFD3313" s="137"/>
      <c r="CFE3313" s="137"/>
      <c r="CFF3313" s="137"/>
      <c r="CFG3313" s="137"/>
      <c r="CFH3313" s="137"/>
      <c r="CFI3313" s="137"/>
      <c r="CFJ3313" s="137"/>
      <c r="CFK3313" s="137"/>
      <c r="CFL3313" s="137"/>
      <c r="CFM3313" s="137"/>
      <c r="CFN3313" s="137"/>
      <c r="CFO3313" s="137"/>
      <c r="CFP3313" s="137"/>
      <c r="CFQ3313" s="137"/>
      <c r="CFR3313" s="137"/>
      <c r="CFS3313" s="137"/>
      <c r="CFT3313" s="137"/>
      <c r="CFU3313" s="137"/>
      <c r="CFV3313" s="137"/>
      <c r="CFW3313" s="137"/>
      <c r="CFX3313" s="137"/>
      <c r="CFY3313" s="137"/>
      <c r="CFZ3313" s="137"/>
      <c r="CGA3313" s="137"/>
      <c r="CGB3313" s="137"/>
      <c r="CGC3313" s="137"/>
      <c r="CGD3313" s="137"/>
      <c r="CGE3313" s="137"/>
      <c r="CGF3313" s="137"/>
      <c r="CGG3313" s="137"/>
      <c r="CGH3313" s="137"/>
      <c r="CGI3313" s="137"/>
      <c r="CGJ3313" s="137"/>
      <c r="CGK3313" s="137"/>
      <c r="CGL3313" s="137"/>
      <c r="CGM3313" s="137"/>
      <c r="CGN3313" s="137"/>
      <c r="CGO3313" s="137"/>
      <c r="CGP3313" s="137"/>
      <c r="CGQ3313" s="137"/>
      <c r="CGR3313" s="137"/>
      <c r="CGS3313" s="137"/>
      <c r="CGT3313" s="137"/>
      <c r="CGU3313" s="137"/>
      <c r="CGV3313" s="137"/>
      <c r="CGW3313" s="137"/>
      <c r="CGX3313" s="137"/>
      <c r="CGY3313" s="137"/>
      <c r="CGZ3313" s="137"/>
      <c r="CHA3313" s="137"/>
      <c r="CHB3313" s="137"/>
      <c r="CHC3313" s="137"/>
      <c r="CHD3313" s="137"/>
      <c r="CHE3313" s="137"/>
      <c r="CHF3313" s="137"/>
      <c r="CHG3313" s="137"/>
      <c r="CHH3313" s="137"/>
      <c r="CHI3313" s="137"/>
      <c r="CHJ3313" s="137"/>
      <c r="CHK3313" s="137"/>
      <c r="CHL3313" s="137"/>
      <c r="CHM3313" s="137"/>
      <c r="CHN3313" s="137"/>
      <c r="CHO3313" s="137"/>
      <c r="CHP3313" s="137"/>
      <c r="CHQ3313" s="137"/>
      <c r="CHR3313" s="137"/>
      <c r="CHS3313" s="137"/>
      <c r="CHT3313" s="137"/>
      <c r="CHU3313" s="137"/>
      <c r="CHV3313" s="137"/>
      <c r="CHW3313" s="137"/>
      <c r="CHX3313" s="137"/>
      <c r="CHY3313" s="137"/>
      <c r="CHZ3313" s="137"/>
      <c r="CIA3313" s="137"/>
      <c r="CIB3313" s="137"/>
      <c r="CIC3313" s="137"/>
      <c r="CID3313" s="137"/>
      <c r="CIE3313" s="137"/>
      <c r="CIF3313" s="137"/>
      <c r="CIG3313" s="137"/>
      <c r="CIH3313" s="137"/>
      <c r="CII3313" s="137"/>
      <c r="CIJ3313" s="137"/>
      <c r="CIK3313" s="137"/>
      <c r="CIL3313" s="137"/>
      <c r="CIM3313" s="137"/>
      <c r="CIN3313" s="137"/>
      <c r="CIO3313" s="137"/>
      <c r="CIP3313" s="137"/>
      <c r="CIQ3313" s="137"/>
      <c r="CIR3313" s="137"/>
      <c r="CIS3313" s="137"/>
      <c r="CIT3313" s="137"/>
      <c r="CIU3313" s="137"/>
      <c r="CIV3313" s="137"/>
      <c r="CIW3313" s="137"/>
      <c r="CIX3313" s="137"/>
      <c r="CIY3313" s="137"/>
      <c r="CIZ3313" s="137"/>
      <c r="CJA3313" s="137"/>
      <c r="CJB3313" s="137"/>
      <c r="CJC3313" s="137"/>
      <c r="CJD3313" s="137"/>
      <c r="CJE3313" s="137"/>
      <c r="CJF3313" s="137"/>
      <c r="CJG3313" s="137"/>
      <c r="CJH3313" s="137"/>
      <c r="CJI3313" s="137"/>
      <c r="CJJ3313" s="137"/>
      <c r="CJK3313" s="137"/>
      <c r="CJL3313" s="137"/>
      <c r="CJM3313" s="137"/>
      <c r="CJN3313" s="137"/>
      <c r="CJO3313" s="137"/>
      <c r="CJP3313" s="137"/>
      <c r="CJQ3313" s="137"/>
      <c r="CJR3313" s="137"/>
      <c r="CJS3313" s="137"/>
      <c r="CJT3313" s="137"/>
      <c r="CJU3313" s="137"/>
      <c r="CJV3313" s="137"/>
      <c r="CJW3313" s="137"/>
      <c r="CJX3313" s="137"/>
      <c r="CJY3313" s="137"/>
      <c r="CJZ3313" s="137"/>
      <c r="CKA3313" s="137"/>
      <c r="CKB3313" s="137"/>
      <c r="CKC3313" s="137"/>
      <c r="CKD3313" s="137"/>
      <c r="CKE3313" s="137"/>
      <c r="CKF3313" s="137"/>
      <c r="CKG3313" s="137"/>
      <c r="CKH3313" s="137"/>
      <c r="CKI3313" s="137"/>
      <c r="CKJ3313" s="137"/>
      <c r="CKK3313" s="137"/>
      <c r="CKL3313" s="137"/>
      <c r="CKM3313" s="137"/>
      <c r="CKN3313" s="137"/>
      <c r="CKO3313" s="137"/>
      <c r="CKP3313" s="137"/>
      <c r="CKQ3313" s="137"/>
      <c r="CKR3313" s="137"/>
      <c r="CKS3313" s="137"/>
      <c r="CKT3313" s="137"/>
      <c r="CKU3313" s="137"/>
      <c r="CKV3313" s="137"/>
      <c r="CKW3313" s="137"/>
      <c r="CKX3313" s="137"/>
      <c r="CKY3313" s="137"/>
      <c r="CKZ3313" s="137"/>
      <c r="CLA3313" s="137"/>
      <c r="CLB3313" s="137"/>
      <c r="CLC3313" s="137"/>
      <c r="CLD3313" s="137"/>
      <c r="CLE3313" s="137"/>
      <c r="CLF3313" s="137"/>
      <c r="CLG3313" s="137"/>
      <c r="CLH3313" s="137"/>
      <c r="CLI3313" s="137"/>
      <c r="CLJ3313" s="137"/>
      <c r="CLK3313" s="137"/>
      <c r="CLL3313" s="137"/>
      <c r="CLM3313" s="137"/>
      <c r="CLN3313" s="137"/>
      <c r="CLO3313" s="137"/>
      <c r="CLP3313" s="137"/>
      <c r="CLQ3313" s="137"/>
      <c r="CLR3313" s="137"/>
      <c r="CLS3313" s="137"/>
      <c r="CLT3313" s="137"/>
      <c r="CLU3313" s="137"/>
      <c r="CLV3313" s="137"/>
      <c r="CLW3313" s="137"/>
      <c r="CLX3313" s="137"/>
      <c r="CLY3313" s="137"/>
      <c r="CLZ3313" s="137"/>
      <c r="CMA3313" s="137"/>
      <c r="CMB3313" s="137"/>
      <c r="CMC3313" s="137"/>
      <c r="CMD3313" s="137"/>
      <c r="CME3313" s="137"/>
      <c r="CMF3313" s="137"/>
      <c r="CMG3313" s="137"/>
      <c r="CMH3313" s="137"/>
      <c r="CMI3313" s="137"/>
      <c r="CMJ3313" s="137"/>
      <c r="CMK3313" s="137"/>
      <c r="CML3313" s="137"/>
      <c r="CMM3313" s="137"/>
      <c r="CMN3313" s="137"/>
      <c r="CMO3313" s="137"/>
      <c r="CMP3313" s="137"/>
      <c r="CMQ3313" s="137"/>
      <c r="CMR3313" s="137"/>
      <c r="CMS3313" s="137"/>
      <c r="CMT3313" s="137"/>
      <c r="CMU3313" s="137"/>
      <c r="CMV3313" s="137"/>
      <c r="CMW3313" s="137"/>
      <c r="CMX3313" s="137"/>
      <c r="CMY3313" s="137"/>
      <c r="CMZ3313" s="137"/>
      <c r="CNA3313" s="137"/>
      <c r="CNB3313" s="137"/>
      <c r="CNC3313" s="137"/>
      <c r="CND3313" s="137"/>
      <c r="CNE3313" s="137"/>
      <c r="CNF3313" s="137"/>
      <c r="CNG3313" s="137"/>
      <c r="CNH3313" s="137"/>
      <c r="CNI3313" s="137"/>
      <c r="CNJ3313" s="137"/>
      <c r="CNK3313" s="137"/>
      <c r="CNL3313" s="137"/>
      <c r="CNM3313" s="137"/>
      <c r="CNN3313" s="137"/>
      <c r="CNO3313" s="137"/>
      <c r="CNP3313" s="137"/>
      <c r="CNQ3313" s="137"/>
      <c r="CNR3313" s="137"/>
      <c r="CNS3313" s="137"/>
      <c r="CNT3313" s="137"/>
      <c r="CNU3313" s="137"/>
      <c r="CNV3313" s="137"/>
      <c r="CNW3313" s="137"/>
      <c r="CNX3313" s="137"/>
      <c r="CNY3313" s="137"/>
      <c r="CNZ3313" s="137"/>
      <c r="COA3313" s="137"/>
      <c r="COB3313" s="137"/>
      <c r="COC3313" s="137"/>
      <c r="COD3313" s="137"/>
      <c r="COE3313" s="137"/>
      <c r="COF3313" s="137"/>
      <c r="COG3313" s="137"/>
      <c r="COH3313" s="137"/>
      <c r="COI3313" s="137"/>
      <c r="COJ3313" s="137"/>
      <c r="COK3313" s="137"/>
      <c r="COL3313" s="137"/>
      <c r="COM3313" s="137"/>
      <c r="CON3313" s="137"/>
      <c r="COO3313" s="137"/>
      <c r="COP3313" s="137"/>
      <c r="COQ3313" s="137"/>
      <c r="COR3313" s="137"/>
      <c r="COS3313" s="137"/>
      <c r="COT3313" s="137"/>
      <c r="COU3313" s="137"/>
      <c r="COV3313" s="137"/>
      <c r="COW3313" s="137"/>
      <c r="COX3313" s="137"/>
      <c r="COY3313" s="137"/>
      <c r="COZ3313" s="137"/>
      <c r="CPA3313" s="137"/>
      <c r="CPB3313" s="137"/>
      <c r="CPC3313" s="137"/>
      <c r="CPD3313" s="137"/>
      <c r="CPE3313" s="137"/>
      <c r="CPF3313" s="137"/>
      <c r="CPG3313" s="137"/>
      <c r="CPH3313" s="137"/>
      <c r="CPI3313" s="137"/>
      <c r="CPJ3313" s="137"/>
      <c r="CPK3313" s="137"/>
      <c r="CPL3313" s="137"/>
      <c r="CPM3313" s="137"/>
      <c r="CPN3313" s="137"/>
      <c r="CPO3313" s="137"/>
      <c r="CPP3313" s="137"/>
      <c r="CPQ3313" s="137"/>
      <c r="CPR3313" s="137"/>
      <c r="CPS3313" s="137"/>
      <c r="CPT3313" s="137"/>
      <c r="CPU3313" s="137"/>
      <c r="CPV3313" s="137"/>
      <c r="CPW3313" s="137"/>
      <c r="CPX3313" s="137"/>
      <c r="CPY3313" s="137"/>
      <c r="CPZ3313" s="137"/>
      <c r="CQA3313" s="137"/>
      <c r="CQB3313" s="137"/>
      <c r="CQC3313" s="137"/>
      <c r="CQD3313" s="137"/>
      <c r="CQE3313" s="137"/>
      <c r="CQF3313" s="137"/>
      <c r="CQG3313" s="137"/>
      <c r="CQH3313" s="137"/>
      <c r="CQI3313" s="137"/>
      <c r="CQJ3313" s="137"/>
      <c r="CQK3313" s="137"/>
      <c r="CQL3313" s="137"/>
      <c r="CQM3313" s="137"/>
      <c r="CQN3313" s="137"/>
      <c r="CQO3313" s="137"/>
      <c r="CQP3313" s="137"/>
      <c r="CQQ3313" s="137"/>
      <c r="CQR3313" s="137"/>
      <c r="CQS3313" s="137"/>
      <c r="CQT3313" s="137"/>
      <c r="CQU3313" s="137"/>
      <c r="CQV3313" s="137"/>
      <c r="CQW3313" s="137"/>
      <c r="CQX3313" s="137"/>
      <c r="CQY3313" s="137"/>
      <c r="CQZ3313" s="137"/>
      <c r="CRA3313" s="137"/>
      <c r="CRB3313" s="137"/>
      <c r="CRC3313" s="137"/>
      <c r="CRD3313" s="137"/>
      <c r="CRE3313" s="137"/>
      <c r="CRF3313" s="137"/>
      <c r="CRG3313" s="137"/>
      <c r="CRH3313" s="137"/>
      <c r="CRI3313" s="137"/>
      <c r="CRJ3313" s="137"/>
      <c r="CRK3313" s="137"/>
      <c r="CRL3313" s="137"/>
      <c r="CRM3313" s="137"/>
      <c r="CRN3313" s="137"/>
      <c r="CRO3313" s="137"/>
      <c r="CRP3313" s="137"/>
      <c r="CRQ3313" s="137"/>
      <c r="CRR3313" s="137"/>
      <c r="CRS3313" s="137"/>
      <c r="CRT3313" s="137"/>
      <c r="CRU3313" s="137"/>
      <c r="CRV3313" s="137"/>
      <c r="CRW3313" s="137"/>
      <c r="CRX3313" s="137"/>
      <c r="CRY3313" s="137"/>
      <c r="CRZ3313" s="137"/>
      <c r="CSA3313" s="137"/>
      <c r="CSB3313" s="137"/>
      <c r="CSC3313" s="137"/>
      <c r="CSD3313" s="137"/>
      <c r="CSE3313" s="137"/>
      <c r="CSF3313" s="137"/>
      <c r="CSG3313" s="137"/>
      <c r="CSH3313" s="137"/>
      <c r="CSI3313" s="137"/>
      <c r="CSJ3313" s="137"/>
      <c r="CSK3313" s="137"/>
      <c r="CSL3313" s="137"/>
      <c r="CSM3313" s="137"/>
      <c r="CSN3313" s="137"/>
      <c r="CSO3313" s="137"/>
      <c r="CSP3313" s="137"/>
      <c r="CSQ3313" s="137"/>
      <c r="CSR3313" s="137"/>
      <c r="CSS3313" s="137"/>
      <c r="CST3313" s="137"/>
      <c r="CSU3313" s="137"/>
      <c r="CSV3313" s="137"/>
      <c r="CSW3313" s="137"/>
      <c r="CSX3313" s="137"/>
      <c r="CSY3313" s="137"/>
      <c r="CSZ3313" s="137"/>
      <c r="CTA3313" s="137"/>
      <c r="CTB3313" s="137"/>
      <c r="CTC3313" s="137"/>
      <c r="CTD3313" s="137"/>
      <c r="CTE3313" s="137"/>
      <c r="CTF3313" s="137"/>
      <c r="CTG3313" s="137"/>
      <c r="CTH3313" s="137"/>
      <c r="CTI3313" s="137"/>
      <c r="CTJ3313" s="137"/>
      <c r="CTK3313" s="137"/>
      <c r="CTL3313" s="137"/>
      <c r="CTM3313" s="137"/>
      <c r="CTN3313" s="137"/>
      <c r="CTO3313" s="137"/>
      <c r="CTP3313" s="137"/>
      <c r="CTQ3313" s="137"/>
      <c r="CTR3313" s="137"/>
      <c r="CTS3313" s="137"/>
      <c r="CTT3313" s="137"/>
      <c r="CTU3313" s="137"/>
      <c r="CTV3313" s="137"/>
      <c r="CTW3313" s="137"/>
      <c r="CTX3313" s="137"/>
      <c r="CTY3313" s="137"/>
      <c r="CTZ3313" s="137"/>
      <c r="CUA3313" s="137"/>
      <c r="CUB3313" s="137"/>
      <c r="CUC3313" s="137"/>
      <c r="CUD3313" s="137"/>
      <c r="CUE3313" s="137"/>
      <c r="CUF3313" s="137"/>
      <c r="CUG3313" s="137"/>
      <c r="CUH3313" s="137"/>
      <c r="CUI3313" s="137"/>
      <c r="CUJ3313" s="137"/>
      <c r="CUK3313" s="137"/>
      <c r="CUL3313" s="137"/>
      <c r="CUM3313" s="137"/>
      <c r="CUN3313" s="137"/>
      <c r="CUO3313" s="137"/>
      <c r="CUP3313" s="137"/>
      <c r="CUQ3313" s="137"/>
      <c r="CUR3313" s="137"/>
      <c r="CUS3313" s="137"/>
      <c r="CUT3313" s="137"/>
      <c r="CUU3313" s="137"/>
      <c r="CUV3313" s="137"/>
      <c r="CUW3313" s="137"/>
      <c r="CUX3313" s="137"/>
      <c r="CUY3313" s="137"/>
      <c r="CUZ3313" s="137"/>
      <c r="CVA3313" s="137"/>
      <c r="CVB3313" s="137"/>
      <c r="CVC3313" s="137"/>
      <c r="CVD3313" s="137"/>
      <c r="CVE3313" s="137"/>
      <c r="CVF3313" s="137"/>
      <c r="CVG3313" s="137"/>
      <c r="CVH3313" s="137"/>
      <c r="CVI3313" s="137"/>
      <c r="CVJ3313" s="137"/>
      <c r="CVK3313" s="137"/>
      <c r="CVL3313" s="137"/>
      <c r="CVM3313" s="137"/>
      <c r="CVN3313" s="137"/>
      <c r="CVO3313" s="137"/>
      <c r="CVP3313" s="137"/>
      <c r="CVQ3313" s="137"/>
      <c r="CVR3313" s="137"/>
      <c r="CVS3313" s="137"/>
      <c r="CVT3313" s="137"/>
      <c r="CVU3313" s="137"/>
      <c r="CVV3313" s="137"/>
      <c r="CVW3313" s="137"/>
      <c r="CVX3313" s="137"/>
      <c r="CVY3313" s="137"/>
      <c r="CVZ3313" s="137"/>
      <c r="CWA3313" s="137"/>
      <c r="CWB3313" s="137"/>
      <c r="CWC3313" s="137"/>
      <c r="CWD3313" s="137"/>
      <c r="CWE3313" s="137"/>
      <c r="CWF3313" s="137"/>
      <c r="CWG3313" s="137"/>
      <c r="CWH3313" s="137"/>
      <c r="CWI3313" s="137"/>
      <c r="CWJ3313" s="137"/>
      <c r="CWK3313" s="137"/>
      <c r="CWL3313" s="137"/>
      <c r="CWM3313" s="137"/>
      <c r="CWN3313" s="137"/>
      <c r="CWO3313" s="137"/>
      <c r="CWP3313" s="137"/>
      <c r="CWQ3313" s="137"/>
      <c r="CWR3313" s="137"/>
      <c r="CWS3313" s="137"/>
      <c r="CWT3313" s="137"/>
      <c r="CWU3313" s="137"/>
      <c r="CWV3313" s="137"/>
      <c r="CWW3313" s="137"/>
      <c r="CWX3313" s="137"/>
      <c r="CWY3313" s="137"/>
      <c r="CWZ3313" s="137"/>
      <c r="CXA3313" s="137"/>
      <c r="CXB3313" s="137"/>
      <c r="CXC3313" s="137"/>
      <c r="CXD3313" s="137"/>
      <c r="CXE3313" s="137"/>
      <c r="CXF3313" s="137"/>
      <c r="CXG3313" s="137"/>
      <c r="CXH3313" s="137"/>
      <c r="CXI3313" s="137"/>
      <c r="CXJ3313" s="137"/>
      <c r="CXK3313" s="137"/>
      <c r="CXL3313" s="137"/>
      <c r="CXM3313" s="137"/>
      <c r="CXN3313" s="137"/>
      <c r="CXO3313" s="137"/>
      <c r="CXP3313" s="137"/>
      <c r="CXQ3313" s="137"/>
      <c r="CXR3313" s="137"/>
      <c r="CXS3313" s="137"/>
      <c r="CXT3313" s="137"/>
      <c r="CXU3313" s="137"/>
      <c r="CXV3313" s="137"/>
      <c r="CXW3313" s="137"/>
      <c r="CXX3313" s="137"/>
      <c r="CXY3313" s="137"/>
      <c r="CXZ3313" s="137"/>
      <c r="CYA3313" s="137"/>
      <c r="CYB3313" s="137"/>
      <c r="CYC3313" s="137"/>
      <c r="CYD3313" s="137"/>
      <c r="CYE3313" s="137"/>
      <c r="CYF3313" s="137"/>
      <c r="CYG3313" s="137"/>
      <c r="CYH3313" s="137"/>
      <c r="CYI3313" s="137"/>
      <c r="CYJ3313" s="137"/>
      <c r="CYK3313" s="137"/>
      <c r="CYL3313" s="137"/>
      <c r="CYM3313" s="137"/>
      <c r="CYN3313" s="137"/>
      <c r="CYO3313" s="137"/>
      <c r="CYP3313" s="137"/>
      <c r="CYQ3313" s="137"/>
      <c r="CYR3313" s="137"/>
      <c r="CYS3313" s="137"/>
      <c r="CYT3313" s="137"/>
      <c r="CYU3313" s="137"/>
      <c r="CYV3313" s="137"/>
      <c r="CYW3313" s="137"/>
      <c r="CYX3313" s="137"/>
      <c r="CYY3313" s="137"/>
      <c r="CYZ3313" s="137"/>
      <c r="CZA3313" s="137"/>
      <c r="CZB3313" s="137"/>
      <c r="CZC3313" s="137"/>
      <c r="CZD3313" s="137"/>
      <c r="CZE3313" s="137"/>
      <c r="CZF3313" s="137"/>
      <c r="CZG3313" s="137"/>
      <c r="CZH3313" s="137"/>
      <c r="CZI3313" s="137"/>
      <c r="CZJ3313" s="137"/>
      <c r="CZK3313" s="137"/>
      <c r="CZL3313" s="137"/>
      <c r="CZM3313" s="137"/>
      <c r="CZN3313" s="137"/>
      <c r="CZO3313" s="137"/>
      <c r="CZP3313" s="137"/>
      <c r="CZQ3313" s="137"/>
      <c r="CZR3313" s="137"/>
      <c r="CZS3313" s="137"/>
      <c r="CZT3313" s="137"/>
      <c r="CZU3313" s="137"/>
      <c r="CZV3313" s="137"/>
      <c r="CZW3313" s="137"/>
      <c r="CZX3313" s="137"/>
      <c r="CZY3313" s="137"/>
      <c r="CZZ3313" s="137"/>
      <c r="DAA3313" s="137"/>
      <c r="DAB3313" s="137"/>
      <c r="DAC3313" s="137"/>
      <c r="DAD3313" s="137"/>
      <c r="DAE3313" s="137"/>
      <c r="DAF3313" s="137"/>
      <c r="DAG3313" s="137"/>
      <c r="DAH3313" s="137"/>
      <c r="DAI3313" s="137"/>
      <c r="DAJ3313" s="137"/>
      <c r="DAK3313" s="137"/>
      <c r="DAL3313" s="137"/>
      <c r="DAM3313" s="137"/>
      <c r="DAN3313" s="137"/>
      <c r="DAO3313" s="137"/>
      <c r="DAP3313" s="137"/>
      <c r="DAQ3313" s="137"/>
      <c r="DAR3313" s="137"/>
      <c r="DAS3313" s="137"/>
      <c r="DAT3313" s="137"/>
      <c r="DAU3313" s="137"/>
      <c r="DAV3313" s="137"/>
      <c r="DAW3313" s="137"/>
      <c r="DAX3313" s="137"/>
      <c r="DAY3313" s="137"/>
      <c r="DAZ3313" s="137"/>
      <c r="DBA3313" s="137"/>
      <c r="DBB3313" s="137"/>
      <c r="DBC3313" s="137"/>
      <c r="DBD3313" s="137"/>
      <c r="DBE3313" s="137"/>
      <c r="DBF3313" s="137"/>
      <c r="DBG3313" s="137"/>
      <c r="DBH3313" s="137"/>
      <c r="DBI3313" s="137"/>
      <c r="DBJ3313" s="137"/>
      <c r="DBK3313" s="137"/>
      <c r="DBL3313" s="137"/>
      <c r="DBM3313" s="137"/>
      <c r="DBN3313" s="137"/>
      <c r="DBO3313" s="137"/>
      <c r="DBP3313" s="137"/>
      <c r="DBQ3313" s="137"/>
      <c r="DBR3313" s="137"/>
      <c r="DBS3313" s="137"/>
      <c r="DBT3313" s="137"/>
      <c r="DBU3313" s="137"/>
      <c r="DBV3313" s="137"/>
      <c r="DBW3313" s="137"/>
      <c r="DBX3313" s="137"/>
      <c r="DBY3313" s="137"/>
      <c r="DBZ3313" s="137"/>
      <c r="DCA3313" s="137"/>
      <c r="DCB3313" s="137"/>
      <c r="DCC3313" s="137"/>
      <c r="DCD3313" s="137"/>
      <c r="DCE3313" s="137"/>
      <c r="DCF3313" s="137"/>
      <c r="DCG3313" s="137"/>
      <c r="DCH3313" s="137"/>
      <c r="DCI3313" s="137"/>
      <c r="DCJ3313" s="137"/>
      <c r="DCK3313" s="137"/>
      <c r="DCL3313" s="137"/>
      <c r="DCM3313" s="137"/>
      <c r="DCN3313" s="137"/>
      <c r="DCO3313" s="137"/>
      <c r="DCP3313" s="137"/>
      <c r="DCQ3313" s="137"/>
      <c r="DCR3313" s="137"/>
      <c r="DCS3313" s="137"/>
      <c r="DCT3313" s="137"/>
      <c r="DCU3313" s="137"/>
      <c r="DCV3313" s="137"/>
      <c r="DCW3313" s="137"/>
      <c r="DCX3313" s="137"/>
      <c r="DCY3313" s="137"/>
      <c r="DCZ3313" s="137"/>
      <c r="DDA3313" s="137"/>
      <c r="DDB3313" s="137"/>
      <c r="DDC3313" s="137"/>
      <c r="DDD3313" s="137"/>
      <c r="DDE3313" s="137"/>
      <c r="DDF3313" s="137"/>
      <c r="DDG3313" s="137"/>
      <c r="DDH3313" s="137"/>
      <c r="DDI3313" s="137"/>
      <c r="DDJ3313" s="137"/>
      <c r="DDK3313" s="137"/>
      <c r="DDL3313" s="137"/>
      <c r="DDM3313" s="137"/>
      <c r="DDN3313" s="137"/>
      <c r="DDO3313" s="137"/>
      <c r="DDP3313" s="137"/>
      <c r="DDQ3313" s="137"/>
      <c r="DDR3313" s="137"/>
      <c r="DDS3313" s="137"/>
      <c r="DDT3313" s="137"/>
      <c r="DDU3313" s="137"/>
      <c r="DDV3313" s="137"/>
      <c r="DDW3313" s="137"/>
      <c r="DDX3313" s="137"/>
      <c r="DDY3313" s="137"/>
      <c r="DDZ3313" s="137"/>
      <c r="DEA3313" s="137"/>
      <c r="DEB3313" s="137"/>
      <c r="DEC3313" s="137"/>
      <c r="DED3313" s="137"/>
      <c r="DEE3313" s="137"/>
      <c r="DEF3313" s="137"/>
      <c r="DEG3313" s="137"/>
      <c r="DEH3313" s="137"/>
      <c r="DEI3313" s="137"/>
      <c r="DEJ3313" s="137"/>
      <c r="DEK3313" s="137"/>
      <c r="DEL3313" s="137"/>
      <c r="DEM3313" s="137"/>
      <c r="DEN3313" s="137"/>
      <c r="DEO3313" s="137"/>
      <c r="DEP3313" s="137"/>
      <c r="DEQ3313" s="137"/>
      <c r="DER3313" s="137"/>
      <c r="DES3313" s="137"/>
      <c r="DET3313" s="137"/>
      <c r="DEU3313" s="137"/>
      <c r="DEV3313" s="137"/>
      <c r="DEW3313" s="137"/>
      <c r="DEX3313" s="137"/>
      <c r="DEY3313" s="137"/>
      <c r="DEZ3313" s="137"/>
      <c r="DFA3313" s="137"/>
      <c r="DFB3313" s="137"/>
      <c r="DFC3313" s="137"/>
      <c r="DFD3313" s="137"/>
      <c r="DFE3313" s="137"/>
      <c r="DFF3313" s="137"/>
      <c r="DFG3313" s="137"/>
      <c r="DFH3313" s="137"/>
      <c r="DFI3313" s="137"/>
      <c r="DFJ3313" s="137"/>
      <c r="DFK3313" s="137"/>
      <c r="DFL3313" s="137"/>
      <c r="DFM3313" s="137"/>
      <c r="DFN3313" s="137"/>
      <c r="DFO3313" s="137"/>
      <c r="DFP3313" s="137"/>
      <c r="DFQ3313" s="137"/>
      <c r="DFR3313" s="137"/>
      <c r="DFS3313" s="137"/>
      <c r="DFT3313" s="137"/>
      <c r="DFU3313" s="137"/>
      <c r="DFV3313" s="137"/>
      <c r="DFW3313" s="137"/>
      <c r="DFX3313" s="137"/>
      <c r="DFY3313" s="137"/>
      <c r="DFZ3313" s="137"/>
      <c r="DGA3313" s="137"/>
      <c r="DGB3313" s="137"/>
      <c r="DGC3313" s="137"/>
      <c r="DGD3313" s="137"/>
      <c r="DGE3313" s="137"/>
      <c r="DGF3313" s="137"/>
      <c r="DGG3313" s="137"/>
      <c r="DGH3313" s="137"/>
      <c r="DGI3313" s="137"/>
      <c r="DGJ3313" s="137"/>
      <c r="DGK3313" s="137"/>
      <c r="DGL3313" s="137"/>
      <c r="DGM3313" s="137"/>
      <c r="DGN3313" s="137"/>
      <c r="DGO3313" s="137"/>
      <c r="DGP3313" s="137"/>
      <c r="DGQ3313" s="137"/>
      <c r="DGR3313" s="137"/>
      <c r="DGS3313" s="137"/>
      <c r="DGT3313" s="137"/>
      <c r="DGU3313" s="137"/>
      <c r="DGV3313" s="137"/>
      <c r="DGW3313" s="137"/>
      <c r="DGX3313" s="137"/>
      <c r="DGY3313" s="137"/>
      <c r="DGZ3313" s="137"/>
      <c r="DHA3313" s="137"/>
      <c r="DHB3313" s="137"/>
      <c r="DHC3313" s="137"/>
      <c r="DHD3313" s="137"/>
      <c r="DHE3313" s="137"/>
      <c r="DHF3313" s="137"/>
      <c r="DHG3313" s="137"/>
      <c r="DHH3313" s="137"/>
      <c r="DHI3313" s="137"/>
      <c r="DHJ3313" s="137"/>
      <c r="DHK3313" s="137"/>
      <c r="DHL3313" s="137"/>
      <c r="DHM3313" s="137"/>
      <c r="DHN3313" s="137"/>
      <c r="DHO3313" s="137"/>
    </row>
    <row r="3314" spans="1:2927" s="148" customFormat="1" ht="26.4" customHeight="1" outlineLevel="1" x14ac:dyDescent="0.35">
      <c r="A3314" s="83" t="s">
        <v>4568</v>
      </c>
      <c r="B3314" s="84" t="s">
        <v>73</v>
      </c>
      <c r="C3314" s="85"/>
      <c r="D3314" s="86"/>
      <c r="E3314" s="101"/>
      <c r="F3314" s="101"/>
      <c r="G3314" s="101"/>
      <c r="H3314" s="101"/>
      <c r="I3314" s="101">
        <f t="shared" si="201"/>
        <v>0</v>
      </c>
      <c r="J3314" s="101"/>
      <c r="K3314" s="101"/>
      <c r="L3314" s="101"/>
      <c r="M3314" s="101"/>
      <c r="N3314" s="101">
        <f t="shared" si="200"/>
        <v>0</v>
      </c>
      <c r="O3314" s="88">
        <v>46073</v>
      </c>
      <c r="P3314" s="88">
        <v>46099</v>
      </c>
      <c r="Q3314" s="89">
        <v>0.06</v>
      </c>
      <c r="R3314" s="90" t="s">
        <v>33</v>
      </c>
      <c r="S3314" s="91"/>
      <c r="T3314" s="91"/>
      <c r="U3314" s="102"/>
      <c r="V3314" s="137"/>
      <c r="W3314" s="137"/>
      <c r="X3314" s="137"/>
      <c r="Y3314" s="137"/>
      <c r="Z3314" s="137"/>
      <c r="AA3314" s="137"/>
      <c r="AB3314" s="137"/>
      <c r="AC3314" s="137"/>
      <c r="AD3314" s="137"/>
      <c r="AE3314" s="137"/>
      <c r="AF3314" s="137"/>
      <c r="AG3314" s="137"/>
      <c r="AH3314" s="137"/>
      <c r="AI3314" s="137"/>
      <c r="AJ3314" s="137"/>
      <c r="AK3314" s="137"/>
      <c r="AL3314" s="137"/>
      <c r="AM3314" s="137"/>
      <c r="AN3314" s="137"/>
      <c r="AO3314" s="137"/>
      <c r="AP3314" s="137"/>
      <c r="AQ3314" s="137"/>
      <c r="AR3314" s="137"/>
      <c r="AS3314" s="137"/>
      <c r="AT3314" s="137"/>
      <c r="AU3314" s="137"/>
      <c r="AV3314" s="137"/>
      <c r="AW3314" s="137"/>
      <c r="AX3314" s="137"/>
      <c r="AY3314" s="137"/>
      <c r="AZ3314" s="137"/>
      <c r="BA3314" s="137"/>
      <c r="BB3314" s="137"/>
      <c r="BC3314" s="137"/>
      <c r="BD3314" s="137"/>
      <c r="BE3314" s="137"/>
      <c r="BF3314" s="137"/>
      <c r="BG3314" s="137"/>
      <c r="BH3314" s="137"/>
      <c r="BI3314" s="137"/>
      <c r="BJ3314" s="137"/>
      <c r="BK3314" s="137"/>
      <c r="BL3314" s="137"/>
      <c r="BM3314" s="137"/>
      <c r="BN3314" s="137"/>
      <c r="BO3314" s="137"/>
      <c r="BP3314" s="137"/>
      <c r="BQ3314" s="137"/>
      <c r="BR3314" s="137"/>
      <c r="BS3314" s="137"/>
      <c r="BT3314" s="137"/>
      <c r="BU3314" s="137"/>
      <c r="BV3314" s="137"/>
      <c r="BW3314" s="137"/>
      <c r="BX3314" s="137"/>
      <c r="BY3314" s="137"/>
      <c r="BZ3314" s="137"/>
      <c r="CA3314" s="137"/>
      <c r="CB3314" s="137"/>
      <c r="CC3314" s="137"/>
      <c r="CD3314" s="137"/>
      <c r="CE3314" s="137"/>
      <c r="CF3314" s="137"/>
      <c r="CG3314" s="137"/>
      <c r="CH3314" s="137"/>
      <c r="CI3314" s="137"/>
      <c r="CJ3314" s="137"/>
      <c r="CK3314" s="137"/>
      <c r="CL3314" s="137"/>
      <c r="CM3314" s="137"/>
      <c r="CN3314" s="137"/>
      <c r="CO3314" s="137"/>
      <c r="CP3314" s="137"/>
      <c r="CQ3314" s="137"/>
      <c r="CR3314" s="137"/>
      <c r="CS3314" s="137"/>
      <c r="CT3314" s="137"/>
      <c r="CU3314" s="137"/>
      <c r="CV3314" s="137"/>
      <c r="CW3314" s="137"/>
      <c r="CX3314" s="137"/>
      <c r="CY3314" s="137"/>
      <c r="CZ3314" s="137"/>
      <c r="DA3314" s="137"/>
      <c r="DB3314" s="137"/>
      <c r="DC3314" s="137"/>
      <c r="DD3314" s="137"/>
      <c r="DE3314" s="137"/>
      <c r="DF3314" s="137"/>
      <c r="DG3314" s="137"/>
      <c r="DH3314" s="137"/>
      <c r="DI3314" s="137"/>
      <c r="DJ3314" s="137"/>
      <c r="DK3314" s="137"/>
      <c r="DL3314" s="137"/>
      <c r="DM3314" s="137"/>
      <c r="DN3314" s="137"/>
      <c r="DO3314" s="137"/>
      <c r="DP3314" s="137"/>
      <c r="DQ3314" s="137"/>
      <c r="DR3314" s="137"/>
      <c r="DS3314" s="137"/>
      <c r="DT3314" s="137"/>
      <c r="DU3314" s="137"/>
      <c r="DV3314" s="137"/>
      <c r="DW3314" s="137"/>
      <c r="DX3314" s="137"/>
      <c r="DY3314" s="137"/>
      <c r="DZ3314" s="137"/>
      <c r="EA3314" s="137"/>
      <c r="EB3314" s="137"/>
      <c r="EC3314" s="137"/>
      <c r="ED3314" s="137"/>
      <c r="EE3314" s="137"/>
      <c r="EF3314" s="137"/>
      <c r="EG3314" s="137"/>
      <c r="EH3314" s="137"/>
      <c r="EI3314" s="137"/>
      <c r="EJ3314" s="137"/>
      <c r="EK3314" s="137"/>
      <c r="EL3314" s="137"/>
      <c r="EM3314" s="137"/>
      <c r="EN3314" s="137"/>
      <c r="EO3314" s="137"/>
      <c r="EP3314" s="137"/>
      <c r="EQ3314" s="137"/>
      <c r="ER3314" s="137"/>
      <c r="ES3314" s="137"/>
      <c r="ET3314" s="137"/>
      <c r="EU3314" s="137"/>
      <c r="EV3314" s="137"/>
      <c r="EW3314" s="137"/>
      <c r="EX3314" s="137"/>
      <c r="EY3314" s="137"/>
      <c r="EZ3314" s="137"/>
      <c r="FA3314" s="137"/>
      <c r="FB3314" s="137"/>
      <c r="FC3314" s="137"/>
      <c r="FD3314" s="137"/>
      <c r="FE3314" s="137"/>
      <c r="FF3314" s="137"/>
      <c r="FG3314" s="137"/>
      <c r="FH3314" s="137"/>
      <c r="FI3314" s="137"/>
      <c r="FJ3314" s="137"/>
      <c r="FK3314" s="137"/>
      <c r="FL3314" s="137"/>
      <c r="FM3314" s="137"/>
      <c r="FN3314" s="137"/>
      <c r="FO3314" s="137"/>
      <c r="FP3314" s="137"/>
      <c r="FQ3314" s="137"/>
      <c r="FR3314" s="137"/>
      <c r="FS3314" s="137"/>
      <c r="FT3314" s="137"/>
      <c r="FU3314" s="137"/>
      <c r="FV3314" s="137"/>
      <c r="FW3314" s="137"/>
      <c r="FX3314" s="137"/>
      <c r="FY3314" s="137"/>
      <c r="FZ3314" s="137"/>
      <c r="GA3314" s="137"/>
      <c r="GB3314" s="137"/>
      <c r="GC3314" s="137"/>
      <c r="GD3314" s="137"/>
      <c r="GE3314" s="137"/>
      <c r="GF3314" s="137"/>
      <c r="GG3314" s="137"/>
      <c r="GH3314" s="137"/>
      <c r="GI3314" s="137"/>
      <c r="GJ3314" s="137"/>
      <c r="GK3314" s="137"/>
      <c r="GL3314" s="137"/>
      <c r="GM3314" s="137"/>
      <c r="GN3314" s="137"/>
      <c r="GO3314" s="137"/>
      <c r="GP3314" s="137"/>
      <c r="GQ3314" s="137"/>
      <c r="GR3314" s="137"/>
      <c r="GS3314" s="137"/>
      <c r="GT3314" s="137"/>
      <c r="GU3314" s="137"/>
      <c r="GV3314" s="137"/>
      <c r="GW3314" s="137"/>
      <c r="GX3314" s="137"/>
      <c r="GY3314" s="137"/>
      <c r="GZ3314" s="137"/>
      <c r="HA3314" s="137"/>
      <c r="HB3314" s="137"/>
      <c r="HC3314" s="137"/>
      <c r="HD3314" s="137"/>
      <c r="HE3314" s="137"/>
      <c r="HF3314" s="137"/>
      <c r="HG3314" s="137"/>
      <c r="HH3314" s="137"/>
      <c r="HI3314" s="137"/>
      <c r="HJ3314" s="137"/>
      <c r="HK3314" s="137"/>
      <c r="HL3314" s="137"/>
      <c r="HM3314" s="137"/>
      <c r="HN3314" s="137"/>
      <c r="HO3314" s="137"/>
      <c r="HP3314" s="137"/>
      <c r="HQ3314" s="137"/>
      <c r="HR3314" s="137"/>
      <c r="HS3314" s="137"/>
      <c r="HT3314" s="137"/>
      <c r="HU3314" s="137"/>
      <c r="HV3314" s="137"/>
      <c r="HW3314" s="137"/>
      <c r="HX3314" s="137"/>
      <c r="HY3314" s="137"/>
      <c r="HZ3314" s="137"/>
      <c r="IA3314" s="137"/>
      <c r="IB3314" s="137"/>
      <c r="IC3314" s="137"/>
      <c r="ID3314" s="137"/>
      <c r="IE3314" s="137"/>
      <c r="IF3314" s="137"/>
      <c r="IG3314" s="137"/>
      <c r="IH3314" s="137"/>
      <c r="II3314" s="137"/>
      <c r="IJ3314" s="137"/>
      <c r="IK3314" s="137"/>
      <c r="IL3314" s="137"/>
      <c r="IM3314" s="137"/>
      <c r="IN3314" s="137"/>
      <c r="IO3314" s="137"/>
      <c r="IP3314" s="137"/>
      <c r="IQ3314" s="137"/>
      <c r="IR3314" s="137"/>
      <c r="IS3314" s="137"/>
      <c r="IT3314" s="137"/>
      <c r="IU3314" s="137"/>
      <c r="IV3314" s="137"/>
      <c r="IW3314" s="137"/>
      <c r="IX3314" s="137"/>
      <c r="IY3314" s="137"/>
      <c r="IZ3314" s="137"/>
      <c r="JA3314" s="137"/>
      <c r="JB3314" s="137"/>
      <c r="JC3314" s="137"/>
      <c r="JD3314" s="137"/>
      <c r="JE3314" s="137"/>
      <c r="JF3314" s="137"/>
      <c r="JG3314" s="137"/>
      <c r="JH3314" s="137"/>
      <c r="JI3314" s="137"/>
      <c r="JJ3314" s="137"/>
      <c r="JK3314" s="137"/>
      <c r="JL3314" s="137"/>
      <c r="JM3314" s="137"/>
      <c r="JN3314" s="137"/>
      <c r="JO3314" s="137"/>
      <c r="JP3314" s="137"/>
      <c r="JQ3314" s="137"/>
      <c r="JR3314" s="137"/>
      <c r="JS3314" s="137"/>
      <c r="JT3314" s="137"/>
      <c r="JU3314" s="137"/>
      <c r="JV3314" s="137"/>
      <c r="JW3314" s="137"/>
      <c r="JX3314" s="137"/>
      <c r="JY3314" s="137"/>
      <c r="JZ3314" s="137"/>
      <c r="KA3314" s="137"/>
      <c r="KB3314" s="137"/>
      <c r="KC3314" s="137"/>
      <c r="KD3314" s="137"/>
      <c r="KE3314" s="137"/>
      <c r="KF3314" s="137"/>
      <c r="KG3314" s="137"/>
      <c r="KH3314" s="137"/>
      <c r="KI3314" s="137"/>
      <c r="KJ3314" s="137"/>
      <c r="KK3314" s="137"/>
      <c r="KL3314" s="137"/>
      <c r="KM3314" s="137"/>
      <c r="KN3314" s="137"/>
      <c r="KO3314" s="137"/>
      <c r="KP3314" s="137"/>
      <c r="KQ3314" s="137"/>
      <c r="KR3314" s="137"/>
      <c r="KS3314" s="137"/>
      <c r="KT3314" s="137"/>
      <c r="KU3314" s="137"/>
      <c r="KV3314" s="137"/>
      <c r="KW3314" s="137"/>
      <c r="KX3314" s="137"/>
      <c r="KY3314" s="137"/>
      <c r="KZ3314" s="137"/>
      <c r="LA3314" s="137"/>
      <c r="LB3314" s="137"/>
      <c r="LC3314" s="137"/>
      <c r="LD3314" s="137"/>
      <c r="LE3314" s="137"/>
      <c r="LF3314" s="137"/>
      <c r="LG3314" s="137"/>
      <c r="LH3314" s="137"/>
      <c r="LI3314" s="137"/>
      <c r="LJ3314" s="137"/>
      <c r="LK3314" s="137"/>
      <c r="LL3314" s="137"/>
      <c r="LM3314" s="137"/>
      <c r="LN3314" s="137"/>
      <c r="LO3314" s="137"/>
      <c r="LP3314" s="137"/>
      <c r="LQ3314" s="137"/>
      <c r="LR3314" s="137"/>
      <c r="LS3314" s="137"/>
      <c r="LT3314" s="137"/>
      <c r="LU3314" s="137"/>
      <c r="LV3314" s="137"/>
      <c r="LW3314" s="137"/>
      <c r="LX3314" s="137"/>
      <c r="LY3314" s="137"/>
      <c r="LZ3314" s="137"/>
      <c r="MA3314" s="137"/>
      <c r="MB3314" s="137"/>
      <c r="MC3314" s="137"/>
      <c r="MD3314" s="137"/>
      <c r="ME3314" s="137"/>
      <c r="MF3314" s="137"/>
      <c r="MG3314" s="137"/>
      <c r="MH3314" s="137"/>
      <c r="MI3314" s="137"/>
      <c r="MJ3314" s="137"/>
      <c r="MK3314" s="137"/>
      <c r="ML3314" s="137"/>
      <c r="MM3314" s="137"/>
      <c r="MN3314" s="137"/>
      <c r="MO3314" s="137"/>
      <c r="MP3314" s="137"/>
      <c r="MQ3314" s="137"/>
      <c r="MR3314" s="137"/>
      <c r="MS3314" s="137"/>
      <c r="MT3314" s="137"/>
      <c r="MU3314" s="137"/>
      <c r="MV3314" s="137"/>
      <c r="MW3314" s="137"/>
      <c r="MX3314" s="137"/>
      <c r="MY3314" s="137"/>
      <c r="MZ3314" s="137"/>
      <c r="NA3314" s="137"/>
      <c r="NB3314" s="137"/>
      <c r="NC3314" s="137"/>
      <c r="ND3314" s="137"/>
      <c r="NE3314" s="137"/>
      <c r="NF3314" s="137"/>
      <c r="NG3314" s="137"/>
      <c r="NH3314" s="137"/>
      <c r="NI3314" s="137"/>
      <c r="NJ3314" s="137"/>
      <c r="NK3314" s="137"/>
      <c r="NL3314" s="137"/>
      <c r="NM3314" s="137"/>
      <c r="NN3314" s="137"/>
      <c r="NO3314" s="137"/>
      <c r="NP3314" s="137"/>
      <c r="NQ3314" s="137"/>
      <c r="NR3314" s="137"/>
      <c r="NS3314" s="137"/>
      <c r="NT3314" s="137"/>
      <c r="NU3314" s="137"/>
      <c r="NV3314" s="137"/>
      <c r="NW3314" s="137"/>
      <c r="NX3314" s="137"/>
      <c r="NY3314" s="137"/>
      <c r="NZ3314" s="137"/>
      <c r="OA3314" s="137"/>
      <c r="OB3314" s="137"/>
      <c r="OC3314" s="137"/>
      <c r="OD3314" s="137"/>
      <c r="OE3314" s="137"/>
      <c r="OF3314" s="137"/>
      <c r="OG3314" s="137"/>
      <c r="OH3314" s="137"/>
      <c r="OI3314" s="137"/>
      <c r="OJ3314" s="137"/>
      <c r="OK3314" s="137"/>
      <c r="OL3314" s="137"/>
      <c r="OM3314" s="137"/>
      <c r="ON3314" s="137"/>
      <c r="OO3314" s="137"/>
      <c r="OP3314" s="137"/>
      <c r="OQ3314" s="137"/>
      <c r="OR3314" s="137"/>
      <c r="OS3314" s="137"/>
      <c r="OT3314" s="137"/>
      <c r="OU3314" s="137"/>
      <c r="OV3314" s="137"/>
      <c r="OW3314" s="137"/>
      <c r="OX3314" s="137"/>
      <c r="OY3314" s="137"/>
      <c r="OZ3314" s="137"/>
      <c r="PA3314" s="137"/>
      <c r="PB3314" s="137"/>
      <c r="PC3314" s="137"/>
      <c r="PD3314" s="137"/>
      <c r="PE3314" s="137"/>
      <c r="PF3314" s="137"/>
      <c r="PG3314" s="137"/>
      <c r="PH3314" s="137"/>
      <c r="PI3314" s="137"/>
      <c r="PJ3314" s="137"/>
      <c r="PK3314" s="137"/>
      <c r="PL3314" s="137"/>
      <c r="PM3314" s="137"/>
      <c r="PN3314" s="137"/>
      <c r="PO3314" s="137"/>
      <c r="PP3314" s="137"/>
      <c r="PQ3314" s="137"/>
      <c r="PR3314" s="137"/>
      <c r="PS3314" s="137"/>
      <c r="PT3314" s="137"/>
      <c r="PU3314" s="137"/>
      <c r="PV3314" s="137"/>
      <c r="PW3314" s="137"/>
      <c r="PX3314" s="137"/>
      <c r="PY3314" s="137"/>
      <c r="PZ3314" s="137"/>
      <c r="QA3314" s="137"/>
      <c r="QB3314" s="137"/>
      <c r="QC3314" s="137"/>
      <c r="QD3314" s="137"/>
      <c r="QE3314" s="137"/>
      <c r="QF3314" s="137"/>
      <c r="QG3314" s="137"/>
      <c r="QH3314" s="137"/>
      <c r="QI3314" s="137"/>
      <c r="QJ3314" s="137"/>
      <c r="QK3314" s="137"/>
      <c r="QL3314" s="137"/>
      <c r="QM3314" s="137"/>
      <c r="QN3314" s="137"/>
      <c r="QO3314" s="137"/>
      <c r="QP3314" s="137"/>
      <c r="QQ3314" s="137"/>
      <c r="QR3314" s="137"/>
      <c r="QS3314" s="137"/>
      <c r="QT3314" s="137"/>
      <c r="QU3314" s="137"/>
      <c r="QV3314" s="137"/>
      <c r="QW3314" s="137"/>
      <c r="QX3314" s="137"/>
      <c r="QY3314" s="137"/>
      <c r="QZ3314" s="137"/>
      <c r="RA3314" s="137"/>
      <c r="RB3314" s="137"/>
      <c r="RC3314" s="137"/>
      <c r="RD3314" s="137"/>
      <c r="RE3314" s="137"/>
      <c r="RF3314" s="137"/>
      <c r="RG3314" s="137"/>
      <c r="RH3314" s="137"/>
      <c r="RI3314" s="137"/>
      <c r="RJ3314" s="137"/>
      <c r="RK3314" s="137"/>
      <c r="RL3314" s="137"/>
      <c r="RM3314" s="137"/>
      <c r="RN3314" s="137"/>
      <c r="RO3314" s="137"/>
      <c r="RP3314" s="137"/>
      <c r="RQ3314" s="137"/>
      <c r="RR3314" s="137"/>
      <c r="RS3314" s="137"/>
      <c r="RT3314" s="137"/>
      <c r="RU3314" s="137"/>
      <c r="RV3314" s="137"/>
      <c r="RW3314" s="137"/>
      <c r="RX3314" s="137"/>
      <c r="RY3314" s="137"/>
      <c r="RZ3314" s="137"/>
      <c r="SA3314" s="137"/>
      <c r="SB3314" s="137"/>
      <c r="SC3314" s="137"/>
      <c r="SD3314" s="137"/>
      <c r="SE3314" s="137"/>
      <c r="SF3314" s="137"/>
      <c r="SG3314" s="137"/>
      <c r="SH3314" s="137"/>
      <c r="SI3314" s="137"/>
      <c r="SJ3314" s="137"/>
      <c r="SK3314" s="137"/>
      <c r="SL3314" s="137"/>
      <c r="SM3314" s="137"/>
      <c r="SN3314" s="137"/>
      <c r="SO3314" s="137"/>
      <c r="SP3314" s="137"/>
      <c r="SQ3314" s="137"/>
      <c r="SR3314" s="137"/>
      <c r="SS3314" s="137"/>
      <c r="ST3314" s="137"/>
      <c r="SU3314" s="137"/>
      <c r="SV3314" s="137"/>
      <c r="SW3314" s="137"/>
      <c r="SX3314" s="137"/>
      <c r="SY3314" s="137"/>
      <c r="SZ3314" s="137"/>
      <c r="TA3314" s="137"/>
      <c r="TB3314" s="137"/>
      <c r="TC3314" s="137"/>
      <c r="TD3314" s="137"/>
      <c r="TE3314" s="137"/>
      <c r="TF3314" s="137"/>
      <c r="TG3314" s="137"/>
      <c r="TH3314" s="137"/>
      <c r="TI3314" s="137"/>
      <c r="TJ3314" s="137"/>
      <c r="TK3314" s="137"/>
      <c r="TL3314" s="137"/>
      <c r="TM3314" s="137"/>
      <c r="TN3314" s="137"/>
      <c r="TO3314" s="137"/>
      <c r="TP3314" s="137"/>
      <c r="TQ3314" s="137"/>
      <c r="TR3314" s="137"/>
      <c r="TS3314" s="137"/>
      <c r="TT3314" s="137"/>
      <c r="TU3314" s="137"/>
      <c r="TV3314" s="137"/>
      <c r="TW3314" s="137"/>
      <c r="TX3314" s="137"/>
      <c r="TY3314" s="137"/>
      <c r="TZ3314" s="137"/>
      <c r="UA3314" s="137"/>
      <c r="UB3314" s="137"/>
      <c r="UC3314" s="137"/>
      <c r="UD3314" s="137"/>
      <c r="UE3314" s="137"/>
      <c r="UF3314" s="137"/>
      <c r="UG3314" s="137"/>
      <c r="UH3314" s="137"/>
      <c r="UI3314" s="137"/>
      <c r="UJ3314" s="137"/>
      <c r="UK3314" s="137"/>
      <c r="UL3314" s="137"/>
      <c r="UM3314" s="137"/>
      <c r="UN3314" s="137"/>
      <c r="UO3314" s="137"/>
      <c r="UP3314" s="137"/>
      <c r="UQ3314" s="137"/>
      <c r="UR3314" s="137"/>
      <c r="US3314" s="137"/>
      <c r="UT3314" s="137"/>
      <c r="UU3314" s="137"/>
      <c r="UV3314" s="137"/>
      <c r="UW3314" s="137"/>
      <c r="UX3314" s="137"/>
      <c r="UY3314" s="137"/>
      <c r="UZ3314" s="137"/>
      <c r="VA3314" s="137"/>
      <c r="VB3314" s="137"/>
      <c r="VC3314" s="137"/>
      <c r="VD3314" s="137"/>
      <c r="VE3314" s="137"/>
      <c r="VF3314" s="137"/>
      <c r="VG3314" s="137"/>
      <c r="VH3314" s="137"/>
      <c r="VI3314" s="137"/>
      <c r="VJ3314" s="137"/>
      <c r="VK3314" s="137"/>
      <c r="VL3314" s="137"/>
      <c r="VM3314" s="137"/>
      <c r="VN3314" s="137"/>
      <c r="VO3314" s="137"/>
      <c r="VP3314" s="137"/>
      <c r="VQ3314" s="137"/>
      <c r="VR3314" s="137"/>
      <c r="VS3314" s="137"/>
      <c r="VT3314" s="137"/>
      <c r="VU3314" s="137"/>
      <c r="VV3314" s="137"/>
      <c r="VW3314" s="137"/>
      <c r="VX3314" s="137"/>
      <c r="VY3314" s="137"/>
      <c r="VZ3314" s="137"/>
      <c r="WA3314" s="137"/>
      <c r="WB3314" s="137"/>
      <c r="WC3314" s="137"/>
      <c r="WD3314" s="137"/>
      <c r="WE3314" s="137"/>
      <c r="WF3314" s="137"/>
      <c r="WG3314" s="137"/>
      <c r="WH3314" s="137"/>
      <c r="WI3314" s="137"/>
      <c r="WJ3314" s="137"/>
      <c r="WK3314" s="137"/>
      <c r="WL3314" s="137"/>
      <c r="WM3314" s="137"/>
      <c r="WN3314" s="137"/>
      <c r="WO3314" s="137"/>
      <c r="WP3314" s="137"/>
      <c r="WQ3314" s="137"/>
      <c r="WR3314" s="137"/>
      <c r="WS3314" s="137"/>
      <c r="WT3314" s="137"/>
      <c r="WU3314" s="137"/>
      <c r="WV3314" s="137"/>
      <c r="WW3314" s="137"/>
      <c r="WX3314" s="137"/>
      <c r="WY3314" s="137"/>
      <c r="WZ3314" s="137"/>
      <c r="XA3314" s="137"/>
      <c r="XB3314" s="137"/>
      <c r="XC3314" s="137"/>
      <c r="XD3314" s="137"/>
      <c r="XE3314" s="137"/>
      <c r="XF3314" s="137"/>
      <c r="XG3314" s="137"/>
      <c r="XH3314" s="137"/>
      <c r="XI3314" s="137"/>
      <c r="XJ3314" s="137"/>
      <c r="XK3314" s="137"/>
      <c r="XL3314" s="137"/>
      <c r="XM3314" s="137"/>
      <c r="XN3314" s="137"/>
      <c r="XO3314" s="137"/>
      <c r="XP3314" s="137"/>
      <c r="XQ3314" s="137"/>
      <c r="XR3314" s="137"/>
      <c r="XS3314" s="137"/>
      <c r="XT3314" s="137"/>
      <c r="XU3314" s="137"/>
      <c r="XV3314" s="137"/>
      <c r="XW3314" s="137"/>
      <c r="XX3314" s="137"/>
      <c r="XY3314" s="137"/>
      <c r="XZ3314" s="137"/>
      <c r="YA3314" s="137"/>
      <c r="YB3314" s="137"/>
      <c r="YC3314" s="137"/>
      <c r="YD3314" s="137"/>
      <c r="YE3314" s="137"/>
      <c r="YF3314" s="137"/>
      <c r="YG3314" s="137"/>
      <c r="YH3314" s="137"/>
      <c r="YI3314" s="137"/>
      <c r="YJ3314" s="137"/>
      <c r="YK3314" s="137"/>
      <c r="YL3314" s="137"/>
      <c r="YM3314" s="137"/>
      <c r="YN3314" s="137"/>
      <c r="YO3314" s="137"/>
      <c r="YP3314" s="137"/>
      <c r="YQ3314" s="137"/>
      <c r="YR3314" s="137"/>
      <c r="YS3314" s="137"/>
      <c r="YT3314" s="137"/>
      <c r="YU3314" s="137"/>
      <c r="YV3314" s="137"/>
      <c r="YW3314" s="137"/>
      <c r="YX3314" s="137"/>
      <c r="YY3314" s="137"/>
      <c r="YZ3314" s="137"/>
      <c r="ZA3314" s="137"/>
      <c r="ZB3314" s="137"/>
      <c r="ZC3314" s="137"/>
      <c r="ZD3314" s="137"/>
      <c r="ZE3314" s="137"/>
      <c r="ZF3314" s="137"/>
      <c r="ZG3314" s="137"/>
      <c r="ZH3314" s="137"/>
      <c r="ZI3314" s="137"/>
      <c r="ZJ3314" s="137"/>
      <c r="ZK3314" s="137"/>
      <c r="ZL3314" s="137"/>
      <c r="ZM3314" s="137"/>
      <c r="ZN3314" s="137"/>
      <c r="ZO3314" s="137"/>
      <c r="ZP3314" s="137"/>
      <c r="ZQ3314" s="137"/>
      <c r="ZR3314" s="137"/>
      <c r="ZS3314" s="137"/>
      <c r="ZT3314" s="137"/>
      <c r="ZU3314" s="137"/>
      <c r="ZV3314" s="137"/>
      <c r="ZW3314" s="137"/>
      <c r="ZX3314" s="137"/>
      <c r="ZY3314" s="137"/>
      <c r="ZZ3314" s="137"/>
      <c r="AAA3314" s="137"/>
      <c r="AAB3314" s="137"/>
      <c r="AAC3314" s="137"/>
      <c r="AAD3314" s="137"/>
      <c r="AAE3314" s="137"/>
      <c r="AAF3314" s="137"/>
      <c r="AAG3314" s="137"/>
      <c r="AAH3314" s="137"/>
      <c r="AAI3314" s="137"/>
      <c r="AAJ3314" s="137"/>
      <c r="AAK3314" s="137"/>
      <c r="AAL3314" s="137"/>
      <c r="AAM3314" s="137"/>
      <c r="AAN3314" s="137"/>
      <c r="AAO3314" s="137"/>
      <c r="AAP3314" s="137"/>
      <c r="AAQ3314" s="137"/>
      <c r="AAR3314" s="137"/>
      <c r="AAS3314" s="137"/>
      <c r="AAT3314" s="137"/>
      <c r="AAU3314" s="137"/>
      <c r="AAV3314" s="137"/>
      <c r="AAW3314" s="137"/>
      <c r="AAX3314" s="137"/>
      <c r="AAY3314" s="137"/>
      <c r="AAZ3314" s="137"/>
      <c r="ABA3314" s="137"/>
      <c r="ABB3314" s="137"/>
      <c r="ABC3314" s="137"/>
      <c r="ABD3314" s="137"/>
      <c r="ABE3314" s="137"/>
      <c r="ABF3314" s="137"/>
      <c r="ABG3314" s="137"/>
      <c r="ABH3314" s="137"/>
      <c r="ABI3314" s="137"/>
      <c r="ABJ3314" s="137"/>
      <c r="ABK3314" s="137"/>
      <c r="ABL3314" s="137"/>
      <c r="ABM3314" s="137"/>
      <c r="ABN3314" s="137"/>
      <c r="ABO3314" s="137"/>
      <c r="ABP3314" s="137"/>
      <c r="ABQ3314" s="137"/>
      <c r="ABR3314" s="137"/>
      <c r="ABS3314" s="137"/>
      <c r="ABT3314" s="137"/>
      <c r="ABU3314" s="137"/>
      <c r="ABV3314" s="137"/>
      <c r="ABW3314" s="137"/>
      <c r="ABX3314" s="137"/>
      <c r="ABY3314" s="137"/>
      <c r="ABZ3314" s="137"/>
      <c r="ACA3314" s="137"/>
      <c r="ACB3314" s="137"/>
      <c r="ACC3314" s="137"/>
      <c r="ACD3314" s="137"/>
      <c r="ACE3314" s="137"/>
      <c r="ACF3314" s="137"/>
      <c r="ACG3314" s="137"/>
      <c r="ACH3314" s="137"/>
      <c r="ACI3314" s="137"/>
      <c r="ACJ3314" s="137"/>
      <c r="ACK3314" s="137"/>
      <c r="ACL3314" s="137"/>
      <c r="ACM3314" s="137"/>
      <c r="ACN3314" s="137"/>
      <c r="ACO3314" s="137"/>
      <c r="ACP3314" s="137"/>
      <c r="ACQ3314" s="137"/>
      <c r="ACR3314" s="137"/>
      <c r="ACS3314" s="137"/>
      <c r="ACT3314" s="137"/>
      <c r="ACU3314" s="137"/>
      <c r="ACV3314" s="137"/>
      <c r="ACW3314" s="137"/>
      <c r="ACX3314" s="137"/>
      <c r="ACY3314" s="137"/>
      <c r="ACZ3314" s="137"/>
      <c r="ADA3314" s="137"/>
      <c r="ADB3314" s="137"/>
      <c r="ADC3314" s="137"/>
      <c r="ADD3314" s="137"/>
      <c r="ADE3314" s="137"/>
      <c r="ADF3314" s="137"/>
      <c r="ADG3314" s="137"/>
      <c r="ADH3314" s="137"/>
      <c r="ADI3314" s="137"/>
      <c r="ADJ3314" s="137"/>
      <c r="ADK3314" s="137"/>
      <c r="ADL3314" s="137"/>
      <c r="ADM3314" s="137"/>
      <c r="ADN3314" s="137"/>
      <c r="ADO3314" s="137"/>
      <c r="ADP3314" s="137"/>
      <c r="ADQ3314" s="137"/>
      <c r="ADR3314" s="137"/>
      <c r="ADS3314" s="137"/>
      <c r="ADT3314" s="137"/>
      <c r="ADU3314" s="137"/>
      <c r="ADV3314" s="137"/>
      <c r="ADW3314" s="137"/>
      <c r="ADX3314" s="137"/>
      <c r="ADY3314" s="137"/>
      <c r="ADZ3314" s="137"/>
      <c r="AEA3314" s="137"/>
      <c r="AEB3314" s="137"/>
      <c r="AEC3314" s="137"/>
      <c r="AED3314" s="137"/>
      <c r="AEE3314" s="137"/>
      <c r="AEF3314" s="137"/>
      <c r="AEG3314" s="137"/>
      <c r="AEH3314" s="137"/>
      <c r="AEI3314" s="137"/>
      <c r="AEJ3314" s="137"/>
      <c r="AEK3314" s="137"/>
      <c r="AEL3314" s="137"/>
      <c r="AEM3314" s="137"/>
      <c r="AEN3314" s="137"/>
      <c r="AEO3314" s="137"/>
      <c r="AEP3314" s="137"/>
      <c r="AEQ3314" s="137"/>
      <c r="AER3314" s="137"/>
      <c r="AES3314" s="137"/>
      <c r="AET3314" s="137"/>
      <c r="AEU3314" s="137"/>
      <c r="AEV3314" s="137"/>
      <c r="AEW3314" s="137"/>
      <c r="AEX3314" s="137"/>
      <c r="AEY3314" s="137"/>
      <c r="AEZ3314" s="137"/>
      <c r="AFA3314" s="137"/>
      <c r="AFB3314" s="137"/>
      <c r="AFC3314" s="137"/>
      <c r="AFD3314" s="137"/>
      <c r="AFE3314" s="137"/>
      <c r="AFF3314" s="137"/>
      <c r="AFG3314" s="137"/>
      <c r="AFH3314" s="137"/>
      <c r="AFI3314" s="137"/>
      <c r="AFJ3314" s="137"/>
      <c r="AFK3314" s="137"/>
      <c r="AFL3314" s="137"/>
      <c r="AFM3314" s="137"/>
      <c r="AFN3314" s="137"/>
      <c r="AFO3314" s="137"/>
      <c r="AFP3314" s="137"/>
      <c r="AFQ3314" s="137"/>
      <c r="AFR3314" s="137"/>
      <c r="AFS3314" s="137"/>
      <c r="AFT3314" s="137"/>
      <c r="AFU3314" s="137"/>
      <c r="AFV3314" s="137"/>
      <c r="AFW3314" s="137"/>
      <c r="AFX3314" s="137"/>
      <c r="AFY3314" s="137"/>
      <c r="AFZ3314" s="137"/>
      <c r="AGA3314" s="137"/>
      <c r="AGB3314" s="137"/>
      <c r="AGC3314" s="137"/>
      <c r="AGD3314" s="137"/>
      <c r="AGE3314" s="137"/>
      <c r="AGF3314" s="137"/>
      <c r="AGG3314" s="137"/>
      <c r="AGH3314" s="137"/>
      <c r="AGI3314" s="137"/>
      <c r="AGJ3314" s="137"/>
      <c r="AGK3314" s="137"/>
      <c r="AGL3314" s="137"/>
      <c r="AGM3314" s="137"/>
      <c r="AGN3314" s="137"/>
      <c r="AGO3314" s="137"/>
      <c r="AGP3314" s="137"/>
      <c r="AGQ3314" s="137"/>
      <c r="AGR3314" s="137"/>
      <c r="AGS3314" s="137"/>
      <c r="AGT3314" s="137"/>
      <c r="AGU3314" s="137"/>
      <c r="AGV3314" s="137"/>
      <c r="AGW3314" s="137"/>
      <c r="AGX3314" s="137"/>
      <c r="AGY3314" s="137"/>
      <c r="AGZ3314" s="137"/>
      <c r="AHA3314" s="137"/>
      <c r="AHB3314" s="137"/>
      <c r="AHC3314" s="137"/>
      <c r="AHD3314" s="137"/>
      <c r="AHE3314" s="137"/>
      <c r="AHF3314" s="137"/>
      <c r="AHG3314" s="137"/>
      <c r="AHH3314" s="137"/>
      <c r="AHI3314" s="137"/>
      <c r="AHJ3314" s="137"/>
      <c r="AHK3314" s="137"/>
      <c r="AHL3314" s="137"/>
      <c r="AHM3314" s="137"/>
      <c r="AHN3314" s="137"/>
      <c r="AHO3314" s="137"/>
      <c r="AHP3314" s="137"/>
      <c r="AHQ3314" s="137"/>
      <c r="AHR3314" s="137"/>
      <c r="AHS3314" s="137"/>
      <c r="AHT3314" s="137"/>
      <c r="AHU3314" s="137"/>
      <c r="AHV3314" s="137"/>
      <c r="AHW3314" s="137"/>
      <c r="AHX3314" s="137"/>
      <c r="AHY3314" s="137"/>
      <c r="AHZ3314" s="137"/>
      <c r="AIA3314" s="137"/>
      <c r="AIB3314" s="137"/>
      <c r="AIC3314" s="137"/>
      <c r="AID3314" s="137"/>
      <c r="AIE3314" s="137"/>
      <c r="AIF3314" s="137"/>
      <c r="AIG3314" s="137"/>
      <c r="AIH3314" s="137"/>
      <c r="AII3314" s="137"/>
      <c r="AIJ3314" s="137"/>
      <c r="AIK3314" s="137"/>
      <c r="AIL3314" s="137"/>
      <c r="AIM3314" s="137"/>
      <c r="AIN3314" s="137"/>
      <c r="AIO3314" s="137"/>
      <c r="AIP3314" s="137"/>
      <c r="AIQ3314" s="137"/>
      <c r="AIR3314" s="137"/>
      <c r="AIS3314" s="137"/>
      <c r="AIT3314" s="137"/>
      <c r="AIU3314" s="137"/>
      <c r="AIV3314" s="137"/>
      <c r="AIW3314" s="137"/>
      <c r="AIX3314" s="137"/>
      <c r="AIY3314" s="137"/>
      <c r="AIZ3314" s="137"/>
      <c r="AJA3314" s="137"/>
      <c r="AJB3314" s="137"/>
      <c r="AJC3314" s="137"/>
      <c r="AJD3314" s="137"/>
      <c r="AJE3314" s="137"/>
      <c r="AJF3314" s="137"/>
      <c r="AJG3314" s="137"/>
      <c r="AJH3314" s="137"/>
      <c r="AJI3314" s="137"/>
      <c r="AJJ3314" s="137"/>
      <c r="AJK3314" s="137"/>
      <c r="AJL3314" s="137"/>
      <c r="AJM3314" s="137"/>
      <c r="AJN3314" s="137"/>
      <c r="AJO3314" s="137"/>
      <c r="AJP3314" s="137"/>
      <c r="AJQ3314" s="137"/>
      <c r="AJR3314" s="137"/>
      <c r="AJS3314" s="137"/>
      <c r="AJT3314" s="137"/>
      <c r="AJU3314" s="137"/>
      <c r="AJV3314" s="137"/>
      <c r="AJW3314" s="137"/>
      <c r="AJX3314" s="137"/>
      <c r="AJY3314" s="137"/>
      <c r="AJZ3314" s="137"/>
      <c r="AKA3314" s="137"/>
      <c r="AKB3314" s="137"/>
      <c r="AKC3314" s="137"/>
      <c r="AKD3314" s="137"/>
      <c r="AKE3314" s="137"/>
      <c r="AKF3314" s="137"/>
      <c r="AKG3314" s="137"/>
      <c r="AKH3314" s="137"/>
      <c r="AKI3314" s="137"/>
      <c r="AKJ3314" s="137"/>
      <c r="AKK3314" s="137"/>
      <c r="AKL3314" s="137"/>
      <c r="AKM3314" s="137"/>
      <c r="AKN3314" s="137"/>
      <c r="AKO3314" s="137"/>
      <c r="AKP3314" s="137"/>
      <c r="AKQ3314" s="137"/>
      <c r="AKR3314" s="137"/>
      <c r="AKS3314" s="137"/>
      <c r="AKT3314" s="137"/>
      <c r="AKU3314" s="137"/>
      <c r="AKV3314" s="137"/>
      <c r="AKW3314" s="137"/>
      <c r="AKX3314" s="137"/>
      <c r="AKY3314" s="137"/>
      <c r="AKZ3314" s="137"/>
      <c r="ALA3314" s="137"/>
      <c r="ALB3314" s="137"/>
      <c r="ALC3314" s="137"/>
      <c r="ALD3314" s="137"/>
      <c r="ALE3314" s="137"/>
      <c r="ALF3314" s="137"/>
      <c r="ALG3314" s="137"/>
      <c r="ALH3314" s="137"/>
      <c r="ALI3314" s="137"/>
      <c r="ALJ3314" s="137"/>
      <c r="ALK3314" s="137"/>
      <c r="ALL3314" s="137"/>
      <c r="ALM3314" s="137"/>
      <c r="ALN3314" s="137"/>
      <c r="ALO3314" s="137"/>
      <c r="ALP3314" s="137"/>
      <c r="ALQ3314" s="137"/>
      <c r="ALR3314" s="137"/>
      <c r="ALS3314" s="137"/>
      <c r="ALT3314" s="137"/>
      <c r="ALU3314" s="137"/>
      <c r="ALV3314" s="137"/>
      <c r="ALW3314" s="137"/>
      <c r="ALX3314" s="137"/>
      <c r="ALY3314" s="137"/>
      <c r="ALZ3314" s="137"/>
      <c r="AMA3314" s="137"/>
      <c r="AMB3314" s="137"/>
      <c r="AMC3314" s="137"/>
      <c r="AMD3314" s="137"/>
      <c r="AME3314" s="137"/>
      <c r="AMF3314" s="137"/>
      <c r="AMG3314" s="137"/>
      <c r="AMH3314" s="137"/>
      <c r="AMI3314" s="137"/>
      <c r="AMJ3314" s="137"/>
      <c r="AMK3314" s="137"/>
      <c r="AML3314" s="137"/>
      <c r="AMM3314" s="137"/>
      <c r="AMN3314" s="137"/>
      <c r="AMO3314" s="137"/>
      <c r="AMP3314" s="137"/>
      <c r="AMQ3314" s="137"/>
      <c r="AMR3314" s="137"/>
      <c r="AMS3314" s="137"/>
      <c r="AMT3314" s="137"/>
      <c r="AMU3314" s="137"/>
      <c r="AMV3314" s="137"/>
      <c r="AMW3314" s="137"/>
      <c r="AMX3314" s="137"/>
      <c r="AMY3314" s="137"/>
      <c r="AMZ3314" s="137"/>
      <c r="ANA3314" s="137"/>
      <c r="ANB3314" s="137"/>
      <c r="ANC3314" s="137"/>
      <c r="AND3314" s="137"/>
      <c r="ANE3314" s="137"/>
      <c r="ANF3314" s="137"/>
      <c r="ANG3314" s="137"/>
      <c r="ANH3314" s="137"/>
      <c r="ANI3314" s="137"/>
      <c r="ANJ3314" s="137"/>
      <c r="ANK3314" s="137"/>
      <c r="ANL3314" s="137"/>
      <c r="ANM3314" s="137"/>
      <c r="ANN3314" s="137"/>
      <c r="ANO3314" s="137"/>
      <c r="ANP3314" s="137"/>
      <c r="ANQ3314" s="137"/>
      <c r="ANR3314" s="137"/>
      <c r="ANS3314" s="137"/>
      <c r="ANT3314" s="137"/>
      <c r="ANU3314" s="137"/>
      <c r="ANV3314" s="137"/>
      <c r="ANW3314" s="137"/>
      <c r="ANX3314" s="137"/>
      <c r="ANY3314" s="137"/>
      <c r="ANZ3314" s="137"/>
      <c r="AOA3314" s="137"/>
      <c r="AOB3314" s="137"/>
      <c r="AOC3314" s="137"/>
      <c r="AOD3314" s="137"/>
      <c r="AOE3314" s="137"/>
      <c r="AOF3314" s="137"/>
      <c r="AOG3314" s="137"/>
      <c r="AOH3314" s="137"/>
      <c r="AOI3314" s="137"/>
      <c r="AOJ3314" s="137"/>
      <c r="AOK3314" s="137"/>
      <c r="AOL3314" s="137"/>
      <c r="AOM3314" s="137"/>
      <c r="AON3314" s="137"/>
      <c r="AOO3314" s="137"/>
      <c r="AOP3314" s="137"/>
      <c r="AOQ3314" s="137"/>
      <c r="AOR3314" s="137"/>
      <c r="AOS3314" s="137"/>
      <c r="AOT3314" s="137"/>
      <c r="AOU3314" s="137"/>
      <c r="AOV3314" s="137"/>
      <c r="AOW3314" s="137"/>
      <c r="AOX3314" s="137"/>
      <c r="AOY3314" s="137"/>
      <c r="AOZ3314" s="137"/>
      <c r="APA3314" s="137"/>
      <c r="APB3314" s="137"/>
      <c r="APC3314" s="137"/>
      <c r="APD3314" s="137"/>
      <c r="APE3314" s="137"/>
      <c r="APF3314" s="137"/>
      <c r="APG3314" s="137"/>
      <c r="APH3314" s="137"/>
      <c r="API3314" s="137"/>
      <c r="APJ3314" s="137"/>
      <c r="APK3314" s="137"/>
      <c r="APL3314" s="137"/>
      <c r="APM3314" s="137"/>
      <c r="APN3314" s="137"/>
      <c r="APO3314" s="137"/>
      <c r="APP3314" s="137"/>
      <c r="APQ3314" s="137"/>
      <c r="APR3314" s="137"/>
      <c r="APS3314" s="137"/>
      <c r="APT3314" s="137"/>
      <c r="APU3314" s="137"/>
      <c r="APV3314" s="137"/>
      <c r="APW3314" s="137"/>
      <c r="APX3314" s="137"/>
      <c r="APY3314" s="137"/>
      <c r="APZ3314" s="137"/>
      <c r="AQA3314" s="137"/>
      <c r="AQB3314" s="137"/>
      <c r="AQC3314" s="137"/>
      <c r="AQD3314" s="137"/>
      <c r="AQE3314" s="137"/>
      <c r="AQF3314" s="137"/>
      <c r="AQG3314" s="137"/>
      <c r="AQH3314" s="137"/>
      <c r="AQI3314" s="137"/>
      <c r="AQJ3314" s="137"/>
      <c r="AQK3314" s="137"/>
      <c r="AQL3314" s="137"/>
      <c r="AQM3314" s="137"/>
      <c r="AQN3314" s="137"/>
      <c r="AQO3314" s="137"/>
      <c r="AQP3314" s="137"/>
      <c r="AQQ3314" s="137"/>
      <c r="AQR3314" s="137"/>
      <c r="AQS3314" s="137"/>
      <c r="AQT3314" s="137"/>
      <c r="AQU3314" s="137"/>
      <c r="AQV3314" s="137"/>
      <c r="AQW3314" s="137"/>
      <c r="AQX3314" s="137"/>
      <c r="AQY3314" s="137"/>
      <c r="AQZ3314" s="137"/>
      <c r="ARA3314" s="137"/>
      <c r="ARB3314" s="137"/>
      <c r="ARC3314" s="137"/>
      <c r="ARD3314" s="137"/>
      <c r="ARE3314" s="137"/>
      <c r="ARF3314" s="137"/>
      <c r="ARG3314" s="137"/>
      <c r="ARH3314" s="137"/>
      <c r="ARI3314" s="137"/>
      <c r="ARJ3314" s="137"/>
      <c r="ARK3314" s="137"/>
      <c r="ARL3314" s="137"/>
      <c r="ARM3314" s="137"/>
      <c r="ARN3314" s="137"/>
      <c r="ARO3314" s="137"/>
      <c r="ARP3314" s="137"/>
      <c r="ARQ3314" s="137"/>
      <c r="ARR3314" s="137"/>
      <c r="ARS3314" s="137"/>
      <c r="ART3314" s="137"/>
      <c r="ARU3314" s="137"/>
      <c r="ARV3314" s="137"/>
      <c r="ARW3314" s="137"/>
      <c r="ARX3314" s="137"/>
      <c r="ARY3314" s="137"/>
      <c r="ARZ3314" s="137"/>
      <c r="ASA3314" s="137"/>
      <c r="ASB3314" s="137"/>
      <c r="ASC3314" s="137"/>
      <c r="ASD3314" s="137"/>
      <c r="ASE3314" s="137"/>
      <c r="ASF3314" s="137"/>
      <c r="ASG3314" s="137"/>
      <c r="ASH3314" s="137"/>
      <c r="ASI3314" s="137"/>
      <c r="ASJ3314" s="137"/>
      <c r="ASK3314" s="137"/>
      <c r="ASL3314" s="137"/>
      <c r="ASM3314" s="137"/>
      <c r="ASN3314" s="137"/>
      <c r="ASO3314" s="137"/>
      <c r="ASP3314" s="137"/>
      <c r="ASQ3314" s="137"/>
      <c r="ASR3314" s="137"/>
      <c r="ASS3314" s="137"/>
      <c r="AST3314" s="137"/>
      <c r="ASU3314" s="137"/>
      <c r="ASV3314" s="137"/>
      <c r="ASW3314" s="137"/>
      <c r="ASX3314" s="137"/>
      <c r="ASY3314" s="137"/>
      <c r="ASZ3314" s="137"/>
      <c r="ATA3314" s="137"/>
      <c r="ATB3314" s="137"/>
      <c r="ATC3314" s="137"/>
      <c r="ATD3314" s="137"/>
      <c r="ATE3314" s="137"/>
      <c r="ATF3314" s="137"/>
      <c r="ATG3314" s="137"/>
      <c r="ATH3314" s="137"/>
      <c r="ATI3314" s="137"/>
      <c r="ATJ3314" s="137"/>
      <c r="ATK3314" s="137"/>
      <c r="ATL3314" s="137"/>
      <c r="ATM3314" s="137"/>
      <c r="ATN3314" s="137"/>
      <c r="ATO3314" s="137"/>
      <c r="ATP3314" s="137"/>
      <c r="ATQ3314" s="137"/>
      <c r="ATR3314" s="137"/>
      <c r="ATS3314" s="137"/>
      <c r="ATT3314" s="137"/>
      <c r="ATU3314" s="137"/>
      <c r="ATV3314" s="137"/>
      <c r="ATW3314" s="137"/>
      <c r="ATX3314" s="137"/>
      <c r="ATY3314" s="137"/>
      <c r="ATZ3314" s="137"/>
      <c r="AUA3314" s="137"/>
      <c r="AUB3314" s="137"/>
      <c r="AUC3314" s="137"/>
      <c r="AUD3314" s="137"/>
      <c r="AUE3314" s="137"/>
      <c r="AUF3314" s="137"/>
      <c r="AUG3314" s="137"/>
      <c r="AUH3314" s="137"/>
      <c r="AUI3314" s="137"/>
      <c r="AUJ3314" s="137"/>
      <c r="AUK3314" s="137"/>
      <c r="AUL3314" s="137"/>
      <c r="AUM3314" s="137"/>
      <c r="AUN3314" s="137"/>
      <c r="AUO3314" s="137"/>
      <c r="AUP3314" s="137"/>
      <c r="AUQ3314" s="137"/>
      <c r="AUR3314" s="137"/>
      <c r="AUS3314" s="137"/>
      <c r="AUT3314" s="137"/>
      <c r="AUU3314" s="137"/>
      <c r="AUV3314" s="137"/>
      <c r="AUW3314" s="137"/>
      <c r="AUX3314" s="137"/>
      <c r="AUY3314" s="137"/>
      <c r="AUZ3314" s="137"/>
      <c r="AVA3314" s="137"/>
      <c r="AVB3314" s="137"/>
      <c r="AVC3314" s="137"/>
      <c r="AVD3314" s="137"/>
      <c r="AVE3314" s="137"/>
      <c r="AVF3314" s="137"/>
      <c r="AVG3314" s="137"/>
      <c r="AVH3314" s="137"/>
      <c r="AVI3314" s="137"/>
      <c r="AVJ3314" s="137"/>
      <c r="AVK3314" s="137"/>
      <c r="AVL3314" s="137"/>
      <c r="AVM3314" s="137"/>
      <c r="AVN3314" s="137"/>
      <c r="AVO3314" s="137"/>
      <c r="AVP3314" s="137"/>
      <c r="AVQ3314" s="137"/>
      <c r="AVR3314" s="137"/>
      <c r="AVS3314" s="137"/>
      <c r="AVT3314" s="137"/>
      <c r="AVU3314" s="137"/>
      <c r="AVV3314" s="137"/>
      <c r="AVW3314" s="137"/>
      <c r="AVX3314" s="137"/>
      <c r="AVY3314" s="137"/>
      <c r="AVZ3314" s="137"/>
      <c r="AWA3314" s="137"/>
      <c r="AWB3314" s="137"/>
      <c r="AWC3314" s="137"/>
      <c r="AWD3314" s="137"/>
      <c r="AWE3314" s="137"/>
      <c r="AWF3314" s="137"/>
      <c r="AWG3314" s="137"/>
      <c r="AWH3314" s="137"/>
      <c r="AWI3314" s="137"/>
      <c r="AWJ3314" s="137"/>
      <c r="AWK3314" s="137"/>
      <c r="AWL3314" s="137"/>
      <c r="AWM3314" s="137"/>
      <c r="AWN3314" s="137"/>
      <c r="AWO3314" s="137"/>
      <c r="AWP3314" s="137"/>
      <c r="AWQ3314" s="137"/>
      <c r="AWR3314" s="137"/>
      <c r="AWS3314" s="137"/>
      <c r="AWT3314" s="137"/>
      <c r="AWU3314" s="137"/>
      <c r="AWV3314" s="137"/>
      <c r="AWW3314" s="137"/>
      <c r="AWX3314" s="137"/>
      <c r="AWY3314" s="137"/>
      <c r="AWZ3314" s="137"/>
      <c r="AXA3314" s="137"/>
      <c r="AXB3314" s="137"/>
      <c r="AXC3314" s="137"/>
      <c r="AXD3314" s="137"/>
      <c r="AXE3314" s="137"/>
      <c r="AXF3314" s="137"/>
      <c r="AXG3314" s="137"/>
      <c r="AXH3314" s="137"/>
      <c r="AXI3314" s="137"/>
      <c r="AXJ3314" s="137"/>
      <c r="AXK3314" s="137"/>
      <c r="AXL3314" s="137"/>
      <c r="AXM3314" s="137"/>
      <c r="AXN3314" s="137"/>
      <c r="AXO3314" s="137"/>
      <c r="AXP3314" s="137"/>
      <c r="AXQ3314" s="137"/>
      <c r="AXR3314" s="137"/>
      <c r="AXS3314" s="137"/>
      <c r="AXT3314" s="137"/>
      <c r="AXU3314" s="137"/>
      <c r="AXV3314" s="137"/>
      <c r="AXW3314" s="137"/>
      <c r="AXX3314" s="137"/>
      <c r="AXY3314" s="137"/>
      <c r="AXZ3314" s="137"/>
      <c r="AYA3314" s="137"/>
      <c r="AYB3314" s="137"/>
      <c r="AYC3314" s="137"/>
      <c r="AYD3314" s="137"/>
      <c r="AYE3314" s="137"/>
      <c r="AYF3314" s="137"/>
      <c r="AYG3314" s="137"/>
      <c r="AYH3314" s="137"/>
      <c r="AYI3314" s="137"/>
      <c r="AYJ3314" s="137"/>
      <c r="AYK3314" s="137"/>
      <c r="AYL3314" s="137"/>
      <c r="AYM3314" s="137"/>
      <c r="AYN3314" s="137"/>
      <c r="AYO3314" s="137"/>
      <c r="AYP3314" s="137"/>
      <c r="AYQ3314" s="137"/>
      <c r="AYR3314" s="137"/>
      <c r="AYS3314" s="137"/>
      <c r="AYT3314" s="137"/>
      <c r="AYU3314" s="137"/>
      <c r="AYV3314" s="137"/>
      <c r="AYW3314" s="137"/>
      <c r="AYX3314" s="137"/>
      <c r="AYY3314" s="137"/>
      <c r="AYZ3314" s="137"/>
      <c r="AZA3314" s="137"/>
      <c r="AZB3314" s="137"/>
      <c r="AZC3314" s="137"/>
      <c r="AZD3314" s="137"/>
      <c r="AZE3314" s="137"/>
      <c r="AZF3314" s="137"/>
      <c r="AZG3314" s="137"/>
      <c r="AZH3314" s="137"/>
      <c r="AZI3314" s="137"/>
      <c r="AZJ3314" s="137"/>
      <c r="AZK3314" s="137"/>
      <c r="AZL3314" s="137"/>
      <c r="AZM3314" s="137"/>
      <c r="AZN3314" s="137"/>
      <c r="AZO3314" s="137"/>
      <c r="AZP3314" s="137"/>
      <c r="AZQ3314" s="137"/>
      <c r="AZR3314" s="137"/>
      <c r="AZS3314" s="137"/>
      <c r="AZT3314" s="137"/>
      <c r="AZU3314" s="137"/>
      <c r="AZV3314" s="137"/>
      <c r="AZW3314" s="137"/>
      <c r="AZX3314" s="137"/>
      <c r="AZY3314" s="137"/>
      <c r="AZZ3314" s="137"/>
      <c r="BAA3314" s="137"/>
      <c r="BAB3314" s="137"/>
      <c r="BAC3314" s="137"/>
      <c r="BAD3314" s="137"/>
      <c r="BAE3314" s="137"/>
      <c r="BAF3314" s="137"/>
      <c r="BAG3314" s="137"/>
      <c r="BAH3314" s="137"/>
      <c r="BAI3314" s="137"/>
      <c r="BAJ3314" s="137"/>
      <c r="BAK3314" s="137"/>
      <c r="BAL3314" s="137"/>
      <c r="BAM3314" s="137"/>
      <c r="BAN3314" s="137"/>
      <c r="BAO3314" s="137"/>
      <c r="BAP3314" s="137"/>
      <c r="BAQ3314" s="137"/>
      <c r="BAR3314" s="137"/>
      <c r="BAS3314" s="137"/>
      <c r="BAT3314" s="137"/>
      <c r="BAU3314" s="137"/>
      <c r="BAV3314" s="137"/>
      <c r="BAW3314" s="137"/>
      <c r="BAX3314" s="137"/>
      <c r="BAY3314" s="137"/>
      <c r="BAZ3314" s="137"/>
      <c r="BBA3314" s="137"/>
      <c r="BBB3314" s="137"/>
      <c r="BBC3314" s="137"/>
      <c r="BBD3314" s="137"/>
      <c r="BBE3314" s="137"/>
      <c r="BBF3314" s="137"/>
      <c r="BBG3314" s="137"/>
      <c r="BBH3314" s="137"/>
      <c r="BBI3314" s="137"/>
      <c r="BBJ3314" s="137"/>
      <c r="BBK3314" s="137"/>
      <c r="BBL3314" s="137"/>
      <c r="BBM3314" s="137"/>
      <c r="BBN3314" s="137"/>
      <c r="BBO3314" s="137"/>
      <c r="BBP3314" s="137"/>
      <c r="BBQ3314" s="137"/>
      <c r="BBR3314" s="137"/>
      <c r="BBS3314" s="137"/>
      <c r="BBT3314" s="137"/>
      <c r="BBU3314" s="137"/>
      <c r="BBV3314" s="137"/>
      <c r="BBW3314" s="137"/>
      <c r="BBX3314" s="137"/>
      <c r="BBY3314" s="137"/>
      <c r="BBZ3314" s="137"/>
      <c r="BCA3314" s="137"/>
      <c r="BCB3314" s="137"/>
      <c r="BCC3314" s="137"/>
      <c r="BCD3314" s="137"/>
      <c r="BCE3314" s="137"/>
      <c r="BCF3314" s="137"/>
      <c r="BCG3314" s="137"/>
      <c r="BCH3314" s="137"/>
      <c r="BCI3314" s="137"/>
      <c r="BCJ3314" s="137"/>
      <c r="BCK3314" s="137"/>
      <c r="BCL3314" s="137"/>
      <c r="BCM3314" s="137"/>
      <c r="BCN3314" s="137"/>
      <c r="BCO3314" s="137"/>
      <c r="BCP3314" s="137"/>
      <c r="BCQ3314" s="137"/>
      <c r="BCR3314" s="137"/>
      <c r="BCS3314" s="137"/>
      <c r="BCT3314" s="137"/>
      <c r="BCU3314" s="137"/>
      <c r="BCV3314" s="137"/>
      <c r="BCW3314" s="137"/>
      <c r="BCX3314" s="137"/>
      <c r="BCY3314" s="137"/>
      <c r="BCZ3314" s="137"/>
      <c r="BDA3314" s="137"/>
      <c r="BDB3314" s="137"/>
      <c r="BDC3314" s="137"/>
      <c r="BDD3314" s="137"/>
      <c r="BDE3314" s="137"/>
      <c r="BDF3314" s="137"/>
      <c r="BDG3314" s="137"/>
      <c r="BDH3314" s="137"/>
      <c r="BDI3314" s="137"/>
      <c r="BDJ3314" s="137"/>
      <c r="BDK3314" s="137"/>
      <c r="BDL3314" s="137"/>
      <c r="BDM3314" s="137"/>
      <c r="BDN3314" s="137"/>
      <c r="BDO3314" s="137"/>
      <c r="BDP3314" s="137"/>
      <c r="BDQ3314" s="137"/>
      <c r="BDR3314" s="137"/>
      <c r="BDS3314" s="137"/>
      <c r="BDT3314" s="137"/>
      <c r="BDU3314" s="137"/>
      <c r="BDV3314" s="137"/>
      <c r="BDW3314" s="137"/>
      <c r="BDX3314" s="137"/>
      <c r="BDY3314" s="137"/>
      <c r="BDZ3314" s="137"/>
      <c r="BEA3314" s="137"/>
      <c r="BEB3314" s="137"/>
      <c r="BEC3314" s="137"/>
      <c r="BED3314" s="137"/>
      <c r="BEE3314" s="137"/>
      <c r="BEF3314" s="137"/>
      <c r="BEG3314" s="137"/>
      <c r="BEH3314" s="137"/>
      <c r="BEI3314" s="137"/>
      <c r="BEJ3314" s="137"/>
      <c r="BEK3314" s="137"/>
      <c r="BEL3314" s="137"/>
      <c r="BEM3314" s="137"/>
      <c r="BEN3314" s="137"/>
      <c r="BEO3314" s="137"/>
      <c r="BEP3314" s="137"/>
      <c r="BEQ3314" s="137"/>
      <c r="BER3314" s="137"/>
      <c r="BES3314" s="137"/>
      <c r="BET3314" s="137"/>
      <c r="BEU3314" s="137"/>
      <c r="BEV3314" s="137"/>
      <c r="BEW3314" s="137"/>
      <c r="BEX3314" s="137"/>
      <c r="BEY3314" s="137"/>
      <c r="BEZ3314" s="137"/>
      <c r="BFA3314" s="137"/>
      <c r="BFB3314" s="137"/>
      <c r="BFC3314" s="137"/>
      <c r="BFD3314" s="137"/>
      <c r="BFE3314" s="137"/>
      <c r="BFF3314" s="137"/>
      <c r="BFG3314" s="137"/>
      <c r="BFH3314" s="137"/>
      <c r="BFI3314" s="137"/>
      <c r="BFJ3314" s="137"/>
      <c r="BFK3314" s="137"/>
      <c r="BFL3314" s="137"/>
      <c r="BFM3314" s="137"/>
      <c r="BFN3314" s="137"/>
      <c r="BFO3314" s="137"/>
      <c r="BFP3314" s="137"/>
      <c r="BFQ3314" s="137"/>
      <c r="BFR3314" s="137"/>
      <c r="BFS3314" s="137"/>
      <c r="BFT3314" s="137"/>
      <c r="BFU3314" s="137"/>
      <c r="BFV3314" s="137"/>
      <c r="BFW3314" s="137"/>
      <c r="BFX3314" s="137"/>
      <c r="BFY3314" s="137"/>
      <c r="BFZ3314" s="137"/>
      <c r="BGA3314" s="137"/>
      <c r="BGB3314" s="137"/>
      <c r="BGC3314" s="137"/>
      <c r="BGD3314" s="137"/>
      <c r="BGE3314" s="137"/>
      <c r="BGF3314" s="137"/>
      <c r="BGG3314" s="137"/>
      <c r="BGH3314" s="137"/>
      <c r="BGI3314" s="137"/>
      <c r="BGJ3314" s="137"/>
      <c r="BGK3314" s="137"/>
      <c r="BGL3314" s="137"/>
      <c r="BGM3314" s="137"/>
      <c r="BGN3314" s="137"/>
      <c r="BGO3314" s="137"/>
      <c r="BGP3314" s="137"/>
      <c r="BGQ3314" s="137"/>
      <c r="BGR3314" s="137"/>
      <c r="BGS3314" s="137"/>
      <c r="BGT3314" s="137"/>
      <c r="BGU3314" s="137"/>
      <c r="BGV3314" s="137"/>
      <c r="BGW3314" s="137"/>
      <c r="BGX3314" s="137"/>
      <c r="BGY3314" s="137"/>
      <c r="BGZ3314" s="137"/>
      <c r="BHA3314" s="137"/>
      <c r="BHB3314" s="137"/>
      <c r="BHC3314" s="137"/>
      <c r="BHD3314" s="137"/>
      <c r="BHE3314" s="137"/>
      <c r="BHF3314" s="137"/>
      <c r="BHG3314" s="137"/>
      <c r="BHH3314" s="137"/>
      <c r="BHI3314" s="137"/>
      <c r="BHJ3314" s="137"/>
      <c r="BHK3314" s="137"/>
      <c r="BHL3314" s="137"/>
      <c r="BHM3314" s="137"/>
      <c r="BHN3314" s="137"/>
      <c r="BHO3314" s="137"/>
      <c r="BHP3314" s="137"/>
      <c r="BHQ3314" s="137"/>
      <c r="BHR3314" s="137"/>
      <c r="BHS3314" s="137"/>
      <c r="BHT3314" s="137"/>
      <c r="BHU3314" s="137"/>
      <c r="BHV3314" s="137"/>
      <c r="BHW3314" s="137"/>
      <c r="BHX3314" s="137"/>
      <c r="BHY3314" s="137"/>
      <c r="BHZ3314" s="137"/>
      <c r="BIA3314" s="137"/>
      <c r="BIB3314" s="137"/>
      <c r="BIC3314" s="137"/>
      <c r="BID3314" s="137"/>
      <c r="BIE3314" s="137"/>
      <c r="BIF3314" s="137"/>
      <c r="BIG3314" s="137"/>
      <c r="BIH3314" s="137"/>
      <c r="BII3314" s="137"/>
      <c r="BIJ3314" s="137"/>
      <c r="BIK3314" s="137"/>
      <c r="BIL3314" s="137"/>
      <c r="BIM3314" s="137"/>
      <c r="BIN3314" s="137"/>
      <c r="BIO3314" s="137"/>
      <c r="BIP3314" s="137"/>
      <c r="BIQ3314" s="137"/>
      <c r="BIR3314" s="137"/>
      <c r="BIS3314" s="137"/>
      <c r="BIT3314" s="137"/>
      <c r="BIU3314" s="137"/>
      <c r="BIV3314" s="137"/>
      <c r="BIW3314" s="137"/>
      <c r="BIX3314" s="137"/>
      <c r="BIY3314" s="137"/>
      <c r="BIZ3314" s="137"/>
      <c r="BJA3314" s="137"/>
      <c r="BJB3314" s="137"/>
      <c r="BJC3314" s="137"/>
      <c r="BJD3314" s="137"/>
      <c r="BJE3314" s="137"/>
      <c r="BJF3314" s="137"/>
      <c r="BJG3314" s="137"/>
      <c r="BJH3314" s="137"/>
      <c r="BJI3314" s="137"/>
      <c r="BJJ3314" s="137"/>
      <c r="BJK3314" s="137"/>
      <c r="BJL3314" s="137"/>
      <c r="BJM3314" s="137"/>
      <c r="BJN3314" s="137"/>
      <c r="BJO3314" s="137"/>
      <c r="BJP3314" s="137"/>
      <c r="BJQ3314" s="137"/>
      <c r="BJR3314" s="137"/>
      <c r="BJS3314" s="137"/>
      <c r="BJT3314" s="137"/>
      <c r="BJU3314" s="137"/>
      <c r="BJV3314" s="137"/>
      <c r="BJW3314" s="137"/>
      <c r="BJX3314" s="137"/>
      <c r="BJY3314" s="137"/>
      <c r="BJZ3314" s="137"/>
      <c r="BKA3314" s="137"/>
      <c r="BKB3314" s="137"/>
      <c r="BKC3314" s="137"/>
      <c r="BKD3314" s="137"/>
      <c r="BKE3314" s="137"/>
      <c r="BKF3314" s="137"/>
      <c r="BKG3314" s="137"/>
      <c r="BKH3314" s="137"/>
      <c r="BKI3314" s="137"/>
      <c r="BKJ3314" s="137"/>
      <c r="BKK3314" s="137"/>
      <c r="BKL3314" s="137"/>
      <c r="BKM3314" s="137"/>
      <c r="BKN3314" s="137"/>
      <c r="BKO3314" s="137"/>
      <c r="BKP3314" s="137"/>
      <c r="BKQ3314" s="137"/>
      <c r="BKR3314" s="137"/>
      <c r="BKS3314" s="137"/>
      <c r="BKT3314" s="137"/>
      <c r="BKU3314" s="137"/>
      <c r="BKV3314" s="137"/>
      <c r="BKW3314" s="137"/>
      <c r="BKX3314" s="137"/>
      <c r="BKY3314" s="137"/>
      <c r="BKZ3314" s="137"/>
      <c r="BLA3314" s="137"/>
      <c r="BLB3314" s="137"/>
      <c r="BLC3314" s="137"/>
      <c r="BLD3314" s="137"/>
      <c r="BLE3314" s="137"/>
      <c r="BLF3314" s="137"/>
      <c r="BLG3314" s="137"/>
      <c r="BLH3314" s="137"/>
      <c r="BLI3314" s="137"/>
      <c r="BLJ3314" s="137"/>
      <c r="BLK3314" s="137"/>
      <c r="BLL3314" s="137"/>
      <c r="BLM3314" s="137"/>
      <c r="BLN3314" s="137"/>
      <c r="BLO3314" s="137"/>
      <c r="BLP3314" s="137"/>
      <c r="BLQ3314" s="137"/>
      <c r="BLR3314" s="137"/>
      <c r="BLS3314" s="137"/>
      <c r="BLT3314" s="137"/>
      <c r="BLU3314" s="137"/>
      <c r="BLV3314" s="137"/>
      <c r="BLW3314" s="137"/>
      <c r="BLX3314" s="137"/>
      <c r="BLY3314" s="137"/>
      <c r="BLZ3314" s="137"/>
      <c r="BMA3314" s="137"/>
      <c r="BMB3314" s="137"/>
      <c r="BMC3314" s="137"/>
      <c r="BMD3314" s="137"/>
      <c r="BME3314" s="137"/>
      <c r="BMF3314" s="137"/>
      <c r="BMG3314" s="137"/>
      <c r="BMH3314" s="137"/>
      <c r="BMI3314" s="137"/>
      <c r="BMJ3314" s="137"/>
      <c r="BMK3314" s="137"/>
      <c r="BML3314" s="137"/>
      <c r="BMM3314" s="137"/>
      <c r="BMN3314" s="137"/>
      <c r="BMO3314" s="137"/>
      <c r="BMP3314" s="137"/>
      <c r="BMQ3314" s="137"/>
      <c r="BMR3314" s="137"/>
      <c r="BMS3314" s="137"/>
      <c r="BMT3314" s="137"/>
      <c r="BMU3314" s="137"/>
      <c r="BMV3314" s="137"/>
      <c r="BMW3314" s="137"/>
      <c r="BMX3314" s="137"/>
      <c r="BMY3314" s="137"/>
      <c r="BMZ3314" s="137"/>
      <c r="BNA3314" s="137"/>
      <c r="BNB3314" s="137"/>
      <c r="BNC3314" s="137"/>
      <c r="BND3314" s="137"/>
      <c r="BNE3314" s="137"/>
      <c r="BNF3314" s="137"/>
      <c r="BNG3314" s="137"/>
      <c r="BNH3314" s="137"/>
      <c r="BNI3314" s="137"/>
      <c r="BNJ3314" s="137"/>
      <c r="BNK3314" s="137"/>
      <c r="BNL3314" s="137"/>
      <c r="BNM3314" s="137"/>
      <c r="BNN3314" s="137"/>
      <c r="BNO3314" s="137"/>
      <c r="BNP3314" s="137"/>
      <c r="BNQ3314" s="137"/>
      <c r="BNR3314" s="137"/>
      <c r="BNS3314" s="137"/>
      <c r="BNT3314" s="137"/>
      <c r="BNU3314" s="137"/>
      <c r="BNV3314" s="137"/>
      <c r="BNW3314" s="137"/>
      <c r="BNX3314" s="137"/>
      <c r="BNY3314" s="137"/>
      <c r="BNZ3314" s="137"/>
      <c r="BOA3314" s="137"/>
      <c r="BOB3314" s="137"/>
      <c r="BOC3314" s="137"/>
      <c r="BOD3314" s="137"/>
      <c r="BOE3314" s="137"/>
      <c r="BOF3314" s="137"/>
      <c r="BOG3314" s="137"/>
      <c r="BOH3314" s="137"/>
      <c r="BOI3314" s="137"/>
      <c r="BOJ3314" s="137"/>
      <c r="BOK3314" s="137"/>
      <c r="BOL3314" s="137"/>
      <c r="BOM3314" s="137"/>
      <c r="BON3314" s="137"/>
      <c r="BOO3314" s="137"/>
      <c r="BOP3314" s="137"/>
      <c r="BOQ3314" s="137"/>
      <c r="BOR3314" s="137"/>
      <c r="BOS3314" s="137"/>
      <c r="BOT3314" s="137"/>
      <c r="BOU3314" s="137"/>
      <c r="BOV3314" s="137"/>
      <c r="BOW3314" s="137"/>
      <c r="BOX3314" s="137"/>
      <c r="BOY3314" s="137"/>
      <c r="BOZ3314" s="137"/>
      <c r="BPA3314" s="137"/>
      <c r="BPB3314" s="137"/>
      <c r="BPC3314" s="137"/>
      <c r="BPD3314" s="137"/>
      <c r="BPE3314" s="137"/>
      <c r="BPF3314" s="137"/>
      <c r="BPG3314" s="137"/>
      <c r="BPH3314" s="137"/>
      <c r="BPI3314" s="137"/>
      <c r="BPJ3314" s="137"/>
      <c r="BPK3314" s="137"/>
      <c r="BPL3314" s="137"/>
      <c r="BPM3314" s="137"/>
      <c r="BPN3314" s="137"/>
      <c r="BPO3314" s="137"/>
      <c r="BPP3314" s="137"/>
      <c r="BPQ3314" s="137"/>
      <c r="BPR3314" s="137"/>
      <c r="BPS3314" s="137"/>
      <c r="BPT3314" s="137"/>
      <c r="BPU3314" s="137"/>
      <c r="BPV3314" s="137"/>
      <c r="BPW3314" s="137"/>
      <c r="BPX3314" s="137"/>
      <c r="BPY3314" s="137"/>
      <c r="BPZ3314" s="137"/>
      <c r="BQA3314" s="137"/>
      <c r="BQB3314" s="137"/>
      <c r="BQC3314" s="137"/>
      <c r="BQD3314" s="137"/>
      <c r="BQE3314" s="137"/>
      <c r="BQF3314" s="137"/>
      <c r="BQG3314" s="137"/>
      <c r="BQH3314" s="137"/>
      <c r="BQI3314" s="137"/>
      <c r="BQJ3314" s="137"/>
      <c r="BQK3314" s="137"/>
      <c r="BQL3314" s="137"/>
      <c r="BQM3314" s="137"/>
      <c r="BQN3314" s="137"/>
      <c r="BQO3314" s="137"/>
      <c r="BQP3314" s="137"/>
      <c r="BQQ3314" s="137"/>
      <c r="BQR3314" s="137"/>
      <c r="BQS3314" s="137"/>
      <c r="BQT3314" s="137"/>
      <c r="BQU3314" s="137"/>
      <c r="BQV3314" s="137"/>
      <c r="BQW3314" s="137"/>
      <c r="BQX3314" s="137"/>
      <c r="BQY3314" s="137"/>
      <c r="BQZ3314" s="137"/>
      <c r="BRA3314" s="137"/>
      <c r="BRB3314" s="137"/>
      <c r="BRC3314" s="137"/>
      <c r="BRD3314" s="137"/>
      <c r="BRE3314" s="137"/>
      <c r="BRF3314" s="137"/>
      <c r="BRG3314" s="137"/>
      <c r="BRH3314" s="137"/>
      <c r="BRI3314" s="137"/>
      <c r="BRJ3314" s="137"/>
      <c r="BRK3314" s="137"/>
      <c r="BRL3314" s="137"/>
      <c r="BRM3314" s="137"/>
      <c r="BRN3314" s="137"/>
      <c r="BRO3314" s="137"/>
      <c r="BRP3314" s="137"/>
      <c r="BRQ3314" s="137"/>
      <c r="BRR3314" s="137"/>
      <c r="BRS3314" s="137"/>
      <c r="BRT3314" s="137"/>
      <c r="BRU3314" s="137"/>
      <c r="BRV3314" s="137"/>
      <c r="BRW3314" s="137"/>
      <c r="BRX3314" s="137"/>
      <c r="BRY3314" s="137"/>
      <c r="BRZ3314" s="137"/>
      <c r="BSA3314" s="137"/>
      <c r="BSB3314" s="137"/>
      <c r="BSC3314" s="137"/>
      <c r="BSD3314" s="137"/>
      <c r="BSE3314" s="137"/>
      <c r="BSF3314" s="137"/>
      <c r="BSG3314" s="137"/>
      <c r="BSH3314" s="137"/>
      <c r="BSI3314" s="137"/>
      <c r="BSJ3314" s="137"/>
      <c r="BSK3314" s="137"/>
      <c r="BSL3314" s="137"/>
      <c r="BSM3314" s="137"/>
      <c r="BSN3314" s="137"/>
      <c r="BSO3314" s="137"/>
      <c r="BSP3314" s="137"/>
      <c r="BSQ3314" s="137"/>
      <c r="BSR3314" s="137"/>
      <c r="BSS3314" s="137"/>
      <c r="BST3314" s="137"/>
      <c r="BSU3314" s="137"/>
      <c r="BSV3314" s="137"/>
      <c r="BSW3314" s="137"/>
      <c r="BSX3314" s="137"/>
      <c r="BSY3314" s="137"/>
      <c r="BSZ3314" s="137"/>
      <c r="BTA3314" s="137"/>
      <c r="BTB3314" s="137"/>
      <c r="BTC3314" s="137"/>
      <c r="BTD3314" s="137"/>
      <c r="BTE3314" s="137"/>
      <c r="BTF3314" s="137"/>
      <c r="BTG3314" s="137"/>
      <c r="BTH3314" s="137"/>
      <c r="BTI3314" s="137"/>
      <c r="BTJ3314" s="137"/>
      <c r="BTK3314" s="137"/>
      <c r="BTL3314" s="137"/>
      <c r="BTM3314" s="137"/>
      <c r="BTN3314" s="137"/>
      <c r="BTO3314" s="137"/>
      <c r="BTP3314" s="137"/>
      <c r="BTQ3314" s="137"/>
      <c r="BTR3314" s="137"/>
      <c r="BTS3314" s="137"/>
      <c r="BTT3314" s="137"/>
      <c r="BTU3314" s="137"/>
      <c r="BTV3314" s="137"/>
      <c r="BTW3314" s="137"/>
      <c r="BTX3314" s="137"/>
      <c r="BTY3314" s="137"/>
      <c r="BTZ3314" s="137"/>
      <c r="BUA3314" s="137"/>
      <c r="BUB3314" s="137"/>
      <c r="BUC3314" s="137"/>
      <c r="BUD3314" s="137"/>
      <c r="BUE3314" s="137"/>
      <c r="BUF3314" s="137"/>
      <c r="BUG3314" s="137"/>
      <c r="BUH3314" s="137"/>
      <c r="BUI3314" s="137"/>
      <c r="BUJ3314" s="137"/>
      <c r="BUK3314" s="137"/>
      <c r="BUL3314" s="137"/>
      <c r="BUM3314" s="137"/>
      <c r="BUN3314" s="137"/>
      <c r="BUO3314" s="137"/>
      <c r="BUP3314" s="137"/>
      <c r="BUQ3314" s="137"/>
      <c r="BUR3314" s="137"/>
      <c r="BUS3314" s="137"/>
      <c r="BUT3314" s="137"/>
      <c r="BUU3314" s="137"/>
      <c r="BUV3314" s="137"/>
      <c r="BUW3314" s="137"/>
      <c r="BUX3314" s="137"/>
      <c r="BUY3314" s="137"/>
      <c r="BUZ3314" s="137"/>
      <c r="BVA3314" s="137"/>
      <c r="BVB3314" s="137"/>
      <c r="BVC3314" s="137"/>
      <c r="BVD3314" s="137"/>
      <c r="BVE3314" s="137"/>
      <c r="BVF3314" s="137"/>
      <c r="BVG3314" s="137"/>
      <c r="BVH3314" s="137"/>
      <c r="BVI3314" s="137"/>
      <c r="BVJ3314" s="137"/>
      <c r="BVK3314" s="137"/>
      <c r="BVL3314" s="137"/>
      <c r="BVM3314" s="137"/>
      <c r="BVN3314" s="137"/>
      <c r="BVO3314" s="137"/>
      <c r="BVP3314" s="137"/>
      <c r="BVQ3314" s="137"/>
      <c r="BVR3314" s="137"/>
      <c r="BVS3314" s="137"/>
      <c r="BVT3314" s="137"/>
      <c r="BVU3314" s="137"/>
      <c r="BVV3314" s="137"/>
      <c r="BVW3314" s="137"/>
      <c r="BVX3314" s="137"/>
      <c r="BVY3314" s="137"/>
      <c r="BVZ3314" s="137"/>
      <c r="BWA3314" s="137"/>
      <c r="BWB3314" s="137"/>
      <c r="BWC3314" s="137"/>
      <c r="BWD3314" s="137"/>
      <c r="BWE3314" s="137"/>
      <c r="BWF3314" s="137"/>
      <c r="BWG3314" s="137"/>
      <c r="BWH3314" s="137"/>
      <c r="BWI3314" s="137"/>
      <c r="BWJ3314" s="137"/>
      <c r="BWK3314" s="137"/>
      <c r="BWL3314" s="137"/>
      <c r="BWM3314" s="137"/>
      <c r="BWN3314" s="137"/>
      <c r="BWO3314" s="137"/>
      <c r="BWP3314" s="137"/>
      <c r="BWQ3314" s="137"/>
      <c r="BWR3314" s="137"/>
      <c r="BWS3314" s="137"/>
      <c r="BWT3314" s="137"/>
      <c r="BWU3314" s="137"/>
      <c r="BWV3314" s="137"/>
      <c r="BWW3314" s="137"/>
      <c r="BWX3314" s="137"/>
      <c r="BWY3314" s="137"/>
      <c r="BWZ3314" s="137"/>
      <c r="BXA3314" s="137"/>
      <c r="BXB3314" s="137"/>
      <c r="BXC3314" s="137"/>
      <c r="BXD3314" s="137"/>
      <c r="BXE3314" s="137"/>
      <c r="BXF3314" s="137"/>
      <c r="BXG3314" s="137"/>
      <c r="BXH3314" s="137"/>
      <c r="BXI3314" s="137"/>
      <c r="BXJ3314" s="137"/>
      <c r="BXK3314" s="137"/>
      <c r="BXL3314" s="137"/>
      <c r="BXM3314" s="137"/>
      <c r="BXN3314" s="137"/>
      <c r="BXO3314" s="137"/>
      <c r="BXP3314" s="137"/>
      <c r="BXQ3314" s="137"/>
      <c r="BXR3314" s="137"/>
      <c r="BXS3314" s="137"/>
      <c r="BXT3314" s="137"/>
      <c r="BXU3314" s="137"/>
      <c r="BXV3314" s="137"/>
      <c r="BXW3314" s="137"/>
      <c r="BXX3314" s="137"/>
      <c r="BXY3314" s="137"/>
      <c r="BXZ3314" s="137"/>
      <c r="BYA3314" s="137"/>
      <c r="BYB3314" s="137"/>
      <c r="BYC3314" s="137"/>
      <c r="BYD3314" s="137"/>
      <c r="BYE3314" s="137"/>
      <c r="BYF3314" s="137"/>
      <c r="BYG3314" s="137"/>
      <c r="BYH3314" s="137"/>
      <c r="BYI3314" s="137"/>
      <c r="BYJ3314" s="137"/>
      <c r="BYK3314" s="137"/>
      <c r="BYL3314" s="137"/>
      <c r="BYM3314" s="137"/>
      <c r="BYN3314" s="137"/>
      <c r="BYO3314" s="137"/>
      <c r="BYP3314" s="137"/>
      <c r="BYQ3314" s="137"/>
      <c r="BYR3314" s="137"/>
      <c r="BYS3314" s="137"/>
      <c r="BYT3314" s="137"/>
      <c r="BYU3314" s="137"/>
      <c r="BYV3314" s="137"/>
      <c r="BYW3314" s="137"/>
      <c r="BYX3314" s="137"/>
      <c r="BYY3314" s="137"/>
      <c r="BYZ3314" s="137"/>
      <c r="BZA3314" s="137"/>
      <c r="BZB3314" s="137"/>
      <c r="BZC3314" s="137"/>
      <c r="BZD3314" s="137"/>
      <c r="BZE3314" s="137"/>
      <c r="BZF3314" s="137"/>
      <c r="BZG3314" s="137"/>
      <c r="BZH3314" s="137"/>
      <c r="BZI3314" s="137"/>
      <c r="BZJ3314" s="137"/>
      <c r="BZK3314" s="137"/>
      <c r="BZL3314" s="137"/>
      <c r="BZM3314" s="137"/>
      <c r="BZN3314" s="137"/>
      <c r="BZO3314" s="137"/>
      <c r="BZP3314" s="137"/>
      <c r="BZQ3314" s="137"/>
      <c r="BZR3314" s="137"/>
      <c r="BZS3314" s="137"/>
      <c r="BZT3314" s="137"/>
      <c r="BZU3314" s="137"/>
      <c r="BZV3314" s="137"/>
      <c r="BZW3314" s="137"/>
      <c r="BZX3314" s="137"/>
      <c r="BZY3314" s="137"/>
      <c r="BZZ3314" s="137"/>
      <c r="CAA3314" s="137"/>
      <c r="CAB3314" s="137"/>
      <c r="CAC3314" s="137"/>
      <c r="CAD3314" s="137"/>
      <c r="CAE3314" s="137"/>
      <c r="CAF3314" s="137"/>
      <c r="CAG3314" s="137"/>
      <c r="CAH3314" s="137"/>
      <c r="CAI3314" s="137"/>
      <c r="CAJ3314" s="137"/>
      <c r="CAK3314" s="137"/>
      <c r="CAL3314" s="137"/>
      <c r="CAM3314" s="137"/>
      <c r="CAN3314" s="137"/>
      <c r="CAO3314" s="137"/>
      <c r="CAP3314" s="137"/>
      <c r="CAQ3314" s="137"/>
      <c r="CAR3314" s="137"/>
      <c r="CAS3314" s="137"/>
      <c r="CAT3314" s="137"/>
      <c r="CAU3314" s="137"/>
      <c r="CAV3314" s="137"/>
      <c r="CAW3314" s="137"/>
      <c r="CAX3314" s="137"/>
      <c r="CAY3314" s="137"/>
      <c r="CAZ3314" s="137"/>
      <c r="CBA3314" s="137"/>
      <c r="CBB3314" s="137"/>
      <c r="CBC3314" s="137"/>
      <c r="CBD3314" s="137"/>
      <c r="CBE3314" s="137"/>
      <c r="CBF3314" s="137"/>
      <c r="CBG3314" s="137"/>
      <c r="CBH3314" s="137"/>
      <c r="CBI3314" s="137"/>
      <c r="CBJ3314" s="137"/>
      <c r="CBK3314" s="137"/>
      <c r="CBL3314" s="137"/>
      <c r="CBM3314" s="137"/>
      <c r="CBN3314" s="137"/>
      <c r="CBO3314" s="137"/>
      <c r="CBP3314" s="137"/>
      <c r="CBQ3314" s="137"/>
      <c r="CBR3314" s="137"/>
      <c r="CBS3314" s="137"/>
      <c r="CBT3314" s="137"/>
      <c r="CBU3314" s="137"/>
      <c r="CBV3314" s="137"/>
      <c r="CBW3314" s="137"/>
      <c r="CBX3314" s="137"/>
      <c r="CBY3314" s="137"/>
      <c r="CBZ3314" s="137"/>
      <c r="CCA3314" s="137"/>
      <c r="CCB3314" s="137"/>
      <c r="CCC3314" s="137"/>
      <c r="CCD3314" s="137"/>
      <c r="CCE3314" s="137"/>
      <c r="CCF3314" s="137"/>
      <c r="CCG3314" s="137"/>
      <c r="CCH3314" s="137"/>
      <c r="CCI3314" s="137"/>
      <c r="CCJ3314" s="137"/>
      <c r="CCK3314" s="137"/>
      <c r="CCL3314" s="137"/>
      <c r="CCM3314" s="137"/>
      <c r="CCN3314" s="137"/>
      <c r="CCO3314" s="137"/>
      <c r="CCP3314" s="137"/>
      <c r="CCQ3314" s="137"/>
      <c r="CCR3314" s="137"/>
      <c r="CCS3314" s="137"/>
      <c r="CCT3314" s="137"/>
      <c r="CCU3314" s="137"/>
      <c r="CCV3314" s="137"/>
      <c r="CCW3314" s="137"/>
      <c r="CCX3314" s="137"/>
      <c r="CCY3314" s="137"/>
      <c r="CCZ3314" s="137"/>
      <c r="CDA3314" s="137"/>
      <c r="CDB3314" s="137"/>
      <c r="CDC3314" s="137"/>
      <c r="CDD3314" s="137"/>
      <c r="CDE3314" s="137"/>
      <c r="CDF3314" s="137"/>
      <c r="CDG3314" s="137"/>
      <c r="CDH3314" s="137"/>
      <c r="CDI3314" s="137"/>
      <c r="CDJ3314" s="137"/>
      <c r="CDK3314" s="137"/>
      <c r="CDL3314" s="137"/>
      <c r="CDM3314" s="137"/>
      <c r="CDN3314" s="137"/>
      <c r="CDO3314" s="137"/>
      <c r="CDP3314" s="137"/>
      <c r="CDQ3314" s="137"/>
      <c r="CDR3314" s="137"/>
      <c r="CDS3314" s="137"/>
      <c r="CDT3314" s="137"/>
      <c r="CDU3314" s="137"/>
      <c r="CDV3314" s="137"/>
      <c r="CDW3314" s="137"/>
      <c r="CDX3314" s="137"/>
      <c r="CDY3314" s="137"/>
      <c r="CDZ3314" s="137"/>
      <c r="CEA3314" s="137"/>
      <c r="CEB3314" s="137"/>
      <c r="CEC3314" s="137"/>
      <c r="CED3314" s="137"/>
      <c r="CEE3314" s="137"/>
      <c r="CEF3314" s="137"/>
      <c r="CEG3314" s="137"/>
      <c r="CEH3314" s="137"/>
      <c r="CEI3314" s="137"/>
      <c r="CEJ3314" s="137"/>
      <c r="CEK3314" s="137"/>
      <c r="CEL3314" s="137"/>
      <c r="CEM3314" s="137"/>
      <c r="CEN3314" s="137"/>
      <c r="CEO3314" s="137"/>
      <c r="CEP3314" s="137"/>
      <c r="CEQ3314" s="137"/>
      <c r="CER3314" s="137"/>
      <c r="CES3314" s="137"/>
      <c r="CET3314" s="137"/>
      <c r="CEU3314" s="137"/>
      <c r="CEV3314" s="137"/>
      <c r="CEW3314" s="137"/>
      <c r="CEX3314" s="137"/>
      <c r="CEY3314" s="137"/>
      <c r="CEZ3314" s="137"/>
      <c r="CFA3314" s="137"/>
      <c r="CFB3314" s="137"/>
      <c r="CFC3314" s="137"/>
      <c r="CFD3314" s="137"/>
      <c r="CFE3314" s="137"/>
      <c r="CFF3314" s="137"/>
      <c r="CFG3314" s="137"/>
      <c r="CFH3314" s="137"/>
      <c r="CFI3314" s="137"/>
      <c r="CFJ3314" s="137"/>
      <c r="CFK3314" s="137"/>
      <c r="CFL3314" s="137"/>
      <c r="CFM3314" s="137"/>
      <c r="CFN3314" s="137"/>
      <c r="CFO3314" s="137"/>
      <c r="CFP3314" s="137"/>
      <c r="CFQ3314" s="137"/>
      <c r="CFR3314" s="137"/>
      <c r="CFS3314" s="137"/>
      <c r="CFT3314" s="137"/>
      <c r="CFU3314" s="137"/>
      <c r="CFV3314" s="137"/>
      <c r="CFW3314" s="137"/>
      <c r="CFX3314" s="137"/>
      <c r="CFY3314" s="137"/>
      <c r="CFZ3314" s="137"/>
      <c r="CGA3314" s="137"/>
      <c r="CGB3314" s="137"/>
      <c r="CGC3314" s="137"/>
      <c r="CGD3314" s="137"/>
      <c r="CGE3314" s="137"/>
      <c r="CGF3314" s="137"/>
      <c r="CGG3314" s="137"/>
      <c r="CGH3314" s="137"/>
      <c r="CGI3314" s="137"/>
      <c r="CGJ3314" s="137"/>
      <c r="CGK3314" s="137"/>
      <c r="CGL3314" s="137"/>
      <c r="CGM3314" s="137"/>
      <c r="CGN3314" s="137"/>
      <c r="CGO3314" s="137"/>
      <c r="CGP3314" s="137"/>
      <c r="CGQ3314" s="137"/>
      <c r="CGR3314" s="137"/>
      <c r="CGS3314" s="137"/>
      <c r="CGT3314" s="137"/>
      <c r="CGU3314" s="137"/>
      <c r="CGV3314" s="137"/>
      <c r="CGW3314" s="137"/>
      <c r="CGX3314" s="137"/>
      <c r="CGY3314" s="137"/>
      <c r="CGZ3314" s="137"/>
      <c r="CHA3314" s="137"/>
      <c r="CHB3314" s="137"/>
      <c r="CHC3314" s="137"/>
      <c r="CHD3314" s="137"/>
      <c r="CHE3314" s="137"/>
      <c r="CHF3314" s="137"/>
      <c r="CHG3314" s="137"/>
      <c r="CHH3314" s="137"/>
      <c r="CHI3314" s="137"/>
      <c r="CHJ3314" s="137"/>
      <c r="CHK3314" s="137"/>
      <c r="CHL3314" s="137"/>
      <c r="CHM3314" s="137"/>
      <c r="CHN3314" s="137"/>
      <c r="CHO3314" s="137"/>
      <c r="CHP3314" s="137"/>
      <c r="CHQ3314" s="137"/>
      <c r="CHR3314" s="137"/>
      <c r="CHS3314" s="137"/>
      <c r="CHT3314" s="137"/>
      <c r="CHU3314" s="137"/>
      <c r="CHV3314" s="137"/>
      <c r="CHW3314" s="137"/>
      <c r="CHX3314" s="137"/>
      <c r="CHY3314" s="137"/>
      <c r="CHZ3314" s="137"/>
      <c r="CIA3314" s="137"/>
      <c r="CIB3314" s="137"/>
      <c r="CIC3314" s="137"/>
      <c r="CID3314" s="137"/>
      <c r="CIE3314" s="137"/>
      <c r="CIF3314" s="137"/>
      <c r="CIG3314" s="137"/>
      <c r="CIH3314" s="137"/>
      <c r="CII3314" s="137"/>
      <c r="CIJ3314" s="137"/>
      <c r="CIK3314" s="137"/>
      <c r="CIL3314" s="137"/>
      <c r="CIM3314" s="137"/>
      <c r="CIN3314" s="137"/>
      <c r="CIO3314" s="137"/>
      <c r="CIP3314" s="137"/>
      <c r="CIQ3314" s="137"/>
      <c r="CIR3314" s="137"/>
      <c r="CIS3314" s="137"/>
      <c r="CIT3314" s="137"/>
      <c r="CIU3314" s="137"/>
      <c r="CIV3314" s="137"/>
      <c r="CIW3314" s="137"/>
      <c r="CIX3314" s="137"/>
      <c r="CIY3314" s="137"/>
      <c r="CIZ3314" s="137"/>
      <c r="CJA3314" s="137"/>
      <c r="CJB3314" s="137"/>
      <c r="CJC3314" s="137"/>
      <c r="CJD3314" s="137"/>
      <c r="CJE3314" s="137"/>
      <c r="CJF3314" s="137"/>
      <c r="CJG3314" s="137"/>
      <c r="CJH3314" s="137"/>
      <c r="CJI3314" s="137"/>
      <c r="CJJ3314" s="137"/>
      <c r="CJK3314" s="137"/>
      <c r="CJL3314" s="137"/>
      <c r="CJM3314" s="137"/>
      <c r="CJN3314" s="137"/>
      <c r="CJO3314" s="137"/>
      <c r="CJP3314" s="137"/>
      <c r="CJQ3314" s="137"/>
      <c r="CJR3314" s="137"/>
      <c r="CJS3314" s="137"/>
      <c r="CJT3314" s="137"/>
      <c r="CJU3314" s="137"/>
      <c r="CJV3314" s="137"/>
      <c r="CJW3314" s="137"/>
      <c r="CJX3314" s="137"/>
      <c r="CJY3314" s="137"/>
      <c r="CJZ3314" s="137"/>
      <c r="CKA3314" s="137"/>
      <c r="CKB3314" s="137"/>
      <c r="CKC3314" s="137"/>
      <c r="CKD3314" s="137"/>
      <c r="CKE3314" s="137"/>
      <c r="CKF3314" s="137"/>
      <c r="CKG3314" s="137"/>
      <c r="CKH3314" s="137"/>
      <c r="CKI3314" s="137"/>
      <c r="CKJ3314" s="137"/>
      <c r="CKK3314" s="137"/>
      <c r="CKL3314" s="137"/>
      <c r="CKM3314" s="137"/>
      <c r="CKN3314" s="137"/>
      <c r="CKO3314" s="137"/>
      <c r="CKP3314" s="137"/>
      <c r="CKQ3314" s="137"/>
      <c r="CKR3314" s="137"/>
      <c r="CKS3314" s="137"/>
      <c r="CKT3314" s="137"/>
      <c r="CKU3314" s="137"/>
      <c r="CKV3314" s="137"/>
      <c r="CKW3314" s="137"/>
      <c r="CKX3314" s="137"/>
      <c r="CKY3314" s="137"/>
      <c r="CKZ3314" s="137"/>
      <c r="CLA3314" s="137"/>
      <c r="CLB3314" s="137"/>
      <c r="CLC3314" s="137"/>
      <c r="CLD3314" s="137"/>
      <c r="CLE3314" s="137"/>
      <c r="CLF3314" s="137"/>
      <c r="CLG3314" s="137"/>
      <c r="CLH3314" s="137"/>
      <c r="CLI3314" s="137"/>
      <c r="CLJ3314" s="137"/>
      <c r="CLK3314" s="137"/>
      <c r="CLL3314" s="137"/>
      <c r="CLM3314" s="137"/>
      <c r="CLN3314" s="137"/>
      <c r="CLO3314" s="137"/>
      <c r="CLP3314" s="137"/>
      <c r="CLQ3314" s="137"/>
      <c r="CLR3314" s="137"/>
      <c r="CLS3314" s="137"/>
      <c r="CLT3314" s="137"/>
      <c r="CLU3314" s="137"/>
      <c r="CLV3314" s="137"/>
      <c r="CLW3314" s="137"/>
      <c r="CLX3314" s="137"/>
      <c r="CLY3314" s="137"/>
      <c r="CLZ3314" s="137"/>
      <c r="CMA3314" s="137"/>
      <c r="CMB3314" s="137"/>
      <c r="CMC3314" s="137"/>
      <c r="CMD3314" s="137"/>
      <c r="CME3314" s="137"/>
      <c r="CMF3314" s="137"/>
      <c r="CMG3314" s="137"/>
      <c r="CMH3314" s="137"/>
      <c r="CMI3314" s="137"/>
      <c r="CMJ3314" s="137"/>
      <c r="CMK3314" s="137"/>
      <c r="CML3314" s="137"/>
      <c r="CMM3314" s="137"/>
      <c r="CMN3314" s="137"/>
      <c r="CMO3314" s="137"/>
      <c r="CMP3314" s="137"/>
      <c r="CMQ3314" s="137"/>
      <c r="CMR3314" s="137"/>
      <c r="CMS3314" s="137"/>
      <c r="CMT3314" s="137"/>
      <c r="CMU3314" s="137"/>
      <c r="CMV3314" s="137"/>
      <c r="CMW3314" s="137"/>
      <c r="CMX3314" s="137"/>
      <c r="CMY3314" s="137"/>
      <c r="CMZ3314" s="137"/>
      <c r="CNA3314" s="137"/>
      <c r="CNB3314" s="137"/>
      <c r="CNC3314" s="137"/>
      <c r="CND3314" s="137"/>
      <c r="CNE3314" s="137"/>
      <c r="CNF3314" s="137"/>
      <c r="CNG3314" s="137"/>
      <c r="CNH3314" s="137"/>
      <c r="CNI3314" s="137"/>
      <c r="CNJ3314" s="137"/>
      <c r="CNK3314" s="137"/>
      <c r="CNL3314" s="137"/>
      <c r="CNM3314" s="137"/>
      <c r="CNN3314" s="137"/>
      <c r="CNO3314" s="137"/>
      <c r="CNP3314" s="137"/>
      <c r="CNQ3314" s="137"/>
      <c r="CNR3314" s="137"/>
      <c r="CNS3314" s="137"/>
      <c r="CNT3314" s="137"/>
      <c r="CNU3314" s="137"/>
      <c r="CNV3314" s="137"/>
      <c r="CNW3314" s="137"/>
      <c r="CNX3314" s="137"/>
      <c r="CNY3314" s="137"/>
      <c r="CNZ3314" s="137"/>
      <c r="COA3314" s="137"/>
      <c r="COB3314" s="137"/>
      <c r="COC3314" s="137"/>
      <c r="COD3314" s="137"/>
      <c r="COE3314" s="137"/>
      <c r="COF3314" s="137"/>
      <c r="COG3314" s="137"/>
      <c r="COH3314" s="137"/>
      <c r="COI3314" s="137"/>
      <c r="COJ3314" s="137"/>
      <c r="COK3314" s="137"/>
      <c r="COL3314" s="137"/>
      <c r="COM3314" s="137"/>
      <c r="CON3314" s="137"/>
      <c r="COO3314" s="137"/>
      <c r="COP3314" s="137"/>
      <c r="COQ3314" s="137"/>
      <c r="COR3314" s="137"/>
      <c r="COS3314" s="137"/>
      <c r="COT3314" s="137"/>
      <c r="COU3314" s="137"/>
      <c r="COV3314" s="137"/>
      <c r="COW3314" s="137"/>
      <c r="COX3314" s="137"/>
      <c r="COY3314" s="137"/>
      <c r="COZ3314" s="137"/>
      <c r="CPA3314" s="137"/>
      <c r="CPB3314" s="137"/>
      <c r="CPC3314" s="137"/>
      <c r="CPD3314" s="137"/>
      <c r="CPE3314" s="137"/>
      <c r="CPF3314" s="137"/>
      <c r="CPG3314" s="137"/>
      <c r="CPH3314" s="137"/>
      <c r="CPI3314" s="137"/>
      <c r="CPJ3314" s="137"/>
      <c r="CPK3314" s="137"/>
      <c r="CPL3314" s="137"/>
      <c r="CPM3314" s="137"/>
      <c r="CPN3314" s="137"/>
      <c r="CPO3314" s="137"/>
      <c r="CPP3314" s="137"/>
      <c r="CPQ3314" s="137"/>
      <c r="CPR3314" s="137"/>
      <c r="CPS3314" s="137"/>
      <c r="CPT3314" s="137"/>
      <c r="CPU3314" s="137"/>
      <c r="CPV3314" s="137"/>
      <c r="CPW3314" s="137"/>
      <c r="CPX3314" s="137"/>
      <c r="CPY3314" s="137"/>
      <c r="CPZ3314" s="137"/>
      <c r="CQA3314" s="137"/>
      <c r="CQB3314" s="137"/>
      <c r="CQC3314" s="137"/>
      <c r="CQD3314" s="137"/>
      <c r="CQE3314" s="137"/>
      <c r="CQF3314" s="137"/>
      <c r="CQG3314" s="137"/>
      <c r="CQH3314" s="137"/>
      <c r="CQI3314" s="137"/>
      <c r="CQJ3314" s="137"/>
      <c r="CQK3314" s="137"/>
      <c r="CQL3314" s="137"/>
      <c r="CQM3314" s="137"/>
      <c r="CQN3314" s="137"/>
      <c r="CQO3314" s="137"/>
      <c r="CQP3314" s="137"/>
      <c r="CQQ3314" s="137"/>
      <c r="CQR3314" s="137"/>
      <c r="CQS3314" s="137"/>
      <c r="CQT3314" s="137"/>
      <c r="CQU3314" s="137"/>
      <c r="CQV3314" s="137"/>
      <c r="CQW3314" s="137"/>
      <c r="CQX3314" s="137"/>
      <c r="CQY3314" s="137"/>
      <c r="CQZ3314" s="137"/>
      <c r="CRA3314" s="137"/>
      <c r="CRB3314" s="137"/>
      <c r="CRC3314" s="137"/>
      <c r="CRD3314" s="137"/>
      <c r="CRE3314" s="137"/>
      <c r="CRF3314" s="137"/>
      <c r="CRG3314" s="137"/>
      <c r="CRH3314" s="137"/>
      <c r="CRI3314" s="137"/>
      <c r="CRJ3314" s="137"/>
      <c r="CRK3314" s="137"/>
      <c r="CRL3314" s="137"/>
      <c r="CRM3314" s="137"/>
      <c r="CRN3314" s="137"/>
      <c r="CRO3314" s="137"/>
      <c r="CRP3314" s="137"/>
      <c r="CRQ3314" s="137"/>
      <c r="CRR3314" s="137"/>
      <c r="CRS3314" s="137"/>
      <c r="CRT3314" s="137"/>
      <c r="CRU3314" s="137"/>
      <c r="CRV3314" s="137"/>
      <c r="CRW3314" s="137"/>
      <c r="CRX3314" s="137"/>
      <c r="CRY3314" s="137"/>
      <c r="CRZ3314" s="137"/>
      <c r="CSA3314" s="137"/>
      <c r="CSB3314" s="137"/>
      <c r="CSC3314" s="137"/>
      <c r="CSD3314" s="137"/>
      <c r="CSE3314" s="137"/>
      <c r="CSF3314" s="137"/>
      <c r="CSG3314" s="137"/>
      <c r="CSH3314" s="137"/>
      <c r="CSI3314" s="137"/>
      <c r="CSJ3314" s="137"/>
      <c r="CSK3314" s="137"/>
      <c r="CSL3314" s="137"/>
      <c r="CSM3314" s="137"/>
      <c r="CSN3314" s="137"/>
      <c r="CSO3314" s="137"/>
      <c r="CSP3314" s="137"/>
      <c r="CSQ3314" s="137"/>
      <c r="CSR3314" s="137"/>
      <c r="CSS3314" s="137"/>
      <c r="CST3314" s="137"/>
      <c r="CSU3314" s="137"/>
      <c r="CSV3314" s="137"/>
      <c r="CSW3314" s="137"/>
      <c r="CSX3314" s="137"/>
      <c r="CSY3314" s="137"/>
      <c r="CSZ3314" s="137"/>
      <c r="CTA3314" s="137"/>
      <c r="CTB3314" s="137"/>
      <c r="CTC3314" s="137"/>
      <c r="CTD3314" s="137"/>
      <c r="CTE3314" s="137"/>
      <c r="CTF3314" s="137"/>
      <c r="CTG3314" s="137"/>
      <c r="CTH3314" s="137"/>
      <c r="CTI3314" s="137"/>
      <c r="CTJ3314" s="137"/>
      <c r="CTK3314" s="137"/>
      <c r="CTL3314" s="137"/>
      <c r="CTM3314" s="137"/>
      <c r="CTN3314" s="137"/>
      <c r="CTO3314" s="137"/>
      <c r="CTP3314" s="137"/>
      <c r="CTQ3314" s="137"/>
      <c r="CTR3314" s="137"/>
      <c r="CTS3314" s="137"/>
      <c r="CTT3314" s="137"/>
      <c r="CTU3314" s="137"/>
      <c r="CTV3314" s="137"/>
      <c r="CTW3314" s="137"/>
      <c r="CTX3314" s="137"/>
      <c r="CTY3314" s="137"/>
      <c r="CTZ3314" s="137"/>
      <c r="CUA3314" s="137"/>
      <c r="CUB3314" s="137"/>
      <c r="CUC3314" s="137"/>
      <c r="CUD3314" s="137"/>
      <c r="CUE3314" s="137"/>
      <c r="CUF3314" s="137"/>
      <c r="CUG3314" s="137"/>
      <c r="CUH3314" s="137"/>
      <c r="CUI3314" s="137"/>
      <c r="CUJ3314" s="137"/>
      <c r="CUK3314" s="137"/>
      <c r="CUL3314" s="137"/>
      <c r="CUM3314" s="137"/>
      <c r="CUN3314" s="137"/>
      <c r="CUO3314" s="137"/>
      <c r="CUP3314" s="137"/>
      <c r="CUQ3314" s="137"/>
      <c r="CUR3314" s="137"/>
      <c r="CUS3314" s="137"/>
      <c r="CUT3314" s="137"/>
      <c r="CUU3314" s="137"/>
      <c r="CUV3314" s="137"/>
      <c r="CUW3314" s="137"/>
      <c r="CUX3314" s="137"/>
      <c r="CUY3314" s="137"/>
      <c r="CUZ3314" s="137"/>
      <c r="CVA3314" s="137"/>
      <c r="CVB3314" s="137"/>
      <c r="CVC3314" s="137"/>
      <c r="CVD3314" s="137"/>
      <c r="CVE3314" s="137"/>
      <c r="CVF3314" s="137"/>
      <c r="CVG3314" s="137"/>
      <c r="CVH3314" s="137"/>
      <c r="CVI3314" s="137"/>
      <c r="CVJ3314" s="137"/>
      <c r="CVK3314" s="137"/>
      <c r="CVL3314" s="137"/>
      <c r="CVM3314" s="137"/>
      <c r="CVN3314" s="137"/>
      <c r="CVO3314" s="137"/>
      <c r="CVP3314" s="137"/>
      <c r="CVQ3314" s="137"/>
      <c r="CVR3314" s="137"/>
      <c r="CVS3314" s="137"/>
      <c r="CVT3314" s="137"/>
      <c r="CVU3314" s="137"/>
      <c r="CVV3314" s="137"/>
      <c r="CVW3314" s="137"/>
      <c r="CVX3314" s="137"/>
      <c r="CVY3314" s="137"/>
      <c r="CVZ3314" s="137"/>
      <c r="CWA3314" s="137"/>
      <c r="CWB3314" s="137"/>
      <c r="CWC3314" s="137"/>
      <c r="CWD3314" s="137"/>
      <c r="CWE3314" s="137"/>
      <c r="CWF3314" s="137"/>
      <c r="CWG3314" s="137"/>
      <c r="CWH3314" s="137"/>
      <c r="CWI3314" s="137"/>
      <c r="CWJ3314" s="137"/>
      <c r="CWK3314" s="137"/>
      <c r="CWL3314" s="137"/>
      <c r="CWM3314" s="137"/>
      <c r="CWN3314" s="137"/>
      <c r="CWO3314" s="137"/>
      <c r="CWP3314" s="137"/>
      <c r="CWQ3314" s="137"/>
      <c r="CWR3314" s="137"/>
      <c r="CWS3314" s="137"/>
      <c r="CWT3314" s="137"/>
      <c r="CWU3314" s="137"/>
      <c r="CWV3314" s="137"/>
      <c r="CWW3314" s="137"/>
      <c r="CWX3314" s="137"/>
      <c r="CWY3314" s="137"/>
      <c r="CWZ3314" s="137"/>
      <c r="CXA3314" s="137"/>
      <c r="CXB3314" s="137"/>
      <c r="CXC3314" s="137"/>
      <c r="CXD3314" s="137"/>
      <c r="CXE3314" s="137"/>
      <c r="CXF3314" s="137"/>
      <c r="CXG3314" s="137"/>
      <c r="CXH3314" s="137"/>
      <c r="CXI3314" s="137"/>
      <c r="CXJ3314" s="137"/>
      <c r="CXK3314" s="137"/>
      <c r="CXL3314" s="137"/>
      <c r="CXM3314" s="137"/>
      <c r="CXN3314" s="137"/>
      <c r="CXO3314" s="137"/>
      <c r="CXP3314" s="137"/>
      <c r="CXQ3314" s="137"/>
      <c r="CXR3314" s="137"/>
      <c r="CXS3314" s="137"/>
      <c r="CXT3314" s="137"/>
      <c r="CXU3314" s="137"/>
      <c r="CXV3314" s="137"/>
      <c r="CXW3314" s="137"/>
      <c r="CXX3314" s="137"/>
      <c r="CXY3314" s="137"/>
      <c r="CXZ3314" s="137"/>
      <c r="CYA3314" s="137"/>
      <c r="CYB3314" s="137"/>
      <c r="CYC3314" s="137"/>
      <c r="CYD3314" s="137"/>
      <c r="CYE3314" s="137"/>
      <c r="CYF3314" s="137"/>
      <c r="CYG3314" s="137"/>
      <c r="CYH3314" s="137"/>
      <c r="CYI3314" s="137"/>
      <c r="CYJ3314" s="137"/>
      <c r="CYK3314" s="137"/>
      <c r="CYL3314" s="137"/>
      <c r="CYM3314" s="137"/>
      <c r="CYN3314" s="137"/>
      <c r="CYO3314" s="137"/>
      <c r="CYP3314" s="137"/>
      <c r="CYQ3314" s="137"/>
      <c r="CYR3314" s="137"/>
      <c r="CYS3314" s="137"/>
      <c r="CYT3314" s="137"/>
      <c r="CYU3314" s="137"/>
      <c r="CYV3314" s="137"/>
      <c r="CYW3314" s="137"/>
      <c r="CYX3314" s="137"/>
      <c r="CYY3314" s="137"/>
      <c r="CYZ3314" s="137"/>
      <c r="CZA3314" s="137"/>
      <c r="CZB3314" s="137"/>
      <c r="CZC3314" s="137"/>
      <c r="CZD3314" s="137"/>
      <c r="CZE3314" s="137"/>
      <c r="CZF3314" s="137"/>
      <c r="CZG3314" s="137"/>
      <c r="CZH3314" s="137"/>
      <c r="CZI3314" s="137"/>
      <c r="CZJ3314" s="137"/>
      <c r="CZK3314" s="137"/>
      <c r="CZL3314" s="137"/>
      <c r="CZM3314" s="137"/>
      <c r="CZN3314" s="137"/>
      <c r="CZO3314" s="137"/>
      <c r="CZP3314" s="137"/>
      <c r="CZQ3314" s="137"/>
      <c r="CZR3314" s="137"/>
      <c r="CZS3314" s="137"/>
      <c r="CZT3314" s="137"/>
      <c r="CZU3314" s="137"/>
      <c r="CZV3314" s="137"/>
      <c r="CZW3314" s="137"/>
      <c r="CZX3314" s="137"/>
      <c r="CZY3314" s="137"/>
      <c r="CZZ3314" s="137"/>
      <c r="DAA3314" s="137"/>
      <c r="DAB3314" s="137"/>
      <c r="DAC3314" s="137"/>
      <c r="DAD3314" s="137"/>
      <c r="DAE3314" s="137"/>
      <c r="DAF3314" s="137"/>
      <c r="DAG3314" s="137"/>
      <c r="DAH3314" s="137"/>
      <c r="DAI3314" s="137"/>
      <c r="DAJ3314" s="137"/>
      <c r="DAK3314" s="137"/>
      <c r="DAL3314" s="137"/>
      <c r="DAM3314" s="137"/>
      <c r="DAN3314" s="137"/>
      <c r="DAO3314" s="137"/>
      <c r="DAP3314" s="137"/>
      <c r="DAQ3314" s="137"/>
      <c r="DAR3314" s="137"/>
      <c r="DAS3314" s="137"/>
      <c r="DAT3314" s="137"/>
      <c r="DAU3314" s="137"/>
      <c r="DAV3314" s="137"/>
      <c r="DAW3314" s="137"/>
      <c r="DAX3314" s="137"/>
      <c r="DAY3314" s="137"/>
      <c r="DAZ3314" s="137"/>
      <c r="DBA3314" s="137"/>
      <c r="DBB3314" s="137"/>
      <c r="DBC3314" s="137"/>
      <c r="DBD3314" s="137"/>
      <c r="DBE3314" s="137"/>
      <c r="DBF3314" s="137"/>
      <c r="DBG3314" s="137"/>
      <c r="DBH3314" s="137"/>
      <c r="DBI3314" s="137"/>
      <c r="DBJ3314" s="137"/>
      <c r="DBK3314" s="137"/>
      <c r="DBL3314" s="137"/>
      <c r="DBM3314" s="137"/>
      <c r="DBN3314" s="137"/>
      <c r="DBO3314" s="137"/>
      <c r="DBP3314" s="137"/>
      <c r="DBQ3314" s="137"/>
      <c r="DBR3314" s="137"/>
      <c r="DBS3314" s="137"/>
      <c r="DBT3314" s="137"/>
      <c r="DBU3314" s="137"/>
      <c r="DBV3314" s="137"/>
      <c r="DBW3314" s="137"/>
      <c r="DBX3314" s="137"/>
      <c r="DBY3314" s="137"/>
      <c r="DBZ3314" s="137"/>
      <c r="DCA3314" s="137"/>
      <c r="DCB3314" s="137"/>
      <c r="DCC3314" s="137"/>
      <c r="DCD3314" s="137"/>
      <c r="DCE3314" s="137"/>
      <c r="DCF3314" s="137"/>
      <c r="DCG3314" s="137"/>
      <c r="DCH3314" s="137"/>
      <c r="DCI3314" s="137"/>
      <c r="DCJ3314" s="137"/>
      <c r="DCK3314" s="137"/>
      <c r="DCL3314" s="137"/>
      <c r="DCM3314" s="137"/>
      <c r="DCN3314" s="137"/>
      <c r="DCO3314" s="137"/>
      <c r="DCP3314" s="137"/>
      <c r="DCQ3314" s="137"/>
      <c r="DCR3314" s="137"/>
      <c r="DCS3314" s="137"/>
      <c r="DCT3314" s="137"/>
      <c r="DCU3314" s="137"/>
      <c r="DCV3314" s="137"/>
      <c r="DCW3314" s="137"/>
      <c r="DCX3314" s="137"/>
      <c r="DCY3314" s="137"/>
      <c r="DCZ3314" s="137"/>
      <c r="DDA3314" s="137"/>
      <c r="DDB3314" s="137"/>
      <c r="DDC3314" s="137"/>
      <c r="DDD3314" s="137"/>
      <c r="DDE3314" s="137"/>
      <c r="DDF3314" s="137"/>
      <c r="DDG3314" s="137"/>
      <c r="DDH3314" s="137"/>
      <c r="DDI3314" s="137"/>
      <c r="DDJ3314" s="137"/>
      <c r="DDK3314" s="137"/>
      <c r="DDL3314" s="137"/>
      <c r="DDM3314" s="137"/>
      <c r="DDN3314" s="137"/>
      <c r="DDO3314" s="137"/>
      <c r="DDP3314" s="137"/>
      <c r="DDQ3314" s="137"/>
      <c r="DDR3314" s="137"/>
      <c r="DDS3314" s="137"/>
      <c r="DDT3314" s="137"/>
      <c r="DDU3314" s="137"/>
      <c r="DDV3314" s="137"/>
      <c r="DDW3314" s="137"/>
      <c r="DDX3314" s="137"/>
      <c r="DDY3314" s="137"/>
      <c r="DDZ3314" s="137"/>
      <c r="DEA3314" s="137"/>
      <c r="DEB3314" s="137"/>
      <c r="DEC3314" s="137"/>
      <c r="DED3314" s="137"/>
      <c r="DEE3314" s="137"/>
      <c r="DEF3314" s="137"/>
      <c r="DEG3314" s="137"/>
      <c r="DEH3314" s="137"/>
      <c r="DEI3314" s="137"/>
      <c r="DEJ3314" s="137"/>
      <c r="DEK3314" s="137"/>
      <c r="DEL3314" s="137"/>
      <c r="DEM3314" s="137"/>
      <c r="DEN3314" s="137"/>
      <c r="DEO3314" s="137"/>
      <c r="DEP3314" s="137"/>
      <c r="DEQ3314" s="137"/>
      <c r="DER3314" s="137"/>
      <c r="DES3314" s="137"/>
      <c r="DET3314" s="137"/>
      <c r="DEU3314" s="137"/>
      <c r="DEV3314" s="137"/>
      <c r="DEW3314" s="137"/>
      <c r="DEX3314" s="137"/>
      <c r="DEY3314" s="137"/>
      <c r="DEZ3314" s="137"/>
      <c r="DFA3314" s="137"/>
      <c r="DFB3314" s="137"/>
      <c r="DFC3314" s="137"/>
      <c r="DFD3314" s="137"/>
      <c r="DFE3314" s="137"/>
      <c r="DFF3314" s="137"/>
      <c r="DFG3314" s="137"/>
      <c r="DFH3314" s="137"/>
      <c r="DFI3314" s="137"/>
      <c r="DFJ3314" s="137"/>
      <c r="DFK3314" s="137"/>
      <c r="DFL3314" s="137"/>
      <c r="DFM3314" s="137"/>
      <c r="DFN3314" s="137"/>
      <c r="DFO3314" s="137"/>
      <c r="DFP3314" s="137"/>
      <c r="DFQ3314" s="137"/>
      <c r="DFR3314" s="137"/>
      <c r="DFS3314" s="137"/>
      <c r="DFT3314" s="137"/>
      <c r="DFU3314" s="137"/>
      <c r="DFV3314" s="137"/>
      <c r="DFW3314" s="137"/>
      <c r="DFX3314" s="137"/>
      <c r="DFY3314" s="137"/>
      <c r="DFZ3314" s="137"/>
      <c r="DGA3314" s="137"/>
      <c r="DGB3314" s="137"/>
      <c r="DGC3314" s="137"/>
      <c r="DGD3314" s="137"/>
      <c r="DGE3314" s="137"/>
      <c r="DGF3314" s="137"/>
      <c r="DGG3314" s="137"/>
      <c r="DGH3314" s="137"/>
      <c r="DGI3314" s="137"/>
      <c r="DGJ3314" s="137"/>
      <c r="DGK3314" s="137"/>
      <c r="DGL3314" s="137"/>
      <c r="DGM3314" s="137"/>
      <c r="DGN3314" s="137"/>
      <c r="DGO3314" s="137"/>
      <c r="DGP3314" s="137"/>
      <c r="DGQ3314" s="137"/>
      <c r="DGR3314" s="137"/>
      <c r="DGS3314" s="137"/>
      <c r="DGT3314" s="137"/>
      <c r="DGU3314" s="137"/>
      <c r="DGV3314" s="137"/>
      <c r="DGW3314" s="137"/>
      <c r="DGX3314" s="137"/>
      <c r="DGY3314" s="137"/>
      <c r="DGZ3314" s="137"/>
      <c r="DHA3314" s="137"/>
      <c r="DHB3314" s="137"/>
      <c r="DHC3314" s="137"/>
      <c r="DHD3314" s="137"/>
      <c r="DHE3314" s="137"/>
      <c r="DHF3314" s="137"/>
      <c r="DHG3314" s="137"/>
      <c r="DHH3314" s="137"/>
      <c r="DHI3314" s="137"/>
      <c r="DHJ3314" s="137"/>
      <c r="DHK3314" s="137"/>
      <c r="DHL3314" s="137"/>
      <c r="DHM3314" s="137"/>
      <c r="DHN3314" s="137"/>
      <c r="DHO3314" s="137"/>
    </row>
    <row r="3315" spans="1:2927" s="148" customFormat="1" ht="26.4" customHeight="1" outlineLevel="1" x14ac:dyDescent="0.35">
      <c r="A3315" s="83" t="s">
        <v>4569</v>
      </c>
      <c r="B3315" s="84" t="s">
        <v>76</v>
      </c>
      <c r="C3315" s="85"/>
      <c r="D3315" s="86"/>
      <c r="E3315" s="101"/>
      <c r="F3315" s="101"/>
      <c r="G3315" s="101"/>
      <c r="H3315" s="101"/>
      <c r="I3315" s="101">
        <f t="shared" si="201"/>
        <v>0</v>
      </c>
      <c r="J3315" s="101"/>
      <c r="K3315" s="101"/>
      <c r="L3315" s="101"/>
      <c r="M3315" s="101"/>
      <c r="N3315" s="101">
        <f t="shared" si="200"/>
        <v>0</v>
      </c>
      <c r="O3315" s="88">
        <v>46099</v>
      </c>
      <c r="P3315" s="88">
        <v>46106</v>
      </c>
      <c r="Q3315" s="89">
        <v>0.03</v>
      </c>
      <c r="R3315" s="90" t="s">
        <v>33</v>
      </c>
      <c r="S3315" s="91"/>
      <c r="T3315" s="91"/>
      <c r="U3315" s="102"/>
      <c r="V3315" s="137"/>
      <c r="W3315" s="137"/>
      <c r="X3315" s="137"/>
      <c r="Y3315" s="137"/>
      <c r="Z3315" s="137"/>
      <c r="AA3315" s="137"/>
      <c r="AB3315" s="137"/>
      <c r="AC3315" s="137"/>
      <c r="AD3315" s="137"/>
      <c r="AE3315" s="137"/>
      <c r="AF3315" s="137"/>
      <c r="AG3315" s="137"/>
      <c r="AH3315" s="137"/>
      <c r="AI3315" s="137"/>
      <c r="AJ3315" s="137"/>
      <c r="AK3315" s="137"/>
      <c r="AL3315" s="137"/>
      <c r="AM3315" s="137"/>
      <c r="AN3315" s="137"/>
      <c r="AO3315" s="137"/>
      <c r="AP3315" s="137"/>
      <c r="AQ3315" s="137"/>
      <c r="AR3315" s="137"/>
      <c r="AS3315" s="137"/>
      <c r="AT3315" s="137"/>
      <c r="AU3315" s="137"/>
      <c r="AV3315" s="137"/>
      <c r="AW3315" s="137"/>
      <c r="AX3315" s="137"/>
      <c r="AY3315" s="137"/>
      <c r="AZ3315" s="137"/>
      <c r="BA3315" s="137"/>
      <c r="BB3315" s="137"/>
      <c r="BC3315" s="137"/>
      <c r="BD3315" s="137"/>
      <c r="BE3315" s="137"/>
      <c r="BF3315" s="137"/>
      <c r="BG3315" s="137"/>
      <c r="BH3315" s="137"/>
      <c r="BI3315" s="137"/>
      <c r="BJ3315" s="137"/>
      <c r="BK3315" s="137"/>
      <c r="BL3315" s="137"/>
      <c r="BM3315" s="137"/>
      <c r="BN3315" s="137"/>
      <c r="BO3315" s="137"/>
      <c r="BP3315" s="137"/>
      <c r="BQ3315" s="137"/>
      <c r="BR3315" s="137"/>
      <c r="BS3315" s="137"/>
      <c r="BT3315" s="137"/>
      <c r="BU3315" s="137"/>
      <c r="BV3315" s="137"/>
      <c r="BW3315" s="137"/>
      <c r="BX3315" s="137"/>
      <c r="BY3315" s="137"/>
      <c r="BZ3315" s="137"/>
      <c r="CA3315" s="137"/>
      <c r="CB3315" s="137"/>
      <c r="CC3315" s="137"/>
      <c r="CD3315" s="137"/>
      <c r="CE3315" s="137"/>
      <c r="CF3315" s="137"/>
      <c r="CG3315" s="137"/>
      <c r="CH3315" s="137"/>
      <c r="CI3315" s="137"/>
      <c r="CJ3315" s="137"/>
      <c r="CK3315" s="137"/>
      <c r="CL3315" s="137"/>
      <c r="CM3315" s="137"/>
      <c r="CN3315" s="137"/>
      <c r="CO3315" s="137"/>
      <c r="CP3315" s="137"/>
      <c r="CQ3315" s="137"/>
      <c r="CR3315" s="137"/>
      <c r="CS3315" s="137"/>
      <c r="CT3315" s="137"/>
      <c r="CU3315" s="137"/>
      <c r="CV3315" s="137"/>
      <c r="CW3315" s="137"/>
      <c r="CX3315" s="137"/>
      <c r="CY3315" s="137"/>
      <c r="CZ3315" s="137"/>
      <c r="DA3315" s="137"/>
      <c r="DB3315" s="137"/>
      <c r="DC3315" s="137"/>
      <c r="DD3315" s="137"/>
      <c r="DE3315" s="137"/>
      <c r="DF3315" s="137"/>
      <c r="DG3315" s="137"/>
      <c r="DH3315" s="137"/>
      <c r="DI3315" s="137"/>
      <c r="DJ3315" s="137"/>
      <c r="DK3315" s="137"/>
      <c r="DL3315" s="137"/>
      <c r="DM3315" s="137"/>
      <c r="DN3315" s="137"/>
      <c r="DO3315" s="137"/>
      <c r="DP3315" s="137"/>
      <c r="DQ3315" s="137"/>
      <c r="DR3315" s="137"/>
      <c r="DS3315" s="137"/>
      <c r="DT3315" s="137"/>
      <c r="DU3315" s="137"/>
      <c r="DV3315" s="137"/>
      <c r="DW3315" s="137"/>
      <c r="DX3315" s="137"/>
      <c r="DY3315" s="137"/>
      <c r="DZ3315" s="137"/>
      <c r="EA3315" s="137"/>
      <c r="EB3315" s="137"/>
      <c r="EC3315" s="137"/>
      <c r="ED3315" s="137"/>
      <c r="EE3315" s="137"/>
      <c r="EF3315" s="137"/>
      <c r="EG3315" s="137"/>
      <c r="EH3315" s="137"/>
      <c r="EI3315" s="137"/>
      <c r="EJ3315" s="137"/>
      <c r="EK3315" s="137"/>
      <c r="EL3315" s="137"/>
      <c r="EM3315" s="137"/>
      <c r="EN3315" s="137"/>
      <c r="EO3315" s="137"/>
      <c r="EP3315" s="137"/>
      <c r="EQ3315" s="137"/>
      <c r="ER3315" s="137"/>
      <c r="ES3315" s="137"/>
      <c r="ET3315" s="137"/>
      <c r="EU3315" s="137"/>
      <c r="EV3315" s="137"/>
      <c r="EW3315" s="137"/>
      <c r="EX3315" s="137"/>
      <c r="EY3315" s="137"/>
      <c r="EZ3315" s="137"/>
      <c r="FA3315" s="137"/>
      <c r="FB3315" s="137"/>
      <c r="FC3315" s="137"/>
      <c r="FD3315" s="137"/>
      <c r="FE3315" s="137"/>
      <c r="FF3315" s="137"/>
      <c r="FG3315" s="137"/>
      <c r="FH3315" s="137"/>
      <c r="FI3315" s="137"/>
      <c r="FJ3315" s="137"/>
      <c r="FK3315" s="137"/>
      <c r="FL3315" s="137"/>
      <c r="FM3315" s="137"/>
      <c r="FN3315" s="137"/>
      <c r="FO3315" s="137"/>
      <c r="FP3315" s="137"/>
      <c r="FQ3315" s="137"/>
      <c r="FR3315" s="137"/>
      <c r="FS3315" s="137"/>
      <c r="FT3315" s="137"/>
      <c r="FU3315" s="137"/>
      <c r="FV3315" s="137"/>
      <c r="FW3315" s="137"/>
      <c r="FX3315" s="137"/>
      <c r="FY3315" s="137"/>
      <c r="FZ3315" s="137"/>
      <c r="GA3315" s="137"/>
      <c r="GB3315" s="137"/>
      <c r="GC3315" s="137"/>
      <c r="GD3315" s="137"/>
      <c r="GE3315" s="137"/>
      <c r="GF3315" s="137"/>
      <c r="GG3315" s="137"/>
      <c r="GH3315" s="137"/>
      <c r="GI3315" s="137"/>
      <c r="GJ3315" s="137"/>
      <c r="GK3315" s="137"/>
      <c r="GL3315" s="137"/>
      <c r="GM3315" s="137"/>
      <c r="GN3315" s="137"/>
      <c r="GO3315" s="137"/>
      <c r="GP3315" s="137"/>
      <c r="GQ3315" s="137"/>
      <c r="GR3315" s="137"/>
      <c r="GS3315" s="137"/>
      <c r="GT3315" s="137"/>
      <c r="GU3315" s="137"/>
      <c r="GV3315" s="137"/>
      <c r="GW3315" s="137"/>
      <c r="GX3315" s="137"/>
      <c r="GY3315" s="137"/>
      <c r="GZ3315" s="137"/>
      <c r="HA3315" s="137"/>
      <c r="HB3315" s="137"/>
      <c r="HC3315" s="137"/>
      <c r="HD3315" s="137"/>
      <c r="HE3315" s="137"/>
      <c r="HF3315" s="137"/>
      <c r="HG3315" s="137"/>
      <c r="HH3315" s="137"/>
      <c r="HI3315" s="137"/>
      <c r="HJ3315" s="137"/>
      <c r="HK3315" s="137"/>
      <c r="HL3315" s="137"/>
      <c r="HM3315" s="137"/>
      <c r="HN3315" s="137"/>
      <c r="HO3315" s="137"/>
      <c r="HP3315" s="137"/>
      <c r="HQ3315" s="137"/>
      <c r="HR3315" s="137"/>
      <c r="HS3315" s="137"/>
      <c r="HT3315" s="137"/>
      <c r="HU3315" s="137"/>
      <c r="HV3315" s="137"/>
      <c r="HW3315" s="137"/>
      <c r="HX3315" s="137"/>
      <c r="HY3315" s="137"/>
      <c r="HZ3315" s="137"/>
      <c r="IA3315" s="137"/>
      <c r="IB3315" s="137"/>
      <c r="IC3315" s="137"/>
      <c r="ID3315" s="137"/>
      <c r="IE3315" s="137"/>
      <c r="IF3315" s="137"/>
      <c r="IG3315" s="137"/>
      <c r="IH3315" s="137"/>
      <c r="II3315" s="137"/>
      <c r="IJ3315" s="137"/>
      <c r="IK3315" s="137"/>
      <c r="IL3315" s="137"/>
      <c r="IM3315" s="137"/>
      <c r="IN3315" s="137"/>
      <c r="IO3315" s="137"/>
      <c r="IP3315" s="137"/>
      <c r="IQ3315" s="137"/>
      <c r="IR3315" s="137"/>
      <c r="IS3315" s="137"/>
      <c r="IT3315" s="137"/>
      <c r="IU3315" s="137"/>
      <c r="IV3315" s="137"/>
      <c r="IW3315" s="137"/>
      <c r="IX3315" s="137"/>
      <c r="IY3315" s="137"/>
      <c r="IZ3315" s="137"/>
      <c r="JA3315" s="137"/>
      <c r="JB3315" s="137"/>
      <c r="JC3315" s="137"/>
      <c r="JD3315" s="137"/>
      <c r="JE3315" s="137"/>
      <c r="JF3315" s="137"/>
      <c r="JG3315" s="137"/>
      <c r="JH3315" s="137"/>
      <c r="JI3315" s="137"/>
      <c r="JJ3315" s="137"/>
      <c r="JK3315" s="137"/>
      <c r="JL3315" s="137"/>
      <c r="JM3315" s="137"/>
      <c r="JN3315" s="137"/>
      <c r="JO3315" s="137"/>
      <c r="JP3315" s="137"/>
      <c r="JQ3315" s="137"/>
      <c r="JR3315" s="137"/>
      <c r="JS3315" s="137"/>
      <c r="JT3315" s="137"/>
      <c r="JU3315" s="137"/>
      <c r="JV3315" s="137"/>
      <c r="JW3315" s="137"/>
      <c r="JX3315" s="137"/>
      <c r="JY3315" s="137"/>
      <c r="JZ3315" s="137"/>
      <c r="KA3315" s="137"/>
      <c r="KB3315" s="137"/>
      <c r="KC3315" s="137"/>
      <c r="KD3315" s="137"/>
      <c r="KE3315" s="137"/>
      <c r="KF3315" s="137"/>
      <c r="KG3315" s="137"/>
      <c r="KH3315" s="137"/>
      <c r="KI3315" s="137"/>
      <c r="KJ3315" s="137"/>
      <c r="KK3315" s="137"/>
      <c r="KL3315" s="137"/>
      <c r="KM3315" s="137"/>
      <c r="KN3315" s="137"/>
      <c r="KO3315" s="137"/>
      <c r="KP3315" s="137"/>
      <c r="KQ3315" s="137"/>
      <c r="KR3315" s="137"/>
      <c r="KS3315" s="137"/>
      <c r="KT3315" s="137"/>
      <c r="KU3315" s="137"/>
      <c r="KV3315" s="137"/>
      <c r="KW3315" s="137"/>
      <c r="KX3315" s="137"/>
      <c r="KY3315" s="137"/>
      <c r="KZ3315" s="137"/>
      <c r="LA3315" s="137"/>
      <c r="LB3315" s="137"/>
      <c r="LC3315" s="137"/>
      <c r="LD3315" s="137"/>
      <c r="LE3315" s="137"/>
      <c r="LF3315" s="137"/>
      <c r="LG3315" s="137"/>
      <c r="LH3315" s="137"/>
      <c r="LI3315" s="137"/>
      <c r="LJ3315" s="137"/>
      <c r="LK3315" s="137"/>
      <c r="LL3315" s="137"/>
      <c r="LM3315" s="137"/>
      <c r="LN3315" s="137"/>
      <c r="LO3315" s="137"/>
      <c r="LP3315" s="137"/>
      <c r="LQ3315" s="137"/>
      <c r="LR3315" s="137"/>
      <c r="LS3315" s="137"/>
      <c r="LT3315" s="137"/>
      <c r="LU3315" s="137"/>
      <c r="LV3315" s="137"/>
      <c r="LW3315" s="137"/>
      <c r="LX3315" s="137"/>
      <c r="LY3315" s="137"/>
      <c r="LZ3315" s="137"/>
      <c r="MA3315" s="137"/>
      <c r="MB3315" s="137"/>
      <c r="MC3315" s="137"/>
      <c r="MD3315" s="137"/>
      <c r="ME3315" s="137"/>
      <c r="MF3315" s="137"/>
      <c r="MG3315" s="137"/>
      <c r="MH3315" s="137"/>
      <c r="MI3315" s="137"/>
      <c r="MJ3315" s="137"/>
      <c r="MK3315" s="137"/>
      <c r="ML3315" s="137"/>
      <c r="MM3315" s="137"/>
      <c r="MN3315" s="137"/>
      <c r="MO3315" s="137"/>
      <c r="MP3315" s="137"/>
      <c r="MQ3315" s="137"/>
      <c r="MR3315" s="137"/>
      <c r="MS3315" s="137"/>
      <c r="MT3315" s="137"/>
      <c r="MU3315" s="137"/>
      <c r="MV3315" s="137"/>
      <c r="MW3315" s="137"/>
      <c r="MX3315" s="137"/>
      <c r="MY3315" s="137"/>
      <c r="MZ3315" s="137"/>
      <c r="NA3315" s="137"/>
      <c r="NB3315" s="137"/>
      <c r="NC3315" s="137"/>
      <c r="ND3315" s="137"/>
      <c r="NE3315" s="137"/>
      <c r="NF3315" s="137"/>
      <c r="NG3315" s="137"/>
      <c r="NH3315" s="137"/>
      <c r="NI3315" s="137"/>
      <c r="NJ3315" s="137"/>
      <c r="NK3315" s="137"/>
      <c r="NL3315" s="137"/>
      <c r="NM3315" s="137"/>
      <c r="NN3315" s="137"/>
      <c r="NO3315" s="137"/>
      <c r="NP3315" s="137"/>
      <c r="NQ3315" s="137"/>
      <c r="NR3315" s="137"/>
      <c r="NS3315" s="137"/>
      <c r="NT3315" s="137"/>
      <c r="NU3315" s="137"/>
      <c r="NV3315" s="137"/>
      <c r="NW3315" s="137"/>
      <c r="NX3315" s="137"/>
      <c r="NY3315" s="137"/>
      <c r="NZ3315" s="137"/>
      <c r="OA3315" s="137"/>
      <c r="OB3315" s="137"/>
      <c r="OC3315" s="137"/>
      <c r="OD3315" s="137"/>
      <c r="OE3315" s="137"/>
      <c r="OF3315" s="137"/>
      <c r="OG3315" s="137"/>
      <c r="OH3315" s="137"/>
      <c r="OI3315" s="137"/>
      <c r="OJ3315" s="137"/>
      <c r="OK3315" s="137"/>
      <c r="OL3315" s="137"/>
      <c r="OM3315" s="137"/>
      <c r="ON3315" s="137"/>
      <c r="OO3315" s="137"/>
      <c r="OP3315" s="137"/>
      <c r="OQ3315" s="137"/>
      <c r="OR3315" s="137"/>
      <c r="OS3315" s="137"/>
      <c r="OT3315" s="137"/>
      <c r="OU3315" s="137"/>
      <c r="OV3315" s="137"/>
      <c r="OW3315" s="137"/>
      <c r="OX3315" s="137"/>
      <c r="OY3315" s="137"/>
      <c r="OZ3315" s="137"/>
      <c r="PA3315" s="137"/>
      <c r="PB3315" s="137"/>
      <c r="PC3315" s="137"/>
      <c r="PD3315" s="137"/>
      <c r="PE3315" s="137"/>
      <c r="PF3315" s="137"/>
      <c r="PG3315" s="137"/>
      <c r="PH3315" s="137"/>
      <c r="PI3315" s="137"/>
      <c r="PJ3315" s="137"/>
      <c r="PK3315" s="137"/>
      <c r="PL3315" s="137"/>
      <c r="PM3315" s="137"/>
      <c r="PN3315" s="137"/>
      <c r="PO3315" s="137"/>
      <c r="PP3315" s="137"/>
      <c r="PQ3315" s="137"/>
      <c r="PR3315" s="137"/>
      <c r="PS3315" s="137"/>
      <c r="PT3315" s="137"/>
      <c r="PU3315" s="137"/>
      <c r="PV3315" s="137"/>
      <c r="PW3315" s="137"/>
      <c r="PX3315" s="137"/>
      <c r="PY3315" s="137"/>
      <c r="PZ3315" s="137"/>
      <c r="QA3315" s="137"/>
      <c r="QB3315" s="137"/>
      <c r="QC3315" s="137"/>
      <c r="QD3315" s="137"/>
      <c r="QE3315" s="137"/>
      <c r="QF3315" s="137"/>
      <c r="QG3315" s="137"/>
      <c r="QH3315" s="137"/>
      <c r="QI3315" s="137"/>
      <c r="QJ3315" s="137"/>
      <c r="QK3315" s="137"/>
      <c r="QL3315" s="137"/>
      <c r="QM3315" s="137"/>
      <c r="QN3315" s="137"/>
      <c r="QO3315" s="137"/>
      <c r="QP3315" s="137"/>
      <c r="QQ3315" s="137"/>
      <c r="QR3315" s="137"/>
      <c r="QS3315" s="137"/>
      <c r="QT3315" s="137"/>
      <c r="QU3315" s="137"/>
      <c r="QV3315" s="137"/>
      <c r="QW3315" s="137"/>
      <c r="QX3315" s="137"/>
      <c r="QY3315" s="137"/>
      <c r="QZ3315" s="137"/>
      <c r="RA3315" s="137"/>
      <c r="RB3315" s="137"/>
      <c r="RC3315" s="137"/>
      <c r="RD3315" s="137"/>
      <c r="RE3315" s="137"/>
      <c r="RF3315" s="137"/>
      <c r="RG3315" s="137"/>
      <c r="RH3315" s="137"/>
      <c r="RI3315" s="137"/>
      <c r="RJ3315" s="137"/>
      <c r="RK3315" s="137"/>
      <c r="RL3315" s="137"/>
      <c r="RM3315" s="137"/>
      <c r="RN3315" s="137"/>
      <c r="RO3315" s="137"/>
      <c r="RP3315" s="137"/>
      <c r="RQ3315" s="137"/>
      <c r="RR3315" s="137"/>
      <c r="RS3315" s="137"/>
      <c r="RT3315" s="137"/>
      <c r="RU3315" s="137"/>
      <c r="RV3315" s="137"/>
      <c r="RW3315" s="137"/>
      <c r="RX3315" s="137"/>
      <c r="RY3315" s="137"/>
      <c r="RZ3315" s="137"/>
      <c r="SA3315" s="137"/>
      <c r="SB3315" s="137"/>
      <c r="SC3315" s="137"/>
      <c r="SD3315" s="137"/>
      <c r="SE3315" s="137"/>
      <c r="SF3315" s="137"/>
      <c r="SG3315" s="137"/>
      <c r="SH3315" s="137"/>
      <c r="SI3315" s="137"/>
      <c r="SJ3315" s="137"/>
      <c r="SK3315" s="137"/>
      <c r="SL3315" s="137"/>
      <c r="SM3315" s="137"/>
      <c r="SN3315" s="137"/>
      <c r="SO3315" s="137"/>
      <c r="SP3315" s="137"/>
      <c r="SQ3315" s="137"/>
      <c r="SR3315" s="137"/>
      <c r="SS3315" s="137"/>
      <c r="ST3315" s="137"/>
      <c r="SU3315" s="137"/>
      <c r="SV3315" s="137"/>
      <c r="SW3315" s="137"/>
      <c r="SX3315" s="137"/>
      <c r="SY3315" s="137"/>
      <c r="SZ3315" s="137"/>
      <c r="TA3315" s="137"/>
      <c r="TB3315" s="137"/>
      <c r="TC3315" s="137"/>
      <c r="TD3315" s="137"/>
      <c r="TE3315" s="137"/>
      <c r="TF3315" s="137"/>
      <c r="TG3315" s="137"/>
      <c r="TH3315" s="137"/>
      <c r="TI3315" s="137"/>
      <c r="TJ3315" s="137"/>
      <c r="TK3315" s="137"/>
      <c r="TL3315" s="137"/>
      <c r="TM3315" s="137"/>
      <c r="TN3315" s="137"/>
      <c r="TO3315" s="137"/>
      <c r="TP3315" s="137"/>
      <c r="TQ3315" s="137"/>
      <c r="TR3315" s="137"/>
      <c r="TS3315" s="137"/>
      <c r="TT3315" s="137"/>
      <c r="TU3315" s="137"/>
      <c r="TV3315" s="137"/>
      <c r="TW3315" s="137"/>
      <c r="TX3315" s="137"/>
      <c r="TY3315" s="137"/>
      <c r="TZ3315" s="137"/>
      <c r="UA3315" s="137"/>
      <c r="UB3315" s="137"/>
      <c r="UC3315" s="137"/>
      <c r="UD3315" s="137"/>
      <c r="UE3315" s="137"/>
      <c r="UF3315" s="137"/>
      <c r="UG3315" s="137"/>
      <c r="UH3315" s="137"/>
      <c r="UI3315" s="137"/>
      <c r="UJ3315" s="137"/>
      <c r="UK3315" s="137"/>
      <c r="UL3315" s="137"/>
      <c r="UM3315" s="137"/>
      <c r="UN3315" s="137"/>
      <c r="UO3315" s="137"/>
      <c r="UP3315" s="137"/>
      <c r="UQ3315" s="137"/>
      <c r="UR3315" s="137"/>
      <c r="US3315" s="137"/>
      <c r="UT3315" s="137"/>
      <c r="UU3315" s="137"/>
      <c r="UV3315" s="137"/>
      <c r="UW3315" s="137"/>
      <c r="UX3315" s="137"/>
      <c r="UY3315" s="137"/>
      <c r="UZ3315" s="137"/>
      <c r="VA3315" s="137"/>
      <c r="VB3315" s="137"/>
      <c r="VC3315" s="137"/>
      <c r="VD3315" s="137"/>
      <c r="VE3315" s="137"/>
      <c r="VF3315" s="137"/>
      <c r="VG3315" s="137"/>
      <c r="VH3315" s="137"/>
      <c r="VI3315" s="137"/>
      <c r="VJ3315" s="137"/>
      <c r="VK3315" s="137"/>
      <c r="VL3315" s="137"/>
      <c r="VM3315" s="137"/>
      <c r="VN3315" s="137"/>
      <c r="VO3315" s="137"/>
      <c r="VP3315" s="137"/>
      <c r="VQ3315" s="137"/>
      <c r="VR3315" s="137"/>
      <c r="VS3315" s="137"/>
      <c r="VT3315" s="137"/>
      <c r="VU3315" s="137"/>
      <c r="VV3315" s="137"/>
      <c r="VW3315" s="137"/>
      <c r="VX3315" s="137"/>
      <c r="VY3315" s="137"/>
      <c r="VZ3315" s="137"/>
      <c r="WA3315" s="137"/>
      <c r="WB3315" s="137"/>
      <c r="WC3315" s="137"/>
      <c r="WD3315" s="137"/>
      <c r="WE3315" s="137"/>
      <c r="WF3315" s="137"/>
      <c r="WG3315" s="137"/>
      <c r="WH3315" s="137"/>
      <c r="WI3315" s="137"/>
      <c r="WJ3315" s="137"/>
      <c r="WK3315" s="137"/>
      <c r="WL3315" s="137"/>
      <c r="WM3315" s="137"/>
      <c r="WN3315" s="137"/>
      <c r="WO3315" s="137"/>
      <c r="WP3315" s="137"/>
      <c r="WQ3315" s="137"/>
      <c r="WR3315" s="137"/>
      <c r="WS3315" s="137"/>
      <c r="WT3315" s="137"/>
      <c r="WU3315" s="137"/>
      <c r="WV3315" s="137"/>
      <c r="WW3315" s="137"/>
      <c r="WX3315" s="137"/>
      <c r="WY3315" s="137"/>
      <c r="WZ3315" s="137"/>
      <c r="XA3315" s="137"/>
      <c r="XB3315" s="137"/>
      <c r="XC3315" s="137"/>
      <c r="XD3315" s="137"/>
      <c r="XE3315" s="137"/>
      <c r="XF3315" s="137"/>
      <c r="XG3315" s="137"/>
      <c r="XH3315" s="137"/>
      <c r="XI3315" s="137"/>
      <c r="XJ3315" s="137"/>
      <c r="XK3315" s="137"/>
      <c r="XL3315" s="137"/>
      <c r="XM3315" s="137"/>
      <c r="XN3315" s="137"/>
      <c r="XO3315" s="137"/>
      <c r="XP3315" s="137"/>
      <c r="XQ3315" s="137"/>
      <c r="XR3315" s="137"/>
      <c r="XS3315" s="137"/>
      <c r="XT3315" s="137"/>
      <c r="XU3315" s="137"/>
      <c r="XV3315" s="137"/>
      <c r="XW3315" s="137"/>
      <c r="XX3315" s="137"/>
      <c r="XY3315" s="137"/>
      <c r="XZ3315" s="137"/>
      <c r="YA3315" s="137"/>
      <c r="YB3315" s="137"/>
      <c r="YC3315" s="137"/>
      <c r="YD3315" s="137"/>
      <c r="YE3315" s="137"/>
      <c r="YF3315" s="137"/>
      <c r="YG3315" s="137"/>
      <c r="YH3315" s="137"/>
      <c r="YI3315" s="137"/>
      <c r="YJ3315" s="137"/>
      <c r="YK3315" s="137"/>
      <c r="YL3315" s="137"/>
      <c r="YM3315" s="137"/>
      <c r="YN3315" s="137"/>
      <c r="YO3315" s="137"/>
      <c r="YP3315" s="137"/>
      <c r="YQ3315" s="137"/>
      <c r="YR3315" s="137"/>
      <c r="YS3315" s="137"/>
      <c r="YT3315" s="137"/>
      <c r="YU3315" s="137"/>
      <c r="YV3315" s="137"/>
      <c r="YW3315" s="137"/>
      <c r="YX3315" s="137"/>
      <c r="YY3315" s="137"/>
      <c r="YZ3315" s="137"/>
      <c r="ZA3315" s="137"/>
      <c r="ZB3315" s="137"/>
      <c r="ZC3315" s="137"/>
      <c r="ZD3315" s="137"/>
      <c r="ZE3315" s="137"/>
      <c r="ZF3315" s="137"/>
      <c r="ZG3315" s="137"/>
      <c r="ZH3315" s="137"/>
      <c r="ZI3315" s="137"/>
      <c r="ZJ3315" s="137"/>
      <c r="ZK3315" s="137"/>
      <c r="ZL3315" s="137"/>
      <c r="ZM3315" s="137"/>
      <c r="ZN3315" s="137"/>
      <c r="ZO3315" s="137"/>
      <c r="ZP3315" s="137"/>
      <c r="ZQ3315" s="137"/>
      <c r="ZR3315" s="137"/>
      <c r="ZS3315" s="137"/>
      <c r="ZT3315" s="137"/>
      <c r="ZU3315" s="137"/>
      <c r="ZV3315" s="137"/>
      <c r="ZW3315" s="137"/>
      <c r="ZX3315" s="137"/>
      <c r="ZY3315" s="137"/>
      <c r="ZZ3315" s="137"/>
      <c r="AAA3315" s="137"/>
      <c r="AAB3315" s="137"/>
      <c r="AAC3315" s="137"/>
      <c r="AAD3315" s="137"/>
      <c r="AAE3315" s="137"/>
      <c r="AAF3315" s="137"/>
      <c r="AAG3315" s="137"/>
      <c r="AAH3315" s="137"/>
      <c r="AAI3315" s="137"/>
      <c r="AAJ3315" s="137"/>
      <c r="AAK3315" s="137"/>
      <c r="AAL3315" s="137"/>
      <c r="AAM3315" s="137"/>
      <c r="AAN3315" s="137"/>
      <c r="AAO3315" s="137"/>
      <c r="AAP3315" s="137"/>
      <c r="AAQ3315" s="137"/>
      <c r="AAR3315" s="137"/>
      <c r="AAS3315" s="137"/>
      <c r="AAT3315" s="137"/>
      <c r="AAU3315" s="137"/>
      <c r="AAV3315" s="137"/>
      <c r="AAW3315" s="137"/>
      <c r="AAX3315" s="137"/>
      <c r="AAY3315" s="137"/>
      <c r="AAZ3315" s="137"/>
      <c r="ABA3315" s="137"/>
      <c r="ABB3315" s="137"/>
      <c r="ABC3315" s="137"/>
      <c r="ABD3315" s="137"/>
      <c r="ABE3315" s="137"/>
      <c r="ABF3315" s="137"/>
      <c r="ABG3315" s="137"/>
      <c r="ABH3315" s="137"/>
      <c r="ABI3315" s="137"/>
      <c r="ABJ3315" s="137"/>
      <c r="ABK3315" s="137"/>
      <c r="ABL3315" s="137"/>
      <c r="ABM3315" s="137"/>
      <c r="ABN3315" s="137"/>
      <c r="ABO3315" s="137"/>
      <c r="ABP3315" s="137"/>
      <c r="ABQ3315" s="137"/>
      <c r="ABR3315" s="137"/>
      <c r="ABS3315" s="137"/>
      <c r="ABT3315" s="137"/>
      <c r="ABU3315" s="137"/>
      <c r="ABV3315" s="137"/>
      <c r="ABW3315" s="137"/>
      <c r="ABX3315" s="137"/>
      <c r="ABY3315" s="137"/>
      <c r="ABZ3315" s="137"/>
      <c r="ACA3315" s="137"/>
      <c r="ACB3315" s="137"/>
      <c r="ACC3315" s="137"/>
      <c r="ACD3315" s="137"/>
      <c r="ACE3315" s="137"/>
      <c r="ACF3315" s="137"/>
      <c r="ACG3315" s="137"/>
      <c r="ACH3315" s="137"/>
      <c r="ACI3315" s="137"/>
      <c r="ACJ3315" s="137"/>
      <c r="ACK3315" s="137"/>
      <c r="ACL3315" s="137"/>
      <c r="ACM3315" s="137"/>
      <c r="ACN3315" s="137"/>
      <c r="ACO3315" s="137"/>
      <c r="ACP3315" s="137"/>
      <c r="ACQ3315" s="137"/>
      <c r="ACR3315" s="137"/>
      <c r="ACS3315" s="137"/>
      <c r="ACT3315" s="137"/>
      <c r="ACU3315" s="137"/>
      <c r="ACV3315" s="137"/>
      <c r="ACW3315" s="137"/>
      <c r="ACX3315" s="137"/>
      <c r="ACY3315" s="137"/>
      <c r="ACZ3315" s="137"/>
      <c r="ADA3315" s="137"/>
      <c r="ADB3315" s="137"/>
      <c r="ADC3315" s="137"/>
      <c r="ADD3315" s="137"/>
      <c r="ADE3315" s="137"/>
      <c r="ADF3315" s="137"/>
      <c r="ADG3315" s="137"/>
      <c r="ADH3315" s="137"/>
      <c r="ADI3315" s="137"/>
      <c r="ADJ3315" s="137"/>
      <c r="ADK3315" s="137"/>
      <c r="ADL3315" s="137"/>
      <c r="ADM3315" s="137"/>
      <c r="ADN3315" s="137"/>
      <c r="ADO3315" s="137"/>
      <c r="ADP3315" s="137"/>
      <c r="ADQ3315" s="137"/>
      <c r="ADR3315" s="137"/>
      <c r="ADS3315" s="137"/>
      <c r="ADT3315" s="137"/>
      <c r="ADU3315" s="137"/>
      <c r="ADV3315" s="137"/>
      <c r="ADW3315" s="137"/>
      <c r="ADX3315" s="137"/>
      <c r="ADY3315" s="137"/>
      <c r="ADZ3315" s="137"/>
      <c r="AEA3315" s="137"/>
      <c r="AEB3315" s="137"/>
      <c r="AEC3315" s="137"/>
      <c r="AED3315" s="137"/>
      <c r="AEE3315" s="137"/>
      <c r="AEF3315" s="137"/>
      <c r="AEG3315" s="137"/>
      <c r="AEH3315" s="137"/>
      <c r="AEI3315" s="137"/>
      <c r="AEJ3315" s="137"/>
      <c r="AEK3315" s="137"/>
      <c r="AEL3315" s="137"/>
      <c r="AEM3315" s="137"/>
      <c r="AEN3315" s="137"/>
      <c r="AEO3315" s="137"/>
      <c r="AEP3315" s="137"/>
      <c r="AEQ3315" s="137"/>
      <c r="AER3315" s="137"/>
      <c r="AES3315" s="137"/>
      <c r="AET3315" s="137"/>
      <c r="AEU3315" s="137"/>
      <c r="AEV3315" s="137"/>
      <c r="AEW3315" s="137"/>
      <c r="AEX3315" s="137"/>
      <c r="AEY3315" s="137"/>
      <c r="AEZ3315" s="137"/>
      <c r="AFA3315" s="137"/>
      <c r="AFB3315" s="137"/>
      <c r="AFC3315" s="137"/>
      <c r="AFD3315" s="137"/>
      <c r="AFE3315" s="137"/>
      <c r="AFF3315" s="137"/>
      <c r="AFG3315" s="137"/>
      <c r="AFH3315" s="137"/>
      <c r="AFI3315" s="137"/>
      <c r="AFJ3315" s="137"/>
      <c r="AFK3315" s="137"/>
      <c r="AFL3315" s="137"/>
      <c r="AFM3315" s="137"/>
      <c r="AFN3315" s="137"/>
      <c r="AFO3315" s="137"/>
      <c r="AFP3315" s="137"/>
      <c r="AFQ3315" s="137"/>
      <c r="AFR3315" s="137"/>
      <c r="AFS3315" s="137"/>
      <c r="AFT3315" s="137"/>
      <c r="AFU3315" s="137"/>
      <c r="AFV3315" s="137"/>
      <c r="AFW3315" s="137"/>
      <c r="AFX3315" s="137"/>
      <c r="AFY3315" s="137"/>
      <c r="AFZ3315" s="137"/>
      <c r="AGA3315" s="137"/>
      <c r="AGB3315" s="137"/>
      <c r="AGC3315" s="137"/>
      <c r="AGD3315" s="137"/>
      <c r="AGE3315" s="137"/>
      <c r="AGF3315" s="137"/>
      <c r="AGG3315" s="137"/>
      <c r="AGH3315" s="137"/>
      <c r="AGI3315" s="137"/>
      <c r="AGJ3315" s="137"/>
      <c r="AGK3315" s="137"/>
      <c r="AGL3315" s="137"/>
      <c r="AGM3315" s="137"/>
      <c r="AGN3315" s="137"/>
      <c r="AGO3315" s="137"/>
      <c r="AGP3315" s="137"/>
      <c r="AGQ3315" s="137"/>
      <c r="AGR3315" s="137"/>
      <c r="AGS3315" s="137"/>
      <c r="AGT3315" s="137"/>
      <c r="AGU3315" s="137"/>
      <c r="AGV3315" s="137"/>
      <c r="AGW3315" s="137"/>
      <c r="AGX3315" s="137"/>
      <c r="AGY3315" s="137"/>
      <c r="AGZ3315" s="137"/>
      <c r="AHA3315" s="137"/>
      <c r="AHB3315" s="137"/>
      <c r="AHC3315" s="137"/>
      <c r="AHD3315" s="137"/>
      <c r="AHE3315" s="137"/>
      <c r="AHF3315" s="137"/>
      <c r="AHG3315" s="137"/>
      <c r="AHH3315" s="137"/>
      <c r="AHI3315" s="137"/>
      <c r="AHJ3315" s="137"/>
      <c r="AHK3315" s="137"/>
      <c r="AHL3315" s="137"/>
      <c r="AHM3315" s="137"/>
      <c r="AHN3315" s="137"/>
      <c r="AHO3315" s="137"/>
      <c r="AHP3315" s="137"/>
      <c r="AHQ3315" s="137"/>
      <c r="AHR3315" s="137"/>
      <c r="AHS3315" s="137"/>
      <c r="AHT3315" s="137"/>
      <c r="AHU3315" s="137"/>
      <c r="AHV3315" s="137"/>
      <c r="AHW3315" s="137"/>
      <c r="AHX3315" s="137"/>
      <c r="AHY3315" s="137"/>
      <c r="AHZ3315" s="137"/>
      <c r="AIA3315" s="137"/>
      <c r="AIB3315" s="137"/>
      <c r="AIC3315" s="137"/>
      <c r="AID3315" s="137"/>
      <c r="AIE3315" s="137"/>
      <c r="AIF3315" s="137"/>
      <c r="AIG3315" s="137"/>
      <c r="AIH3315" s="137"/>
      <c r="AII3315" s="137"/>
      <c r="AIJ3315" s="137"/>
      <c r="AIK3315" s="137"/>
      <c r="AIL3315" s="137"/>
      <c r="AIM3315" s="137"/>
      <c r="AIN3315" s="137"/>
      <c r="AIO3315" s="137"/>
      <c r="AIP3315" s="137"/>
      <c r="AIQ3315" s="137"/>
      <c r="AIR3315" s="137"/>
      <c r="AIS3315" s="137"/>
      <c r="AIT3315" s="137"/>
      <c r="AIU3315" s="137"/>
      <c r="AIV3315" s="137"/>
      <c r="AIW3315" s="137"/>
      <c r="AIX3315" s="137"/>
      <c r="AIY3315" s="137"/>
      <c r="AIZ3315" s="137"/>
      <c r="AJA3315" s="137"/>
      <c r="AJB3315" s="137"/>
      <c r="AJC3315" s="137"/>
      <c r="AJD3315" s="137"/>
      <c r="AJE3315" s="137"/>
      <c r="AJF3315" s="137"/>
      <c r="AJG3315" s="137"/>
      <c r="AJH3315" s="137"/>
      <c r="AJI3315" s="137"/>
      <c r="AJJ3315" s="137"/>
      <c r="AJK3315" s="137"/>
      <c r="AJL3315" s="137"/>
      <c r="AJM3315" s="137"/>
      <c r="AJN3315" s="137"/>
      <c r="AJO3315" s="137"/>
      <c r="AJP3315" s="137"/>
      <c r="AJQ3315" s="137"/>
      <c r="AJR3315" s="137"/>
      <c r="AJS3315" s="137"/>
      <c r="AJT3315" s="137"/>
      <c r="AJU3315" s="137"/>
      <c r="AJV3315" s="137"/>
      <c r="AJW3315" s="137"/>
      <c r="AJX3315" s="137"/>
      <c r="AJY3315" s="137"/>
      <c r="AJZ3315" s="137"/>
      <c r="AKA3315" s="137"/>
      <c r="AKB3315" s="137"/>
      <c r="AKC3315" s="137"/>
      <c r="AKD3315" s="137"/>
      <c r="AKE3315" s="137"/>
      <c r="AKF3315" s="137"/>
      <c r="AKG3315" s="137"/>
      <c r="AKH3315" s="137"/>
      <c r="AKI3315" s="137"/>
      <c r="AKJ3315" s="137"/>
      <c r="AKK3315" s="137"/>
      <c r="AKL3315" s="137"/>
      <c r="AKM3315" s="137"/>
      <c r="AKN3315" s="137"/>
      <c r="AKO3315" s="137"/>
      <c r="AKP3315" s="137"/>
      <c r="AKQ3315" s="137"/>
      <c r="AKR3315" s="137"/>
      <c r="AKS3315" s="137"/>
      <c r="AKT3315" s="137"/>
      <c r="AKU3315" s="137"/>
      <c r="AKV3315" s="137"/>
      <c r="AKW3315" s="137"/>
      <c r="AKX3315" s="137"/>
      <c r="AKY3315" s="137"/>
      <c r="AKZ3315" s="137"/>
      <c r="ALA3315" s="137"/>
      <c r="ALB3315" s="137"/>
      <c r="ALC3315" s="137"/>
      <c r="ALD3315" s="137"/>
      <c r="ALE3315" s="137"/>
      <c r="ALF3315" s="137"/>
      <c r="ALG3315" s="137"/>
      <c r="ALH3315" s="137"/>
      <c r="ALI3315" s="137"/>
      <c r="ALJ3315" s="137"/>
      <c r="ALK3315" s="137"/>
      <c r="ALL3315" s="137"/>
      <c r="ALM3315" s="137"/>
      <c r="ALN3315" s="137"/>
      <c r="ALO3315" s="137"/>
      <c r="ALP3315" s="137"/>
      <c r="ALQ3315" s="137"/>
      <c r="ALR3315" s="137"/>
      <c r="ALS3315" s="137"/>
      <c r="ALT3315" s="137"/>
      <c r="ALU3315" s="137"/>
      <c r="ALV3315" s="137"/>
      <c r="ALW3315" s="137"/>
      <c r="ALX3315" s="137"/>
      <c r="ALY3315" s="137"/>
      <c r="ALZ3315" s="137"/>
      <c r="AMA3315" s="137"/>
      <c r="AMB3315" s="137"/>
      <c r="AMC3315" s="137"/>
      <c r="AMD3315" s="137"/>
      <c r="AME3315" s="137"/>
      <c r="AMF3315" s="137"/>
      <c r="AMG3315" s="137"/>
      <c r="AMH3315" s="137"/>
      <c r="AMI3315" s="137"/>
      <c r="AMJ3315" s="137"/>
      <c r="AMK3315" s="137"/>
      <c r="AML3315" s="137"/>
      <c r="AMM3315" s="137"/>
      <c r="AMN3315" s="137"/>
      <c r="AMO3315" s="137"/>
      <c r="AMP3315" s="137"/>
      <c r="AMQ3315" s="137"/>
      <c r="AMR3315" s="137"/>
      <c r="AMS3315" s="137"/>
      <c r="AMT3315" s="137"/>
      <c r="AMU3315" s="137"/>
      <c r="AMV3315" s="137"/>
      <c r="AMW3315" s="137"/>
      <c r="AMX3315" s="137"/>
      <c r="AMY3315" s="137"/>
      <c r="AMZ3315" s="137"/>
      <c r="ANA3315" s="137"/>
      <c r="ANB3315" s="137"/>
      <c r="ANC3315" s="137"/>
      <c r="AND3315" s="137"/>
      <c r="ANE3315" s="137"/>
      <c r="ANF3315" s="137"/>
      <c r="ANG3315" s="137"/>
      <c r="ANH3315" s="137"/>
      <c r="ANI3315" s="137"/>
      <c r="ANJ3315" s="137"/>
      <c r="ANK3315" s="137"/>
      <c r="ANL3315" s="137"/>
      <c r="ANM3315" s="137"/>
      <c r="ANN3315" s="137"/>
      <c r="ANO3315" s="137"/>
      <c r="ANP3315" s="137"/>
      <c r="ANQ3315" s="137"/>
      <c r="ANR3315" s="137"/>
      <c r="ANS3315" s="137"/>
      <c r="ANT3315" s="137"/>
      <c r="ANU3315" s="137"/>
      <c r="ANV3315" s="137"/>
      <c r="ANW3315" s="137"/>
      <c r="ANX3315" s="137"/>
      <c r="ANY3315" s="137"/>
      <c r="ANZ3315" s="137"/>
      <c r="AOA3315" s="137"/>
      <c r="AOB3315" s="137"/>
      <c r="AOC3315" s="137"/>
      <c r="AOD3315" s="137"/>
      <c r="AOE3315" s="137"/>
      <c r="AOF3315" s="137"/>
      <c r="AOG3315" s="137"/>
      <c r="AOH3315" s="137"/>
      <c r="AOI3315" s="137"/>
      <c r="AOJ3315" s="137"/>
      <c r="AOK3315" s="137"/>
      <c r="AOL3315" s="137"/>
      <c r="AOM3315" s="137"/>
      <c r="AON3315" s="137"/>
      <c r="AOO3315" s="137"/>
      <c r="AOP3315" s="137"/>
      <c r="AOQ3315" s="137"/>
      <c r="AOR3315" s="137"/>
      <c r="AOS3315" s="137"/>
      <c r="AOT3315" s="137"/>
      <c r="AOU3315" s="137"/>
      <c r="AOV3315" s="137"/>
      <c r="AOW3315" s="137"/>
      <c r="AOX3315" s="137"/>
      <c r="AOY3315" s="137"/>
      <c r="AOZ3315" s="137"/>
      <c r="APA3315" s="137"/>
      <c r="APB3315" s="137"/>
      <c r="APC3315" s="137"/>
      <c r="APD3315" s="137"/>
      <c r="APE3315" s="137"/>
      <c r="APF3315" s="137"/>
      <c r="APG3315" s="137"/>
      <c r="APH3315" s="137"/>
      <c r="API3315" s="137"/>
      <c r="APJ3315" s="137"/>
      <c r="APK3315" s="137"/>
      <c r="APL3315" s="137"/>
      <c r="APM3315" s="137"/>
      <c r="APN3315" s="137"/>
      <c r="APO3315" s="137"/>
      <c r="APP3315" s="137"/>
      <c r="APQ3315" s="137"/>
      <c r="APR3315" s="137"/>
      <c r="APS3315" s="137"/>
      <c r="APT3315" s="137"/>
      <c r="APU3315" s="137"/>
      <c r="APV3315" s="137"/>
      <c r="APW3315" s="137"/>
      <c r="APX3315" s="137"/>
      <c r="APY3315" s="137"/>
      <c r="APZ3315" s="137"/>
      <c r="AQA3315" s="137"/>
      <c r="AQB3315" s="137"/>
      <c r="AQC3315" s="137"/>
      <c r="AQD3315" s="137"/>
      <c r="AQE3315" s="137"/>
      <c r="AQF3315" s="137"/>
      <c r="AQG3315" s="137"/>
      <c r="AQH3315" s="137"/>
      <c r="AQI3315" s="137"/>
      <c r="AQJ3315" s="137"/>
      <c r="AQK3315" s="137"/>
      <c r="AQL3315" s="137"/>
      <c r="AQM3315" s="137"/>
      <c r="AQN3315" s="137"/>
      <c r="AQO3315" s="137"/>
      <c r="AQP3315" s="137"/>
      <c r="AQQ3315" s="137"/>
      <c r="AQR3315" s="137"/>
      <c r="AQS3315" s="137"/>
      <c r="AQT3315" s="137"/>
      <c r="AQU3315" s="137"/>
      <c r="AQV3315" s="137"/>
      <c r="AQW3315" s="137"/>
      <c r="AQX3315" s="137"/>
      <c r="AQY3315" s="137"/>
      <c r="AQZ3315" s="137"/>
      <c r="ARA3315" s="137"/>
      <c r="ARB3315" s="137"/>
      <c r="ARC3315" s="137"/>
      <c r="ARD3315" s="137"/>
      <c r="ARE3315" s="137"/>
      <c r="ARF3315" s="137"/>
      <c r="ARG3315" s="137"/>
      <c r="ARH3315" s="137"/>
      <c r="ARI3315" s="137"/>
      <c r="ARJ3315" s="137"/>
      <c r="ARK3315" s="137"/>
      <c r="ARL3315" s="137"/>
      <c r="ARM3315" s="137"/>
      <c r="ARN3315" s="137"/>
      <c r="ARO3315" s="137"/>
      <c r="ARP3315" s="137"/>
      <c r="ARQ3315" s="137"/>
      <c r="ARR3315" s="137"/>
      <c r="ARS3315" s="137"/>
      <c r="ART3315" s="137"/>
      <c r="ARU3315" s="137"/>
      <c r="ARV3315" s="137"/>
      <c r="ARW3315" s="137"/>
      <c r="ARX3315" s="137"/>
      <c r="ARY3315" s="137"/>
      <c r="ARZ3315" s="137"/>
      <c r="ASA3315" s="137"/>
      <c r="ASB3315" s="137"/>
      <c r="ASC3315" s="137"/>
      <c r="ASD3315" s="137"/>
      <c r="ASE3315" s="137"/>
      <c r="ASF3315" s="137"/>
      <c r="ASG3315" s="137"/>
      <c r="ASH3315" s="137"/>
      <c r="ASI3315" s="137"/>
      <c r="ASJ3315" s="137"/>
      <c r="ASK3315" s="137"/>
      <c r="ASL3315" s="137"/>
      <c r="ASM3315" s="137"/>
      <c r="ASN3315" s="137"/>
      <c r="ASO3315" s="137"/>
      <c r="ASP3315" s="137"/>
      <c r="ASQ3315" s="137"/>
      <c r="ASR3315" s="137"/>
      <c r="ASS3315" s="137"/>
      <c r="AST3315" s="137"/>
      <c r="ASU3315" s="137"/>
      <c r="ASV3315" s="137"/>
      <c r="ASW3315" s="137"/>
      <c r="ASX3315" s="137"/>
      <c r="ASY3315" s="137"/>
      <c r="ASZ3315" s="137"/>
      <c r="ATA3315" s="137"/>
      <c r="ATB3315" s="137"/>
      <c r="ATC3315" s="137"/>
      <c r="ATD3315" s="137"/>
      <c r="ATE3315" s="137"/>
      <c r="ATF3315" s="137"/>
      <c r="ATG3315" s="137"/>
      <c r="ATH3315" s="137"/>
      <c r="ATI3315" s="137"/>
      <c r="ATJ3315" s="137"/>
      <c r="ATK3315" s="137"/>
      <c r="ATL3315" s="137"/>
      <c r="ATM3315" s="137"/>
      <c r="ATN3315" s="137"/>
      <c r="ATO3315" s="137"/>
      <c r="ATP3315" s="137"/>
      <c r="ATQ3315" s="137"/>
      <c r="ATR3315" s="137"/>
      <c r="ATS3315" s="137"/>
      <c r="ATT3315" s="137"/>
      <c r="ATU3315" s="137"/>
      <c r="ATV3315" s="137"/>
      <c r="ATW3315" s="137"/>
      <c r="ATX3315" s="137"/>
      <c r="ATY3315" s="137"/>
      <c r="ATZ3315" s="137"/>
      <c r="AUA3315" s="137"/>
      <c r="AUB3315" s="137"/>
      <c r="AUC3315" s="137"/>
      <c r="AUD3315" s="137"/>
      <c r="AUE3315" s="137"/>
      <c r="AUF3315" s="137"/>
      <c r="AUG3315" s="137"/>
      <c r="AUH3315" s="137"/>
      <c r="AUI3315" s="137"/>
      <c r="AUJ3315" s="137"/>
      <c r="AUK3315" s="137"/>
      <c r="AUL3315" s="137"/>
      <c r="AUM3315" s="137"/>
      <c r="AUN3315" s="137"/>
      <c r="AUO3315" s="137"/>
      <c r="AUP3315" s="137"/>
      <c r="AUQ3315" s="137"/>
      <c r="AUR3315" s="137"/>
      <c r="AUS3315" s="137"/>
      <c r="AUT3315" s="137"/>
      <c r="AUU3315" s="137"/>
      <c r="AUV3315" s="137"/>
      <c r="AUW3315" s="137"/>
      <c r="AUX3315" s="137"/>
      <c r="AUY3315" s="137"/>
      <c r="AUZ3315" s="137"/>
      <c r="AVA3315" s="137"/>
      <c r="AVB3315" s="137"/>
      <c r="AVC3315" s="137"/>
      <c r="AVD3315" s="137"/>
      <c r="AVE3315" s="137"/>
      <c r="AVF3315" s="137"/>
      <c r="AVG3315" s="137"/>
      <c r="AVH3315" s="137"/>
      <c r="AVI3315" s="137"/>
      <c r="AVJ3315" s="137"/>
      <c r="AVK3315" s="137"/>
      <c r="AVL3315" s="137"/>
      <c r="AVM3315" s="137"/>
      <c r="AVN3315" s="137"/>
      <c r="AVO3315" s="137"/>
      <c r="AVP3315" s="137"/>
      <c r="AVQ3315" s="137"/>
      <c r="AVR3315" s="137"/>
      <c r="AVS3315" s="137"/>
      <c r="AVT3315" s="137"/>
      <c r="AVU3315" s="137"/>
      <c r="AVV3315" s="137"/>
      <c r="AVW3315" s="137"/>
      <c r="AVX3315" s="137"/>
      <c r="AVY3315" s="137"/>
      <c r="AVZ3315" s="137"/>
      <c r="AWA3315" s="137"/>
      <c r="AWB3315" s="137"/>
      <c r="AWC3315" s="137"/>
      <c r="AWD3315" s="137"/>
      <c r="AWE3315" s="137"/>
      <c r="AWF3315" s="137"/>
      <c r="AWG3315" s="137"/>
      <c r="AWH3315" s="137"/>
      <c r="AWI3315" s="137"/>
      <c r="AWJ3315" s="137"/>
      <c r="AWK3315" s="137"/>
      <c r="AWL3315" s="137"/>
      <c r="AWM3315" s="137"/>
      <c r="AWN3315" s="137"/>
      <c r="AWO3315" s="137"/>
      <c r="AWP3315" s="137"/>
      <c r="AWQ3315" s="137"/>
      <c r="AWR3315" s="137"/>
      <c r="AWS3315" s="137"/>
      <c r="AWT3315" s="137"/>
      <c r="AWU3315" s="137"/>
      <c r="AWV3315" s="137"/>
      <c r="AWW3315" s="137"/>
      <c r="AWX3315" s="137"/>
      <c r="AWY3315" s="137"/>
      <c r="AWZ3315" s="137"/>
      <c r="AXA3315" s="137"/>
      <c r="AXB3315" s="137"/>
      <c r="AXC3315" s="137"/>
      <c r="AXD3315" s="137"/>
      <c r="AXE3315" s="137"/>
      <c r="AXF3315" s="137"/>
      <c r="AXG3315" s="137"/>
      <c r="AXH3315" s="137"/>
      <c r="AXI3315" s="137"/>
      <c r="AXJ3315" s="137"/>
      <c r="AXK3315" s="137"/>
      <c r="AXL3315" s="137"/>
      <c r="AXM3315" s="137"/>
      <c r="AXN3315" s="137"/>
      <c r="AXO3315" s="137"/>
      <c r="AXP3315" s="137"/>
      <c r="AXQ3315" s="137"/>
      <c r="AXR3315" s="137"/>
      <c r="AXS3315" s="137"/>
      <c r="AXT3315" s="137"/>
      <c r="AXU3315" s="137"/>
      <c r="AXV3315" s="137"/>
      <c r="AXW3315" s="137"/>
      <c r="AXX3315" s="137"/>
      <c r="AXY3315" s="137"/>
      <c r="AXZ3315" s="137"/>
      <c r="AYA3315" s="137"/>
      <c r="AYB3315" s="137"/>
      <c r="AYC3315" s="137"/>
      <c r="AYD3315" s="137"/>
      <c r="AYE3315" s="137"/>
      <c r="AYF3315" s="137"/>
      <c r="AYG3315" s="137"/>
      <c r="AYH3315" s="137"/>
      <c r="AYI3315" s="137"/>
      <c r="AYJ3315" s="137"/>
      <c r="AYK3315" s="137"/>
      <c r="AYL3315" s="137"/>
      <c r="AYM3315" s="137"/>
      <c r="AYN3315" s="137"/>
      <c r="AYO3315" s="137"/>
      <c r="AYP3315" s="137"/>
      <c r="AYQ3315" s="137"/>
      <c r="AYR3315" s="137"/>
      <c r="AYS3315" s="137"/>
      <c r="AYT3315" s="137"/>
      <c r="AYU3315" s="137"/>
      <c r="AYV3315" s="137"/>
      <c r="AYW3315" s="137"/>
      <c r="AYX3315" s="137"/>
      <c r="AYY3315" s="137"/>
      <c r="AYZ3315" s="137"/>
      <c r="AZA3315" s="137"/>
      <c r="AZB3315" s="137"/>
      <c r="AZC3315" s="137"/>
      <c r="AZD3315" s="137"/>
      <c r="AZE3315" s="137"/>
      <c r="AZF3315" s="137"/>
      <c r="AZG3315" s="137"/>
      <c r="AZH3315" s="137"/>
      <c r="AZI3315" s="137"/>
      <c r="AZJ3315" s="137"/>
      <c r="AZK3315" s="137"/>
      <c r="AZL3315" s="137"/>
      <c r="AZM3315" s="137"/>
      <c r="AZN3315" s="137"/>
      <c r="AZO3315" s="137"/>
      <c r="AZP3315" s="137"/>
      <c r="AZQ3315" s="137"/>
      <c r="AZR3315" s="137"/>
      <c r="AZS3315" s="137"/>
      <c r="AZT3315" s="137"/>
      <c r="AZU3315" s="137"/>
      <c r="AZV3315" s="137"/>
      <c r="AZW3315" s="137"/>
      <c r="AZX3315" s="137"/>
      <c r="AZY3315" s="137"/>
      <c r="AZZ3315" s="137"/>
      <c r="BAA3315" s="137"/>
      <c r="BAB3315" s="137"/>
      <c r="BAC3315" s="137"/>
      <c r="BAD3315" s="137"/>
      <c r="BAE3315" s="137"/>
      <c r="BAF3315" s="137"/>
      <c r="BAG3315" s="137"/>
      <c r="BAH3315" s="137"/>
      <c r="BAI3315" s="137"/>
      <c r="BAJ3315" s="137"/>
      <c r="BAK3315" s="137"/>
      <c r="BAL3315" s="137"/>
      <c r="BAM3315" s="137"/>
      <c r="BAN3315" s="137"/>
      <c r="BAO3315" s="137"/>
      <c r="BAP3315" s="137"/>
      <c r="BAQ3315" s="137"/>
      <c r="BAR3315" s="137"/>
      <c r="BAS3315" s="137"/>
      <c r="BAT3315" s="137"/>
      <c r="BAU3315" s="137"/>
      <c r="BAV3315" s="137"/>
      <c r="BAW3315" s="137"/>
      <c r="BAX3315" s="137"/>
      <c r="BAY3315" s="137"/>
      <c r="BAZ3315" s="137"/>
      <c r="BBA3315" s="137"/>
      <c r="BBB3315" s="137"/>
      <c r="BBC3315" s="137"/>
      <c r="BBD3315" s="137"/>
      <c r="BBE3315" s="137"/>
      <c r="BBF3315" s="137"/>
      <c r="BBG3315" s="137"/>
      <c r="BBH3315" s="137"/>
      <c r="BBI3315" s="137"/>
      <c r="BBJ3315" s="137"/>
      <c r="BBK3315" s="137"/>
      <c r="BBL3315" s="137"/>
      <c r="BBM3315" s="137"/>
      <c r="BBN3315" s="137"/>
      <c r="BBO3315" s="137"/>
      <c r="BBP3315" s="137"/>
      <c r="BBQ3315" s="137"/>
      <c r="BBR3315" s="137"/>
      <c r="BBS3315" s="137"/>
      <c r="BBT3315" s="137"/>
      <c r="BBU3315" s="137"/>
      <c r="BBV3315" s="137"/>
      <c r="BBW3315" s="137"/>
      <c r="BBX3315" s="137"/>
      <c r="BBY3315" s="137"/>
      <c r="BBZ3315" s="137"/>
      <c r="BCA3315" s="137"/>
      <c r="BCB3315" s="137"/>
      <c r="BCC3315" s="137"/>
      <c r="BCD3315" s="137"/>
      <c r="BCE3315" s="137"/>
      <c r="BCF3315" s="137"/>
      <c r="BCG3315" s="137"/>
      <c r="BCH3315" s="137"/>
      <c r="BCI3315" s="137"/>
      <c r="BCJ3315" s="137"/>
      <c r="BCK3315" s="137"/>
      <c r="BCL3315" s="137"/>
      <c r="BCM3315" s="137"/>
      <c r="BCN3315" s="137"/>
      <c r="BCO3315" s="137"/>
      <c r="BCP3315" s="137"/>
      <c r="BCQ3315" s="137"/>
      <c r="BCR3315" s="137"/>
      <c r="BCS3315" s="137"/>
      <c r="BCT3315" s="137"/>
      <c r="BCU3315" s="137"/>
      <c r="BCV3315" s="137"/>
      <c r="BCW3315" s="137"/>
      <c r="BCX3315" s="137"/>
      <c r="BCY3315" s="137"/>
      <c r="BCZ3315" s="137"/>
      <c r="BDA3315" s="137"/>
      <c r="BDB3315" s="137"/>
      <c r="BDC3315" s="137"/>
      <c r="BDD3315" s="137"/>
      <c r="BDE3315" s="137"/>
      <c r="BDF3315" s="137"/>
      <c r="BDG3315" s="137"/>
      <c r="BDH3315" s="137"/>
      <c r="BDI3315" s="137"/>
      <c r="BDJ3315" s="137"/>
      <c r="BDK3315" s="137"/>
      <c r="BDL3315" s="137"/>
      <c r="BDM3315" s="137"/>
      <c r="BDN3315" s="137"/>
      <c r="BDO3315" s="137"/>
      <c r="BDP3315" s="137"/>
      <c r="BDQ3315" s="137"/>
      <c r="BDR3315" s="137"/>
      <c r="BDS3315" s="137"/>
      <c r="BDT3315" s="137"/>
      <c r="BDU3315" s="137"/>
      <c r="BDV3315" s="137"/>
      <c r="BDW3315" s="137"/>
      <c r="BDX3315" s="137"/>
      <c r="BDY3315" s="137"/>
      <c r="BDZ3315" s="137"/>
      <c r="BEA3315" s="137"/>
      <c r="BEB3315" s="137"/>
      <c r="BEC3315" s="137"/>
      <c r="BED3315" s="137"/>
      <c r="BEE3315" s="137"/>
      <c r="BEF3315" s="137"/>
      <c r="BEG3315" s="137"/>
      <c r="BEH3315" s="137"/>
      <c r="BEI3315" s="137"/>
      <c r="BEJ3315" s="137"/>
      <c r="BEK3315" s="137"/>
      <c r="BEL3315" s="137"/>
      <c r="BEM3315" s="137"/>
      <c r="BEN3315" s="137"/>
      <c r="BEO3315" s="137"/>
      <c r="BEP3315" s="137"/>
      <c r="BEQ3315" s="137"/>
      <c r="BER3315" s="137"/>
      <c r="BES3315" s="137"/>
      <c r="BET3315" s="137"/>
      <c r="BEU3315" s="137"/>
      <c r="BEV3315" s="137"/>
      <c r="BEW3315" s="137"/>
      <c r="BEX3315" s="137"/>
      <c r="BEY3315" s="137"/>
      <c r="BEZ3315" s="137"/>
      <c r="BFA3315" s="137"/>
      <c r="BFB3315" s="137"/>
      <c r="BFC3315" s="137"/>
      <c r="BFD3315" s="137"/>
      <c r="BFE3315" s="137"/>
      <c r="BFF3315" s="137"/>
      <c r="BFG3315" s="137"/>
      <c r="BFH3315" s="137"/>
      <c r="BFI3315" s="137"/>
      <c r="BFJ3315" s="137"/>
      <c r="BFK3315" s="137"/>
      <c r="BFL3315" s="137"/>
      <c r="BFM3315" s="137"/>
      <c r="BFN3315" s="137"/>
      <c r="BFO3315" s="137"/>
      <c r="BFP3315" s="137"/>
      <c r="BFQ3315" s="137"/>
      <c r="BFR3315" s="137"/>
      <c r="BFS3315" s="137"/>
      <c r="BFT3315" s="137"/>
      <c r="BFU3315" s="137"/>
      <c r="BFV3315" s="137"/>
      <c r="BFW3315" s="137"/>
      <c r="BFX3315" s="137"/>
      <c r="BFY3315" s="137"/>
      <c r="BFZ3315" s="137"/>
      <c r="BGA3315" s="137"/>
      <c r="BGB3315" s="137"/>
      <c r="BGC3315" s="137"/>
      <c r="BGD3315" s="137"/>
      <c r="BGE3315" s="137"/>
      <c r="BGF3315" s="137"/>
      <c r="BGG3315" s="137"/>
      <c r="BGH3315" s="137"/>
      <c r="BGI3315" s="137"/>
      <c r="BGJ3315" s="137"/>
      <c r="BGK3315" s="137"/>
      <c r="BGL3315" s="137"/>
      <c r="BGM3315" s="137"/>
      <c r="BGN3315" s="137"/>
      <c r="BGO3315" s="137"/>
      <c r="BGP3315" s="137"/>
      <c r="BGQ3315" s="137"/>
      <c r="BGR3315" s="137"/>
      <c r="BGS3315" s="137"/>
      <c r="BGT3315" s="137"/>
      <c r="BGU3315" s="137"/>
      <c r="BGV3315" s="137"/>
      <c r="BGW3315" s="137"/>
      <c r="BGX3315" s="137"/>
      <c r="BGY3315" s="137"/>
      <c r="BGZ3315" s="137"/>
      <c r="BHA3315" s="137"/>
      <c r="BHB3315" s="137"/>
      <c r="BHC3315" s="137"/>
      <c r="BHD3315" s="137"/>
      <c r="BHE3315" s="137"/>
      <c r="BHF3315" s="137"/>
      <c r="BHG3315" s="137"/>
      <c r="BHH3315" s="137"/>
      <c r="BHI3315" s="137"/>
      <c r="BHJ3315" s="137"/>
      <c r="BHK3315" s="137"/>
      <c r="BHL3315" s="137"/>
      <c r="BHM3315" s="137"/>
      <c r="BHN3315" s="137"/>
      <c r="BHO3315" s="137"/>
      <c r="BHP3315" s="137"/>
      <c r="BHQ3315" s="137"/>
      <c r="BHR3315" s="137"/>
      <c r="BHS3315" s="137"/>
      <c r="BHT3315" s="137"/>
      <c r="BHU3315" s="137"/>
      <c r="BHV3315" s="137"/>
      <c r="BHW3315" s="137"/>
      <c r="BHX3315" s="137"/>
      <c r="BHY3315" s="137"/>
      <c r="BHZ3315" s="137"/>
      <c r="BIA3315" s="137"/>
      <c r="BIB3315" s="137"/>
      <c r="BIC3315" s="137"/>
      <c r="BID3315" s="137"/>
      <c r="BIE3315" s="137"/>
      <c r="BIF3315" s="137"/>
      <c r="BIG3315" s="137"/>
      <c r="BIH3315" s="137"/>
      <c r="BII3315" s="137"/>
      <c r="BIJ3315" s="137"/>
      <c r="BIK3315" s="137"/>
      <c r="BIL3315" s="137"/>
      <c r="BIM3315" s="137"/>
      <c r="BIN3315" s="137"/>
      <c r="BIO3315" s="137"/>
      <c r="BIP3315" s="137"/>
      <c r="BIQ3315" s="137"/>
      <c r="BIR3315" s="137"/>
      <c r="BIS3315" s="137"/>
      <c r="BIT3315" s="137"/>
      <c r="BIU3315" s="137"/>
      <c r="BIV3315" s="137"/>
      <c r="BIW3315" s="137"/>
      <c r="BIX3315" s="137"/>
      <c r="BIY3315" s="137"/>
      <c r="BIZ3315" s="137"/>
      <c r="BJA3315" s="137"/>
      <c r="BJB3315" s="137"/>
      <c r="BJC3315" s="137"/>
      <c r="BJD3315" s="137"/>
      <c r="BJE3315" s="137"/>
      <c r="BJF3315" s="137"/>
      <c r="BJG3315" s="137"/>
      <c r="BJH3315" s="137"/>
      <c r="BJI3315" s="137"/>
      <c r="BJJ3315" s="137"/>
      <c r="BJK3315" s="137"/>
      <c r="BJL3315" s="137"/>
      <c r="BJM3315" s="137"/>
      <c r="BJN3315" s="137"/>
      <c r="BJO3315" s="137"/>
      <c r="BJP3315" s="137"/>
      <c r="BJQ3315" s="137"/>
      <c r="BJR3315" s="137"/>
      <c r="BJS3315" s="137"/>
      <c r="BJT3315" s="137"/>
      <c r="BJU3315" s="137"/>
      <c r="BJV3315" s="137"/>
      <c r="BJW3315" s="137"/>
      <c r="BJX3315" s="137"/>
      <c r="BJY3315" s="137"/>
      <c r="BJZ3315" s="137"/>
      <c r="BKA3315" s="137"/>
      <c r="BKB3315" s="137"/>
      <c r="BKC3315" s="137"/>
      <c r="BKD3315" s="137"/>
      <c r="BKE3315" s="137"/>
      <c r="BKF3315" s="137"/>
      <c r="BKG3315" s="137"/>
      <c r="BKH3315" s="137"/>
      <c r="BKI3315" s="137"/>
      <c r="BKJ3315" s="137"/>
      <c r="BKK3315" s="137"/>
      <c r="BKL3315" s="137"/>
      <c r="BKM3315" s="137"/>
      <c r="BKN3315" s="137"/>
      <c r="BKO3315" s="137"/>
      <c r="BKP3315" s="137"/>
      <c r="BKQ3315" s="137"/>
      <c r="BKR3315" s="137"/>
      <c r="BKS3315" s="137"/>
      <c r="BKT3315" s="137"/>
      <c r="BKU3315" s="137"/>
      <c r="BKV3315" s="137"/>
      <c r="BKW3315" s="137"/>
      <c r="BKX3315" s="137"/>
      <c r="BKY3315" s="137"/>
      <c r="BKZ3315" s="137"/>
      <c r="BLA3315" s="137"/>
      <c r="BLB3315" s="137"/>
      <c r="BLC3315" s="137"/>
      <c r="BLD3315" s="137"/>
      <c r="BLE3315" s="137"/>
      <c r="BLF3315" s="137"/>
      <c r="BLG3315" s="137"/>
      <c r="BLH3315" s="137"/>
      <c r="BLI3315" s="137"/>
      <c r="BLJ3315" s="137"/>
      <c r="BLK3315" s="137"/>
      <c r="BLL3315" s="137"/>
      <c r="BLM3315" s="137"/>
      <c r="BLN3315" s="137"/>
      <c r="BLO3315" s="137"/>
      <c r="BLP3315" s="137"/>
      <c r="BLQ3315" s="137"/>
      <c r="BLR3315" s="137"/>
      <c r="BLS3315" s="137"/>
      <c r="BLT3315" s="137"/>
      <c r="BLU3315" s="137"/>
      <c r="BLV3315" s="137"/>
      <c r="BLW3315" s="137"/>
      <c r="BLX3315" s="137"/>
      <c r="BLY3315" s="137"/>
      <c r="BLZ3315" s="137"/>
      <c r="BMA3315" s="137"/>
      <c r="BMB3315" s="137"/>
      <c r="BMC3315" s="137"/>
      <c r="BMD3315" s="137"/>
      <c r="BME3315" s="137"/>
      <c r="BMF3315" s="137"/>
      <c r="BMG3315" s="137"/>
      <c r="BMH3315" s="137"/>
      <c r="BMI3315" s="137"/>
      <c r="BMJ3315" s="137"/>
      <c r="BMK3315" s="137"/>
      <c r="BML3315" s="137"/>
      <c r="BMM3315" s="137"/>
      <c r="BMN3315" s="137"/>
      <c r="BMO3315" s="137"/>
      <c r="BMP3315" s="137"/>
      <c r="BMQ3315" s="137"/>
      <c r="BMR3315" s="137"/>
      <c r="BMS3315" s="137"/>
      <c r="BMT3315" s="137"/>
      <c r="BMU3315" s="137"/>
      <c r="BMV3315" s="137"/>
      <c r="BMW3315" s="137"/>
      <c r="BMX3315" s="137"/>
      <c r="BMY3315" s="137"/>
      <c r="BMZ3315" s="137"/>
      <c r="BNA3315" s="137"/>
      <c r="BNB3315" s="137"/>
      <c r="BNC3315" s="137"/>
      <c r="BND3315" s="137"/>
      <c r="BNE3315" s="137"/>
      <c r="BNF3315" s="137"/>
      <c r="BNG3315" s="137"/>
      <c r="BNH3315" s="137"/>
      <c r="BNI3315" s="137"/>
      <c r="BNJ3315" s="137"/>
      <c r="BNK3315" s="137"/>
      <c r="BNL3315" s="137"/>
      <c r="BNM3315" s="137"/>
      <c r="BNN3315" s="137"/>
      <c r="BNO3315" s="137"/>
      <c r="BNP3315" s="137"/>
      <c r="BNQ3315" s="137"/>
      <c r="BNR3315" s="137"/>
      <c r="BNS3315" s="137"/>
      <c r="BNT3315" s="137"/>
      <c r="BNU3315" s="137"/>
      <c r="BNV3315" s="137"/>
      <c r="BNW3315" s="137"/>
      <c r="BNX3315" s="137"/>
      <c r="BNY3315" s="137"/>
      <c r="BNZ3315" s="137"/>
      <c r="BOA3315" s="137"/>
      <c r="BOB3315" s="137"/>
      <c r="BOC3315" s="137"/>
      <c r="BOD3315" s="137"/>
      <c r="BOE3315" s="137"/>
      <c r="BOF3315" s="137"/>
      <c r="BOG3315" s="137"/>
      <c r="BOH3315" s="137"/>
      <c r="BOI3315" s="137"/>
      <c r="BOJ3315" s="137"/>
      <c r="BOK3315" s="137"/>
      <c r="BOL3315" s="137"/>
      <c r="BOM3315" s="137"/>
      <c r="BON3315" s="137"/>
      <c r="BOO3315" s="137"/>
      <c r="BOP3315" s="137"/>
      <c r="BOQ3315" s="137"/>
      <c r="BOR3315" s="137"/>
      <c r="BOS3315" s="137"/>
      <c r="BOT3315" s="137"/>
      <c r="BOU3315" s="137"/>
      <c r="BOV3315" s="137"/>
      <c r="BOW3315" s="137"/>
      <c r="BOX3315" s="137"/>
      <c r="BOY3315" s="137"/>
      <c r="BOZ3315" s="137"/>
      <c r="BPA3315" s="137"/>
      <c r="BPB3315" s="137"/>
      <c r="BPC3315" s="137"/>
      <c r="BPD3315" s="137"/>
      <c r="BPE3315" s="137"/>
      <c r="BPF3315" s="137"/>
      <c r="BPG3315" s="137"/>
      <c r="BPH3315" s="137"/>
      <c r="BPI3315" s="137"/>
      <c r="BPJ3315" s="137"/>
      <c r="BPK3315" s="137"/>
      <c r="BPL3315" s="137"/>
      <c r="BPM3315" s="137"/>
      <c r="BPN3315" s="137"/>
      <c r="BPO3315" s="137"/>
      <c r="BPP3315" s="137"/>
      <c r="BPQ3315" s="137"/>
      <c r="BPR3315" s="137"/>
      <c r="BPS3315" s="137"/>
      <c r="BPT3315" s="137"/>
      <c r="BPU3315" s="137"/>
      <c r="BPV3315" s="137"/>
      <c r="BPW3315" s="137"/>
      <c r="BPX3315" s="137"/>
      <c r="BPY3315" s="137"/>
      <c r="BPZ3315" s="137"/>
      <c r="BQA3315" s="137"/>
      <c r="BQB3315" s="137"/>
      <c r="BQC3315" s="137"/>
      <c r="BQD3315" s="137"/>
      <c r="BQE3315" s="137"/>
      <c r="BQF3315" s="137"/>
      <c r="BQG3315" s="137"/>
      <c r="BQH3315" s="137"/>
      <c r="BQI3315" s="137"/>
      <c r="BQJ3315" s="137"/>
      <c r="BQK3315" s="137"/>
      <c r="BQL3315" s="137"/>
      <c r="BQM3315" s="137"/>
      <c r="BQN3315" s="137"/>
      <c r="BQO3315" s="137"/>
      <c r="BQP3315" s="137"/>
      <c r="BQQ3315" s="137"/>
      <c r="BQR3315" s="137"/>
      <c r="BQS3315" s="137"/>
      <c r="BQT3315" s="137"/>
      <c r="BQU3315" s="137"/>
      <c r="BQV3315" s="137"/>
      <c r="BQW3315" s="137"/>
      <c r="BQX3315" s="137"/>
      <c r="BQY3315" s="137"/>
      <c r="BQZ3315" s="137"/>
      <c r="BRA3315" s="137"/>
      <c r="BRB3315" s="137"/>
      <c r="BRC3315" s="137"/>
      <c r="BRD3315" s="137"/>
      <c r="BRE3315" s="137"/>
      <c r="BRF3315" s="137"/>
      <c r="BRG3315" s="137"/>
      <c r="BRH3315" s="137"/>
      <c r="BRI3315" s="137"/>
      <c r="BRJ3315" s="137"/>
      <c r="BRK3315" s="137"/>
      <c r="BRL3315" s="137"/>
      <c r="BRM3315" s="137"/>
      <c r="BRN3315" s="137"/>
      <c r="BRO3315" s="137"/>
      <c r="BRP3315" s="137"/>
      <c r="BRQ3315" s="137"/>
      <c r="BRR3315" s="137"/>
      <c r="BRS3315" s="137"/>
      <c r="BRT3315" s="137"/>
      <c r="BRU3315" s="137"/>
      <c r="BRV3315" s="137"/>
      <c r="BRW3315" s="137"/>
      <c r="BRX3315" s="137"/>
      <c r="BRY3315" s="137"/>
      <c r="BRZ3315" s="137"/>
      <c r="BSA3315" s="137"/>
      <c r="BSB3315" s="137"/>
      <c r="BSC3315" s="137"/>
      <c r="BSD3315" s="137"/>
      <c r="BSE3315" s="137"/>
      <c r="BSF3315" s="137"/>
      <c r="BSG3315" s="137"/>
      <c r="BSH3315" s="137"/>
      <c r="BSI3315" s="137"/>
      <c r="BSJ3315" s="137"/>
      <c r="BSK3315" s="137"/>
      <c r="BSL3315" s="137"/>
      <c r="BSM3315" s="137"/>
      <c r="BSN3315" s="137"/>
      <c r="BSO3315" s="137"/>
      <c r="BSP3315" s="137"/>
      <c r="BSQ3315" s="137"/>
      <c r="BSR3315" s="137"/>
      <c r="BSS3315" s="137"/>
      <c r="BST3315" s="137"/>
      <c r="BSU3315" s="137"/>
      <c r="BSV3315" s="137"/>
      <c r="BSW3315" s="137"/>
      <c r="BSX3315" s="137"/>
      <c r="BSY3315" s="137"/>
      <c r="BSZ3315" s="137"/>
      <c r="BTA3315" s="137"/>
      <c r="BTB3315" s="137"/>
      <c r="BTC3315" s="137"/>
      <c r="BTD3315" s="137"/>
      <c r="BTE3315" s="137"/>
      <c r="BTF3315" s="137"/>
      <c r="BTG3315" s="137"/>
      <c r="BTH3315" s="137"/>
      <c r="BTI3315" s="137"/>
      <c r="BTJ3315" s="137"/>
      <c r="BTK3315" s="137"/>
      <c r="BTL3315" s="137"/>
      <c r="BTM3315" s="137"/>
      <c r="BTN3315" s="137"/>
      <c r="BTO3315" s="137"/>
      <c r="BTP3315" s="137"/>
      <c r="BTQ3315" s="137"/>
      <c r="BTR3315" s="137"/>
      <c r="BTS3315" s="137"/>
      <c r="BTT3315" s="137"/>
      <c r="BTU3315" s="137"/>
      <c r="BTV3315" s="137"/>
      <c r="BTW3315" s="137"/>
      <c r="BTX3315" s="137"/>
      <c r="BTY3315" s="137"/>
      <c r="BTZ3315" s="137"/>
      <c r="BUA3315" s="137"/>
      <c r="BUB3315" s="137"/>
      <c r="BUC3315" s="137"/>
      <c r="BUD3315" s="137"/>
      <c r="BUE3315" s="137"/>
      <c r="BUF3315" s="137"/>
      <c r="BUG3315" s="137"/>
      <c r="BUH3315" s="137"/>
      <c r="BUI3315" s="137"/>
      <c r="BUJ3315" s="137"/>
      <c r="BUK3315" s="137"/>
      <c r="BUL3315" s="137"/>
      <c r="BUM3315" s="137"/>
      <c r="BUN3315" s="137"/>
      <c r="BUO3315" s="137"/>
      <c r="BUP3315" s="137"/>
      <c r="BUQ3315" s="137"/>
      <c r="BUR3315" s="137"/>
      <c r="BUS3315" s="137"/>
      <c r="BUT3315" s="137"/>
      <c r="BUU3315" s="137"/>
      <c r="BUV3315" s="137"/>
      <c r="BUW3315" s="137"/>
      <c r="BUX3315" s="137"/>
      <c r="BUY3315" s="137"/>
      <c r="BUZ3315" s="137"/>
      <c r="BVA3315" s="137"/>
      <c r="BVB3315" s="137"/>
      <c r="BVC3315" s="137"/>
      <c r="BVD3315" s="137"/>
      <c r="BVE3315" s="137"/>
      <c r="BVF3315" s="137"/>
      <c r="BVG3315" s="137"/>
      <c r="BVH3315" s="137"/>
      <c r="BVI3315" s="137"/>
      <c r="BVJ3315" s="137"/>
      <c r="BVK3315" s="137"/>
      <c r="BVL3315" s="137"/>
      <c r="BVM3315" s="137"/>
      <c r="BVN3315" s="137"/>
      <c r="BVO3315" s="137"/>
      <c r="BVP3315" s="137"/>
      <c r="BVQ3315" s="137"/>
      <c r="BVR3315" s="137"/>
      <c r="BVS3315" s="137"/>
      <c r="BVT3315" s="137"/>
      <c r="BVU3315" s="137"/>
      <c r="BVV3315" s="137"/>
      <c r="BVW3315" s="137"/>
      <c r="BVX3315" s="137"/>
      <c r="BVY3315" s="137"/>
      <c r="BVZ3315" s="137"/>
      <c r="BWA3315" s="137"/>
      <c r="BWB3315" s="137"/>
      <c r="BWC3315" s="137"/>
      <c r="BWD3315" s="137"/>
      <c r="BWE3315" s="137"/>
      <c r="BWF3315" s="137"/>
      <c r="BWG3315" s="137"/>
      <c r="BWH3315" s="137"/>
      <c r="BWI3315" s="137"/>
      <c r="BWJ3315" s="137"/>
      <c r="BWK3315" s="137"/>
      <c r="BWL3315" s="137"/>
      <c r="BWM3315" s="137"/>
      <c r="BWN3315" s="137"/>
      <c r="BWO3315" s="137"/>
      <c r="BWP3315" s="137"/>
      <c r="BWQ3315" s="137"/>
      <c r="BWR3315" s="137"/>
      <c r="BWS3315" s="137"/>
      <c r="BWT3315" s="137"/>
      <c r="BWU3315" s="137"/>
      <c r="BWV3315" s="137"/>
      <c r="BWW3315" s="137"/>
      <c r="BWX3315" s="137"/>
      <c r="BWY3315" s="137"/>
      <c r="BWZ3315" s="137"/>
      <c r="BXA3315" s="137"/>
      <c r="BXB3315" s="137"/>
      <c r="BXC3315" s="137"/>
      <c r="BXD3315" s="137"/>
      <c r="BXE3315" s="137"/>
      <c r="BXF3315" s="137"/>
      <c r="BXG3315" s="137"/>
      <c r="BXH3315" s="137"/>
      <c r="BXI3315" s="137"/>
      <c r="BXJ3315" s="137"/>
      <c r="BXK3315" s="137"/>
      <c r="BXL3315" s="137"/>
      <c r="BXM3315" s="137"/>
      <c r="BXN3315" s="137"/>
      <c r="BXO3315" s="137"/>
      <c r="BXP3315" s="137"/>
      <c r="BXQ3315" s="137"/>
      <c r="BXR3315" s="137"/>
      <c r="BXS3315" s="137"/>
      <c r="BXT3315" s="137"/>
      <c r="BXU3315" s="137"/>
      <c r="BXV3315" s="137"/>
      <c r="BXW3315" s="137"/>
      <c r="BXX3315" s="137"/>
      <c r="BXY3315" s="137"/>
      <c r="BXZ3315" s="137"/>
      <c r="BYA3315" s="137"/>
      <c r="BYB3315" s="137"/>
      <c r="BYC3315" s="137"/>
      <c r="BYD3315" s="137"/>
      <c r="BYE3315" s="137"/>
      <c r="BYF3315" s="137"/>
      <c r="BYG3315" s="137"/>
      <c r="BYH3315" s="137"/>
      <c r="BYI3315" s="137"/>
      <c r="BYJ3315" s="137"/>
      <c r="BYK3315" s="137"/>
      <c r="BYL3315" s="137"/>
      <c r="BYM3315" s="137"/>
      <c r="BYN3315" s="137"/>
      <c r="BYO3315" s="137"/>
      <c r="BYP3315" s="137"/>
      <c r="BYQ3315" s="137"/>
      <c r="BYR3315" s="137"/>
      <c r="BYS3315" s="137"/>
      <c r="BYT3315" s="137"/>
      <c r="BYU3315" s="137"/>
      <c r="BYV3315" s="137"/>
      <c r="BYW3315" s="137"/>
      <c r="BYX3315" s="137"/>
      <c r="BYY3315" s="137"/>
      <c r="BYZ3315" s="137"/>
      <c r="BZA3315" s="137"/>
      <c r="BZB3315" s="137"/>
      <c r="BZC3315" s="137"/>
      <c r="BZD3315" s="137"/>
      <c r="BZE3315" s="137"/>
      <c r="BZF3315" s="137"/>
      <c r="BZG3315" s="137"/>
      <c r="BZH3315" s="137"/>
      <c r="BZI3315" s="137"/>
      <c r="BZJ3315" s="137"/>
      <c r="BZK3315" s="137"/>
      <c r="BZL3315" s="137"/>
      <c r="BZM3315" s="137"/>
      <c r="BZN3315" s="137"/>
      <c r="BZO3315" s="137"/>
      <c r="BZP3315" s="137"/>
      <c r="BZQ3315" s="137"/>
      <c r="BZR3315" s="137"/>
      <c r="BZS3315" s="137"/>
      <c r="BZT3315" s="137"/>
      <c r="BZU3315" s="137"/>
      <c r="BZV3315" s="137"/>
      <c r="BZW3315" s="137"/>
      <c r="BZX3315" s="137"/>
      <c r="BZY3315" s="137"/>
      <c r="BZZ3315" s="137"/>
      <c r="CAA3315" s="137"/>
      <c r="CAB3315" s="137"/>
      <c r="CAC3315" s="137"/>
      <c r="CAD3315" s="137"/>
      <c r="CAE3315" s="137"/>
      <c r="CAF3315" s="137"/>
      <c r="CAG3315" s="137"/>
      <c r="CAH3315" s="137"/>
      <c r="CAI3315" s="137"/>
      <c r="CAJ3315" s="137"/>
      <c r="CAK3315" s="137"/>
      <c r="CAL3315" s="137"/>
      <c r="CAM3315" s="137"/>
      <c r="CAN3315" s="137"/>
      <c r="CAO3315" s="137"/>
      <c r="CAP3315" s="137"/>
      <c r="CAQ3315" s="137"/>
      <c r="CAR3315" s="137"/>
      <c r="CAS3315" s="137"/>
      <c r="CAT3315" s="137"/>
      <c r="CAU3315" s="137"/>
      <c r="CAV3315" s="137"/>
      <c r="CAW3315" s="137"/>
      <c r="CAX3315" s="137"/>
      <c r="CAY3315" s="137"/>
      <c r="CAZ3315" s="137"/>
      <c r="CBA3315" s="137"/>
      <c r="CBB3315" s="137"/>
      <c r="CBC3315" s="137"/>
      <c r="CBD3315" s="137"/>
      <c r="CBE3315" s="137"/>
      <c r="CBF3315" s="137"/>
      <c r="CBG3315" s="137"/>
      <c r="CBH3315" s="137"/>
      <c r="CBI3315" s="137"/>
      <c r="CBJ3315" s="137"/>
      <c r="CBK3315" s="137"/>
      <c r="CBL3315" s="137"/>
      <c r="CBM3315" s="137"/>
      <c r="CBN3315" s="137"/>
      <c r="CBO3315" s="137"/>
      <c r="CBP3315" s="137"/>
      <c r="CBQ3315" s="137"/>
      <c r="CBR3315" s="137"/>
      <c r="CBS3315" s="137"/>
      <c r="CBT3315" s="137"/>
      <c r="CBU3315" s="137"/>
      <c r="CBV3315" s="137"/>
      <c r="CBW3315" s="137"/>
      <c r="CBX3315" s="137"/>
      <c r="CBY3315" s="137"/>
      <c r="CBZ3315" s="137"/>
      <c r="CCA3315" s="137"/>
      <c r="CCB3315" s="137"/>
      <c r="CCC3315" s="137"/>
      <c r="CCD3315" s="137"/>
      <c r="CCE3315" s="137"/>
      <c r="CCF3315" s="137"/>
      <c r="CCG3315" s="137"/>
      <c r="CCH3315" s="137"/>
      <c r="CCI3315" s="137"/>
      <c r="CCJ3315" s="137"/>
      <c r="CCK3315" s="137"/>
      <c r="CCL3315" s="137"/>
      <c r="CCM3315" s="137"/>
      <c r="CCN3315" s="137"/>
      <c r="CCO3315" s="137"/>
      <c r="CCP3315" s="137"/>
      <c r="CCQ3315" s="137"/>
      <c r="CCR3315" s="137"/>
      <c r="CCS3315" s="137"/>
      <c r="CCT3315" s="137"/>
      <c r="CCU3315" s="137"/>
      <c r="CCV3315" s="137"/>
      <c r="CCW3315" s="137"/>
      <c r="CCX3315" s="137"/>
      <c r="CCY3315" s="137"/>
      <c r="CCZ3315" s="137"/>
      <c r="CDA3315" s="137"/>
      <c r="CDB3315" s="137"/>
      <c r="CDC3315" s="137"/>
      <c r="CDD3315" s="137"/>
      <c r="CDE3315" s="137"/>
      <c r="CDF3315" s="137"/>
      <c r="CDG3315" s="137"/>
      <c r="CDH3315" s="137"/>
      <c r="CDI3315" s="137"/>
      <c r="CDJ3315" s="137"/>
      <c r="CDK3315" s="137"/>
      <c r="CDL3315" s="137"/>
      <c r="CDM3315" s="137"/>
      <c r="CDN3315" s="137"/>
      <c r="CDO3315" s="137"/>
      <c r="CDP3315" s="137"/>
      <c r="CDQ3315" s="137"/>
      <c r="CDR3315" s="137"/>
      <c r="CDS3315" s="137"/>
      <c r="CDT3315" s="137"/>
      <c r="CDU3315" s="137"/>
      <c r="CDV3315" s="137"/>
      <c r="CDW3315" s="137"/>
      <c r="CDX3315" s="137"/>
      <c r="CDY3315" s="137"/>
      <c r="CDZ3315" s="137"/>
      <c r="CEA3315" s="137"/>
      <c r="CEB3315" s="137"/>
      <c r="CEC3315" s="137"/>
      <c r="CED3315" s="137"/>
      <c r="CEE3315" s="137"/>
      <c r="CEF3315" s="137"/>
      <c r="CEG3315" s="137"/>
      <c r="CEH3315" s="137"/>
      <c r="CEI3315" s="137"/>
      <c r="CEJ3315" s="137"/>
      <c r="CEK3315" s="137"/>
      <c r="CEL3315" s="137"/>
      <c r="CEM3315" s="137"/>
      <c r="CEN3315" s="137"/>
      <c r="CEO3315" s="137"/>
      <c r="CEP3315" s="137"/>
      <c r="CEQ3315" s="137"/>
      <c r="CER3315" s="137"/>
      <c r="CES3315" s="137"/>
      <c r="CET3315" s="137"/>
      <c r="CEU3315" s="137"/>
      <c r="CEV3315" s="137"/>
      <c r="CEW3315" s="137"/>
      <c r="CEX3315" s="137"/>
      <c r="CEY3315" s="137"/>
      <c r="CEZ3315" s="137"/>
      <c r="CFA3315" s="137"/>
      <c r="CFB3315" s="137"/>
      <c r="CFC3315" s="137"/>
      <c r="CFD3315" s="137"/>
      <c r="CFE3315" s="137"/>
      <c r="CFF3315" s="137"/>
      <c r="CFG3315" s="137"/>
      <c r="CFH3315" s="137"/>
      <c r="CFI3315" s="137"/>
      <c r="CFJ3315" s="137"/>
      <c r="CFK3315" s="137"/>
      <c r="CFL3315" s="137"/>
      <c r="CFM3315" s="137"/>
      <c r="CFN3315" s="137"/>
      <c r="CFO3315" s="137"/>
      <c r="CFP3315" s="137"/>
      <c r="CFQ3315" s="137"/>
      <c r="CFR3315" s="137"/>
      <c r="CFS3315" s="137"/>
      <c r="CFT3315" s="137"/>
      <c r="CFU3315" s="137"/>
      <c r="CFV3315" s="137"/>
      <c r="CFW3315" s="137"/>
      <c r="CFX3315" s="137"/>
      <c r="CFY3315" s="137"/>
      <c r="CFZ3315" s="137"/>
      <c r="CGA3315" s="137"/>
      <c r="CGB3315" s="137"/>
      <c r="CGC3315" s="137"/>
      <c r="CGD3315" s="137"/>
      <c r="CGE3315" s="137"/>
      <c r="CGF3315" s="137"/>
      <c r="CGG3315" s="137"/>
      <c r="CGH3315" s="137"/>
      <c r="CGI3315" s="137"/>
      <c r="CGJ3315" s="137"/>
      <c r="CGK3315" s="137"/>
      <c r="CGL3315" s="137"/>
      <c r="CGM3315" s="137"/>
      <c r="CGN3315" s="137"/>
      <c r="CGO3315" s="137"/>
      <c r="CGP3315" s="137"/>
      <c r="CGQ3315" s="137"/>
      <c r="CGR3315" s="137"/>
      <c r="CGS3315" s="137"/>
      <c r="CGT3315" s="137"/>
      <c r="CGU3315" s="137"/>
      <c r="CGV3315" s="137"/>
      <c r="CGW3315" s="137"/>
      <c r="CGX3315" s="137"/>
      <c r="CGY3315" s="137"/>
      <c r="CGZ3315" s="137"/>
      <c r="CHA3315" s="137"/>
      <c r="CHB3315" s="137"/>
      <c r="CHC3315" s="137"/>
      <c r="CHD3315" s="137"/>
      <c r="CHE3315" s="137"/>
      <c r="CHF3315" s="137"/>
      <c r="CHG3315" s="137"/>
      <c r="CHH3315" s="137"/>
      <c r="CHI3315" s="137"/>
      <c r="CHJ3315" s="137"/>
      <c r="CHK3315" s="137"/>
      <c r="CHL3315" s="137"/>
      <c r="CHM3315" s="137"/>
      <c r="CHN3315" s="137"/>
      <c r="CHO3315" s="137"/>
      <c r="CHP3315" s="137"/>
      <c r="CHQ3315" s="137"/>
      <c r="CHR3315" s="137"/>
      <c r="CHS3315" s="137"/>
      <c r="CHT3315" s="137"/>
      <c r="CHU3315" s="137"/>
      <c r="CHV3315" s="137"/>
      <c r="CHW3315" s="137"/>
      <c r="CHX3315" s="137"/>
      <c r="CHY3315" s="137"/>
      <c r="CHZ3315" s="137"/>
      <c r="CIA3315" s="137"/>
      <c r="CIB3315" s="137"/>
      <c r="CIC3315" s="137"/>
      <c r="CID3315" s="137"/>
      <c r="CIE3315" s="137"/>
      <c r="CIF3315" s="137"/>
      <c r="CIG3315" s="137"/>
      <c r="CIH3315" s="137"/>
      <c r="CII3315" s="137"/>
      <c r="CIJ3315" s="137"/>
      <c r="CIK3315" s="137"/>
      <c r="CIL3315" s="137"/>
      <c r="CIM3315" s="137"/>
      <c r="CIN3315" s="137"/>
      <c r="CIO3315" s="137"/>
      <c r="CIP3315" s="137"/>
      <c r="CIQ3315" s="137"/>
      <c r="CIR3315" s="137"/>
      <c r="CIS3315" s="137"/>
      <c r="CIT3315" s="137"/>
      <c r="CIU3315" s="137"/>
      <c r="CIV3315" s="137"/>
      <c r="CIW3315" s="137"/>
      <c r="CIX3315" s="137"/>
      <c r="CIY3315" s="137"/>
      <c r="CIZ3315" s="137"/>
      <c r="CJA3315" s="137"/>
      <c r="CJB3315" s="137"/>
      <c r="CJC3315" s="137"/>
      <c r="CJD3315" s="137"/>
      <c r="CJE3315" s="137"/>
      <c r="CJF3315" s="137"/>
      <c r="CJG3315" s="137"/>
      <c r="CJH3315" s="137"/>
      <c r="CJI3315" s="137"/>
      <c r="CJJ3315" s="137"/>
      <c r="CJK3315" s="137"/>
      <c r="CJL3315" s="137"/>
      <c r="CJM3315" s="137"/>
      <c r="CJN3315" s="137"/>
      <c r="CJO3315" s="137"/>
      <c r="CJP3315" s="137"/>
      <c r="CJQ3315" s="137"/>
      <c r="CJR3315" s="137"/>
      <c r="CJS3315" s="137"/>
      <c r="CJT3315" s="137"/>
      <c r="CJU3315" s="137"/>
      <c r="CJV3315" s="137"/>
      <c r="CJW3315" s="137"/>
      <c r="CJX3315" s="137"/>
      <c r="CJY3315" s="137"/>
      <c r="CJZ3315" s="137"/>
      <c r="CKA3315" s="137"/>
      <c r="CKB3315" s="137"/>
      <c r="CKC3315" s="137"/>
      <c r="CKD3315" s="137"/>
      <c r="CKE3315" s="137"/>
      <c r="CKF3315" s="137"/>
      <c r="CKG3315" s="137"/>
      <c r="CKH3315" s="137"/>
      <c r="CKI3315" s="137"/>
      <c r="CKJ3315" s="137"/>
      <c r="CKK3315" s="137"/>
      <c r="CKL3315" s="137"/>
      <c r="CKM3315" s="137"/>
      <c r="CKN3315" s="137"/>
      <c r="CKO3315" s="137"/>
      <c r="CKP3315" s="137"/>
      <c r="CKQ3315" s="137"/>
      <c r="CKR3315" s="137"/>
      <c r="CKS3315" s="137"/>
      <c r="CKT3315" s="137"/>
      <c r="CKU3315" s="137"/>
      <c r="CKV3315" s="137"/>
      <c r="CKW3315" s="137"/>
      <c r="CKX3315" s="137"/>
      <c r="CKY3315" s="137"/>
      <c r="CKZ3315" s="137"/>
      <c r="CLA3315" s="137"/>
      <c r="CLB3315" s="137"/>
      <c r="CLC3315" s="137"/>
      <c r="CLD3315" s="137"/>
      <c r="CLE3315" s="137"/>
      <c r="CLF3315" s="137"/>
      <c r="CLG3315" s="137"/>
      <c r="CLH3315" s="137"/>
      <c r="CLI3315" s="137"/>
      <c r="CLJ3315" s="137"/>
      <c r="CLK3315" s="137"/>
      <c r="CLL3315" s="137"/>
      <c r="CLM3315" s="137"/>
      <c r="CLN3315" s="137"/>
      <c r="CLO3315" s="137"/>
      <c r="CLP3315" s="137"/>
      <c r="CLQ3315" s="137"/>
      <c r="CLR3315" s="137"/>
      <c r="CLS3315" s="137"/>
      <c r="CLT3315" s="137"/>
      <c r="CLU3315" s="137"/>
      <c r="CLV3315" s="137"/>
      <c r="CLW3315" s="137"/>
      <c r="CLX3315" s="137"/>
      <c r="CLY3315" s="137"/>
      <c r="CLZ3315" s="137"/>
      <c r="CMA3315" s="137"/>
      <c r="CMB3315" s="137"/>
      <c r="CMC3315" s="137"/>
      <c r="CMD3315" s="137"/>
      <c r="CME3315" s="137"/>
      <c r="CMF3315" s="137"/>
      <c r="CMG3315" s="137"/>
      <c r="CMH3315" s="137"/>
      <c r="CMI3315" s="137"/>
      <c r="CMJ3315" s="137"/>
      <c r="CMK3315" s="137"/>
      <c r="CML3315" s="137"/>
      <c r="CMM3315" s="137"/>
      <c r="CMN3315" s="137"/>
      <c r="CMO3315" s="137"/>
      <c r="CMP3315" s="137"/>
      <c r="CMQ3315" s="137"/>
      <c r="CMR3315" s="137"/>
      <c r="CMS3315" s="137"/>
      <c r="CMT3315" s="137"/>
      <c r="CMU3315" s="137"/>
      <c r="CMV3315" s="137"/>
      <c r="CMW3315" s="137"/>
      <c r="CMX3315" s="137"/>
      <c r="CMY3315" s="137"/>
      <c r="CMZ3315" s="137"/>
      <c r="CNA3315" s="137"/>
      <c r="CNB3315" s="137"/>
      <c r="CNC3315" s="137"/>
      <c r="CND3315" s="137"/>
      <c r="CNE3315" s="137"/>
      <c r="CNF3315" s="137"/>
      <c r="CNG3315" s="137"/>
      <c r="CNH3315" s="137"/>
      <c r="CNI3315" s="137"/>
      <c r="CNJ3315" s="137"/>
      <c r="CNK3315" s="137"/>
      <c r="CNL3315" s="137"/>
      <c r="CNM3315" s="137"/>
      <c r="CNN3315" s="137"/>
      <c r="CNO3315" s="137"/>
      <c r="CNP3315" s="137"/>
      <c r="CNQ3315" s="137"/>
      <c r="CNR3315" s="137"/>
      <c r="CNS3315" s="137"/>
      <c r="CNT3315" s="137"/>
      <c r="CNU3315" s="137"/>
      <c r="CNV3315" s="137"/>
      <c r="CNW3315" s="137"/>
      <c r="CNX3315" s="137"/>
      <c r="CNY3315" s="137"/>
      <c r="CNZ3315" s="137"/>
      <c r="COA3315" s="137"/>
      <c r="COB3315" s="137"/>
      <c r="COC3315" s="137"/>
      <c r="COD3315" s="137"/>
      <c r="COE3315" s="137"/>
      <c r="COF3315" s="137"/>
      <c r="COG3315" s="137"/>
      <c r="COH3315" s="137"/>
      <c r="COI3315" s="137"/>
      <c r="COJ3315" s="137"/>
      <c r="COK3315" s="137"/>
      <c r="COL3315" s="137"/>
      <c r="COM3315" s="137"/>
      <c r="CON3315" s="137"/>
      <c r="COO3315" s="137"/>
      <c r="COP3315" s="137"/>
      <c r="COQ3315" s="137"/>
      <c r="COR3315" s="137"/>
      <c r="COS3315" s="137"/>
      <c r="COT3315" s="137"/>
      <c r="COU3315" s="137"/>
      <c r="COV3315" s="137"/>
      <c r="COW3315" s="137"/>
      <c r="COX3315" s="137"/>
      <c r="COY3315" s="137"/>
      <c r="COZ3315" s="137"/>
      <c r="CPA3315" s="137"/>
      <c r="CPB3315" s="137"/>
      <c r="CPC3315" s="137"/>
      <c r="CPD3315" s="137"/>
      <c r="CPE3315" s="137"/>
      <c r="CPF3315" s="137"/>
      <c r="CPG3315" s="137"/>
      <c r="CPH3315" s="137"/>
      <c r="CPI3315" s="137"/>
      <c r="CPJ3315" s="137"/>
      <c r="CPK3315" s="137"/>
      <c r="CPL3315" s="137"/>
      <c r="CPM3315" s="137"/>
      <c r="CPN3315" s="137"/>
      <c r="CPO3315" s="137"/>
      <c r="CPP3315" s="137"/>
      <c r="CPQ3315" s="137"/>
      <c r="CPR3315" s="137"/>
      <c r="CPS3315" s="137"/>
      <c r="CPT3315" s="137"/>
      <c r="CPU3315" s="137"/>
      <c r="CPV3315" s="137"/>
      <c r="CPW3315" s="137"/>
      <c r="CPX3315" s="137"/>
      <c r="CPY3315" s="137"/>
      <c r="CPZ3315" s="137"/>
      <c r="CQA3315" s="137"/>
      <c r="CQB3315" s="137"/>
      <c r="CQC3315" s="137"/>
      <c r="CQD3315" s="137"/>
      <c r="CQE3315" s="137"/>
      <c r="CQF3315" s="137"/>
      <c r="CQG3315" s="137"/>
      <c r="CQH3315" s="137"/>
      <c r="CQI3315" s="137"/>
      <c r="CQJ3315" s="137"/>
      <c r="CQK3315" s="137"/>
      <c r="CQL3315" s="137"/>
      <c r="CQM3315" s="137"/>
      <c r="CQN3315" s="137"/>
      <c r="CQO3315" s="137"/>
      <c r="CQP3315" s="137"/>
      <c r="CQQ3315" s="137"/>
      <c r="CQR3315" s="137"/>
      <c r="CQS3315" s="137"/>
      <c r="CQT3315" s="137"/>
      <c r="CQU3315" s="137"/>
      <c r="CQV3315" s="137"/>
      <c r="CQW3315" s="137"/>
      <c r="CQX3315" s="137"/>
      <c r="CQY3315" s="137"/>
      <c r="CQZ3315" s="137"/>
      <c r="CRA3315" s="137"/>
      <c r="CRB3315" s="137"/>
      <c r="CRC3315" s="137"/>
      <c r="CRD3315" s="137"/>
      <c r="CRE3315" s="137"/>
      <c r="CRF3315" s="137"/>
      <c r="CRG3315" s="137"/>
      <c r="CRH3315" s="137"/>
      <c r="CRI3315" s="137"/>
      <c r="CRJ3315" s="137"/>
      <c r="CRK3315" s="137"/>
      <c r="CRL3315" s="137"/>
      <c r="CRM3315" s="137"/>
      <c r="CRN3315" s="137"/>
      <c r="CRO3315" s="137"/>
      <c r="CRP3315" s="137"/>
      <c r="CRQ3315" s="137"/>
      <c r="CRR3315" s="137"/>
      <c r="CRS3315" s="137"/>
      <c r="CRT3315" s="137"/>
      <c r="CRU3315" s="137"/>
      <c r="CRV3315" s="137"/>
      <c r="CRW3315" s="137"/>
      <c r="CRX3315" s="137"/>
      <c r="CRY3315" s="137"/>
      <c r="CRZ3315" s="137"/>
      <c r="CSA3315" s="137"/>
      <c r="CSB3315" s="137"/>
      <c r="CSC3315" s="137"/>
      <c r="CSD3315" s="137"/>
      <c r="CSE3315" s="137"/>
      <c r="CSF3315" s="137"/>
      <c r="CSG3315" s="137"/>
      <c r="CSH3315" s="137"/>
      <c r="CSI3315" s="137"/>
      <c r="CSJ3315" s="137"/>
      <c r="CSK3315" s="137"/>
      <c r="CSL3315" s="137"/>
      <c r="CSM3315" s="137"/>
      <c r="CSN3315" s="137"/>
      <c r="CSO3315" s="137"/>
      <c r="CSP3315" s="137"/>
      <c r="CSQ3315" s="137"/>
      <c r="CSR3315" s="137"/>
      <c r="CSS3315" s="137"/>
      <c r="CST3315" s="137"/>
      <c r="CSU3315" s="137"/>
      <c r="CSV3315" s="137"/>
      <c r="CSW3315" s="137"/>
      <c r="CSX3315" s="137"/>
      <c r="CSY3315" s="137"/>
      <c r="CSZ3315" s="137"/>
      <c r="CTA3315" s="137"/>
      <c r="CTB3315" s="137"/>
      <c r="CTC3315" s="137"/>
      <c r="CTD3315" s="137"/>
      <c r="CTE3315" s="137"/>
      <c r="CTF3315" s="137"/>
      <c r="CTG3315" s="137"/>
      <c r="CTH3315" s="137"/>
      <c r="CTI3315" s="137"/>
      <c r="CTJ3315" s="137"/>
      <c r="CTK3315" s="137"/>
      <c r="CTL3315" s="137"/>
      <c r="CTM3315" s="137"/>
      <c r="CTN3315" s="137"/>
      <c r="CTO3315" s="137"/>
      <c r="CTP3315" s="137"/>
      <c r="CTQ3315" s="137"/>
      <c r="CTR3315" s="137"/>
      <c r="CTS3315" s="137"/>
      <c r="CTT3315" s="137"/>
      <c r="CTU3315" s="137"/>
      <c r="CTV3315" s="137"/>
      <c r="CTW3315" s="137"/>
      <c r="CTX3315" s="137"/>
      <c r="CTY3315" s="137"/>
      <c r="CTZ3315" s="137"/>
      <c r="CUA3315" s="137"/>
      <c r="CUB3315" s="137"/>
      <c r="CUC3315" s="137"/>
      <c r="CUD3315" s="137"/>
      <c r="CUE3315" s="137"/>
      <c r="CUF3315" s="137"/>
      <c r="CUG3315" s="137"/>
      <c r="CUH3315" s="137"/>
      <c r="CUI3315" s="137"/>
      <c r="CUJ3315" s="137"/>
      <c r="CUK3315" s="137"/>
      <c r="CUL3315" s="137"/>
      <c r="CUM3315" s="137"/>
      <c r="CUN3315" s="137"/>
      <c r="CUO3315" s="137"/>
      <c r="CUP3315" s="137"/>
      <c r="CUQ3315" s="137"/>
      <c r="CUR3315" s="137"/>
      <c r="CUS3315" s="137"/>
      <c r="CUT3315" s="137"/>
      <c r="CUU3315" s="137"/>
      <c r="CUV3315" s="137"/>
      <c r="CUW3315" s="137"/>
      <c r="CUX3315" s="137"/>
      <c r="CUY3315" s="137"/>
      <c r="CUZ3315" s="137"/>
      <c r="CVA3315" s="137"/>
      <c r="CVB3315" s="137"/>
      <c r="CVC3315" s="137"/>
      <c r="CVD3315" s="137"/>
      <c r="CVE3315" s="137"/>
      <c r="CVF3315" s="137"/>
      <c r="CVG3315" s="137"/>
      <c r="CVH3315" s="137"/>
      <c r="CVI3315" s="137"/>
      <c r="CVJ3315" s="137"/>
      <c r="CVK3315" s="137"/>
      <c r="CVL3315" s="137"/>
      <c r="CVM3315" s="137"/>
      <c r="CVN3315" s="137"/>
      <c r="CVO3315" s="137"/>
      <c r="CVP3315" s="137"/>
      <c r="CVQ3315" s="137"/>
      <c r="CVR3315" s="137"/>
      <c r="CVS3315" s="137"/>
      <c r="CVT3315" s="137"/>
      <c r="CVU3315" s="137"/>
      <c r="CVV3315" s="137"/>
      <c r="CVW3315" s="137"/>
      <c r="CVX3315" s="137"/>
      <c r="CVY3315" s="137"/>
      <c r="CVZ3315" s="137"/>
      <c r="CWA3315" s="137"/>
      <c r="CWB3315" s="137"/>
      <c r="CWC3315" s="137"/>
      <c r="CWD3315" s="137"/>
      <c r="CWE3315" s="137"/>
      <c r="CWF3315" s="137"/>
      <c r="CWG3315" s="137"/>
      <c r="CWH3315" s="137"/>
      <c r="CWI3315" s="137"/>
      <c r="CWJ3315" s="137"/>
      <c r="CWK3315" s="137"/>
      <c r="CWL3315" s="137"/>
      <c r="CWM3315" s="137"/>
      <c r="CWN3315" s="137"/>
      <c r="CWO3315" s="137"/>
      <c r="CWP3315" s="137"/>
      <c r="CWQ3315" s="137"/>
      <c r="CWR3315" s="137"/>
      <c r="CWS3315" s="137"/>
      <c r="CWT3315" s="137"/>
      <c r="CWU3315" s="137"/>
      <c r="CWV3315" s="137"/>
      <c r="CWW3315" s="137"/>
      <c r="CWX3315" s="137"/>
      <c r="CWY3315" s="137"/>
      <c r="CWZ3315" s="137"/>
      <c r="CXA3315" s="137"/>
      <c r="CXB3315" s="137"/>
      <c r="CXC3315" s="137"/>
      <c r="CXD3315" s="137"/>
      <c r="CXE3315" s="137"/>
      <c r="CXF3315" s="137"/>
      <c r="CXG3315" s="137"/>
      <c r="CXH3315" s="137"/>
      <c r="CXI3315" s="137"/>
      <c r="CXJ3315" s="137"/>
      <c r="CXK3315" s="137"/>
      <c r="CXL3315" s="137"/>
      <c r="CXM3315" s="137"/>
      <c r="CXN3315" s="137"/>
      <c r="CXO3315" s="137"/>
      <c r="CXP3315" s="137"/>
      <c r="CXQ3315" s="137"/>
      <c r="CXR3315" s="137"/>
      <c r="CXS3315" s="137"/>
      <c r="CXT3315" s="137"/>
      <c r="CXU3315" s="137"/>
      <c r="CXV3315" s="137"/>
      <c r="CXW3315" s="137"/>
      <c r="CXX3315" s="137"/>
      <c r="CXY3315" s="137"/>
      <c r="CXZ3315" s="137"/>
      <c r="CYA3315" s="137"/>
      <c r="CYB3315" s="137"/>
      <c r="CYC3315" s="137"/>
      <c r="CYD3315" s="137"/>
      <c r="CYE3315" s="137"/>
      <c r="CYF3315" s="137"/>
      <c r="CYG3315" s="137"/>
      <c r="CYH3315" s="137"/>
      <c r="CYI3315" s="137"/>
      <c r="CYJ3315" s="137"/>
      <c r="CYK3315" s="137"/>
      <c r="CYL3315" s="137"/>
      <c r="CYM3315" s="137"/>
      <c r="CYN3315" s="137"/>
      <c r="CYO3315" s="137"/>
      <c r="CYP3315" s="137"/>
      <c r="CYQ3315" s="137"/>
      <c r="CYR3315" s="137"/>
      <c r="CYS3315" s="137"/>
      <c r="CYT3315" s="137"/>
      <c r="CYU3315" s="137"/>
      <c r="CYV3315" s="137"/>
      <c r="CYW3315" s="137"/>
      <c r="CYX3315" s="137"/>
      <c r="CYY3315" s="137"/>
      <c r="CYZ3315" s="137"/>
      <c r="CZA3315" s="137"/>
      <c r="CZB3315" s="137"/>
      <c r="CZC3315" s="137"/>
      <c r="CZD3315" s="137"/>
      <c r="CZE3315" s="137"/>
      <c r="CZF3315" s="137"/>
      <c r="CZG3315" s="137"/>
      <c r="CZH3315" s="137"/>
      <c r="CZI3315" s="137"/>
      <c r="CZJ3315" s="137"/>
      <c r="CZK3315" s="137"/>
      <c r="CZL3315" s="137"/>
      <c r="CZM3315" s="137"/>
      <c r="CZN3315" s="137"/>
      <c r="CZO3315" s="137"/>
      <c r="CZP3315" s="137"/>
      <c r="CZQ3315" s="137"/>
      <c r="CZR3315" s="137"/>
      <c r="CZS3315" s="137"/>
      <c r="CZT3315" s="137"/>
      <c r="CZU3315" s="137"/>
      <c r="CZV3315" s="137"/>
      <c r="CZW3315" s="137"/>
      <c r="CZX3315" s="137"/>
      <c r="CZY3315" s="137"/>
      <c r="CZZ3315" s="137"/>
      <c r="DAA3315" s="137"/>
      <c r="DAB3315" s="137"/>
      <c r="DAC3315" s="137"/>
      <c r="DAD3315" s="137"/>
      <c r="DAE3315" s="137"/>
      <c r="DAF3315" s="137"/>
      <c r="DAG3315" s="137"/>
      <c r="DAH3315" s="137"/>
      <c r="DAI3315" s="137"/>
      <c r="DAJ3315" s="137"/>
      <c r="DAK3315" s="137"/>
      <c r="DAL3315" s="137"/>
      <c r="DAM3315" s="137"/>
      <c r="DAN3315" s="137"/>
      <c r="DAO3315" s="137"/>
      <c r="DAP3315" s="137"/>
      <c r="DAQ3315" s="137"/>
      <c r="DAR3315" s="137"/>
      <c r="DAS3315" s="137"/>
      <c r="DAT3315" s="137"/>
      <c r="DAU3315" s="137"/>
      <c r="DAV3315" s="137"/>
      <c r="DAW3315" s="137"/>
      <c r="DAX3315" s="137"/>
      <c r="DAY3315" s="137"/>
      <c r="DAZ3315" s="137"/>
      <c r="DBA3315" s="137"/>
      <c r="DBB3315" s="137"/>
      <c r="DBC3315" s="137"/>
      <c r="DBD3315" s="137"/>
      <c r="DBE3315" s="137"/>
      <c r="DBF3315" s="137"/>
      <c r="DBG3315" s="137"/>
      <c r="DBH3315" s="137"/>
      <c r="DBI3315" s="137"/>
      <c r="DBJ3315" s="137"/>
      <c r="DBK3315" s="137"/>
      <c r="DBL3315" s="137"/>
      <c r="DBM3315" s="137"/>
      <c r="DBN3315" s="137"/>
      <c r="DBO3315" s="137"/>
      <c r="DBP3315" s="137"/>
      <c r="DBQ3315" s="137"/>
      <c r="DBR3315" s="137"/>
      <c r="DBS3315" s="137"/>
      <c r="DBT3315" s="137"/>
      <c r="DBU3315" s="137"/>
      <c r="DBV3315" s="137"/>
      <c r="DBW3315" s="137"/>
      <c r="DBX3315" s="137"/>
      <c r="DBY3315" s="137"/>
      <c r="DBZ3315" s="137"/>
      <c r="DCA3315" s="137"/>
      <c r="DCB3315" s="137"/>
      <c r="DCC3315" s="137"/>
      <c r="DCD3315" s="137"/>
      <c r="DCE3315" s="137"/>
      <c r="DCF3315" s="137"/>
      <c r="DCG3315" s="137"/>
      <c r="DCH3315" s="137"/>
      <c r="DCI3315" s="137"/>
      <c r="DCJ3315" s="137"/>
      <c r="DCK3315" s="137"/>
      <c r="DCL3315" s="137"/>
      <c r="DCM3315" s="137"/>
      <c r="DCN3315" s="137"/>
      <c r="DCO3315" s="137"/>
      <c r="DCP3315" s="137"/>
      <c r="DCQ3315" s="137"/>
      <c r="DCR3315" s="137"/>
      <c r="DCS3315" s="137"/>
      <c r="DCT3315" s="137"/>
      <c r="DCU3315" s="137"/>
      <c r="DCV3315" s="137"/>
      <c r="DCW3315" s="137"/>
      <c r="DCX3315" s="137"/>
      <c r="DCY3315" s="137"/>
      <c r="DCZ3315" s="137"/>
      <c r="DDA3315" s="137"/>
      <c r="DDB3315" s="137"/>
      <c r="DDC3315" s="137"/>
      <c r="DDD3315" s="137"/>
      <c r="DDE3315" s="137"/>
      <c r="DDF3315" s="137"/>
      <c r="DDG3315" s="137"/>
      <c r="DDH3315" s="137"/>
      <c r="DDI3315" s="137"/>
      <c r="DDJ3315" s="137"/>
      <c r="DDK3315" s="137"/>
      <c r="DDL3315" s="137"/>
      <c r="DDM3315" s="137"/>
      <c r="DDN3315" s="137"/>
      <c r="DDO3315" s="137"/>
      <c r="DDP3315" s="137"/>
      <c r="DDQ3315" s="137"/>
      <c r="DDR3315" s="137"/>
      <c r="DDS3315" s="137"/>
      <c r="DDT3315" s="137"/>
      <c r="DDU3315" s="137"/>
      <c r="DDV3315" s="137"/>
      <c r="DDW3315" s="137"/>
      <c r="DDX3315" s="137"/>
      <c r="DDY3315" s="137"/>
      <c r="DDZ3315" s="137"/>
      <c r="DEA3315" s="137"/>
      <c r="DEB3315" s="137"/>
      <c r="DEC3315" s="137"/>
      <c r="DED3315" s="137"/>
      <c r="DEE3315" s="137"/>
      <c r="DEF3315" s="137"/>
      <c r="DEG3315" s="137"/>
      <c r="DEH3315" s="137"/>
      <c r="DEI3315" s="137"/>
      <c r="DEJ3315" s="137"/>
      <c r="DEK3315" s="137"/>
      <c r="DEL3315" s="137"/>
      <c r="DEM3315" s="137"/>
      <c r="DEN3315" s="137"/>
      <c r="DEO3315" s="137"/>
      <c r="DEP3315" s="137"/>
      <c r="DEQ3315" s="137"/>
      <c r="DER3315" s="137"/>
      <c r="DES3315" s="137"/>
      <c r="DET3315" s="137"/>
      <c r="DEU3315" s="137"/>
      <c r="DEV3315" s="137"/>
      <c r="DEW3315" s="137"/>
      <c r="DEX3315" s="137"/>
      <c r="DEY3315" s="137"/>
      <c r="DEZ3315" s="137"/>
      <c r="DFA3315" s="137"/>
      <c r="DFB3315" s="137"/>
      <c r="DFC3315" s="137"/>
      <c r="DFD3315" s="137"/>
      <c r="DFE3315" s="137"/>
      <c r="DFF3315" s="137"/>
      <c r="DFG3315" s="137"/>
      <c r="DFH3315" s="137"/>
      <c r="DFI3315" s="137"/>
      <c r="DFJ3315" s="137"/>
      <c r="DFK3315" s="137"/>
      <c r="DFL3315" s="137"/>
      <c r="DFM3315" s="137"/>
      <c r="DFN3315" s="137"/>
      <c r="DFO3315" s="137"/>
      <c r="DFP3315" s="137"/>
      <c r="DFQ3315" s="137"/>
      <c r="DFR3315" s="137"/>
      <c r="DFS3315" s="137"/>
      <c r="DFT3315" s="137"/>
      <c r="DFU3315" s="137"/>
      <c r="DFV3315" s="137"/>
      <c r="DFW3315" s="137"/>
      <c r="DFX3315" s="137"/>
      <c r="DFY3315" s="137"/>
      <c r="DFZ3315" s="137"/>
      <c r="DGA3315" s="137"/>
      <c r="DGB3315" s="137"/>
      <c r="DGC3315" s="137"/>
      <c r="DGD3315" s="137"/>
      <c r="DGE3315" s="137"/>
      <c r="DGF3315" s="137"/>
      <c r="DGG3315" s="137"/>
      <c r="DGH3315" s="137"/>
      <c r="DGI3315" s="137"/>
      <c r="DGJ3315" s="137"/>
      <c r="DGK3315" s="137"/>
      <c r="DGL3315" s="137"/>
      <c r="DGM3315" s="137"/>
      <c r="DGN3315" s="137"/>
      <c r="DGO3315" s="137"/>
      <c r="DGP3315" s="137"/>
      <c r="DGQ3315" s="137"/>
      <c r="DGR3315" s="137"/>
      <c r="DGS3315" s="137"/>
      <c r="DGT3315" s="137"/>
      <c r="DGU3315" s="137"/>
      <c r="DGV3315" s="137"/>
      <c r="DGW3315" s="137"/>
      <c r="DGX3315" s="137"/>
      <c r="DGY3315" s="137"/>
      <c r="DGZ3315" s="137"/>
      <c r="DHA3315" s="137"/>
      <c r="DHB3315" s="137"/>
      <c r="DHC3315" s="137"/>
      <c r="DHD3315" s="137"/>
      <c r="DHE3315" s="137"/>
      <c r="DHF3315" s="137"/>
      <c r="DHG3315" s="137"/>
      <c r="DHH3315" s="137"/>
      <c r="DHI3315" s="137"/>
      <c r="DHJ3315" s="137"/>
      <c r="DHK3315" s="137"/>
      <c r="DHL3315" s="137"/>
      <c r="DHM3315" s="137"/>
      <c r="DHN3315" s="137"/>
      <c r="DHO3315" s="137"/>
    </row>
    <row r="3316" spans="1:2927" s="112" customFormat="1" ht="30.65" customHeight="1" outlineLevel="1" x14ac:dyDescent="0.35">
      <c r="A3316" s="83" t="s">
        <v>4570</v>
      </c>
      <c r="B3316" s="84" t="s">
        <v>454</v>
      </c>
      <c r="C3316" s="85"/>
      <c r="D3316" s="86"/>
      <c r="E3316" s="101"/>
      <c r="F3316" s="101"/>
      <c r="G3316" s="101"/>
      <c r="H3316" s="101"/>
      <c r="I3316" s="101">
        <f t="shared" si="201"/>
        <v>0</v>
      </c>
      <c r="J3316" s="101"/>
      <c r="K3316" s="101"/>
      <c r="L3316" s="101"/>
      <c r="M3316" s="101"/>
      <c r="N3316" s="101">
        <f t="shared" si="200"/>
        <v>0</v>
      </c>
      <c r="O3316" s="88">
        <v>46113</v>
      </c>
      <c r="P3316" s="88">
        <v>46188</v>
      </c>
      <c r="Q3316" s="89">
        <v>0.5</v>
      </c>
      <c r="R3316" s="90" t="s">
        <v>33</v>
      </c>
      <c r="S3316" s="91"/>
      <c r="T3316" s="91"/>
      <c r="U3316" s="102"/>
      <c r="V3316" s="137"/>
      <c r="W3316" s="137"/>
      <c r="X3316" s="137"/>
      <c r="Y3316" s="137"/>
      <c r="Z3316" s="137"/>
      <c r="AA3316" s="137"/>
      <c r="AB3316" s="137"/>
      <c r="AC3316" s="137"/>
      <c r="AD3316" s="137"/>
      <c r="AE3316" s="137"/>
      <c r="AF3316" s="137"/>
      <c r="AG3316" s="137"/>
      <c r="AH3316" s="137"/>
      <c r="AI3316" s="137"/>
      <c r="AJ3316" s="137"/>
      <c r="AK3316" s="137"/>
      <c r="AL3316" s="137"/>
      <c r="AM3316" s="137"/>
      <c r="AN3316" s="137"/>
      <c r="AO3316" s="137"/>
      <c r="AP3316" s="137"/>
      <c r="AQ3316" s="137"/>
      <c r="AR3316" s="137"/>
      <c r="AS3316" s="137"/>
      <c r="AT3316" s="137"/>
      <c r="AU3316" s="137"/>
      <c r="AV3316" s="137"/>
      <c r="AW3316" s="137"/>
      <c r="AX3316" s="137"/>
      <c r="AY3316" s="137"/>
      <c r="AZ3316" s="137"/>
      <c r="BA3316" s="137"/>
      <c r="BB3316" s="137"/>
      <c r="BC3316" s="137"/>
      <c r="BD3316" s="137"/>
      <c r="BE3316" s="137"/>
      <c r="BF3316" s="137"/>
      <c r="BG3316" s="137"/>
      <c r="BH3316" s="137"/>
      <c r="BI3316" s="137"/>
      <c r="BJ3316" s="137"/>
      <c r="BK3316" s="137"/>
      <c r="BL3316" s="137"/>
      <c r="BM3316" s="137"/>
      <c r="BN3316" s="137"/>
      <c r="BO3316" s="137"/>
      <c r="BP3316" s="137"/>
      <c r="BQ3316" s="137"/>
      <c r="BR3316" s="137"/>
      <c r="BS3316" s="137"/>
      <c r="BT3316" s="137"/>
      <c r="BU3316" s="137"/>
      <c r="BV3316" s="137"/>
      <c r="BW3316" s="137"/>
      <c r="BX3316" s="137"/>
      <c r="BY3316" s="137"/>
      <c r="BZ3316" s="137"/>
      <c r="CA3316" s="137"/>
      <c r="CB3316" s="137"/>
      <c r="CC3316" s="137"/>
      <c r="CD3316" s="137"/>
      <c r="CE3316" s="137"/>
      <c r="CF3316" s="137"/>
      <c r="CG3316" s="137"/>
      <c r="CH3316" s="137"/>
      <c r="CI3316" s="137"/>
      <c r="CJ3316" s="137"/>
      <c r="CK3316" s="137"/>
      <c r="CL3316" s="137"/>
      <c r="CM3316" s="137"/>
      <c r="CN3316" s="137"/>
      <c r="CO3316" s="137"/>
      <c r="CP3316" s="137"/>
      <c r="CQ3316" s="137"/>
      <c r="CR3316" s="137"/>
      <c r="CS3316" s="137"/>
      <c r="CT3316" s="137"/>
      <c r="CU3316" s="137"/>
      <c r="CV3316" s="137"/>
      <c r="CW3316" s="137"/>
      <c r="CX3316" s="137"/>
      <c r="CY3316" s="137"/>
      <c r="CZ3316" s="137"/>
      <c r="DA3316" s="137"/>
      <c r="DB3316" s="137"/>
      <c r="DC3316" s="137"/>
      <c r="DD3316" s="137"/>
      <c r="DE3316" s="137"/>
      <c r="DF3316" s="137"/>
      <c r="DG3316" s="137"/>
      <c r="DH3316" s="137"/>
      <c r="DI3316" s="137"/>
      <c r="DJ3316" s="170"/>
    </row>
    <row r="3317" spans="1:2927" s="148" customFormat="1" ht="32.15" customHeight="1" outlineLevel="1" x14ac:dyDescent="0.35">
      <c r="A3317" s="83" t="s">
        <v>4571</v>
      </c>
      <c r="B3317" s="84" t="s">
        <v>456</v>
      </c>
      <c r="C3317" s="85"/>
      <c r="D3317" s="86"/>
      <c r="E3317" s="101"/>
      <c r="F3317" s="101"/>
      <c r="G3317" s="101"/>
      <c r="H3317" s="101"/>
      <c r="I3317" s="101">
        <f t="shared" si="201"/>
        <v>0</v>
      </c>
      <c r="J3317" s="101"/>
      <c r="K3317" s="101"/>
      <c r="L3317" s="101"/>
      <c r="M3317" s="101"/>
      <c r="N3317" s="101">
        <f t="shared" si="200"/>
        <v>0</v>
      </c>
      <c r="O3317" s="88">
        <v>46188</v>
      </c>
      <c r="P3317" s="88">
        <v>46189</v>
      </c>
      <c r="Q3317" s="89">
        <v>7.0000000000000007E-2</v>
      </c>
      <c r="R3317" s="90" t="s">
        <v>33</v>
      </c>
      <c r="S3317" s="405"/>
      <c r="T3317" s="405"/>
      <c r="U3317" s="406"/>
      <c r="V3317" s="137"/>
      <c r="W3317" s="137"/>
      <c r="X3317" s="137"/>
      <c r="Y3317" s="137"/>
      <c r="Z3317" s="137"/>
      <c r="AA3317" s="137"/>
      <c r="AB3317" s="137"/>
      <c r="AC3317" s="137"/>
      <c r="AD3317" s="137"/>
      <c r="AE3317" s="137"/>
      <c r="AF3317" s="137"/>
      <c r="AG3317" s="137"/>
      <c r="AH3317" s="137"/>
      <c r="AI3317" s="137"/>
      <c r="AJ3317" s="137"/>
      <c r="AK3317" s="137"/>
      <c r="AL3317" s="137"/>
      <c r="AM3317" s="137"/>
      <c r="AN3317" s="137"/>
      <c r="AO3317" s="137"/>
      <c r="AP3317" s="137"/>
      <c r="AQ3317" s="137"/>
      <c r="AR3317" s="137"/>
      <c r="AS3317" s="137"/>
      <c r="AT3317" s="137"/>
      <c r="AU3317" s="137"/>
      <c r="AV3317" s="137"/>
      <c r="AW3317" s="137"/>
      <c r="AX3317" s="137"/>
      <c r="AY3317" s="137"/>
      <c r="AZ3317" s="137"/>
      <c r="BA3317" s="137"/>
      <c r="BB3317" s="137"/>
      <c r="BC3317" s="137"/>
      <c r="BD3317" s="137"/>
      <c r="BE3317" s="137"/>
      <c r="BF3317" s="137"/>
      <c r="BG3317" s="137"/>
      <c r="BH3317" s="137"/>
      <c r="BI3317" s="137"/>
      <c r="BJ3317" s="137"/>
      <c r="BK3317" s="137"/>
      <c r="BL3317" s="137"/>
      <c r="BM3317" s="137"/>
      <c r="BN3317" s="137"/>
      <c r="BO3317" s="137"/>
      <c r="BP3317" s="137"/>
      <c r="BQ3317" s="137"/>
      <c r="BR3317" s="137"/>
      <c r="BS3317" s="137"/>
      <c r="BT3317" s="137"/>
      <c r="BU3317" s="137"/>
      <c r="BV3317" s="137"/>
      <c r="BW3317" s="137"/>
      <c r="BX3317" s="137"/>
      <c r="BY3317" s="137"/>
      <c r="BZ3317" s="137"/>
      <c r="CA3317" s="137"/>
      <c r="CB3317" s="137"/>
      <c r="CC3317" s="137"/>
      <c r="CD3317" s="137"/>
      <c r="CE3317" s="137"/>
      <c r="CF3317" s="137"/>
      <c r="CG3317" s="137"/>
      <c r="CH3317" s="137"/>
      <c r="CI3317" s="137"/>
      <c r="CJ3317" s="137"/>
      <c r="CK3317" s="137"/>
      <c r="CL3317" s="137"/>
      <c r="CM3317" s="137"/>
      <c r="CN3317" s="137"/>
      <c r="CO3317" s="137"/>
      <c r="CP3317" s="137"/>
      <c r="CQ3317" s="137"/>
      <c r="CR3317" s="137"/>
      <c r="CS3317" s="137"/>
      <c r="CT3317" s="137"/>
      <c r="CU3317" s="137"/>
      <c r="CV3317" s="137"/>
      <c r="CW3317" s="137"/>
      <c r="CX3317" s="137"/>
      <c r="CY3317" s="137"/>
      <c r="CZ3317" s="137"/>
      <c r="DA3317" s="137"/>
      <c r="DB3317" s="137"/>
      <c r="DC3317" s="137"/>
      <c r="DD3317" s="137"/>
      <c r="DE3317" s="137"/>
      <c r="DF3317" s="137"/>
      <c r="DG3317" s="137"/>
      <c r="DH3317" s="137"/>
      <c r="DI3317" s="137"/>
      <c r="DJ3317" s="137"/>
      <c r="DK3317" s="137"/>
      <c r="DL3317" s="137"/>
      <c r="DM3317" s="137"/>
      <c r="DN3317" s="137"/>
      <c r="DO3317" s="137"/>
      <c r="DP3317" s="137"/>
      <c r="DQ3317" s="137"/>
      <c r="DR3317" s="137"/>
      <c r="DS3317" s="137"/>
      <c r="DT3317" s="137"/>
      <c r="DU3317" s="137"/>
      <c r="DV3317" s="137"/>
      <c r="DW3317" s="137"/>
      <c r="DX3317" s="137"/>
      <c r="DY3317" s="137"/>
      <c r="DZ3317" s="137"/>
      <c r="EA3317" s="137"/>
      <c r="EB3317" s="137"/>
      <c r="EC3317" s="137"/>
      <c r="ED3317" s="137"/>
      <c r="EE3317" s="137"/>
      <c r="EF3317" s="137"/>
      <c r="EG3317" s="137"/>
      <c r="EH3317" s="137"/>
      <c r="EI3317" s="137"/>
      <c r="EJ3317" s="137"/>
      <c r="EK3317" s="137"/>
      <c r="EL3317" s="137"/>
      <c r="EM3317" s="137"/>
      <c r="EN3317" s="137"/>
      <c r="EO3317" s="137"/>
      <c r="EP3317" s="137"/>
      <c r="EQ3317" s="137"/>
      <c r="ER3317" s="137"/>
      <c r="ES3317" s="137"/>
      <c r="ET3317" s="137"/>
      <c r="EU3317" s="137"/>
      <c r="EV3317" s="137"/>
      <c r="EW3317" s="137"/>
      <c r="EX3317" s="137"/>
      <c r="EY3317" s="137"/>
      <c r="EZ3317" s="137"/>
      <c r="FA3317" s="137"/>
      <c r="FB3317" s="137"/>
      <c r="FC3317" s="137"/>
      <c r="FD3317" s="137"/>
      <c r="FE3317" s="137"/>
      <c r="FF3317" s="137"/>
      <c r="FG3317" s="137"/>
      <c r="FH3317" s="137"/>
      <c r="FI3317" s="137"/>
      <c r="FJ3317" s="137"/>
      <c r="FK3317" s="137"/>
      <c r="FL3317" s="137"/>
      <c r="FM3317" s="137"/>
      <c r="FN3317" s="137"/>
      <c r="FO3317" s="137"/>
      <c r="FP3317" s="137"/>
      <c r="FQ3317" s="137"/>
      <c r="FR3317" s="137"/>
      <c r="FS3317" s="137"/>
      <c r="FT3317" s="137"/>
      <c r="FU3317" s="137"/>
      <c r="FV3317" s="137"/>
      <c r="FW3317" s="137"/>
      <c r="FX3317" s="137"/>
      <c r="FY3317" s="137"/>
      <c r="FZ3317" s="137"/>
      <c r="GA3317" s="137"/>
      <c r="GB3317" s="137"/>
      <c r="GC3317" s="137"/>
      <c r="GD3317" s="137"/>
      <c r="GE3317" s="137"/>
      <c r="GF3317" s="137"/>
      <c r="GG3317" s="137"/>
      <c r="GH3317" s="137"/>
      <c r="GI3317" s="137"/>
      <c r="GJ3317" s="137"/>
      <c r="GK3317" s="137"/>
      <c r="GL3317" s="137"/>
      <c r="GM3317" s="137"/>
      <c r="GN3317" s="137"/>
      <c r="GO3317" s="137"/>
      <c r="GP3317" s="137"/>
      <c r="GQ3317" s="137"/>
      <c r="GR3317" s="137"/>
      <c r="GS3317" s="137"/>
      <c r="GT3317" s="137"/>
      <c r="GU3317" s="137"/>
      <c r="GV3317" s="137"/>
      <c r="GW3317" s="137"/>
      <c r="GX3317" s="137"/>
      <c r="GY3317" s="137"/>
      <c r="GZ3317" s="137"/>
      <c r="HA3317" s="137"/>
      <c r="HB3317" s="137"/>
      <c r="HC3317" s="137"/>
      <c r="HD3317" s="137"/>
      <c r="HE3317" s="137"/>
      <c r="HF3317" s="137"/>
      <c r="HG3317" s="137"/>
      <c r="HH3317" s="137"/>
      <c r="HI3317" s="137"/>
      <c r="HJ3317" s="137"/>
      <c r="HK3317" s="137"/>
      <c r="HL3317" s="137"/>
      <c r="HM3317" s="137"/>
      <c r="HN3317" s="137"/>
      <c r="HO3317" s="137"/>
      <c r="HP3317" s="137"/>
      <c r="HQ3317" s="137"/>
      <c r="HR3317" s="137"/>
      <c r="HS3317" s="137"/>
      <c r="HT3317" s="137"/>
      <c r="HU3317" s="137"/>
      <c r="HV3317" s="137"/>
      <c r="HW3317" s="137"/>
      <c r="HX3317" s="137"/>
      <c r="HY3317" s="137"/>
      <c r="HZ3317" s="137"/>
      <c r="IA3317" s="137"/>
      <c r="IB3317" s="137"/>
      <c r="IC3317" s="137"/>
      <c r="ID3317" s="137"/>
      <c r="IE3317" s="137"/>
      <c r="IF3317" s="137"/>
      <c r="IG3317" s="137"/>
      <c r="IH3317" s="137"/>
      <c r="II3317" s="137"/>
      <c r="IJ3317" s="137"/>
      <c r="IK3317" s="137"/>
      <c r="IL3317" s="137"/>
      <c r="IM3317" s="137"/>
      <c r="IN3317" s="137"/>
      <c r="IO3317" s="137"/>
      <c r="IP3317" s="137"/>
      <c r="IQ3317" s="137"/>
      <c r="IR3317" s="137"/>
      <c r="IS3317" s="137"/>
      <c r="IT3317" s="137"/>
      <c r="IU3317" s="137"/>
      <c r="IV3317" s="137"/>
      <c r="IW3317" s="137"/>
      <c r="IX3317" s="137"/>
      <c r="IY3317" s="137"/>
      <c r="IZ3317" s="137"/>
      <c r="JA3317" s="137"/>
      <c r="JB3317" s="137"/>
      <c r="JC3317" s="137"/>
      <c r="JD3317" s="137"/>
      <c r="JE3317" s="137"/>
      <c r="JF3317" s="137"/>
      <c r="JG3317" s="137"/>
      <c r="JH3317" s="137"/>
      <c r="JI3317" s="137"/>
      <c r="JJ3317" s="137"/>
      <c r="JK3317" s="137"/>
      <c r="JL3317" s="137"/>
      <c r="JM3317" s="137"/>
      <c r="JN3317" s="137"/>
      <c r="JO3317" s="137"/>
      <c r="JP3317" s="137"/>
      <c r="JQ3317" s="137"/>
      <c r="JR3317" s="137"/>
      <c r="JS3317" s="137"/>
      <c r="JT3317" s="137"/>
      <c r="JU3317" s="137"/>
      <c r="JV3317" s="137"/>
      <c r="JW3317" s="137"/>
      <c r="JX3317" s="137"/>
      <c r="JY3317" s="137"/>
      <c r="JZ3317" s="137"/>
      <c r="KA3317" s="137"/>
      <c r="KB3317" s="137"/>
      <c r="KC3317" s="137"/>
      <c r="KD3317" s="137"/>
      <c r="KE3317" s="137"/>
      <c r="KF3317" s="137"/>
      <c r="KG3317" s="137"/>
      <c r="KH3317" s="137"/>
      <c r="KI3317" s="137"/>
      <c r="KJ3317" s="137"/>
      <c r="KK3317" s="137"/>
      <c r="KL3317" s="137"/>
      <c r="KM3317" s="137"/>
      <c r="KN3317" s="137"/>
      <c r="KO3317" s="137"/>
      <c r="KP3317" s="137"/>
      <c r="KQ3317" s="137"/>
      <c r="KR3317" s="137"/>
      <c r="KS3317" s="137"/>
      <c r="KT3317" s="137"/>
      <c r="KU3317" s="137"/>
      <c r="KV3317" s="137"/>
      <c r="KW3317" s="137"/>
      <c r="KX3317" s="137"/>
      <c r="KY3317" s="137"/>
      <c r="KZ3317" s="137"/>
      <c r="LA3317" s="137"/>
      <c r="LB3317" s="137"/>
      <c r="LC3317" s="137"/>
      <c r="LD3317" s="137"/>
      <c r="LE3317" s="137"/>
      <c r="LF3317" s="137"/>
      <c r="LG3317" s="137"/>
      <c r="LH3317" s="137"/>
      <c r="LI3317" s="137"/>
      <c r="LJ3317" s="137"/>
      <c r="LK3317" s="137"/>
      <c r="LL3317" s="137"/>
      <c r="LM3317" s="137"/>
      <c r="LN3317" s="137"/>
      <c r="LO3317" s="137"/>
      <c r="LP3317" s="137"/>
      <c r="LQ3317" s="137"/>
      <c r="LR3317" s="137"/>
      <c r="LS3317" s="137"/>
      <c r="LT3317" s="137"/>
      <c r="LU3317" s="137"/>
      <c r="LV3317" s="137"/>
      <c r="LW3317" s="137"/>
      <c r="LX3317" s="137"/>
      <c r="LY3317" s="137"/>
      <c r="LZ3317" s="137"/>
      <c r="MA3317" s="137"/>
      <c r="MB3317" s="137"/>
      <c r="MC3317" s="137"/>
      <c r="MD3317" s="137"/>
      <c r="ME3317" s="137"/>
      <c r="MF3317" s="137"/>
      <c r="MG3317" s="137"/>
      <c r="MH3317" s="137"/>
      <c r="MI3317" s="137"/>
      <c r="MJ3317" s="137"/>
      <c r="MK3317" s="137"/>
      <c r="ML3317" s="137"/>
      <c r="MM3317" s="137"/>
      <c r="MN3317" s="137"/>
      <c r="MO3317" s="137"/>
      <c r="MP3317" s="137"/>
      <c r="MQ3317" s="137"/>
      <c r="MR3317" s="137"/>
      <c r="MS3317" s="137"/>
      <c r="MT3317" s="137"/>
      <c r="MU3317" s="137"/>
      <c r="MV3317" s="137"/>
      <c r="MW3317" s="137"/>
      <c r="MX3317" s="137"/>
      <c r="MY3317" s="137"/>
      <c r="MZ3317" s="137"/>
      <c r="NA3317" s="137"/>
      <c r="NB3317" s="137"/>
      <c r="NC3317" s="137"/>
      <c r="ND3317" s="137"/>
      <c r="NE3317" s="137"/>
      <c r="NF3317" s="137"/>
      <c r="NG3317" s="137"/>
      <c r="NH3317" s="137"/>
      <c r="NI3317" s="137"/>
      <c r="NJ3317" s="137"/>
      <c r="NK3317" s="137"/>
      <c r="NL3317" s="137"/>
      <c r="NM3317" s="137"/>
      <c r="NN3317" s="137"/>
      <c r="NO3317" s="137"/>
      <c r="NP3317" s="137"/>
      <c r="NQ3317" s="137"/>
      <c r="NR3317" s="137"/>
      <c r="NS3317" s="137"/>
      <c r="NT3317" s="137"/>
      <c r="NU3317" s="137"/>
      <c r="NV3317" s="137"/>
      <c r="NW3317" s="137"/>
      <c r="NX3317" s="137"/>
      <c r="NY3317" s="137"/>
      <c r="NZ3317" s="137"/>
      <c r="OA3317" s="137"/>
      <c r="OB3317" s="137"/>
      <c r="OC3317" s="137"/>
      <c r="OD3317" s="137"/>
      <c r="OE3317" s="137"/>
      <c r="OF3317" s="137"/>
      <c r="OG3317" s="137"/>
      <c r="OH3317" s="137"/>
      <c r="OI3317" s="137"/>
      <c r="OJ3317" s="137"/>
      <c r="OK3317" s="137"/>
      <c r="OL3317" s="137"/>
      <c r="OM3317" s="137"/>
      <c r="ON3317" s="137"/>
      <c r="OO3317" s="137"/>
      <c r="OP3317" s="137"/>
      <c r="OQ3317" s="137"/>
      <c r="OR3317" s="137"/>
      <c r="OS3317" s="137"/>
      <c r="OT3317" s="137"/>
      <c r="OU3317" s="137"/>
      <c r="OV3317" s="137"/>
      <c r="OW3317" s="137"/>
      <c r="OX3317" s="137"/>
      <c r="OY3317" s="137"/>
      <c r="OZ3317" s="137"/>
      <c r="PA3317" s="137"/>
      <c r="PB3317" s="137"/>
      <c r="PC3317" s="137"/>
      <c r="PD3317" s="137"/>
      <c r="PE3317" s="137"/>
      <c r="PF3317" s="137"/>
      <c r="PG3317" s="137"/>
      <c r="PH3317" s="137"/>
      <c r="PI3317" s="137"/>
      <c r="PJ3317" s="137"/>
      <c r="PK3317" s="137"/>
      <c r="PL3317" s="137"/>
      <c r="PM3317" s="137"/>
      <c r="PN3317" s="137"/>
      <c r="PO3317" s="137"/>
      <c r="PP3317" s="137"/>
      <c r="PQ3317" s="137"/>
      <c r="PR3317" s="137"/>
      <c r="PS3317" s="137"/>
      <c r="PT3317" s="137"/>
      <c r="PU3317" s="137"/>
      <c r="PV3317" s="137"/>
      <c r="PW3317" s="137"/>
      <c r="PX3317" s="137"/>
      <c r="PY3317" s="137"/>
      <c r="PZ3317" s="137"/>
      <c r="QA3317" s="137"/>
      <c r="QB3317" s="137"/>
      <c r="QC3317" s="137"/>
      <c r="QD3317" s="137"/>
      <c r="QE3317" s="137"/>
      <c r="QF3317" s="137"/>
      <c r="QG3317" s="137"/>
      <c r="QH3317" s="137"/>
      <c r="QI3317" s="137"/>
      <c r="QJ3317" s="137"/>
      <c r="QK3317" s="137"/>
      <c r="QL3317" s="137"/>
      <c r="QM3317" s="137"/>
      <c r="QN3317" s="137"/>
      <c r="QO3317" s="137"/>
      <c r="QP3317" s="137"/>
      <c r="QQ3317" s="137"/>
      <c r="QR3317" s="137"/>
      <c r="QS3317" s="137"/>
      <c r="QT3317" s="137"/>
      <c r="QU3317" s="137"/>
      <c r="QV3317" s="137"/>
      <c r="QW3317" s="137"/>
      <c r="QX3317" s="137"/>
      <c r="QY3317" s="137"/>
      <c r="QZ3317" s="137"/>
      <c r="RA3317" s="137"/>
      <c r="RB3317" s="137"/>
      <c r="RC3317" s="137"/>
      <c r="RD3317" s="137"/>
      <c r="RE3317" s="137"/>
      <c r="RF3317" s="137"/>
      <c r="RG3317" s="137"/>
      <c r="RH3317" s="137"/>
      <c r="RI3317" s="137"/>
      <c r="RJ3317" s="137"/>
      <c r="RK3317" s="137"/>
      <c r="RL3317" s="137"/>
      <c r="RM3317" s="137"/>
      <c r="RN3317" s="137"/>
      <c r="RO3317" s="137"/>
      <c r="RP3317" s="137"/>
      <c r="RQ3317" s="137"/>
      <c r="RR3317" s="137"/>
      <c r="RS3317" s="137"/>
      <c r="RT3317" s="137"/>
      <c r="RU3317" s="137"/>
      <c r="RV3317" s="137"/>
      <c r="RW3317" s="137"/>
      <c r="RX3317" s="137"/>
      <c r="RY3317" s="137"/>
      <c r="RZ3317" s="137"/>
      <c r="SA3317" s="137"/>
      <c r="SB3317" s="137"/>
      <c r="SC3317" s="137"/>
      <c r="SD3317" s="137"/>
      <c r="SE3317" s="137"/>
      <c r="SF3317" s="137"/>
      <c r="SG3317" s="137"/>
      <c r="SH3317" s="137"/>
      <c r="SI3317" s="137"/>
      <c r="SJ3317" s="137"/>
      <c r="SK3317" s="137"/>
      <c r="SL3317" s="137"/>
      <c r="SM3317" s="137"/>
      <c r="SN3317" s="137"/>
      <c r="SO3317" s="137"/>
      <c r="SP3317" s="137"/>
      <c r="SQ3317" s="137"/>
      <c r="SR3317" s="137"/>
      <c r="SS3317" s="137"/>
      <c r="ST3317" s="137"/>
      <c r="SU3317" s="137"/>
      <c r="SV3317" s="137"/>
      <c r="SW3317" s="137"/>
      <c r="SX3317" s="137"/>
      <c r="SY3317" s="137"/>
      <c r="SZ3317" s="137"/>
      <c r="TA3317" s="137"/>
      <c r="TB3317" s="137"/>
      <c r="TC3317" s="137"/>
      <c r="TD3317" s="137"/>
      <c r="TE3317" s="137"/>
      <c r="TF3317" s="137"/>
      <c r="TG3317" s="137"/>
      <c r="TH3317" s="137"/>
      <c r="TI3317" s="137"/>
      <c r="TJ3317" s="137"/>
      <c r="TK3317" s="137"/>
      <c r="TL3317" s="137"/>
      <c r="TM3317" s="137"/>
      <c r="TN3317" s="137"/>
      <c r="TO3317" s="137"/>
      <c r="TP3317" s="137"/>
      <c r="TQ3317" s="137"/>
      <c r="TR3317" s="137"/>
      <c r="TS3317" s="137"/>
      <c r="TT3317" s="137"/>
      <c r="TU3317" s="137"/>
      <c r="TV3317" s="137"/>
      <c r="TW3317" s="137"/>
      <c r="TX3317" s="137"/>
      <c r="TY3317" s="137"/>
      <c r="TZ3317" s="137"/>
      <c r="UA3317" s="137"/>
      <c r="UB3317" s="137"/>
      <c r="UC3317" s="137"/>
      <c r="UD3317" s="137"/>
      <c r="UE3317" s="137"/>
      <c r="UF3317" s="137"/>
      <c r="UG3317" s="137"/>
      <c r="UH3317" s="137"/>
      <c r="UI3317" s="137"/>
      <c r="UJ3317" s="137"/>
      <c r="UK3317" s="137"/>
      <c r="UL3317" s="137"/>
      <c r="UM3317" s="137"/>
      <c r="UN3317" s="137"/>
      <c r="UO3317" s="137"/>
      <c r="UP3317" s="137"/>
      <c r="UQ3317" s="137"/>
      <c r="UR3317" s="137"/>
      <c r="US3317" s="137"/>
      <c r="UT3317" s="137"/>
      <c r="UU3317" s="137"/>
      <c r="UV3317" s="137"/>
      <c r="UW3317" s="137"/>
      <c r="UX3317" s="137"/>
      <c r="UY3317" s="137"/>
      <c r="UZ3317" s="137"/>
      <c r="VA3317" s="137"/>
      <c r="VB3317" s="137"/>
      <c r="VC3317" s="137"/>
      <c r="VD3317" s="137"/>
      <c r="VE3317" s="137"/>
      <c r="VF3317" s="137"/>
      <c r="VG3317" s="137"/>
      <c r="VH3317" s="137"/>
      <c r="VI3317" s="137"/>
      <c r="VJ3317" s="137"/>
      <c r="VK3317" s="137"/>
      <c r="VL3317" s="137"/>
      <c r="VM3317" s="137"/>
      <c r="VN3317" s="137"/>
      <c r="VO3317" s="137"/>
      <c r="VP3317" s="137"/>
      <c r="VQ3317" s="137"/>
      <c r="VR3317" s="137"/>
      <c r="VS3317" s="137"/>
      <c r="VT3317" s="137"/>
      <c r="VU3317" s="137"/>
      <c r="VV3317" s="137"/>
      <c r="VW3317" s="137"/>
      <c r="VX3317" s="137"/>
      <c r="VY3317" s="137"/>
      <c r="VZ3317" s="137"/>
      <c r="WA3317" s="137"/>
      <c r="WB3317" s="137"/>
      <c r="WC3317" s="137"/>
      <c r="WD3317" s="137"/>
      <c r="WE3317" s="137"/>
      <c r="WF3317" s="137"/>
      <c r="WG3317" s="137"/>
      <c r="WH3317" s="137"/>
      <c r="WI3317" s="137"/>
      <c r="WJ3317" s="137"/>
      <c r="WK3317" s="137"/>
      <c r="WL3317" s="137"/>
      <c r="WM3317" s="137"/>
      <c r="WN3317" s="137"/>
      <c r="WO3317" s="137"/>
      <c r="WP3317" s="137"/>
      <c r="WQ3317" s="137"/>
      <c r="WR3317" s="137"/>
      <c r="WS3317" s="137"/>
      <c r="WT3317" s="137"/>
      <c r="WU3317" s="137"/>
      <c r="WV3317" s="137"/>
      <c r="WW3317" s="137"/>
      <c r="WX3317" s="137"/>
      <c r="WY3317" s="137"/>
      <c r="WZ3317" s="137"/>
      <c r="XA3317" s="137"/>
      <c r="XB3317" s="137"/>
      <c r="XC3317" s="137"/>
      <c r="XD3317" s="137"/>
      <c r="XE3317" s="137"/>
      <c r="XF3317" s="137"/>
      <c r="XG3317" s="137"/>
      <c r="XH3317" s="137"/>
      <c r="XI3317" s="137"/>
      <c r="XJ3317" s="137"/>
      <c r="XK3317" s="137"/>
      <c r="XL3317" s="137"/>
      <c r="XM3317" s="137"/>
      <c r="XN3317" s="137"/>
      <c r="XO3317" s="137"/>
      <c r="XP3317" s="137"/>
      <c r="XQ3317" s="137"/>
      <c r="XR3317" s="137"/>
      <c r="XS3317" s="137"/>
      <c r="XT3317" s="137"/>
      <c r="XU3317" s="137"/>
      <c r="XV3317" s="137"/>
      <c r="XW3317" s="137"/>
      <c r="XX3317" s="137"/>
      <c r="XY3317" s="137"/>
      <c r="XZ3317" s="137"/>
      <c r="YA3317" s="137"/>
      <c r="YB3317" s="137"/>
      <c r="YC3317" s="137"/>
      <c r="YD3317" s="137"/>
      <c r="YE3317" s="137"/>
      <c r="YF3317" s="137"/>
      <c r="YG3317" s="137"/>
      <c r="YH3317" s="137"/>
      <c r="YI3317" s="137"/>
      <c r="YJ3317" s="137"/>
      <c r="YK3317" s="137"/>
      <c r="YL3317" s="137"/>
      <c r="YM3317" s="137"/>
      <c r="YN3317" s="137"/>
      <c r="YO3317" s="137"/>
      <c r="YP3317" s="137"/>
      <c r="YQ3317" s="137"/>
      <c r="YR3317" s="137"/>
      <c r="YS3317" s="137"/>
      <c r="YT3317" s="137"/>
      <c r="YU3317" s="137"/>
      <c r="YV3317" s="137"/>
      <c r="YW3317" s="137"/>
      <c r="YX3317" s="137"/>
      <c r="YY3317" s="137"/>
      <c r="YZ3317" s="137"/>
      <c r="ZA3317" s="137"/>
      <c r="ZB3317" s="137"/>
      <c r="ZC3317" s="137"/>
      <c r="ZD3317" s="137"/>
      <c r="ZE3317" s="137"/>
      <c r="ZF3317" s="137"/>
      <c r="ZG3317" s="137"/>
      <c r="ZH3317" s="137"/>
      <c r="ZI3317" s="137"/>
      <c r="ZJ3317" s="137"/>
      <c r="ZK3317" s="137"/>
      <c r="ZL3317" s="137"/>
      <c r="ZM3317" s="137"/>
      <c r="ZN3317" s="137"/>
      <c r="ZO3317" s="137"/>
      <c r="ZP3317" s="137"/>
      <c r="ZQ3317" s="137"/>
      <c r="ZR3317" s="137"/>
      <c r="ZS3317" s="137"/>
      <c r="ZT3317" s="137"/>
      <c r="ZU3317" s="137"/>
      <c r="ZV3317" s="137"/>
      <c r="ZW3317" s="137"/>
      <c r="ZX3317" s="137"/>
      <c r="ZY3317" s="137"/>
      <c r="ZZ3317" s="137"/>
      <c r="AAA3317" s="137"/>
      <c r="AAB3317" s="137"/>
      <c r="AAC3317" s="137"/>
      <c r="AAD3317" s="137"/>
      <c r="AAE3317" s="137"/>
      <c r="AAF3317" s="137"/>
      <c r="AAG3317" s="137"/>
      <c r="AAH3317" s="137"/>
      <c r="AAI3317" s="137"/>
      <c r="AAJ3317" s="137"/>
      <c r="AAK3317" s="137"/>
      <c r="AAL3317" s="137"/>
      <c r="AAM3317" s="137"/>
      <c r="AAN3317" s="137"/>
      <c r="AAO3317" s="137"/>
      <c r="AAP3317" s="137"/>
      <c r="AAQ3317" s="137"/>
      <c r="AAR3317" s="137"/>
      <c r="AAS3317" s="137"/>
      <c r="AAT3317" s="137"/>
      <c r="AAU3317" s="137"/>
      <c r="AAV3317" s="137"/>
      <c r="AAW3317" s="137"/>
      <c r="AAX3317" s="137"/>
      <c r="AAY3317" s="137"/>
      <c r="AAZ3317" s="137"/>
      <c r="ABA3317" s="137"/>
      <c r="ABB3317" s="137"/>
      <c r="ABC3317" s="137"/>
      <c r="ABD3317" s="137"/>
      <c r="ABE3317" s="137"/>
      <c r="ABF3317" s="137"/>
      <c r="ABG3317" s="137"/>
      <c r="ABH3317" s="137"/>
      <c r="ABI3317" s="137"/>
      <c r="ABJ3317" s="137"/>
      <c r="ABK3317" s="137"/>
      <c r="ABL3317" s="137"/>
      <c r="ABM3317" s="137"/>
      <c r="ABN3317" s="137"/>
      <c r="ABO3317" s="137"/>
      <c r="ABP3317" s="137"/>
      <c r="ABQ3317" s="137"/>
      <c r="ABR3317" s="137"/>
      <c r="ABS3317" s="137"/>
      <c r="ABT3317" s="137"/>
      <c r="ABU3317" s="137"/>
      <c r="ABV3317" s="137"/>
      <c r="ABW3317" s="137"/>
      <c r="ABX3317" s="137"/>
      <c r="ABY3317" s="137"/>
      <c r="ABZ3317" s="137"/>
      <c r="ACA3317" s="137"/>
      <c r="ACB3317" s="137"/>
      <c r="ACC3317" s="137"/>
      <c r="ACD3317" s="137"/>
      <c r="ACE3317" s="137"/>
      <c r="ACF3317" s="137"/>
      <c r="ACG3317" s="137"/>
      <c r="ACH3317" s="137"/>
      <c r="ACI3317" s="137"/>
      <c r="ACJ3317" s="137"/>
      <c r="ACK3317" s="137"/>
      <c r="ACL3317" s="137"/>
      <c r="ACM3317" s="137"/>
      <c r="ACN3317" s="137"/>
      <c r="ACO3317" s="137"/>
      <c r="ACP3317" s="137"/>
      <c r="ACQ3317" s="137"/>
      <c r="ACR3317" s="137"/>
      <c r="ACS3317" s="137"/>
      <c r="ACT3317" s="137"/>
      <c r="ACU3317" s="137"/>
      <c r="ACV3317" s="137"/>
      <c r="ACW3317" s="137"/>
      <c r="ACX3317" s="137"/>
      <c r="ACY3317" s="137"/>
      <c r="ACZ3317" s="137"/>
      <c r="ADA3317" s="137"/>
      <c r="ADB3317" s="137"/>
      <c r="ADC3317" s="137"/>
      <c r="ADD3317" s="137"/>
      <c r="ADE3317" s="137"/>
      <c r="ADF3317" s="137"/>
      <c r="ADG3317" s="137"/>
      <c r="ADH3317" s="137"/>
      <c r="ADI3317" s="137"/>
      <c r="ADJ3317" s="137"/>
      <c r="ADK3317" s="137"/>
      <c r="ADL3317" s="137"/>
      <c r="ADM3317" s="137"/>
      <c r="ADN3317" s="137"/>
      <c r="ADO3317" s="137"/>
      <c r="ADP3317" s="137"/>
      <c r="ADQ3317" s="137"/>
      <c r="ADR3317" s="137"/>
      <c r="ADS3317" s="137"/>
      <c r="ADT3317" s="137"/>
      <c r="ADU3317" s="137"/>
      <c r="ADV3317" s="137"/>
      <c r="ADW3317" s="137"/>
      <c r="ADX3317" s="137"/>
      <c r="ADY3317" s="137"/>
      <c r="ADZ3317" s="137"/>
      <c r="AEA3317" s="137"/>
      <c r="AEB3317" s="137"/>
      <c r="AEC3317" s="137"/>
      <c r="AED3317" s="137"/>
      <c r="AEE3317" s="137"/>
      <c r="AEF3317" s="137"/>
      <c r="AEG3317" s="137"/>
      <c r="AEH3317" s="137"/>
      <c r="AEI3317" s="137"/>
      <c r="AEJ3317" s="137"/>
      <c r="AEK3317" s="137"/>
      <c r="AEL3317" s="137"/>
      <c r="AEM3317" s="137"/>
      <c r="AEN3317" s="137"/>
      <c r="AEO3317" s="137"/>
      <c r="AEP3317" s="137"/>
      <c r="AEQ3317" s="137"/>
      <c r="AER3317" s="137"/>
      <c r="AES3317" s="137"/>
      <c r="AET3317" s="137"/>
      <c r="AEU3317" s="137"/>
      <c r="AEV3317" s="137"/>
      <c r="AEW3317" s="137"/>
      <c r="AEX3317" s="137"/>
      <c r="AEY3317" s="137"/>
      <c r="AEZ3317" s="137"/>
      <c r="AFA3317" s="137"/>
      <c r="AFB3317" s="137"/>
      <c r="AFC3317" s="137"/>
      <c r="AFD3317" s="137"/>
      <c r="AFE3317" s="137"/>
      <c r="AFF3317" s="137"/>
      <c r="AFG3317" s="137"/>
      <c r="AFH3317" s="137"/>
      <c r="AFI3317" s="137"/>
      <c r="AFJ3317" s="137"/>
      <c r="AFK3317" s="137"/>
      <c r="AFL3317" s="137"/>
      <c r="AFM3317" s="137"/>
      <c r="AFN3317" s="137"/>
      <c r="AFO3317" s="137"/>
      <c r="AFP3317" s="137"/>
      <c r="AFQ3317" s="137"/>
      <c r="AFR3317" s="137"/>
      <c r="AFS3317" s="137"/>
      <c r="AFT3317" s="137"/>
      <c r="AFU3317" s="137"/>
      <c r="AFV3317" s="137"/>
      <c r="AFW3317" s="137"/>
      <c r="AFX3317" s="137"/>
      <c r="AFY3317" s="137"/>
      <c r="AFZ3317" s="137"/>
      <c r="AGA3317" s="137"/>
      <c r="AGB3317" s="137"/>
      <c r="AGC3317" s="137"/>
      <c r="AGD3317" s="137"/>
      <c r="AGE3317" s="137"/>
      <c r="AGF3317" s="137"/>
      <c r="AGG3317" s="137"/>
      <c r="AGH3317" s="137"/>
      <c r="AGI3317" s="137"/>
      <c r="AGJ3317" s="137"/>
      <c r="AGK3317" s="137"/>
      <c r="AGL3317" s="137"/>
      <c r="AGM3317" s="137"/>
      <c r="AGN3317" s="137"/>
      <c r="AGO3317" s="137"/>
      <c r="AGP3317" s="137"/>
      <c r="AGQ3317" s="137"/>
      <c r="AGR3317" s="137"/>
      <c r="AGS3317" s="137"/>
      <c r="AGT3317" s="137"/>
      <c r="AGU3317" s="137"/>
      <c r="AGV3317" s="137"/>
      <c r="AGW3317" s="137"/>
      <c r="AGX3317" s="137"/>
      <c r="AGY3317" s="137"/>
      <c r="AGZ3317" s="137"/>
      <c r="AHA3317" s="137"/>
      <c r="AHB3317" s="137"/>
      <c r="AHC3317" s="137"/>
      <c r="AHD3317" s="137"/>
      <c r="AHE3317" s="137"/>
      <c r="AHF3317" s="137"/>
      <c r="AHG3317" s="137"/>
      <c r="AHH3317" s="137"/>
      <c r="AHI3317" s="137"/>
      <c r="AHJ3317" s="137"/>
      <c r="AHK3317" s="137"/>
      <c r="AHL3317" s="137"/>
      <c r="AHM3317" s="137"/>
      <c r="AHN3317" s="137"/>
      <c r="AHO3317" s="137"/>
      <c r="AHP3317" s="137"/>
      <c r="AHQ3317" s="137"/>
      <c r="AHR3317" s="137"/>
      <c r="AHS3317" s="137"/>
      <c r="AHT3317" s="137"/>
      <c r="AHU3317" s="137"/>
      <c r="AHV3317" s="137"/>
      <c r="AHW3317" s="137"/>
      <c r="AHX3317" s="137"/>
      <c r="AHY3317" s="137"/>
      <c r="AHZ3317" s="137"/>
      <c r="AIA3317" s="137"/>
      <c r="AIB3317" s="137"/>
      <c r="AIC3317" s="137"/>
      <c r="AID3317" s="137"/>
      <c r="AIE3317" s="137"/>
      <c r="AIF3317" s="137"/>
      <c r="AIG3317" s="137"/>
      <c r="AIH3317" s="137"/>
      <c r="AII3317" s="137"/>
      <c r="AIJ3317" s="137"/>
      <c r="AIK3317" s="137"/>
      <c r="AIL3317" s="137"/>
      <c r="AIM3317" s="137"/>
      <c r="AIN3317" s="137"/>
      <c r="AIO3317" s="137"/>
      <c r="AIP3317" s="137"/>
      <c r="AIQ3317" s="137"/>
      <c r="AIR3317" s="137"/>
      <c r="AIS3317" s="137"/>
      <c r="AIT3317" s="137"/>
      <c r="AIU3317" s="137"/>
      <c r="AIV3317" s="137"/>
      <c r="AIW3317" s="137"/>
      <c r="AIX3317" s="137"/>
      <c r="AIY3317" s="137"/>
      <c r="AIZ3317" s="137"/>
      <c r="AJA3317" s="137"/>
      <c r="AJB3317" s="137"/>
      <c r="AJC3317" s="137"/>
      <c r="AJD3317" s="137"/>
      <c r="AJE3317" s="137"/>
      <c r="AJF3317" s="137"/>
      <c r="AJG3317" s="137"/>
      <c r="AJH3317" s="137"/>
      <c r="AJI3317" s="137"/>
      <c r="AJJ3317" s="137"/>
      <c r="AJK3317" s="137"/>
      <c r="AJL3317" s="137"/>
      <c r="AJM3317" s="137"/>
      <c r="AJN3317" s="137"/>
      <c r="AJO3317" s="137"/>
      <c r="AJP3317" s="137"/>
      <c r="AJQ3317" s="137"/>
      <c r="AJR3317" s="137"/>
      <c r="AJS3317" s="137"/>
      <c r="AJT3317" s="137"/>
      <c r="AJU3317" s="137"/>
      <c r="AJV3317" s="137"/>
      <c r="AJW3317" s="137"/>
      <c r="AJX3317" s="137"/>
      <c r="AJY3317" s="137"/>
      <c r="AJZ3317" s="137"/>
      <c r="AKA3317" s="137"/>
      <c r="AKB3317" s="137"/>
      <c r="AKC3317" s="137"/>
      <c r="AKD3317" s="137"/>
      <c r="AKE3317" s="137"/>
      <c r="AKF3317" s="137"/>
      <c r="AKG3317" s="137"/>
      <c r="AKH3317" s="137"/>
      <c r="AKI3317" s="137"/>
      <c r="AKJ3317" s="137"/>
      <c r="AKK3317" s="137"/>
      <c r="AKL3317" s="137"/>
      <c r="AKM3317" s="137"/>
      <c r="AKN3317" s="137"/>
      <c r="AKO3317" s="137"/>
      <c r="AKP3317" s="137"/>
      <c r="AKQ3317" s="137"/>
      <c r="AKR3317" s="137"/>
      <c r="AKS3317" s="137"/>
      <c r="AKT3317" s="137"/>
      <c r="AKU3317" s="137"/>
      <c r="AKV3317" s="137"/>
      <c r="AKW3317" s="137"/>
      <c r="AKX3317" s="137"/>
      <c r="AKY3317" s="137"/>
      <c r="AKZ3317" s="137"/>
      <c r="ALA3317" s="137"/>
      <c r="ALB3317" s="137"/>
      <c r="ALC3317" s="137"/>
      <c r="ALD3317" s="137"/>
      <c r="ALE3317" s="137"/>
      <c r="ALF3317" s="137"/>
      <c r="ALG3317" s="137"/>
      <c r="ALH3317" s="137"/>
      <c r="ALI3317" s="137"/>
      <c r="ALJ3317" s="137"/>
      <c r="ALK3317" s="137"/>
      <c r="ALL3317" s="137"/>
      <c r="ALM3317" s="137"/>
      <c r="ALN3317" s="137"/>
      <c r="ALO3317" s="137"/>
      <c r="ALP3317" s="137"/>
      <c r="ALQ3317" s="137"/>
      <c r="ALR3317" s="137"/>
      <c r="ALS3317" s="137"/>
      <c r="ALT3317" s="137"/>
      <c r="ALU3317" s="137"/>
      <c r="ALV3317" s="137"/>
      <c r="ALW3317" s="137"/>
      <c r="ALX3317" s="137"/>
      <c r="ALY3317" s="137"/>
      <c r="ALZ3317" s="137"/>
      <c r="AMA3317" s="137"/>
      <c r="AMB3317" s="137"/>
      <c r="AMC3317" s="137"/>
      <c r="AMD3317" s="137"/>
      <c r="AME3317" s="137"/>
      <c r="AMF3317" s="137"/>
      <c r="AMG3317" s="137"/>
      <c r="AMH3317" s="137"/>
      <c r="AMI3317" s="137"/>
      <c r="AMJ3317" s="137"/>
      <c r="AMK3317" s="137"/>
      <c r="AML3317" s="137"/>
      <c r="AMM3317" s="137"/>
      <c r="AMN3317" s="137"/>
      <c r="AMO3317" s="137"/>
      <c r="AMP3317" s="137"/>
      <c r="AMQ3317" s="137"/>
      <c r="AMR3317" s="137"/>
      <c r="AMS3317" s="137"/>
      <c r="AMT3317" s="137"/>
      <c r="AMU3317" s="137"/>
      <c r="AMV3317" s="137"/>
      <c r="AMW3317" s="137"/>
      <c r="AMX3317" s="137"/>
      <c r="AMY3317" s="137"/>
      <c r="AMZ3317" s="137"/>
      <c r="ANA3317" s="137"/>
      <c r="ANB3317" s="137"/>
      <c r="ANC3317" s="137"/>
      <c r="AND3317" s="137"/>
      <c r="ANE3317" s="137"/>
      <c r="ANF3317" s="137"/>
      <c r="ANG3317" s="137"/>
      <c r="ANH3317" s="137"/>
      <c r="ANI3317" s="137"/>
      <c r="ANJ3317" s="137"/>
      <c r="ANK3317" s="137"/>
      <c r="ANL3317" s="137"/>
      <c r="ANM3317" s="137"/>
      <c r="ANN3317" s="137"/>
      <c r="ANO3317" s="137"/>
      <c r="ANP3317" s="137"/>
      <c r="ANQ3317" s="137"/>
      <c r="ANR3317" s="137"/>
      <c r="ANS3317" s="137"/>
      <c r="ANT3317" s="137"/>
      <c r="ANU3317" s="137"/>
      <c r="ANV3317" s="137"/>
      <c r="ANW3317" s="137"/>
      <c r="ANX3317" s="137"/>
      <c r="ANY3317" s="137"/>
      <c r="ANZ3317" s="137"/>
      <c r="AOA3317" s="137"/>
      <c r="AOB3317" s="137"/>
      <c r="AOC3317" s="137"/>
      <c r="AOD3317" s="137"/>
      <c r="AOE3317" s="137"/>
      <c r="AOF3317" s="137"/>
      <c r="AOG3317" s="137"/>
      <c r="AOH3317" s="137"/>
      <c r="AOI3317" s="137"/>
      <c r="AOJ3317" s="137"/>
      <c r="AOK3317" s="137"/>
      <c r="AOL3317" s="137"/>
      <c r="AOM3317" s="137"/>
      <c r="AON3317" s="137"/>
      <c r="AOO3317" s="137"/>
      <c r="AOP3317" s="137"/>
      <c r="AOQ3317" s="137"/>
      <c r="AOR3317" s="137"/>
      <c r="AOS3317" s="137"/>
      <c r="AOT3317" s="137"/>
      <c r="AOU3317" s="137"/>
      <c r="AOV3317" s="137"/>
      <c r="AOW3317" s="137"/>
      <c r="AOX3317" s="137"/>
      <c r="AOY3317" s="137"/>
      <c r="AOZ3317" s="137"/>
      <c r="APA3317" s="137"/>
      <c r="APB3317" s="137"/>
      <c r="APC3317" s="137"/>
      <c r="APD3317" s="137"/>
      <c r="APE3317" s="137"/>
      <c r="APF3317" s="137"/>
      <c r="APG3317" s="137"/>
      <c r="APH3317" s="137"/>
      <c r="API3317" s="137"/>
      <c r="APJ3317" s="137"/>
      <c r="APK3317" s="137"/>
      <c r="APL3317" s="137"/>
      <c r="APM3317" s="137"/>
      <c r="APN3317" s="137"/>
      <c r="APO3317" s="137"/>
      <c r="APP3317" s="137"/>
      <c r="APQ3317" s="137"/>
      <c r="APR3317" s="137"/>
      <c r="APS3317" s="137"/>
      <c r="APT3317" s="137"/>
      <c r="APU3317" s="137"/>
      <c r="APV3317" s="137"/>
      <c r="APW3317" s="137"/>
      <c r="APX3317" s="137"/>
      <c r="APY3317" s="137"/>
      <c r="APZ3317" s="137"/>
      <c r="AQA3317" s="137"/>
      <c r="AQB3317" s="137"/>
      <c r="AQC3317" s="137"/>
      <c r="AQD3317" s="137"/>
      <c r="AQE3317" s="137"/>
      <c r="AQF3317" s="137"/>
      <c r="AQG3317" s="137"/>
      <c r="AQH3317" s="137"/>
      <c r="AQI3317" s="137"/>
      <c r="AQJ3317" s="137"/>
      <c r="AQK3317" s="137"/>
      <c r="AQL3317" s="137"/>
      <c r="AQM3317" s="137"/>
      <c r="AQN3317" s="137"/>
      <c r="AQO3317" s="137"/>
      <c r="AQP3317" s="137"/>
      <c r="AQQ3317" s="137"/>
      <c r="AQR3317" s="137"/>
      <c r="AQS3317" s="137"/>
      <c r="AQT3317" s="137"/>
      <c r="AQU3317" s="137"/>
      <c r="AQV3317" s="137"/>
      <c r="AQW3317" s="137"/>
      <c r="AQX3317" s="137"/>
      <c r="AQY3317" s="137"/>
      <c r="AQZ3317" s="137"/>
      <c r="ARA3317" s="137"/>
      <c r="ARB3317" s="137"/>
      <c r="ARC3317" s="137"/>
      <c r="ARD3317" s="137"/>
      <c r="ARE3317" s="137"/>
      <c r="ARF3317" s="137"/>
      <c r="ARG3317" s="137"/>
      <c r="ARH3317" s="137"/>
      <c r="ARI3317" s="137"/>
      <c r="ARJ3317" s="137"/>
      <c r="ARK3317" s="137"/>
      <c r="ARL3317" s="137"/>
      <c r="ARM3317" s="137"/>
      <c r="ARN3317" s="137"/>
      <c r="ARO3317" s="137"/>
      <c r="ARP3317" s="137"/>
      <c r="ARQ3317" s="137"/>
      <c r="ARR3317" s="137"/>
      <c r="ARS3317" s="137"/>
      <c r="ART3317" s="137"/>
      <c r="ARU3317" s="137"/>
      <c r="ARV3317" s="137"/>
      <c r="ARW3317" s="137"/>
      <c r="ARX3317" s="137"/>
      <c r="ARY3317" s="137"/>
      <c r="ARZ3317" s="137"/>
      <c r="ASA3317" s="137"/>
      <c r="ASB3317" s="137"/>
      <c r="ASC3317" s="137"/>
      <c r="ASD3317" s="137"/>
      <c r="ASE3317" s="137"/>
      <c r="ASF3317" s="137"/>
      <c r="ASG3317" s="137"/>
      <c r="ASH3317" s="137"/>
      <c r="ASI3317" s="137"/>
      <c r="ASJ3317" s="137"/>
      <c r="ASK3317" s="137"/>
      <c r="ASL3317" s="137"/>
      <c r="ASM3317" s="137"/>
      <c r="ASN3317" s="137"/>
      <c r="ASO3317" s="137"/>
      <c r="ASP3317" s="137"/>
      <c r="ASQ3317" s="137"/>
      <c r="ASR3317" s="137"/>
      <c r="ASS3317" s="137"/>
      <c r="AST3317" s="137"/>
      <c r="ASU3317" s="137"/>
      <c r="ASV3317" s="137"/>
      <c r="ASW3317" s="137"/>
      <c r="ASX3317" s="137"/>
      <c r="ASY3317" s="137"/>
      <c r="ASZ3317" s="137"/>
      <c r="ATA3317" s="137"/>
      <c r="ATB3317" s="137"/>
      <c r="ATC3317" s="137"/>
      <c r="ATD3317" s="137"/>
      <c r="ATE3317" s="137"/>
      <c r="ATF3317" s="137"/>
      <c r="ATG3317" s="137"/>
      <c r="ATH3317" s="137"/>
      <c r="ATI3317" s="137"/>
      <c r="ATJ3317" s="137"/>
      <c r="ATK3317" s="137"/>
      <c r="ATL3317" s="137"/>
      <c r="ATM3317" s="137"/>
      <c r="ATN3317" s="137"/>
      <c r="ATO3317" s="137"/>
      <c r="ATP3317" s="137"/>
      <c r="ATQ3317" s="137"/>
      <c r="ATR3317" s="137"/>
      <c r="ATS3317" s="137"/>
      <c r="ATT3317" s="137"/>
      <c r="ATU3317" s="137"/>
      <c r="ATV3317" s="137"/>
      <c r="ATW3317" s="137"/>
      <c r="ATX3317" s="137"/>
      <c r="ATY3317" s="137"/>
      <c r="ATZ3317" s="137"/>
      <c r="AUA3317" s="137"/>
      <c r="AUB3317" s="137"/>
      <c r="AUC3317" s="137"/>
      <c r="AUD3317" s="137"/>
      <c r="AUE3317" s="137"/>
      <c r="AUF3317" s="137"/>
      <c r="AUG3317" s="137"/>
      <c r="AUH3317" s="137"/>
      <c r="AUI3317" s="137"/>
      <c r="AUJ3317" s="137"/>
      <c r="AUK3317" s="137"/>
      <c r="AUL3317" s="137"/>
      <c r="AUM3317" s="137"/>
      <c r="AUN3317" s="137"/>
      <c r="AUO3317" s="137"/>
      <c r="AUP3317" s="137"/>
      <c r="AUQ3317" s="137"/>
      <c r="AUR3317" s="137"/>
      <c r="AUS3317" s="137"/>
      <c r="AUT3317" s="137"/>
      <c r="AUU3317" s="137"/>
      <c r="AUV3317" s="137"/>
      <c r="AUW3317" s="137"/>
      <c r="AUX3317" s="137"/>
      <c r="AUY3317" s="137"/>
      <c r="AUZ3317" s="137"/>
      <c r="AVA3317" s="137"/>
      <c r="AVB3317" s="137"/>
      <c r="AVC3317" s="137"/>
      <c r="AVD3317" s="137"/>
      <c r="AVE3317" s="137"/>
      <c r="AVF3317" s="137"/>
      <c r="AVG3317" s="137"/>
      <c r="AVH3317" s="137"/>
      <c r="AVI3317" s="137"/>
      <c r="AVJ3317" s="137"/>
      <c r="AVK3317" s="137"/>
      <c r="AVL3317" s="137"/>
      <c r="AVM3317" s="137"/>
      <c r="AVN3317" s="137"/>
      <c r="AVO3317" s="137"/>
      <c r="AVP3317" s="137"/>
      <c r="AVQ3317" s="137"/>
      <c r="AVR3317" s="137"/>
      <c r="AVS3317" s="137"/>
      <c r="AVT3317" s="137"/>
      <c r="AVU3317" s="137"/>
      <c r="AVV3317" s="137"/>
      <c r="AVW3317" s="137"/>
      <c r="AVX3317" s="137"/>
      <c r="AVY3317" s="137"/>
      <c r="AVZ3317" s="137"/>
      <c r="AWA3317" s="137"/>
      <c r="AWB3317" s="137"/>
      <c r="AWC3317" s="137"/>
      <c r="AWD3317" s="137"/>
      <c r="AWE3317" s="137"/>
      <c r="AWF3317" s="137"/>
      <c r="AWG3317" s="137"/>
      <c r="AWH3317" s="137"/>
      <c r="AWI3317" s="137"/>
      <c r="AWJ3317" s="137"/>
      <c r="AWK3317" s="137"/>
      <c r="AWL3317" s="137"/>
      <c r="AWM3317" s="137"/>
      <c r="AWN3317" s="137"/>
      <c r="AWO3317" s="137"/>
      <c r="AWP3317" s="137"/>
      <c r="AWQ3317" s="137"/>
      <c r="AWR3317" s="137"/>
      <c r="AWS3317" s="137"/>
      <c r="AWT3317" s="137"/>
      <c r="AWU3317" s="137"/>
      <c r="AWV3317" s="137"/>
      <c r="AWW3317" s="137"/>
      <c r="AWX3317" s="137"/>
      <c r="AWY3317" s="137"/>
      <c r="AWZ3317" s="137"/>
      <c r="AXA3317" s="137"/>
      <c r="AXB3317" s="137"/>
      <c r="AXC3317" s="137"/>
      <c r="AXD3317" s="137"/>
      <c r="AXE3317" s="137"/>
      <c r="AXF3317" s="137"/>
      <c r="AXG3317" s="137"/>
      <c r="AXH3317" s="137"/>
      <c r="AXI3317" s="137"/>
      <c r="AXJ3317" s="137"/>
      <c r="AXK3317" s="137"/>
      <c r="AXL3317" s="137"/>
      <c r="AXM3317" s="137"/>
      <c r="AXN3317" s="137"/>
      <c r="AXO3317" s="137"/>
      <c r="AXP3317" s="137"/>
      <c r="AXQ3317" s="137"/>
      <c r="AXR3317" s="137"/>
      <c r="AXS3317" s="137"/>
      <c r="AXT3317" s="137"/>
      <c r="AXU3317" s="137"/>
      <c r="AXV3317" s="137"/>
      <c r="AXW3317" s="137"/>
      <c r="AXX3317" s="137"/>
      <c r="AXY3317" s="137"/>
      <c r="AXZ3317" s="137"/>
      <c r="AYA3317" s="137"/>
      <c r="AYB3317" s="137"/>
      <c r="AYC3317" s="137"/>
      <c r="AYD3317" s="137"/>
      <c r="AYE3317" s="137"/>
      <c r="AYF3317" s="137"/>
      <c r="AYG3317" s="137"/>
      <c r="AYH3317" s="137"/>
      <c r="AYI3317" s="137"/>
      <c r="AYJ3317" s="137"/>
      <c r="AYK3317" s="137"/>
      <c r="AYL3317" s="137"/>
      <c r="AYM3317" s="137"/>
      <c r="AYN3317" s="137"/>
      <c r="AYO3317" s="137"/>
      <c r="AYP3317" s="137"/>
      <c r="AYQ3317" s="137"/>
      <c r="AYR3317" s="137"/>
      <c r="AYS3317" s="137"/>
      <c r="AYT3317" s="137"/>
      <c r="AYU3317" s="137"/>
      <c r="AYV3317" s="137"/>
      <c r="AYW3317" s="137"/>
      <c r="AYX3317" s="137"/>
      <c r="AYY3317" s="137"/>
      <c r="AYZ3317" s="137"/>
      <c r="AZA3317" s="137"/>
      <c r="AZB3317" s="137"/>
      <c r="AZC3317" s="137"/>
      <c r="AZD3317" s="137"/>
      <c r="AZE3317" s="137"/>
      <c r="AZF3317" s="137"/>
      <c r="AZG3317" s="137"/>
      <c r="AZH3317" s="137"/>
      <c r="AZI3317" s="137"/>
      <c r="AZJ3317" s="137"/>
      <c r="AZK3317" s="137"/>
      <c r="AZL3317" s="137"/>
      <c r="AZM3317" s="137"/>
      <c r="AZN3317" s="137"/>
      <c r="AZO3317" s="137"/>
      <c r="AZP3317" s="137"/>
      <c r="AZQ3317" s="137"/>
      <c r="AZR3317" s="137"/>
      <c r="AZS3317" s="137"/>
      <c r="AZT3317" s="137"/>
      <c r="AZU3317" s="137"/>
      <c r="AZV3317" s="137"/>
      <c r="AZW3317" s="137"/>
      <c r="AZX3317" s="137"/>
      <c r="AZY3317" s="137"/>
      <c r="AZZ3317" s="137"/>
      <c r="BAA3317" s="137"/>
      <c r="BAB3317" s="137"/>
      <c r="BAC3317" s="137"/>
      <c r="BAD3317" s="137"/>
      <c r="BAE3317" s="137"/>
      <c r="BAF3317" s="137"/>
      <c r="BAG3317" s="137"/>
      <c r="BAH3317" s="137"/>
      <c r="BAI3317" s="137"/>
      <c r="BAJ3317" s="137"/>
      <c r="BAK3317" s="137"/>
      <c r="BAL3317" s="137"/>
      <c r="BAM3317" s="137"/>
      <c r="BAN3317" s="137"/>
      <c r="BAO3317" s="137"/>
      <c r="BAP3317" s="137"/>
      <c r="BAQ3317" s="137"/>
      <c r="BAR3317" s="137"/>
      <c r="BAS3317" s="137"/>
      <c r="BAT3317" s="137"/>
      <c r="BAU3317" s="137"/>
      <c r="BAV3317" s="137"/>
      <c r="BAW3317" s="137"/>
      <c r="BAX3317" s="137"/>
      <c r="BAY3317" s="137"/>
      <c r="BAZ3317" s="137"/>
      <c r="BBA3317" s="137"/>
      <c r="BBB3317" s="137"/>
      <c r="BBC3317" s="137"/>
      <c r="BBD3317" s="137"/>
      <c r="BBE3317" s="137"/>
      <c r="BBF3317" s="137"/>
      <c r="BBG3317" s="137"/>
      <c r="BBH3317" s="137"/>
      <c r="BBI3317" s="137"/>
      <c r="BBJ3317" s="137"/>
      <c r="BBK3317" s="137"/>
      <c r="BBL3317" s="137"/>
      <c r="BBM3317" s="137"/>
      <c r="BBN3317" s="137"/>
      <c r="BBO3317" s="137"/>
      <c r="BBP3317" s="137"/>
      <c r="BBQ3317" s="137"/>
      <c r="BBR3317" s="137"/>
      <c r="BBS3317" s="137"/>
      <c r="BBT3317" s="137"/>
      <c r="BBU3317" s="137"/>
      <c r="BBV3317" s="137"/>
      <c r="BBW3317" s="137"/>
      <c r="BBX3317" s="137"/>
      <c r="BBY3317" s="137"/>
      <c r="BBZ3317" s="137"/>
      <c r="BCA3317" s="137"/>
      <c r="BCB3317" s="137"/>
      <c r="BCC3317" s="137"/>
      <c r="BCD3317" s="137"/>
      <c r="BCE3317" s="137"/>
      <c r="BCF3317" s="137"/>
      <c r="BCG3317" s="137"/>
      <c r="BCH3317" s="137"/>
      <c r="BCI3317" s="137"/>
      <c r="BCJ3317" s="137"/>
      <c r="BCK3317" s="137"/>
      <c r="BCL3317" s="137"/>
      <c r="BCM3317" s="137"/>
      <c r="BCN3317" s="137"/>
      <c r="BCO3317" s="137"/>
      <c r="BCP3317" s="137"/>
      <c r="BCQ3317" s="137"/>
      <c r="BCR3317" s="137"/>
      <c r="BCS3317" s="137"/>
      <c r="BCT3317" s="137"/>
      <c r="BCU3317" s="137"/>
      <c r="BCV3317" s="137"/>
      <c r="BCW3317" s="137"/>
      <c r="BCX3317" s="137"/>
      <c r="BCY3317" s="137"/>
      <c r="BCZ3317" s="137"/>
      <c r="BDA3317" s="137"/>
      <c r="BDB3317" s="137"/>
      <c r="BDC3317" s="137"/>
      <c r="BDD3317" s="137"/>
      <c r="BDE3317" s="137"/>
      <c r="BDF3317" s="137"/>
      <c r="BDG3317" s="137"/>
      <c r="BDH3317" s="137"/>
      <c r="BDI3317" s="137"/>
      <c r="BDJ3317" s="137"/>
      <c r="BDK3317" s="137"/>
      <c r="BDL3317" s="137"/>
      <c r="BDM3317" s="137"/>
      <c r="BDN3317" s="137"/>
      <c r="BDO3317" s="137"/>
      <c r="BDP3317" s="137"/>
      <c r="BDQ3317" s="137"/>
      <c r="BDR3317" s="137"/>
      <c r="BDS3317" s="137"/>
      <c r="BDT3317" s="137"/>
      <c r="BDU3317" s="137"/>
      <c r="BDV3317" s="137"/>
      <c r="BDW3317" s="137"/>
      <c r="BDX3317" s="137"/>
      <c r="BDY3317" s="137"/>
      <c r="BDZ3317" s="137"/>
      <c r="BEA3317" s="137"/>
      <c r="BEB3317" s="137"/>
      <c r="BEC3317" s="137"/>
      <c r="BED3317" s="137"/>
      <c r="BEE3317" s="137"/>
      <c r="BEF3317" s="137"/>
      <c r="BEG3317" s="137"/>
      <c r="BEH3317" s="137"/>
      <c r="BEI3317" s="137"/>
      <c r="BEJ3317" s="137"/>
      <c r="BEK3317" s="137"/>
      <c r="BEL3317" s="137"/>
      <c r="BEM3317" s="137"/>
      <c r="BEN3317" s="137"/>
      <c r="BEO3317" s="137"/>
      <c r="BEP3317" s="137"/>
      <c r="BEQ3317" s="137"/>
      <c r="BER3317" s="137"/>
      <c r="BES3317" s="137"/>
      <c r="BET3317" s="137"/>
      <c r="BEU3317" s="137"/>
      <c r="BEV3317" s="137"/>
      <c r="BEW3317" s="137"/>
      <c r="BEX3317" s="137"/>
      <c r="BEY3317" s="137"/>
      <c r="BEZ3317" s="137"/>
      <c r="BFA3317" s="137"/>
      <c r="BFB3317" s="137"/>
      <c r="BFC3317" s="137"/>
      <c r="BFD3317" s="137"/>
      <c r="BFE3317" s="137"/>
      <c r="BFF3317" s="137"/>
      <c r="BFG3317" s="137"/>
      <c r="BFH3317" s="137"/>
      <c r="BFI3317" s="137"/>
      <c r="BFJ3317" s="137"/>
      <c r="BFK3317" s="137"/>
      <c r="BFL3317" s="137"/>
      <c r="BFM3317" s="137"/>
      <c r="BFN3317" s="137"/>
      <c r="BFO3317" s="137"/>
      <c r="BFP3317" s="137"/>
      <c r="BFQ3317" s="137"/>
      <c r="BFR3317" s="137"/>
      <c r="BFS3317" s="137"/>
      <c r="BFT3317" s="137"/>
      <c r="BFU3317" s="137"/>
      <c r="BFV3317" s="137"/>
      <c r="BFW3317" s="137"/>
      <c r="BFX3317" s="137"/>
      <c r="BFY3317" s="137"/>
      <c r="BFZ3317" s="137"/>
      <c r="BGA3317" s="137"/>
      <c r="BGB3317" s="137"/>
      <c r="BGC3317" s="137"/>
      <c r="BGD3317" s="137"/>
      <c r="BGE3317" s="137"/>
      <c r="BGF3317" s="137"/>
      <c r="BGG3317" s="137"/>
      <c r="BGH3317" s="137"/>
      <c r="BGI3317" s="137"/>
      <c r="BGJ3317" s="137"/>
      <c r="BGK3317" s="137"/>
      <c r="BGL3317" s="137"/>
      <c r="BGM3317" s="137"/>
      <c r="BGN3317" s="137"/>
      <c r="BGO3317" s="137"/>
      <c r="BGP3317" s="137"/>
      <c r="BGQ3317" s="137"/>
      <c r="BGR3317" s="137"/>
      <c r="BGS3317" s="137"/>
      <c r="BGT3317" s="137"/>
      <c r="BGU3317" s="137"/>
      <c r="BGV3317" s="137"/>
      <c r="BGW3317" s="137"/>
      <c r="BGX3317" s="137"/>
      <c r="BGY3317" s="137"/>
      <c r="BGZ3317" s="137"/>
      <c r="BHA3317" s="137"/>
      <c r="BHB3317" s="137"/>
      <c r="BHC3317" s="137"/>
      <c r="BHD3317" s="137"/>
      <c r="BHE3317" s="137"/>
      <c r="BHF3317" s="137"/>
      <c r="BHG3317" s="137"/>
      <c r="BHH3317" s="137"/>
      <c r="BHI3317" s="137"/>
      <c r="BHJ3317" s="137"/>
      <c r="BHK3317" s="137"/>
      <c r="BHL3317" s="137"/>
      <c r="BHM3317" s="137"/>
      <c r="BHN3317" s="137"/>
      <c r="BHO3317" s="137"/>
      <c r="BHP3317" s="137"/>
      <c r="BHQ3317" s="137"/>
      <c r="BHR3317" s="137"/>
      <c r="BHS3317" s="137"/>
      <c r="BHT3317" s="137"/>
      <c r="BHU3317" s="137"/>
      <c r="BHV3317" s="137"/>
      <c r="BHW3317" s="137"/>
      <c r="BHX3317" s="137"/>
      <c r="BHY3317" s="137"/>
      <c r="BHZ3317" s="137"/>
      <c r="BIA3317" s="137"/>
      <c r="BIB3317" s="137"/>
      <c r="BIC3317" s="137"/>
      <c r="BID3317" s="137"/>
      <c r="BIE3317" s="137"/>
      <c r="BIF3317" s="137"/>
      <c r="BIG3317" s="137"/>
      <c r="BIH3317" s="137"/>
      <c r="BII3317" s="137"/>
      <c r="BIJ3317" s="137"/>
      <c r="BIK3317" s="137"/>
      <c r="BIL3317" s="137"/>
      <c r="BIM3317" s="137"/>
      <c r="BIN3317" s="137"/>
      <c r="BIO3317" s="137"/>
      <c r="BIP3317" s="137"/>
      <c r="BIQ3317" s="137"/>
      <c r="BIR3317" s="137"/>
      <c r="BIS3317" s="137"/>
      <c r="BIT3317" s="137"/>
      <c r="BIU3317" s="137"/>
      <c r="BIV3317" s="137"/>
      <c r="BIW3317" s="137"/>
      <c r="BIX3317" s="137"/>
      <c r="BIY3317" s="137"/>
      <c r="BIZ3317" s="137"/>
      <c r="BJA3317" s="137"/>
      <c r="BJB3317" s="137"/>
      <c r="BJC3317" s="137"/>
      <c r="BJD3317" s="137"/>
      <c r="BJE3317" s="137"/>
      <c r="BJF3317" s="137"/>
      <c r="BJG3317" s="137"/>
      <c r="BJH3317" s="137"/>
      <c r="BJI3317" s="137"/>
      <c r="BJJ3317" s="137"/>
      <c r="BJK3317" s="137"/>
      <c r="BJL3317" s="137"/>
      <c r="BJM3317" s="137"/>
      <c r="BJN3317" s="137"/>
      <c r="BJO3317" s="137"/>
      <c r="BJP3317" s="137"/>
      <c r="BJQ3317" s="137"/>
      <c r="BJR3317" s="137"/>
      <c r="BJS3317" s="137"/>
      <c r="BJT3317" s="137"/>
      <c r="BJU3317" s="137"/>
      <c r="BJV3317" s="137"/>
      <c r="BJW3317" s="137"/>
      <c r="BJX3317" s="137"/>
      <c r="BJY3317" s="137"/>
      <c r="BJZ3317" s="137"/>
      <c r="BKA3317" s="137"/>
      <c r="BKB3317" s="137"/>
      <c r="BKC3317" s="137"/>
      <c r="BKD3317" s="137"/>
      <c r="BKE3317" s="137"/>
      <c r="BKF3317" s="137"/>
      <c r="BKG3317" s="137"/>
      <c r="BKH3317" s="137"/>
      <c r="BKI3317" s="137"/>
      <c r="BKJ3317" s="137"/>
      <c r="BKK3317" s="137"/>
      <c r="BKL3317" s="137"/>
      <c r="BKM3317" s="137"/>
      <c r="BKN3317" s="137"/>
      <c r="BKO3317" s="137"/>
      <c r="BKP3317" s="137"/>
      <c r="BKQ3317" s="137"/>
      <c r="BKR3317" s="137"/>
      <c r="BKS3317" s="137"/>
      <c r="BKT3317" s="137"/>
      <c r="BKU3317" s="137"/>
      <c r="BKV3317" s="137"/>
      <c r="BKW3317" s="137"/>
      <c r="BKX3317" s="137"/>
      <c r="BKY3317" s="137"/>
      <c r="BKZ3317" s="137"/>
      <c r="BLA3317" s="137"/>
      <c r="BLB3317" s="137"/>
      <c r="BLC3317" s="137"/>
      <c r="BLD3317" s="137"/>
      <c r="BLE3317" s="137"/>
      <c r="BLF3317" s="137"/>
      <c r="BLG3317" s="137"/>
      <c r="BLH3317" s="137"/>
      <c r="BLI3317" s="137"/>
      <c r="BLJ3317" s="137"/>
      <c r="BLK3317" s="137"/>
      <c r="BLL3317" s="137"/>
      <c r="BLM3317" s="137"/>
      <c r="BLN3317" s="137"/>
      <c r="BLO3317" s="137"/>
      <c r="BLP3317" s="137"/>
      <c r="BLQ3317" s="137"/>
      <c r="BLR3317" s="137"/>
      <c r="BLS3317" s="137"/>
      <c r="BLT3317" s="137"/>
      <c r="BLU3317" s="137"/>
      <c r="BLV3317" s="137"/>
      <c r="BLW3317" s="137"/>
      <c r="BLX3317" s="137"/>
      <c r="BLY3317" s="137"/>
      <c r="BLZ3317" s="137"/>
      <c r="BMA3317" s="137"/>
      <c r="BMB3317" s="137"/>
      <c r="BMC3317" s="137"/>
      <c r="BMD3317" s="137"/>
      <c r="BME3317" s="137"/>
      <c r="BMF3317" s="137"/>
      <c r="BMG3317" s="137"/>
      <c r="BMH3317" s="137"/>
      <c r="BMI3317" s="137"/>
      <c r="BMJ3317" s="137"/>
      <c r="BMK3317" s="137"/>
      <c r="BML3317" s="137"/>
      <c r="BMM3317" s="137"/>
      <c r="BMN3317" s="137"/>
      <c r="BMO3317" s="137"/>
      <c r="BMP3317" s="137"/>
      <c r="BMQ3317" s="137"/>
      <c r="BMR3317" s="137"/>
      <c r="BMS3317" s="137"/>
      <c r="BMT3317" s="137"/>
      <c r="BMU3317" s="137"/>
      <c r="BMV3317" s="137"/>
      <c r="BMW3317" s="137"/>
      <c r="BMX3317" s="137"/>
      <c r="BMY3317" s="137"/>
      <c r="BMZ3317" s="137"/>
      <c r="BNA3317" s="137"/>
      <c r="BNB3317" s="137"/>
      <c r="BNC3317" s="137"/>
      <c r="BND3317" s="137"/>
      <c r="BNE3317" s="137"/>
      <c r="BNF3317" s="137"/>
      <c r="BNG3317" s="137"/>
      <c r="BNH3317" s="137"/>
      <c r="BNI3317" s="137"/>
      <c r="BNJ3317" s="137"/>
      <c r="BNK3317" s="137"/>
      <c r="BNL3317" s="137"/>
      <c r="BNM3317" s="137"/>
      <c r="BNN3317" s="137"/>
      <c r="BNO3317" s="137"/>
      <c r="BNP3317" s="137"/>
      <c r="BNQ3317" s="137"/>
      <c r="BNR3317" s="137"/>
      <c r="BNS3317" s="137"/>
      <c r="BNT3317" s="137"/>
      <c r="BNU3317" s="137"/>
      <c r="BNV3317" s="137"/>
      <c r="BNW3317" s="137"/>
      <c r="BNX3317" s="137"/>
      <c r="BNY3317" s="137"/>
      <c r="BNZ3317" s="137"/>
      <c r="BOA3317" s="137"/>
      <c r="BOB3317" s="137"/>
      <c r="BOC3317" s="137"/>
      <c r="BOD3317" s="137"/>
      <c r="BOE3317" s="137"/>
      <c r="BOF3317" s="137"/>
      <c r="BOG3317" s="137"/>
      <c r="BOH3317" s="137"/>
      <c r="BOI3317" s="137"/>
      <c r="BOJ3317" s="137"/>
      <c r="BOK3317" s="137"/>
      <c r="BOL3317" s="137"/>
      <c r="BOM3317" s="137"/>
      <c r="BON3317" s="137"/>
      <c r="BOO3317" s="137"/>
      <c r="BOP3317" s="137"/>
      <c r="BOQ3317" s="137"/>
      <c r="BOR3317" s="137"/>
      <c r="BOS3317" s="137"/>
      <c r="BOT3317" s="137"/>
      <c r="BOU3317" s="137"/>
      <c r="BOV3317" s="137"/>
      <c r="BOW3317" s="137"/>
      <c r="BOX3317" s="137"/>
      <c r="BOY3317" s="137"/>
      <c r="BOZ3317" s="137"/>
      <c r="BPA3317" s="137"/>
      <c r="BPB3317" s="137"/>
      <c r="BPC3317" s="137"/>
      <c r="BPD3317" s="137"/>
      <c r="BPE3317" s="137"/>
      <c r="BPF3317" s="137"/>
      <c r="BPG3317" s="137"/>
      <c r="BPH3317" s="137"/>
      <c r="BPI3317" s="137"/>
      <c r="BPJ3317" s="137"/>
      <c r="BPK3317" s="137"/>
      <c r="BPL3317" s="137"/>
      <c r="BPM3317" s="137"/>
      <c r="BPN3317" s="137"/>
      <c r="BPO3317" s="137"/>
      <c r="BPP3317" s="137"/>
      <c r="BPQ3317" s="137"/>
      <c r="BPR3317" s="137"/>
      <c r="BPS3317" s="137"/>
      <c r="BPT3317" s="137"/>
      <c r="BPU3317" s="137"/>
      <c r="BPV3317" s="137"/>
      <c r="BPW3317" s="137"/>
      <c r="BPX3317" s="137"/>
      <c r="BPY3317" s="137"/>
      <c r="BPZ3317" s="137"/>
      <c r="BQA3317" s="137"/>
      <c r="BQB3317" s="137"/>
      <c r="BQC3317" s="137"/>
      <c r="BQD3317" s="137"/>
      <c r="BQE3317" s="137"/>
      <c r="BQF3317" s="137"/>
      <c r="BQG3317" s="137"/>
      <c r="BQH3317" s="137"/>
      <c r="BQI3317" s="137"/>
      <c r="BQJ3317" s="137"/>
      <c r="BQK3317" s="137"/>
      <c r="BQL3317" s="137"/>
      <c r="BQM3317" s="137"/>
      <c r="BQN3317" s="137"/>
      <c r="BQO3317" s="137"/>
      <c r="BQP3317" s="137"/>
      <c r="BQQ3317" s="137"/>
      <c r="BQR3317" s="137"/>
      <c r="BQS3317" s="137"/>
      <c r="BQT3317" s="137"/>
      <c r="BQU3317" s="137"/>
      <c r="BQV3317" s="137"/>
      <c r="BQW3317" s="137"/>
      <c r="BQX3317" s="137"/>
      <c r="BQY3317" s="137"/>
      <c r="BQZ3317" s="137"/>
      <c r="BRA3317" s="137"/>
      <c r="BRB3317" s="137"/>
      <c r="BRC3317" s="137"/>
      <c r="BRD3317" s="137"/>
      <c r="BRE3317" s="137"/>
      <c r="BRF3317" s="137"/>
      <c r="BRG3317" s="137"/>
      <c r="BRH3317" s="137"/>
      <c r="BRI3317" s="137"/>
      <c r="BRJ3317" s="137"/>
      <c r="BRK3317" s="137"/>
      <c r="BRL3317" s="137"/>
      <c r="BRM3317" s="137"/>
      <c r="BRN3317" s="137"/>
      <c r="BRO3317" s="137"/>
      <c r="BRP3317" s="137"/>
      <c r="BRQ3317" s="137"/>
      <c r="BRR3317" s="137"/>
      <c r="BRS3317" s="137"/>
      <c r="BRT3317" s="137"/>
      <c r="BRU3317" s="137"/>
      <c r="BRV3317" s="137"/>
      <c r="BRW3317" s="137"/>
      <c r="BRX3317" s="137"/>
      <c r="BRY3317" s="137"/>
      <c r="BRZ3317" s="137"/>
      <c r="BSA3317" s="137"/>
      <c r="BSB3317" s="137"/>
      <c r="BSC3317" s="137"/>
      <c r="BSD3317" s="137"/>
      <c r="BSE3317" s="137"/>
      <c r="BSF3317" s="137"/>
      <c r="BSG3317" s="137"/>
      <c r="BSH3317" s="137"/>
      <c r="BSI3317" s="137"/>
      <c r="BSJ3317" s="137"/>
      <c r="BSK3317" s="137"/>
      <c r="BSL3317" s="137"/>
      <c r="BSM3317" s="137"/>
      <c r="BSN3317" s="137"/>
      <c r="BSO3317" s="137"/>
      <c r="BSP3317" s="137"/>
      <c r="BSQ3317" s="137"/>
      <c r="BSR3317" s="137"/>
      <c r="BSS3317" s="137"/>
      <c r="BST3317" s="137"/>
      <c r="BSU3317" s="137"/>
      <c r="BSV3317" s="137"/>
      <c r="BSW3317" s="137"/>
      <c r="BSX3317" s="137"/>
      <c r="BSY3317" s="137"/>
      <c r="BSZ3317" s="137"/>
      <c r="BTA3317" s="137"/>
      <c r="BTB3317" s="137"/>
      <c r="BTC3317" s="137"/>
      <c r="BTD3317" s="137"/>
      <c r="BTE3317" s="137"/>
      <c r="BTF3317" s="137"/>
      <c r="BTG3317" s="137"/>
      <c r="BTH3317" s="137"/>
      <c r="BTI3317" s="137"/>
      <c r="BTJ3317" s="137"/>
      <c r="BTK3317" s="137"/>
      <c r="BTL3317" s="137"/>
      <c r="BTM3317" s="137"/>
      <c r="BTN3317" s="137"/>
      <c r="BTO3317" s="137"/>
      <c r="BTP3317" s="137"/>
      <c r="BTQ3317" s="137"/>
      <c r="BTR3317" s="137"/>
      <c r="BTS3317" s="137"/>
      <c r="BTT3317" s="137"/>
      <c r="BTU3317" s="137"/>
      <c r="BTV3317" s="137"/>
      <c r="BTW3317" s="137"/>
      <c r="BTX3317" s="137"/>
      <c r="BTY3317" s="137"/>
      <c r="BTZ3317" s="137"/>
      <c r="BUA3317" s="137"/>
      <c r="BUB3317" s="137"/>
      <c r="BUC3317" s="137"/>
      <c r="BUD3317" s="137"/>
      <c r="BUE3317" s="137"/>
      <c r="BUF3317" s="137"/>
      <c r="BUG3317" s="137"/>
      <c r="BUH3317" s="137"/>
      <c r="BUI3317" s="137"/>
      <c r="BUJ3317" s="137"/>
      <c r="BUK3317" s="137"/>
      <c r="BUL3317" s="137"/>
      <c r="BUM3317" s="137"/>
      <c r="BUN3317" s="137"/>
      <c r="BUO3317" s="137"/>
      <c r="BUP3317" s="137"/>
      <c r="BUQ3317" s="137"/>
      <c r="BUR3317" s="137"/>
      <c r="BUS3317" s="137"/>
      <c r="BUT3317" s="137"/>
      <c r="BUU3317" s="137"/>
      <c r="BUV3317" s="137"/>
      <c r="BUW3317" s="137"/>
      <c r="BUX3317" s="137"/>
      <c r="BUY3317" s="137"/>
      <c r="BUZ3317" s="137"/>
      <c r="BVA3317" s="137"/>
      <c r="BVB3317" s="137"/>
      <c r="BVC3317" s="137"/>
      <c r="BVD3317" s="137"/>
      <c r="BVE3317" s="137"/>
      <c r="BVF3317" s="137"/>
      <c r="BVG3317" s="137"/>
      <c r="BVH3317" s="137"/>
      <c r="BVI3317" s="137"/>
      <c r="BVJ3317" s="137"/>
      <c r="BVK3317" s="137"/>
      <c r="BVL3317" s="137"/>
      <c r="BVM3317" s="137"/>
      <c r="BVN3317" s="137"/>
      <c r="BVO3317" s="137"/>
      <c r="BVP3317" s="137"/>
      <c r="BVQ3317" s="137"/>
      <c r="BVR3317" s="137"/>
      <c r="BVS3317" s="137"/>
      <c r="BVT3317" s="137"/>
      <c r="BVU3317" s="137"/>
      <c r="BVV3317" s="137"/>
      <c r="BVW3317" s="137"/>
      <c r="BVX3317" s="137"/>
      <c r="BVY3317" s="137"/>
      <c r="BVZ3317" s="137"/>
      <c r="BWA3317" s="137"/>
      <c r="BWB3317" s="137"/>
      <c r="BWC3317" s="137"/>
      <c r="BWD3317" s="137"/>
      <c r="BWE3317" s="137"/>
      <c r="BWF3317" s="137"/>
      <c r="BWG3317" s="137"/>
      <c r="BWH3317" s="137"/>
      <c r="BWI3317" s="137"/>
      <c r="BWJ3317" s="137"/>
      <c r="BWK3317" s="137"/>
      <c r="BWL3317" s="137"/>
      <c r="BWM3317" s="137"/>
      <c r="BWN3317" s="137"/>
      <c r="BWO3317" s="137"/>
      <c r="BWP3317" s="137"/>
      <c r="BWQ3317" s="137"/>
      <c r="BWR3317" s="137"/>
      <c r="BWS3317" s="137"/>
      <c r="BWT3317" s="137"/>
      <c r="BWU3317" s="137"/>
      <c r="BWV3317" s="137"/>
      <c r="BWW3317" s="137"/>
      <c r="BWX3317" s="137"/>
      <c r="BWY3317" s="137"/>
      <c r="BWZ3317" s="137"/>
      <c r="BXA3317" s="137"/>
      <c r="BXB3317" s="137"/>
      <c r="BXC3317" s="137"/>
      <c r="BXD3317" s="137"/>
      <c r="BXE3317" s="137"/>
      <c r="BXF3317" s="137"/>
      <c r="BXG3317" s="137"/>
      <c r="BXH3317" s="137"/>
      <c r="BXI3317" s="137"/>
      <c r="BXJ3317" s="137"/>
      <c r="BXK3317" s="137"/>
      <c r="BXL3317" s="137"/>
      <c r="BXM3317" s="137"/>
      <c r="BXN3317" s="137"/>
      <c r="BXO3317" s="137"/>
      <c r="BXP3317" s="137"/>
      <c r="BXQ3317" s="137"/>
      <c r="BXR3317" s="137"/>
      <c r="BXS3317" s="137"/>
      <c r="BXT3317" s="137"/>
      <c r="BXU3317" s="137"/>
      <c r="BXV3317" s="137"/>
      <c r="BXW3317" s="137"/>
      <c r="BXX3317" s="137"/>
      <c r="BXY3317" s="137"/>
      <c r="BXZ3317" s="137"/>
      <c r="BYA3317" s="137"/>
      <c r="BYB3317" s="137"/>
      <c r="BYC3317" s="137"/>
      <c r="BYD3317" s="137"/>
      <c r="BYE3317" s="137"/>
      <c r="BYF3317" s="137"/>
      <c r="BYG3317" s="137"/>
      <c r="BYH3317" s="137"/>
      <c r="BYI3317" s="137"/>
      <c r="BYJ3317" s="137"/>
      <c r="BYK3317" s="137"/>
      <c r="BYL3317" s="137"/>
      <c r="BYM3317" s="137"/>
      <c r="BYN3317" s="137"/>
      <c r="BYO3317" s="137"/>
      <c r="BYP3317" s="137"/>
      <c r="BYQ3317" s="137"/>
      <c r="BYR3317" s="137"/>
      <c r="BYS3317" s="137"/>
      <c r="BYT3317" s="137"/>
      <c r="BYU3317" s="137"/>
      <c r="BYV3317" s="137"/>
      <c r="BYW3317" s="137"/>
      <c r="BYX3317" s="137"/>
      <c r="BYY3317" s="137"/>
      <c r="BYZ3317" s="137"/>
      <c r="BZA3317" s="137"/>
      <c r="BZB3317" s="137"/>
      <c r="BZC3317" s="137"/>
      <c r="BZD3317" s="137"/>
      <c r="BZE3317" s="137"/>
      <c r="BZF3317" s="137"/>
      <c r="BZG3317" s="137"/>
      <c r="BZH3317" s="137"/>
      <c r="BZI3317" s="137"/>
      <c r="BZJ3317" s="137"/>
      <c r="BZK3317" s="137"/>
      <c r="BZL3317" s="137"/>
      <c r="BZM3317" s="137"/>
      <c r="BZN3317" s="137"/>
      <c r="BZO3317" s="137"/>
      <c r="BZP3317" s="137"/>
      <c r="BZQ3317" s="137"/>
      <c r="BZR3317" s="137"/>
      <c r="BZS3317" s="137"/>
      <c r="BZT3317" s="137"/>
      <c r="BZU3317" s="137"/>
      <c r="BZV3317" s="137"/>
      <c r="BZW3317" s="137"/>
      <c r="BZX3317" s="137"/>
      <c r="BZY3317" s="137"/>
      <c r="BZZ3317" s="137"/>
      <c r="CAA3317" s="137"/>
      <c r="CAB3317" s="137"/>
      <c r="CAC3317" s="137"/>
      <c r="CAD3317" s="137"/>
      <c r="CAE3317" s="137"/>
      <c r="CAF3317" s="137"/>
      <c r="CAG3317" s="137"/>
      <c r="CAH3317" s="137"/>
      <c r="CAI3317" s="137"/>
      <c r="CAJ3317" s="137"/>
      <c r="CAK3317" s="137"/>
      <c r="CAL3317" s="137"/>
      <c r="CAM3317" s="137"/>
      <c r="CAN3317" s="137"/>
      <c r="CAO3317" s="137"/>
      <c r="CAP3317" s="137"/>
      <c r="CAQ3317" s="137"/>
      <c r="CAR3317" s="137"/>
      <c r="CAS3317" s="137"/>
      <c r="CAT3317" s="137"/>
      <c r="CAU3317" s="137"/>
      <c r="CAV3317" s="137"/>
      <c r="CAW3317" s="137"/>
      <c r="CAX3317" s="137"/>
      <c r="CAY3317" s="137"/>
      <c r="CAZ3317" s="137"/>
      <c r="CBA3317" s="137"/>
      <c r="CBB3317" s="137"/>
      <c r="CBC3317" s="137"/>
      <c r="CBD3317" s="137"/>
      <c r="CBE3317" s="137"/>
      <c r="CBF3317" s="137"/>
      <c r="CBG3317" s="137"/>
      <c r="CBH3317" s="137"/>
      <c r="CBI3317" s="137"/>
      <c r="CBJ3317" s="137"/>
      <c r="CBK3317" s="137"/>
      <c r="CBL3317" s="137"/>
      <c r="CBM3317" s="137"/>
      <c r="CBN3317" s="137"/>
      <c r="CBO3317" s="137"/>
      <c r="CBP3317" s="137"/>
      <c r="CBQ3317" s="137"/>
      <c r="CBR3317" s="137"/>
      <c r="CBS3317" s="137"/>
      <c r="CBT3317" s="137"/>
      <c r="CBU3317" s="137"/>
      <c r="CBV3317" s="137"/>
      <c r="CBW3317" s="137"/>
      <c r="CBX3317" s="137"/>
      <c r="CBY3317" s="137"/>
      <c r="CBZ3317" s="137"/>
      <c r="CCA3317" s="137"/>
      <c r="CCB3317" s="137"/>
      <c r="CCC3317" s="137"/>
      <c r="CCD3317" s="137"/>
      <c r="CCE3317" s="137"/>
      <c r="CCF3317" s="137"/>
      <c r="CCG3317" s="137"/>
      <c r="CCH3317" s="137"/>
      <c r="CCI3317" s="137"/>
      <c r="CCJ3317" s="137"/>
      <c r="CCK3317" s="137"/>
      <c r="CCL3317" s="137"/>
      <c r="CCM3317" s="137"/>
      <c r="CCN3317" s="137"/>
      <c r="CCO3317" s="137"/>
      <c r="CCP3317" s="137"/>
      <c r="CCQ3317" s="137"/>
      <c r="CCR3317" s="137"/>
      <c r="CCS3317" s="137"/>
      <c r="CCT3317" s="137"/>
      <c r="CCU3317" s="137"/>
      <c r="CCV3317" s="137"/>
      <c r="CCW3317" s="137"/>
      <c r="CCX3317" s="137"/>
      <c r="CCY3317" s="137"/>
      <c r="CCZ3317" s="137"/>
      <c r="CDA3317" s="137"/>
      <c r="CDB3317" s="137"/>
      <c r="CDC3317" s="137"/>
      <c r="CDD3317" s="137"/>
      <c r="CDE3317" s="137"/>
      <c r="CDF3317" s="137"/>
      <c r="CDG3317" s="137"/>
      <c r="CDH3317" s="137"/>
      <c r="CDI3317" s="137"/>
      <c r="CDJ3317" s="137"/>
      <c r="CDK3317" s="137"/>
      <c r="CDL3317" s="137"/>
      <c r="CDM3317" s="137"/>
      <c r="CDN3317" s="137"/>
      <c r="CDO3317" s="137"/>
      <c r="CDP3317" s="137"/>
      <c r="CDQ3317" s="137"/>
      <c r="CDR3317" s="137"/>
      <c r="CDS3317" s="137"/>
      <c r="CDT3317" s="137"/>
      <c r="CDU3317" s="137"/>
      <c r="CDV3317" s="137"/>
      <c r="CDW3317" s="137"/>
      <c r="CDX3317" s="137"/>
      <c r="CDY3317" s="137"/>
      <c r="CDZ3317" s="137"/>
      <c r="CEA3317" s="137"/>
      <c r="CEB3317" s="137"/>
      <c r="CEC3317" s="137"/>
      <c r="CED3317" s="137"/>
      <c r="CEE3317" s="137"/>
      <c r="CEF3317" s="137"/>
      <c r="CEG3317" s="137"/>
      <c r="CEH3317" s="137"/>
      <c r="CEI3317" s="137"/>
      <c r="CEJ3317" s="137"/>
      <c r="CEK3317" s="137"/>
      <c r="CEL3317" s="137"/>
      <c r="CEM3317" s="137"/>
      <c r="CEN3317" s="137"/>
      <c r="CEO3317" s="137"/>
      <c r="CEP3317" s="137"/>
      <c r="CEQ3317" s="137"/>
      <c r="CER3317" s="137"/>
      <c r="CES3317" s="137"/>
      <c r="CET3317" s="137"/>
      <c r="CEU3317" s="137"/>
      <c r="CEV3317" s="137"/>
      <c r="CEW3317" s="137"/>
      <c r="CEX3317" s="137"/>
      <c r="CEY3317" s="137"/>
      <c r="CEZ3317" s="137"/>
      <c r="CFA3317" s="137"/>
      <c r="CFB3317" s="137"/>
      <c r="CFC3317" s="137"/>
      <c r="CFD3317" s="137"/>
      <c r="CFE3317" s="137"/>
      <c r="CFF3317" s="137"/>
      <c r="CFG3317" s="137"/>
      <c r="CFH3317" s="137"/>
      <c r="CFI3317" s="137"/>
      <c r="CFJ3317" s="137"/>
      <c r="CFK3317" s="137"/>
      <c r="CFL3317" s="137"/>
      <c r="CFM3317" s="137"/>
      <c r="CFN3317" s="137"/>
      <c r="CFO3317" s="137"/>
      <c r="CFP3317" s="137"/>
      <c r="CFQ3317" s="137"/>
      <c r="CFR3317" s="137"/>
      <c r="CFS3317" s="137"/>
      <c r="CFT3317" s="137"/>
      <c r="CFU3317" s="137"/>
      <c r="CFV3317" s="137"/>
      <c r="CFW3317" s="137"/>
      <c r="CFX3317" s="137"/>
      <c r="CFY3317" s="137"/>
      <c r="CFZ3317" s="137"/>
      <c r="CGA3317" s="137"/>
      <c r="CGB3317" s="137"/>
      <c r="CGC3317" s="137"/>
      <c r="CGD3317" s="137"/>
      <c r="CGE3317" s="137"/>
      <c r="CGF3317" s="137"/>
      <c r="CGG3317" s="137"/>
      <c r="CGH3317" s="137"/>
      <c r="CGI3317" s="137"/>
      <c r="CGJ3317" s="137"/>
      <c r="CGK3317" s="137"/>
      <c r="CGL3317" s="137"/>
      <c r="CGM3317" s="137"/>
      <c r="CGN3317" s="137"/>
      <c r="CGO3317" s="137"/>
      <c r="CGP3317" s="137"/>
      <c r="CGQ3317" s="137"/>
      <c r="CGR3317" s="137"/>
      <c r="CGS3317" s="137"/>
      <c r="CGT3317" s="137"/>
      <c r="CGU3317" s="137"/>
      <c r="CGV3317" s="137"/>
      <c r="CGW3317" s="137"/>
      <c r="CGX3317" s="137"/>
      <c r="CGY3317" s="137"/>
      <c r="CGZ3317" s="137"/>
      <c r="CHA3317" s="137"/>
      <c r="CHB3317" s="137"/>
      <c r="CHC3317" s="137"/>
      <c r="CHD3317" s="137"/>
      <c r="CHE3317" s="137"/>
      <c r="CHF3317" s="137"/>
      <c r="CHG3317" s="137"/>
      <c r="CHH3317" s="137"/>
      <c r="CHI3317" s="137"/>
      <c r="CHJ3317" s="137"/>
      <c r="CHK3317" s="137"/>
      <c r="CHL3317" s="137"/>
      <c r="CHM3317" s="137"/>
      <c r="CHN3317" s="137"/>
      <c r="CHO3317" s="137"/>
      <c r="CHP3317" s="137"/>
      <c r="CHQ3317" s="137"/>
      <c r="CHR3317" s="137"/>
      <c r="CHS3317" s="137"/>
      <c r="CHT3317" s="137"/>
      <c r="CHU3317" s="137"/>
      <c r="CHV3317" s="137"/>
      <c r="CHW3317" s="137"/>
      <c r="CHX3317" s="137"/>
      <c r="CHY3317" s="137"/>
      <c r="CHZ3317" s="137"/>
      <c r="CIA3317" s="137"/>
      <c r="CIB3317" s="137"/>
      <c r="CIC3317" s="137"/>
      <c r="CID3317" s="137"/>
      <c r="CIE3317" s="137"/>
      <c r="CIF3317" s="137"/>
      <c r="CIG3317" s="137"/>
      <c r="CIH3317" s="137"/>
      <c r="CII3317" s="137"/>
      <c r="CIJ3317" s="137"/>
      <c r="CIK3317" s="137"/>
      <c r="CIL3317" s="137"/>
      <c r="CIM3317" s="137"/>
      <c r="CIN3317" s="137"/>
      <c r="CIO3317" s="137"/>
      <c r="CIP3317" s="137"/>
      <c r="CIQ3317" s="137"/>
      <c r="CIR3317" s="137"/>
      <c r="CIS3317" s="137"/>
      <c r="CIT3317" s="137"/>
      <c r="CIU3317" s="137"/>
      <c r="CIV3317" s="137"/>
      <c r="CIW3317" s="137"/>
      <c r="CIX3317" s="137"/>
      <c r="CIY3317" s="137"/>
      <c r="CIZ3317" s="137"/>
      <c r="CJA3317" s="137"/>
      <c r="CJB3317" s="137"/>
      <c r="CJC3317" s="137"/>
      <c r="CJD3317" s="137"/>
      <c r="CJE3317" s="137"/>
      <c r="CJF3317" s="137"/>
      <c r="CJG3317" s="137"/>
      <c r="CJH3317" s="137"/>
      <c r="CJI3317" s="137"/>
      <c r="CJJ3317" s="137"/>
      <c r="CJK3317" s="137"/>
      <c r="CJL3317" s="137"/>
      <c r="CJM3317" s="137"/>
      <c r="CJN3317" s="137"/>
      <c r="CJO3317" s="137"/>
      <c r="CJP3317" s="137"/>
      <c r="CJQ3317" s="137"/>
      <c r="CJR3317" s="137"/>
      <c r="CJS3317" s="137"/>
      <c r="CJT3317" s="137"/>
      <c r="CJU3317" s="137"/>
      <c r="CJV3317" s="137"/>
      <c r="CJW3317" s="137"/>
      <c r="CJX3317" s="137"/>
      <c r="CJY3317" s="137"/>
      <c r="CJZ3317" s="137"/>
      <c r="CKA3317" s="137"/>
      <c r="CKB3317" s="137"/>
      <c r="CKC3317" s="137"/>
      <c r="CKD3317" s="137"/>
      <c r="CKE3317" s="137"/>
      <c r="CKF3317" s="137"/>
      <c r="CKG3317" s="137"/>
      <c r="CKH3317" s="137"/>
      <c r="CKI3317" s="137"/>
      <c r="CKJ3317" s="137"/>
      <c r="CKK3317" s="137"/>
      <c r="CKL3317" s="137"/>
      <c r="CKM3317" s="137"/>
      <c r="CKN3317" s="137"/>
      <c r="CKO3317" s="137"/>
      <c r="CKP3317" s="137"/>
      <c r="CKQ3317" s="137"/>
      <c r="CKR3317" s="137"/>
      <c r="CKS3317" s="137"/>
      <c r="CKT3317" s="137"/>
      <c r="CKU3317" s="137"/>
      <c r="CKV3317" s="137"/>
      <c r="CKW3317" s="137"/>
      <c r="CKX3317" s="137"/>
      <c r="CKY3317" s="137"/>
      <c r="CKZ3317" s="137"/>
      <c r="CLA3317" s="137"/>
      <c r="CLB3317" s="137"/>
      <c r="CLC3317" s="137"/>
      <c r="CLD3317" s="137"/>
      <c r="CLE3317" s="137"/>
      <c r="CLF3317" s="137"/>
      <c r="CLG3317" s="137"/>
      <c r="CLH3317" s="137"/>
      <c r="CLI3317" s="137"/>
      <c r="CLJ3317" s="137"/>
      <c r="CLK3317" s="137"/>
      <c r="CLL3317" s="137"/>
      <c r="CLM3317" s="137"/>
      <c r="CLN3317" s="137"/>
      <c r="CLO3317" s="137"/>
      <c r="CLP3317" s="137"/>
      <c r="CLQ3317" s="137"/>
      <c r="CLR3317" s="137"/>
      <c r="CLS3317" s="137"/>
      <c r="CLT3317" s="137"/>
      <c r="CLU3317" s="137"/>
      <c r="CLV3317" s="137"/>
      <c r="CLW3317" s="137"/>
      <c r="CLX3317" s="137"/>
      <c r="CLY3317" s="137"/>
      <c r="CLZ3317" s="137"/>
      <c r="CMA3317" s="137"/>
      <c r="CMB3317" s="137"/>
      <c r="CMC3317" s="137"/>
      <c r="CMD3317" s="137"/>
      <c r="CME3317" s="137"/>
      <c r="CMF3317" s="137"/>
      <c r="CMG3317" s="137"/>
      <c r="CMH3317" s="137"/>
      <c r="CMI3317" s="137"/>
      <c r="CMJ3317" s="137"/>
      <c r="CMK3317" s="137"/>
      <c r="CML3317" s="137"/>
      <c r="CMM3317" s="137"/>
      <c r="CMN3317" s="137"/>
      <c r="CMO3317" s="137"/>
      <c r="CMP3317" s="137"/>
      <c r="CMQ3317" s="137"/>
      <c r="CMR3317" s="137"/>
      <c r="CMS3317" s="137"/>
      <c r="CMT3317" s="137"/>
      <c r="CMU3317" s="137"/>
      <c r="CMV3317" s="137"/>
      <c r="CMW3317" s="137"/>
      <c r="CMX3317" s="137"/>
      <c r="CMY3317" s="137"/>
      <c r="CMZ3317" s="137"/>
      <c r="CNA3317" s="137"/>
      <c r="CNB3317" s="137"/>
      <c r="CNC3317" s="137"/>
      <c r="CND3317" s="137"/>
      <c r="CNE3317" s="137"/>
      <c r="CNF3317" s="137"/>
      <c r="CNG3317" s="137"/>
      <c r="CNH3317" s="137"/>
      <c r="CNI3317" s="137"/>
      <c r="CNJ3317" s="137"/>
      <c r="CNK3317" s="137"/>
      <c r="CNL3317" s="137"/>
      <c r="CNM3317" s="137"/>
      <c r="CNN3317" s="137"/>
      <c r="CNO3317" s="137"/>
      <c r="CNP3317" s="137"/>
      <c r="CNQ3317" s="137"/>
      <c r="CNR3317" s="137"/>
      <c r="CNS3317" s="137"/>
      <c r="CNT3317" s="137"/>
      <c r="CNU3317" s="137"/>
      <c r="CNV3317" s="137"/>
      <c r="CNW3317" s="137"/>
      <c r="CNX3317" s="137"/>
      <c r="CNY3317" s="137"/>
      <c r="CNZ3317" s="137"/>
      <c r="COA3317" s="137"/>
      <c r="COB3317" s="137"/>
      <c r="COC3317" s="137"/>
      <c r="COD3317" s="137"/>
      <c r="COE3317" s="137"/>
      <c r="COF3317" s="137"/>
      <c r="COG3317" s="137"/>
      <c r="COH3317" s="137"/>
      <c r="COI3317" s="137"/>
      <c r="COJ3317" s="137"/>
      <c r="COK3317" s="137"/>
      <c r="COL3317" s="137"/>
      <c r="COM3317" s="137"/>
      <c r="CON3317" s="137"/>
      <c r="COO3317" s="137"/>
      <c r="COP3317" s="137"/>
      <c r="COQ3317" s="137"/>
      <c r="COR3317" s="137"/>
      <c r="COS3317" s="137"/>
      <c r="COT3317" s="137"/>
      <c r="COU3317" s="137"/>
      <c r="COV3317" s="137"/>
      <c r="COW3317" s="137"/>
      <c r="COX3317" s="137"/>
      <c r="COY3317" s="137"/>
      <c r="COZ3317" s="137"/>
      <c r="CPA3317" s="137"/>
      <c r="CPB3317" s="137"/>
      <c r="CPC3317" s="137"/>
      <c r="CPD3317" s="137"/>
      <c r="CPE3317" s="137"/>
      <c r="CPF3317" s="137"/>
      <c r="CPG3317" s="137"/>
      <c r="CPH3317" s="137"/>
      <c r="CPI3317" s="137"/>
      <c r="CPJ3317" s="137"/>
      <c r="CPK3317" s="137"/>
      <c r="CPL3317" s="137"/>
      <c r="CPM3317" s="137"/>
      <c r="CPN3317" s="137"/>
      <c r="CPO3317" s="137"/>
      <c r="CPP3317" s="137"/>
      <c r="CPQ3317" s="137"/>
      <c r="CPR3317" s="137"/>
      <c r="CPS3317" s="137"/>
      <c r="CPT3317" s="137"/>
      <c r="CPU3317" s="137"/>
      <c r="CPV3317" s="137"/>
      <c r="CPW3317" s="137"/>
      <c r="CPX3317" s="137"/>
      <c r="CPY3317" s="137"/>
      <c r="CPZ3317" s="137"/>
      <c r="CQA3317" s="137"/>
      <c r="CQB3317" s="137"/>
      <c r="CQC3317" s="137"/>
      <c r="CQD3317" s="137"/>
      <c r="CQE3317" s="137"/>
      <c r="CQF3317" s="137"/>
      <c r="CQG3317" s="137"/>
      <c r="CQH3317" s="137"/>
      <c r="CQI3317" s="137"/>
      <c r="CQJ3317" s="137"/>
      <c r="CQK3317" s="137"/>
      <c r="CQL3317" s="137"/>
      <c r="CQM3317" s="137"/>
      <c r="CQN3317" s="137"/>
      <c r="CQO3317" s="137"/>
      <c r="CQP3317" s="137"/>
      <c r="CQQ3317" s="137"/>
      <c r="CQR3317" s="137"/>
      <c r="CQS3317" s="137"/>
      <c r="CQT3317" s="137"/>
      <c r="CQU3317" s="137"/>
      <c r="CQV3317" s="137"/>
      <c r="CQW3317" s="137"/>
      <c r="CQX3317" s="137"/>
      <c r="CQY3317" s="137"/>
      <c r="CQZ3317" s="137"/>
      <c r="CRA3317" s="137"/>
      <c r="CRB3317" s="137"/>
      <c r="CRC3317" s="137"/>
      <c r="CRD3317" s="137"/>
      <c r="CRE3317" s="137"/>
      <c r="CRF3317" s="137"/>
      <c r="CRG3317" s="137"/>
      <c r="CRH3317" s="137"/>
      <c r="CRI3317" s="137"/>
      <c r="CRJ3317" s="137"/>
      <c r="CRK3317" s="137"/>
      <c r="CRL3317" s="137"/>
      <c r="CRM3317" s="137"/>
      <c r="CRN3317" s="137"/>
      <c r="CRO3317" s="137"/>
      <c r="CRP3317" s="137"/>
      <c r="CRQ3317" s="137"/>
      <c r="CRR3317" s="137"/>
      <c r="CRS3317" s="137"/>
      <c r="CRT3317" s="137"/>
      <c r="CRU3317" s="137"/>
      <c r="CRV3317" s="137"/>
      <c r="CRW3317" s="137"/>
      <c r="CRX3317" s="137"/>
      <c r="CRY3317" s="137"/>
      <c r="CRZ3317" s="137"/>
      <c r="CSA3317" s="137"/>
      <c r="CSB3317" s="137"/>
      <c r="CSC3317" s="137"/>
      <c r="CSD3317" s="137"/>
      <c r="CSE3317" s="137"/>
      <c r="CSF3317" s="137"/>
      <c r="CSG3317" s="137"/>
      <c r="CSH3317" s="137"/>
      <c r="CSI3317" s="137"/>
      <c r="CSJ3317" s="137"/>
      <c r="CSK3317" s="137"/>
      <c r="CSL3317" s="137"/>
      <c r="CSM3317" s="137"/>
      <c r="CSN3317" s="137"/>
      <c r="CSO3317" s="137"/>
      <c r="CSP3317" s="137"/>
      <c r="CSQ3317" s="137"/>
      <c r="CSR3317" s="137"/>
      <c r="CSS3317" s="137"/>
      <c r="CST3317" s="137"/>
      <c r="CSU3317" s="137"/>
      <c r="CSV3317" s="137"/>
      <c r="CSW3317" s="137"/>
      <c r="CSX3317" s="137"/>
      <c r="CSY3317" s="137"/>
      <c r="CSZ3317" s="137"/>
      <c r="CTA3317" s="137"/>
      <c r="CTB3317" s="137"/>
      <c r="CTC3317" s="137"/>
      <c r="CTD3317" s="137"/>
      <c r="CTE3317" s="137"/>
      <c r="CTF3317" s="137"/>
      <c r="CTG3317" s="137"/>
      <c r="CTH3317" s="137"/>
      <c r="CTI3317" s="137"/>
      <c r="CTJ3317" s="137"/>
      <c r="CTK3317" s="137"/>
      <c r="CTL3317" s="137"/>
      <c r="CTM3317" s="137"/>
      <c r="CTN3317" s="137"/>
      <c r="CTO3317" s="137"/>
      <c r="CTP3317" s="137"/>
      <c r="CTQ3317" s="137"/>
      <c r="CTR3317" s="137"/>
      <c r="CTS3317" s="137"/>
      <c r="CTT3317" s="137"/>
      <c r="CTU3317" s="137"/>
      <c r="CTV3317" s="137"/>
      <c r="CTW3317" s="137"/>
      <c r="CTX3317" s="137"/>
      <c r="CTY3317" s="137"/>
      <c r="CTZ3317" s="137"/>
      <c r="CUA3317" s="137"/>
      <c r="CUB3317" s="137"/>
      <c r="CUC3317" s="137"/>
      <c r="CUD3317" s="137"/>
      <c r="CUE3317" s="137"/>
      <c r="CUF3317" s="137"/>
      <c r="CUG3317" s="137"/>
      <c r="CUH3317" s="137"/>
      <c r="CUI3317" s="137"/>
      <c r="CUJ3317" s="137"/>
      <c r="CUK3317" s="137"/>
      <c r="CUL3317" s="137"/>
      <c r="CUM3317" s="137"/>
      <c r="CUN3317" s="137"/>
      <c r="CUO3317" s="137"/>
      <c r="CUP3317" s="137"/>
      <c r="CUQ3317" s="137"/>
      <c r="CUR3317" s="137"/>
      <c r="CUS3317" s="137"/>
      <c r="CUT3317" s="137"/>
      <c r="CUU3317" s="137"/>
      <c r="CUV3317" s="137"/>
      <c r="CUW3317" s="137"/>
      <c r="CUX3317" s="137"/>
      <c r="CUY3317" s="137"/>
      <c r="CUZ3317" s="137"/>
      <c r="CVA3317" s="137"/>
      <c r="CVB3317" s="137"/>
      <c r="CVC3317" s="137"/>
      <c r="CVD3317" s="137"/>
      <c r="CVE3317" s="137"/>
      <c r="CVF3317" s="137"/>
      <c r="CVG3317" s="137"/>
      <c r="CVH3317" s="137"/>
      <c r="CVI3317" s="137"/>
      <c r="CVJ3317" s="137"/>
      <c r="CVK3317" s="137"/>
      <c r="CVL3317" s="137"/>
      <c r="CVM3317" s="137"/>
      <c r="CVN3317" s="137"/>
      <c r="CVO3317" s="137"/>
      <c r="CVP3317" s="137"/>
      <c r="CVQ3317" s="137"/>
      <c r="CVR3317" s="137"/>
      <c r="CVS3317" s="137"/>
      <c r="CVT3317" s="137"/>
      <c r="CVU3317" s="137"/>
      <c r="CVV3317" s="137"/>
      <c r="CVW3317" s="137"/>
      <c r="CVX3317" s="137"/>
      <c r="CVY3317" s="137"/>
      <c r="CVZ3317" s="137"/>
      <c r="CWA3317" s="137"/>
      <c r="CWB3317" s="137"/>
      <c r="CWC3317" s="137"/>
      <c r="CWD3317" s="137"/>
      <c r="CWE3317" s="137"/>
      <c r="CWF3317" s="137"/>
      <c r="CWG3317" s="137"/>
      <c r="CWH3317" s="137"/>
      <c r="CWI3317" s="137"/>
      <c r="CWJ3317" s="137"/>
      <c r="CWK3317" s="137"/>
      <c r="CWL3317" s="137"/>
      <c r="CWM3317" s="137"/>
      <c r="CWN3317" s="137"/>
      <c r="CWO3317" s="137"/>
      <c r="CWP3317" s="137"/>
      <c r="CWQ3317" s="137"/>
      <c r="CWR3317" s="137"/>
      <c r="CWS3317" s="137"/>
      <c r="CWT3317" s="137"/>
      <c r="CWU3317" s="137"/>
      <c r="CWV3317" s="137"/>
      <c r="CWW3317" s="137"/>
      <c r="CWX3317" s="137"/>
      <c r="CWY3317" s="137"/>
      <c r="CWZ3317" s="137"/>
      <c r="CXA3317" s="137"/>
      <c r="CXB3317" s="137"/>
      <c r="CXC3317" s="137"/>
      <c r="CXD3317" s="137"/>
      <c r="CXE3317" s="137"/>
      <c r="CXF3317" s="137"/>
      <c r="CXG3317" s="137"/>
      <c r="CXH3317" s="137"/>
      <c r="CXI3317" s="137"/>
      <c r="CXJ3317" s="137"/>
      <c r="CXK3317" s="137"/>
      <c r="CXL3317" s="137"/>
      <c r="CXM3317" s="137"/>
      <c r="CXN3317" s="137"/>
      <c r="CXO3317" s="137"/>
      <c r="CXP3317" s="137"/>
      <c r="CXQ3317" s="137"/>
      <c r="CXR3317" s="137"/>
      <c r="CXS3317" s="137"/>
      <c r="CXT3317" s="137"/>
      <c r="CXU3317" s="137"/>
      <c r="CXV3317" s="137"/>
      <c r="CXW3317" s="137"/>
      <c r="CXX3317" s="137"/>
      <c r="CXY3317" s="137"/>
      <c r="CXZ3317" s="137"/>
      <c r="CYA3317" s="137"/>
      <c r="CYB3317" s="137"/>
      <c r="CYC3317" s="137"/>
      <c r="CYD3317" s="137"/>
      <c r="CYE3317" s="137"/>
      <c r="CYF3317" s="137"/>
      <c r="CYG3317" s="137"/>
      <c r="CYH3317" s="137"/>
      <c r="CYI3317" s="137"/>
      <c r="CYJ3317" s="137"/>
      <c r="CYK3317" s="137"/>
      <c r="CYL3317" s="137"/>
      <c r="CYM3317" s="137"/>
      <c r="CYN3317" s="137"/>
      <c r="CYO3317" s="137"/>
      <c r="CYP3317" s="137"/>
      <c r="CYQ3317" s="137"/>
      <c r="CYR3317" s="137"/>
      <c r="CYS3317" s="137"/>
      <c r="CYT3317" s="137"/>
      <c r="CYU3317" s="137"/>
      <c r="CYV3317" s="137"/>
      <c r="CYW3317" s="137"/>
      <c r="CYX3317" s="137"/>
      <c r="CYY3317" s="137"/>
      <c r="CYZ3317" s="137"/>
      <c r="CZA3317" s="137"/>
      <c r="CZB3317" s="137"/>
      <c r="CZC3317" s="137"/>
      <c r="CZD3317" s="137"/>
      <c r="CZE3317" s="137"/>
      <c r="CZF3317" s="137"/>
      <c r="CZG3317" s="137"/>
      <c r="CZH3317" s="137"/>
      <c r="CZI3317" s="137"/>
      <c r="CZJ3317" s="137"/>
      <c r="CZK3317" s="137"/>
      <c r="CZL3317" s="137"/>
      <c r="CZM3317" s="137"/>
      <c r="CZN3317" s="137"/>
      <c r="CZO3317" s="137"/>
      <c r="CZP3317" s="137"/>
      <c r="CZQ3317" s="137"/>
      <c r="CZR3317" s="137"/>
      <c r="CZS3317" s="137"/>
      <c r="CZT3317" s="137"/>
      <c r="CZU3317" s="137"/>
      <c r="CZV3317" s="137"/>
      <c r="CZW3317" s="137"/>
      <c r="CZX3317" s="137"/>
      <c r="CZY3317" s="137"/>
      <c r="CZZ3317" s="137"/>
      <c r="DAA3317" s="137"/>
      <c r="DAB3317" s="137"/>
      <c r="DAC3317" s="137"/>
      <c r="DAD3317" s="137"/>
      <c r="DAE3317" s="137"/>
      <c r="DAF3317" s="137"/>
      <c r="DAG3317" s="137"/>
      <c r="DAH3317" s="137"/>
      <c r="DAI3317" s="137"/>
      <c r="DAJ3317" s="137"/>
      <c r="DAK3317" s="137"/>
      <c r="DAL3317" s="137"/>
      <c r="DAM3317" s="137"/>
      <c r="DAN3317" s="137"/>
      <c r="DAO3317" s="137"/>
      <c r="DAP3317" s="137"/>
      <c r="DAQ3317" s="137"/>
      <c r="DAR3317" s="137"/>
      <c r="DAS3317" s="137"/>
      <c r="DAT3317" s="137"/>
      <c r="DAU3317" s="137"/>
      <c r="DAV3317" s="137"/>
      <c r="DAW3317" s="137"/>
      <c r="DAX3317" s="137"/>
      <c r="DAY3317" s="137"/>
      <c r="DAZ3317" s="137"/>
      <c r="DBA3317" s="137"/>
      <c r="DBB3317" s="137"/>
      <c r="DBC3317" s="137"/>
      <c r="DBD3317" s="137"/>
      <c r="DBE3317" s="137"/>
      <c r="DBF3317" s="137"/>
      <c r="DBG3317" s="137"/>
      <c r="DBH3317" s="137"/>
      <c r="DBI3317" s="137"/>
      <c r="DBJ3317" s="137"/>
      <c r="DBK3317" s="137"/>
      <c r="DBL3317" s="137"/>
      <c r="DBM3317" s="137"/>
      <c r="DBN3317" s="137"/>
      <c r="DBO3317" s="137"/>
      <c r="DBP3317" s="137"/>
      <c r="DBQ3317" s="137"/>
      <c r="DBR3317" s="137"/>
      <c r="DBS3317" s="137"/>
      <c r="DBT3317" s="137"/>
      <c r="DBU3317" s="137"/>
      <c r="DBV3317" s="137"/>
      <c r="DBW3317" s="137"/>
      <c r="DBX3317" s="137"/>
      <c r="DBY3317" s="137"/>
      <c r="DBZ3317" s="137"/>
      <c r="DCA3317" s="137"/>
      <c r="DCB3317" s="137"/>
      <c r="DCC3317" s="137"/>
      <c r="DCD3317" s="137"/>
      <c r="DCE3317" s="137"/>
      <c r="DCF3317" s="137"/>
      <c r="DCG3317" s="137"/>
      <c r="DCH3317" s="137"/>
      <c r="DCI3317" s="137"/>
      <c r="DCJ3317" s="137"/>
      <c r="DCK3317" s="137"/>
      <c r="DCL3317" s="137"/>
      <c r="DCM3317" s="137"/>
      <c r="DCN3317" s="137"/>
      <c r="DCO3317" s="137"/>
      <c r="DCP3317" s="137"/>
      <c r="DCQ3317" s="137"/>
      <c r="DCR3317" s="137"/>
      <c r="DCS3317" s="137"/>
      <c r="DCT3317" s="137"/>
      <c r="DCU3317" s="137"/>
      <c r="DCV3317" s="137"/>
      <c r="DCW3317" s="137"/>
      <c r="DCX3317" s="137"/>
      <c r="DCY3317" s="137"/>
      <c r="DCZ3317" s="137"/>
      <c r="DDA3317" s="137"/>
      <c r="DDB3317" s="137"/>
      <c r="DDC3317" s="137"/>
      <c r="DDD3317" s="137"/>
      <c r="DDE3317" s="137"/>
      <c r="DDF3317" s="137"/>
      <c r="DDG3317" s="137"/>
      <c r="DDH3317" s="137"/>
      <c r="DDI3317" s="137"/>
      <c r="DDJ3317" s="137"/>
      <c r="DDK3317" s="137"/>
      <c r="DDL3317" s="137"/>
      <c r="DDM3317" s="137"/>
      <c r="DDN3317" s="137"/>
      <c r="DDO3317" s="137"/>
      <c r="DDP3317" s="137"/>
      <c r="DDQ3317" s="137"/>
      <c r="DDR3317" s="137"/>
      <c r="DDS3317" s="137"/>
      <c r="DDT3317" s="137"/>
      <c r="DDU3317" s="137"/>
      <c r="DDV3317" s="137"/>
      <c r="DDW3317" s="137"/>
      <c r="DDX3317" s="137"/>
      <c r="DDY3317" s="137"/>
      <c r="DDZ3317" s="137"/>
      <c r="DEA3317" s="137"/>
      <c r="DEB3317" s="137"/>
      <c r="DEC3317" s="137"/>
      <c r="DED3317" s="137"/>
      <c r="DEE3317" s="137"/>
      <c r="DEF3317" s="137"/>
      <c r="DEG3317" s="137"/>
      <c r="DEH3317" s="137"/>
      <c r="DEI3317" s="137"/>
      <c r="DEJ3317" s="137"/>
      <c r="DEK3317" s="137"/>
      <c r="DEL3317" s="137"/>
      <c r="DEM3317" s="137"/>
      <c r="DEN3317" s="137"/>
      <c r="DEO3317" s="137"/>
      <c r="DEP3317" s="137"/>
      <c r="DEQ3317" s="137"/>
      <c r="DER3317" s="137"/>
      <c r="DES3317" s="137"/>
      <c r="DET3317" s="137"/>
      <c r="DEU3317" s="137"/>
      <c r="DEV3317" s="137"/>
      <c r="DEW3317" s="137"/>
      <c r="DEX3317" s="137"/>
      <c r="DEY3317" s="137"/>
      <c r="DEZ3317" s="137"/>
      <c r="DFA3317" s="137"/>
      <c r="DFB3317" s="137"/>
      <c r="DFC3317" s="137"/>
      <c r="DFD3317" s="137"/>
      <c r="DFE3317" s="137"/>
      <c r="DFF3317" s="137"/>
      <c r="DFG3317" s="137"/>
      <c r="DFH3317" s="137"/>
      <c r="DFI3317" s="137"/>
      <c r="DFJ3317" s="137"/>
      <c r="DFK3317" s="137"/>
      <c r="DFL3317" s="137"/>
      <c r="DFM3317" s="137"/>
      <c r="DFN3317" s="137"/>
      <c r="DFO3317" s="137"/>
      <c r="DFP3317" s="137"/>
      <c r="DFQ3317" s="137"/>
      <c r="DFR3317" s="137"/>
      <c r="DFS3317" s="137"/>
      <c r="DFT3317" s="137"/>
      <c r="DFU3317" s="137"/>
      <c r="DFV3317" s="137"/>
      <c r="DFW3317" s="137"/>
      <c r="DFX3317" s="137"/>
      <c r="DFY3317" s="137"/>
      <c r="DFZ3317" s="137"/>
      <c r="DGA3317" s="137"/>
      <c r="DGB3317" s="137"/>
      <c r="DGC3317" s="137"/>
      <c r="DGD3317" s="137"/>
      <c r="DGE3317" s="137"/>
      <c r="DGF3317" s="137"/>
      <c r="DGG3317" s="137"/>
      <c r="DGH3317" s="137"/>
      <c r="DGI3317" s="137"/>
      <c r="DGJ3317" s="137"/>
      <c r="DGK3317" s="137"/>
      <c r="DGL3317" s="137"/>
      <c r="DGM3317" s="137"/>
      <c r="DGN3317" s="137"/>
      <c r="DGO3317" s="137"/>
      <c r="DGP3317" s="137"/>
      <c r="DGQ3317" s="137"/>
      <c r="DGR3317" s="137"/>
      <c r="DGS3317" s="137"/>
      <c r="DGT3317" s="137"/>
      <c r="DGU3317" s="137"/>
      <c r="DGV3317" s="137"/>
      <c r="DGW3317" s="137"/>
      <c r="DGX3317" s="137"/>
      <c r="DGY3317" s="137"/>
      <c r="DGZ3317" s="137"/>
      <c r="DHA3317" s="137"/>
      <c r="DHB3317" s="137"/>
      <c r="DHC3317" s="137"/>
      <c r="DHD3317" s="137"/>
      <c r="DHE3317" s="137"/>
      <c r="DHF3317" s="137"/>
      <c r="DHG3317" s="137"/>
      <c r="DHH3317" s="137"/>
      <c r="DHI3317" s="137"/>
      <c r="DHJ3317" s="137"/>
      <c r="DHK3317" s="137"/>
      <c r="DHL3317" s="137"/>
      <c r="DHM3317" s="137"/>
      <c r="DHN3317" s="137"/>
      <c r="DHO3317" s="137"/>
    </row>
    <row r="3318" spans="1:2927" s="148" customFormat="1" ht="32.15" customHeight="1" outlineLevel="1" x14ac:dyDescent="0.35">
      <c r="A3318" s="83" t="s">
        <v>4572</v>
      </c>
      <c r="B3318" s="84" t="s">
        <v>44</v>
      </c>
      <c r="C3318" s="109"/>
      <c r="D3318" s="109"/>
      <c r="E3318" s="101">
        <v>5340000</v>
      </c>
      <c r="F3318" s="114"/>
      <c r="G3318" s="114"/>
      <c r="H3318" s="114"/>
      <c r="I3318" s="101">
        <f t="shared" si="201"/>
        <v>5340000</v>
      </c>
      <c r="J3318" s="101">
        <v>5340000</v>
      </c>
      <c r="K3318" s="114"/>
      <c r="L3318" s="114"/>
      <c r="M3318" s="114"/>
      <c r="N3318" s="101">
        <f t="shared" si="200"/>
        <v>5340000</v>
      </c>
      <c r="O3318" s="88">
        <v>46189</v>
      </c>
      <c r="P3318" s="88">
        <v>46203</v>
      </c>
      <c r="Q3318" s="118">
        <v>7.0000000000000007E-2</v>
      </c>
      <c r="R3318" s="90" t="s">
        <v>33</v>
      </c>
      <c r="S3318" s="91"/>
      <c r="T3318" s="91"/>
      <c r="U3318" s="102"/>
      <c r="V3318" s="137"/>
      <c r="W3318" s="137"/>
      <c r="X3318" s="137"/>
      <c r="Y3318" s="137"/>
      <c r="Z3318" s="137"/>
      <c r="AA3318" s="137"/>
      <c r="AB3318" s="137"/>
      <c r="AC3318" s="137"/>
      <c r="AD3318" s="137"/>
      <c r="AE3318" s="137"/>
      <c r="AF3318" s="137"/>
      <c r="AG3318" s="137"/>
      <c r="AH3318" s="137"/>
      <c r="AI3318" s="137"/>
      <c r="AJ3318" s="137"/>
      <c r="AK3318" s="137"/>
      <c r="AL3318" s="137"/>
      <c r="AM3318" s="137"/>
      <c r="AN3318" s="137"/>
      <c r="AO3318" s="137"/>
      <c r="AP3318" s="137"/>
      <c r="AQ3318" s="137"/>
      <c r="AR3318" s="137"/>
      <c r="AS3318" s="137"/>
      <c r="AT3318" s="137"/>
      <c r="AU3318" s="137"/>
      <c r="AV3318" s="137"/>
      <c r="AW3318" s="137"/>
      <c r="AX3318" s="137"/>
      <c r="AY3318" s="137"/>
      <c r="AZ3318" s="137"/>
      <c r="BA3318" s="137"/>
      <c r="BB3318" s="137"/>
      <c r="BC3318" s="137"/>
      <c r="BD3318" s="137"/>
      <c r="BE3318" s="137"/>
      <c r="BF3318" s="137"/>
      <c r="BG3318" s="137"/>
      <c r="BH3318" s="137"/>
      <c r="BI3318" s="137"/>
      <c r="BJ3318" s="137"/>
      <c r="BK3318" s="137"/>
      <c r="BL3318" s="137"/>
      <c r="BM3318" s="137"/>
      <c r="BN3318" s="137"/>
      <c r="BO3318" s="137"/>
      <c r="BP3318" s="137"/>
      <c r="BQ3318" s="137"/>
      <c r="BR3318" s="137"/>
      <c r="BS3318" s="137"/>
      <c r="BT3318" s="137"/>
      <c r="BU3318" s="137"/>
      <c r="BV3318" s="137"/>
      <c r="BW3318" s="137"/>
      <c r="BX3318" s="137"/>
      <c r="BY3318" s="137"/>
      <c r="BZ3318" s="137"/>
      <c r="CA3318" s="137"/>
      <c r="CB3318" s="137"/>
      <c r="CC3318" s="137"/>
      <c r="CD3318" s="137"/>
      <c r="CE3318" s="137"/>
      <c r="CF3318" s="137"/>
      <c r="CG3318" s="137"/>
      <c r="CH3318" s="137"/>
      <c r="CI3318" s="137"/>
      <c r="CJ3318" s="137"/>
      <c r="CK3318" s="137"/>
      <c r="CL3318" s="137"/>
      <c r="CM3318" s="137"/>
      <c r="CN3318" s="137"/>
      <c r="CO3318" s="137"/>
      <c r="CP3318" s="137"/>
      <c r="CQ3318" s="137"/>
      <c r="CR3318" s="137"/>
      <c r="CS3318" s="137"/>
      <c r="CT3318" s="137"/>
      <c r="CU3318" s="137"/>
      <c r="CV3318" s="137"/>
      <c r="CW3318" s="137"/>
      <c r="CX3318" s="137"/>
      <c r="CY3318" s="137"/>
      <c r="CZ3318" s="137"/>
      <c r="DA3318" s="137"/>
      <c r="DB3318" s="137"/>
      <c r="DC3318" s="137"/>
      <c r="DD3318" s="137"/>
      <c r="DE3318" s="137"/>
      <c r="DF3318" s="137"/>
      <c r="DG3318" s="137"/>
      <c r="DH3318" s="137"/>
      <c r="DI3318" s="137"/>
      <c r="DJ3318" s="137"/>
      <c r="DK3318" s="137"/>
      <c r="DL3318" s="137"/>
      <c r="DM3318" s="137"/>
      <c r="DN3318" s="137"/>
      <c r="DO3318" s="137"/>
      <c r="DP3318" s="137"/>
      <c r="DQ3318" s="137"/>
      <c r="DR3318" s="137"/>
      <c r="DS3318" s="137"/>
      <c r="DT3318" s="137"/>
      <c r="DU3318" s="137"/>
      <c r="DV3318" s="137"/>
      <c r="DW3318" s="137"/>
      <c r="DX3318" s="137"/>
      <c r="DY3318" s="137"/>
      <c r="DZ3318" s="137"/>
      <c r="EA3318" s="137"/>
      <c r="EB3318" s="137"/>
      <c r="EC3318" s="137"/>
      <c r="ED3318" s="137"/>
      <c r="EE3318" s="137"/>
      <c r="EF3318" s="137"/>
      <c r="EG3318" s="137"/>
      <c r="EH3318" s="137"/>
      <c r="EI3318" s="137"/>
      <c r="EJ3318" s="137"/>
      <c r="EK3318" s="137"/>
      <c r="EL3318" s="137"/>
      <c r="EM3318" s="137"/>
      <c r="EN3318" s="137"/>
      <c r="EO3318" s="137"/>
      <c r="EP3318" s="137"/>
      <c r="EQ3318" s="137"/>
      <c r="ER3318" s="137"/>
      <c r="ES3318" s="137"/>
      <c r="ET3318" s="137"/>
      <c r="EU3318" s="137"/>
      <c r="EV3318" s="137"/>
      <c r="EW3318" s="137"/>
      <c r="EX3318" s="137"/>
      <c r="EY3318" s="137"/>
      <c r="EZ3318" s="137"/>
      <c r="FA3318" s="137"/>
      <c r="FB3318" s="137"/>
      <c r="FC3318" s="137"/>
      <c r="FD3318" s="137"/>
      <c r="FE3318" s="137"/>
      <c r="FF3318" s="137"/>
      <c r="FG3318" s="137"/>
      <c r="FH3318" s="137"/>
      <c r="FI3318" s="137"/>
      <c r="FJ3318" s="137"/>
      <c r="FK3318" s="137"/>
      <c r="FL3318" s="137"/>
      <c r="FM3318" s="137"/>
      <c r="FN3318" s="137"/>
      <c r="FO3318" s="137"/>
      <c r="FP3318" s="137"/>
      <c r="FQ3318" s="137"/>
      <c r="FR3318" s="137"/>
      <c r="FS3318" s="137"/>
      <c r="FT3318" s="137"/>
      <c r="FU3318" s="137"/>
      <c r="FV3318" s="137"/>
      <c r="FW3318" s="137"/>
      <c r="FX3318" s="137"/>
      <c r="FY3318" s="137"/>
      <c r="FZ3318" s="137"/>
      <c r="GA3318" s="137"/>
      <c r="GB3318" s="137"/>
      <c r="GC3318" s="137"/>
      <c r="GD3318" s="137"/>
      <c r="GE3318" s="137"/>
      <c r="GF3318" s="137"/>
      <c r="GG3318" s="137"/>
      <c r="GH3318" s="137"/>
      <c r="GI3318" s="137"/>
      <c r="GJ3318" s="137"/>
      <c r="GK3318" s="137"/>
      <c r="GL3318" s="137"/>
      <c r="GM3318" s="137"/>
      <c r="GN3318" s="137"/>
      <c r="GO3318" s="137"/>
      <c r="GP3318" s="137"/>
      <c r="GQ3318" s="137"/>
      <c r="GR3318" s="137"/>
      <c r="GS3318" s="137"/>
      <c r="GT3318" s="137"/>
      <c r="GU3318" s="137"/>
      <c r="GV3318" s="137"/>
      <c r="GW3318" s="137"/>
      <c r="GX3318" s="137"/>
      <c r="GY3318" s="137"/>
      <c r="GZ3318" s="137"/>
      <c r="HA3318" s="137"/>
      <c r="HB3318" s="137"/>
      <c r="HC3318" s="137"/>
      <c r="HD3318" s="137"/>
      <c r="HE3318" s="137"/>
      <c r="HF3318" s="137"/>
      <c r="HG3318" s="137"/>
      <c r="HH3318" s="137"/>
      <c r="HI3318" s="137"/>
      <c r="HJ3318" s="137"/>
      <c r="HK3318" s="137"/>
      <c r="HL3318" s="137"/>
      <c r="HM3318" s="137"/>
      <c r="HN3318" s="137"/>
      <c r="HO3318" s="137"/>
      <c r="HP3318" s="137"/>
      <c r="HQ3318" s="137"/>
      <c r="HR3318" s="137"/>
      <c r="HS3318" s="137"/>
      <c r="HT3318" s="137"/>
      <c r="HU3318" s="137"/>
      <c r="HV3318" s="137"/>
      <c r="HW3318" s="137"/>
      <c r="HX3318" s="137"/>
      <c r="HY3318" s="137"/>
      <c r="HZ3318" s="137"/>
      <c r="IA3318" s="137"/>
      <c r="IB3318" s="137"/>
      <c r="IC3318" s="137"/>
      <c r="ID3318" s="137"/>
      <c r="IE3318" s="137"/>
      <c r="IF3318" s="137"/>
      <c r="IG3318" s="137"/>
      <c r="IH3318" s="137"/>
      <c r="II3318" s="137"/>
      <c r="IJ3318" s="137"/>
      <c r="IK3318" s="137"/>
      <c r="IL3318" s="137"/>
      <c r="IM3318" s="137"/>
      <c r="IN3318" s="137"/>
      <c r="IO3318" s="137"/>
      <c r="IP3318" s="137"/>
      <c r="IQ3318" s="137"/>
      <c r="IR3318" s="137"/>
      <c r="IS3318" s="137"/>
      <c r="IT3318" s="137"/>
      <c r="IU3318" s="137"/>
      <c r="IV3318" s="137"/>
      <c r="IW3318" s="137"/>
      <c r="IX3318" s="137"/>
      <c r="IY3318" s="137"/>
      <c r="IZ3318" s="137"/>
      <c r="JA3318" s="137"/>
      <c r="JB3318" s="137"/>
      <c r="JC3318" s="137"/>
      <c r="JD3318" s="137"/>
      <c r="JE3318" s="137"/>
      <c r="JF3318" s="137"/>
      <c r="JG3318" s="137"/>
      <c r="JH3318" s="137"/>
      <c r="JI3318" s="137"/>
      <c r="JJ3318" s="137"/>
      <c r="JK3318" s="137"/>
      <c r="JL3318" s="137"/>
      <c r="JM3318" s="137"/>
      <c r="JN3318" s="137"/>
      <c r="JO3318" s="137"/>
      <c r="JP3318" s="137"/>
      <c r="JQ3318" s="137"/>
      <c r="JR3318" s="137"/>
      <c r="JS3318" s="137"/>
      <c r="JT3318" s="137"/>
      <c r="JU3318" s="137"/>
      <c r="JV3318" s="137"/>
      <c r="JW3318" s="137"/>
      <c r="JX3318" s="137"/>
      <c r="JY3318" s="137"/>
      <c r="JZ3318" s="137"/>
      <c r="KA3318" s="137"/>
      <c r="KB3318" s="137"/>
      <c r="KC3318" s="137"/>
      <c r="KD3318" s="137"/>
      <c r="KE3318" s="137"/>
      <c r="KF3318" s="137"/>
      <c r="KG3318" s="137"/>
      <c r="KH3318" s="137"/>
      <c r="KI3318" s="137"/>
      <c r="KJ3318" s="137"/>
      <c r="KK3318" s="137"/>
      <c r="KL3318" s="137"/>
      <c r="KM3318" s="137"/>
      <c r="KN3318" s="137"/>
      <c r="KO3318" s="137"/>
      <c r="KP3318" s="137"/>
      <c r="KQ3318" s="137"/>
      <c r="KR3318" s="137"/>
      <c r="KS3318" s="137"/>
      <c r="KT3318" s="137"/>
      <c r="KU3318" s="137"/>
      <c r="KV3318" s="137"/>
      <c r="KW3318" s="137"/>
      <c r="KX3318" s="137"/>
      <c r="KY3318" s="137"/>
      <c r="KZ3318" s="137"/>
      <c r="LA3318" s="137"/>
      <c r="LB3318" s="137"/>
      <c r="LC3318" s="137"/>
      <c r="LD3318" s="137"/>
      <c r="LE3318" s="137"/>
      <c r="LF3318" s="137"/>
      <c r="LG3318" s="137"/>
      <c r="LH3318" s="137"/>
      <c r="LI3318" s="137"/>
      <c r="LJ3318" s="137"/>
      <c r="LK3318" s="137"/>
      <c r="LL3318" s="137"/>
      <c r="LM3318" s="137"/>
      <c r="LN3318" s="137"/>
      <c r="LO3318" s="137"/>
      <c r="LP3318" s="137"/>
      <c r="LQ3318" s="137"/>
      <c r="LR3318" s="137"/>
      <c r="LS3318" s="137"/>
      <c r="LT3318" s="137"/>
      <c r="LU3318" s="137"/>
      <c r="LV3318" s="137"/>
      <c r="LW3318" s="137"/>
      <c r="LX3318" s="137"/>
      <c r="LY3318" s="137"/>
      <c r="LZ3318" s="137"/>
      <c r="MA3318" s="137"/>
      <c r="MB3318" s="137"/>
      <c r="MC3318" s="137"/>
      <c r="MD3318" s="137"/>
      <c r="ME3318" s="137"/>
      <c r="MF3318" s="137"/>
      <c r="MG3318" s="137"/>
      <c r="MH3318" s="137"/>
      <c r="MI3318" s="137"/>
      <c r="MJ3318" s="137"/>
      <c r="MK3318" s="137"/>
      <c r="ML3318" s="137"/>
      <c r="MM3318" s="137"/>
      <c r="MN3318" s="137"/>
      <c r="MO3318" s="137"/>
      <c r="MP3318" s="137"/>
      <c r="MQ3318" s="137"/>
      <c r="MR3318" s="137"/>
      <c r="MS3318" s="137"/>
      <c r="MT3318" s="137"/>
      <c r="MU3318" s="137"/>
      <c r="MV3318" s="137"/>
      <c r="MW3318" s="137"/>
      <c r="MX3318" s="137"/>
      <c r="MY3318" s="137"/>
      <c r="MZ3318" s="137"/>
      <c r="NA3318" s="137"/>
      <c r="NB3318" s="137"/>
      <c r="NC3318" s="137"/>
      <c r="ND3318" s="137"/>
      <c r="NE3318" s="137"/>
      <c r="NF3318" s="137"/>
      <c r="NG3318" s="137"/>
      <c r="NH3318" s="137"/>
      <c r="NI3318" s="137"/>
      <c r="NJ3318" s="137"/>
      <c r="NK3318" s="137"/>
      <c r="NL3318" s="137"/>
      <c r="NM3318" s="137"/>
      <c r="NN3318" s="137"/>
      <c r="NO3318" s="137"/>
      <c r="NP3318" s="137"/>
      <c r="NQ3318" s="137"/>
      <c r="NR3318" s="137"/>
      <c r="NS3318" s="137"/>
      <c r="NT3318" s="137"/>
      <c r="NU3318" s="137"/>
      <c r="NV3318" s="137"/>
      <c r="NW3318" s="137"/>
      <c r="NX3318" s="137"/>
      <c r="NY3318" s="137"/>
      <c r="NZ3318" s="137"/>
      <c r="OA3318" s="137"/>
      <c r="OB3318" s="137"/>
      <c r="OC3318" s="137"/>
      <c r="OD3318" s="137"/>
      <c r="OE3318" s="137"/>
      <c r="OF3318" s="137"/>
      <c r="OG3318" s="137"/>
      <c r="OH3318" s="137"/>
      <c r="OI3318" s="137"/>
      <c r="OJ3318" s="137"/>
      <c r="OK3318" s="137"/>
      <c r="OL3318" s="137"/>
      <c r="OM3318" s="137"/>
      <c r="ON3318" s="137"/>
      <c r="OO3318" s="137"/>
      <c r="OP3318" s="137"/>
      <c r="OQ3318" s="137"/>
      <c r="OR3318" s="137"/>
      <c r="OS3318" s="137"/>
      <c r="OT3318" s="137"/>
      <c r="OU3318" s="137"/>
      <c r="OV3318" s="137"/>
      <c r="OW3318" s="137"/>
      <c r="OX3318" s="137"/>
      <c r="OY3318" s="137"/>
      <c r="OZ3318" s="137"/>
      <c r="PA3318" s="137"/>
      <c r="PB3318" s="137"/>
      <c r="PC3318" s="137"/>
      <c r="PD3318" s="137"/>
      <c r="PE3318" s="137"/>
      <c r="PF3318" s="137"/>
      <c r="PG3318" s="137"/>
      <c r="PH3318" s="137"/>
      <c r="PI3318" s="137"/>
      <c r="PJ3318" s="137"/>
      <c r="PK3318" s="137"/>
      <c r="PL3318" s="137"/>
      <c r="PM3318" s="137"/>
      <c r="PN3318" s="137"/>
      <c r="PO3318" s="137"/>
      <c r="PP3318" s="137"/>
      <c r="PQ3318" s="137"/>
      <c r="PR3318" s="137"/>
      <c r="PS3318" s="137"/>
      <c r="PT3318" s="137"/>
      <c r="PU3318" s="137"/>
      <c r="PV3318" s="137"/>
      <c r="PW3318" s="137"/>
      <c r="PX3318" s="137"/>
      <c r="PY3318" s="137"/>
      <c r="PZ3318" s="137"/>
      <c r="QA3318" s="137"/>
      <c r="QB3318" s="137"/>
      <c r="QC3318" s="137"/>
      <c r="QD3318" s="137"/>
      <c r="QE3318" s="137"/>
      <c r="QF3318" s="137"/>
      <c r="QG3318" s="137"/>
      <c r="QH3318" s="137"/>
      <c r="QI3318" s="137"/>
      <c r="QJ3318" s="137"/>
      <c r="QK3318" s="137"/>
      <c r="QL3318" s="137"/>
      <c r="QM3318" s="137"/>
      <c r="QN3318" s="137"/>
      <c r="QO3318" s="137"/>
      <c r="QP3318" s="137"/>
      <c r="QQ3318" s="137"/>
      <c r="QR3318" s="137"/>
      <c r="QS3318" s="137"/>
      <c r="QT3318" s="137"/>
      <c r="QU3318" s="137"/>
      <c r="QV3318" s="137"/>
      <c r="QW3318" s="137"/>
      <c r="QX3318" s="137"/>
      <c r="QY3318" s="137"/>
      <c r="QZ3318" s="137"/>
      <c r="RA3318" s="137"/>
      <c r="RB3318" s="137"/>
      <c r="RC3318" s="137"/>
      <c r="RD3318" s="137"/>
      <c r="RE3318" s="137"/>
      <c r="RF3318" s="137"/>
      <c r="RG3318" s="137"/>
      <c r="RH3318" s="137"/>
      <c r="RI3318" s="137"/>
      <c r="RJ3318" s="137"/>
      <c r="RK3318" s="137"/>
      <c r="RL3318" s="137"/>
      <c r="RM3318" s="137"/>
      <c r="RN3318" s="137"/>
      <c r="RO3318" s="137"/>
      <c r="RP3318" s="137"/>
      <c r="RQ3318" s="137"/>
      <c r="RR3318" s="137"/>
      <c r="RS3318" s="137"/>
      <c r="RT3318" s="137"/>
      <c r="RU3318" s="137"/>
      <c r="RV3318" s="137"/>
      <c r="RW3318" s="137"/>
      <c r="RX3318" s="137"/>
      <c r="RY3318" s="137"/>
      <c r="RZ3318" s="137"/>
      <c r="SA3318" s="137"/>
      <c r="SB3318" s="137"/>
      <c r="SC3318" s="137"/>
      <c r="SD3318" s="137"/>
      <c r="SE3318" s="137"/>
      <c r="SF3318" s="137"/>
      <c r="SG3318" s="137"/>
      <c r="SH3318" s="137"/>
      <c r="SI3318" s="137"/>
      <c r="SJ3318" s="137"/>
      <c r="SK3318" s="137"/>
      <c r="SL3318" s="137"/>
      <c r="SM3318" s="137"/>
      <c r="SN3318" s="137"/>
      <c r="SO3318" s="137"/>
      <c r="SP3318" s="137"/>
      <c r="SQ3318" s="137"/>
      <c r="SR3318" s="137"/>
      <c r="SS3318" s="137"/>
      <c r="ST3318" s="137"/>
      <c r="SU3318" s="137"/>
      <c r="SV3318" s="137"/>
      <c r="SW3318" s="137"/>
      <c r="SX3318" s="137"/>
      <c r="SY3318" s="137"/>
      <c r="SZ3318" s="137"/>
      <c r="TA3318" s="137"/>
      <c r="TB3318" s="137"/>
      <c r="TC3318" s="137"/>
      <c r="TD3318" s="137"/>
      <c r="TE3318" s="137"/>
      <c r="TF3318" s="137"/>
      <c r="TG3318" s="137"/>
      <c r="TH3318" s="137"/>
      <c r="TI3318" s="137"/>
      <c r="TJ3318" s="137"/>
      <c r="TK3318" s="137"/>
      <c r="TL3318" s="137"/>
      <c r="TM3318" s="137"/>
      <c r="TN3318" s="137"/>
      <c r="TO3318" s="137"/>
      <c r="TP3318" s="137"/>
      <c r="TQ3318" s="137"/>
      <c r="TR3318" s="137"/>
      <c r="TS3318" s="137"/>
      <c r="TT3318" s="137"/>
      <c r="TU3318" s="137"/>
      <c r="TV3318" s="137"/>
      <c r="TW3318" s="137"/>
      <c r="TX3318" s="137"/>
      <c r="TY3318" s="137"/>
      <c r="TZ3318" s="137"/>
      <c r="UA3318" s="137"/>
      <c r="UB3318" s="137"/>
      <c r="UC3318" s="137"/>
      <c r="UD3318" s="137"/>
      <c r="UE3318" s="137"/>
      <c r="UF3318" s="137"/>
      <c r="UG3318" s="137"/>
      <c r="UH3318" s="137"/>
      <c r="UI3318" s="137"/>
      <c r="UJ3318" s="137"/>
      <c r="UK3318" s="137"/>
      <c r="UL3318" s="137"/>
      <c r="UM3318" s="137"/>
      <c r="UN3318" s="137"/>
      <c r="UO3318" s="137"/>
      <c r="UP3318" s="137"/>
      <c r="UQ3318" s="137"/>
      <c r="UR3318" s="137"/>
      <c r="US3318" s="137"/>
      <c r="UT3318" s="137"/>
      <c r="UU3318" s="137"/>
      <c r="UV3318" s="137"/>
      <c r="UW3318" s="137"/>
      <c r="UX3318" s="137"/>
      <c r="UY3318" s="137"/>
      <c r="UZ3318" s="137"/>
      <c r="VA3318" s="137"/>
      <c r="VB3318" s="137"/>
      <c r="VC3318" s="137"/>
      <c r="VD3318" s="137"/>
      <c r="VE3318" s="137"/>
      <c r="VF3318" s="137"/>
      <c r="VG3318" s="137"/>
      <c r="VH3318" s="137"/>
      <c r="VI3318" s="137"/>
      <c r="VJ3318" s="137"/>
      <c r="VK3318" s="137"/>
      <c r="VL3318" s="137"/>
      <c r="VM3318" s="137"/>
      <c r="VN3318" s="137"/>
      <c r="VO3318" s="137"/>
      <c r="VP3318" s="137"/>
      <c r="VQ3318" s="137"/>
      <c r="VR3318" s="137"/>
      <c r="VS3318" s="137"/>
      <c r="VT3318" s="137"/>
      <c r="VU3318" s="137"/>
      <c r="VV3318" s="137"/>
      <c r="VW3318" s="137"/>
      <c r="VX3318" s="137"/>
      <c r="VY3318" s="137"/>
      <c r="VZ3318" s="137"/>
      <c r="WA3318" s="137"/>
      <c r="WB3318" s="137"/>
      <c r="WC3318" s="137"/>
      <c r="WD3318" s="137"/>
      <c r="WE3318" s="137"/>
      <c r="WF3318" s="137"/>
      <c r="WG3318" s="137"/>
      <c r="WH3318" s="137"/>
      <c r="WI3318" s="137"/>
      <c r="WJ3318" s="137"/>
      <c r="WK3318" s="137"/>
      <c r="WL3318" s="137"/>
      <c r="WM3318" s="137"/>
      <c r="WN3318" s="137"/>
      <c r="WO3318" s="137"/>
      <c r="WP3318" s="137"/>
      <c r="WQ3318" s="137"/>
      <c r="WR3318" s="137"/>
      <c r="WS3318" s="137"/>
      <c r="WT3318" s="137"/>
      <c r="WU3318" s="137"/>
      <c r="WV3318" s="137"/>
      <c r="WW3318" s="137"/>
      <c r="WX3318" s="137"/>
      <c r="WY3318" s="137"/>
      <c r="WZ3318" s="137"/>
      <c r="XA3318" s="137"/>
      <c r="XB3318" s="137"/>
      <c r="XC3318" s="137"/>
      <c r="XD3318" s="137"/>
      <c r="XE3318" s="137"/>
      <c r="XF3318" s="137"/>
      <c r="XG3318" s="137"/>
      <c r="XH3318" s="137"/>
      <c r="XI3318" s="137"/>
      <c r="XJ3318" s="137"/>
      <c r="XK3318" s="137"/>
      <c r="XL3318" s="137"/>
      <c r="XM3318" s="137"/>
      <c r="XN3318" s="137"/>
      <c r="XO3318" s="137"/>
      <c r="XP3318" s="137"/>
      <c r="XQ3318" s="137"/>
      <c r="XR3318" s="137"/>
      <c r="XS3318" s="137"/>
      <c r="XT3318" s="137"/>
      <c r="XU3318" s="137"/>
      <c r="XV3318" s="137"/>
      <c r="XW3318" s="137"/>
      <c r="XX3318" s="137"/>
      <c r="XY3318" s="137"/>
      <c r="XZ3318" s="137"/>
      <c r="YA3318" s="137"/>
      <c r="YB3318" s="137"/>
      <c r="YC3318" s="137"/>
      <c r="YD3318" s="137"/>
      <c r="YE3318" s="137"/>
      <c r="YF3318" s="137"/>
      <c r="YG3318" s="137"/>
      <c r="YH3318" s="137"/>
      <c r="YI3318" s="137"/>
      <c r="YJ3318" s="137"/>
      <c r="YK3318" s="137"/>
      <c r="YL3318" s="137"/>
      <c r="YM3318" s="137"/>
      <c r="YN3318" s="137"/>
      <c r="YO3318" s="137"/>
      <c r="YP3318" s="137"/>
      <c r="YQ3318" s="137"/>
      <c r="YR3318" s="137"/>
      <c r="YS3318" s="137"/>
      <c r="YT3318" s="137"/>
      <c r="YU3318" s="137"/>
      <c r="YV3318" s="137"/>
      <c r="YW3318" s="137"/>
      <c r="YX3318" s="137"/>
      <c r="YY3318" s="137"/>
      <c r="YZ3318" s="137"/>
      <c r="ZA3318" s="137"/>
      <c r="ZB3318" s="137"/>
      <c r="ZC3318" s="137"/>
      <c r="ZD3318" s="137"/>
      <c r="ZE3318" s="137"/>
      <c r="ZF3318" s="137"/>
      <c r="ZG3318" s="137"/>
      <c r="ZH3318" s="137"/>
      <c r="ZI3318" s="137"/>
      <c r="ZJ3318" s="137"/>
      <c r="ZK3318" s="137"/>
      <c r="ZL3318" s="137"/>
      <c r="ZM3318" s="137"/>
      <c r="ZN3318" s="137"/>
      <c r="ZO3318" s="137"/>
      <c r="ZP3318" s="137"/>
      <c r="ZQ3318" s="137"/>
      <c r="ZR3318" s="137"/>
      <c r="ZS3318" s="137"/>
      <c r="ZT3318" s="137"/>
      <c r="ZU3318" s="137"/>
      <c r="ZV3318" s="137"/>
      <c r="ZW3318" s="137"/>
      <c r="ZX3318" s="137"/>
      <c r="ZY3318" s="137"/>
      <c r="ZZ3318" s="137"/>
      <c r="AAA3318" s="137"/>
      <c r="AAB3318" s="137"/>
      <c r="AAC3318" s="137"/>
      <c r="AAD3318" s="137"/>
      <c r="AAE3318" s="137"/>
      <c r="AAF3318" s="137"/>
      <c r="AAG3318" s="137"/>
      <c r="AAH3318" s="137"/>
      <c r="AAI3318" s="137"/>
      <c r="AAJ3318" s="137"/>
      <c r="AAK3318" s="137"/>
      <c r="AAL3318" s="137"/>
      <c r="AAM3318" s="137"/>
      <c r="AAN3318" s="137"/>
      <c r="AAO3318" s="137"/>
      <c r="AAP3318" s="137"/>
      <c r="AAQ3318" s="137"/>
      <c r="AAR3318" s="137"/>
      <c r="AAS3318" s="137"/>
      <c r="AAT3318" s="137"/>
      <c r="AAU3318" s="137"/>
      <c r="AAV3318" s="137"/>
      <c r="AAW3318" s="137"/>
      <c r="AAX3318" s="137"/>
      <c r="AAY3318" s="137"/>
      <c r="AAZ3318" s="137"/>
      <c r="ABA3318" s="137"/>
      <c r="ABB3318" s="137"/>
      <c r="ABC3318" s="137"/>
      <c r="ABD3318" s="137"/>
      <c r="ABE3318" s="137"/>
      <c r="ABF3318" s="137"/>
      <c r="ABG3318" s="137"/>
      <c r="ABH3318" s="137"/>
      <c r="ABI3318" s="137"/>
      <c r="ABJ3318" s="137"/>
      <c r="ABK3318" s="137"/>
      <c r="ABL3318" s="137"/>
      <c r="ABM3318" s="137"/>
      <c r="ABN3318" s="137"/>
      <c r="ABO3318" s="137"/>
      <c r="ABP3318" s="137"/>
      <c r="ABQ3318" s="137"/>
      <c r="ABR3318" s="137"/>
      <c r="ABS3318" s="137"/>
      <c r="ABT3318" s="137"/>
      <c r="ABU3318" s="137"/>
      <c r="ABV3318" s="137"/>
      <c r="ABW3318" s="137"/>
      <c r="ABX3318" s="137"/>
      <c r="ABY3318" s="137"/>
      <c r="ABZ3318" s="137"/>
      <c r="ACA3318" s="137"/>
      <c r="ACB3318" s="137"/>
      <c r="ACC3318" s="137"/>
      <c r="ACD3318" s="137"/>
      <c r="ACE3318" s="137"/>
      <c r="ACF3318" s="137"/>
      <c r="ACG3318" s="137"/>
      <c r="ACH3318" s="137"/>
      <c r="ACI3318" s="137"/>
      <c r="ACJ3318" s="137"/>
      <c r="ACK3318" s="137"/>
      <c r="ACL3318" s="137"/>
      <c r="ACM3318" s="137"/>
      <c r="ACN3318" s="137"/>
      <c r="ACO3318" s="137"/>
      <c r="ACP3318" s="137"/>
      <c r="ACQ3318" s="137"/>
      <c r="ACR3318" s="137"/>
      <c r="ACS3318" s="137"/>
      <c r="ACT3318" s="137"/>
      <c r="ACU3318" s="137"/>
      <c r="ACV3318" s="137"/>
      <c r="ACW3318" s="137"/>
      <c r="ACX3318" s="137"/>
      <c r="ACY3318" s="137"/>
      <c r="ACZ3318" s="137"/>
      <c r="ADA3318" s="137"/>
      <c r="ADB3318" s="137"/>
      <c r="ADC3318" s="137"/>
      <c r="ADD3318" s="137"/>
      <c r="ADE3318" s="137"/>
      <c r="ADF3318" s="137"/>
      <c r="ADG3318" s="137"/>
      <c r="ADH3318" s="137"/>
      <c r="ADI3318" s="137"/>
      <c r="ADJ3318" s="137"/>
      <c r="ADK3318" s="137"/>
      <c r="ADL3318" s="137"/>
      <c r="ADM3318" s="137"/>
      <c r="ADN3318" s="137"/>
      <c r="ADO3318" s="137"/>
      <c r="ADP3318" s="137"/>
      <c r="ADQ3318" s="137"/>
      <c r="ADR3318" s="137"/>
      <c r="ADS3318" s="137"/>
      <c r="ADT3318" s="137"/>
      <c r="ADU3318" s="137"/>
      <c r="ADV3318" s="137"/>
      <c r="ADW3318" s="137"/>
      <c r="ADX3318" s="137"/>
      <c r="ADY3318" s="137"/>
      <c r="ADZ3318" s="137"/>
      <c r="AEA3318" s="137"/>
      <c r="AEB3318" s="137"/>
      <c r="AEC3318" s="137"/>
      <c r="AED3318" s="137"/>
      <c r="AEE3318" s="137"/>
      <c r="AEF3318" s="137"/>
      <c r="AEG3318" s="137"/>
      <c r="AEH3318" s="137"/>
      <c r="AEI3318" s="137"/>
      <c r="AEJ3318" s="137"/>
      <c r="AEK3318" s="137"/>
      <c r="AEL3318" s="137"/>
      <c r="AEM3318" s="137"/>
      <c r="AEN3318" s="137"/>
      <c r="AEO3318" s="137"/>
      <c r="AEP3318" s="137"/>
      <c r="AEQ3318" s="137"/>
      <c r="AER3318" s="137"/>
      <c r="AES3318" s="137"/>
      <c r="AET3318" s="137"/>
      <c r="AEU3318" s="137"/>
      <c r="AEV3318" s="137"/>
      <c r="AEW3318" s="137"/>
      <c r="AEX3318" s="137"/>
      <c r="AEY3318" s="137"/>
      <c r="AEZ3318" s="137"/>
      <c r="AFA3318" s="137"/>
      <c r="AFB3318" s="137"/>
      <c r="AFC3318" s="137"/>
      <c r="AFD3318" s="137"/>
      <c r="AFE3318" s="137"/>
      <c r="AFF3318" s="137"/>
      <c r="AFG3318" s="137"/>
      <c r="AFH3318" s="137"/>
      <c r="AFI3318" s="137"/>
      <c r="AFJ3318" s="137"/>
      <c r="AFK3318" s="137"/>
      <c r="AFL3318" s="137"/>
      <c r="AFM3318" s="137"/>
      <c r="AFN3318" s="137"/>
      <c r="AFO3318" s="137"/>
      <c r="AFP3318" s="137"/>
      <c r="AFQ3318" s="137"/>
      <c r="AFR3318" s="137"/>
      <c r="AFS3318" s="137"/>
      <c r="AFT3318" s="137"/>
      <c r="AFU3318" s="137"/>
      <c r="AFV3318" s="137"/>
      <c r="AFW3318" s="137"/>
      <c r="AFX3318" s="137"/>
      <c r="AFY3318" s="137"/>
      <c r="AFZ3318" s="137"/>
      <c r="AGA3318" s="137"/>
      <c r="AGB3318" s="137"/>
      <c r="AGC3318" s="137"/>
      <c r="AGD3318" s="137"/>
      <c r="AGE3318" s="137"/>
      <c r="AGF3318" s="137"/>
      <c r="AGG3318" s="137"/>
      <c r="AGH3318" s="137"/>
      <c r="AGI3318" s="137"/>
      <c r="AGJ3318" s="137"/>
      <c r="AGK3318" s="137"/>
      <c r="AGL3318" s="137"/>
      <c r="AGM3318" s="137"/>
      <c r="AGN3318" s="137"/>
      <c r="AGO3318" s="137"/>
      <c r="AGP3318" s="137"/>
      <c r="AGQ3318" s="137"/>
      <c r="AGR3318" s="137"/>
      <c r="AGS3318" s="137"/>
      <c r="AGT3318" s="137"/>
      <c r="AGU3318" s="137"/>
      <c r="AGV3318" s="137"/>
      <c r="AGW3318" s="137"/>
      <c r="AGX3318" s="137"/>
      <c r="AGY3318" s="137"/>
      <c r="AGZ3318" s="137"/>
      <c r="AHA3318" s="137"/>
      <c r="AHB3318" s="137"/>
      <c r="AHC3318" s="137"/>
      <c r="AHD3318" s="137"/>
      <c r="AHE3318" s="137"/>
      <c r="AHF3318" s="137"/>
      <c r="AHG3318" s="137"/>
      <c r="AHH3318" s="137"/>
      <c r="AHI3318" s="137"/>
      <c r="AHJ3318" s="137"/>
      <c r="AHK3318" s="137"/>
      <c r="AHL3318" s="137"/>
      <c r="AHM3318" s="137"/>
      <c r="AHN3318" s="137"/>
      <c r="AHO3318" s="137"/>
      <c r="AHP3318" s="137"/>
      <c r="AHQ3318" s="137"/>
      <c r="AHR3318" s="137"/>
      <c r="AHS3318" s="137"/>
      <c r="AHT3318" s="137"/>
      <c r="AHU3318" s="137"/>
      <c r="AHV3318" s="137"/>
      <c r="AHW3318" s="137"/>
      <c r="AHX3318" s="137"/>
      <c r="AHY3318" s="137"/>
      <c r="AHZ3318" s="137"/>
      <c r="AIA3318" s="137"/>
      <c r="AIB3318" s="137"/>
      <c r="AIC3318" s="137"/>
      <c r="AID3318" s="137"/>
      <c r="AIE3318" s="137"/>
      <c r="AIF3318" s="137"/>
      <c r="AIG3318" s="137"/>
      <c r="AIH3318" s="137"/>
      <c r="AII3318" s="137"/>
      <c r="AIJ3318" s="137"/>
      <c r="AIK3318" s="137"/>
      <c r="AIL3318" s="137"/>
      <c r="AIM3318" s="137"/>
      <c r="AIN3318" s="137"/>
      <c r="AIO3318" s="137"/>
      <c r="AIP3318" s="137"/>
      <c r="AIQ3318" s="137"/>
      <c r="AIR3318" s="137"/>
      <c r="AIS3318" s="137"/>
      <c r="AIT3318" s="137"/>
      <c r="AIU3318" s="137"/>
      <c r="AIV3318" s="137"/>
      <c r="AIW3318" s="137"/>
      <c r="AIX3318" s="137"/>
      <c r="AIY3318" s="137"/>
      <c r="AIZ3318" s="137"/>
      <c r="AJA3318" s="137"/>
      <c r="AJB3318" s="137"/>
      <c r="AJC3318" s="137"/>
      <c r="AJD3318" s="137"/>
      <c r="AJE3318" s="137"/>
      <c r="AJF3318" s="137"/>
      <c r="AJG3318" s="137"/>
      <c r="AJH3318" s="137"/>
      <c r="AJI3318" s="137"/>
      <c r="AJJ3318" s="137"/>
      <c r="AJK3318" s="137"/>
      <c r="AJL3318" s="137"/>
      <c r="AJM3318" s="137"/>
      <c r="AJN3318" s="137"/>
      <c r="AJO3318" s="137"/>
      <c r="AJP3318" s="137"/>
      <c r="AJQ3318" s="137"/>
      <c r="AJR3318" s="137"/>
      <c r="AJS3318" s="137"/>
      <c r="AJT3318" s="137"/>
      <c r="AJU3318" s="137"/>
      <c r="AJV3318" s="137"/>
      <c r="AJW3318" s="137"/>
      <c r="AJX3318" s="137"/>
      <c r="AJY3318" s="137"/>
      <c r="AJZ3318" s="137"/>
      <c r="AKA3318" s="137"/>
      <c r="AKB3318" s="137"/>
      <c r="AKC3318" s="137"/>
      <c r="AKD3318" s="137"/>
      <c r="AKE3318" s="137"/>
      <c r="AKF3318" s="137"/>
      <c r="AKG3318" s="137"/>
      <c r="AKH3318" s="137"/>
      <c r="AKI3318" s="137"/>
      <c r="AKJ3318" s="137"/>
      <c r="AKK3318" s="137"/>
      <c r="AKL3318" s="137"/>
      <c r="AKM3318" s="137"/>
      <c r="AKN3318" s="137"/>
      <c r="AKO3318" s="137"/>
      <c r="AKP3318" s="137"/>
      <c r="AKQ3318" s="137"/>
      <c r="AKR3318" s="137"/>
      <c r="AKS3318" s="137"/>
      <c r="AKT3318" s="137"/>
      <c r="AKU3318" s="137"/>
      <c r="AKV3318" s="137"/>
      <c r="AKW3318" s="137"/>
      <c r="AKX3318" s="137"/>
      <c r="AKY3318" s="137"/>
      <c r="AKZ3318" s="137"/>
      <c r="ALA3318" s="137"/>
      <c r="ALB3318" s="137"/>
      <c r="ALC3318" s="137"/>
      <c r="ALD3318" s="137"/>
      <c r="ALE3318" s="137"/>
      <c r="ALF3318" s="137"/>
      <c r="ALG3318" s="137"/>
      <c r="ALH3318" s="137"/>
      <c r="ALI3318" s="137"/>
      <c r="ALJ3318" s="137"/>
      <c r="ALK3318" s="137"/>
      <c r="ALL3318" s="137"/>
      <c r="ALM3318" s="137"/>
      <c r="ALN3318" s="137"/>
      <c r="ALO3318" s="137"/>
      <c r="ALP3318" s="137"/>
      <c r="ALQ3318" s="137"/>
      <c r="ALR3318" s="137"/>
      <c r="ALS3318" s="137"/>
      <c r="ALT3318" s="137"/>
      <c r="ALU3318" s="137"/>
      <c r="ALV3318" s="137"/>
      <c r="ALW3318" s="137"/>
      <c r="ALX3318" s="137"/>
      <c r="ALY3318" s="137"/>
      <c r="ALZ3318" s="137"/>
      <c r="AMA3318" s="137"/>
      <c r="AMB3318" s="137"/>
      <c r="AMC3318" s="137"/>
      <c r="AMD3318" s="137"/>
      <c r="AME3318" s="137"/>
      <c r="AMF3318" s="137"/>
      <c r="AMG3318" s="137"/>
      <c r="AMH3318" s="137"/>
      <c r="AMI3318" s="137"/>
      <c r="AMJ3318" s="137"/>
      <c r="AMK3318" s="137"/>
      <c r="AML3318" s="137"/>
      <c r="AMM3318" s="137"/>
      <c r="AMN3318" s="137"/>
      <c r="AMO3318" s="137"/>
      <c r="AMP3318" s="137"/>
      <c r="AMQ3318" s="137"/>
      <c r="AMR3318" s="137"/>
      <c r="AMS3318" s="137"/>
      <c r="AMT3318" s="137"/>
      <c r="AMU3318" s="137"/>
      <c r="AMV3318" s="137"/>
      <c r="AMW3318" s="137"/>
      <c r="AMX3318" s="137"/>
      <c r="AMY3318" s="137"/>
      <c r="AMZ3318" s="137"/>
      <c r="ANA3318" s="137"/>
      <c r="ANB3318" s="137"/>
      <c r="ANC3318" s="137"/>
      <c r="AND3318" s="137"/>
      <c r="ANE3318" s="137"/>
      <c r="ANF3318" s="137"/>
      <c r="ANG3318" s="137"/>
      <c r="ANH3318" s="137"/>
      <c r="ANI3318" s="137"/>
      <c r="ANJ3318" s="137"/>
      <c r="ANK3318" s="137"/>
      <c r="ANL3318" s="137"/>
      <c r="ANM3318" s="137"/>
      <c r="ANN3318" s="137"/>
      <c r="ANO3318" s="137"/>
      <c r="ANP3318" s="137"/>
      <c r="ANQ3318" s="137"/>
      <c r="ANR3318" s="137"/>
      <c r="ANS3318" s="137"/>
      <c r="ANT3318" s="137"/>
      <c r="ANU3318" s="137"/>
      <c r="ANV3318" s="137"/>
      <c r="ANW3318" s="137"/>
      <c r="ANX3318" s="137"/>
      <c r="ANY3318" s="137"/>
      <c r="ANZ3318" s="137"/>
      <c r="AOA3318" s="137"/>
      <c r="AOB3318" s="137"/>
      <c r="AOC3318" s="137"/>
      <c r="AOD3318" s="137"/>
      <c r="AOE3318" s="137"/>
      <c r="AOF3318" s="137"/>
      <c r="AOG3318" s="137"/>
      <c r="AOH3318" s="137"/>
      <c r="AOI3318" s="137"/>
      <c r="AOJ3318" s="137"/>
      <c r="AOK3318" s="137"/>
      <c r="AOL3318" s="137"/>
      <c r="AOM3318" s="137"/>
      <c r="AON3318" s="137"/>
      <c r="AOO3318" s="137"/>
      <c r="AOP3318" s="137"/>
      <c r="AOQ3318" s="137"/>
      <c r="AOR3318" s="137"/>
      <c r="AOS3318" s="137"/>
      <c r="AOT3318" s="137"/>
      <c r="AOU3318" s="137"/>
      <c r="AOV3318" s="137"/>
      <c r="AOW3318" s="137"/>
      <c r="AOX3318" s="137"/>
      <c r="AOY3318" s="137"/>
      <c r="AOZ3318" s="137"/>
      <c r="APA3318" s="137"/>
      <c r="APB3318" s="137"/>
      <c r="APC3318" s="137"/>
      <c r="APD3318" s="137"/>
      <c r="APE3318" s="137"/>
      <c r="APF3318" s="137"/>
      <c r="APG3318" s="137"/>
      <c r="APH3318" s="137"/>
      <c r="API3318" s="137"/>
      <c r="APJ3318" s="137"/>
      <c r="APK3318" s="137"/>
      <c r="APL3318" s="137"/>
      <c r="APM3318" s="137"/>
      <c r="APN3318" s="137"/>
      <c r="APO3318" s="137"/>
      <c r="APP3318" s="137"/>
      <c r="APQ3318" s="137"/>
      <c r="APR3318" s="137"/>
      <c r="APS3318" s="137"/>
      <c r="APT3318" s="137"/>
      <c r="APU3318" s="137"/>
      <c r="APV3318" s="137"/>
      <c r="APW3318" s="137"/>
      <c r="APX3318" s="137"/>
      <c r="APY3318" s="137"/>
      <c r="APZ3318" s="137"/>
      <c r="AQA3318" s="137"/>
      <c r="AQB3318" s="137"/>
      <c r="AQC3318" s="137"/>
      <c r="AQD3318" s="137"/>
      <c r="AQE3318" s="137"/>
      <c r="AQF3318" s="137"/>
      <c r="AQG3318" s="137"/>
      <c r="AQH3318" s="137"/>
      <c r="AQI3318" s="137"/>
      <c r="AQJ3318" s="137"/>
      <c r="AQK3318" s="137"/>
      <c r="AQL3318" s="137"/>
      <c r="AQM3318" s="137"/>
      <c r="AQN3318" s="137"/>
      <c r="AQO3318" s="137"/>
      <c r="AQP3318" s="137"/>
      <c r="AQQ3318" s="137"/>
      <c r="AQR3318" s="137"/>
      <c r="AQS3318" s="137"/>
      <c r="AQT3318" s="137"/>
      <c r="AQU3318" s="137"/>
      <c r="AQV3318" s="137"/>
      <c r="AQW3318" s="137"/>
      <c r="AQX3318" s="137"/>
      <c r="AQY3318" s="137"/>
      <c r="AQZ3318" s="137"/>
      <c r="ARA3318" s="137"/>
      <c r="ARB3318" s="137"/>
      <c r="ARC3318" s="137"/>
      <c r="ARD3318" s="137"/>
      <c r="ARE3318" s="137"/>
      <c r="ARF3318" s="137"/>
      <c r="ARG3318" s="137"/>
      <c r="ARH3318" s="137"/>
      <c r="ARI3318" s="137"/>
      <c r="ARJ3318" s="137"/>
      <c r="ARK3318" s="137"/>
      <c r="ARL3318" s="137"/>
      <c r="ARM3318" s="137"/>
      <c r="ARN3318" s="137"/>
      <c r="ARO3318" s="137"/>
      <c r="ARP3318" s="137"/>
      <c r="ARQ3318" s="137"/>
      <c r="ARR3318" s="137"/>
      <c r="ARS3318" s="137"/>
      <c r="ART3318" s="137"/>
      <c r="ARU3318" s="137"/>
      <c r="ARV3318" s="137"/>
      <c r="ARW3318" s="137"/>
      <c r="ARX3318" s="137"/>
      <c r="ARY3318" s="137"/>
      <c r="ARZ3318" s="137"/>
      <c r="ASA3318" s="137"/>
      <c r="ASB3318" s="137"/>
      <c r="ASC3318" s="137"/>
      <c r="ASD3318" s="137"/>
      <c r="ASE3318" s="137"/>
      <c r="ASF3318" s="137"/>
      <c r="ASG3318" s="137"/>
      <c r="ASH3318" s="137"/>
      <c r="ASI3318" s="137"/>
      <c r="ASJ3318" s="137"/>
      <c r="ASK3318" s="137"/>
      <c r="ASL3318" s="137"/>
      <c r="ASM3318" s="137"/>
      <c r="ASN3318" s="137"/>
      <c r="ASO3318" s="137"/>
      <c r="ASP3318" s="137"/>
      <c r="ASQ3318" s="137"/>
      <c r="ASR3318" s="137"/>
      <c r="ASS3318" s="137"/>
      <c r="AST3318" s="137"/>
      <c r="ASU3318" s="137"/>
      <c r="ASV3318" s="137"/>
      <c r="ASW3318" s="137"/>
      <c r="ASX3318" s="137"/>
      <c r="ASY3318" s="137"/>
      <c r="ASZ3318" s="137"/>
      <c r="ATA3318" s="137"/>
      <c r="ATB3318" s="137"/>
      <c r="ATC3318" s="137"/>
      <c r="ATD3318" s="137"/>
      <c r="ATE3318" s="137"/>
      <c r="ATF3318" s="137"/>
      <c r="ATG3318" s="137"/>
      <c r="ATH3318" s="137"/>
      <c r="ATI3318" s="137"/>
      <c r="ATJ3318" s="137"/>
      <c r="ATK3318" s="137"/>
      <c r="ATL3318" s="137"/>
      <c r="ATM3318" s="137"/>
      <c r="ATN3318" s="137"/>
      <c r="ATO3318" s="137"/>
      <c r="ATP3318" s="137"/>
      <c r="ATQ3318" s="137"/>
      <c r="ATR3318" s="137"/>
      <c r="ATS3318" s="137"/>
      <c r="ATT3318" s="137"/>
      <c r="ATU3318" s="137"/>
      <c r="ATV3318" s="137"/>
      <c r="ATW3318" s="137"/>
      <c r="ATX3318" s="137"/>
      <c r="ATY3318" s="137"/>
      <c r="ATZ3318" s="137"/>
      <c r="AUA3318" s="137"/>
      <c r="AUB3318" s="137"/>
      <c r="AUC3318" s="137"/>
      <c r="AUD3318" s="137"/>
      <c r="AUE3318" s="137"/>
      <c r="AUF3318" s="137"/>
      <c r="AUG3318" s="137"/>
      <c r="AUH3318" s="137"/>
      <c r="AUI3318" s="137"/>
      <c r="AUJ3318" s="137"/>
      <c r="AUK3318" s="137"/>
      <c r="AUL3318" s="137"/>
      <c r="AUM3318" s="137"/>
      <c r="AUN3318" s="137"/>
      <c r="AUO3318" s="137"/>
      <c r="AUP3318" s="137"/>
      <c r="AUQ3318" s="137"/>
      <c r="AUR3318" s="137"/>
      <c r="AUS3318" s="137"/>
      <c r="AUT3318" s="137"/>
      <c r="AUU3318" s="137"/>
      <c r="AUV3318" s="137"/>
      <c r="AUW3318" s="137"/>
      <c r="AUX3318" s="137"/>
      <c r="AUY3318" s="137"/>
      <c r="AUZ3318" s="137"/>
      <c r="AVA3318" s="137"/>
      <c r="AVB3318" s="137"/>
      <c r="AVC3318" s="137"/>
      <c r="AVD3318" s="137"/>
      <c r="AVE3318" s="137"/>
      <c r="AVF3318" s="137"/>
      <c r="AVG3318" s="137"/>
      <c r="AVH3318" s="137"/>
      <c r="AVI3318" s="137"/>
      <c r="AVJ3318" s="137"/>
      <c r="AVK3318" s="137"/>
      <c r="AVL3318" s="137"/>
      <c r="AVM3318" s="137"/>
      <c r="AVN3318" s="137"/>
      <c r="AVO3318" s="137"/>
      <c r="AVP3318" s="137"/>
      <c r="AVQ3318" s="137"/>
      <c r="AVR3318" s="137"/>
      <c r="AVS3318" s="137"/>
      <c r="AVT3318" s="137"/>
      <c r="AVU3318" s="137"/>
      <c r="AVV3318" s="137"/>
      <c r="AVW3318" s="137"/>
      <c r="AVX3318" s="137"/>
      <c r="AVY3318" s="137"/>
      <c r="AVZ3318" s="137"/>
      <c r="AWA3318" s="137"/>
      <c r="AWB3318" s="137"/>
      <c r="AWC3318" s="137"/>
      <c r="AWD3318" s="137"/>
      <c r="AWE3318" s="137"/>
      <c r="AWF3318" s="137"/>
      <c r="AWG3318" s="137"/>
      <c r="AWH3318" s="137"/>
      <c r="AWI3318" s="137"/>
      <c r="AWJ3318" s="137"/>
      <c r="AWK3318" s="137"/>
      <c r="AWL3318" s="137"/>
      <c r="AWM3318" s="137"/>
      <c r="AWN3318" s="137"/>
      <c r="AWO3318" s="137"/>
      <c r="AWP3318" s="137"/>
      <c r="AWQ3318" s="137"/>
      <c r="AWR3318" s="137"/>
      <c r="AWS3318" s="137"/>
      <c r="AWT3318" s="137"/>
      <c r="AWU3318" s="137"/>
      <c r="AWV3318" s="137"/>
      <c r="AWW3318" s="137"/>
      <c r="AWX3318" s="137"/>
      <c r="AWY3318" s="137"/>
      <c r="AWZ3318" s="137"/>
      <c r="AXA3318" s="137"/>
      <c r="AXB3318" s="137"/>
      <c r="AXC3318" s="137"/>
      <c r="AXD3318" s="137"/>
      <c r="AXE3318" s="137"/>
      <c r="AXF3318" s="137"/>
      <c r="AXG3318" s="137"/>
      <c r="AXH3318" s="137"/>
      <c r="AXI3318" s="137"/>
      <c r="AXJ3318" s="137"/>
      <c r="AXK3318" s="137"/>
      <c r="AXL3318" s="137"/>
      <c r="AXM3318" s="137"/>
      <c r="AXN3318" s="137"/>
      <c r="AXO3318" s="137"/>
      <c r="AXP3318" s="137"/>
      <c r="AXQ3318" s="137"/>
      <c r="AXR3318" s="137"/>
      <c r="AXS3318" s="137"/>
      <c r="AXT3318" s="137"/>
      <c r="AXU3318" s="137"/>
      <c r="AXV3318" s="137"/>
      <c r="AXW3318" s="137"/>
      <c r="AXX3318" s="137"/>
      <c r="AXY3318" s="137"/>
      <c r="AXZ3318" s="137"/>
      <c r="AYA3318" s="137"/>
      <c r="AYB3318" s="137"/>
      <c r="AYC3318" s="137"/>
      <c r="AYD3318" s="137"/>
      <c r="AYE3318" s="137"/>
      <c r="AYF3318" s="137"/>
      <c r="AYG3318" s="137"/>
      <c r="AYH3318" s="137"/>
      <c r="AYI3318" s="137"/>
      <c r="AYJ3318" s="137"/>
      <c r="AYK3318" s="137"/>
      <c r="AYL3318" s="137"/>
      <c r="AYM3318" s="137"/>
      <c r="AYN3318" s="137"/>
      <c r="AYO3318" s="137"/>
      <c r="AYP3318" s="137"/>
      <c r="AYQ3318" s="137"/>
      <c r="AYR3318" s="137"/>
      <c r="AYS3318" s="137"/>
      <c r="AYT3318" s="137"/>
      <c r="AYU3318" s="137"/>
      <c r="AYV3318" s="137"/>
      <c r="AYW3318" s="137"/>
      <c r="AYX3318" s="137"/>
      <c r="AYY3318" s="137"/>
      <c r="AYZ3318" s="137"/>
      <c r="AZA3318" s="137"/>
      <c r="AZB3318" s="137"/>
      <c r="AZC3318" s="137"/>
      <c r="AZD3318" s="137"/>
      <c r="AZE3318" s="137"/>
      <c r="AZF3318" s="137"/>
      <c r="AZG3318" s="137"/>
      <c r="AZH3318" s="137"/>
      <c r="AZI3318" s="137"/>
      <c r="AZJ3318" s="137"/>
      <c r="AZK3318" s="137"/>
      <c r="AZL3318" s="137"/>
      <c r="AZM3318" s="137"/>
      <c r="AZN3318" s="137"/>
      <c r="AZO3318" s="137"/>
      <c r="AZP3318" s="137"/>
      <c r="AZQ3318" s="137"/>
      <c r="AZR3318" s="137"/>
      <c r="AZS3318" s="137"/>
      <c r="AZT3318" s="137"/>
      <c r="AZU3318" s="137"/>
      <c r="AZV3318" s="137"/>
      <c r="AZW3318" s="137"/>
      <c r="AZX3318" s="137"/>
      <c r="AZY3318" s="137"/>
      <c r="AZZ3318" s="137"/>
      <c r="BAA3318" s="137"/>
      <c r="BAB3318" s="137"/>
      <c r="BAC3318" s="137"/>
      <c r="BAD3318" s="137"/>
      <c r="BAE3318" s="137"/>
      <c r="BAF3318" s="137"/>
      <c r="BAG3318" s="137"/>
      <c r="BAH3318" s="137"/>
      <c r="BAI3318" s="137"/>
      <c r="BAJ3318" s="137"/>
      <c r="BAK3318" s="137"/>
      <c r="BAL3318" s="137"/>
      <c r="BAM3318" s="137"/>
      <c r="BAN3318" s="137"/>
      <c r="BAO3318" s="137"/>
      <c r="BAP3318" s="137"/>
      <c r="BAQ3318" s="137"/>
      <c r="BAR3318" s="137"/>
      <c r="BAS3318" s="137"/>
      <c r="BAT3318" s="137"/>
      <c r="BAU3318" s="137"/>
      <c r="BAV3318" s="137"/>
      <c r="BAW3318" s="137"/>
      <c r="BAX3318" s="137"/>
      <c r="BAY3318" s="137"/>
      <c r="BAZ3318" s="137"/>
      <c r="BBA3318" s="137"/>
      <c r="BBB3318" s="137"/>
      <c r="BBC3318" s="137"/>
      <c r="BBD3318" s="137"/>
      <c r="BBE3318" s="137"/>
      <c r="BBF3318" s="137"/>
      <c r="BBG3318" s="137"/>
      <c r="BBH3318" s="137"/>
      <c r="BBI3318" s="137"/>
      <c r="BBJ3318" s="137"/>
      <c r="BBK3318" s="137"/>
      <c r="BBL3318" s="137"/>
      <c r="BBM3318" s="137"/>
      <c r="BBN3318" s="137"/>
      <c r="BBO3318" s="137"/>
      <c r="BBP3318" s="137"/>
      <c r="BBQ3318" s="137"/>
      <c r="BBR3318" s="137"/>
      <c r="BBS3318" s="137"/>
      <c r="BBT3318" s="137"/>
      <c r="BBU3318" s="137"/>
      <c r="BBV3318" s="137"/>
      <c r="BBW3318" s="137"/>
      <c r="BBX3318" s="137"/>
      <c r="BBY3318" s="137"/>
      <c r="BBZ3318" s="137"/>
      <c r="BCA3318" s="137"/>
      <c r="BCB3318" s="137"/>
      <c r="BCC3318" s="137"/>
      <c r="BCD3318" s="137"/>
      <c r="BCE3318" s="137"/>
      <c r="BCF3318" s="137"/>
      <c r="BCG3318" s="137"/>
      <c r="BCH3318" s="137"/>
      <c r="BCI3318" s="137"/>
      <c r="BCJ3318" s="137"/>
      <c r="BCK3318" s="137"/>
      <c r="BCL3318" s="137"/>
      <c r="BCM3318" s="137"/>
      <c r="BCN3318" s="137"/>
      <c r="BCO3318" s="137"/>
      <c r="BCP3318" s="137"/>
      <c r="BCQ3318" s="137"/>
      <c r="BCR3318" s="137"/>
      <c r="BCS3318" s="137"/>
      <c r="BCT3318" s="137"/>
      <c r="BCU3318" s="137"/>
      <c r="BCV3318" s="137"/>
      <c r="BCW3318" s="137"/>
      <c r="BCX3318" s="137"/>
      <c r="BCY3318" s="137"/>
      <c r="BCZ3318" s="137"/>
      <c r="BDA3318" s="137"/>
      <c r="BDB3318" s="137"/>
      <c r="BDC3318" s="137"/>
      <c r="BDD3318" s="137"/>
      <c r="BDE3318" s="137"/>
      <c r="BDF3318" s="137"/>
      <c r="BDG3318" s="137"/>
      <c r="BDH3318" s="137"/>
      <c r="BDI3318" s="137"/>
      <c r="BDJ3318" s="137"/>
      <c r="BDK3318" s="137"/>
      <c r="BDL3318" s="137"/>
      <c r="BDM3318" s="137"/>
      <c r="BDN3318" s="137"/>
      <c r="BDO3318" s="137"/>
      <c r="BDP3318" s="137"/>
      <c r="BDQ3318" s="137"/>
      <c r="BDR3318" s="137"/>
      <c r="BDS3318" s="137"/>
      <c r="BDT3318" s="137"/>
      <c r="BDU3318" s="137"/>
      <c r="BDV3318" s="137"/>
      <c r="BDW3318" s="137"/>
      <c r="BDX3318" s="137"/>
      <c r="BDY3318" s="137"/>
      <c r="BDZ3318" s="137"/>
      <c r="BEA3318" s="137"/>
      <c r="BEB3318" s="137"/>
      <c r="BEC3318" s="137"/>
      <c r="BED3318" s="137"/>
      <c r="BEE3318" s="137"/>
      <c r="BEF3318" s="137"/>
      <c r="BEG3318" s="137"/>
      <c r="BEH3318" s="137"/>
      <c r="BEI3318" s="137"/>
      <c r="BEJ3318" s="137"/>
      <c r="BEK3318" s="137"/>
      <c r="BEL3318" s="137"/>
      <c r="BEM3318" s="137"/>
      <c r="BEN3318" s="137"/>
      <c r="BEO3318" s="137"/>
      <c r="BEP3318" s="137"/>
      <c r="BEQ3318" s="137"/>
      <c r="BER3318" s="137"/>
      <c r="BES3318" s="137"/>
      <c r="BET3318" s="137"/>
      <c r="BEU3318" s="137"/>
      <c r="BEV3318" s="137"/>
      <c r="BEW3318" s="137"/>
      <c r="BEX3318" s="137"/>
      <c r="BEY3318" s="137"/>
      <c r="BEZ3318" s="137"/>
      <c r="BFA3318" s="137"/>
      <c r="BFB3318" s="137"/>
      <c r="BFC3318" s="137"/>
      <c r="BFD3318" s="137"/>
      <c r="BFE3318" s="137"/>
      <c r="BFF3318" s="137"/>
      <c r="BFG3318" s="137"/>
      <c r="BFH3318" s="137"/>
      <c r="BFI3318" s="137"/>
      <c r="BFJ3318" s="137"/>
      <c r="BFK3318" s="137"/>
      <c r="BFL3318" s="137"/>
      <c r="BFM3318" s="137"/>
      <c r="BFN3318" s="137"/>
      <c r="BFO3318" s="137"/>
      <c r="BFP3318" s="137"/>
      <c r="BFQ3318" s="137"/>
      <c r="BFR3318" s="137"/>
      <c r="BFS3318" s="137"/>
      <c r="BFT3318" s="137"/>
      <c r="BFU3318" s="137"/>
      <c r="BFV3318" s="137"/>
      <c r="BFW3318" s="137"/>
      <c r="BFX3318" s="137"/>
      <c r="BFY3318" s="137"/>
      <c r="BFZ3318" s="137"/>
      <c r="BGA3318" s="137"/>
      <c r="BGB3318" s="137"/>
      <c r="BGC3318" s="137"/>
      <c r="BGD3318" s="137"/>
      <c r="BGE3318" s="137"/>
      <c r="BGF3318" s="137"/>
      <c r="BGG3318" s="137"/>
      <c r="BGH3318" s="137"/>
      <c r="BGI3318" s="137"/>
      <c r="BGJ3318" s="137"/>
      <c r="BGK3318" s="137"/>
      <c r="BGL3318" s="137"/>
      <c r="BGM3318" s="137"/>
      <c r="BGN3318" s="137"/>
      <c r="BGO3318" s="137"/>
      <c r="BGP3318" s="137"/>
      <c r="BGQ3318" s="137"/>
      <c r="BGR3318" s="137"/>
      <c r="BGS3318" s="137"/>
      <c r="BGT3318" s="137"/>
      <c r="BGU3318" s="137"/>
      <c r="BGV3318" s="137"/>
      <c r="BGW3318" s="137"/>
      <c r="BGX3318" s="137"/>
      <c r="BGY3318" s="137"/>
      <c r="BGZ3318" s="137"/>
      <c r="BHA3318" s="137"/>
      <c r="BHB3318" s="137"/>
      <c r="BHC3318" s="137"/>
      <c r="BHD3318" s="137"/>
      <c r="BHE3318" s="137"/>
      <c r="BHF3318" s="137"/>
      <c r="BHG3318" s="137"/>
      <c r="BHH3318" s="137"/>
      <c r="BHI3318" s="137"/>
      <c r="BHJ3318" s="137"/>
      <c r="BHK3318" s="137"/>
      <c r="BHL3318" s="137"/>
      <c r="BHM3318" s="137"/>
      <c r="BHN3318" s="137"/>
      <c r="BHO3318" s="137"/>
      <c r="BHP3318" s="137"/>
      <c r="BHQ3318" s="137"/>
      <c r="BHR3318" s="137"/>
      <c r="BHS3318" s="137"/>
      <c r="BHT3318" s="137"/>
      <c r="BHU3318" s="137"/>
      <c r="BHV3318" s="137"/>
      <c r="BHW3318" s="137"/>
      <c r="BHX3318" s="137"/>
      <c r="BHY3318" s="137"/>
      <c r="BHZ3318" s="137"/>
      <c r="BIA3318" s="137"/>
      <c r="BIB3318" s="137"/>
      <c r="BIC3318" s="137"/>
      <c r="BID3318" s="137"/>
      <c r="BIE3318" s="137"/>
      <c r="BIF3318" s="137"/>
      <c r="BIG3318" s="137"/>
      <c r="BIH3318" s="137"/>
      <c r="BII3318" s="137"/>
      <c r="BIJ3318" s="137"/>
      <c r="BIK3318" s="137"/>
      <c r="BIL3318" s="137"/>
      <c r="BIM3318" s="137"/>
      <c r="BIN3318" s="137"/>
      <c r="BIO3318" s="137"/>
      <c r="BIP3318" s="137"/>
      <c r="BIQ3318" s="137"/>
      <c r="BIR3318" s="137"/>
      <c r="BIS3318" s="137"/>
      <c r="BIT3318" s="137"/>
      <c r="BIU3318" s="137"/>
      <c r="BIV3318" s="137"/>
      <c r="BIW3318" s="137"/>
      <c r="BIX3318" s="137"/>
      <c r="BIY3318" s="137"/>
      <c r="BIZ3318" s="137"/>
      <c r="BJA3318" s="137"/>
      <c r="BJB3318" s="137"/>
      <c r="BJC3318" s="137"/>
      <c r="BJD3318" s="137"/>
      <c r="BJE3318" s="137"/>
      <c r="BJF3318" s="137"/>
      <c r="BJG3318" s="137"/>
      <c r="BJH3318" s="137"/>
      <c r="BJI3318" s="137"/>
      <c r="BJJ3318" s="137"/>
      <c r="BJK3318" s="137"/>
      <c r="BJL3318" s="137"/>
      <c r="BJM3318" s="137"/>
      <c r="BJN3318" s="137"/>
      <c r="BJO3318" s="137"/>
      <c r="BJP3318" s="137"/>
      <c r="BJQ3318" s="137"/>
      <c r="BJR3318" s="137"/>
      <c r="BJS3318" s="137"/>
      <c r="BJT3318" s="137"/>
      <c r="BJU3318" s="137"/>
      <c r="BJV3318" s="137"/>
      <c r="BJW3318" s="137"/>
      <c r="BJX3318" s="137"/>
      <c r="BJY3318" s="137"/>
      <c r="BJZ3318" s="137"/>
      <c r="BKA3318" s="137"/>
      <c r="BKB3318" s="137"/>
      <c r="BKC3318" s="137"/>
      <c r="BKD3318" s="137"/>
      <c r="BKE3318" s="137"/>
      <c r="BKF3318" s="137"/>
      <c r="BKG3318" s="137"/>
      <c r="BKH3318" s="137"/>
      <c r="BKI3318" s="137"/>
      <c r="BKJ3318" s="137"/>
      <c r="BKK3318" s="137"/>
      <c r="BKL3318" s="137"/>
      <c r="BKM3318" s="137"/>
      <c r="BKN3318" s="137"/>
      <c r="BKO3318" s="137"/>
      <c r="BKP3318" s="137"/>
      <c r="BKQ3318" s="137"/>
      <c r="BKR3318" s="137"/>
      <c r="BKS3318" s="137"/>
      <c r="BKT3318" s="137"/>
      <c r="BKU3318" s="137"/>
      <c r="BKV3318" s="137"/>
      <c r="BKW3318" s="137"/>
      <c r="BKX3318" s="137"/>
      <c r="BKY3318" s="137"/>
      <c r="BKZ3318" s="137"/>
      <c r="BLA3318" s="137"/>
      <c r="BLB3318" s="137"/>
      <c r="BLC3318" s="137"/>
      <c r="BLD3318" s="137"/>
      <c r="BLE3318" s="137"/>
      <c r="BLF3318" s="137"/>
      <c r="BLG3318" s="137"/>
      <c r="BLH3318" s="137"/>
      <c r="BLI3318" s="137"/>
      <c r="BLJ3318" s="137"/>
      <c r="BLK3318" s="137"/>
      <c r="BLL3318" s="137"/>
      <c r="BLM3318" s="137"/>
      <c r="BLN3318" s="137"/>
      <c r="BLO3318" s="137"/>
      <c r="BLP3318" s="137"/>
      <c r="BLQ3318" s="137"/>
      <c r="BLR3318" s="137"/>
      <c r="BLS3318" s="137"/>
      <c r="BLT3318" s="137"/>
      <c r="BLU3318" s="137"/>
      <c r="BLV3318" s="137"/>
      <c r="BLW3318" s="137"/>
      <c r="BLX3318" s="137"/>
      <c r="BLY3318" s="137"/>
      <c r="BLZ3318" s="137"/>
      <c r="BMA3318" s="137"/>
      <c r="BMB3318" s="137"/>
      <c r="BMC3318" s="137"/>
      <c r="BMD3318" s="137"/>
      <c r="BME3318" s="137"/>
      <c r="BMF3318" s="137"/>
      <c r="BMG3318" s="137"/>
      <c r="BMH3318" s="137"/>
      <c r="BMI3318" s="137"/>
      <c r="BMJ3318" s="137"/>
      <c r="BMK3318" s="137"/>
      <c r="BML3318" s="137"/>
      <c r="BMM3318" s="137"/>
      <c r="BMN3318" s="137"/>
      <c r="BMO3318" s="137"/>
      <c r="BMP3318" s="137"/>
      <c r="BMQ3318" s="137"/>
      <c r="BMR3318" s="137"/>
      <c r="BMS3318" s="137"/>
      <c r="BMT3318" s="137"/>
      <c r="BMU3318" s="137"/>
      <c r="BMV3318" s="137"/>
      <c r="BMW3318" s="137"/>
      <c r="BMX3318" s="137"/>
      <c r="BMY3318" s="137"/>
      <c r="BMZ3318" s="137"/>
      <c r="BNA3318" s="137"/>
      <c r="BNB3318" s="137"/>
      <c r="BNC3318" s="137"/>
      <c r="BND3318" s="137"/>
      <c r="BNE3318" s="137"/>
      <c r="BNF3318" s="137"/>
      <c r="BNG3318" s="137"/>
      <c r="BNH3318" s="137"/>
      <c r="BNI3318" s="137"/>
      <c r="BNJ3318" s="137"/>
      <c r="BNK3318" s="137"/>
      <c r="BNL3318" s="137"/>
      <c r="BNM3318" s="137"/>
      <c r="BNN3318" s="137"/>
      <c r="BNO3318" s="137"/>
      <c r="BNP3318" s="137"/>
      <c r="BNQ3318" s="137"/>
      <c r="BNR3318" s="137"/>
      <c r="BNS3318" s="137"/>
      <c r="BNT3318" s="137"/>
      <c r="BNU3318" s="137"/>
      <c r="BNV3318" s="137"/>
      <c r="BNW3318" s="137"/>
      <c r="BNX3318" s="137"/>
      <c r="BNY3318" s="137"/>
      <c r="BNZ3318" s="137"/>
      <c r="BOA3318" s="137"/>
      <c r="BOB3318" s="137"/>
      <c r="BOC3318" s="137"/>
      <c r="BOD3318" s="137"/>
      <c r="BOE3318" s="137"/>
      <c r="BOF3318" s="137"/>
      <c r="BOG3318" s="137"/>
      <c r="BOH3318" s="137"/>
      <c r="BOI3318" s="137"/>
      <c r="BOJ3318" s="137"/>
      <c r="BOK3318" s="137"/>
      <c r="BOL3318" s="137"/>
      <c r="BOM3318" s="137"/>
      <c r="BON3318" s="137"/>
      <c r="BOO3318" s="137"/>
      <c r="BOP3318" s="137"/>
      <c r="BOQ3318" s="137"/>
      <c r="BOR3318" s="137"/>
      <c r="BOS3318" s="137"/>
      <c r="BOT3318" s="137"/>
      <c r="BOU3318" s="137"/>
      <c r="BOV3318" s="137"/>
      <c r="BOW3318" s="137"/>
      <c r="BOX3318" s="137"/>
      <c r="BOY3318" s="137"/>
      <c r="BOZ3318" s="137"/>
      <c r="BPA3318" s="137"/>
      <c r="BPB3318" s="137"/>
      <c r="BPC3318" s="137"/>
      <c r="BPD3318" s="137"/>
      <c r="BPE3318" s="137"/>
      <c r="BPF3318" s="137"/>
      <c r="BPG3318" s="137"/>
      <c r="BPH3318" s="137"/>
      <c r="BPI3318" s="137"/>
      <c r="BPJ3318" s="137"/>
      <c r="BPK3318" s="137"/>
      <c r="BPL3318" s="137"/>
      <c r="BPM3318" s="137"/>
      <c r="BPN3318" s="137"/>
      <c r="BPO3318" s="137"/>
      <c r="BPP3318" s="137"/>
      <c r="BPQ3318" s="137"/>
      <c r="BPR3318" s="137"/>
      <c r="BPS3318" s="137"/>
      <c r="BPT3318" s="137"/>
      <c r="BPU3318" s="137"/>
      <c r="BPV3318" s="137"/>
      <c r="BPW3318" s="137"/>
      <c r="BPX3318" s="137"/>
      <c r="BPY3318" s="137"/>
      <c r="BPZ3318" s="137"/>
      <c r="BQA3318" s="137"/>
      <c r="BQB3318" s="137"/>
      <c r="BQC3318" s="137"/>
      <c r="BQD3318" s="137"/>
      <c r="BQE3318" s="137"/>
      <c r="BQF3318" s="137"/>
      <c r="BQG3318" s="137"/>
      <c r="BQH3318" s="137"/>
      <c r="BQI3318" s="137"/>
      <c r="BQJ3318" s="137"/>
      <c r="BQK3318" s="137"/>
      <c r="BQL3318" s="137"/>
      <c r="BQM3318" s="137"/>
      <c r="BQN3318" s="137"/>
      <c r="BQO3318" s="137"/>
      <c r="BQP3318" s="137"/>
      <c r="BQQ3318" s="137"/>
      <c r="BQR3318" s="137"/>
      <c r="BQS3318" s="137"/>
      <c r="BQT3318" s="137"/>
      <c r="BQU3318" s="137"/>
      <c r="BQV3318" s="137"/>
      <c r="BQW3318" s="137"/>
      <c r="BQX3318" s="137"/>
      <c r="BQY3318" s="137"/>
      <c r="BQZ3318" s="137"/>
      <c r="BRA3318" s="137"/>
      <c r="BRB3318" s="137"/>
      <c r="BRC3318" s="137"/>
      <c r="BRD3318" s="137"/>
      <c r="BRE3318" s="137"/>
      <c r="BRF3318" s="137"/>
      <c r="BRG3318" s="137"/>
      <c r="BRH3318" s="137"/>
      <c r="BRI3318" s="137"/>
      <c r="BRJ3318" s="137"/>
      <c r="BRK3318" s="137"/>
      <c r="BRL3318" s="137"/>
      <c r="BRM3318" s="137"/>
      <c r="BRN3318" s="137"/>
      <c r="BRO3318" s="137"/>
      <c r="BRP3318" s="137"/>
      <c r="BRQ3318" s="137"/>
      <c r="BRR3318" s="137"/>
      <c r="BRS3318" s="137"/>
      <c r="BRT3318" s="137"/>
      <c r="BRU3318" s="137"/>
      <c r="BRV3318" s="137"/>
      <c r="BRW3318" s="137"/>
      <c r="BRX3318" s="137"/>
      <c r="BRY3318" s="137"/>
      <c r="BRZ3318" s="137"/>
      <c r="BSA3318" s="137"/>
      <c r="BSB3318" s="137"/>
      <c r="BSC3318" s="137"/>
      <c r="BSD3318" s="137"/>
      <c r="BSE3318" s="137"/>
      <c r="BSF3318" s="137"/>
      <c r="BSG3318" s="137"/>
      <c r="BSH3318" s="137"/>
      <c r="BSI3318" s="137"/>
      <c r="BSJ3318" s="137"/>
      <c r="BSK3318" s="137"/>
      <c r="BSL3318" s="137"/>
      <c r="BSM3318" s="137"/>
      <c r="BSN3318" s="137"/>
      <c r="BSO3318" s="137"/>
      <c r="BSP3318" s="137"/>
      <c r="BSQ3318" s="137"/>
      <c r="BSR3318" s="137"/>
      <c r="BSS3318" s="137"/>
      <c r="BST3318" s="137"/>
      <c r="BSU3318" s="137"/>
      <c r="BSV3318" s="137"/>
      <c r="BSW3318" s="137"/>
      <c r="BSX3318" s="137"/>
      <c r="BSY3318" s="137"/>
      <c r="BSZ3318" s="137"/>
      <c r="BTA3318" s="137"/>
      <c r="BTB3318" s="137"/>
      <c r="BTC3318" s="137"/>
      <c r="BTD3318" s="137"/>
      <c r="BTE3318" s="137"/>
      <c r="BTF3318" s="137"/>
      <c r="BTG3318" s="137"/>
      <c r="BTH3318" s="137"/>
      <c r="BTI3318" s="137"/>
      <c r="BTJ3318" s="137"/>
      <c r="BTK3318" s="137"/>
      <c r="BTL3318" s="137"/>
      <c r="BTM3318" s="137"/>
      <c r="BTN3318" s="137"/>
      <c r="BTO3318" s="137"/>
      <c r="BTP3318" s="137"/>
      <c r="BTQ3318" s="137"/>
      <c r="BTR3318" s="137"/>
      <c r="BTS3318" s="137"/>
      <c r="BTT3318" s="137"/>
      <c r="BTU3318" s="137"/>
      <c r="BTV3318" s="137"/>
      <c r="BTW3318" s="137"/>
      <c r="BTX3318" s="137"/>
      <c r="BTY3318" s="137"/>
      <c r="BTZ3318" s="137"/>
      <c r="BUA3318" s="137"/>
      <c r="BUB3318" s="137"/>
      <c r="BUC3318" s="137"/>
      <c r="BUD3318" s="137"/>
      <c r="BUE3318" s="137"/>
      <c r="BUF3318" s="137"/>
      <c r="BUG3318" s="137"/>
      <c r="BUH3318" s="137"/>
      <c r="BUI3318" s="137"/>
      <c r="BUJ3318" s="137"/>
      <c r="BUK3318" s="137"/>
      <c r="BUL3318" s="137"/>
      <c r="BUM3318" s="137"/>
      <c r="BUN3318" s="137"/>
      <c r="BUO3318" s="137"/>
      <c r="BUP3318" s="137"/>
      <c r="BUQ3318" s="137"/>
      <c r="BUR3318" s="137"/>
      <c r="BUS3318" s="137"/>
      <c r="BUT3318" s="137"/>
      <c r="BUU3318" s="137"/>
      <c r="BUV3318" s="137"/>
      <c r="BUW3318" s="137"/>
      <c r="BUX3318" s="137"/>
      <c r="BUY3318" s="137"/>
      <c r="BUZ3318" s="137"/>
      <c r="BVA3318" s="137"/>
      <c r="BVB3318" s="137"/>
      <c r="BVC3318" s="137"/>
      <c r="BVD3318" s="137"/>
      <c r="BVE3318" s="137"/>
      <c r="BVF3318" s="137"/>
      <c r="BVG3318" s="137"/>
      <c r="BVH3318" s="137"/>
      <c r="BVI3318" s="137"/>
      <c r="BVJ3318" s="137"/>
      <c r="BVK3318" s="137"/>
      <c r="BVL3318" s="137"/>
      <c r="BVM3318" s="137"/>
      <c r="BVN3318" s="137"/>
      <c r="BVO3318" s="137"/>
      <c r="BVP3318" s="137"/>
      <c r="BVQ3318" s="137"/>
      <c r="BVR3318" s="137"/>
      <c r="BVS3318" s="137"/>
      <c r="BVT3318" s="137"/>
      <c r="BVU3318" s="137"/>
      <c r="BVV3318" s="137"/>
      <c r="BVW3318" s="137"/>
      <c r="BVX3318" s="137"/>
      <c r="BVY3318" s="137"/>
      <c r="BVZ3318" s="137"/>
      <c r="BWA3318" s="137"/>
      <c r="BWB3318" s="137"/>
      <c r="BWC3318" s="137"/>
      <c r="BWD3318" s="137"/>
      <c r="BWE3318" s="137"/>
      <c r="BWF3318" s="137"/>
      <c r="BWG3318" s="137"/>
      <c r="BWH3318" s="137"/>
      <c r="BWI3318" s="137"/>
      <c r="BWJ3318" s="137"/>
      <c r="BWK3318" s="137"/>
      <c r="BWL3318" s="137"/>
      <c r="BWM3318" s="137"/>
      <c r="BWN3318" s="137"/>
      <c r="BWO3318" s="137"/>
      <c r="BWP3318" s="137"/>
      <c r="BWQ3318" s="137"/>
      <c r="BWR3318" s="137"/>
      <c r="BWS3318" s="137"/>
      <c r="BWT3318" s="137"/>
      <c r="BWU3318" s="137"/>
      <c r="BWV3318" s="137"/>
      <c r="BWW3318" s="137"/>
      <c r="BWX3318" s="137"/>
      <c r="BWY3318" s="137"/>
      <c r="BWZ3318" s="137"/>
      <c r="BXA3318" s="137"/>
      <c r="BXB3318" s="137"/>
      <c r="BXC3318" s="137"/>
      <c r="BXD3318" s="137"/>
      <c r="BXE3318" s="137"/>
      <c r="BXF3318" s="137"/>
      <c r="BXG3318" s="137"/>
      <c r="BXH3318" s="137"/>
      <c r="BXI3318" s="137"/>
      <c r="BXJ3318" s="137"/>
      <c r="BXK3318" s="137"/>
      <c r="BXL3318" s="137"/>
      <c r="BXM3318" s="137"/>
      <c r="BXN3318" s="137"/>
      <c r="BXO3318" s="137"/>
      <c r="BXP3318" s="137"/>
      <c r="BXQ3318" s="137"/>
      <c r="BXR3318" s="137"/>
      <c r="BXS3318" s="137"/>
      <c r="BXT3318" s="137"/>
      <c r="BXU3318" s="137"/>
      <c r="BXV3318" s="137"/>
      <c r="BXW3318" s="137"/>
      <c r="BXX3318" s="137"/>
      <c r="BXY3318" s="137"/>
      <c r="BXZ3318" s="137"/>
      <c r="BYA3318" s="137"/>
      <c r="BYB3318" s="137"/>
      <c r="BYC3318" s="137"/>
      <c r="BYD3318" s="137"/>
      <c r="BYE3318" s="137"/>
      <c r="BYF3318" s="137"/>
      <c r="BYG3318" s="137"/>
      <c r="BYH3318" s="137"/>
      <c r="BYI3318" s="137"/>
      <c r="BYJ3318" s="137"/>
      <c r="BYK3318" s="137"/>
      <c r="BYL3318" s="137"/>
      <c r="BYM3318" s="137"/>
      <c r="BYN3318" s="137"/>
      <c r="BYO3318" s="137"/>
      <c r="BYP3318" s="137"/>
      <c r="BYQ3318" s="137"/>
      <c r="BYR3318" s="137"/>
      <c r="BYS3318" s="137"/>
      <c r="BYT3318" s="137"/>
      <c r="BYU3318" s="137"/>
      <c r="BYV3318" s="137"/>
      <c r="BYW3318" s="137"/>
      <c r="BYX3318" s="137"/>
      <c r="BYY3318" s="137"/>
      <c r="BYZ3318" s="137"/>
      <c r="BZA3318" s="137"/>
      <c r="BZB3318" s="137"/>
      <c r="BZC3318" s="137"/>
      <c r="BZD3318" s="137"/>
      <c r="BZE3318" s="137"/>
      <c r="BZF3318" s="137"/>
      <c r="BZG3318" s="137"/>
      <c r="BZH3318" s="137"/>
      <c r="BZI3318" s="137"/>
      <c r="BZJ3318" s="137"/>
      <c r="BZK3318" s="137"/>
      <c r="BZL3318" s="137"/>
      <c r="BZM3318" s="137"/>
      <c r="BZN3318" s="137"/>
      <c r="BZO3318" s="137"/>
      <c r="BZP3318" s="137"/>
      <c r="BZQ3318" s="137"/>
      <c r="BZR3318" s="137"/>
      <c r="BZS3318" s="137"/>
      <c r="BZT3318" s="137"/>
      <c r="BZU3318" s="137"/>
      <c r="BZV3318" s="137"/>
      <c r="BZW3318" s="137"/>
      <c r="BZX3318" s="137"/>
      <c r="BZY3318" s="137"/>
      <c r="BZZ3318" s="137"/>
      <c r="CAA3318" s="137"/>
      <c r="CAB3318" s="137"/>
      <c r="CAC3318" s="137"/>
      <c r="CAD3318" s="137"/>
      <c r="CAE3318" s="137"/>
      <c r="CAF3318" s="137"/>
      <c r="CAG3318" s="137"/>
      <c r="CAH3318" s="137"/>
      <c r="CAI3318" s="137"/>
      <c r="CAJ3318" s="137"/>
      <c r="CAK3318" s="137"/>
      <c r="CAL3318" s="137"/>
      <c r="CAM3318" s="137"/>
      <c r="CAN3318" s="137"/>
      <c r="CAO3318" s="137"/>
      <c r="CAP3318" s="137"/>
      <c r="CAQ3318" s="137"/>
      <c r="CAR3318" s="137"/>
      <c r="CAS3318" s="137"/>
      <c r="CAT3318" s="137"/>
      <c r="CAU3318" s="137"/>
      <c r="CAV3318" s="137"/>
      <c r="CAW3318" s="137"/>
      <c r="CAX3318" s="137"/>
      <c r="CAY3318" s="137"/>
      <c r="CAZ3318" s="137"/>
      <c r="CBA3318" s="137"/>
      <c r="CBB3318" s="137"/>
      <c r="CBC3318" s="137"/>
      <c r="CBD3318" s="137"/>
      <c r="CBE3318" s="137"/>
      <c r="CBF3318" s="137"/>
      <c r="CBG3318" s="137"/>
      <c r="CBH3318" s="137"/>
      <c r="CBI3318" s="137"/>
      <c r="CBJ3318" s="137"/>
      <c r="CBK3318" s="137"/>
      <c r="CBL3318" s="137"/>
      <c r="CBM3318" s="137"/>
      <c r="CBN3318" s="137"/>
      <c r="CBO3318" s="137"/>
      <c r="CBP3318" s="137"/>
      <c r="CBQ3318" s="137"/>
      <c r="CBR3318" s="137"/>
      <c r="CBS3318" s="137"/>
      <c r="CBT3318" s="137"/>
      <c r="CBU3318" s="137"/>
      <c r="CBV3318" s="137"/>
      <c r="CBW3318" s="137"/>
      <c r="CBX3318" s="137"/>
      <c r="CBY3318" s="137"/>
      <c r="CBZ3318" s="137"/>
      <c r="CCA3318" s="137"/>
      <c r="CCB3318" s="137"/>
      <c r="CCC3318" s="137"/>
      <c r="CCD3318" s="137"/>
      <c r="CCE3318" s="137"/>
      <c r="CCF3318" s="137"/>
      <c r="CCG3318" s="137"/>
      <c r="CCH3318" s="137"/>
      <c r="CCI3318" s="137"/>
      <c r="CCJ3318" s="137"/>
      <c r="CCK3318" s="137"/>
      <c r="CCL3318" s="137"/>
      <c r="CCM3318" s="137"/>
      <c r="CCN3318" s="137"/>
      <c r="CCO3318" s="137"/>
      <c r="CCP3318" s="137"/>
      <c r="CCQ3318" s="137"/>
      <c r="CCR3318" s="137"/>
      <c r="CCS3318" s="137"/>
      <c r="CCT3318" s="137"/>
      <c r="CCU3318" s="137"/>
      <c r="CCV3318" s="137"/>
      <c r="CCW3318" s="137"/>
      <c r="CCX3318" s="137"/>
      <c r="CCY3318" s="137"/>
      <c r="CCZ3318" s="137"/>
      <c r="CDA3318" s="137"/>
      <c r="CDB3318" s="137"/>
      <c r="CDC3318" s="137"/>
      <c r="CDD3318" s="137"/>
      <c r="CDE3318" s="137"/>
      <c r="CDF3318" s="137"/>
      <c r="CDG3318" s="137"/>
      <c r="CDH3318" s="137"/>
      <c r="CDI3318" s="137"/>
      <c r="CDJ3318" s="137"/>
      <c r="CDK3318" s="137"/>
      <c r="CDL3318" s="137"/>
      <c r="CDM3318" s="137"/>
      <c r="CDN3318" s="137"/>
      <c r="CDO3318" s="137"/>
      <c r="CDP3318" s="137"/>
      <c r="CDQ3318" s="137"/>
      <c r="CDR3318" s="137"/>
      <c r="CDS3318" s="137"/>
      <c r="CDT3318" s="137"/>
      <c r="CDU3318" s="137"/>
      <c r="CDV3318" s="137"/>
      <c r="CDW3318" s="137"/>
      <c r="CDX3318" s="137"/>
      <c r="CDY3318" s="137"/>
      <c r="CDZ3318" s="137"/>
      <c r="CEA3318" s="137"/>
      <c r="CEB3318" s="137"/>
      <c r="CEC3318" s="137"/>
      <c r="CED3318" s="137"/>
      <c r="CEE3318" s="137"/>
      <c r="CEF3318" s="137"/>
      <c r="CEG3318" s="137"/>
      <c r="CEH3318" s="137"/>
      <c r="CEI3318" s="137"/>
      <c r="CEJ3318" s="137"/>
      <c r="CEK3318" s="137"/>
      <c r="CEL3318" s="137"/>
      <c r="CEM3318" s="137"/>
      <c r="CEN3318" s="137"/>
      <c r="CEO3318" s="137"/>
      <c r="CEP3318" s="137"/>
      <c r="CEQ3318" s="137"/>
      <c r="CER3318" s="137"/>
      <c r="CES3318" s="137"/>
      <c r="CET3318" s="137"/>
      <c r="CEU3318" s="137"/>
      <c r="CEV3318" s="137"/>
      <c r="CEW3318" s="137"/>
      <c r="CEX3318" s="137"/>
      <c r="CEY3318" s="137"/>
      <c r="CEZ3318" s="137"/>
      <c r="CFA3318" s="137"/>
      <c r="CFB3318" s="137"/>
      <c r="CFC3318" s="137"/>
      <c r="CFD3318" s="137"/>
      <c r="CFE3318" s="137"/>
      <c r="CFF3318" s="137"/>
      <c r="CFG3318" s="137"/>
      <c r="CFH3318" s="137"/>
      <c r="CFI3318" s="137"/>
      <c r="CFJ3318" s="137"/>
      <c r="CFK3318" s="137"/>
      <c r="CFL3318" s="137"/>
      <c r="CFM3318" s="137"/>
      <c r="CFN3318" s="137"/>
      <c r="CFO3318" s="137"/>
      <c r="CFP3318" s="137"/>
      <c r="CFQ3318" s="137"/>
      <c r="CFR3318" s="137"/>
      <c r="CFS3318" s="137"/>
      <c r="CFT3318" s="137"/>
      <c r="CFU3318" s="137"/>
      <c r="CFV3318" s="137"/>
      <c r="CFW3318" s="137"/>
      <c r="CFX3318" s="137"/>
      <c r="CFY3318" s="137"/>
      <c r="CFZ3318" s="137"/>
      <c r="CGA3318" s="137"/>
      <c r="CGB3318" s="137"/>
      <c r="CGC3318" s="137"/>
      <c r="CGD3318" s="137"/>
      <c r="CGE3318" s="137"/>
      <c r="CGF3318" s="137"/>
      <c r="CGG3318" s="137"/>
      <c r="CGH3318" s="137"/>
      <c r="CGI3318" s="137"/>
      <c r="CGJ3318" s="137"/>
      <c r="CGK3318" s="137"/>
      <c r="CGL3318" s="137"/>
      <c r="CGM3318" s="137"/>
      <c r="CGN3318" s="137"/>
      <c r="CGO3318" s="137"/>
      <c r="CGP3318" s="137"/>
      <c r="CGQ3318" s="137"/>
      <c r="CGR3318" s="137"/>
      <c r="CGS3318" s="137"/>
      <c r="CGT3318" s="137"/>
      <c r="CGU3318" s="137"/>
      <c r="CGV3318" s="137"/>
      <c r="CGW3318" s="137"/>
      <c r="CGX3318" s="137"/>
      <c r="CGY3318" s="137"/>
      <c r="CGZ3318" s="137"/>
      <c r="CHA3318" s="137"/>
      <c r="CHB3318" s="137"/>
      <c r="CHC3318" s="137"/>
      <c r="CHD3318" s="137"/>
      <c r="CHE3318" s="137"/>
      <c r="CHF3318" s="137"/>
      <c r="CHG3318" s="137"/>
      <c r="CHH3318" s="137"/>
      <c r="CHI3318" s="137"/>
      <c r="CHJ3318" s="137"/>
      <c r="CHK3318" s="137"/>
      <c r="CHL3318" s="137"/>
      <c r="CHM3318" s="137"/>
      <c r="CHN3318" s="137"/>
      <c r="CHO3318" s="137"/>
      <c r="CHP3318" s="137"/>
      <c r="CHQ3318" s="137"/>
      <c r="CHR3318" s="137"/>
      <c r="CHS3318" s="137"/>
      <c r="CHT3318" s="137"/>
      <c r="CHU3318" s="137"/>
      <c r="CHV3318" s="137"/>
      <c r="CHW3318" s="137"/>
      <c r="CHX3318" s="137"/>
      <c r="CHY3318" s="137"/>
      <c r="CHZ3318" s="137"/>
      <c r="CIA3318" s="137"/>
      <c r="CIB3318" s="137"/>
      <c r="CIC3318" s="137"/>
      <c r="CID3318" s="137"/>
      <c r="CIE3318" s="137"/>
      <c r="CIF3318" s="137"/>
      <c r="CIG3318" s="137"/>
      <c r="CIH3318" s="137"/>
      <c r="CII3318" s="137"/>
      <c r="CIJ3318" s="137"/>
      <c r="CIK3318" s="137"/>
      <c r="CIL3318" s="137"/>
      <c r="CIM3318" s="137"/>
      <c r="CIN3318" s="137"/>
      <c r="CIO3318" s="137"/>
      <c r="CIP3318" s="137"/>
      <c r="CIQ3318" s="137"/>
      <c r="CIR3318" s="137"/>
      <c r="CIS3318" s="137"/>
      <c r="CIT3318" s="137"/>
      <c r="CIU3318" s="137"/>
      <c r="CIV3318" s="137"/>
      <c r="CIW3318" s="137"/>
      <c r="CIX3318" s="137"/>
      <c r="CIY3318" s="137"/>
      <c r="CIZ3318" s="137"/>
      <c r="CJA3318" s="137"/>
      <c r="CJB3318" s="137"/>
      <c r="CJC3318" s="137"/>
      <c r="CJD3318" s="137"/>
      <c r="CJE3318" s="137"/>
      <c r="CJF3318" s="137"/>
      <c r="CJG3318" s="137"/>
      <c r="CJH3318" s="137"/>
      <c r="CJI3318" s="137"/>
      <c r="CJJ3318" s="137"/>
      <c r="CJK3318" s="137"/>
      <c r="CJL3318" s="137"/>
      <c r="CJM3318" s="137"/>
      <c r="CJN3318" s="137"/>
      <c r="CJO3318" s="137"/>
      <c r="CJP3318" s="137"/>
      <c r="CJQ3318" s="137"/>
      <c r="CJR3318" s="137"/>
      <c r="CJS3318" s="137"/>
      <c r="CJT3318" s="137"/>
      <c r="CJU3318" s="137"/>
      <c r="CJV3318" s="137"/>
      <c r="CJW3318" s="137"/>
      <c r="CJX3318" s="137"/>
      <c r="CJY3318" s="137"/>
      <c r="CJZ3318" s="137"/>
      <c r="CKA3318" s="137"/>
      <c r="CKB3318" s="137"/>
      <c r="CKC3318" s="137"/>
      <c r="CKD3318" s="137"/>
      <c r="CKE3318" s="137"/>
      <c r="CKF3318" s="137"/>
      <c r="CKG3318" s="137"/>
      <c r="CKH3318" s="137"/>
      <c r="CKI3318" s="137"/>
      <c r="CKJ3318" s="137"/>
      <c r="CKK3318" s="137"/>
      <c r="CKL3318" s="137"/>
      <c r="CKM3318" s="137"/>
      <c r="CKN3318" s="137"/>
      <c r="CKO3318" s="137"/>
      <c r="CKP3318" s="137"/>
      <c r="CKQ3318" s="137"/>
      <c r="CKR3318" s="137"/>
      <c r="CKS3318" s="137"/>
      <c r="CKT3318" s="137"/>
      <c r="CKU3318" s="137"/>
      <c r="CKV3318" s="137"/>
      <c r="CKW3318" s="137"/>
      <c r="CKX3318" s="137"/>
      <c r="CKY3318" s="137"/>
      <c r="CKZ3318" s="137"/>
      <c r="CLA3318" s="137"/>
      <c r="CLB3318" s="137"/>
      <c r="CLC3318" s="137"/>
      <c r="CLD3318" s="137"/>
      <c r="CLE3318" s="137"/>
      <c r="CLF3318" s="137"/>
      <c r="CLG3318" s="137"/>
      <c r="CLH3318" s="137"/>
      <c r="CLI3318" s="137"/>
      <c r="CLJ3318" s="137"/>
      <c r="CLK3318" s="137"/>
      <c r="CLL3318" s="137"/>
      <c r="CLM3318" s="137"/>
      <c r="CLN3318" s="137"/>
      <c r="CLO3318" s="137"/>
      <c r="CLP3318" s="137"/>
      <c r="CLQ3318" s="137"/>
      <c r="CLR3318" s="137"/>
      <c r="CLS3318" s="137"/>
      <c r="CLT3318" s="137"/>
      <c r="CLU3318" s="137"/>
      <c r="CLV3318" s="137"/>
      <c r="CLW3318" s="137"/>
      <c r="CLX3318" s="137"/>
      <c r="CLY3318" s="137"/>
      <c r="CLZ3318" s="137"/>
      <c r="CMA3318" s="137"/>
      <c r="CMB3318" s="137"/>
      <c r="CMC3318" s="137"/>
      <c r="CMD3318" s="137"/>
      <c r="CME3318" s="137"/>
      <c r="CMF3318" s="137"/>
      <c r="CMG3318" s="137"/>
      <c r="CMH3318" s="137"/>
      <c r="CMI3318" s="137"/>
      <c r="CMJ3318" s="137"/>
      <c r="CMK3318" s="137"/>
      <c r="CML3318" s="137"/>
      <c r="CMM3318" s="137"/>
      <c r="CMN3318" s="137"/>
      <c r="CMO3318" s="137"/>
      <c r="CMP3318" s="137"/>
      <c r="CMQ3318" s="137"/>
      <c r="CMR3318" s="137"/>
      <c r="CMS3318" s="137"/>
      <c r="CMT3318" s="137"/>
      <c r="CMU3318" s="137"/>
      <c r="CMV3318" s="137"/>
      <c r="CMW3318" s="137"/>
      <c r="CMX3318" s="137"/>
      <c r="CMY3318" s="137"/>
      <c r="CMZ3318" s="137"/>
      <c r="CNA3318" s="137"/>
      <c r="CNB3318" s="137"/>
      <c r="CNC3318" s="137"/>
      <c r="CND3318" s="137"/>
      <c r="CNE3318" s="137"/>
      <c r="CNF3318" s="137"/>
      <c r="CNG3318" s="137"/>
      <c r="CNH3318" s="137"/>
      <c r="CNI3318" s="137"/>
      <c r="CNJ3318" s="137"/>
      <c r="CNK3318" s="137"/>
      <c r="CNL3318" s="137"/>
      <c r="CNM3318" s="137"/>
      <c r="CNN3318" s="137"/>
      <c r="CNO3318" s="137"/>
      <c r="CNP3318" s="137"/>
      <c r="CNQ3318" s="137"/>
      <c r="CNR3318" s="137"/>
      <c r="CNS3318" s="137"/>
      <c r="CNT3318" s="137"/>
      <c r="CNU3318" s="137"/>
      <c r="CNV3318" s="137"/>
      <c r="CNW3318" s="137"/>
      <c r="CNX3318" s="137"/>
      <c r="CNY3318" s="137"/>
      <c r="CNZ3318" s="137"/>
      <c r="COA3318" s="137"/>
      <c r="COB3318" s="137"/>
      <c r="COC3318" s="137"/>
      <c r="COD3318" s="137"/>
      <c r="COE3318" s="137"/>
      <c r="COF3318" s="137"/>
      <c r="COG3318" s="137"/>
      <c r="COH3318" s="137"/>
      <c r="COI3318" s="137"/>
      <c r="COJ3318" s="137"/>
      <c r="COK3318" s="137"/>
      <c r="COL3318" s="137"/>
      <c r="COM3318" s="137"/>
      <c r="CON3318" s="137"/>
      <c r="COO3318" s="137"/>
      <c r="COP3318" s="137"/>
      <c r="COQ3318" s="137"/>
      <c r="COR3318" s="137"/>
      <c r="COS3318" s="137"/>
      <c r="COT3318" s="137"/>
      <c r="COU3318" s="137"/>
      <c r="COV3318" s="137"/>
      <c r="COW3318" s="137"/>
      <c r="COX3318" s="137"/>
      <c r="COY3318" s="137"/>
      <c r="COZ3318" s="137"/>
      <c r="CPA3318" s="137"/>
      <c r="CPB3318" s="137"/>
      <c r="CPC3318" s="137"/>
      <c r="CPD3318" s="137"/>
      <c r="CPE3318" s="137"/>
      <c r="CPF3318" s="137"/>
      <c r="CPG3318" s="137"/>
      <c r="CPH3318" s="137"/>
      <c r="CPI3318" s="137"/>
      <c r="CPJ3318" s="137"/>
      <c r="CPK3318" s="137"/>
      <c r="CPL3318" s="137"/>
      <c r="CPM3318" s="137"/>
      <c r="CPN3318" s="137"/>
      <c r="CPO3318" s="137"/>
      <c r="CPP3318" s="137"/>
      <c r="CPQ3318" s="137"/>
      <c r="CPR3318" s="137"/>
      <c r="CPS3318" s="137"/>
      <c r="CPT3318" s="137"/>
      <c r="CPU3318" s="137"/>
      <c r="CPV3318" s="137"/>
      <c r="CPW3318" s="137"/>
      <c r="CPX3318" s="137"/>
      <c r="CPY3318" s="137"/>
      <c r="CPZ3318" s="137"/>
      <c r="CQA3318" s="137"/>
      <c r="CQB3318" s="137"/>
      <c r="CQC3318" s="137"/>
      <c r="CQD3318" s="137"/>
      <c r="CQE3318" s="137"/>
      <c r="CQF3318" s="137"/>
      <c r="CQG3318" s="137"/>
      <c r="CQH3318" s="137"/>
      <c r="CQI3318" s="137"/>
      <c r="CQJ3318" s="137"/>
      <c r="CQK3318" s="137"/>
      <c r="CQL3318" s="137"/>
      <c r="CQM3318" s="137"/>
      <c r="CQN3318" s="137"/>
      <c r="CQO3318" s="137"/>
      <c r="CQP3318" s="137"/>
      <c r="CQQ3318" s="137"/>
      <c r="CQR3318" s="137"/>
      <c r="CQS3318" s="137"/>
      <c r="CQT3318" s="137"/>
      <c r="CQU3318" s="137"/>
      <c r="CQV3318" s="137"/>
      <c r="CQW3318" s="137"/>
      <c r="CQX3318" s="137"/>
      <c r="CQY3318" s="137"/>
      <c r="CQZ3318" s="137"/>
      <c r="CRA3318" s="137"/>
      <c r="CRB3318" s="137"/>
      <c r="CRC3318" s="137"/>
      <c r="CRD3318" s="137"/>
      <c r="CRE3318" s="137"/>
      <c r="CRF3318" s="137"/>
      <c r="CRG3318" s="137"/>
      <c r="CRH3318" s="137"/>
      <c r="CRI3318" s="137"/>
      <c r="CRJ3318" s="137"/>
      <c r="CRK3318" s="137"/>
      <c r="CRL3318" s="137"/>
      <c r="CRM3318" s="137"/>
      <c r="CRN3318" s="137"/>
      <c r="CRO3318" s="137"/>
      <c r="CRP3318" s="137"/>
      <c r="CRQ3318" s="137"/>
      <c r="CRR3318" s="137"/>
      <c r="CRS3318" s="137"/>
      <c r="CRT3318" s="137"/>
      <c r="CRU3318" s="137"/>
      <c r="CRV3318" s="137"/>
      <c r="CRW3318" s="137"/>
      <c r="CRX3318" s="137"/>
      <c r="CRY3318" s="137"/>
      <c r="CRZ3318" s="137"/>
      <c r="CSA3318" s="137"/>
      <c r="CSB3318" s="137"/>
      <c r="CSC3318" s="137"/>
      <c r="CSD3318" s="137"/>
      <c r="CSE3318" s="137"/>
      <c r="CSF3318" s="137"/>
      <c r="CSG3318" s="137"/>
      <c r="CSH3318" s="137"/>
      <c r="CSI3318" s="137"/>
      <c r="CSJ3318" s="137"/>
      <c r="CSK3318" s="137"/>
      <c r="CSL3318" s="137"/>
      <c r="CSM3318" s="137"/>
      <c r="CSN3318" s="137"/>
      <c r="CSO3318" s="137"/>
      <c r="CSP3318" s="137"/>
      <c r="CSQ3318" s="137"/>
      <c r="CSR3318" s="137"/>
      <c r="CSS3318" s="137"/>
      <c r="CST3318" s="137"/>
      <c r="CSU3318" s="137"/>
      <c r="CSV3318" s="137"/>
      <c r="CSW3318" s="137"/>
      <c r="CSX3318" s="137"/>
      <c r="CSY3318" s="137"/>
      <c r="CSZ3318" s="137"/>
      <c r="CTA3318" s="137"/>
      <c r="CTB3318" s="137"/>
      <c r="CTC3318" s="137"/>
      <c r="CTD3318" s="137"/>
      <c r="CTE3318" s="137"/>
      <c r="CTF3318" s="137"/>
      <c r="CTG3318" s="137"/>
      <c r="CTH3318" s="137"/>
      <c r="CTI3318" s="137"/>
      <c r="CTJ3318" s="137"/>
      <c r="CTK3318" s="137"/>
      <c r="CTL3318" s="137"/>
      <c r="CTM3318" s="137"/>
      <c r="CTN3318" s="137"/>
      <c r="CTO3318" s="137"/>
      <c r="CTP3318" s="137"/>
      <c r="CTQ3318" s="137"/>
      <c r="CTR3318" s="137"/>
      <c r="CTS3318" s="137"/>
      <c r="CTT3318" s="137"/>
      <c r="CTU3318" s="137"/>
      <c r="CTV3318" s="137"/>
      <c r="CTW3318" s="137"/>
      <c r="CTX3318" s="137"/>
      <c r="CTY3318" s="137"/>
      <c r="CTZ3318" s="137"/>
      <c r="CUA3318" s="137"/>
      <c r="CUB3318" s="137"/>
      <c r="CUC3318" s="137"/>
      <c r="CUD3318" s="137"/>
      <c r="CUE3318" s="137"/>
      <c r="CUF3318" s="137"/>
      <c r="CUG3318" s="137"/>
      <c r="CUH3318" s="137"/>
      <c r="CUI3318" s="137"/>
      <c r="CUJ3318" s="137"/>
      <c r="CUK3318" s="137"/>
      <c r="CUL3318" s="137"/>
      <c r="CUM3318" s="137"/>
      <c r="CUN3318" s="137"/>
      <c r="CUO3318" s="137"/>
      <c r="CUP3318" s="137"/>
      <c r="CUQ3318" s="137"/>
      <c r="CUR3318" s="137"/>
      <c r="CUS3318" s="137"/>
      <c r="CUT3318" s="137"/>
      <c r="CUU3318" s="137"/>
      <c r="CUV3318" s="137"/>
      <c r="CUW3318" s="137"/>
      <c r="CUX3318" s="137"/>
      <c r="CUY3318" s="137"/>
      <c r="CUZ3318" s="137"/>
      <c r="CVA3318" s="137"/>
      <c r="CVB3318" s="137"/>
      <c r="CVC3318" s="137"/>
      <c r="CVD3318" s="137"/>
      <c r="CVE3318" s="137"/>
      <c r="CVF3318" s="137"/>
      <c r="CVG3318" s="137"/>
      <c r="CVH3318" s="137"/>
      <c r="CVI3318" s="137"/>
      <c r="CVJ3318" s="137"/>
      <c r="CVK3318" s="137"/>
      <c r="CVL3318" s="137"/>
      <c r="CVM3318" s="137"/>
      <c r="CVN3318" s="137"/>
      <c r="CVO3318" s="137"/>
      <c r="CVP3318" s="137"/>
      <c r="CVQ3318" s="137"/>
      <c r="CVR3318" s="137"/>
      <c r="CVS3318" s="137"/>
      <c r="CVT3318" s="137"/>
      <c r="CVU3318" s="137"/>
      <c r="CVV3318" s="137"/>
      <c r="CVW3318" s="137"/>
      <c r="CVX3318" s="137"/>
      <c r="CVY3318" s="137"/>
      <c r="CVZ3318" s="137"/>
      <c r="CWA3318" s="137"/>
      <c r="CWB3318" s="137"/>
      <c r="CWC3318" s="137"/>
      <c r="CWD3318" s="137"/>
      <c r="CWE3318" s="137"/>
      <c r="CWF3318" s="137"/>
      <c r="CWG3318" s="137"/>
      <c r="CWH3318" s="137"/>
      <c r="CWI3318" s="137"/>
      <c r="CWJ3318" s="137"/>
      <c r="CWK3318" s="137"/>
      <c r="CWL3318" s="137"/>
      <c r="CWM3318" s="137"/>
      <c r="CWN3318" s="137"/>
      <c r="CWO3318" s="137"/>
      <c r="CWP3318" s="137"/>
      <c r="CWQ3318" s="137"/>
      <c r="CWR3318" s="137"/>
      <c r="CWS3318" s="137"/>
      <c r="CWT3318" s="137"/>
      <c r="CWU3318" s="137"/>
      <c r="CWV3318" s="137"/>
      <c r="CWW3318" s="137"/>
      <c r="CWX3318" s="137"/>
      <c r="CWY3318" s="137"/>
      <c r="CWZ3318" s="137"/>
      <c r="CXA3318" s="137"/>
      <c r="CXB3318" s="137"/>
      <c r="CXC3318" s="137"/>
      <c r="CXD3318" s="137"/>
      <c r="CXE3318" s="137"/>
      <c r="CXF3318" s="137"/>
      <c r="CXG3318" s="137"/>
      <c r="CXH3318" s="137"/>
      <c r="CXI3318" s="137"/>
      <c r="CXJ3318" s="137"/>
      <c r="CXK3318" s="137"/>
      <c r="CXL3318" s="137"/>
      <c r="CXM3318" s="137"/>
      <c r="CXN3318" s="137"/>
      <c r="CXO3318" s="137"/>
      <c r="CXP3318" s="137"/>
      <c r="CXQ3318" s="137"/>
      <c r="CXR3318" s="137"/>
      <c r="CXS3318" s="137"/>
      <c r="CXT3318" s="137"/>
      <c r="CXU3318" s="137"/>
      <c r="CXV3318" s="137"/>
      <c r="CXW3318" s="137"/>
      <c r="CXX3318" s="137"/>
      <c r="CXY3318" s="137"/>
      <c r="CXZ3318" s="137"/>
      <c r="CYA3318" s="137"/>
      <c r="CYB3318" s="137"/>
      <c r="CYC3318" s="137"/>
      <c r="CYD3318" s="137"/>
      <c r="CYE3318" s="137"/>
      <c r="CYF3318" s="137"/>
      <c r="CYG3318" s="137"/>
      <c r="CYH3318" s="137"/>
      <c r="CYI3318" s="137"/>
      <c r="CYJ3318" s="137"/>
      <c r="CYK3318" s="137"/>
      <c r="CYL3318" s="137"/>
      <c r="CYM3318" s="137"/>
      <c r="CYN3318" s="137"/>
      <c r="CYO3318" s="137"/>
      <c r="CYP3318" s="137"/>
      <c r="CYQ3318" s="137"/>
      <c r="CYR3318" s="137"/>
      <c r="CYS3318" s="137"/>
      <c r="CYT3318" s="137"/>
      <c r="CYU3318" s="137"/>
      <c r="CYV3318" s="137"/>
      <c r="CYW3318" s="137"/>
      <c r="CYX3318" s="137"/>
      <c r="CYY3318" s="137"/>
      <c r="CYZ3318" s="137"/>
      <c r="CZA3318" s="137"/>
      <c r="CZB3318" s="137"/>
      <c r="CZC3318" s="137"/>
      <c r="CZD3318" s="137"/>
      <c r="CZE3318" s="137"/>
      <c r="CZF3318" s="137"/>
      <c r="CZG3318" s="137"/>
      <c r="CZH3318" s="137"/>
      <c r="CZI3318" s="137"/>
      <c r="CZJ3318" s="137"/>
      <c r="CZK3318" s="137"/>
      <c r="CZL3318" s="137"/>
      <c r="CZM3318" s="137"/>
      <c r="CZN3318" s="137"/>
      <c r="CZO3318" s="137"/>
      <c r="CZP3318" s="137"/>
      <c r="CZQ3318" s="137"/>
      <c r="CZR3318" s="137"/>
      <c r="CZS3318" s="137"/>
      <c r="CZT3318" s="137"/>
      <c r="CZU3318" s="137"/>
      <c r="CZV3318" s="137"/>
      <c r="CZW3318" s="137"/>
      <c r="CZX3318" s="137"/>
      <c r="CZY3318" s="137"/>
      <c r="CZZ3318" s="137"/>
      <c r="DAA3318" s="137"/>
      <c r="DAB3318" s="137"/>
      <c r="DAC3318" s="137"/>
      <c r="DAD3318" s="137"/>
      <c r="DAE3318" s="137"/>
      <c r="DAF3318" s="137"/>
      <c r="DAG3318" s="137"/>
      <c r="DAH3318" s="137"/>
      <c r="DAI3318" s="137"/>
      <c r="DAJ3318" s="137"/>
      <c r="DAK3318" s="137"/>
      <c r="DAL3318" s="137"/>
      <c r="DAM3318" s="137"/>
      <c r="DAN3318" s="137"/>
      <c r="DAO3318" s="137"/>
      <c r="DAP3318" s="137"/>
      <c r="DAQ3318" s="137"/>
      <c r="DAR3318" s="137"/>
      <c r="DAS3318" s="137"/>
      <c r="DAT3318" s="137"/>
      <c r="DAU3318" s="137"/>
      <c r="DAV3318" s="137"/>
      <c r="DAW3318" s="137"/>
      <c r="DAX3318" s="137"/>
      <c r="DAY3318" s="137"/>
      <c r="DAZ3318" s="137"/>
      <c r="DBA3318" s="137"/>
      <c r="DBB3318" s="137"/>
      <c r="DBC3318" s="137"/>
      <c r="DBD3318" s="137"/>
      <c r="DBE3318" s="137"/>
      <c r="DBF3318" s="137"/>
      <c r="DBG3318" s="137"/>
      <c r="DBH3318" s="137"/>
      <c r="DBI3318" s="137"/>
      <c r="DBJ3318" s="137"/>
      <c r="DBK3318" s="137"/>
      <c r="DBL3318" s="137"/>
      <c r="DBM3318" s="137"/>
      <c r="DBN3318" s="137"/>
      <c r="DBO3318" s="137"/>
      <c r="DBP3318" s="137"/>
      <c r="DBQ3318" s="137"/>
      <c r="DBR3318" s="137"/>
      <c r="DBS3318" s="137"/>
      <c r="DBT3318" s="137"/>
      <c r="DBU3318" s="137"/>
      <c r="DBV3318" s="137"/>
      <c r="DBW3318" s="137"/>
      <c r="DBX3318" s="137"/>
      <c r="DBY3318" s="137"/>
      <c r="DBZ3318" s="137"/>
      <c r="DCA3318" s="137"/>
      <c r="DCB3318" s="137"/>
      <c r="DCC3318" s="137"/>
      <c r="DCD3318" s="137"/>
      <c r="DCE3318" s="137"/>
      <c r="DCF3318" s="137"/>
      <c r="DCG3318" s="137"/>
      <c r="DCH3318" s="137"/>
      <c r="DCI3318" s="137"/>
      <c r="DCJ3318" s="137"/>
      <c r="DCK3318" s="137"/>
      <c r="DCL3318" s="137"/>
      <c r="DCM3318" s="137"/>
      <c r="DCN3318" s="137"/>
      <c r="DCO3318" s="137"/>
      <c r="DCP3318" s="137"/>
      <c r="DCQ3318" s="137"/>
      <c r="DCR3318" s="137"/>
      <c r="DCS3318" s="137"/>
      <c r="DCT3318" s="137"/>
      <c r="DCU3318" s="137"/>
      <c r="DCV3318" s="137"/>
      <c r="DCW3318" s="137"/>
      <c r="DCX3318" s="137"/>
      <c r="DCY3318" s="137"/>
      <c r="DCZ3318" s="137"/>
      <c r="DDA3318" s="137"/>
      <c r="DDB3318" s="137"/>
      <c r="DDC3318" s="137"/>
      <c r="DDD3318" s="137"/>
      <c r="DDE3318" s="137"/>
      <c r="DDF3318" s="137"/>
      <c r="DDG3318" s="137"/>
      <c r="DDH3318" s="137"/>
      <c r="DDI3318" s="137"/>
      <c r="DDJ3318" s="137"/>
      <c r="DDK3318" s="137"/>
      <c r="DDL3318" s="137"/>
      <c r="DDM3318" s="137"/>
      <c r="DDN3318" s="137"/>
      <c r="DDO3318" s="137"/>
      <c r="DDP3318" s="137"/>
      <c r="DDQ3318" s="137"/>
      <c r="DDR3318" s="137"/>
      <c r="DDS3318" s="137"/>
      <c r="DDT3318" s="137"/>
      <c r="DDU3318" s="137"/>
      <c r="DDV3318" s="137"/>
      <c r="DDW3318" s="137"/>
      <c r="DDX3318" s="137"/>
      <c r="DDY3318" s="137"/>
      <c r="DDZ3318" s="137"/>
      <c r="DEA3318" s="137"/>
      <c r="DEB3318" s="137"/>
      <c r="DEC3318" s="137"/>
      <c r="DED3318" s="137"/>
      <c r="DEE3318" s="137"/>
      <c r="DEF3318" s="137"/>
      <c r="DEG3318" s="137"/>
      <c r="DEH3318" s="137"/>
      <c r="DEI3318" s="137"/>
      <c r="DEJ3318" s="137"/>
      <c r="DEK3318" s="137"/>
      <c r="DEL3318" s="137"/>
      <c r="DEM3318" s="137"/>
      <c r="DEN3318" s="137"/>
      <c r="DEO3318" s="137"/>
      <c r="DEP3318" s="137"/>
      <c r="DEQ3318" s="137"/>
      <c r="DER3318" s="137"/>
      <c r="DES3318" s="137"/>
      <c r="DET3318" s="137"/>
      <c r="DEU3318" s="137"/>
      <c r="DEV3318" s="137"/>
      <c r="DEW3318" s="137"/>
      <c r="DEX3318" s="137"/>
      <c r="DEY3318" s="137"/>
      <c r="DEZ3318" s="137"/>
      <c r="DFA3318" s="137"/>
      <c r="DFB3318" s="137"/>
      <c r="DFC3318" s="137"/>
      <c r="DFD3318" s="137"/>
      <c r="DFE3318" s="137"/>
      <c r="DFF3318" s="137"/>
      <c r="DFG3318" s="137"/>
      <c r="DFH3318" s="137"/>
      <c r="DFI3318" s="137"/>
      <c r="DFJ3318" s="137"/>
      <c r="DFK3318" s="137"/>
      <c r="DFL3318" s="137"/>
      <c r="DFM3318" s="137"/>
      <c r="DFN3318" s="137"/>
      <c r="DFO3318" s="137"/>
      <c r="DFP3318" s="137"/>
      <c r="DFQ3318" s="137"/>
      <c r="DFR3318" s="137"/>
      <c r="DFS3318" s="137"/>
      <c r="DFT3318" s="137"/>
      <c r="DFU3318" s="137"/>
      <c r="DFV3318" s="137"/>
      <c r="DFW3318" s="137"/>
      <c r="DFX3318" s="137"/>
      <c r="DFY3318" s="137"/>
      <c r="DFZ3318" s="137"/>
      <c r="DGA3318" s="137"/>
      <c r="DGB3318" s="137"/>
      <c r="DGC3318" s="137"/>
      <c r="DGD3318" s="137"/>
      <c r="DGE3318" s="137"/>
      <c r="DGF3318" s="137"/>
      <c r="DGG3318" s="137"/>
      <c r="DGH3318" s="137"/>
      <c r="DGI3318" s="137"/>
      <c r="DGJ3318" s="137"/>
      <c r="DGK3318" s="137"/>
      <c r="DGL3318" s="137"/>
      <c r="DGM3318" s="137"/>
      <c r="DGN3318" s="137"/>
      <c r="DGO3318" s="137"/>
      <c r="DGP3318" s="137"/>
      <c r="DGQ3318" s="137"/>
      <c r="DGR3318" s="137"/>
      <c r="DGS3318" s="137"/>
      <c r="DGT3318" s="137"/>
      <c r="DGU3318" s="137"/>
      <c r="DGV3318" s="137"/>
      <c r="DGW3318" s="137"/>
      <c r="DGX3318" s="137"/>
      <c r="DGY3318" s="137"/>
      <c r="DGZ3318" s="137"/>
      <c r="DHA3318" s="137"/>
      <c r="DHB3318" s="137"/>
      <c r="DHC3318" s="137"/>
      <c r="DHD3318" s="137"/>
      <c r="DHE3318" s="137"/>
      <c r="DHF3318" s="137"/>
      <c r="DHG3318" s="137"/>
      <c r="DHH3318" s="137"/>
      <c r="DHI3318" s="137"/>
      <c r="DHJ3318" s="137"/>
      <c r="DHK3318" s="137"/>
      <c r="DHL3318" s="137"/>
      <c r="DHM3318" s="137"/>
      <c r="DHN3318" s="137"/>
      <c r="DHO3318" s="137"/>
    </row>
    <row r="3319" spans="1:2927" ht="32.15" customHeight="1" outlineLevel="1" x14ac:dyDescent="0.35">
      <c r="A3319" s="161" t="s">
        <v>4573</v>
      </c>
      <c r="B3319" s="163" t="s">
        <v>4574</v>
      </c>
      <c r="C3319" s="64"/>
      <c r="D3319" s="113">
        <v>626601</v>
      </c>
      <c r="E3319" s="65">
        <f>E3325</f>
        <v>4998000</v>
      </c>
      <c r="F3319" s="65"/>
      <c r="G3319" s="65"/>
      <c r="H3319" s="65"/>
      <c r="I3319" s="66">
        <f t="shared" si="201"/>
        <v>4998000</v>
      </c>
      <c r="J3319" s="65">
        <f>J3325</f>
        <v>4998000</v>
      </c>
      <c r="K3319" s="65"/>
      <c r="L3319" s="65"/>
      <c r="M3319" s="65"/>
      <c r="N3319" s="66">
        <f t="shared" si="200"/>
        <v>4998000</v>
      </c>
      <c r="O3319" s="67">
        <v>46082</v>
      </c>
      <c r="P3319" s="67">
        <v>46133</v>
      </c>
      <c r="Q3319" s="68"/>
      <c r="R3319" s="71" t="s">
        <v>33</v>
      </c>
      <c r="S3319" s="71"/>
      <c r="T3319" s="71" t="s">
        <v>473</v>
      </c>
      <c r="U3319" s="147"/>
    </row>
    <row r="3320" spans="1:2927" ht="32.15" customHeight="1" outlineLevel="1" x14ac:dyDescent="0.35">
      <c r="A3320" s="83" t="s">
        <v>4575</v>
      </c>
      <c r="B3320" s="84" t="s">
        <v>565</v>
      </c>
      <c r="C3320" s="85"/>
      <c r="D3320" s="86"/>
      <c r="E3320" s="101"/>
      <c r="F3320" s="101"/>
      <c r="G3320" s="101"/>
      <c r="H3320" s="101"/>
      <c r="I3320" s="101">
        <f t="shared" si="201"/>
        <v>0</v>
      </c>
      <c r="J3320" s="101"/>
      <c r="K3320" s="101"/>
      <c r="L3320" s="101"/>
      <c r="M3320" s="101"/>
      <c r="N3320" s="101">
        <f t="shared" si="200"/>
        <v>0</v>
      </c>
      <c r="O3320" s="88">
        <v>46082</v>
      </c>
      <c r="P3320" s="88">
        <v>46089</v>
      </c>
      <c r="Q3320" s="118">
        <v>0.15</v>
      </c>
      <c r="R3320" s="90" t="s">
        <v>33</v>
      </c>
      <c r="S3320" s="91"/>
      <c r="T3320" s="91"/>
      <c r="U3320" s="102"/>
    </row>
    <row r="3321" spans="1:2927" ht="32.15" customHeight="1" outlineLevel="1" x14ac:dyDescent="0.35">
      <c r="A3321" s="83" t="s">
        <v>4576</v>
      </c>
      <c r="B3321" s="84" t="s">
        <v>567</v>
      </c>
      <c r="C3321" s="85"/>
      <c r="D3321" s="86"/>
      <c r="E3321" s="149"/>
      <c r="F3321" s="101"/>
      <c r="G3321" s="101"/>
      <c r="H3321" s="101"/>
      <c r="I3321" s="149">
        <f t="shared" si="201"/>
        <v>0</v>
      </c>
      <c r="J3321" s="149"/>
      <c r="K3321" s="101"/>
      <c r="L3321" s="101"/>
      <c r="M3321" s="101"/>
      <c r="N3321" s="149">
        <f t="shared" si="200"/>
        <v>0</v>
      </c>
      <c r="O3321" s="88">
        <v>46089</v>
      </c>
      <c r="P3321" s="88">
        <v>46096</v>
      </c>
      <c r="Q3321" s="118">
        <v>0.15</v>
      </c>
      <c r="R3321" s="90" t="s">
        <v>33</v>
      </c>
      <c r="S3321" s="91"/>
      <c r="T3321" s="91"/>
      <c r="U3321" s="102"/>
    </row>
    <row r="3322" spans="1:2927" ht="32.15" customHeight="1" outlineLevel="1" x14ac:dyDescent="0.35">
      <c r="A3322" s="83" t="s">
        <v>4577</v>
      </c>
      <c r="B3322" s="84" t="s">
        <v>40</v>
      </c>
      <c r="C3322" s="85"/>
      <c r="D3322" s="86"/>
      <c r="E3322" s="101"/>
      <c r="F3322" s="101"/>
      <c r="G3322" s="101"/>
      <c r="H3322" s="101"/>
      <c r="I3322" s="101">
        <f t="shared" si="201"/>
        <v>0</v>
      </c>
      <c r="J3322" s="101"/>
      <c r="K3322" s="101"/>
      <c r="L3322" s="101"/>
      <c r="M3322" s="101"/>
      <c r="N3322" s="101">
        <f t="shared" ref="N3322:N3365" si="202">SUM(J3322:M3322)</f>
        <v>0</v>
      </c>
      <c r="O3322" s="88">
        <v>46096</v>
      </c>
      <c r="P3322" s="88">
        <v>46103</v>
      </c>
      <c r="Q3322" s="118">
        <v>0.4</v>
      </c>
      <c r="R3322" s="90" t="s">
        <v>33</v>
      </c>
      <c r="S3322" s="91"/>
      <c r="T3322" s="91"/>
      <c r="U3322" s="102"/>
    </row>
    <row r="3323" spans="1:2927" ht="32.15" customHeight="1" outlineLevel="1" x14ac:dyDescent="0.35">
      <c r="A3323" s="83" t="s">
        <v>4578</v>
      </c>
      <c r="B3323" s="84" t="s">
        <v>203</v>
      </c>
      <c r="C3323" s="85"/>
      <c r="D3323" s="86"/>
      <c r="E3323" s="149"/>
      <c r="F3323" s="101"/>
      <c r="G3323" s="101"/>
      <c r="H3323" s="101"/>
      <c r="I3323" s="149">
        <f t="shared" si="201"/>
        <v>0</v>
      </c>
      <c r="J3323" s="149"/>
      <c r="K3323" s="101"/>
      <c r="L3323" s="101"/>
      <c r="M3323" s="101"/>
      <c r="N3323" s="149">
        <f t="shared" si="202"/>
        <v>0</v>
      </c>
      <c r="O3323" s="88">
        <v>46103</v>
      </c>
      <c r="P3323" s="88">
        <v>46117</v>
      </c>
      <c r="Q3323" s="118">
        <v>0.1</v>
      </c>
      <c r="R3323" s="90" t="s">
        <v>33</v>
      </c>
      <c r="S3323" s="91"/>
      <c r="T3323" s="91"/>
      <c r="U3323" s="102"/>
    </row>
    <row r="3324" spans="1:2927" ht="32.15" customHeight="1" outlineLevel="1" x14ac:dyDescent="0.35">
      <c r="A3324" s="83" t="s">
        <v>4579</v>
      </c>
      <c r="B3324" s="84" t="s">
        <v>109</v>
      </c>
      <c r="C3324" s="85"/>
      <c r="D3324" s="86"/>
      <c r="E3324" s="149"/>
      <c r="F3324" s="101"/>
      <c r="G3324" s="101"/>
      <c r="H3324" s="101"/>
      <c r="I3324" s="149">
        <f t="shared" si="201"/>
        <v>0</v>
      </c>
      <c r="J3324" s="149"/>
      <c r="K3324" s="101"/>
      <c r="L3324" s="101"/>
      <c r="M3324" s="101"/>
      <c r="N3324" s="149">
        <f t="shared" si="202"/>
        <v>0</v>
      </c>
      <c r="O3324" s="88">
        <v>46117</v>
      </c>
      <c r="P3324" s="88">
        <v>46119</v>
      </c>
      <c r="Q3324" s="118">
        <v>0.05</v>
      </c>
      <c r="R3324" s="90" t="s">
        <v>33</v>
      </c>
      <c r="S3324" s="405"/>
      <c r="T3324" s="405"/>
      <c r="U3324" s="406"/>
    </row>
    <row r="3325" spans="1:2927" ht="32.15" customHeight="1" outlineLevel="1" x14ac:dyDescent="0.35">
      <c r="A3325" s="83" t="s">
        <v>4580</v>
      </c>
      <c r="B3325" s="84" t="s">
        <v>44</v>
      </c>
      <c r="C3325" s="85"/>
      <c r="D3325" s="86"/>
      <c r="E3325" s="101">
        <v>4998000</v>
      </c>
      <c r="F3325" s="101"/>
      <c r="G3325" s="101"/>
      <c r="H3325" s="101"/>
      <c r="I3325" s="101">
        <f t="shared" si="201"/>
        <v>4998000</v>
      </c>
      <c r="J3325" s="101">
        <v>4998000</v>
      </c>
      <c r="K3325" s="101"/>
      <c r="L3325" s="101"/>
      <c r="M3325" s="101"/>
      <c r="N3325" s="101">
        <f t="shared" si="202"/>
        <v>4998000</v>
      </c>
      <c r="O3325" s="88">
        <v>46119</v>
      </c>
      <c r="P3325" s="88">
        <v>46133</v>
      </c>
      <c r="Q3325" s="118">
        <v>0.15</v>
      </c>
      <c r="R3325" s="90" t="s">
        <v>33</v>
      </c>
      <c r="S3325" s="91"/>
      <c r="T3325" s="91"/>
      <c r="U3325" s="102"/>
    </row>
    <row r="3326" spans="1:2927" ht="32.15" customHeight="1" outlineLevel="1" x14ac:dyDescent="0.35">
      <c r="A3326" s="161" t="s">
        <v>4581</v>
      </c>
      <c r="B3326" s="163" t="s">
        <v>4582</v>
      </c>
      <c r="C3326" s="64"/>
      <c r="D3326" s="113">
        <v>638301</v>
      </c>
      <c r="E3326" s="65">
        <f>E3332</f>
        <v>4720000</v>
      </c>
      <c r="F3326" s="65"/>
      <c r="G3326" s="65"/>
      <c r="H3326" s="65"/>
      <c r="I3326" s="66">
        <f t="shared" si="201"/>
        <v>4720000</v>
      </c>
      <c r="J3326" s="65">
        <f>J3332</f>
        <v>4720000</v>
      </c>
      <c r="K3326" s="65"/>
      <c r="L3326" s="65"/>
      <c r="M3326" s="65"/>
      <c r="N3326" s="66">
        <f t="shared" si="202"/>
        <v>4720000</v>
      </c>
      <c r="O3326" s="67">
        <f>O3327</f>
        <v>46023</v>
      </c>
      <c r="P3326" s="67">
        <f>P3332</f>
        <v>46387</v>
      </c>
      <c r="Q3326" s="68"/>
      <c r="R3326" s="71" t="s">
        <v>33</v>
      </c>
      <c r="S3326" s="71"/>
      <c r="T3326" s="71" t="s">
        <v>473</v>
      </c>
      <c r="U3326" s="147"/>
    </row>
    <row r="3327" spans="1:2927" ht="32.15" customHeight="1" outlineLevel="1" x14ac:dyDescent="0.35">
      <c r="A3327" s="83" t="s">
        <v>4583</v>
      </c>
      <c r="B3327" s="84" t="s">
        <v>565</v>
      </c>
      <c r="C3327" s="85"/>
      <c r="D3327" s="86"/>
      <c r="E3327" s="101"/>
      <c r="F3327" s="101"/>
      <c r="G3327" s="101"/>
      <c r="H3327" s="101"/>
      <c r="I3327" s="101">
        <f t="shared" si="201"/>
        <v>0</v>
      </c>
      <c r="J3327" s="101"/>
      <c r="K3327" s="101"/>
      <c r="L3327" s="101"/>
      <c r="M3327" s="101"/>
      <c r="N3327" s="101">
        <f t="shared" si="202"/>
        <v>0</v>
      </c>
      <c r="O3327" s="88">
        <v>46023</v>
      </c>
      <c r="P3327" s="88">
        <v>46387</v>
      </c>
      <c r="Q3327" s="118">
        <v>0.15</v>
      </c>
      <c r="R3327" s="90" t="s">
        <v>33</v>
      </c>
      <c r="S3327" s="91"/>
      <c r="T3327" s="91"/>
      <c r="U3327" s="102"/>
    </row>
    <row r="3328" spans="1:2927" ht="32.15" customHeight="1" outlineLevel="1" x14ac:dyDescent="0.35">
      <c r="A3328" s="83" t="s">
        <v>4584</v>
      </c>
      <c r="B3328" s="84" t="s">
        <v>567</v>
      </c>
      <c r="C3328" s="85"/>
      <c r="D3328" s="86"/>
      <c r="E3328" s="149"/>
      <c r="F3328" s="101"/>
      <c r="G3328" s="101"/>
      <c r="H3328" s="101"/>
      <c r="I3328" s="149">
        <f t="shared" si="201"/>
        <v>0</v>
      </c>
      <c r="J3328" s="149"/>
      <c r="K3328" s="101"/>
      <c r="L3328" s="101"/>
      <c r="M3328" s="101"/>
      <c r="N3328" s="149">
        <f t="shared" si="202"/>
        <v>0</v>
      </c>
      <c r="O3328" s="88">
        <v>46023</v>
      </c>
      <c r="P3328" s="88">
        <v>46387</v>
      </c>
      <c r="Q3328" s="118">
        <v>0.15</v>
      </c>
      <c r="R3328" s="90" t="s">
        <v>33</v>
      </c>
      <c r="S3328" s="91"/>
      <c r="T3328" s="91"/>
      <c r="U3328" s="102"/>
    </row>
    <row r="3329" spans="1:21" ht="32.15" customHeight="1" outlineLevel="1" x14ac:dyDescent="0.35">
      <c r="A3329" s="83" t="s">
        <v>4585</v>
      </c>
      <c r="B3329" s="84" t="s">
        <v>40</v>
      </c>
      <c r="C3329" s="85"/>
      <c r="D3329" s="86"/>
      <c r="E3329" s="101"/>
      <c r="F3329" s="101"/>
      <c r="G3329" s="101"/>
      <c r="H3329" s="101"/>
      <c r="I3329" s="101">
        <f t="shared" si="201"/>
        <v>0</v>
      </c>
      <c r="J3329" s="101"/>
      <c r="K3329" s="101"/>
      <c r="L3329" s="101"/>
      <c r="M3329" s="101"/>
      <c r="N3329" s="101">
        <f t="shared" si="202"/>
        <v>0</v>
      </c>
      <c r="O3329" s="88">
        <v>46023</v>
      </c>
      <c r="P3329" s="88">
        <v>46387</v>
      </c>
      <c r="Q3329" s="118">
        <v>0.4</v>
      </c>
      <c r="R3329" s="90" t="s">
        <v>33</v>
      </c>
      <c r="S3329" s="91"/>
      <c r="T3329" s="91"/>
      <c r="U3329" s="102"/>
    </row>
    <row r="3330" spans="1:21" s="22" customFormat="1" ht="32.15" customHeight="1" outlineLevel="1" x14ac:dyDescent="0.35">
      <c r="A3330" s="83" t="s">
        <v>4586</v>
      </c>
      <c r="B3330" s="84" t="s">
        <v>203</v>
      </c>
      <c r="C3330" s="85"/>
      <c r="D3330" s="86"/>
      <c r="E3330" s="149"/>
      <c r="F3330" s="101"/>
      <c r="G3330" s="101"/>
      <c r="H3330" s="101"/>
      <c r="I3330" s="149">
        <f t="shared" si="201"/>
        <v>0</v>
      </c>
      <c r="J3330" s="149"/>
      <c r="K3330" s="101"/>
      <c r="L3330" s="101"/>
      <c r="M3330" s="101"/>
      <c r="N3330" s="149">
        <f t="shared" si="202"/>
        <v>0</v>
      </c>
      <c r="O3330" s="88">
        <v>46023</v>
      </c>
      <c r="P3330" s="88">
        <v>46387</v>
      </c>
      <c r="Q3330" s="118">
        <v>0.1</v>
      </c>
      <c r="R3330" s="90" t="s">
        <v>33</v>
      </c>
      <c r="S3330" s="405"/>
      <c r="T3330" s="405"/>
      <c r="U3330" s="406"/>
    </row>
    <row r="3331" spans="1:21" s="22" customFormat="1" ht="32.15" customHeight="1" outlineLevel="1" x14ac:dyDescent="0.35">
      <c r="A3331" s="83" t="s">
        <v>4587</v>
      </c>
      <c r="B3331" s="84" t="s">
        <v>109</v>
      </c>
      <c r="C3331" s="85"/>
      <c r="D3331" s="86"/>
      <c r="E3331" s="149"/>
      <c r="F3331" s="101"/>
      <c r="G3331" s="101"/>
      <c r="H3331" s="101"/>
      <c r="I3331" s="149">
        <f t="shared" si="201"/>
        <v>0</v>
      </c>
      <c r="J3331" s="149"/>
      <c r="K3331" s="101"/>
      <c r="L3331" s="101"/>
      <c r="M3331" s="101"/>
      <c r="N3331" s="149">
        <f t="shared" si="202"/>
        <v>0</v>
      </c>
      <c r="O3331" s="88">
        <v>46023</v>
      </c>
      <c r="P3331" s="88">
        <v>46387</v>
      </c>
      <c r="Q3331" s="118">
        <v>0.05</v>
      </c>
      <c r="R3331" s="90" t="s">
        <v>33</v>
      </c>
      <c r="S3331" s="91"/>
      <c r="T3331" s="91"/>
      <c r="U3331" s="102"/>
    </row>
    <row r="3332" spans="1:21" s="22" customFormat="1" ht="32.15" customHeight="1" outlineLevel="1" x14ac:dyDescent="0.35">
      <c r="A3332" s="83" t="s">
        <v>4588</v>
      </c>
      <c r="B3332" s="84" t="s">
        <v>44</v>
      </c>
      <c r="C3332" s="85"/>
      <c r="D3332" s="86"/>
      <c r="E3332" s="101">
        <v>4720000</v>
      </c>
      <c r="F3332" s="101"/>
      <c r="G3332" s="101"/>
      <c r="H3332" s="101"/>
      <c r="I3332" s="101">
        <f t="shared" si="201"/>
        <v>4720000</v>
      </c>
      <c r="J3332" s="101">
        <v>4720000</v>
      </c>
      <c r="K3332" s="101"/>
      <c r="L3332" s="101"/>
      <c r="M3332" s="101"/>
      <c r="N3332" s="101">
        <f t="shared" si="202"/>
        <v>4720000</v>
      </c>
      <c r="O3332" s="88">
        <v>46023</v>
      </c>
      <c r="P3332" s="88">
        <v>46387</v>
      </c>
      <c r="Q3332" s="118">
        <v>0.15</v>
      </c>
      <c r="R3332" s="90" t="s">
        <v>33</v>
      </c>
      <c r="S3332" s="91"/>
      <c r="T3332" s="91"/>
      <c r="U3332" s="102"/>
    </row>
    <row r="3333" spans="1:21" ht="32.15" customHeight="1" outlineLevel="1" x14ac:dyDescent="0.35">
      <c r="A3333" s="161" t="s">
        <v>4589</v>
      </c>
      <c r="B3333" s="163" t="s">
        <v>4590</v>
      </c>
      <c r="C3333" s="64"/>
      <c r="D3333" s="113">
        <v>638401</v>
      </c>
      <c r="E3333" s="66">
        <f>E3338+E3343+E3348+E3353</f>
        <v>3000000</v>
      </c>
      <c r="F3333" s="65"/>
      <c r="G3333" s="65"/>
      <c r="H3333" s="65"/>
      <c r="I3333" s="66">
        <f t="shared" si="201"/>
        <v>3000000</v>
      </c>
      <c r="J3333" s="66">
        <f>J3338+J3343+J3348+J3353</f>
        <v>3000000</v>
      </c>
      <c r="K3333" s="65"/>
      <c r="L3333" s="65"/>
      <c r="M3333" s="65"/>
      <c r="N3333" s="66">
        <f t="shared" si="202"/>
        <v>3000000</v>
      </c>
      <c r="O3333" s="67">
        <v>46082</v>
      </c>
      <c r="P3333" s="67">
        <v>46387</v>
      </c>
      <c r="Q3333" s="68"/>
      <c r="R3333" s="71" t="s">
        <v>33</v>
      </c>
      <c r="S3333" s="71"/>
      <c r="T3333" s="71"/>
      <c r="U3333" s="147"/>
    </row>
    <row r="3334" spans="1:21" s="22" customFormat="1" ht="32.15" customHeight="1" outlineLevel="1" x14ac:dyDescent="0.35">
      <c r="A3334" s="83" t="s">
        <v>4591</v>
      </c>
      <c r="B3334" s="84" t="s">
        <v>4592</v>
      </c>
      <c r="C3334" s="85"/>
      <c r="D3334" s="86"/>
      <c r="E3334" s="101"/>
      <c r="F3334" s="101"/>
      <c r="G3334" s="101"/>
      <c r="H3334" s="101"/>
      <c r="I3334" s="101">
        <f t="shared" si="201"/>
        <v>0</v>
      </c>
      <c r="J3334" s="101"/>
      <c r="K3334" s="101"/>
      <c r="L3334" s="101"/>
      <c r="M3334" s="101"/>
      <c r="N3334" s="101">
        <f t="shared" si="202"/>
        <v>0</v>
      </c>
      <c r="O3334" s="88">
        <v>46082</v>
      </c>
      <c r="P3334" s="88">
        <v>46387</v>
      </c>
      <c r="Q3334" s="118">
        <v>0.05</v>
      </c>
      <c r="R3334" s="90" t="s">
        <v>33</v>
      </c>
      <c r="S3334" s="91"/>
      <c r="T3334" s="91"/>
      <c r="U3334" s="102"/>
    </row>
    <row r="3335" spans="1:21" ht="32.15" customHeight="1" outlineLevel="1" x14ac:dyDescent="0.35">
      <c r="A3335" s="83" t="s">
        <v>4593</v>
      </c>
      <c r="B3335" s="84" t="s">
        <v>4594</v>
      </c>
      <c r="C3335" s="85"/>
      <c r="D3335" s="86"/>
      <c r="E3335" s="149"/>
      <c r="F3335" s="101"/>
      <c r="G3335" s="101"/>
      <c r="H3335" s="101"/>
      <c r="I3335" s="149">
        <f t="shared" si="201"/>
        <v>0</v>
      </c>
      <c r="J3335" s="149"/>
      <c r="K3335" s="101"/>
      <c r="L3335" s="101"/>
      <c r="M3335" s="101"/>
      <c r="N3335" s="149">
        <f t="shared" si="202"/>
        <v>0</v>
      </c>
      <c r="O3335" s="88">
        <v>46082</v>
      </c>
      <c r="P3335" s="88">
        <v>46387</v>
      </c>
      <c r="Q3335" s="118">
        <v>0.05</v>
      </c>
      <c r="R3335" s="90" t="s">
        <v>33</v>
      </c>
      <c r="S3335" s="91"/>
      <c r="T3335" s="91"/>
      <c r="U3335" s="102"/>
    </row>
    <row r="3336" spans="1:21" ht="32.15" customHeight="1" outlineLevel="1" x14ac:dyDescent="0.35">
      <c r="A3336" s="83" t="s">
        <v>4595</v>
      </c>
      <c r="B3336" s="84" t="s">
        <v>4596</v>
      </c>
      <c r="C3336" s="85"/>
      <c r="D3336" s="86"/>
      <c r="E3336" s="101"/>
      <c r="F3336" s="101"/>
      <c r="G3336" s="101"/>
      <c r="H3336" s="101"/>
      <c r="I3336" s="101">
        <f t="shared" si="201"/>
        <v>0</v>
      </c>
      <c r="J3336" s="101"/>
      <c r="K3336" s="101"/>
      <c r="L3336" s="101"/>
      <c r="M3336" s="101"/>
      <c r="N3336" s="101">
        <f t="shared" si="202"/>
        <v>0</v>
      </c>
      <c r="O3336" s="88">
        <v>46082</v>
      </c>
      <c r="P3336" s="88">
        <v>46387</v>
      </c>
      <c r="Q3336" s="118">
        <v>0.1</v>
      </c>
      <c r="R3336" s="90" t="s">
        <v>33</v>
      </c>
      <c r="S3336" s="91"/>
      <c r="T3336" s="91"/>
      <c r="U3336" s="102"/>
    </row>
    <row r="3337" spans="1:21" ht="19.5" customHeight="1" outlineLevel="1" x14ac:dyDescent="0.35">
      <c r="A3337" s="83" t="s">
        <v>4597</v>
      </c>
      <c r="B3337" s="84" t="s">
        <v>4598</v>
      </c>
      <c r="C3337" s="85"/>
      <c r="D3337" s="86"/>
      <c r="E3337" s="149"/>
      <c r="F3337" s="101"/>
      <c r="G3337" s="101"/>
      <c r="H3337" s="101"/>
      <c r="I3337" s="149">
        <f t="shared" si="201"/>
        <v>0</v>
      </c>
      <c r="J3337" s="149"/>
      <c r="K3337" s="101"/>
      <c r="L3337" s="101"/>
      <c r="M3337" s="101"/>
      <c r="N3337" s="149">
        <f t="shared" si="202"/>
        <v>0</v>
      </c>
      <c r="O3337" s="88">
        <v>46082</v>
      </c>
      <c r="P3337" s="88">
        <v>46387</v>
      </c>
      <c r="Q3337" s="118">
        <v>0.03</v>
      </c>
      <c r="R3337" s="90" t="s">
        <v>33</v>
      </c>
      <c r="S3337" s="91"/>
      <c r="T3337" s="91"/>
      <c r="U3337" s="102"/>
    </row>
    <row r="3338" spans="1:21" ht="14.5" outlineLevel="1" x14ac:dyDescent="0.35">
      <c r="A3338" s="83" t="s">
        <v>4599</v>
      </c>
      <c r="B3338" s="84" t="s">
        <v>4600</v>
      </c>
      <c r="C3338" s="85"/>
      <c r="D3338" s="86"/>
      <c r="E3338" s="149">
        <v>750000</v>
      </c>
      <c r="F3338" s="101"/>
      <c r="G3338" s="101"/>
      <c r="H3338" s="101"/>
      <c r="I3338" s="149">
        <f t="shared" ref="I3338:I3365" si="203">SUM(E3338:H3338)</f>
        <v>750000</v>
      </c>
      <c r="J3338" s="149">
        <v>750000</v>
      </c>
      <c r="K3338" s="101"/>
      <c r="L3338" s="101"/>
      <c r="M3338" s="101"/>
      <c r="N3338" s="149">
        <f t="shared" si="202"/>
        <v>750000</v>
      </c>
      <c r="O3338" s="88">
        <v>46082</v>
      </c>
      <c r="P3338" s="88">
        <v>46387</v>
      </c>
      <c r="Q3338" s="118">
        <v>0.02</v>
      </c>
      <c r="R3338" s="90" t="s">
        <v>33</v>
      </c>
      <c r="S3338" s="91"/>
      <c r="T3338" s="91"/>
      <c r="U3338" s="102"/>
    </row>
    <row r="3339" spans="1:21" ht="14.5" outlineLevel="1" x14ac:dyDescent="0.35">
      <c r="A3339" s="83" t="s">
        <v>4601</v>
      </c>
      <c r="B3339" s="84" t="s">
        <v>4602</v>
      </c>
      <c r="C3339" s="85"/>
      <c r="D3339" s="86"/>
      <c r="E3339" s="101"/>
      <c r="F3339" s="101"/>
      <c r="G3339" s="101"/>
      <c r="H3339" s="101"/>
      <c r="I3339" s="101">
        <f t="shared" si="203"/>
        <v>0</v>
      </c>
      <c r="J3339" s="101"/>
      <c r="K3339" s="101"/>
      <c r="L3339" s="101"/>
      <c r="M3339" s="101"/>
      <c r="N3339" s="101">
        <f t="shared" si="202"/>
        <v>0</v>
      </c>
      <c r="O3339" s="88">
        <v>46082</v>
      </c>
      <c r="P3339" s="88">
        <v>46387</v>
      </c>
      <c r="Q3339" s="118">
        <v>0.05</v>
      </c>
      <c r="R3339" s="90" t="s">
        <v>33</v>
      </c>
      <c r="S3339" s="91"/>
      <c r="T3339" s="91"/>
      <c r="U3339" s="102"/>
    </row>
    <row r="3340" spans="1:21" ht="14.5" outlineLevel="1" x14ac:dyDescent="0.35">
      <c r="A3340" s="83" t="s">
        <v>4603</v>
      </c>
      <c r="B3340" s="84" t="s">
        <v>4594</v>
      </c>
      <c r="C3340" s="85"/>
      <c r="D3340" s="86"/>
      <c r="E3340" s="149"/>
      <c r="F3340" s="101"/>
      <c r="G3340" s="101"/>
      <c r="H3340" s="101"/>
      <c r="I3340" s="149">
        <f t="shared" si="203"/>
        <v>0</v>
      </c>
      <c r="J3340" s="149"/>
      <c r="K3340" s="101"/>
      <c r="L3340" s="101"/>
      <c r="M3340" s="101"/>
      <c r="N3340" s="149">
        <f t="shared" si="202"/>
        <v>0</v>
      </c>
      <c r="O3340" s="88">
        <v>46082</v>
      </c>
      <c r="P3340" s="88">
        <v>46387</v>
      </c>
      <c r="Q3340" s="118">
        <v>0.05</v>
      </c>
      <c r="R3340" s="90" t="s">
        <v>33</v>
      </c>
      <c r="S3340" s="91"/>
      <c r="T3340" s="91"/>
      <c r="U3340" s="102"/>
    </row>
    <row r="3341" spans="1:21" ht="14.5" outlineLevel="1" x14ac:dyDescent="0.35">
      <c r="A3341" s="83" t="s">
        <v>4604</v>
      </c>
      <c r="B3341" s="84" t="s">
        <v>4596</v>
      </c>
      <c r="C3341" s="85"/>
      <c r="D3341" s="86"/>
      <c r="E3341" s="101"/>
      <c r="F3341" s="101"/>
      <c r="G3341" s="101"/>
      <c r="H3341" s="101"/>
      <c r="I3341" s="101">
        <f t="shared" si="203"/>
        <v>0</v>
      </c>
      <c r="J3341" s="101"/>
      <c r="K3341" s="101"/>
      <c r="L3341" s="101"/>
      <c r="M3341" s="101"/>
      <c r="N3341" s="101">
        <f t="shared" si="202"/>
        <v>0</v>
      </c>
      <c r="O3341" s="88">
        <v>46082</v>
      </c>
      <c r="P3341" s="88">
        <v>46387</v>
      </c>
      <c r="Q3341" s="118">
        <v>0.1</v>
      </c>
      <c r="R3341" s="90" t="s">
        <v>33</v>
      </c>
      <c r="S3341" s="91"/>
      <c r="T3341" s="91"/>
      <c r="U3341" s="102"/>
    </row>
    <row r="3342" spans="1:21" s="22" customFormat="1" ht="14.5" outlineLevel="1" x14ac:dyDescent="0.35">
      <c r="A3342" s="83" t="s">
        <v>4605</v>
      </c>
      <c r="B3342" s="84" t="s">
        <v>4598</v>
      </c>
      <c r="C3342" s="85"/>
      <c r="D3342" s="86"/>
      <c r="E3342" s="149"/>
      <c r="F3342" s="101"/>
      <c r="G3342" s="101"/>
      <c r="H3342" s="101"/>
      <c r="I3342" s="149">
        <f t="shared" si="203"/>
        <v>0</v>
      </c>
      <c r="J3342" s="149"/>
      <c r="K3342" s="101"/>
      <c r="L3342" s="101"/>
      <c r="M3342" s="101"/>
      <c r="N3342" s="149">
        <f t="shared" si="202"/>
        <v>0</v>
      </c>
      <c r="O3342" s="88">
        <v>46082</v>
      </c>
      <c r="P3342" s="88">
        <v>46387</v>
      </c>
      <c r="Q3342" s="118">
        <v>0.03</v>
      </c>
      <c r="R3342" s="90" t="s">
        <v>33</v>
      </c>
      <c r="S3342" s="91"/>
      <c r="T3342" s="91"/>
      <c r="U3342" s="102"/>
    </row>
    <row r="3343" spans="1:21" s="22" customFormat="1" ht="14.5" outlineLevel="1" x14ac:dyDescent="0.35">
      <c r="A3343" s="83" t="s">
        <v>4606</v>
      </c>
      <c r="B3343" s="84" t="s">
        <v>4600</v>
      </c>
      <c r="C3343" s="85"/>
      <c r="D3343" s="86"/>
      <c r="E3343" s="149">
        <v>750000</v>
      </c>
      <c r="F3343" s="101"/>
      <c r="G3343" s="101"/>
      <c r="H3343" s="101"/>
      <c r="I3343" s="149">
        <f t="shared" si="203"/>
        <v>750000</v>
      </c>
      <c r="J3343" s="149">
        <v>750000</v>
      </c>
      <c r="K3343" s="101"/>
      <c r="L3343" s="101"/>
      <c r="M3343" s="101"/>
      <c r="N3343" s="149">
        <f t="shared" si="202"/>
        <v>750000</v>
      </c>
      <c r="O3343" s="88">
        <v>46082</v>
      </c>
      <c r="P3343" s="88">
        <v>46387</v>
      </c>
      <c r="Q3343" s="118">
        <v>0.02</v>
      </c>
      <c r="R3343" s="90" t="s">
        <v>33</v>
      </c>
      <c r="S3343" s="91"/>
      <c r="T3343" s="91"/>
      <c r="U3343" s="102"/>
    </row>
    <row r="3344" spans="1:21" s="22" customFormat="1" ht="29.15" customHeight="1" outlineLevel="1" x14ac:dyDescent="0.35">
      <c r="A3344" s="83" t="s">
        <v>4607</v>
      </c>
      <c r="B3344" s="84" t="s">
        <v>4608</v>
      </c>
      <c r="C3344" s="85"/>
      <c r="D3344" s="86"/>
      <c r="E3344" s="101"/>
      <c r="F3344" s="101"/>
      <c r="G3344" s="101"/>
      <c r="H3344" s="101"/>
      <c r="I3344" s="101">
        <f t="shared" si="203"/>
        <v>0</v>
      </c>
      <c r="J3344" s="101"/>
      <c r="K3344" s="101"/>
      <c r="L3344" s="101"/>
      <c r="M3344" s="101"/>
      <c r="N3344" s="101">
        <f t="shared" si="202"/>
        <v>0</v>
      </c>
      <c r="O3344" s="88">
        <v>46082</v>
      </c>
      <c r="P3344" s="88">
        <v>46387</v>
      </c>
      <c r="Q3344" s="118">
        <v>0.05</v>
      </c>
      <c r="R3344" s="90" t="s">
        <v>33</v>
      </c>
      <c r="S3344" s="91"/>
      <c r="T3344" s="91"/>
      <c r="U3344" s="102"/>
    </row>
    <row r="3345" spans="1:21" s="22" customFormat="1" ht="14.5" outlineLevel="1" x14ac:dyDescent="0.35">
      <c r="A3345" s="83" t="s">
        <v>4609</v>
      </c>
      <c r="B3345" s="84" t="s">
        <v>4594</v>
      </c>
      <c r="C3345" s="85"/>
      <c r="D3345" s="86"/>
      <c r="E3345" s="149"/>
      <c r="F3345" s="101"/>
      <c r="G3345" s="101"/>
      <c r="H3345" s="101"/>
      <c r="I3345" s="149">
        <f t="shared" si="203"/>
        <v>0</v>
      </c>
      <c r="J3345" s="149"/>
      <c r="K3345" s="101"/>
      <c r="L3345" s="101"/>
      <c r="M3345" s="101"/>
      <c r="N3345" s="149">
        <f t="shared" si="202"/>
        <v>0</v>
      </c>
      <c r="O3345" s="88">
        <v>46082</v>
      </c>
      <c r="P3345" s="88">
        <v>46387</v>
      </c>
      <c r="Q3345" s="118">
        <v>0.05</v>
      </c>
      <c r="R3345" s="90" t="s">
        <v>33</v>
      </c>
      <c r="S3345" s="91"/>
      <c r="T3345" s="91"/>
      <c r="U3345" s="102"/>
    </row>
    <row r="3346" spans="1:21" s="22" customFormat="1" ht="14.5" outlineLevel="1" x14ac:dyDescent="0.35">
      <c r="A3346" s="83" t="s">
        <v>4610</v>
      </c>
      <c r="B3346" s="84" t="s">
        <v>4596</v>
      </c>
      <c r="C3346" s="85"/>
      <c r="D3346" s="86"/>
      <c r="E3346" s="101"/>
      <c r="F3346" s="101"/>
      <c r="G3346" s="101"/>
      <c r="H3346" s="101"/>
      <c r="I3346" s="101">
        <f t="shared" si="203"/>
        <v>0</v>
      </c>
      <c r="J3346" s="101"/>
      <c r="K3346" s="101"/>
      <c r="L3346" s="101"/>
      <c r="M3346" s="101"/>
      <c r="N3346" s="101">
        <f t="shared" si="202"/>
        <v>0</v>
      </c>
      <c r="O3346" s="88">
        <v>46082</v>
      </c>
      <c r="P3346" s="88">
        <v>46387</v>
      </c>
      <c r="Q3346" s="118">
        <v>0.1</v>
      </c>
      <c r="R3346" s="90" t="s">
        <v>33</v>
      </c>
      <c r="S3346" s="91"/>
      <c r="T3346" s="91"/>
      <c r="U3346" s="102"/>
    </row>
    <row r="3347" spans="1:21" s="22" customFormat="1" ht="14.5" outlineLevel="1" x14ac:dyDescent="0.35">
      <c r="A3347" s="83" t="s">
        <v>4611</v>
      </c>
      <c r="B3347" s="84" t="s">
        <v>4598</v>
      </c>
      <c r="C3347" s="85"/>
      <c r="D3347" s="86"/>
      <c r="E3347" s="149"/>
      <c r="F3347" s="101"/>
      <c r="G3347" s="101"/>
      <c r="H3347" s="101"/>
      <c r="I3347" s="149">
        <f t="shared" si="203"/>
        <v>0</v>
      </c>
      <c r="J3347" s="149"/>
      <c r="K3347" s="101"/>
      <c r="L3347" s="101"/>
      <c r="M3347" s="101"/>
      <c r="N3347" s="149">
        <f t="shared" si="202"/>
        <v>0</v>
      </c>
      <c r="O3347" s="88">
        <v>46082</v>
      </c>
      <c r="P3347" s="88">
        <v>46387</v>
      </c>
      <c r="Q3347" s="118">
        <v>0.03</v>
      </c>
      <c r="R3347" s="90" t="s">
        <v>33</v>
      </c>
      <c r="S3347" s="91"/>
      <c r="T3347" s="91"/>
      <c r="U3347" s="102"/>
    </row>
    <row r="3348" spans="1:21" s="22" customFormat="1" ht="14.5" outlineLevel="1" x14ac:dyDescent="0.35">
      <c r="A3348" s="83" t="s">
        <v>4612</v>
      </c>
      <c r="B3348" s="84" t="s">
        <v>4600</v>
      </c>
      <c r="C3348" s="85"/>
      <c r="D3348" s="86"/>
      <c r="E3348" s="149">
        <v>750000</v>
      </c>
      <c r="F3348" s="101"/>
      <c r="G3348" s="101"/>
      <c r="H3348" s="101"/>
      <c r="I3348" s="149">
        <f t="shared" si="203"/>
        <v>750000</v>
      </c>
      <c r="J3348" s="149">
        <v>750000</v>
      </c>
      <c r="K3348" s="101"/>
      <c r="L3348" s="101"/>
      <c r="M3348" s="101"/>
      <c r="N3348" s="149">
        <f t="shared" si="202"/>
        <v>750000</v>
      </c>
      <c r="O3348" s="88">
        <v>46082</v>
      </c>
      <c r="P3348" s="88">
        <v>46387</v>
      </c>
      <c r="Q3348" s="118">
        <v>0.02</v>
      </c>
      <c r="R3348" s="90" t="s">
        <v>33</v>
      </c>
      <c r="S3348" s="91"/>
      <c r="T3348" s="91"/>
      <c r="U3348" s="102"/>
    </row>
    <row r="3349" spans="1:21" s="22" customFormat="1" ht="29.4" customHeight="1" outlineLevel="1" x14ac:dyDescent="0.35">
      <c r="A3349" s="83" t="s">
        <v>4613</v>
      </c>
      <c r="B3349" s="84" t="s">
        <v>4614</v>
      </c>
      <c r="C3349" s="85"/>
      <c r="D3349" s="86"/>
      <c r="E3349" s="101"/>
      <c r="F3349" s="101"/>
      <c r="G3349" s="101"/>
      <c r="H3349" s="101"/>
      <c r="I3349" s="101">
        <f t="shared" si="203"/>
        <v>0</v>
      </c>
      <c r="J3349" s="101"/>
      <c r="K3349" s="101"/>
      <c r="L3349" s="101"/>
      <c r="M3349" s="101"/>
      <c r="N3349" s="101">
        <f t="shared" si="202"/>
        <v>0</v>
      </c>
      <c r="O3349" s="88">
        <v>46082</v>
      </c>
      <c r="P3349" s="88">
        <v>46387</v>
      </c>
      <c r="Q3349" s="118">
        <v>0.05</v>
      </c>
      <c r="R3349" s="90" t="s">
        <v>33</v>
      </c>
      <c r="S3349" s="91"/>
      <c r="T3349" s="91"/>
      <c r="U3349" s="102"/>
    </row>
    <row r="3350" spans="1:21" s="22" customFormat="1" ht="26.4" customHeight="1" outlineLevel="1" x14ac:dyDescent="0.35">
      <c r="A3350" s="83" t="s">
        <v>4615</v>
      </c>
      <c r="B3350" s="84" t="s">
        <v>4594</v>
      </c>
      <c r="C3350" s="85"/>
      <c r="D3350" s="86"/>
      <c r="E3350" s="149"/>
      <c r="F3350" s="101"/>
      <c r="G3350" s="101"/>
      <c r="H3350" s="101"/>
      <c r="I3350" s="149">
        <f t="shared" si="203"/>
        <v>0</v>
      </c>
      <c r="J3350" s="149"/>
      <c r="K3350" s="101"/>
      <c r="L3350" s="101"/>
      <c r="M3350" s="101"/>
      <c r="N3350" s="149">
        <f t="shared" si="202"/>
        <v>0</v>
      </c>
      <c r="O3350" s="88">
        <v>46082</v>
      </c>
      <c r="P3350" s="88">
        <v>46387</v>
      </c>
      <c r="Q3350" s="118">
        <v>0.05</v>
      </c>
      <c r="R3350" s="90" t="s">
        <v>33</v>
      </c>
      <c r="S3350" s="91"/>
      <c r="T3350" s="91"/>
      <c r="U3350" s="102"/>
    </row>
    <row r="3351" spans="1:21" s="22" customFormat="1" ht="32.15" customHeight="1" outlineLevel="1" x14ac:dyDescent="0.35">
      <c r="A3351" s="83" t="s">
        <v>4616</v>
      </c>
      <c r="B3351" s="84" t="s">
        <v>4596</v>
      </c>
      <c r="C3351" s="85"/>
      <c r="D3351" s="86"/>
      <c r="E3351" s="101"/>
      <c r="F3351" s="101"/>
      <c r="G3351" s="101"/>
      <c r="H3351" s="101"/>
      <c r="I3351" s="101">
        <f t="shared" si="203"/>
        <v>0</v>
      </c>
      <c r="J3351" s="101"/>
      <c r="K3351" s="101"/>
      <c r="L3351" s="101"/>
      <c r="M3351" s="101"/>
      <c r="N3351" s="101">
        <f t="shared" si="202"/>
        <v>0</v>
      </c>
      <c r="O3351" s="88">
        <v>46082</v>
      </c>
      <c r="P3351" s="88">
        <v>46387</v>
      </c>
      <c r="Q3351" s="118">
        <v>0.1</v>
      </c>
      <c r="R3351" s="90" t="s">
        <v>33</v>
      </c>
      <c r="S3351" s="91"/>
      <c r="T3351" s="91"/>
      <c r="U3351" s="102"/>
    </row>
    <row r="3352" spans="1:21" s="22" customFormat="1" ht="32.15" customHeight="1" outlineLevel="1" x14ac:dyDescent="0.35">
      <c r="A3352" s="83" t="s">
        <v>4617</v>
      </c>
      <c r="B3352" s="84" t="s">
        <v>4598</v>
      </c>
      <c r="C3352" s="85"/>
      <c r="D3352" s="86"/>
      <c r="E3352" s="149"/>
      <c r="F3352" s="101"/>
      <c r="G3352" s="101"/>
      <c r="H3352" s="101"/>
      <c r="I3352" s="149">
        <f t="shared" si="203"/>
        <v>0</v>
      </c>
      <c r="J3352" s="149"/>
      <c r="K3352" s="101"/>
      <c r="L3352" s="101"/>
      <c r="M3352" s="101"/>
      <c r="N3352" s="149">
        <f t="shared" si="202"/>
        <v>0</v>
      </c>
      <c r="O3352" s="88">
        <v>46082</v>
      </c>
      <c r="P3352" s="88">
        <v>46387</v>
      </c>
      <c r="Q3352" s="118">
        <v>0.03</v>
      </c>
      <c r="R3352" s="90" t="s">
        <v>33</v>
      </c>
      <c r="S3352" s="91"/>
      <c r="T3352" s="91"/>
      <c r="U3352" s="102"/>
    </row>
    <row r="3353" spans="1:21" s="22" customFormat="1" ht="32.15" customHeight="1" outlineLevel="1" x14ac:dyDescent="0.35">
      <c r="A3353" s="83" t="s">
        <v>4618</v>
      </c>
      <c r="B3353" s="84" t="s">
        <v>4600</v>
      </c>
      <c r="C3353" s="85"/>
      <c r="D3353" s="86"/>
      <c r="E3353" s="149">
        <v>750000</v>
      </c>
      <c r="F3353" s="101"/>
      <c r="G3353" s="101"/>
      <c r="H3353" s="101"/>
      <c r="I3353" s="149">
        <f t="shared" si="203"/>
        <v>750000</v>
      </c>
      <c r="J3353" s="149">
        <v>750000</v>
      </c>
      <c r="K3353" s="101"/>
      <c r="L3353" s="101"/>
      <c r="M3353" s="101"/>
      <c r="N3353" s="149">
        <f t="shared" si="202"/>
        <v>750000</v>
      </c>
      <c r="O3353" s="88">
        <v>46082</v>
      </c>
      <c r="P3353" s="88">
        <v>46387</v>
      </c>
      <c r="Q3353" s="118">
        <v>0.02</v>
      </c>
      <c r="R3353" s="90" t="s">
        <v>33</v>
      </c>
      <c r="S3353" s="91"/>
      <c r="T3353" s="91"/>
      <c r="U3353" s="102"/>
    </row>
    <row r="3354" spans="1:21" s="22" customFormat="1" ht="32.15" customHeight="1" outlineLevel="1" x14ac:dyDescent="0.35">
      <c r="A3354" s="63" t="s">
        <v>4619</v>
      </c>
      <c r="B3354" s="163" t="s">
        <v>4620</v>
      </c>
      <c r="C3354" s="64"/>
      <c r="D3354" s="71">
        <v>627701</v>
      </c>
      <c r="E3354" s="65">
        <f>E3357</f>
        <v>7000000</v>
      </c>
      <c r="F3354" s="65"/>
      <c r="G3354" s="65"/>
      <c r="H3354" s="65"/>
      <c r="I3354" s="66">
        <f t="shared" si="203"/>
        <v>7000000</v>
      </c>
      <c r="J3354" s="65">
        <f>J3357</f>
        <v>7000000</v>
      </c>
      <c r="K3354" s="65"/>
      <c r="L3354" s="65"/>
      <c r="M3354" s="65"/>
      <c r="N3354" s="66">
        <f t="shared" si="202"/>
        <v>7000000</v>
      </c>
      <c r="O3354" s="67"/>
      <c r="P3354" s="67"/>
      <c r="Q3354" s="68"/>
      <c r="R3354" s="71" t="s">
        <v>33</v>
      </c>
      <c r="S3354" s="71"/>
      <c r="T3354" s="71"/>
      <c r="U3354" s="147"/>
    </row>
    <row r="3355" spans="1:21" s="22" customFormat="1" ht="29.15" customHeight="1" outlineLevel="1" x14ac:dyDescent="0.35">
      <c r="A3355" s="83" t="s">
        <v>4621</v>
      </c>
      <c r="B3355" s="84" t="s">
        <v>4622</v>
      </c>
      <c r="C3355" s="85"/>
      <c r="D3355" s="86"/>
      <c r="E3355" s="101"/>
      <c r="F3355" s="101"/>
      <c r="G3355" s="101"/>
      <c r="H3355" s="101"/>
      <c r="I3355" s="101">
        <f t="shared" si="203"/>
        <v>0</v>
      </c>
      <c r="J3355" s="101"/>
      <c r="K3355" s="101"/>
      <c r="L3355" s="101"/>
      <c r="M3355" s="101"/>
      <c r="N3355" s="101">
        <f t="shared" si="202"/>
        <v>0</v>
      </c>
      <c r="O3355" s="88"/>
      <c r="P3355" s="88"/>
      <c r="Q3355" s="118">
        <v>0.2</v>
      </c>
      <c r="R3355" s="90" t="s">
        <v>33</v>
      </c>
      <c r="S3355" s="91"/>
      <c r="T3355" s="91"/>
      <c r="U3355" s="102"/>
    </row>
    <row r="3356" spans="1:21" s="22" customFormat="1" ht="28.5" customHeight="1" outlineLevel="1" x14ac:dyDescent="0.35">
      <c r="A3356" s="83" t="s">
        <v>4623</v>
      </c>
      <c r="B3356" s="84" t="s">
        <v>4624</v>
      </c>
      <c r="C3356" s="85"/>
      <c r="D3356" s="86"/>
      <c r="E3356" s="149"/>
      <c r="F3356" s="101"/>
      <c r="G3356" s="101"/>
      <c r="H3356" s="101"/>
      <c r="I3356" s="149">
        <f t="shared" si="203"/>
        <v>0</v>
      </c>
      <c r="J3356" s="149"/>
      <c r="K3356" s="101"/>
      <c r="L3356" s="101"/>
      <c r="M3356" s="101"/>
      <c r="N3356" s="149">
        <f t="shared" si="202"/>
        <v>0</v>
      </c>
      <c r="O3356" s="88"/>
      <c r="P3356" s="88"/>
      <c r="Q3356" s="118">
        <v>0.2</v>
      </c>
      <c r="R3356" s="90" t="s">
        <v>33</v>
      </c>
      <c r="S3356" s="91"/>
      <c r="T3356" s="91"/>
      <c r="U3356" s="102"/>
    </row>
    <row r="3357" spans="1:21" s="22" customFormat="1" ht="28.5" customHeight="1" outlineLevel="1" x14ac:dyDescent="0.35">
      <c r="A3357" s="83" t="s">
        <v>4625</v>
      </c>
      <c r="B3357" s="84" t="s">
        <v>4626</v>
      </c>
      <c r="C3357" s="85"/>
      <c r="D3357" s="86"/>
      <c r="E3357" s="149">
        <v>7000000</v>
      </c>
      <c r="F3357" s="101"/>
      <c r="G3357" s="101"/>
      <c r="H3357" s="101"/>
      <c r="I3357" s="101">
        <f t="shared" si="203"/>
        <v>7000000</v>
      </c>
      <c r="J3357" s="101">
        <v>7000000</v>
      </c>
      <c r="K3357" s="101"/>
      <c r="L3357" s="101"/>
      <c r="M3357" s="101"/>
      <c r="N3357" s="101">
        <f t="shared" si="202"/>
        <v>7000000</v>
      </c>
      <c r="O3357" s="88"/>
      <c r="P3357" s="88"/>
      <c r="Q3357" s="118">
        <v>0.45</v>
      </c>
      <c r="R3357" s="90" t="s">
        <v>33</v>
      </c>
      <c r="S3357" s="91"/>
      <c r="T3357" s="91"/>
      <c r="U3357" s="102"/>
    </row>
    <row r="3358" spans="1:21" s="22" customFormat="1" ht="28.5" customHeight="1" outlineLevel="1" x14ac:dyDescent="0.35">
      <c r="A3358" s="83" t="s">
        <v>4627</v>
      </c>
      <c r="B3358" s="84" t="s">
        <v>4628</v>
      </c>
      <c r="C3358" s="85"/>
      <c r="D3358" s="86"/>
      <c r="E3358" s="149"/>
      <c r="F3358" s="101"/>
      <c r="G3358" s="101"/>
      <c r="H3358" s="101"/>
      <c r="I3358" s="149">
        <f t="shared" si="203"/>
        <v>0</v>
      </c>
      <c r="J3358" s="149"/>
      <c r="K3358" s="101"/>
      <c r="L3358" s="101"/>
      <c r="M3358" s="101"/>
      <c r="N3358" s="149">
        <f t="shared" si="202"/>
        <v>0</v>
      </c>
      <c r="O3358" s="88"/>
      <c r="P3358" s="88"/>
      <c r="Q3358" s="118">
        <v>0.15</v>
      </c>
      <c r="R3358" s="90" t="s">
        <v>33</v>
      </c>
      <c r="S3358" s="91"/>
      <c r="T3358" s="91"/>
      <c r="U3358" s="102"/>
    </row>
    <row r="3359" spans="1:21" s="22" customFormat="1" ht="28.5" customHeight="1" outlineLevel="1" x14ac:dyDescent="0.35">
      <c r="A3359" s="161" t="s">
        <v>4629</v>
      </c>
      <c r="B3359" s="163" t="s">
        <v>4630</v>
      </c>
      <c r="C3359" s="64"/>
      <c r="D3359" s="71">
        <v>638401</v>
      </c>
      <c r="E3359" s="65">
        <f>E3364</f>
        <v>4070000</v>
      </c>
      <c r="F3359" s="65"/>
      <c r="G3359" s="65"/>
      <c r="H3359" s="65"/>
      <c r="I3359" s="66">
        <f t="shared" si="203"/>
        <v>4070000</v>
      </c>
      <c r="J3359" s="65">
        <f>J3364</f>
        <v>4070000</v>
      </c>
      <c r="K3359" s="65"/>
      <c r="L3359" s="65"/>
      <c r="M3359" s="65"/>
      <c r="N3359" s="66">
        <f t="shared" si="202"/>
        <v>4070000</v>
      </c>
      <c r="O3359" s="67"/>
      <c r="P3359" s="67"/>
      <c r="Q3359" s="68"/>
      <c r="R3359" s="71" t="s">
        <v>33</v>
      </c>
      <c r="S3359" s="71"/>
      <c r="T3359" s="71"/>
      <c r="U3359" s="147"/>
    </row>
    <row r="3360" spans="1:21" s="22" customFormat="1" ht="28.5" customHeight="1" outlineLevel="1" x14ac:dyDescent="0.35">
      <c r="A3360" s="83" t="s">
        <v>4631</v>
      </c>
      <c r="B3360" s="84" t="s">
        <v>1311</v>
      </c>
      <c r="C3360" s="85"/>
      <c r="D3360" s="86"/>
      <c r="E3360" s="101"/>
      <c r="F3360" s="101"/>
      <c r="G3360" s="101"/>
      <c r="H3360" s="101"/>
      <c r="I3360" s="101">
        <f t="shared" si="203"/>
        <v>0</v>
      </c>
      <c r="J3360" s="101"/>
      <c r="K3360" s="101"/>
      <c r="L3360" s="101"/>
      <c r="M3360" s="101"/>
      <c r="N3360" s="101">
        <f t="shared" si="202"/>
        <v>0</v>
      </c>
      <c r="O3360" s="88"/>
      <c r="P3360" s="88"/>
      <c r="Q3360" s="118">
        <v>0.2</v>
      </c>
      <c r="R3360" s="90" t="s">
        <v>33</v>
      </c>
      <c r="S3360" s="91"/>
      <c r="T3360" s="91"/>
      <c r="U3360" s="102"/>
    </row>
    <row r="3361" spans="1:22" s="22" customFormat="1" ht="32.15" customHeight="1" outlineLevel="1" x14ac:dyDescent="0.35">
      <c r="A3361" s="83" t="s">
        <v>4632</v>
      </c>
      <c r="B3361" s="84" t="s">
        <v>4594</v>
      </c>
      <c r="C3361" s="85"/>
      <c r="D3361" s="86"/>
      <c r="E3361" s="149"/>
      <c r="F3361" s="101"/>
      <c r="G3361" s="101"/>
      <c r="H3361" s="101"/>
      <c r="I3361" s="149">
        <f t="shared" si="203"/>
        <v>0</v>
      </c>
      <c r="J3361" s="149"/>
      <c r="K3361" s="101"/>
      <c r="L3361" s="101"/>
      <c r="M3361" s="101"/>
      <c r="N3361" s="149">
        <f t="shared" si="202"/>
        <v>0</v>
      </c>
      <c r="O3361" s="88"/>
      <c r="P3361" s="88"/>
      <c r="Q3361" s="118">
        <v>0.2</v>
      </c>
      <c r="R3361" s="90" t="s">
        <v>33</v>
      </c>
      <c r="S3361" s="91"/>
      <c r="T3361" s="91"/>
      <c r="U3361" s="102"/>
    </row>
    <row r="3362" spans="1:22" s="22" customFormat="1" ht="24" customHeight="1" outlineLevel="1" x14ac:dyDescent="0.35">
      <c r="A3362" s="83" t="s">
        <v>4633</v>
      </c>
      <c r="B3362" s="84" t="s">
        <v>4596</v>
      </c>
      <c r="C3362" s="85"/>
      <c r="D3362" s="86"/>
      <c r="E3362" s="101"/>
      <c r="F3362" s="101"/>
      <c r="G3362" s="101"/>
      <c r="H3362" s="101"/>
      <c r="I3362" s="101">
        <f t="shared" si="203"/>
        <v>0</v>
      </c>
      <c r="J3362" s="101"/>
      <c r="K3362" s="101"/>
      <c r="L3362" s="101"/>
      <c r="M3362" s="101"/>
      <c r="N3362" s="101">
        <f t="shared" si="202"/>
        <v>0</v>
      </c>
      <c r="O3362" s="88"/>
      <c r="P3362" s="88"/>
      <c r="Q3362" s="118">
        <v>0.4</v>
      </c>
      <c r="R3362" s="90" t="s">
        <v>33</v>
      </c>
      <c r="S3362" s="91"/>
      <c r="T3362" s="91"/>
      <c r="U3362" s="102"/>
    </row>
    <row r="3363" spans="1:22" s="22" customFormat="1" ht="24" customHeight="1" outlineLevel="1" x14ac:dyDescent="0.35">
      <c r="A3363" s="83" t="s">
        <v>4634</v>
      </c>
      <c r="B3363" s="84" t="s">
        <v>4598</v>
      </c>
      <c r="C3363" s="85"/>
      <c r="D3363" s="86"/>
      <c r="E3363" s="149"/>
      <c r="F3363" s="101"/>
      <c r="G3363" s="101"/>
      <c r="H3363" s="101"/>
      <c r="I3363" s="149">
        <f t="shared" si="203"/>
        <v>0</v>
      </c>
      <c r="J3363" s="149"/>
      <c r="K3363" s="101"/>
      <c r="L3363" s="101"/>
      <c r="M3363" s="101"/>
      <c r="N3363" s="149">
        <f t="shared" si="202"/>
        <v>0</v>
      </c>
      <c r="O3363" s="88"/>
      <c r="P3363" s="88"/>
      <c r="Q3363" s="118">
        <v>0.15</v>
      </c>
      <c r="R3363" s="90" t="s">
        <v>33</v>
      </c>
      <c r="S3363" s="91"/>
      <c r="T3363" s="91"/>
      <c r="U3363" s="102"/>
    </row>
    <row r="3364" spans="1:22" s="22" customFormat="1" ht="24" customHeight="1" outlineLevel="1" x14ac:dyDescent="0.35">
      <c r="A3364" s="83" t="s">
        <v>4635</v>
      </c>
      <c r="B3364" s="84" t="s">
        <v>4600</v>
      </c>
      <c r="C3364" s="85"/>
      <c r="D3364" s="86"/>
      <c r="E3364" s="149">
        <v>4070000</v>
      </c>
      <c r="F3364" s="101"/>
      <c r="G3364" s="101"/>
      <c r="H3364" s="101"/>
      <c r="I3364" s="149">
        <f t="shared" si="203"/>
        <v>4070000</v>
      </c>
      <c r="J3364" s="149">
        <v>4070000</v>
      </c>
      <c r="K3364" s="101"/>
      <c r="L3364" s="101"/>
      <c r="M3364" s="101"/>
      <c r="N3364" s="149">
        <f t="shared" ref="N3364" si="204">SUM(J3364:M3364)</f>
        <v>4070000</v>
      </c>
      <c r="O3364" s="88"/>
      <c r="P3364" s="88"/>
      <c r="Q3364" s="118">
        <v>0.05</v>
      </c>
      <c r="R3364" s="90" t="s">
        <v>33</v>
      </c>
      <c r="S3364" s="91"/>
      <c r="T3364" s="91"/>
      <c r="U3364" s="102"/>
    </row>
    <row r="3365" spans="1:22" s="22" customFormat="1" ht="28.5" customHeight="1" outlineLevel="1" x14ac:dyDescent="0.35">
      <c r="A3365" s="161" t="s">
        <v>4636</v>
      </c>
      <c r="B3365" s="163" t="s">
        <v>4637</v>
      </c>
      <c r="C3365" s="64"/>
      <c r="D3365" s="71">
        <v>2131</v>
      </c>
      <c r="E3365" s="65">
        <f>E3370</f>
        <v>36305213</v>
      </c>
      <c r="F3365" s="65"/>
      <c r="G3365" s="65"/>
      <c r="H3365" s="65"/>
      <c r="I3365" s="66">
        <f t="shared" si="203"/>
        <v>36305213</v>
      </c>
      <c r="J3365" s="65">
        <f>J3370</f>
        <v>36305213</v>
      </c>
      <c r="K3365" s="65"/>
      <c r="L3365" s="65"/>
      <c r="M3365" s="65"/>
      <c r="N3365" s="66">
        <f t="shared" si="202"/>
        <v>36305213</v>
      </c>
      <c r="O3365" s="67"/>
      <c r="P3365" s="67"/>
      <c r="Q3365" s="68"/>
      <c r="R3365" s="71" t="s">
        <v>33</v>
      </c>
      <c r="S3365" s="71"/>
      <c r="T3365" s="71"/>
      <c r="U3365" s="147"/>
    </row>
    <row r="3366" spans="1:22" ht="21.9" customHeight="1" outlineLevel="1" x14ac:dyDescent="0.35">
      <c r="A3366" s="83" t="s">
        <v>4638</v>
      </c>
      <c r="B3366" s="148" t="s">
        <v>4639</v>
      </c>
      <c r="C3366" s="407"/>
      <c r="D3366" s="92"/>
      <c r="E3366" s="136"/>
      <c r="F3366" s="136"/>
      <c r="G3366" s="136"/>
      <c r="H3366" s="136"/>
      <c r="I3366" s="136"/>
      <c r="J3366" s="136"/>
      <c r="K3366" s="136"/>
      <c r="L3366" s="136"/>
      <c r="M3366" s="136"/>
      <c r="N3366" s="136"/>
      <c r="O3366" s="186">
        <v>46154</v>
      </c>
      <c r="P3366" s="186">
        <v>46159</v>
      </c>
      <c r="Q3366" s="144">
        <v>0.2</v>
      </c>
      <c r="R3366" s="90" t="s">
        <v>33</v>
      </c>
      <c r="S3366" s="90"/>
      <c r="T3366" s="90"/>
      <c r="U3366" s="90"/>
      <c r="V3366" s="90"/>
    </row>
    <row r="3367" spans="1:22" ht="16.5" customHeight="1" outlineLevel="1" x14ac:dyDescent="0.35">
      <c r="A3367" s="83" t="s">
        <v>4640</v>
      </c>
      <c r="B3367" s="148" t="s">
        <v>4641</v>
      </c>
      <c r="C3367" s="407"/>
      <c r="D3367" s="92"/>
      <c r="E3367" s="136"/>
      <c r="F3367" s="136"/>
      <c r="G3367" s="136"/>
      <c r="H3367" s="136"/>
      <c r="I3367" s="136"/>
      <c r="J3367" s="136"/>
      <c r="K3367" s="136"/>
      <c r="L3367" s="136"/>
      <c r="M3367" s="136"/>
      <c r="N3367" s="136"/>
      <c r="O3367" s="186">
        <v>46168</v>
      </c>
      <c r="P3367" s="186">
        <v>46173</v>
      </c>
      <c r="Q3367" s="144">
        <v>0.25</v>
      </c>
      <c r="R3367" s="90" t="s">
        <v>33</v>
      </c>
      <c r="S3367" s="90"/>
      <c r="T3367" s="90"/>
      <c r="U3367" s="90"/>
      <c r="V3367" s="90"/>
    </row>
    <row r="3368" spans="1:22" ht="22.5" customHeight="1" outlineLevel="1" x14ac:dyDescent="0.35">
      <c r="A3368" s="83" t="s">
        <v>4642</v>
      </c>
      <c r="B3368" s="184" t="s">
        <v>40</v>
      </c>
      <c r="C3368" s="407"/>
      <c r="D3368" s="92"/>
      <c r="E3368" s="136"/>
      <c r="F3368" s="136"/>
      <c r="G3368" s="136"/>
      <c r="H3368" s="136"/>
      <c r="I3368" s="136"/>
      <c r="J3368" s="136"/>
      <c r="K3368" s="136"/>
      <c r="L3368" s="136"/>
      <c r="M3368" s="136"/>
      <c r="N3368" s="136"/>
      <c r="O3368" s="186">
        <v>46199</v>
      </c>
      <c r="P3368" s="186">
        <v>46203</v>
      </c>
      <c r="Q3368" s="144">
        <v>0.3</v>
      </c>
      <c r="R3368" s="90" t="s">
        <v>33</v>
      </c>
      <c r="S3368" s="90"/>
      <c r="T3368" s="90"/>
      <c r="U3368" s="90"/>
      <c r="V3368" s="90"/>
    </row>
    <row r="3369" spans="1:22" ht="27.65" customHeight="1" outlineLevel="1" x14ac:dyDescent="0.35">
      <c r="A3369" s="83" t="s">
        <v>4643</v>
      </c>
      <c r="B3369" s="148" t="s">
        <v>203</v>
      </c>
      <c r="C3369" s="407"/>
      <c r="D3369" s="92"/>
      <c r="E3369" s="136"/>
      <c r="F3369" s="136"/>
      <c r="G3369" s="136"/>
      <c r="H3369" s="136"/>
      <c r="I3369" s="136"/>
      <c r="J3369" s="136"/>
      <c r="K3369" s="136"/>
      <c r="L3369" s="136"/>
      <c r="M3369" s="136"/>
      <c r="N3369" s="136"/>
      <c r="O3369" s="186">
        <v>46200</v>
      </c>
      <c r="P3369" s="186">
        <v>46204</v>
      </c>
      <c r="Q3369" s="144">
        <v>0.05</v>
      </c>
      <c r="R3369" s="90" t="s">
        <v>33</v>
      </c>
      <c r="S3369" s="90"/>
      <c r="T3369" s="90"/>
      <c r="U3369" s="90"/>
      <c r="V3369" s="90"/>
    </row>
    <row r="3370" spans="1:22" s="22" customFormat="1" ht="24" customHeight="1" outlineLevel="1" x14ac:dyDescent="0.35">
      <c r="A3370" s="83" t="s">
        <v>4644</v>
      </c>
      <c r="B3370" s="84" t="s">
        <v>44</v>
      </c>
      <c r="C3370" s="85"/>
      <c r="D3370" s="86"/>
      <c r="E3370" s="149">
        <v>36305213</v>
      </c>
      <c r="F3370" s="101"/>
      <c r="G3370" s="101"/>
      <c r="H3370" s="101"/>
      <c r="I3370" s="149">
        <v>36305213</v>
      </c>
      <c r="J3370" s="149">
        <f>E3370</f>
        <v>36305213</v>
      </c>
      <c r="K3370" s="101"/>
      <c r="L3370" s="101"/>
      <c r="M3370" s="101"/>
      <c r="N3370" s="149">
        <f>J3370</f>
        <v>36305213</v>
      </c>
      <c r="O3370" s="88">
        <v>46230</v>
      </c>
      <c r="P3370" s="88">
        <v>46235</v>
      </c>
      <c r="Q3370" s="118">
        <v>0.2</v>
      </c>
      <c r="R3370" s="90" t="s">
        <v>33</v>
      </c>
      <c r="S3370" s="91"/>
      <c r="T3370" s="91"/>
      <c r="U3370" s="102"/>
    </row>
    <row r="3371" spans="1:22" s="22" customFormat="1" ht="44.4" customHeight="1" outlineLevel="1" x14ac:dyDescent="0.35">
      <c r="A3371" s="43" t="s">
        <v>4645</v>
      </c>
      <c r="B3371" s="44" t="s">
        <v>4646</v>
      </c>
      <c r="C3371" s="45"/>
      <c r="D3371" s="46"/>
      <c r="E3371" s="47">
        <f>E3372+E3460+E3567+E3574</f>
        <v>44333577</v>
      </c>
      <c r="F3371" s="47">
        <f>SUM(F3372,F3460,F3567,F3574)</f>
        <v>0</v>
      </c>
      <c r="G3371" s="47">
        <f>SUM(G3372,G3460,G3567,G3574)</f>
        <v>0</v>
      </c>
      <c r="H3371" s="47">
        <f>SUM(H3372,H3460,H3567,H3574)</f>
        <v>0</v>
      </c>
      <c r="I3371" s="47">
        <f>SUM(E3371:H3371)</f>
        <v>44333577</v>
      </c>
      <c r="J3371" s="47">
        <f>SUM(J3372,J3460,J3567,J3574)</f>
        <v>44333577</v>
      </c>
      <c r="K3371" s="47">
        <f>SUM(K3372,K3460,K3567,K3574)</f>
        <v>0</v>
      </c>
      <c r="L3371" s="47">
        <f>SUM(L3372,L3460,L3567,L3574)</f>
        <v>0</v>
      </c>
      <c r="M3371" s="47">
        <f>SUM(M3372,M3460,M3567,M3574)</f>
        <v>0</v>
      </c>
      <c r="N3371" s="47">
        <f>SUM(J3371:M3371)</f>
        <v>44333577</v>
      </c>
      <c r="O3371" s="48"/>
      <c r="P3371" s="48"/>
      <c r="Q3371" s="49">
        <v>0.05</v>
      </c>
      <c r="R3371" s="50" t="s">
        <v>22</v>
      </c>
      <c r="S3371" s="51"/>
      <c r="T3371" s="51"/>
      <c r="U3371" s="52"/>
    </row>
    <row r="3372" spans="1:22" s="22" customFormat="1" ht="24" customHeight="1" outlineLevel="1" x14ac:dyDescent="0.35">
      <c r="A3372" s="53" t="s">
        <v>4647</v>
      </c>
      <c r="B3372" s="54" t="s">
        <v>4648</v>
      </c>
      <c r="C3372" s="55"/>
      <c r="D3372" s="56"/>
      <c r="E3372" s="57">
        <f>E3373+E3378+E3384+E3391+E3396+E3399+E3403+E3406+E3410+E3414+E3426+E3430+E3439+E3452</f>
        <v>27754000</v>
      </c>
      <c r="F3372" s="57">
        <f>F3373+F3378+F3384+F3391+F3396+F3399+F3403+F3406+F3410+F3414+F3426+F3430+F3439+F3452</f>
        <v>0</v>
      </c>
      <c r="G3372" s="57">
        <f t="shared" ref="G3372:M3372" si="205">G3373+G3378+G3384+G3391+G3396+G3399+G3403+G3406+G3410+G3414+G3426+G3430+G3439</f>
        <v>0</v>
      </c>
      <c r="H3372" s="57">
        <f t="shared" si="205"/>
        <v>0</v>
      </c>
      <c r="I3372" s="57">
        <f>SUM(E3372:H3372)</f>
        <v>27754000</v>
      </c>
      <c r="J3372" s="57">
        <f>J3373+J3378+J3384+J3391+J3396+J3399+J3403+J3406+J3410+J3414+J3426+J3430+J3439+J3452</f>
        <v>27754000</v>
      </c>
      <c r="K3372" s="57">
        <f t="shared" si="205"/>
        <v>0</v>
      </c>
      <c r="L3372" s="57">
        <f t="shared" si="205"/>
        <v>0</v>
      </c>
      <c r="M3372" s="57">
        <f t="shared" si="205"/>
        <v>0</v>
      </c>
      <c r="N3372" s="57">
        <f>SUM(J3372:M3372)</f>
        <v>27754000</v>
      </c>
      <c r="O3372" s="58"/>
      <c r="P3372" s="58"/>
      <c r="Q3372" s="59">
        <v>0.35</v>
      </c>
      <c r="R3372" s="60" t="s">
        <v>22</v>
      </c>
      <c r="S3372" s="61"/>
      <c r="T3372" s="61"/>
      <c r="U3372" s="62"/>
    </row>
    <row r="3373" spans="1:22" s="22" customFormat="1" ht="24" customHeight="1" outlineLevel="1" x14ac:dyDescent="0.35">
      <c r="A3373" s="63" t="s">
        <v>4649</v>
      </c>
      <c r="B3373" s="163" t="s">
        <v>4650</v>
      </c>
      <c r="C3373" s="64"/>
      <c r="D3373" s="113">
        <v>627101</v>
      </c>
      <c r="E3373" s="65">
        <f>E3374+E3375+E3376+E3377</f>
        <v>9000000</v>
      </c>
      <c r="F3373" s="65"/>
      <c r="G3373" s="65"/>
      <c r="H3373" s="65"/>
      <c r="I3373" s="65">
        <f t="shared" ref="I3373:I3382" si="206">SUM(E3373:H3373)</f>
        <v>9000000</v>
      </c>
      <c r="J3373" s="65">
        <f>J3374+J3375+J3376+J3377</f>
        <v>9000000</v>
      </c>
      <c r="K3373" s="65"/>
      <c r="L3373" s="65"/>
      <c r="M3373" s="65"/>
      <c r="N3373" s="65">
        <f t="shared" ref="N3373:N3382" si="207">SUM(J3373:M3373)</f>
        <v>9000000</v>
      </c>
      <c r="O3373" s="67">
        <v>46023</v>
      </c>
      <c r="P3373" s="67">
        <v>46387</v>
      </c>
      <c r="Q3373" s="68"/>
      <c r="R3373" s="69" t="s">
        <v>66</v>
      </c>
      <c r="S3373" s="71"/>
      <c r="T3373" s="71"/>
      <c r="U3373" s="147"/>
    </row>
    <row r="3374" spans="1:22" s="22" customFormat="1" ht="35.4" customHeight="1" outlineLevel="1" x14ac:dyDescent="0.35">
      <c r="A3374" s="83" t="s">
        <v>4651</v>
      </c>
      <c r="B3374" s="152" t="s">
        <v>4652</v>
      </c>
      <c r="C3374" s="85"/>
      <c r="D3374" s="86"/>
      <c r="E3374" s="101">
        <v>2250000</v>
      </c>
      <c r="F3374" s="101"/>
      <c r="G3374" s="101"/>
      <c r="H3374" s="101"/>
      <c r="I3374" s="101">
        <f t="shared" si="206"/>
        <v>2250000</v>
      </c>
      <c r="J3374" s="101">
        <v>2250000</v>
      </c>
      <c r="K3374" s="101"/>
      <c r="L3374" s="101"/>
      <c r="M3374" s="101"/>
      <c r="N3374" s="101">
        <f t="shared" si="207"/>
        <v>2250000</v>
      </c>
      <c r="O3374" s="88" t="s">
        <v>4653</v>
      </c>
      <c r="P3374" s="88" t="s">
        <v>4654</v>
      </c>
      <c r="Q3374" s="144">
        <v>0.1</v>
      </c>
      <c r="R3374" s="91" t="s">
        <v>66</v>
      </c>
      <c r="S3374" s="91"/>
      <c r="T3374" s="91"/>
      <c r="U3374" s="102"/>
    </row>
    <row r="3375" spans="1:22" s="22" customFormat="1" ht="25.5" customHeight="1" outlineLevel="1" x14ac:dyDescent="0.35">
      <c r="A3375" s="83" t="s">
        <v>4655</v>
      </c>
      <c r="B3375" s="152" t="s">
        <v>4656</v>
      </c>
      <c r="C3375" s="85"/>
      <c r="D3375" s="86"/>
      <c r="E3375" s="101">
        <v>2250000</v>
      </c>
      <c r="F3375" s="101"/>
      <c r="G3375" s="101"/>
      <c r="H3375" s="101"/>
      <c r="I3375" s="101">
        <f t="shared" si="206"/>
        <v>2250000</v>
      </c>
      <c r="J3375" s="101">
        <v>2250000</v>
      </c>
      <c r="K3375" s="101"/>
      <c r="L3375" s="101"/>
      <c r="M3375" s="101"/>
      <c r="N3375" s="101">
        <f t="shared" si="207"/>
        <v>2250000</v>
      </c>
      <c r="O3375" s="88" t="s">
        <v>4657</v>
      </c>
      <c r="P3375" s="88" t="s">
        <v>4658</v>
      </c>
      <c r="Q3375" s="144">
        <v>0.3</v>
      </c>
      <c r="R3375" s="91" t="s">
        <v>66</v>
      </c>
      <c r="S3375" s="91"/>
      <c r="T3375" s="91"/>
      <c r="U3375" s="102"/>
    </row>
    <row r="3376" spans="1:22" s="22" customFormat="1" ht="25.5" customHeight="1" outlineLevel="1" x14ac:dyDescent="0.35">
      <c r="A3376" s="83" t="s">
        <v>4659</v>
      </c>
      <c r="B3376" s="152" t="s">
        <v>4660</v>
      </c>
      <c r="C3376" s="85"/>
      <c r="D3376" s="86"/>
      <c r="E3376" s="101">
        <v>2250000</v>
      </c>
      <c r="F3376" s="101"/>
      <c r="G3376" s="101"/>
      <c r="H3376" s="101"/>
      <c r="I3376" s="101">
        <f t="shared" si="206"/>
        <v>2250000</v>
      </c>
      <c r="J3376" s="101">
        <v>2250000</v>
      </c>
      <c r="K3376" s="101"/>
      <c r="L3376" s="101"/>
      <c r="M3376" s="101"/>
      <c r="N3376" s="101">
        <f t="shared" si="207"/>
        <v>2250000</v>
      </c>
      <c r="O3376" s="88" t="s">
        <v>4661</v>
      </c>
      <c r="P3376" s="88" t="s">
        <v>4662</v>
      </c>
      <c r="Q3376" s="144">
        <v>0.3</v>
      </c>
      <c r="R3376" s="91" t="s">
        <v>66</v>
      </c>
      <c r="S3376" s="91"/>
      <c r="T3376" s="91"/>
      <c r="U3376" s="102"/>
    </row>
    <row r="3377" spans="1:21" s="22" customFormat="1" ht="25.5" customHeight="1" outlineLevel="1" x14ac:dyDescent="0.35">
      <c r="A3377" s="83" t="s">
        <v>4663</v>
      </c>
      <c r="B3377" s="152" t="s">
        <v>4664</v>
      </c>
      <c r="C3377" s="85"/>
      <c r="D3377" s="86"/>
      <c r="E3377" s="101">
        <v>2250000</v>
      </c>
      <c r="F3377" s="101"/>
      <c r="G3377" s="101"/>
      <c r="H3377" s="101"/>
      <c r="I3377" s="101">
        <f t="shared" si="206"/>
        <v>2250000</v>
      </c>
      <c r="J3377" s="101">
        <v>2250000</v>
      </c>
      <c r="K3377" s="101"/>
      <c r="L3377" s="101"/>
      <c r="M3377" s="101"/>
      <c r="N3377" s="101">
        <f t="shared" si="207"/>
        <v>2250000</v>
      </c>
      <c r="O3377" s="88" t="s">
        <v>4665</v>
      </c>
      <c r="P3377" s="88" t="s">
        <v>4666</v>
      </c>
      <c r="Q3377" s="144">
        <v>0.3</v>
      </c>
      <c r="R3377" s="91" t="s">
        <v>66</v>
      </c>
      <c r="S3377" s="91"/>
      <c r="T3377" s="91"/>
      <c r="U3377" s="102"/>
    </row>
    <row r="3378" spans="1:21" s="22" customFormat="1" ht="25.5" customHeight="1" outlineLevel="1" x14ac:dyDescent="0.35">
      <c r="A3378" s="63" t="s">
        <v>4667</v>
      </c>
      <c r="B3378" s="163" t="s">
        <v>4668</v>
      </c>
      <c r="C3378" s="64"/>
      <c r="D3378" s="113">
        <v>638401</v>
      </c>
      <c r="E3378" s="65">
        <f>E3383</f>
        <v>500000</v>
      </c>
      <c r="F3378" s="65"/>
      <c r="G3378" s="65"/>
      <c r="H3378" s="65"/>
      <c r="I3378" s="65">
        <f t="shared" si="206"/>
        <v>500000</v>
      </c>
      <c r="J3378" s="65">
        <f>J3383</f>
        <v>500000</v>
      </c>
      <c r="K3378" s="65"/>
      <c r="L3378" s="65"/>
      <c r="M3378" s="65"/>
      <c r="N3378" s="65">
        <f t="shared" si="207"/>
        <v>500000</v>
      </c>
      <c r="O3378" s="67">
        <v>46023</v>
      </c>
      <c r="P3378" s="67">
        <v>46387</v>
      </c>
      <c r="Q3378" s="309"/>
      <c r="R3378" s="69" t="s">
        <v>66</v>
      </c>
      <c r="S3378" s="71"/>
      <c r="T3378" s="71"/>
      <c r="U3378" s="147"/>
    </row>
    <row r="3379" spans="1:21" s="22" customFormat="1" ht="39.65" customHeight="1" outlineLevel="1" x14ac:dyDescent="0.35">
      <c r="A3379" s="83" t="s">
        <v>4669</v>
      </c>
      <c r="B3379" s="148" t="s">
        <v>3884</v>
      </c>
      <c r="C3379" s="85"/>
      <c r="D3379" s="86"/>
      <c r="E3379" s="101"/>
      <c r="F3379" s="101"/>
      <c r="G3379" s="101"/>
      <c r="H3379" s="101"/>
      <c r="I3379" s="101">
        <f t="shared" si="206"/>
        <v>0</v>
      </c>
      <c r="J3379" s="101"/>
      <c r="K3379" s="101"/>
      <c r="L3379" s="101"/>
      <c r="M3379" s="101"/>
      <c r="N3379" s="101">
        <f t="shared" si="207"/>
        <v>0</v>
      </c>
      <c r="O3379" s="408">
        <v>46023</v>
      </c>
      <c r="P3379" s="408">
        <v>46387</v>
      </c>
      <c r="Q3379" s="168">
        <v>0.1</v>
      </c>
      <c r="R3379" s="91" t="s">
        <v>66</v>
      </c>
      <c r="S3379" s="91"/>
      <c r="T3379" s="91"/>
      <c r="U3379" s="102"/>
    </row>
    <row r="3380" spans="1:21" s="22" customFormat="1" ht="38.15" customHeight="1" outlineLevel="1" x14ac:dyDescent="0.35">
      <c r="A3380" s="83" t="s">
        <v>4670</v>
      </c>
      <c r="B3380" s="148" t="s">
        <v>1311</v>
      </c>
      <c r="C3380" s="85"/>
      <c r="D3380" s="86"/>
      <c r="E3380" s="101"/>
      <c r="F3380" s="101"/>
      <c r="G3380" s="101"/>
      <c r="H3380" s="101"/>
      <c r="I3380" s="101">
        <f t="shared" si="206"/>
        <v>0</v>
      </c>
      <c r="J3380" s="101"/>
      <c r="K3380" s="101"/>
      <c r="L3380" s="101"/>
      <c r="M3380" s="101"/>
      <c r="N3380" s="101">
        <f t="shared" si="207"/>
        <v>0</v>
      </c>
      <c r="O3380" s="408">
        <v>46023</v>
      </c>
      <c r="P3380" s="408">
        <v>46387</v>
      </c>
      <c r="Q3380" s="168">
        <v>0.05</v>
      </c>
      <c r="R3380" s="91" t="s">
        <v>66</v>
      </c>
      <c r="S3380" s="91"/>
      <c r="T3380" s="91"/>
      <c r="U3380" s="102"/>
    </row>
    <row r="3381" spans="1:21" s="22" customFormat="1" ht="38.15" customHeight="1" outlineLevel="1" x14ac:dyDescent="0.35">
      <c r="A3381" s="83" t="s">
        <v>4671</v>
      </c>
      <c r="B3381" s="85" t="s">
        <v>1303</v>
      </c>
      <c r="C3381" s="85"/>
      <c r="D3381" s="86"/>
      <c r="E3381" s="101"/>
      <c r="F3381" s="101"/>
      <c r="G3381" s="101"/>
      <c r="H3381" s="101"/>
      <c r="I3381" s="101">
        <f t="shared" si="206"/>
        <v>0</v>
      </c>
      <c r="J3381" s="101"/>
      <c r="K3381" s="101"/>
      <c r="L3381" s="101"/>
      <c r="M3381" s="101"/>
      <c r="N3381" s="101">
        <f t="shared" si="207"/>
        <v>0</v>
      </c>
      <c r="O3381" s="408">
        <v>46023</v>
      </c>
      <c r="P3381" s="408">
        <v>46387</v>
      </c>
      <c r="Q3381" s="168">
        <v>0.15</v>
      </c>
      <c r="R3381" s="91" t="s">
        <v>66</v>
      </c>
      <c r="S3381" s="91"/>
      <c r="T3381" s="91"/>
      <c r="U3381" s="102"/>
    </row>
    <row r="3382" spans="1:21" s="22" customFormat="1" ht="24" customHeight="1" outlineLevel="1" x14ac:dyDescent="0.35">
      <c r="A3382" s="83" t="s">
        <v>4672</v>
      </c>
      <c r="B3382" s="148" t="s">
        <v>1192</v>
      </c>
      <c r="C3382" s="85"/>
      <c r="D3382" s="86"/>
      <c r="E3382" s="101"/>
      <c r="F3382" s="101"/>
      <c r="G3382" s="101"/>
      <c r="H3382" s="101"/>
      <c r="I3382" s="101">
        <f t="shared" si="206"/>
        <v>0</v>
      </c>
      <c r="J3382" s="101"/>
      <c r="K3382" s="101"/>
      <c r="L3382" s="101"/>
      <c r="M3382" s="101"/>
      <c r="N3382" s="101">
        <f t="shared" si="207"/>
        <v>0</v>
      </c>
      <c r="O3382" s="408">
        <v>46023</v>
      </c>
      <c r="P3382" s="408">
        <v>46387</v>
      </c>
      <c r="Q3382" s="168">
        <v>0.5</v>
      </c>
      <c r="R3382" s="91" t="s">
        <v>66</v>
      </c>
      <c r="S3382" s="91"/>
      <c r="T3382" s="91"/>
      <c r="U3382" s="102"/>
    </row>
    <row r="3383" spans="1:21" s="22" customFormat="1" ht="23.4" customHeight="1" outlineLevel="1" x14ac:dyDescent="0.35">
      <c r="A3383" s="83" t="s">
        <v>4673</v>
      </c>
      <c r="B3383" s="148" t="s">
        <v>1306</v>
      </c>
      <c r="C3383" s="85"/>
      <c r="D3383" s="86"/>
      <c r="E3383" s="101">
        <v>500000</v>
      </c>
      <c r="F3383" s="101"/>
      <c r="G3383" s="101"/>
      <c r="H3383" s="101"/>
      <c r="I3383" s="101">
        <v>500000</v>
      </c>
      <c r="J3383" s="101">
        <v>500000</v>
      </c>
      <c r="K3383" s="101"/>
      <c r="L3383" s="101"/>
      <c r="M3383" s="101"/>
      <c r="N3383" s="101">
        <v>500000</v>
      </c>
      <c r="O3383" s="408">
        <v>46023</v>
      </c>
      <c r="P3383" s="408">
        <v>46387</v>
      </c>
      <c r="Q3383" s="168">
        <v>0.2</v>
      </c>
      <c r="R3383" s="91" t="s">
        <v>66</v>
      </c>
      <c r="S3383" s="91"/>
      <c r="T3383" s="91"/>
      <c r="U3383" s="102"/>
    </row>
    <row r="3384" spans="1:21" s="22" customFormat="1" ht="23.4" customHeight="1" outlineLevel="1" x14ac:dyDescent="0.35">
      <c r="A3384" s="63" t="s">
        <v>4674</v>
      </c>
      <c r="B3384" s="163" t="s">
        <v>4675</v>
      </c>
      <c r="C3384" s="64"/>
      <c r="D3384" s="113"/>
      <c r="E3384" s="65">
        <f>E3389</f>
        <v>0</v>
      </c>
      <c r="F3384" s="65"/>
      <c r="G3384" s="65"/>
      <c r="H3384" s="65"/>
      <c r="I3384" s="65">
        <f t="shared" ref="I3384:I3447" si="208">SUM(E3384:H3384)</f>
        <v>0</v>
      </c>
      <c r="J3384" s="65">
        <f>J3389</f>
        <v>0</v>
      </c>
      <c r="K3384" s="65"/>
      <c r="L3384" s="65"/>
      <c r="M3384" s="65"/>
      <c r="N3384" s="65">
        <f t="shared" ref="N3384:N3447" si="209">SUM(J3384:M3384)</f>
        <v>0</v>
      </c>
      <c r="O3384" s="164">
        <v>46205</v>
      </c>
      <c r="P3384" s="164">
        <v>46387</v>
      </c>
      <c r="Q3384" s="68"/>
      <c r="R3384" s="69" t="s">
        <v>66</v>
      </c>
      <c r="S3384" s="71"/>
      <c r="T3384" s="71"/>
      <c r="U3384" s="147"/>
    </row>
    <row r="3385" spans="1:21" s="22" customFormat="1" ht="23.4" customHeight="1" outlineLevel="1" x14ac:dyDescent="0.35">
      <c r="A3385" s="83" t="s">
        <v>4676</v>
      </c>
      <c r="B3385" s="84" t="s">
        <v>3966</v>
      </c>
      <c r="C3385" s="85"/>
      <c r="D3385" s="86"/>
      <c r="E3385" s="101"/>
      <c r="F3385" s="101"/>
      <c r="G3385" s="101"/>
      <c r="H3385" s="101"/>
      <c r="I3385" s="123">
        <f t="shared" si="208"/>
        <v>0</v>
      </c>
      <c r="J3385" s="101"/>
      <c r="K3385" s="101"/>
      <c r="L3385" s="101"/>
      <c r="M3385" s="101"/>
      <c r="N3385" s="123">
        <f t="shared" si="209"/>
        <v>0</v>
      </c>
      <c r="O3385" s="88">
        <v>46205</v>
      </c>
      <c r="P3385" s="88">
        <v>46206</v>
      </c>
      <c r="Q3385" s="144">
        <v>0.05</v>
      </c>
      <c r="R3385" s="91" t="s">
        <v>66</v>
      </c>
      <c r="S3385" s="91"/>
      <c r="T3385" s="91"/>
      <c r="U3385" s="102"/>
    </row>
    <row r="3386" spans="1:21" s="22" customFormat="1" ht="22.5" customHeight="1" outlineLevel="1" x14ac:dyDescent="0.35">
      <c r="A3386" s="83" t="s">
        <v>4677</v>
      </c>
      <c r="B3386" s="84" t="s">
        <v>4341</v>
      </c>
      <c r="C3386" s="85"/>
      <c r="D3386" s="86"/>
      <c r="E3386" s="101"/>
      <c r="F3386" s="101"/>
      <c r="G3386" s="101"/>
      <c r="H3386" s="101"/>
      <c r="I3386" s="123">
        <f t="shared" si="208"/>
        <v>0</v>
      </c>
      <c r="J3386" s="101"/>
      <c r="K3386" s="101"/>
      <c r="L3386" s="101"/>
      <c r="M3386" s="101"/>
      <c r="N3386" s="123">
        <f t="shared" si="209"/>
        <v>0</v>
      </c>
      <c r="O3386" s="88">
        <v>46217</v>
      </c>
      <c r="P3386" s="88">
        <v>46221</v>
      </c>
      <c r="Q3386" s="144">
        <v>0.25</v>
      </c>
      <c r="R3386" s="91" t="s">
        <v>66</v>
      </c>
      <c r="S3386" s="91"/>
      <c r="T3386" s="91"/>
      <c r="U3386" s="102"/>
    </row>
    <row r="3387" spans="1:21" s="22" customFormat="1" ht="22.5" customHeight="1" outlineLevel="1" x14ac:dyDescent="0.35">
      <c r="A3387" s="83" t="s">
        <v>4678</v>
      </c>
      <c r="B3387" s="84" t="s">
        <v>4679</v>
      </c>
      <c r="C3387" s="85"/>
      <c r="D3387" s="86"/>
      <c r="E3387" s="101"/>
      <c r="F3387" s="101"/>
      <c r="G3387" s="101"/>
      <c r="H3387" s="101"/>
      <c r="I3387" s="123">
        <f t="shared" si="208"/>
        <v>0</v>
      </c>
      <c r="J3387" s="101"/>
      <c r="K3387" s="101"/>
      <c r="L3387" s="101"/>
      <c r="M3387" s="101"/>
      <c r="N3387" s="123">
        <f t="shared" si="209"/>
        <v>0</v>
      </c>
      <c r="O3387" s="88">
        <v>46221</v>
      </c>
      <c r="P3387" s="88">
        <v>46225</v>
      </c>
      <c r="Q3387" s="144">
        <v>0.4</v>
      </c>
      <c r="R3387" s="91" t="s">
        <v>66</v>
      </c>
      <c r="S3387" s="91"/>
      <c r="T3387" s="91"/>
      <c r="U3387" s="102"/>
    </row>
    <row r="3388" spans="1:21" s="22" customFormat="1" ht="22.5" customHeight="1" outlineLevel="1" x14ac:dyDescent="0.35">
      <c r="A3388" s="83" t="s">
        <v>4680</v>
      </c>
      <c r="B3388" s="84" t="s">
        <v>4681</v>
      </c>
      <c r="C3388" s="85"/>
      <c r="D3388" s="86"/>
      <c r="E3388" s="101"/>
      <c r="F3388" s="101"/>
      <c r="G3388" s="101"/>
      <c r="H3388" s="101"/>
      <c r="I3388" s="123">
        <f t="shared" si="208"/>
        <v>0</v>
      </c>
      <c r="J3388" s="101"/>
      <c r="K3388" s="101"/>
      <c r="L3388" s="101"/>
      <c r="M3388" s="101"/>
      <c r="N3388" s="123">
        <f t="shared" si="209"/>
        <v>0</v>
      </c>
      <c r="O3388" s="88">
        <v>46257</v>
      </c>
      <c r="P3388" s="88">
        <v>46259</v>
      </c>
      <c r="Q3388" s="144">
        <v>0.15</v>
      </c>
      <c r="R3388" s="91" t="s">
        <v>66</v>
      </c>
      <c r="S3388" s="91"/>
      <c r="T3388" s="91"/>
      <c r="U3388" s="102"/>
    </row>
    <row r="3389" spans="1:21" s="22" customFormat="1" ht="36.9" customHeight="1" outlineLevel="1" x14ac:dyDescent="0.35">
      <c r="A3389" s="83" t="s">
        <v>4682</v>
      </c>
      <c r="B3389" s="84" t="s">
        <v>4683</v>
      </c>
      <c r="C3389" s="85"/>
      <c r="D3389" s="86"/>
      <c r="E3389" s="101"/>
      <c r="F3389" s="101"/>
      <c r="G3389" s="101"/>
      <c r="H3389" s="101"/>
      <c r="I3389" s="123">
        <f t="shared" si="208"/>
        <v>0</v>
      </c>
      <c r="J3389" s="101"/>
      <c r="K3389" s="101"/>
      <c r="L3389" s="101"/>
      <c r="M3389" s="101"/>
      <c r="N3389" s="123">
        <f t="shared" si="209"/>
        <v>0</v>
      </c>
      <c r="O3389" s="88">
        <v>46273</v>
      </c>
      <c r="P3389" s="88">
        <v>46273</v>
      </c>
      <c r="Q3389" s="144">
        <v>0.1</v>
      </c>
      <c r="R3389" s="91" t="s">
        <v>66</v>
      </c>
      <c r="S3389" s="91"/>
      <c r="T3389" s="91"/>
      <c r="U3389" s="102"/>
    </row>
    <row r="3390" spans="1:21" s="22" customFormat="1" ht="36.65" customHeight="1" outlineLevel="1" x14ac:dyDescent="0.35">
      <c r="A3390" s="83" t="s">
        <v>4684</v>
      </c>
      <c r="B3390" s="84" t="s">
        <v>4685</v>
      </c>
      <c r="C3390" s="85"/>
      <c r="D3390" s="86"/>
      <c r="E3390" s="101"/>
      <c r="F3390" s="101"/>
      <c r="G3390" s="101"/>
      <c r="H3390" s="101"/>
      <c r="I3390" s="123">
        <f t="shared" si="208"/>
        <v>0</v>
      </c>
      <c r="J3390" s="101"/>
      <c r="K3390" s="101"/>
      <c r="L3390" s="101"/>
      <c r="M3390" s="101"/>
      <c r="N3390" s="123">
        <f t="shared" si="209"/>
        <v>0</v>
      </c>
      <c r="O3390" s="88">
        <v>46274</v>
      </c>
      <c r="P3390" s="88">
        <v>46274</v>
      </c>
      <c r="Q3390" s="144">
        <v>0.05</v>
      </c>
      <c r="R3390" s="91" t="s">
        <v>66</v>
      </c>
      <c r="S3390" s="91"/>
      <c r="T3390" s="91"/>
      <c r="U3390" s="102"/>
    </row>
    <row r="3391" spans="1:21" s="22" customFormat="1" ht="36.65" customHeight="1" outlineLevel="1" x14ac:dyDescent="0.35">
      <c r="A3391" s="63" t="s">
        <v>4686</v>
      </c>
      <c r="B3391" s="112" t="s">
        <v>4687</v>
      </c>
      <c r="C3391" s="64"/>
      <c r="D3391" s="113"/>
      <c r="E3391" s="65">
        <v>0</v>
      </c>
      <c r="F3391" s="65"/>
      <c r="G3391" s="66"/>
      <c r="H3391" s="65"/>
      <c r="I3391" s="65">
        <f t="shared" si="208"/>
        <v>0</v>
      </c>
      <c r="J3391" s="65">
        <v>0</v>
      </c>
      <c r="K3391" s="65"/>
      <c r="L3391" s="66"/>
      <c r="M3391" s="65"/>
      <c r="N3391" s="65">
        <f t="shared" si="209"/>
        <v>0</v>
      </c>
      <c r="O3391" s="67"/>
      <c r="P3391" s="67"/>
      <c r="Q3391" s="68"/>
      <c r="R3391" s="69" t="s">
        <v>4688</v>
      </c>
      <c r="S3391" s="70" t="s">
        <v>22</v>
      </c>
      <c r="T3391" s="71" t="s">
        <v>4689</v>
      </c>
      <c r="U3391" s="72"/>
    </row>
    <row r="3392" spans="1:21" s="22" customFormat="1" ht="36.65" customHeight="1" outlineLevel="1" x14ac:dyDescent="0.35">
      <c r="A3392" s="83" t="s">
        <v>4690</v>
      </c>
      <c r="B3392" s="148" t="s">
        <v>4691</v>
      </c>
      <c r="C3392" s="148"/>
      <c r="D3392" s="148"/>
      <c r="E3392" s="227"/>
      <c r="F3392" s="227"/>
      <c r="G3392" s="227"/>
      <c r="H3392" s="227"/>
      <c r="I3392" s="227">
        <f t="shared" si="208"/>
        <v>0</v>
      </c>
      <c r="J3392" s="227"/>
      <c r="K3392" s="227"/>
      <c r="L3392" s="227"/>
      <c r="M3392" s="227"/>
      <c r="N3392" s="227">
        <f t="shared" si="209"/>
        <v>0</v>
      </c>
      <c r="O3392" s="88"/>
      <c r="P3392" s="88"/>
      <c r="Q3392" s="409">
        <v>0.3</v>
      </c>
      <c r="R3392" s="410" t="s">
        <v>4688</v>
      </c>
      <c r="S3392" s="410" t="s">
        <v>22</v>
      </c>
      <c r="T3392" s="410" t="s">
        <v>1103</v>
      </c>
      <c r="U3392" s="392"/>
    </row>
    <row r="3393" spans="1:21" s="22" customFormat="1" ht="27.65" customHeight="1" outlineLevel="1" x14ac:dyDescent="0.35">
      <c r="A3393" s="83" t="s">
        <v>4692</v>
      </c>
      <c r="B3393" s="148" t="s">
        <v>4693</v>
      </c>
      <c r="C3393" s="148"/>
      <c r="D3393" s="148"/>
      <c r="E3393" s="227"/>
      <c r="F3393" s="227"/>
      <c r="G3393" s="227"/>
      <c r="H3393" s="227"/>
      <c r="I3393" s="227">
        <f t="shared" si="208"/>
        <v>0</v>
      </c>
      <c r="J3393" s="227"/>
      <c r="K3393" s="227"/>
      <c r="L3393" s="227"/>
      <c r="M3393" s="227"/>
      <c r="N3393" s="227">
        <f t="shared" si="209"/>
        <v>0</v>
      </c>
      <c r="O3393" s="88"/>
      <c r="P3393" s="88"/>
      <c r="Q3393" s="409">
        <v>0.7</v>
      </c>
      <c r="R3393" s="410" t="s">
        <v>4688</v>
      </c>
      <c r="S3393" s="410" t="s">
        <v>22</v>
      </c>
      <c r="T3393" s="410" t="s">
        <v>1103</v>
      </c>
      <c r="U3393" s="392"/>
    </row>
    <row r="3394" spans="1:21" s="22" customFormat="1" ht="27.65" customHeight="1" outlineLevel="1" x14ac:dyDescent="0.35">
      <c r="A3394" s="83" t="s">
        <v>4694</v>
      </c>
      <c r="B3394" s="148" t="s">
        <v>4695</v>
      </c>
      <c r="C3394" s="148"/>
      <c r="D3394" s="148"/>
      <c r="E3394" s="227"/>
      <c r="F3394" s="227"/>
      <c r="G3394" s="227"/>
      <c r="H3394" s="227"/>
      <c r="I3394" s="227">
        <f t="shared" si="208"/>
        <v>0</v>
      </c>
      <c r="J3394" s="227"/>
      <c r="K3394" s="227"/>
      <c r="L3394" s="227"/>
      <c r="M3394" s="227"/>
      <c r="N3394" s="227">
        <f t="shared" si="209"/>
        <v>0</v>
      </c>
      <c r="O3394" s="88"/>
      <c r="P3394" s="88"/>
      <c r="Q3394" s="409">
        <v>0.2</v>
      </c>
      <c r="R3394" s="410" t="s">
        <v>4688</v>
      </c>
      <c r="S3394" s="410" t="s">
        <v>22</v>
      </c>
      <c r="T3394" s="410"/>
      <c r="U3394" s="392"/>
    </row>
    <row r="3395" spans="1:21" s="22" customFormat="1" ht="27.65" customHeight="1" outlineLevel="1" x14ac:dyDescent="0.35">
      <c r="A3395" s="83" t="s">
        <v>4696</v>
      </c>
      <c r="B3395" s="148" t="s">
        <v>4695</v>
      </c>
      <c r="C3395" s="148"/>
      <c r="D3395" s="148"/>
      <c r="E3395" s="227"/>
      <c r="F3395" s="227"/>
      <c r="G3395" s="227"/>
      <c r="H3395" s="227"/>
      <c r="I3395" s="227">
        <f t="shared" si="208"/>
        <v>0</v>
      </c>
      <c r="J3395" s="227"/>
      <c r="K3395" s="227"/>
      <c r="L3395" s="227"/>
      <c r="M3395" s="227"/>
      <c r="N3395" s="227">
        <f t="shared" si="209"/>
        <v>0</v>
      </c>
      <c r="O3395" s="88"/>
      <c r="P3395" s="88"/>
      <c r="Q3395" s="409">
        <v>0.2</v>
      </c>
      <c r="R3395" s="410" t="s">
        <v>4688</v>
      </c>
      <c r="S3395" s="410" t="s">
        <v>22</v>
      </c>
      <c r="T3395" s="410"/>
      <c r="U3395" s="392"/>
    </row>
    <row r="3396" spans="1:21" s="22" customFormat="1" ht="27.65" customHeight="1" outlineLevel="1" x14ac:dyDescent="0.35">
      <c r="A3396" s="63" t="s">
        <v>4697</v>
      </c>
      <c r="B3396" s="112" t="s">
        <v>4698</v>
      </c>
      <c r="C3396" s="112"/>
      <c r="D3396" s="112"/>
      <c r="E3396" s="189"/>
      <c r="F3396" s="189"/>
      <c r="G3396" s="189"/>
      <c r="H3396" s="189"/>
      <c r="I3396" s="189">
        <f t="shared" si="208"/>
        <v>0</v>
      </c>
      <c r="J3396" s="189"/>
      <c r="K3396" s="189"/>
      <c r="L3396" s="189"/>
      <c r="M3396" s="189"/>
      <c r="N3396" s="189">
        <f t="shared" si="209"/>
        <v>0</v>
      </c>
      <c r="O3396" s="127"/>
      <c r="P3396" s="127"/>
      <c r="Q3396" s="68"/>
      <c r="R3396" s="71" t="s">
        <v>4688</v>
      </c>
      <c r="S3396" s="112" t="s">
        <v>22</v>
      </c>
      <c r="T3396" s="112" t="s">
        <v>1103</v>
      </c>
      <c r="U3396" s="128"/>
    </row>
    <row r="3397" spans="1:21" s="22" customFormat="1" ht="21.9" customHeight="1" outlineLevel="1" x14ac:dyDescent="0.35">
      <c r="A3397" s="83" t="s">
        <v>4699</v>
      </c>
      <c r="B3397" s="148" t="s">
        <v>4700</v>
      </c>
      <c r="C3397" s="148"/>
      <c r="D3397" s="148"/>
      <c r="E3397" s="227"/>
      <c r="F3397" s="227"/>
      <c r="G3397" s="227"/>
      <c r="H3397" s="227"/>
      <c r="I3397" s="227">
        <f t="shared" si="208"/>
        <v>0</v>
      </c>
      <c r="J3397" s="227"/>
      <c r="K3397" s="227"/>
      <c r="L3397" s="227"/>
      <c r="M3397" s="227"/>
      <c r="N3397" s="227">
        <f t="shared" si="209"/>
        <v>0</v>
      </c>
      <c r="O3397" s="88"/>
      <c r="P3397" s="88"/>
      <c r="Q3397" s="409">
        <v>0.4</v>
      </c>
      <c r="R3397" s="410" t="s">
        <v>4688</v>
      </c>
      <c r="S3397" s="410" t="s">
        <v>22</v>
      </c>
      <c r="T3397" s="410" t="s">
        <v>4689</v>
      </c>
      <c r="U3397" s="392"/>
    </row>
    <row r="3398" spans="1:21" s="22" customFormat="1" ht="21.9" customHeight="1" outlineLevel="1" x14ac:dyDescent="0.35">
      <c r="A3398" s="83" t="s">
        <v>4701</v>
      </c>
      <c r="B3398" s="148" t="s">
        <v>4702</v>
      </c>
      <c r="C3398" s="148"/>
      <c r="D3398" s="148"/>
      <c r="E3398" s="227"/>
      <c r="F3398" s="227"/>
      <c r="G3398" s="227"/>
      <c r="H3398" s="227"/>
      <c r="I3398" s="227">
        <f t="shared" si="208"/>
        <v>0</v>
      </c>
      <c r="J3398" s="227"/>
      <c r="K3398" s="227"/>
      <c r="L3398" s="227"/>
      <c r="M3398" s="227"/>
      <c r="N3398" s="227">
        <f t="shared" si="209"/>
        <v>0</v>
      </c>
      <c r="O3398" s="88"/>
      <c r="P3398" s="88"/>
      <c r="Q3398" s="409">
        <v>0.6</v>
      </c>
      <c r="R3398" s="410" t="s">
        <v>4688</v>
      </c>
      <c r="S3398" s="410" t="s">
        <v>22</v>
      </c>
      <c r="T3398" s="410" t="s">
        <v>1103</v>
      </c>
      <c r="U3398" s="392"/>
    </row>
    <row r="3399" spans="1:21" s="22" customFormat="1" ht="21.9" customHeight="1" outlineLevel="1" x14ac:dyDescent="0.35">
      <c r="A3399" s="63" t="s">
        <v>4703</v>
      </c>
      <c r="B3399" s="112" t="s">
        <v>4704</v>
      </c>
      <c r="C3399" s="112"/>
      <c r="D3399" s="112"/>
      <c r="E3399" s="189"/>
      <c r="F3399" s="189"/>
      <c r="G3399" s="189"/>
      <c r="H3399" s="189"/>
      <c r="I3399" s="189">
        <f t="shared" si="208"/>
        <v>0</v>
      </c>
      <c r="J3399" s="189"/>
      <c r="K3399" s="189"/>
      <c r="L3399" s="189"/>
      <c r="M3399" s="189"/>
      <c r="N3399" s="189">
        <f t="shared" si="209"/>
        <v>0</v>
      </c>
      <c r="O3399" s="127"/>
      <c r="P3399" s="127"/>
      <c r="Q3399" s="68"/>
      <c r="R3399" s="71" t="s">
        <v>4688</v>
      </c>
      <c r="S3399" s="112" t="s">
        <v>22</v>
      </c>
      <c r="T3399" s="112" t="s">
        <v>1103</v>
      </c>
      <c r="U3399" s="128"/>
    </row>
    <row r="3400" spans="1:21" s="22" customFormat="1" ht="21.9" customHeight="1" outlineLevel="1" x14ac:dyDescent="0.35">
      <c r="A3400" s="83" t="s">
        <v>4705</v>
      </c>
      <c r="B3400" s="148" t="s">
        <v>4706</v>
      </c>
      <c r="C3400" s="148"/>
      <c r="D3400" s="148"/>
      <c r="E3400" s="227"/>
      <c r="F3400" s="227"/>
      <c r="G3400" s="227"/>
      <c r="H3400" s="227"/>
      <c r="I3400" s="227">
        <f t="shared" si="208"/>
        <v>0</v>
      </c>
      <c r="J3400" s="227"/>
      <c r="K3400" s="227"/>
      <c r="L3400" s="227"/>
      <c r="M3400" s="227"/>
      <c r="N3400" s="227">
        <f t="shared" si="209"/>
        <v>0</v>
      </c>
      <c r="O3400" s="88"/>
      <c r="P3400" s="88"/>
      <c r="Q3400" s="409">
        <v>0.3</v>
      </c>
      <c r="R3400" s="410" t="s">
        <v>4688</v>
      </c>
      <c r="S3400" s="410" t="s">
        <v>22</v>
      </c>
      <c r="T3400" s="410" t="s">
        <v>4689</v>
      </c>
      <c r="U3400" s="392"/>
    </row>
    <row r="3401" spans="1:21" s="22" customFormat="1" ht="21.9" customHeight="1" outlineLevel="1" x14ac:dyDescent="0.35">
      <c r="A3401" s="83" t="s">
        <v>4707</v>
      </c>
      <c r="B3401" s="148" t="s">
        <v>4708</v>
      </c>
      <c r="C3401" s="148"/>
      <c r="D3401" s="148"/>
      <c r="E3401" s="227"/>
      <c r="F3401" s="227"/>
      <c r="G3401" s="227"/>
      <c r="H3401" s="227"/>
      <c r="I3401" s="227">
        <f t="shared" si="208"/>
        <v>0</v>
      </c>
      <c r="J3401" s="227"/>
      <c r="K3401" s="227"/>
      <c r="L3401" s="227"/>
      <c r="M3401" s="227"/>
      <c r="N3401" s="227">
        <f t="shared" si="209"/>
        <v>0</v>
      </c>
      <c r="O3401" s="88"/>
      <c r="P3401" s="88"/>
      <c r="Q3401" s="409">
        <v>0.6</v>
      </c>
      <c r="R3401" s="410" t="s">
        <v>4688</v>
      </c>
      <c r="S3401" s="410" t="s">
        <v>22</v>
      </c>
      <c r="T3401" s="410" t="s">
        <v>1103</v>
      </c>
      <c r="U3401" s="392"/>
    </row>
    <row r="3402" spans="1:21" s="22" customFormat="1" ht="21.9" customHeight="1" outlineLevel="1" x14ac:dyDescent="0.35">
      <c r="A3402" s="83" t="s">
        <v>4709</v>
      </c>
      <c r="B3402" s="148" t="s">
        <v>4710</v>
      </c>
      <c r="C3402" s="148"/>
      <c r="D3402" s="148"/>
      <c r="E3402" s="227"/>
      <c r="F3402" s="227"/>
      <c r="G3402" s="227"/>
      <c r="H3402" s="227"/>
      <c r="I3402" s="227">
        <f t="shared" si="208"/>
        <v>0</v>
      </c>
      <c r="J3402" s="227"/>
      <c r="K3402" s="227"/>
      <c r="L3402" s="227"/>
      <c r="M3402" s="227"/>
      <c r="N3402" s="227">
        <f t="shared" si="209"/>
        <v>0</v>
      </c>
      <c r="O3402" s="88"/>
      <c r="P3402" s="88"/>
      <c r="Q3402" s="409">
        <v>0.1</v>
      </c>
      <c r="R3402" s="410" t="s">
        <v>4688</v>
      </c>
      <c r="S3402" s="410" t="s">
        <v>22</v>
      </c>
      <c r="T3402" s="410" t="s">
        <v>1103</v>
      </c>
      <c r="U3402" s="392"/>
    </row>
    <row r="3403" spans="1:21" s="22" customFormat="1" ht="29.15" customHeight="1" outlineLevel="1" x14ac:dyDescent="0.35">
      <c r="A3403" s="63" t="s">
        <v>4711</v>
      </c>
      <c r="B3403" s="112" t="s">
        <v>4712</v>
      </c>
      <c r="C3403" s="112"/>
      <c r="D3403" s="112"/>
      <c r="E3403" s="189"/>
      <c r="F3403" s="189"/>
      <c r="G3403" s="189"/>
      <c r="H3403" s="189"/>
      <c r="I3403" s="189">
        <f t="shared" si="208"/>
        <v>0</v>
      </c>
      <c r="J3403" s="189"/>
      <c r="K3403" s="189"/>
      <c r="L3403" s="189"/>
      <c r="M3403" s="189"/>
      <c r="N3403" s="189">
        <f t="shared" si="209"/>
        <v>0</v>
      </c>
      <c r="O3403" s="127"/>
      <c r="P3403" s="127"/>
      <c r="Q3403" s="68"/>
      <c r="R3403" s="71" t="s">
        <v>4688</v>
      </c>
      <c r="S3403" s="112" t="s">
        <v>22</v>
      </c>
      <c r="T3403" s="112" t="s">
        <v>4689</v>
      </c>
      <c r="U3403" s="128"/>
    </row>
    <row r="3404" spans="1:21" s="22" customFormat="1" ht="30" customHeight="1" outlineLevel="1" x14ac:dyDescent="0.35">
      <c r="A3404" s="83" t="s">
        <v>4713</v>
      </c>
      <c r="B3404" s="148" t="s">
        <v>4714</v>
      </c>
      <c r="C3404" s="148"/>
      <c r="D3404" s="148"/>
      <c r="E3404" s="227"/>
      <c r="F3404" s="227"/>
      <c r="G3404" s="227"/>
      <c r="H3404" s="227"/>
      <c r="I3404" s="227">
        <f t="shared" si="208"/>
        <v>0</v>
      </c>
      <c r="J3404" s="227"/>
      <c r="K3404" s="227"/>
      <c r="L3404" s="227"/>
      <c r="M3404" s="227"/>
      <c r="N3404" s="227">
        <f t="shared" si="209"/>
        <v>0</v>
      </c>
      <c r="O3404" s="88"/>
      <c r="P3404" s="88"/>
      <c r="Q3404" s="409">
        <v>0.3</v>
      </c>
      <c r="R3404" s="410" t="s">
        <v>4688</v>
      </c>
      <c r="S3404" s="410" t="s">
        <v>22</v>
      </c>
      <c r="T3404" s="410" t="s">
        <v>1103</v>
      </c>
      <c r="U3404" s="392"/>
    </row>
    <row r="3405" spans="1:21" s="22" customFormat="1" ht="30" customHeight="1" outlineLevel="1" x14ac:dyDescent="0.35">
      <c r="A3405" s="83" t="s">
        <v>4715</v>
      </c>
      <c r="B3405" s="148" t="s">
        <v>4716</v>
      </c>
      <c r="C3405" s="148"/>
      <c r="D3405" s="148"/>
      <c r="E3405" s="227"/>
      <c r="F3405" s="227"/>
      <c r="G3405" s="227"/>
      <c r="H3405" s="227"/>
      <c r="I3405" s="227">
        <f t="shared" si="208"/>
        <v>0</v>
      </c>
      <c r="J3405" s="227"/>
      <c r="K3405" s="227"/>
      <c r="L3405" s="227"/>
      <c r="M3405" s="227"/>
      <c r="N3405" s="227">
        <f t="shared" si="209"/>
        <v>0</v>
      </c>
      <c r="O3405" s="88"/>
      <c r="P3405" s="88"/>
      <c r="Q3405" s="409">
        <v>0.7</v>
      </c>
      <c r="R3405" s="410" t="s">
        <v>4688</v>
      </c>
      <c r="S3405" s="410" t="s">
        <v>22</v>
      </c>
      <c r="T3405" s="410" t="s">
        <v>1103</v>
      </c>
      <c r="U3405" s="392"/>
    </row>
    <row r="3406" spans="1:21" s="22" customFormat="1" ht="45.65" customHeight="1" outlineLevel="1" x14ac:dyDescent="0.35">
      <c r="A3406" s="63" t="s">
        <v>4717</v>
      </c>
      <c r="B3406" s="112" t="s">
        <v>4718</v>
      </c>
      <c r="C3406" s="64"/>
      <c r="D3406" s="113"/>
      <c r="E3406" s="65">
        <v>0</v>
      </c>
      <c r="F3406" s="65"/>
      <c r="G3406" s="66"/>
      <c r="H3406" s="65"/>
      <c r="I3406" s="65">
        <f t="shared" si="208"/>
        <v>0</v>
      </c>
      <c r="J3406" s="65">
        <v>0</v>
      </c>
      <c r="K3406" s="65"/>
      <c r="L3406" s="66"/>
      <c r="M3406" s="65"/>
      <c r="N3406" s="65">
        <f t="shared" si="209"/>
        <v>0</v>
      </c>
      <c r="O3406" s="67"/>
      <c r="P3406" s="67"/>
      <c r="Q3406" s="68"/>
      <c r="R3406" s="69" t="s">
        <v>4688</v>
      </c>
      <c r="S3406" s="70" t="s">
        <v>22</v>
      </c>
      <c r="T3406" s="71" t="s">
        <v>4689</v>
      </c>
      <c r="U3406" s="72"/>
    </row>
    <row r="3407" spans="1:21" s="22" customFormat="1" ht="30" customHeight="1" outlineLevel="1" x14ac:dyDescent="0.35">
      <c r="A3407" s="83" t="s">
        <v>4719</v>
      </c>
      <c r="B3407" s="148" t="s">
        <v>4720</v>
      </c>
      <c r="C3407" s="148"/>
      <c r="D3407" s="148"/>
      <c r="E3407" s="227"/>
      <c r="F3407" s="227"/>
      <c r="G3407" s="227"/>
      <c r="H3407" s="227"/>
      <c r="I3407" s="227">
        <f t="shared" si="208"/>
        <v>0</v>
      </c>
      <c r="J3407" s="227"/>
      <c r="K3407" s="227"/>
      <c r="L3407" s="227"/>
      <c r="M3407" s="227"/>
      <c r="N3407" s="227">
        <f t="shared" si="209"/>
        <v>0</v>
      </c>
      <c r="O3407" s="88"/>
      <c r="P3407" s="88"/>
      <c r="Q3407" s="409">
        <v>0.3</v>
      </c>
      <c r="R3407" s="410" t="s">
        <v>4688</v>
      </c>
      <c r="S3407" s="410" t="s">
        <v>22</v>
      </c>
      <c r="T3407" s="410" t="s">
        <v>1103</v>
      </c>
      <c r="U3407" s="392"/>
    </row>
    <row r="3408" spans="1:21" s="22" customFormat="1" ht="30" customHeight="1" outlineLevel="1" x14ac:dyDescent="0.35">
      <c r="A3408" s="83" t="s">
        <v>4721</v>
      </c>
      <c r="B3408" s="148" t="s">
        <v>4722</v>
      </c>
      <c r="C3408" s="148"/>
      <c r="D3408" s="148"/>
      <c r="E3408" s="227"/>
      <c r="F3408" s="227"/>
      <c r="G3408" s="227"/>
      <c r="H3408" s="227"/>
      <c r="I3408" s="227">
        <f t="shared" si="208"/>
        <v>0</v>
      </c>
      <c r="J3408" s="227"/>
      <c r="K3408" s="227"/>
      <c r="L3408" s="227"/>
      <c r="M3408" s="227"/>
      <c r="N3408" s="227">
        <f t="shared" si="209"/>
        <v>0</v>
      </c>
      <c r="O3408" s="88"/>
      <c r="P3408" s="88"/>
      <c r="Q3408" s="409">
        <v>0.6</v>
      </c>
      <c r="R3408" s="410" t="s">
        <v>4688</v>
      </c>
      <c r="S3408" s="410" t="s">
        <v>22</v>
      </c>
      <c r="T3408" s="410" t="s">
        <v>1103</v>
      </c>
      <c r="U3408" s="392"/>
    </row>
    <row r="3409" spans="1:21" s="22" customFormat="1" ht="42" customHeight="1" outlineLevel="1" x14ac:dyDescent="0.35">
      <c r="A3409" s="83" t="s">
        <v>4723</v>
      </c>
      <c r="B3409" s="148" t="s">
        <v>4724</v>
      </c>
      <c r="C3409" s="148"/>
      <c r="D3409" s="148"/>
      <c r="E3409" s="227"/>
      <c r="F3409" s="227"/>
      <c r="G3409" s="227"/>
      <c r="H3409" s="227"/>
      <c r="I3409" s="227">
        <f t="shared" si="208"/>
        <v>0</v>
      </c>
      <c r="J3409" s="227"/>
      <c r="K3409" s="227"/>
      <c r="L3409" s="227"/>
      <c r="M3409" s="227"/>
      <c r="N3409" s="227">
        <f t="shared" si="209"/>
        <v>0</v>
      </c>
      <c r="O3409" s="88"/>
      <c r="P3409" s="88"/>
      <c r="Q3409" s="409">
        <v>0.1</v>
      </c>
      <c r="R3409" s="410" t="s">
        <v>4688</v>
      </c>
      <c r="S3409" s="410" t="s">
        <v>22</v>
      </c>
      <c r="T3409" s="410" t="s">
        <v>4689</v>
      </c>
      <c r="U3409" s="392"/>
    </row>
    <row r="3410" spans="1:21" s="22" customFormat="1" ht="42" customHeight="1" outlineLevel="1" x14ac:dyDescent="0.35">
      <c r="A3410" s="63" t="s">
        <v>4725</v>
      </c>
      <c r="B3410" s="112" t="s">
        <v>4726</v>
      </c>
      <c r="C3410" s="64"/>
      <c r="D3410" s="113"/>
      <c r="E3410" s="65">
        <v>0</v>
      </c>
      <c r="F3410" s="65"/>
      <c r="G3410" s="66"/>
      <c r="H3410" s="65"/>
      <c r="I3410" s="65">
        <f t="shared" si="208"/>
        <v>0</v>
      </c>
      <c r="J3410" s="65">
        <v>0</v>
      </c>
      <c r="K3410" s="65"/>
      <c r="L3410" s="66"/>
      <c r="M3410" s="65"/>
      <c r="N3410" s="65">
        <f t="shared" si="209"/>
        <v>0</v>
      </c>
      <c r="O3410" s="67"/>
      <c r="P3410" s="67"/>
      <c r="Q3410" s="68"/>
      <c r="R3410" s="69" t="s">
        <v>4688</v>
      </c>
      <c r="S3410" s="70" t="s">
        <v>22</v>
      </c>
      <c r="T3410" s="71" t="s">
        <v>1103</v>
      </c>
      <c r="U3410" s="72"/>
    </row>
    <row r="3411" spans="1:21" s="22" customFormat="1" ht="42" customHeight="1" outlineLevel="1" x14ac:dyDescent="0.35">
      <c r="A3411" s="83" t="s">
        <v>4727</v>
      </c>
      <c r="B3411" s="148" t="s">
        <v>4728</v>
      </c>
      <c r="C3411" s="148"/>
      <c r="D3411" s="148"/>
      <c r="E3411" s="227"/>
      <c r="F3411" s="227"/>
      <c r="G3411" s="227"/>
      <c r="H3411" s="227"/>
      <c r="I3411" s="227">
        <f t="shared" si="208"/>
        <v>0</v>
      </c>
      <c r="J3411" s="227"/>
      <c r="K3411" s="227"/>
      <c r="L3411" s="227"/>
      <c r="M3411" s="227"/>
      <c r="N3411" s="227">
        <f t="shared" si="209"/>
        <v>0</v>
      </c>
      <c r="O3411" s="88"/>
      <c r="P3411" s="88"/>
      <c r="Q3411" s="409">
        <v>0.3</v>
      </c>
      <c r="R3411" s="410" t="s">
        <v>4688</v>
      </c>
      <c r="S3411" s="410" t="s">
        <v>22</v>
      </c>
      <c r="T3411" s="410" t="s">
        <v>1103</v>
      </c>
      <c r="U3411" s="392"/>
    </row>
    <row r="3412" spans="1:21" s="22" customFormat="1" ht="56.4" customHeight="1" outlineLevel="1" x14ac:dyDescent="0.35">
      <c r="A3412" s="83" t="s">
        <v>4729</v>
      </c>
      <c r="B3412" s="148" t="s">
        <v>4722</v>
      </c>
      <c r="C3412" s="148"/>
      <c r="D3412" s="148"/>
      <c r="E3412" s="227"/>
      <c r="F3412" s="227"/>
      <c r="G3412" s="227"/>
      <c r="H3412" s="227"/>
      <c r="I3412" s="227">
        <f t="shared" si="208"/>
        <v>0</v>
      </c>
      <c r="J3412" s="227"/>
      <c r="K3412" s="227"/>
      <c r="L3412" s="227"/>
      <c r="M3412" s="227"/>
      <c r="N3412" s="227">
        <f t="shared" si="209"/>
        <v>0</v>
      </c>
      <c r="O3412" s="88"/>
      <c r="P3412" s="88"/>
      <c r="Q3412" s="409">
        <v>0.6</v>
      </c>
      <c r="R3412" s="410" t="s">
        <v>4688</v>
      </c>
      <c r="S3412" s="410" t="s">
        <v>22</v>
      </c>
      <c r="T3412" s="410" t="s">
        <v>4689</v>
      </c>
      <c r="U3412" s="392"/>
    </row>
    <row r="3413" spans="1:21" s="22" customFormat="1" ht="54" customHeight="1" outlineLevel="1" x14ac:dyDescent="0.35">
      <c r="A3413" s="83" t="s">
        <v>4730</v>
      </c>
      <c r="B3413" s="148" t="s">
        <v>4731</v>
      </c>
      <c r="C3413" s="148"/>
      <c r="D3413" s="148"/>
      <c r="E3413" s="227"/>
      <c r="F3413" s="227"/>
      <c r="G3413" s="227"/>
      <c r="H3413" s="227"/>
      <c r="I3413" s="227">
        <f t="shared" si="208"/>
        <v>0</v>
      </c>
      <c r="J3413" s="227"/>
      <c r="K3413" s="227"/>
      <c r="L3413" s="227"/>
      <c r="M3413" s="227"/>
      <c r="N3413" s="227">
        <f t="shared" si="209"/>
        <v>0</v>
      </c>
      <c r="O3413" s="88"/>
      <c r="P3413" s="88"/>
      <c r="Q3413" s="409">
        <v>0.1</v>
      </c>
      <c r="R3413" s="410" t="s">
        <v>4688</v>
      </c>
      <c r="S3413" s="410" t="s">
        <v>22</v>
      </c>
      <c r="T3413" s="410" t="s">
        <v>1103</v>
      </c>
      <c r="U3413" s="392"/>
    </row>
    <row r="3414" spans="1:21" s="22" customFormat="1" ht="35.4" customHeight="1" outlineLevel="1" x14ac:dyDescent="0.35">
      <c r="A3414" s="63" t="s">
        <v>4732</v>
      </c>
      <c r="B3414" s="112" t="s">
        <v>4733</v>
      </c>
      <c r="C3414" s="112"/>
      <c r="D3414" s="112"/>
      <c r="E3414" s="189"/>
      <c r="F3414" s="189"/>
      <c r="G3414" s="189"/>
      <c r="H3414" s="189"/>
      <c r="I3414" s="189">
        <f t="shared" si="208"/>
        <v>0</v>
      </c>
      <c r="J3414" s="189"/>
      <c r="K3414" s="189"/>
      <c r="L3414" s="189"/>
      <c r="M3414" s="189"/>
      <c r="N3414" s="189">
        <f t="shared" si="209"/>
        <v>0</v>
      </c>
      <c r="O3414" s="127"/>
      <c r="P3414" s="127"/>
      <c r="Q3414" s="68"/>
      <c r="R3414" s="71" t="s">
        <v>4688</v>
      </c>
      <c r="S3414" s="112" t="s">
        <v>22</v>
      </c>
      <c r="T3414" s="112" t="s">
        <v>1103</v>
      </c>
      <c r="U3414" s="128"/>
    </row>
    <row r="3415" spans="1:21" s="22" customFormat="1" ht="35.4" customHeight="1" outlineLevel="1" x14ac:dyDescent="0.35">
      <c r="A3415" s="83" t="s">
        <v>4734</v>
      </c>
      <c r="B3415" s="148" t="s">
        <v>4735</v>
      </c>
      <c r="C3415" s="148"/>
      <c r="D3415" s="148"/>
      <c r="E3415" s="227"/>
      <c r="F3415" s="227"/>
      <c r="G3415" s="227"/>
      <c r="H3415" s="227"/>
      <c r="I3415" s="227">
        <f t="shared" si="208"/>
        <v>0</v>
      </c>
      <c r="J3415" s="227"/>
      <c r="K3415" s="227"/>
      <c r="L3415" s="227"/>
      <c r="M3415" s="227"/>
      <c r="N3415" s="227">
        <f t="shared" si="209"/>
        <v>0</v>
      </c>
      <c r="O3415" s="88"/>
      <c r="P3415" s="88"/>
      <c r="Q3415" s="409">
        <v>0.1</v>
      </c>
      <c r="R3415" s="410" t="s">
        <v>4688</v>
      </c>
      <c r="S3415" s="410" t="s">
        <v>22</v>
      </c>
      <c r="T3415" s="410" t="s">
        <v>1103</v>
      </c>
      <c r="U3415" s="392"/>
    </row>
    <row r="3416" spans="1:21" s="22" customFormat="1" ht="35.4" customHeight="1" outlineLevel="1" x14ac:dyDescent="0.35">
      <c r="A3416" s="83" t="s">
        <v>4736</v>
      </c>
      <c r="B3416" s="148" t="s">
        <v>4737</v>
      </c>
      <c r="C3416" s="148"/>
      <c r="D3416" s="148"/>
      <c r="E3416" s="227"/>
      <c r="F3416" s="227"/>
      <c r="G3416" s="227"/>
      <c r="H3416" s="227"/>
      <c r="I3416" s="227">
        <f t="shared" si="208"/>
        <v>0</v>
      </c>
      <c r="J3416" s="227"/>
      <c r="K3416" s="227"/>
      <c r="L3416" s="227"/>
      <c r="M3416" s="227"/>
      <c r="N3416" s="227">
        <f t="shared" si="209"/>
        <v>0</v>
      </c>
      <c r="O3416" s="88"/>
      <c r="P3416" s="88"/>
      <c r="Q3416" s="409">
        <v>0.1</v>
      </c>
      <c r="R3416" s="410" t="s">
        <v>4688</v>
      </c>
      <c r="S3416" s="410" t="s">
        <v>22</v>
      </c>
      <c r="T3416" s="410" t="s">
        <v>4689</v>
      </c>
      <c r="U3416" s="392"/>
    </row>
    <row r="3417" spans="1:21" s="22" customFormat="1" ht="35.4" customHeight="1" outlineLevel="1" x14ac:dyDescent="0.35">
      <c r="A3417" s="83" t="s">
        <v>4738</v>
      </c>
      <c r="B3417" s="148" t="s">
        <v>4739</v>
      </c>
      <c r="C3417" s="148"/>
      <c r="D3417" s="148"/>
      <c r="E3417" s="227"/>
      <c r="F3417" s="227"/>
      <c r="G3417" s="227"/>
      <c r="H3417" s="227"/>
      <c r="I3417" s="227">
        <f t="shared" si="208"/>
        <v>0</v>
      </c>
      <c r="J3417" s="227"/>
      <c r="K3417" s="227"/>
      <c r="L3417" s="227"/>
      <c r="M3417" s="227"/>
      <c r="N3417" s="227">
        <f t="shared" si="209"/>
        <v>0</v>
      </c>
      <c r="O3417" s="88"/>
      <c r="P3417" s="88"/>
      <c r="Q3417" s="409">
        <v>0.5</v>
      </c>
      <c r="R3417" s="410" t="s">
        <v>4688</v>
      </c>
      <c r="S3417" s="410" t="s">
        <v>22</v>
      </c>
      <c r="T3417" s="410" t="s">
        <v>1103</v>
      </c>
      <c r="U3417" s="392"/>
    </row>
    <row r="3418" spans="1:21" s="22" customFormat="1" ht="35.4" customHeight="1" outlineLevel="1" x14ac:dyDescent="0.35">
      <c r="A3418" s="83" t="s">
        <v>4740</v>
      </c>
      <c r="B3418" s="148" t="s">
        <v>4741</v>
      </c>
      <c r="C3418" s="148"/>
      <c r="D3418" s="148"/>
      <c r="E3418" s="227"/>
      <c r="F3418" s="227"/>
      <c r="G3418" s="227"/>
      <c r="H3418" s="227"/>
      <c r="I3418" s="227">
        <f t="shared" si="208"/>
        <v>0</v>
      </c>
      <c r="J3418" s="227"/>
      <c r="K3418" s="227"/>
      <c r="L3418" s="227"/>
      <c r="M3418" s="227"/>
      <c r="N3418" s="227">
        <f t="shared" si="209"/>
        <v>0</v>
      </c>
      <c r="O3418" s="88"/>
      <c r="P3418" s="88"/>
      <c r="Q3418" s="409">
        <v>0.2</v>
      </c>
      <c r="R3418" s="410" t="s">
        <v>4688</v>
      </c>
      <c r="S3418" s="410" t="s">
        <v>22</v>
      </c>
      <c r="T3418" s="410" t="s">
        <v>1103</v>
      </c>
      <c r="U3418" s="392"/>
    </row>
    <row r="3419" spans="1:21" s="22" customFormat="1" ht="35.4" customHeight="1" outlineLevel="1" x14ac:dyDescent="0.35">
      <c r="A3419" s="83" t="s">
        <v>4742</v>
      </c>
      <c r="B3419" s="148" t="s">
        <v>4743</v>
      </c>
      <c r="C3419" s="148"/>
      <c r="D3419" s="148"/>
      <c r="E3419" s="227"/>
      <c r="F3419" s="227"/>
      <c r="G3419" s="227"/>
      <c r="H3419" s="227"/>
      <c r="I3419" s="227">
        <f t="shared" si="208"/>
        <v>0</v>
      </c>
      <c r="J3419" s="227"/>
      <c r="K3419" s="227"/>
      <c r="L3419" s="227"/>
      <c r="M3419" s="227"/>
      <c r="N3419" s="227">
        <f t="shared" si="209"/>
        <v>0</v>
      </c>
      <c r="O3419" s="88"/>
      <c r="P3419" s="88"/>
      <c r="Q3419" s="409">
        <v>0.1</v>
      </c>
      <c r="R3419" s="410" t="s">
        <v>4688</v>
      </c>
      <c r="S3419" s="410" t="s">
        <v>22</v>
      </c>
      <c r="T3419" s="410" t="s">
        <v>1103</v>
      </c>
      <c r="U3419" s="392"/>
    </row>
    <row r="3420" spans="1:21" s="22" customFormat="1" ht="35.4" customHeight="1" outlineLevel="1" x14ac:dyDescent="0.35">
      <c r="A3420" s="63" t="s">
        <v>4744</v>
      </c>
      <c r="B3420" s="112" t="s">
        <v>4745</v>
      </c>
      <c r="C3420" s="64"/>
      <c r="D3420" s="113"/>
      <c r="E3420" s="65">
        <v>0</v>
      </c>
      <c r="F3420" s="65"/>
      <c r="G3420" s="66"/>
      <c r="H3420" s="65"/>
      <c r="I3420" s="65">
        <f t="shared" si="208"/>
        <v>0</v>
      </c>
      <c r="J3420" s="65">
        <v>0</v>
      </c>
      <c r="K3420" s="65"/>
      <c r="L3420" s="66"/>
      <c r="M3420" s="65"/>
      <c r="N3420" s="65">
        <f t="shared" si="209"/>
        <v>0</v>
      </c>
      <c r="O3420" s="67"/>
      <c r="P3420" s="67"/>
      <c r="Q3420" s="68"/>
      <c r="R3420" s="69" t="s">
        <v>4688</v>
      </c>
      <c r="S3420" s="70" t="s">
        <v>22</v>
      </c>
      <c r="T3420" s="71" t="s">
        <v>1103</v>
      </c>
      <c r="U3420" s="72"/>
    </row>
    <row r="3421" spans="1:21" s="22" customFormat="1" ht="35.4" customHeight="1" outlineLevel="1" x14ac:dyDescent="0.35">
      <c r="A3421" s="83" t="s">
        <v>4746</v>
      </c>
      <c r="B3421" s="148" t="s">
        <v>4747</v>
      </c>
      <c r="C3421" s="148"/>
      <c r="D3421" s="148"/>
      <c r="E3421" s="227"/>
      <c r="F3421" s="227"/>
      <c r="G3421" s="227"/>
      <c r="H3421" s="227"/>
      <c r="I3421" s="227">
        <f t="shared" si="208"/>
        <v>0</v>
      </c>
      <c r="J3421" s="227"/>
      <c r="K3421" s="227"/>
      <c r="L3421" s="227"/>
      <c r="M3421" s="227"/>
      <c r="N3421" s="227">
        <f t="shared" si="209"/>
        <v>0</v>
      </c>
      <c r="O3421" s="88"/>
      <c r="P3421" s="88"/>
      <c r="Q3421" s="409">
        <v>0.1</v>
      </c>
      <c r="R3421" s="410" t="s">
        <v>4688</v>
      </c>
      <c r="S3421" s="410" t="s">
        <v>22</v>
      </c>
      <c r="T3421" s="410" t="s">
        <v>1103</v>
      </c>
      <c r="U3421" s="392"/>
    </row>
    <row r="3422" spans="1:21" s="22" customFormat="1" ht="21.9" customHeight="1" outlineLevel="1" x14ac:dyDescent="0.35">
      <c r="A3422" s="83" t="s">
        <v>4748</v>
      </c>
      <c r="B3422" s="148" t="s">
        <v>4749</v>
      </c>
      <c r="C3422" s="148"/>
      <c r="D3422" s="148"/>
      <c r="E3422" s="227"/>
      <c r="F3422" s="227"/>
      <c r="G3422" s="227"/>
      <c r="H3422" s="227"/>
      <c r="I3422" s="227">
        <f t="shared" si="208"/>
        <v>0</v>
      </c>
      <c r="J3422" s="227"/>
      <c r="K3422" s="227"/>
      <c r="L3422" s="227"/>
      <c r="M3422" s="227"/>
      <c r="N3422" s="227">
        <f t="shared" si="209"/>
        <v>0</v>
      </c>
      <c r="O3422" s="88"/>
      <c r="P3422" s="88"/>
      <c r="Q3422" s="409">
        <v>0.1</v>
      </c>
      <c r="R3422" s="410" t="s">
        <v>4688</v>
      </c>
      <c r="S3422" s="410" t="s">
        <v>22</v>
      </c>
      <c r="T3422" s="410" t="s">
        <v>4689</v>
      </c>
      <c r="U3422" s="392"/>
    </row>
    <row r="3423" spans="1:21" s="22" customFormat="1" ht="50.15" customHeight="1" outlineLevel="1" x14ac:dyDescent="0.35">
      <c r="A3423" s="83" t="s">
        <v>4750</v>
      </c>
      <c r="B3423" s="148" t="s">
        <v>4739</v>
      </c>
      <c r="C3423" s="148"/>
      <c r="D3423" s="148"/>
      <c r="E3423" s="227"/>
      <c r="F3423" s="227"/>
      <c r="G3423" s="227"/>
      <c r="H3423" s="227"/>
      <c r="I3423" s="227">
        <f t="shared" si="208"/>
        <v>0</v>
      </c>
      <c r="J3423" s="227"/>
      <c r="K3423" s="227"/>
      <c r="L3423" s="227"/>
      <c r="M3423" s="227"/>
      <c r="N3423" s="227">
        <f t="shared" si="209"/>
        <v>0</v>
      </c>
      <c r="O3423" s="88"/>
      <c r="P3423" s="88"/>
      <c r="Q3423" s="409">
        <v>0.5</v>
      </c>
      <c r="R3423" s="410" t="s">
        <v>4688</v>
      </c>
      <c r="S3423" s="410" t="s">
        <v>22</v>
      </c>
      <c r="T3423" s="410" t="s">
        <v>1103</v>
      </c>
      <c r="U3423" s="392"/>
    </row>
    <row r="3424" spans="1:21" s="22" customFormat="1" ht="29.15" customHeight="1" outlineLevel="1" x14ac:dyDescent="0.35">
      <c r="A3424" s="83" t="s">
        <v>4751</v>
      </c>
      <c r="B3424" s="148" t="s">
        <v>4741</v>
      </c>
      <c r="C3424" s="148"/>
      <c r="D3424" s="148"/>
      <c r="E3424" s="227"/>
      <c r="F3424" s="227"/>
      <c r="G3424" s="227"/>
      <c r="H3424" s="227"/>
      <c r="I3424" s="227">
        <f t="shared" si="208"/>
        <v>0</v>
      </c>
      <c r="J3424" s="227"/>
      <c r="K3424" s="227"/>
      <c r="L3424" s="227"/>
      <c r="M3424" s="227"/>
      <c r="N3424" s="227">
        <f t="shared" si="209"/>
        <v>0</v>
      </c>
      <c r="O3424" s="88"/>
      <c r="P3424" s="88"/>
      <c r="Q3424" s="409">
        <v>0.2</v>
      </c>
      <c r="R3424" s="410" t="s">
        <v>4688</v>
      </c>
      <c r="S3424" s="410" t="s">
        <v>22</v>
      </c>
      <c r="T3424" s="410" t="s">
        <v>1103</v>
      </c>
      <c r="U3424" s="392"/>
    </row>
    <row r="3425" spans="1:21" s="22" customFormat="1" ht="24" customHeight="1" outlineLevel="1" x14ac:dyDescent="0.35">
      <c r="A3425" s="83" t="s">
        <v>4752</v>
      </c>
      <c r="B3425" s="148" t="s">
        <v>4743</v>
      </c>
      <c r="C3425" s="148"/>
      <c r="D3425" s="148"/>
      <c r="E3425" s="227"/>
      <c r="F3425" s="227"/>
      <c r="G3425" s="227"/>
      <c r="H3425" s="227"/>
      <c r="I3425" s="227">
        <f t="shared" si="208"/>
        <v>0</v>
      </c>
      <c r="J3425" s="227"/>
      <c r="K3425" s="227"/>
      <c r="L3425" s="227"/>
      <c r="M3425" s="227"/>
      <c r="N3425" s="227">
        <f t="shared" si="209"/>
        <v>0</v>
      </c>
      <c r="O3425" s="88"/>
      <c r="P3425" s="88"/>
      <c r="Q3425" s="409">
        <v>0.1</v>
      </c>
      <c r="R3425" s="410" t="s">
        <v>4688</v>
      </c>
      <c r="S3425" s="410" t="s">
        <v>22</v>
      </c>
      <c r="T3425" s="410" t="s">
        <v>1103</v>
      </c>
      <c r="U3425" s="392"/>
    </row>
    <row r="3426" spans="1:21" s="22" customFormat="1" ht="21" customHeight="1" outlineLevel="1" x14ac:dyDescent="0.35">
      <c r="A3426" s="63" t="s">
        <v>4753</v>
      </c>
      <c r="B3426" s="112" t="s">
        <v>4754</v>
      </c>
      <c r="C3426" s="64"/>
      <c r="D3426" s="113"/>
      <c r="E3426" s="65">
        <v>0</v>
      </c>
      <c r="F3426" s="65"/>
      <c r="G3426" s="66"/>
      <c r="H3426" s="65"/>
      <c r="I3426" s="65">
        <f t="shared" si="208"/>
        <v>0</v>
      </c>
      <c r="J3426" s="65">
        <v>0</v>
      </c>
      <c r="K3426" s="65"/>
      <c r="L3426" s="66"/>
      <c r="M3426" s="65"/>
      <c r="N3426" s="65">
        <f t="shared" si="209"/>
        <v>0</v>
      </c>
      <c r="O3426" s="67"/>
      <c r="P3426" s="67"/>
      <c r="Q3426" s="68"/>
      <c r="R3426" s="69" t="s">
        <v>4688</v>
      </c>
      <c r="S3426" s="70" t="s">
        <v>22</v>
      </c>
      <c r="T3426" s="71" t="s">
        <v>1103</v>
      </c>
      <c r="U3426" s="72"/>
    </row>
    <row r="3427" spans="1:21" s="22" customFormat="1" ht="42" outlineLevel="1" x14ac:dyDescent="0.35">
      <c r="A3427" s="83" t="s">
        <v>4755</v>
      </c>
      <c r="B3427" s="148" t="s">
        <v>4756</v>
      </c>
      <c r="C3427" s="148"/>
      <c r="D3427" s="148"/>
      <c r="E3427" s="227"/>
      <c r="F3427" s="227"/>
      <c r="G3427" s="227"/>
      <c r="H3427" s="227"/>
      <c r="I3427" s="227">
        <f t="shared" si="208"/>
        <v>0</v>
      </c>
      <c r="J3427" s="227"/>
      <c r="K3427" s="227"/>
      <c r="L3427" s="227"/>
      <c r="M3427" s="227"/>
      <c r="N3427" s="227">
        <f t="shared" si="209"/>
        <v>0</v>
      </c>
      <c r="O3427" s="88"/>
      <c r="P3427" s="88"/>
      <c r="Q3427" s="409">
        <v>0.3</v>
      </c>
      <c r="R3427" s="410" t="s">
        <v>4688</v>
      </c>
      <c r="S3427" s="410" t="s">
        <v>22</v>
      </c>
      <c r="T3427" s="410" t="s">
        <v>1103</v>
      </c>
      <c r="U3427" s="392"/>
    </row>
    <row r="3428" spans="1:21" s="22" customFormat="1" ht="22.5" customHeight="1" outlineLevel="1" x14ac:dyDescent="0.35">
      <c r="A3428" s="83" t="s">
        <v>4757</v>
      </c>
      <c r="B3428" s="148" t="s">
        <v>4758</v>
      </c>
      <c r="C3428" s="148"/>
      <c r="D3428" s="148"/>
      <c r="E3428" s="227"/>
      <c r="F3428" s="227"/>
      <c r="G3428" s="227"/>
      <c r="H3428" s="227"/>
      <c r="I3428" s="227">
        <f t="shared" si="208"/>
        <v>0</v>
      </c>
      <c r="J3428" s="227"/>
      <c r="K3428" s="227"/>
      <c r="L3428" s="227"/>
      <c r="M3428" s="227"/>
      <c r="N3428" s="227">
        <f t="shared" si="209"/>
        <v>0</v>
      </c>
      <c r="O3428" s="88"/>
      <c r="P3428" s="88"/>
      <c r="Q3428" s="409">
        <v>0.4</v>
      </c>
      <c r="R3428" s="410" t="s">
        <v>4688</v>
      </c>
      <c r="S3428" s="410" t="s">
        <v>22</v>
      </c>
      <c r="T3428" s="410" t="s">
        <v>4689</v>
      </c>
      <c r="U3428" s="392"/>
    </row>
    <row r="3429" spans="1:21" s="22" customFormat="1" ht="50.15" customHeight="1" outlineLevel="1" x14ac:dyDescent="0.35">
      <c r="A3429" s="83" t="s">
        <v>4759</v>
      </c>
      <c r="B3429" s="148" t="s">
        <v>4760</v>
      </c>
      <c r="C3429" s="148"/>
      <c r="D3429" s="148"/>
      <c r="E3429" s="227"/>
      <c r="F3429" s="227"/>
      <c r="G3429" s="227"/>
      <c r="H3429" s="227"/>
      <c r="I3429" s="227">
        <f t="shared" si="208"/>
        <v>0</v>
      </c>
      <c r="J3429" s="227"/>
      <c r="K3429" s="227"/>
      <c r="L3429" s="227"/>
      <c r="M3429" s="227"/>
      <c r="N3429" s="227">
        <f t="shared" si="209"/>
        <v>0</v>
      </c>
      <c r="O3429" s="88"/>
      <c r="P3429" s="88"/>
      <c r="Q3429" s="409">
        <v>0.3</v>
      </c>
      <c r="R3429" s="410" t="s">
        <v>4688</v>
      </c>
      <c r="S3429" s="410" t="s">
        <v>22</v>
      </c>
      <c r="T3429" s="410" t="s">
        <v>1103</v>
      </c>
      <c r="U3429" s="392"/>
    </row>
    <row r="3430" spans="1:21" s="22" customFormat="1" ht="43.5" customHeight="1" outlineLevel="1" x14ac:dyDescent="0.35">
      <c r="A3430" s="63" t="s">
        <v>4761</v>
      </c>
      <c r="B3430" s="112" t="s">
        <v>4762</v>
      </c>
      <c r="C3430" s="64"/>
      <c r="D3430" s="113">
        <v>638401</v>
      </c>
      <c r="E3430" s="65">
        <f>E3437</f>
        <v>1880000</v>
      </c>
      <c r="F3430" s="65"/>
      <c r="G3430" s="66"/>
      <c r="H3430" s="65"/>
      <c r="I3430" s="65">
        <f t="shared" si="208"/>
        <v>1880000</v>
      </c>
      <c r="J3430" s="65">
        <f>J3437</f>
        <v>1880000</v>
      </c>
      <c r="K3430" s="65"/>
      <c r="L3430" s="66"/>
      <c r="M3430" s="65"/>
      <c r="N3430" s="65">
        <f t="shared" si="209"/>
        <v>1880000</v>
      </c>
      <c r="O3430" s="67"/>
      <c r="P3430" s="67"/>
      <c r="Q3430" s="68"/>
      <c r="R3430" s="69" t="s">
        <v>4688</v>
      </c>
      <c r="S3430" s="70" t="s">
        <v>22</v>
      </c>
      <c r="T3430" s="71" t="s">
        <v>1103</v>
      </c>
      <c r="U3430" s="72"/>
    </row>
    <row r="3431" spans="1:21" s="22" customFormat="1" ht="39.65" customHeight="1" outlineLevel="1" x14ac:dyDescent="0.35">
      <c r="A3431" s="83" t="s">
        <v>4763</v>
      </c>
      <c r="B3431" s="148" t="s">
        <v>4764</v>
      </c>
      <c r="C3431" s="148"/>
      <c r="D3431" s="148"/>
      <c r="E3431" s="227" t="s">
        <v>4765</v>
      </c>
      <c r="F3431" s="227"/>
      <c r="G3431" s="227"/>
      <c r="H3431" s="227"/>
      <c r="I3431" s="227">
        <f t="shared" si="208"/>
        <v>0</v>
      </c>
      <c r="J3431" s="227" t="s">
        <v>4765</v>
      </c>
      <c r="K3431" s="227"/>
      <c r="L3431" s="227"/>
      <c r="M3431" s="227"/>
      <c r="N3431" s="227">
        <f t="shared" si="209"/>
        <v>0</v>
      </c>
      <c r="O3431" s="88"/>
      <c r="P3431" s="88"/>
      <c r="Q3431" s="409">
        <v>0.1</v>
      </c>
      <c r="R3431" s="410" t="s">
        <v>4688</v>
      </c>
      <c r="S3431" s="410" t="s">
        <v>22</v>
      </c>
      <c r="T3431" s="410" t="s">
        <v>1103</v>
      </c>
      <c r="U3431" s="392"/>
    </row>
    <row r="3432" spans="1:21" s="22" customFormat="1" ht="36.65" customHeight="1" outlineLevel="1" x14ac:dyDescent="0.35">
      <c r="A3432" s="83" t="s">
        <v>4766</v>
      </c>
      <c r="B3432" s="148" t="s">
        <v>4767</v>
      </c>
      <c r="C3432" s="148"/>
      <c r="D3432" s="148"/>
      <c r="E3432" s="227" t="s">
        <v>4765</v>
      </c>
      <c r="F3432" s="227"/>
      <c r="G3432" s="227"/>
      <c r="H3432" s="227"/>
      <c r="I3432" s="227">
        <f t="shared" si="208"/>
        <v>0</v>
      </c>
      <c r="J3432" s="227" t="s">
        <v>4765</v>
      </c>
      <c r="K3432" s="227"/>
      <c r="L3432" s="227"/>
      <c r="M3432" s="227"/>
      <c r="N3432" s="227">
        <f t="shared" si="209"/>
        <v>0</v>
      </c>
      <c r="O3432" s="88"/>
      <c r="P3432" s="88"/>
      <c r="Q3432" s="409">
        <v>0.05</v>
      </c>
      <c r="R3432" s="410" t="s">
        <v>4688</v>
      </c>
      <c r="S3432" s="410" t="s">
        <v>22</v>
      </c>
      <c r="T3432" s="410" t="s">
        <v>1103</v>
      </c>
      <c r="U3432" s="392"/>
    </row>
    <row r="3433" spans="1:21" s="22" customFormat="1" ht="14" outlineLevel="1" x14ac:dyDescent="0.35">
      <c r="A3433" s="83" t="s">
        <v>4768</v>
      </c>
      <c r="B3433" s="148" t="s">
        <v>4769</v>
      </c>
      <c r="C3433" s="148"/>
      <c r="D3433" s="148"/>
      <c r="E3433" s="227" t="s">
        <v>4765</v>
      </c>
      <c r="F3433" s="227"/>
      <c r="G3433" s="227"/>
      <c r="H3433" s="227"/>
      <c r="I3433" s="227">
        <f t="shared" si="208"/>
        <v>0</v>
      </c>
      <c r="J3433" s="227" t="s">
        <v>4765</v>
      </c>
      <c r="K3433" s="227"/>
      <c r="L3433" s="227"/>
      <c r="M3433" s="227"/>
      <c r="N3433" s="227">
        <f t="shared" si="209"/>
        <v>0</v>
      </c>
      <c r="O3433" s="88"/>
      <c r="P3433" s="88"/>
      <c r="Q3433" s="409">
        <v>0.05</v>
      </c>
      <c r="R3433" s="410" t="s">
        <v>4688</v>
      </c>
      <c r="S3433" s="410" t="s">
        <v>22</v>
      </c>
      <c r="T3433" s="410" t="s">
        <v>1103</v>
      </c>
      <c r="U3433" s="392"/>
    </row>
    <row r="3434" spans="1:21" s="22" customFormat="1" ht="24" customHeight="1" outlineLevel="1" x14ac:dyDescent="0.35">
      <c r="A3434" s="83" t="s">
        <v>4770</v>
      </c>
      <c r="B3434" s="148" t="s">
        <v>4771</v>
      </c>
      <c r="C3434" s="148"/>
      <c r="D3434" s="148"/>
      <c r="E3434" s="227"/>
      <c r="F3434" s="227"/>
      <c r="G3434" s="227"/>
      <c r="H3434" s="227"/>
      <c r="I3434" s="227">
        <f t="shared" si="208"/>
        <v>0</v>
      </c>
      <c r="J3434" s="227"/>
      <c r="K3434" s="227"/>
      <c r="L3434" s="227"/>
      <c r="M3434" s="227"/>
      <c r="N3434" s="227">
        <f t="shared" si="209"/>
        <v>0</v>
      </c>
      <c r="O3434" s="88"/>
      <c r="P3434" s="88"/>
      <c r="Q3434" s="409">
        <v>0.05</v>
      </c>
      <c r="R3434" s="410" t="s">
        <v>4688</v>
      </c>
      <c r="S3434" s="410" t="s">
        <v>22</v>
      </c>
      <c r="T3434" s="410" t="s">
        <v>1103</v>
      </c>
      <c r="U3434" s="392"/>
    </row>
    <row r="3435" spans="1:21" s="22" customFormat="1" ht="47.4" customHeight="1" outlineLevel="1" x14ac:dyDescent="0.35">
      <c r="A3435" s="83" t="s">
        <v>4772</v>
      </c>
      <c r="B3435" s="148" t="s">
        <v>4773</v>
      </c>
      <c r="C3435" s="148"/>
      <c r="D3435" s="148"/>
      <c r="E3435" s="227"/>
      <c r="F3435" s="227"/>
      <c r="G3435" s="227"/>
      <c r="H3435" s="227"/>
      <c r="I3435" s="227">
        <f t="shared" si="208"/>
        <v>0</v>
      </c>
      <c r="J3435" s="227"/>
      <c r="K3435" s="227"/>
      <c r="L3435" s="227"/>
      <c r="M3435" s="227"/>
      <c r="N3435" s="227">
        <f t="shared" si="209"/>
        <v>0</v>
      </c>
      <c r="O3435" s="88"/>
      <c r="P3435" s="88"/>
      <c r="Q3435" s="409">
        <v>0.05</v>
      </c>
      <c r="R3435" s="410" t="s">
        <v>4688</v>
      </c>
      <c r="S3435" s="410" t="s">
        <v>22</v>
      </c>
      <c r="T3435" s="410" t="s">
        <v>1103</v>
      </c>
      <c r="U3435" s="392"/>
    </row>
    <row r="3436" spans="1:21" s="22" customFormat="1" ht="14" outlineLevel="1" x14ac:dyDescent="0.35">
      <c r="A3436" s="83" t="s">
        <v>4774</v>
      </c>
      <c r="B3436" s="148" t="s">
        <v>4775</v>
      </c>
      <c r="C3436" s="148"/>
      <c r="D3436" s="148"/>
      <c r="E3436" s="227"/>
      <c r="F3436" s="227"/>
      <c r="G3436" s="227"/>
      <c r="H3436" s="227"/>
      <c r="I3436" s="227">
        <f t="shared" si="208"/>
        <v>0</v>
      </c>
      <c r="J3436" s="227"/>
      <c r="K3436" s="227"/>
      <c r="L3436" s="227"/>
      <c r="M3436" s="227"/>
      <c r="N3436" s="227">
        <f t="shared" si="209"/>
        <v>0</v>
      </c>
      <c r="O3436" s="88"/>
      <c r="P3436" s="88"/>
      <c r="Q3436" s="409">
        <v>0.15</v>
      </c>
      <c r="R3436" s="410" t="s">
        <v>4688</v>
      </c>
      <c r="S3436" s="410" t="s">
        <v>22</v>
      </c>
      <c r="T3436" s="410" t="s">
        <v>1103</v>
      </c>
      <c r="U3436" s="392"/>
    </row>
    <row r="3437" spans="1:21" s="22" customFormat="1" ht="14" outlineLevel="1" x14ac:dyDescent="0.35">
      <c r="A3437" s="83" t="s">
        <v>4776</v>
      </c>
      <c r="B3437" s="148" t="s">
        <v>4777</v>
      </c>
      <c r="C3437" s="148"/>
      <c r="D3437" s="148"/>
      <c r="E3437" s="227">
        <f>47000*2*5*4</f>
        <v>1880000</v>
      </c>
      <c r="F3437" s="227"/>
      <c r="G3437" s="227"/>
      <c r="H3437" s="227"/>
      <c r="I3437" s="227">
        <f t="shared" si="208"/>
        <v>1880000</v>
      </c>
      <c r="J3437" s="227">
        <f>47000*2*5*4</f>
        <v>1880000</v>
      </c>
      <c r="K3437" s="227"/>
      <c r="L3437" s="227"/>
      <c r="M3437" s="227"/>
      <c r="N3437" s="227">
        <f t="shared" si="209"/>
        <v>1880000</v>
      </c>
      <c r="O3437" s="88"/>
      <c r="P3437" s="88"/>
      <c r="Q3437" s="409">
        <v>0.5</v>
      </c>
      <c r="R3437" s="410" t="s">
        <v>4688</v>
      </c>
      <c r="S3437" s="410" t="s">
        <v>22</v>
      </c>
      <c r="T3437" s="410" t="s">
        <v>1103</v>
      </c>
      <c r="U3437" s="392"/>
    </row>
    <row r="3438" spans="1:21" s="22" customFormat="1" ht="29.15" customHeight="1" outlineLevel="1" x14ac:dyDescent="0.35">
      <c r="A3438" s="83" t="s">
        <v>4778</v>
      </c>
      <c r="B3438" s="148" t="s">
        <v>4779</v>
      </c>
      <c r="C3438" s="148"/>
      <c r="D3438" s="148"/>
      <c r="E3438" s="227"/>
      <c r="F3438" s="227"/>
      <c r="G3438" s="227"/>
      <c r="H3438" s="227"/>
      <c r="I3438" s="227">
        <f t="shared" si="208"/>
        <v>0</v>
      </c>
      <c r="J3438" s="227"/>
      <c r="K3438" s="227"/>
      <c r="L3438" s="227"/>
      <c r="M3438" s="227"/>
      <c r="N3438" s="227">
        <f t="shared" si="209"/>
        <v>0</v>
      </c>
      <c r="O3438" s="88"/>
      <c r="P3438" s="88"/>
      <c r="Q3438" s="409">
        <v>0.05</v>
      </c>
      <c r="R3438" s="410" t="s">
        <v>4688</v>
      </c>
      <c r="S3438" s="410" t="s">
        <v>22</v>
      </c>
      <c r="T3438" s="410" t="s">
        <v>1103</v>
      </c>
      <c r="U3438" s="392"/>
    </row>
    <row r="3439" spans="1:21" s="22" customFormat="1" ht="24.65" customHeight="1" outlineLevel="1" x14ac:dyDescent="0.35">
      <c r="A3439" s="63" t="s">
        <v>4780</v>
      </c>
      <c r="B3439" s="112" t="s">
        <v>4781</v>
      </c>
      <c r="C3439" s="64"/>
      <c r="D3439" s="113">
        <v>638401</v>
      </c>
      <c r="E3439" s="65">
        <f>E3442</f>
        <v>564000</v>
      </c>
      <c r="F3439" s="65"/>
      <c r="G3439" s="66"/>
      <c r="H3439" s="65"/>
      <c r="I3439" s="65">
        <f t="shared" si="208"/>
        <v>564000</v>
      </c>
      <c r="J3439" s="65">
        <f>J3442</f>
        <v>564000</v>
      </c>
      <c r="K3439" s="65"/>
      <c r="L3439" s="66"/>
      <c r="M3439" s="65"/>
      <c r="N3439" s="65">
        <f t="shared" si="209"/>
        <v>564000</v>
      </c>
      <c r="O3439" s="67"/>
      <c r="P3439" s="67"/>
      <c r="Q3439" s="68"/>
      <c r="R3439" s="69" t="s">
        <v>4688</v>
      </c>
      <c r="S3439" s="70" t="s">
        <v>22</v>
      </c>
      <c r="T3439" s="71" t="s">
        <v>1103</v>
      </c>
      <c r="U3439" s="72"/>
    </row>
    <row r="3440" spans="1:21" s="22" customFormat="1" ht="51" customHeight="1" outlineLevel="1" x14ac:dyDescent="0.35">
      <c r="A3440" s="83" t="s">
        <v>4782</v>
      </c>
      <c r="B3440" s="148" t="s">
        <v>4783</v>
      </c>
      <c r="C3440" s="148"/>
      <c r="D3440" s="148"/>
      <c r="E3440" s="227"/>
      <c r="F3440" s="227"/>
      <c r="G3440" s="227"/>
      <c r="H3440" s="227"/>
      <c r="I3440" s="227">
        <f t="shared" si="208"/>
        <v>0</v>
      </c>
      <c r="J3440" s="227"/>
      <c r="K3440" s="227"/>
      <c r="L3440" s="227"/>
      <c r="M3440" s="227"/>
      <c r="N3440" s="227">
        <f t="shared" si="209"/>
        <v>0</v>
      </c>
      <c r="O3440" s="88"/>
      <c r="P3440" s="88"/>
      <c r="Q3440" s="409">
        <v>0.2</v>
      </c>
      <c r="R3440" s="410" t="s">
        <v>4688</v>
      </c>
      <c r="S3440" s="410" t="s">
        <v>22</v>
      </c>
      <c r="T3440" s="410" t="s">
        <v>1103</v>
      </c>
      <c r="U3440" s="392"/>
    </row>
    <row r="3441" spans="1:21" s="22" customFormat="1" ht="39.9" customHeight="1" outlineLevel="1" x14ac:dyDescent="0.35">
      <c r="A3441" s="83" t="s">
        <v>4784</v>
      </c>
      <c r="B3441" s="148" t="s">
        <v>4785</v>
      </c>
      <c r="C3441" s="148"/>
      <c r="D3441" s="148"/>
      <c r="E3441" s="227"/>
      <c r="F3441" s="227"/>
      <c r="G3441" s="227"/>
      <c r="H3441" s="227"/>
      <c r="I3441" s="227">
        <f t="shared" si="208"/>
        <v>0</v>
      </c>
      <c r="J3441" s="227"/>
      <c r="K3441" s="227"/>
      <c r="L3441" s="227"/>
      <c r="M3441" s="227"/>
      <c r="N3441" s="227">
        <f t="shared" si="209"/>
        <v>0</v>
      </c>
      <c r="O3441" s="88"/>
      <c r="P3441" s="88"/>
      <c r="Q3441" s="409">
        <v>0.3</v>
      </c>
      <c r="R3441" s="410" t="s">
        <v>4688</v>
      </c>
      <c r="S3441" s="410" t="s">
        <v>22</v>
      </c>
      <c r="T3441" s="410" t="s">
        <v>1103</v>
      </c>
      <c r="U3441" s="392"/>
    </row>
    <row r="3442" spans="1:21" s="22" customFormat="1" ht="42.65" customHeight="1" outlineLevel="1" x14ac:dyDescent="0.35">
      <c r="A3442" s="83" t="s">
        <v>4786</v>
      </c>
      <c r="B3442" s="148" t="s">
        <v>4787</v>
      </c>
      <c r="C3442" s="148"/>
      <c r="D3442" s="148"/>
      <c r="E3442" s="227">
        <f>47000*2*3*2</f>
        <v>564000</v>
      </c>
      <c r="F3442" s="227"/>
      <c r="G3442" s="227"/>
      <c r="H3442" s="227"/>
      <c r="I3442" s="227">
        <f t="shared" si="208"/>
        <v>564000</v>
      </c>
      <c r="J3442" s="227">
        <f>47000*2*3*2</f>
        <v>564000</v>
      </c>
      <c r="K3442" s="227"/>
      <c r="L3442" s="227"/>
      <c r="M3442" s="227"/>
      <c r="N3442" s="227">
        <f t="shared" si="209"/>
        <v>564000</v>
      </c>
      <c r="O3442" s="88"/>
      <c r="P3442" s="88"/>
      <c r="Q3442" s="409">
        <v>0.3</v>
      </c>
      <c r="R3442" s="410" t="s">
        <v>4688</v>
      </c>
      <c r="S3442" s="410" t="s">
        <v>22</v>
      </c>
      <c r="T3442" s="410" t="s">
        <v>1103</v>
      </c>
      <c r="U3442" s="392"/>
    </row>
    <row r="3443" spans="1:21" ht="23.4" customHeight="1" outlineLevel="1" x14ac:dyDescent="0.35">
      <c r="A3443" s="83" t="s">
        <v>4788</v>
      </c>
      <c r="B3443" s="148" t="s">
        <v>4789</v>
      </c>
      <c r="C3443" s="148"/>
      <c r="D3443" s="148"/>
      <c r="E3443" s="227"/>
      <c r="F3443" s="227"/>
      <c r="G3443" s="227"/>
      <c r="H3443" s="227"/>
      <c r="I3443" s="227">
        <f t="shared" si="208"/>
        <v>0</v>
      </c>
      <c r="J3443" s="227"/>
      <c r="K3443" s="227"/>
      <c r="L3443" s="227"/>
      <c r="M3443" s="227"/>
      <c r="N3443" s="227">
        <f t="shared" si="209"/>
        <v>0</v>
      </c>
      <c r="O3443" s="88"/>
      <c r="P3443" s="88"/>
      <c r="Q3443" s="409">
        <v>0.2</v>
      </c>
      <c r="R3443" s="410" t="s">
        <v>4688</v>
      </c>
      <c r="S3443" s="410" t="s">
        <v>22</v>
      </c>
      <c r="T3443" s="410" t="s">
        <v>1103</v>
      </c>
      <c r="U3443" s="392"/>
    </row>
    <row r="3444" spans="1:21" ht="30.9" customHeight="1" outlineLevel="1" x14ac:dyDescent="0.35">
      <c r="A3444" s="63" t="s">
        <v>4790</v>
      </c>
      <c r="B3444" s="112" t="s">
        <v>4791</v>
      </c>
      <c r="C3444" s="112"/>
      <c r="D3444" s="112"/>
      <c r="E3444" s="189">
        <v>0</v>
      </c>
      <c r="F3444" s="189"/>
      <c r="G3444" s="189"/>
      <c r="H3444" s="189"/>
      <c r="I3444" s="189">
        <f t="shared" si="208"/>
        <v>0</v>
      </c>
      <c r="J3444" s="189">
        <v>0</v>
      </c>
      <c r="K3444" s="189"/>
      <c r="L3444" s="189"/>
      <c r="M3444" s="189"/>
      <c r="N3444" s="189">
        <f t="shared" si="209"/>
        <v>0</v>
      </c>
      <c r="O3444" s="127"/>
      <c r="P3444" s="127"/>
      <c r="Q3444" s="68"/>
      <c r="R3444" s="71" t="s">
        <v>4688</v>
      </c>
      <c r="S3444" s="112" t="s">
        <v>22</v>
      </c>
      <c r="T3444" s="112" t="s">
        <v>1103</v>
      </c>
      <c r="U3444" s="128"/>
    </row>
    <row r="3445" spans="1:21" ht="22.5" customHeight="1" outlineLevel="1" x14ac:dyDescent="0.35">
      <c r="A3445" s="83" t="s">
        <v>4792</v>
      </c>
      <c r="B3445" s="148" t="s">
        <v>4793</v>
      </c>
      <c r="C3445" s="148"/>
      <c r="D3445" s="148"/>
      <c r="E3445" s="227"/>
      <c r="F3445" s="227"/>
      <c r="G3445" s="227"/>
      <c r="H3445" s="227"/>
      <c r="I3445" s="227">
        <f t="shared" si="208"/>
        <v>0</v>
      </c>
      <c r="J3445" s="227"/>
      <c r="K3445" s="227"/>
      <c r="L3445" s="227"/>
      <c r="M3445" s="227"/>
      <c r="N3445" s="227">
        <f t="shared" si="209"/>
        <v>0</v>
      </c>
      <c r="O3445" s="88"/>
      <c r="P3445" s="88"/>
      <c r="Q3445" s="409">
        <v>0.5</v>
      </c>
      <c r="R3445" s="410" t="s">
        <v>4688</v>
      </c>
      <c r="S3445" s="410" t="s">
        <v>22</v>
      </c>
      <c r="T3445" s="410" t="s">
        <v>1103</v>
      </c>
      <c r="U3445" s="392"/>
    </row>
    <row r="3446" spans="1:21" ht="22.5" customHeight="1" outlineLevel="1" x14ac:dyDescent="0.35">
      <c r="A3446" s="83" t="s">
        <v>4794</v>
      </c>
      <c r="B3446" s="148" t="s">
        <v>4795</v>
      </c>
      <c r="C3446" s="148"/>
      <c r="D3446" s="148"/>
      <c r="E3446" s="227"/>
      <c r="F3446" s="227"/>
      <c r="G3446" s="227"/>
      <c r="H3446" s="227"/>
      <c r="I3446" s="227">
        <f t="shared" si="208"/>
        <v>0</v>
      </c>
      <c r="J3446" s="227"/>
      <c r="K3446" s="227"/>
      <c r="L3446" s="227"/>
      <c r="M3446" s="227"/>
      <c r="N3446" s="227">
        <f t="shared" si="209"/>
        <v>0</v>
      </c>
      <c r="O3446" s="88"/>
      <c r="P3446" s="88"/>
      <c r="Q3446" s="409">
        <v>0.5</v>
      </c>
      <c r="R3446" s="410" t="s">
        <v>4688</v>
      </c>
      <c r="S3446" s="410" t="s">
        <v>22</v>
      </c>
      <c r="T3446" s="410" t="s">
        <v>4689</v>
      </c>
      <c r="U3446" s="392"/>
    </row>
    <row r="3447" spans="1:21" ht="22.5" customHeight="1" outlineLevel="1" x14ac:dyDescent="0.35">
      <c r="A3447" s="83" t="s">
        <v>4796</v>
      </c>
      <c r="B3447" s="148" t="s">
        <v>4797</v>
      </c>
      <c r="C3447" s="148"/>
      <c r="D3447" s="148"/>
      <c r="E3447" s="227"/>
      <c r="F3447" s="227"/>
      <c r="G3447" s="227"/>
      <c r="H3447" s="227"/>
      <c r="I3447" s="227">
        <f t="shared" si="208"/>
        <v>0</v>
      </c>
      <c r="J3447" s="227"/>
      <c r="K3447" s="227"/>
      <c r="L3447" s="227"/>
      <c r="M3447" s="227"/>
      <c r="N3447" s="227">
        <f t="shared" si="209"/>
        <v>0</v>
      </c>
      <c r="O3447" s="88"/>
      <c r="P3447" s="88"/>
      <c r="Q3447" s="409"/>
      <c r="R3447" s="410" t="s">
        <v>4688</v>
      </c>
      <c r="S3447" s="410" t="s">
        <v>22</v>
      </c>
      <c r="T3447" s="410" t="s">
        <v>1103</v>
      </c>
      <c r="U3447" s="392"/>
    </row>
    <row r="3448" spans="1:21" ht="46.5" customHeight="1" outlineLevel="1" x14ac:dyDescent="0.35">
      <c r="A3448" s="63" t="s">
        <v>4798</v>
      </c>
      <c r="B3448" s="112" t="s">
        <v>4799</v>
      </c>
      <c r="C3448" s="112"/>
      <c r="D3448" s="112"/>
      <c r="E3448" s="189"/>
      <c r="F3448" s="189"/>
      <c r="G3448" s="189"/>
      <c r="H3448" s="189"/>
      <c r="I3448" s="189">
        <f t="shared" ref="I3448:I3466" si="210">SUM(E3448:H3448)</f>
        <v>0</v>
      </c>
      <c r="J3448" s="189"/>
      <c r="K3448" s="189"/>
      <c r="L3448" s="189"/>
      <c r="M3448" s="189"/>
      <c r="N3448" s="189">
        <f t="shared" ref="N3448:N3466" si="211">SUM(J3448:M3448)</f>
        <v>0</v>
      </c>
      <c r="O3448" s="127"/>
      <c r="P3448" s="127"/>
      <c r="Q3448" s="68"/>
      <c r="R3448" s="71" t="s">
        <v>4688</v>
      </c>
      <c r="S3448" s="112" t="s">
        <v>22</v>
      </c>
      <c r="T3448" s="112" t="s">
        <v>4689</v>
      </c>
      <c r="U3448" s="128"/>
    </row>
    <row r="3449" spans="1:21" ht="32.4" customHeight="1" outlineLevel="1" x14ac:dyDescent="0.35">
      <c r="A3449" s="83" t="s">
        <v>4800</v>
      </c>
      <c r="B3449" s="148" t="s">
        <v>4801</v>
      </c>
      <c r="C3449" s="148"/>
      <c r="D3449" s="148"/>
      <c r="E3449" s="227"/>
      <c r="F3449" s="227"/>
      <c r="G3449" s="227"/>
      <c r="H3449" s="227"/>
      <c r="I3449" s="227">
        <f t="shared" si="210"/>
        <v>0</v>
      </c>
      <c r="J3449" s="227"/>
      <c r="K3449" s="227"/>
      <c r="L3449" s="227"/>
      <c r="M3449" s="227"/>
      <c r="N3449" s="227">
        <f t="shared" si="211"/>
        <v>0</v>
      </c>
      <c r="O3449" s="88"/>
      <c r="P3449" s="88"/>
      <c r="Q3449" s="409">
        <v>0.3</v>
      </c>
      <c r="R3449" s="410" t="s">
        <v>4688</v>
      </c>
      <c r="S3449" s="410" t="s">
        <v>22</v>
      </c>
      <c r="T3449" s="410" t="s">
        <v>1103</v>
      </c>
      <c r="U3449" s="392"/>
    </row>
    <row r="3450" spans="1:21" ht="40.5" customHeight="1" outlineLevel="1" x14ac:dyDescent="0.35">
      <c r="A3450" s="83" t="s">
        <v>4802</v>
      </c>
      <c r="B3450" s="148" t="s">
        <v>4803</v>
      </c>
      <c r="C3450" s="148"/>
      <c r="D3450" s="148"/>
      <c r="E3450" s="227"/>
      <c r="F3450" s="227"/>
      <c r="G3450" s="227"/>
      <c r="H3450" s="227"/>
      <c r="I3450" s="227">
        <f t="shared" si="210"/>
        <v>0</v>
      </c>
      <c r="J3450" s="227"/>
      <c r="K3450" s="227"/>
      <c r="L3450" s="227"/>
      <c r="M3450" s="227"/>
      <c r="N3450" s="227">
        <f t="shared" si="211"/>
        <v>0</v>
      </c>
      <c r="O3450" s="88"/>
      <c r="P3450" s="88"/>
      <c r="Q3450" s="409">
        <v>0.5</v>
      </c>
      <c r="R3450" s="410" t="s">
        <v>4688</v>
      </c>
      <c r="S3450" s="410" t="s">
        <v>22</v>
      </c>
      <c r="T3450" s="410" t="s">
        <v>1103</v>
      </c>
      <c r="U3450" s="392"/>
    </row>
    <row r="3451" spans="1:21" ht="22.5" customHeight="1" outlineLevel="1" x14ac:dyDescent="0.35">
      <c r="A3451" s="83" t="s">
        <v>4804</v>
      </c>
      <c r="B3451" s="148" t="s">
        <v>4805</v>
      </c>
      <c r="C3451" s="148"/>
      <c r="D3451" s="148"/>
      <c r="E3451" s="227"/>
      <c r="F3451" s="227"/>
      <c r="G3451" s="227"/>
      <c r="H3451" s="227"/>
      <c r="I3451" s="227">
        <f t="shared" si="210"/>
        <v>0</v>
      </c>
      <c r="J3451" s="227"/>
      <c r="K3451" s="227"/>
      <c r="L3451" s="227"/>
      <c r="M3451" s="227"/>
      <c r="N3451" s="227">
        <f t="shared" si="211"/>
        <v>0</v>
      </c>
      <c r="O3451" s="88"/>
      <c r="P3451" s="88"/>
      <c r="Q3451" s="409">
        <v>0.2</v>
      </c>
      <c r="R3451" s="410" t="s">
        <v>4688</v>
      </c>
      <c r="S3451" s="410" t="s">
        <v>22</v>
      </c>
      <c r="T3451" s="410" t="s">
        <v>1103</v>
      </c>
      <c r="U3451" s="392"/>
    </row>
    <row r="3452" spans="1:21" ht="42.65" customHeight="1" outlineLevel="1" x14ac:dyDescent="0.35">
      <c r="A3452" s="63" t="s">
        <v>4806</v>
      </c>
      <c r="B3452" s="112" t="s">
        <v>4807</v>
      </c>
      <c r="C3452" s="112"/>
      <c r="D3452" s="112">
        <v>633001</v>
      </c>
      <c r="E3452" s="189">
        <f>E3455</f>
        <v>15810000</v>
      </c>
      <c r="F3452" s="189"/>
      <c r="G3452" s="189"/>
      <c r="H3452" s="189"/>
      <c r="I3452" s="189">
        <f t="shared" si="210"/>
        <v>15810000</v>
      </c>
      <c r="J3452" s="65">
        <f>J3455</f>
        <v>15810000</v>
      </c>
      <c r="K3452" s="189"/>
      <c r="L3452" s="189"/>
      <c r="M3452" s="189"/>
      <c r="N3452" s="189">
        <f t="shared" si="211"/>
        <v>15810000</v>
      </c>
      <c r="O3452" s="127"/>
      <c r="P3452" s="127"/>
      <c r="Q3452" s="68"/>
      <c r="R3452" s="71" t="s">
        <v>1579</v>
      </c>
      <c r="S3452" s="71" t="s">
        <v>22</v>
      </c>
      <c r="T3452" s="71" t="s">
        <v>1103</v>
      </c>
      <c r="U3452" s="128"/>
    </row>
    <row r="3453" spans="1:21" ht="51.65" customHeight="1" outlineLevel="1" x14ac:dyDescent="0.35">
      <c r="A3453" s="83" t="s">
        <v>4808</v>
      </c>
      <c r="B3453" s="148" t="s">
        <v>4809</v>
      </c>
      <c r="C3453" s="148"/>
      <c r="D3453" s="148"/>
      <c r="E3453" s="227"/>
      <c r="F3453" s="227"/>
      <c r="G3453" s="227"/>
      <c r="H3453" s="227"/>
      <c r="I3453" s="227">
        <f t="shared" si="210"/>
        <v>0</v>
      </c>
      <c r="J3453" s="227"/>
      <c r="K3453" s="227"/>
      <c r="L3453" s="227"/>
      <c r="M3453" s="227"/>
      <c r="N3453" s="227">
        <f t="shared" si="211"/>
        <v>0</v>
      </c>
      <c r="O3453" s="88"/>
      <c r="P3453" s="88"/>
      <c r="Q3453" s="409">
        <v>0.2</v>
      </c>
      <c r="R3453" s="410" t="s">
        <v>4688</v>
      </c>
      <c r="S3453" s="410" t="s">
        <v>22</v>
      </c>
      <c r="T3453" s="410" t="s">
        <v>4689</v>
      </c>
      <c r="U3453" s="392"/>
    </row>
    <row r="3454" spans="1:21" ht="42" outlineLevel="1" x14ac:dyDescent="0.35">
      <c r="A3454" s="83" t="s">
        <v>4810</v>
      </c>
      <c r="B3454" s="148" t="s">
        <v>4811</v>
      </c>
      <c r="C3454" s="148"/>
      <c r="D3454" s="148"/>
      <c r="E3454" s="227"/>
      <c r="F3454" s="227"/>
      <c r="G3454" s="227"/>
      <c r="H3454" s="227"/>
      <c r="I3454" s="227">
        <f t="shared" si="210"/>
        <v>0</v>
      </c>
      <c r="J3454" s="227"/>
      <c r="K3454" s="227"/>
      <c r="L3454" s="227"/>
      <c r="M3454" s="227"/>
      <c r="N3454" s="227">
        <f t="shared" si="211"/>
        <v>0</v>
      </c>
      <c r="O3454" s="88"/>
      <c r="P3454" s="88"/>
      <c r="Q3454" s="409">
        <v>0.2</v>
      </c>
      <c r="R3454" s="410" t="s">
        <v>4688</v>
      </c>
      <c r="S3454" s="410" t="s">
        <v>22</v>
      </c>
      <c r="T3454" s="410" t="s">
        <v>1103</v>
      </c>
      <c r="U3454" s="392"/>
    </row>
    <row r="3455" spans="1:21" ht="40.5" customHeight="1" outlineLevel="1" x14ac:dyDescent="0.35">
      <c r="A3455" s="83" t="s">
        <v>4812</v>
      </c>
      <c r="B3455" s="148" t="s">
        <v>4813</v>
      </c>
      <c r="C3455" s="148"/>
      <c r="D3455" s="148"/>
      <c r="E3455" s="227">
        <v>15810000</v>
      </c>
      <c r="F3455" s="227"/>
      <c r="G3455" s="227"/>
      <c r="H3455" s="227"/>
      <c r="I3455" s="227">
        <f t="shared" si="210"/>
        <v>15810000</v>
      </c>
      <c r="J3455" s="227">
        <v>15810000</v>
      </c>
      <c r="K3455" s="227"/>
      <c r="L3455" s="227"/>
      <c r="M3455" s="227"/>
      <c r="N3455" s="227">
        <f t="shared" si="211"/>
        <v>15810000</v>
      </c>
      <c r="O3455" s="88"/>
      <c r="P3455" s="88"/>
      <c r="Q3455" s="409">
        <v>0.4</v>
      </c>
      <c r="R3455" s="410" t="s">
        <v>4688</v>
      </c>
      <c r="S3455" s="410" t="s">
        <v>22</v>
      </c>
      <c r="T3455" s="410" t="s">
        <v>1103</v>
      </c>
      <c r="U3455" s="392"/>
    </row>
    <row r="3456" spans="1:21" ht="23.4" customHeight="1" outlineLevel="1" x14ac:dyDescent="0.35">
      <c r="A3456" s="83" t="s">
        <v>4814</v>
      </c>
      <c r="B3456" s="148" t="s">
        <v>4815</v>
      </c>
      <c r="C3456" s="148"/>
      <c r="D3456" s="148"/>
      <c r="E3456" s="227"/>
      <c r="F3456" s="227"/>
      <c r="G3456" s="227"/>
      <c r="H3456" s="227"/>
      <c r="I3456" s="227">
        <f t="shared" si="210"/>
        <v>0</v>
      </c>
      <c r="J3456" s="227"/>
      <c r="K3456" s="227"/>
      <c r="L3456" s="227"/>
      <c r="M3456" s="227"/>
      <c r="N3456" s="227">
        <f t="shared" si="211"/>
        <v>0</v>
      </c>
      <c r="O3456" s="88"/>
      <c r="P3456" s="88"/>
      <c r="Q3456" s="409">
        <v>0.2</v>
      </c>
      <c r="R3456" s="410" t="s">
        <v>4688</v>
      </c>
      <c r="S3456" s="410" t="s">
        <v>22</v>
      </c>
      <c r="T3456" s="410" t="s">
        <v>4689</v>
      </c>
      <c r="U3456" s="392"/>
    </row>
    <row r="3457" spans="1:21" ht="32.4" customHeight="1" outlineLevel="1" x14ac:dyDescent="0.35">
      <c r="A3457" s="63" t="s">
        <v>4816</v>
      </c>
      <c r="B3457" s="112" t="s">
        <v>4817</v>
      </c>
      <c r="C3457" s="112"/>
      <c r="D3457" s="112"/>
      <c r="E3457" s="189"/>
      <c r="F3457" s="189"/>
      <c r="G3457" s="189"/>
      <c r="H3457" s="189"/>
      <c r="I3457" s="189">
        <f t="shared" si="210"/>
        <v>0</v>
      </c>
      <c r="J3457" s="189"/>
      <c r="K3457" s="189"/>
      <c r="L3457" s="189"/>
      <c r="M3457" s="189"/>
      <c r="N3457" s="189">
        <f t="shared" si="211"/>
        <v>0</v>
      </c>
      <c r="O3457" s="127"/>
      <c r="P3457" s="127"/>
      <c r="Q3457" s="68"/>
      <c r="R3457" s="71" t="s">
        <v>4688</v>
      </c>
      <c r="S3457" s="112" t="s">
        <v>22</v>
      </c>
      <c r="T3457" s="112" t="s">
        <v>1103</v>
      </c>
      <c r="U3457" s="128"/>
    </row>
    <row r="3458" spans="1:21" ht="19.5" customHeight="1" outlineLevel="1" x14ac:dyDescent="0.35">
      <c r="A3458" s="83" t="s">
        <v>4818</v>
      </c>
      <c r="B3458" s="148" t="s">
        <v>4819</v>
      </c>
      <c r="C3458" s="148"/>
      <c r="D3458" s="148"/>
      <c r="E3458" s="227"/>
      <c r="F3458" s="227"/>
      <c r="G3458" s="227"/>
      <c r="H3458" s="227"/>
      <c r="I3458" s="227">
        <f t="shared" si="210"/>
        <v>0</v>
      </c>
      <c r="J3458" s="227"/>
      <c r="K3458" s="227"/>
      <c r="L3458" s="227"/>
      <c r="M3458" s="227"/>
      <c r="N3458" s="227">
        <f t="shared" si="211"/>
        <v>0</v>
      </c>
      <c r="O3458" s="88"/>
      <c r="P3458" s="88"/>
      <c r="Q3458" s="409">
        <v>0.6</v>
      </c>
      <c r="R3458" s="410" t="s">
        <v>4688</v>
      </c>
      <c r="S3458" s="410" t="s">
        <v>22</v>
      </c>
      <c r="T3458" s="410" t="s">
        <v>1103</v>
      </c>
      <c r="U3458" s="392"/>
    </row>
    <row r="3459" spans="1:21" s="22" customFormat="1" ht="27" customHeight="1" outlineLevel="1" x14ac:dyDescent="0.35">
      <c r="A3459" s="83" t="s">
        <v>4820</v>
      </c>
      <c r="B3459" s="148" t="s">
        <v>4821</v>
      </c>
      <c r="C3459" s="148"/>
      <c r="D3459" s="148"/>
      <c r="E3459" s="227"/>
      <c r="F3459" s="227"/>
      <c r="G3459" s="227"/>
      <c r="H3459" s="227"/>
      <c r="I3459" s="227">
        <f t="shared" si="210"/>
        <v>0</v>
      </c>
      <c r="J3459" s="227"/>
      <c r="K3459" s="227"/>
      <c r="L3459" s="227"/>
      <c r="M3459" s="227"/>
      <c r="N3459" s="227">
        <f t="shared" si="211"/>
        <v>0</v>
      </c>
      <c r="O3459" s="88"/>
      <c r="P3459" s="88"/>
      <c r="Q3459" s="409">
        <v>0.4</v>
      </c>
      <c r="R3459" s="410" t="s">
        <v>4688</v>
      </c>
      <c r="S3459" s="410" t="s">
        <v>22</v>
      </c>
      <c r="T3459" s="410" t="s">
        <v>1103</v>
      </c>
      <c r="U3459" s="392"/>
    </row>
    <row r="3460" spans="1:21" s="22" customFormat="1" ht="27" customHeight="1" outlineLevel="1" x14ac:dyDescent="0.35">
      <c r="A3460" s="53" t="s">
        <v>4822</v>
      </c>
      <c r="B3460" s="54" t="s">
        <v>4823</v>
      </c>
      <c r="C3460" s="55"/>
      <c r="D3460" s="56"/>
      <c r="E3460" s="57">
        <f>SUM(E3461,E3471,E3475,E3560,E3553,E3546,E3539,E3532,E3525,E3520,E3513,E3506,E3499,E3492,E3485)</f>
        <v>9485000</v>
      </c>
      <c r="F3460" s="57">
        <f>SUM(F3461,F3471,F3475,F3560,F3553,F3546,F3539,F3532,F3525,F3520,F3513,F3506,F3499,F3492,F3485)</f>
        <v>0</v>
      </c>
      <c r="G3460" s="57">
        <f>SUM(G3461,G3471,G3475,G3560,G3553,G3546,G3539,G3532,G3525,G3520,G3513,G3506,G3499,G3492,G3485)</f>
        <v>0</v>
      </c>
      <c r="H3460" s="57">
        <f>SUM(H3461,H3471,H3475,H3560,H3553,H3546,H3539,H3532,H3525,H3520,H3513,H3506,H3499,H3492,H3485)</f>
        <v>0</v>
      </c>
      <c r="I3460" s="57">
        <f t="shared" si="210"/>
        <v>9485000</v>
      </c>
      <c r="J3460" s="57">
        <f>SUM(J3461,J3471,J3475,J3560,J3553,J3546,J3539,J3532,J3525,J3520,J3513,J3506,J3499,J3492,J3485)</f>
        <v>9485000</v>
      </c>
      <c r="K3460" s="57">
        <f>SUM(K3461,K3471,K3475,K3560,K3553,K3546,K3539,K3532,K3525,K3520,K3513,K3506,K3499,K3492,K3485)</f>
        <v>0</v>
      </c>
      <c r="L3460" s="57">
        <f>SUM(L3461,L3471,L3475,L3560,L3553,L3546,L3539,L3532,L3525,L3520,L3513,L3506,L3499,L3492,L3485)</f>
        <v>0</v>
      </c>
      <c r="M3460" s="57">
        <f>SUM(M3461,M3471,M3475,M3560,M3553,M3546,M3539,M3532,M3525,M3520,M3513,M3506,M3499,M3492,M3485)</f>
        <v>0</v>
      </c>
      <c r="N3460" s="57">
        <f t="shared" si="211"/>
        <v>9485000</v>
      </c>
      <c r="O3460" s="58"/>
      <c r="P3460" s="58"/>
      <c r="Q3460" s="59">
        <v>0.3</v>
      </c>
      <c r="R3460" s="60" t="s">
        <v>22</v>
      </c>
      <c r="S3460" s="61"/>
      <c r="T3460" s="61"/>
      <c r="U3460" s="62"/>
    </row>
    <row r="3461" spans="1:21" ht="27" customHeight="1" outlineLevel="1" x14ac:dyDescent="0.35">
      <c r="A3461" s="161" t="s">
        <v>4824</v>
      </c>
      <c r="B3461" s="411" t="s">
        <v>4825</v>
      </c>
      <c r="C3461" s="411"/>
      <c r="D3461" s="388">
        <v>632707</v>
      </c>
      <c r="E3461" s="65">
        <f>E3467</f>
        <v>4000000</v>
      </c>
      <c r="F3461" s="412"/>
      <c r="G3461" s="412"/>
      <c r="H3461" s="412"/>
      <c r="I3461" s="412">
        <f t="shared" si="210"/>
        <v>4000000</v>
      </c>
      <c r="J3461" s="65">
        <f>J3467</f>
        <v>4000000</v>
      </c>
      <c r="K3461" s="412"/>
      <c r="L3461" s="412"/>
      <c r="M3461" s="412"/>
      <c r="N3461" s="412">
        <f t="shared" si="211"/>
        <v>4000000</v>
      </c>
      <c r="O3461" s="413">
        <v>46113</v>
      </c>
      <c r="P3461" s="413">
        <v>46209</v>
      </c>
      <c r="Q3461" s="414">
        <v>0.06</v>
      </c>
      <c r="R3461" s="388" t="s">
        <v>4826</v>
      </c>
      <c r="S3461" s="388" t="s">
        <v>22</v>
      </c>
      <c r="T3461" s="388"/>
      <c r="U3461" s="415"/>
    </row>
    <row r="3462" spans="1:21" ht="27" customHeight="1" outlineLevel="1" x14ac:dyDescent="0.35">
      <c r="A3462" s="83" t="s">
        <v>4827</v>
      </c>
      <c r="B3462" s="148" t="s">
        <v>4828</v>
      </c>
      <c r="C3462" s="85"/>
      <c r="D3462" s="122"/>
      <c r="E3462" s="123"/>
      <c r="F3462" s="101"/>
      <c r="G3462" s="101"/>
      <c r="H3462" s="101"/>
      <c r="I3462" s="123">
        <f t="shared" si="210"/>
        <v>0</v>
      </c>
      <c r="J3462" s="123"/>
      <c r="K3462" s="101"/>
      <c r="L3462" s="101"/>
      <c r="M3462" s="101"/>
      <c r="N3462" s="123">
        <f t="shared" si="211"/>
        <v>0</v>
      </c>
      <c r="O3462" s="88">
        <v>46113</v>
      </c>
      <c r="P3462" s="88">
        <v>46120</v>
      </c>
      <c r="Q3462" s="144">
        <v>0.1</v>
      </c>
      <c r="R3462" s="91" t="s">
        <v>4826</v>
      </c>
      <c r="S3462" s="91" t="s">
        <v>22</v>
      </c>
      <c r="T3462" s="91"/>
      <c r="U3462" s="102"/>
    </row>
    <row r="3463" spans="1:21" ht="27" customHeight="1" outlineLevel="1" x14ac:dyDescent="0.35">
      <c r="A3463" s="83" t="s">
        <v>4829</v>
      </c>
      <c r="B3463" s="148" t="s">
        <v>4830</v>
      </c>
      <c r="C3463" s="85"/>
      <c r="D3463" s="122"/>
      <c r="E3463" s="123"/>
      <c r="F3463" s="101"/>
      <c r="G3463" s="101"/>
      <c r="H3463" s="101"/>
      <c r="I3463" s="123">
        <f t="shared" si="210"/>
        <v>0</v>
      </c>
      <c r="J3463" s="123"/>
      <c r="K3463" s="101"/>
      <c r="L3463" s="101"/>
      <c r="M3463" s="101"/>
      <c r="N3463" s="123">
        <f t="shared" si="211"/>
        <v>0</v>
      </c>
      <c r="O3463" s="88">
        <v>46121</v>
      </c>
      <c r="P3463" s="88">
        <v>46128</v>
      </c>
      <c r="Q3463" s="144">
        <v>0.02</v>
      </c>
      <c r="R3463" s="91" t="s">
        <v>4826</v>
      </c>
      <c r="S3463" s="91" t="s">
        <v>22</v>
      </c>
      <c r="T3463" s="91"/>
      <c r="U3463" s="102"/>
    </row>
    <row r="3464" spans="1:21" ht="27" customHeight="1" outlineLevel="1" x14ac:dyDescent="0.35">
      <c r="A3464" s="83" t="s">
        <v>4831</v>
      </c>
      <c r="B3464" s="148" t="s">
        <v>4832</v>
      </c>
      <c r="C3464" s="85"/>
      <c r="D3464" s="122"/>
      <c r="E3464" s="123"/>
      <c r="F3464" s="101"/>
      <c r="G3464" s="101"/>
      <c r="H3464" s="101"/>
      <c r="I3464" s="123">
        <f t="shared" si="210"/>
        <v>0</v>
      </c>
      <c r="J3464" s="123"/>
      <c r="K3464" s="101"/>
      <c r="L3464" s="101"/>
      <c r="M3464" s="101"/>
      <c r="N3464" s="123">
        <f t="shared" si="211"/>
        <v>0</v>
      </c>
      <c r="O3464" s="88">
        <v>46128</v>
      </c>
      <c r="P3464" s="88">
        <v>46128</v>
      </c>
      <c r="Q3464" s="144">
        <v>0.03</v>
      </c>
      <c r="R3464" s="91" t="s">
        <v>4826</v>
      </c>
      <c r="S3464" s="91" t="s">
        <v>22</v>
      </c>
      <c r="T3464" s="91"/>
      <c r="U3464" s="102"/>
    </row>
    <row r="3465" spans="1:21" ht="27" customHeight="1" outlineLevel="1" x14ac:dyDescent="0.35">
      <c r="A3465" s="83" t="s">
        <v>4833</v>
      </c>
      <c r="B3465" s="148" t="s">
        <v>1192</v>
      </c>
      <c r="C3465" s="85"/>
      <c r="D3465" s="122"/>
      <c r="E3465" s="123"/>
      <c r="F3465" s="101"/>
      <c r="G3465" s="101"/>
      <c r="H3465" s="101"/>
      <c r="I3465" s="123">
        <f t="shared" si="210"/>
        <v>0</v>
      </c>
      <c r="J3465" s="123"/>
      <c r="K3465" s="101"/>
      <c r="L3465" s="101"/>
      <c r="M3465" s="101"/>
      <c r="N3465" s="123">
        <f t="shared" si="211"/>
        <v>0</v>
      </c>
      <c r="O3465" s="88">
        <v>46153</v>
      </c>
      <c r="P3465" s="88">
        <v>46162</v>
      </c>
      <c r="Q3465" s="144">
        <v>0.4</v>
      </c>
      <c r="R3465" s="91" t="s">
        <v>4826</v>
      </c>
      <c r="S3465" s="91" t="s">
        <v>22</v>
      </c>
      <c r="T3465" s="91"/>
      <c r="U3465" s="102"/>
    </row>
    <row r="3466" spans="1:21" s="22" customFormat="1" ht="27" customHeight="1" outlineLevel="1" x14ac:dyDescent="0.35">
      <c r="A3466" s="83" t="s">
        <v>4834</v>
      </c>
      <c r="B3466" s="148" t="s">
        <v>4835</v>
      </c>
      <c r="C3466" s="85"/>
      <c r="D3466" s="122"/>
      <c r="E3466" s="123"/>
      <c r="F3466" s="101"/>
      <c r="G3466" s="101"/>
      <c r="H3466" s="101"/>
      <c r="I3466" s="123">
        <f t="shared" si="210"/>
        <v>0</v>
      </c>
      <c r="J3466" s="123"/>
      <c r="K3466" s="101"/>
      <c r="L3466" s="101"/>
      <c r="M3466" s="101"/>
      <c r="N3466" s="123">
        <f t="shared" si="211"/>
        <v>0</v>
      </c>
      <c r="O3466" s="88">
        <v>46162</v>
      </c>
      <c r="P3466" s="88">
        <v>46162</v>
      </c>
      <c r="Q3466" s="144">
        <v>0.25</v>
      </c>
      <c r="R3466" s="91" t="s">
        <v>4826</v>
      </c>
      <c r="S3466" s="91" t="s">
        <v>22</v>
      </c>
      <c r="T3466" s="91"/>
      <c r="U3466" s="102"/>
    </row>
    <row r="3467" spans="1:21" ht="27" customHeight="1" outlineLevel="1" x14ac:dyDescent="0.35">
      <c r="A3467" s="83" t="s">
        <v>4836</v>
      </c>
      <c r="B3467" s="148" t="s">
        <v>44</v>
      </c>
      <c r="C3467" s="85"/>
      <c r="D3467" s="122"/>
      <c r="E3467" s="153">
        <v>4000000</v>
      </c>
      <c r="F3467" s="101"/>
      <c r="G3467" s="101"/>
      <c r="H3467" s="101"/>
      <c r="I3467" s="153">
        <v>4000000</v>
      </c>
      <c r="J3467" s="153">
        <v>4000000</v>
      </c>
      <c r="K3467" s="101"/>
      <c r="L3467" s="101"/>
      <c r="M3467" s="101"/>
      <c r="N3467" s="153">
        <v>4000000</v>
      </c>
      <c r="O3467" s="88">
        <v>46163</v>
      </c>
      <c r="P3467" s="88">
        <v>46195</v>
      </c>
      <c r="Q3467" s="144">
        <v>0.05</v>
      </c>
      <c r="R3467" s="91" t="s">
        <v>4826</v>
      </c>
      <c r="S3467" s="91" t="s">
        <v>22</v>
      </c>
      <c r="T3467" s="91"/>
      <c r="U3467" s="102"/>
    </row>
    <row r="3468" spans="1:21" ht="23.4" customHeight="1" outlineLevel="1" x14ac:dyDescent="0.35">
      <c r="A3468" s="83" t="s">
        <v>4837</v>
      </c>
      <c r="B3468" s="148" t="s">
        <v>3651</v>
      </c>
      <c r="C3468" s="85"/>
      <c r="D3468" s="122"/>
      <c r="E3468" s="153"/>
      <c r="F3468" s="101"/>
      <c r="G3468" s="101"/>
      <c r="H3468" s="101"/>
      <c r="I3468" s="153">
        <f>SUM(E3468:H3468)</f>
        <v>0</v>
      </c>
      <c r="J3468" s="153"/>
      <c r="K3468" s="101"/>
      <c r="L3468" s="101"/>
      <c r="M3468" s="101"/>
      <c r="N3468" s="153">
        <f>SUM(J3468:M3468)</f>
        <v>0</v>
      </c>
      <c r="O3468" s="88">
        <v>46163</v>
      </c>
      <c r="P3468" s="88">
        <v>46163</v>
      </c>
      <c r="Q3468" s="144">
        <v>0.05</v>
      </c>
      <c r="R3468" s="91" t="s">
        <v>4826</v>
      </c>
      <c r="S3468" s="91" t="s">
        <v>22</v>
      </c>
      <c r="T3468" s="91"/>
      <c r="U3468" s="102"/>
    </row>
    <row r="3469" spans="1:21" s="22" customFormat="1" ht="23.4" customHeight="1" outlineLevel="1" x14ac:dyDescent="0.35">
      <c r="A3469" s="83" t="s">
        <v>4838</v>
      </c>
      <c r="B3469" s="148" t="s">
        <v>4839</v>
      </c>
      <c r="C3469" s="85"/>
      <c r="D3469" s="122"/>
      <c r="E3469" s="153"/>
      <c r="F3469" s="101"/>
      <c r="G3469" s="101"/>
      <c r="H3469" s="101"/>
      <c r="I3469" s="153">
        <f>SUM(E3469:H3469)</f>
        <v>0</v>
      </c>
      <c r="J3469" s="153"/>
      <c r="K3469" s="101"/>
      <c r="L3469" s="101"/>
      <c r="M3469" s="101"/>
      <c r="N3469" s="153">
        <f>SUM(J3469:M3469)</f>
        <v>0</v>
      </c>
      <c r="O3469" s="88">
        <v>46163</v>
      </c>
      <c r="P3469" s="88">
        <v>46177</v>
      </c>
      <c r="Q3469" s="144">
        <v>0.05</v>
      </c>
      <c r="R3469" s="91" t="s">
        <v>4826</v>
      </c>
      <c r="S3469" s="91" t="s">
        <v>22</v>
      </c>
      <c r="T3469" s="91"/>
      <c r="U3469" s="102"/>
    </row>
    <row r="3470" spans="1:21" ht="21" customHeight="1" outlineLevel="1" x14ac:dyDescent="0.35">
      <c r="A3470" s="83" t="s">
        <v>4840</v>
      </c>
      <c r="B3470" s="148" t="s">
        <v>3655</v>
      </c>
      <c r="C3470" s="85"/>
      <c r="D3470" s="122"/>
      <c r="E3470" s="153"/>
      <c r="F3470" s="101"/>
      <c r="G3470" s="101"/>
      <c r="H3470" s="101"/>
      <c r="I3470" s="153"/>
      <c r="J3470" s="153"/>
      <c r="K3470" s="101"/>
      <c r="L3470" s="101"/>
      <c r="M3470" s="101"/>
      <c r="N3470" s="153"/>
      <c r="O3470" s="88">
        <v>46178</v>
      </c>
      <c r="P3470" s="88">
        <v>46209</v>
      </c>
      <c r="Q3470" s="144">
        <v>0.05</v>
      </c>
      <c r="R3470" s="91" t="s">
        <v>4826</v>
      </c>
      <c r="S3470" s="91" t="s">
        <v>22</v>
      </c>
      <c r="T3470" s="91"/>
      <c r="U3470" s="102"/>
    </row>
    <row r="3471" spans="1:21" s="22" customFormat="1" ht="32.9" customHeight="1" outlineLevel="1" x14ac:dyDescent="0.35">
      <c r="A3471" s="161" t="s">
        <v>4841</v>
      </c>
      <c r="B3471" s="163" t="s">
        <v>4842</v>
      </c>
      <c r="C3471" s="64"/>
      <c r="D3471" s="113">
        <v>638401</v>
      </c>
      <c r="E3471" s="65">
        <f>E3474</f>
        <v>485000</v>
      </c>
      <c r="F3471" s="65"/>
      <c r="G3471" s="65"/>
      <c r="H3471" s="65"/>
      <c r="I3471" s="66">
        <f>SUM(E3471:H3471)</f>
        <v>485000</v>
      </c>
      <c r="J3471" s="65">
        <f>J3474</f>
        <v>485000</v>
      </c>
      <c r="K3471" s="65"/>
      <c r="L3471" s="65"/>
      <c r="M3471" s="65"/>
      <c r="N3471" s="66">
        <f>SUM(J3471:M3471)</f>
        <v>485000</v>
      </c>
      <c r="O3471" s="67">
        <v>46146</v>
      </c>
      <c r="P3471" s="67">
        <v>46161</v>
      </c>
      <c r="Q3471" s="68">
        <v>0.06</v>
      </c>
      <c r="R3471" s="71" t="s">
        <v>4826</v>
      </c>
      <c r="S3471" s="71" t="s">
        <v>22</v>
      </c>
      <c r="T3471" s="71"/>
      <c r="U3471" s="416"/>
    </row>
    <row r="3472" spans="1:21" ht="21.9" customHeight="1" outlineLevel="1" x14ac:dyDescent="0.35">
      <c r="A3472" s="83" t="s">
        <v>4843</v>
      </c>
      <c r="B3472" s="148" t="s">
        <v>1301</v>
      </c>
      <c r="C3472" s="85"/>
      <c r="D3472" s="86"/>
      <c r="E3472" s="153"/>
      <c r="F3472" s="149"/>
      <c r="G3472" s="149"/>
      <c r="H3472" s="149"/>
      <c r="I3472" s="153">
        <f>SUM(E3472:H3472)</f>
        <v>0</v>
      </c>
      <c r="J3472" s="153"/>
      <c r="K3472" s="149"/>
      <c r="L3472" s="149"/>
      <c r="M3472" s="149"/>
      <c r="N3472" s="153">
        <f>SUM(J3472:M3472)</f>
        <v>0</v>
      </c>
      <c r="O3472" s="88">
        <v>46146</v>
      </c>
      <c r="P3472" s="88">
        <v>46146</v>
      </c>
      <c r="Q3472" s="144">
        <v>0.4</v>
      </c>
      <c r="R3472" s="91" t="s">
        <v>4826</v>
      </c>
      <c r="S3472" s="91" t="s">
        <v>22</v>
      </c>
      <c r="T3472" s="91"/>
      <c r="U3472" s="102"/>
    </row>
    <row r="3473" spans="1:21" ht="19.5" customHeight="1" outlineLevel="1" x14ac:dyDescent="0.35">
      <c r="A3473" s="83" t="s">
        <v>4844</v>
      </c>
      <c r="B3473" s="148" t="s">
        <v>1303</v>
      </c>
      <c r="C3473" s="85"/>
      <c r="D3473" s="86"/>
      <c r="E3473" s="153"/>
      <c r="F3473" s="149"/>
      <c r="G3473" s="149"/>
      <c r="H3473" s="149"/>
      <c r="I3473" s="153">
        <f>SUM(E3473:H3473)</f>
        <v>0</v>
      </c>
      <c r="J3473" s="153"/>
      <c r="K3473" s="149"/>
      <c r="L3473" s="149"/>
      <c r="M3473" s="149"/>
      <c r="N3473" s="153">
        <f>SUM(J3473:M3473)</f>
        <v>0</v>
      </c>
      <c r="O3473" s="88">
        <v>46146</v>
      </c>
      <c r="P3473" s="88">
        <v>46148</v>
      </c>
      <c r="Q3473" s="144">
        <v>0.3</v>
      </c>
      <c r="R3473" s="91" t="s">
        <v>45</v>
      </c>
      <c r="S3473" s="91" t="s">
        <v>22</v>
      </c>
      <c r="T3473" s="91"/>
      <c r="U3473" s="102"/>
    </row>
    <row r="3474" spans="1:21" ht="23.4" customHeight="1" outlineLevel="1" x14ac:dyDescent="0.35">
      <c r="A3474" s="83" t="s">
        <v>4845</v>
      </c>
      <c r="B3474" s="148" t="s">
        <v>1192</v>
      </c>
      <c r="C3474" s="85"/>
      <c r="D3474" s="122"/>
      <c r="E3474" s="123">
        <v>485000</v>
      </c>
      <c r="F3474" s="101"/>
      <c r="G3474" s="101"/>
      <c r="H3474" s="101"/>
      <c r="I3474" s="123">
        <v>485000</v>
      </c>
      <c r="J3474" s="123">
        <v>485000</v>
      </c>
      <c r="K3474" s="101"/>
      <c r="L3474" s="101"/>
      <c r="M3474" s="101"/>
      <c r="N3474" s="123">
        <v>485000</v>
      </c>
      <c r="O3474" s="88">
        <v>46156</v>
      </c>
      <c r="P3474" s="88">
        <v>46161</v>
      </c>
      <c r="Q3474" s="144">
        <v>0.6</v>
      </c>
      <c r="R3474" s="91" t="s">
        <v>4846</v>
      </c>
      <c r="S3474" s="91" t="s">
        <v>22</v>
      </c>
      <c r="T3474" s="91"/>
      <c r="U3474" s="102"/>
    </row>
    <row r="3475" spans="1:21" ht="28.5" customHeight="1" outlineLevel="1" x14ac:dyDescent="0.35">
      <c r="A3475" s="161" t="s">
        <v>4847</v>
      </c>
      <c r="B3475" s="163" t="s">
        <v>4848</v>
      </c>
      <c r="C3475" s="64"/>
      <c r="D3475" s="113">
        <v>632707</v>
      </c>
      <c r="E3475" s="65">
        <f>E3481</f>
        <v>1000000</v>
      </c>
      <c r="F3475" s="65"/>
      <c r="G3475" s="65"/>
      <c r="H3475" s="65"/>
      <c r="I3475" s="66">
        <f t="shared" ref="I3475:I3480" si="212">SUM(E3475:H3475)</f>
        <v>1000000</v>
      </c>
      <c r="J3475" s="65">
        <f>J3481</f>
        <v>1000000</v>
      </c>
      <c r="K3475" s="65"/>
      <c r="L3475" s="65"/>
      <c r="M3475" s="65"/>
      <c r="N3475" s="66">
        <f t="shared" ref="N3475:N3480" si="213">SUM(J3475:M3475)</f>
        <v>1000000</v>
      </c>
      <c r="O3475" s="67">
        <v>46027</v>
      </c>
      <c r="P3475" s="67">
        <v>46097</v>
      </c>
      <c r="Q3475" s="68">
        <v>0.06</v>
      </c>
      <c r="R3475" s="388" t="s">
        <v>4826</v>
      </c>
      <c r="S3475" s="388" t="s">
        <v>22</v>
      </c>
      <c r="T3475" s="71"/>
      <c r="U3475" s="416"/>
    </row>
    <row r="3476" spans="1:21" ht="26.15" customHeight="1" outlineLevel="1" x14ac:dyDescent="0.35">
      <c r="A3476" s="83" t="s">
        <v>4849</v>
      </c>
      <c r="B3476" s="148" t="s">
        <v>4828</v>
      </c>
      <c r="C3476" s="85"/>
      <c r="F3476" s="101"/>
      <c r="G3476" s="101"/>
      <c r="H3476" s="101"/>
      <c r="I3476" s="6">
        <f t="shared" si="212"/>
        <v>0</v>
      </c>
      <c r="K3476" s="101"/>
      <c r="L3476" s="101"/>
      <c r="M3476" s="101"/>
      <c r="N3476" s="6">
        <f t="shared" si="213"/>
        <v>0</v>
      </c>
      <c r="O3476" s="88">
        <v>46027</v>
      </c>
      <c r="P3476" s="88">
        <v>46031</v>
      </c>
      <c r="Q3476" s="144">
        <v>0.1</v>
      </c>
      <c r="R3476" s="91" t="s">
        <v>4826</v>
      </c>
      <c r="S3476" s="91" t="s">
        <v>22</v>
      </c>
      <c r="T3476" s="91"/>
      <c r="U3476" s="102"/>
    </row>
    <row r="3477" spans="1:21" s="22" customFormat="1" ht="26.15" customHeight="1" outlineLevel="1" x14ac:dyDescent="0.35">
      <c r="A3477" s="83" t="s">
        <v>4850</v>
      </c>
      <c r="B3477" s="148" t="s">
        <v>4830</v>
      </c>
      <c r="C3477" s="85"/>
      <c r="D3477" s="122"/>
      <c r="E3477" s="123"/>
      <c r="F3477" s="101"/>
      <c r="G3477" s="101"/>
      <c r="H3477" s="101"/>
      <c r="I3477" s="123">
        <f t="shared" si="212"/>
        <v>0</v>
      </c>
      <c r="J3477" s="123"/>
      <c r="K3477" s="101"/>
      <c r="L3477" s="101"/>
      <c r="M3477" s="101"/>
      <c r="N3477" s="123">
        <f t="shared" si="213"/>
        <v>0</v>
      </c>
      <c r="O3477" s="88">
        <v>46034</v>
      </c>
      <c r="P3477" s="88">
        <v>46035</v>
      </c>
      <c r="Q3477" s="144">
        <v>0.02</v>
      </c>
      <c r="R3477" s="91" t="s">
        <v>4826</v>
      </c>
      <c r="S3477" s="91" t="s">
        <v>22</v>
      </c>
      <c r="T3477" s="91"/>
      <c r="U3477" s="102"/>
    </row>
    <row r="3478" spans="1:21" ht="26.15" customHeight="1" outlineLevel="1" x14ac:dyDescent="0.35">
      <c r="A3478" s="83" t="s">
        <v>4851</v>
      </c>
      <c r="B3478" s="148" t="s">
        <v>4832</v>
      </c>
      <c r="C3478" s="85"/>
      <c r="D3478" s="122"/>
      <c r="E3478" s="123"/>
      <c r="F3478" s="101"/>
      <c r="G3478" s="101"/>
      <c r="H3478" s="101"/>
      <c r="I3478" s="123">
        <f t="shared" si="212"/>
        <v>0</v>
      </c>
      <c r="J3478" s="123"/>
      <c r="K3478" s="101"/>
      <c r="L3478" s="101"/>
      <c r="M3478" s="101"/>
      <c r="N3478" s="123">
        <f t="shared" si="213"/>
        <v>0</v>
      </c>
      <c r="O3478" s="88">
        <v>46035</v>
      </c>
      <c r="P3478" s="88">
        <v>46036</v>
      </c>
      <c r="Q3478" s="144">
        <v>0.03</v>
      </c>
      <c r="R3478" s="91" t="s">
        <v>4826</v>
      </c>
      <c r="S3478" s="91" t="s">
        <v>22</v>
      </c>
      <c r="T3478" s="91"/>
      <c r="U3478" s="102"/>
    </row>
    <row r="3479" spans="1:21" ht="26.15" customHeight="1" outlineLevel="1" x14ac:dyDescent="0.35">
      <c r="A3479" s="83" t="s">
        <v>4852</v>
      </c>
      <c r="B3479" s="148" t="s">
        <v>1192</v>
      </c>
      <c r="C3479" s="85"/>
      <c r="D3479" s="122"/>
      <c r="E3479" s="123"/>
      <c r="F3479" s="101"/>
      <c r="G3479" s="101"/>
      <c r="H3479" s="101"/>
      <c r="I3479" s="123">
        <f t="shared" si="212"/>
        <v>0</v>
      </c>
      <c r="J3479" s="123"/>
      <c r="K3479" s="101"/>
      <c r="L3479" s="101"/>
      <c r="M3479" s="101"/>
      <c r="N3479" s="123">
        <f t="shared" si="213"/>
        <v>0</v>
      </c>
      <c r="O3479" s="88">
        <v>46048</v>
      </c>
      <c r="P3479" s="88">
        <v>46052</v>
      </c>
      <c r="Q3479" s="144">
        <v>0.4</v>
      </c>
      <c r="R3479" s="91" t="s">
        <v>4826</v>
      </c>
      <c r="S3479" s="91" t="s">
        <v>22</v>
      </c>
      <c r="T3479" s="91"/>
      <c r="U3479" s="102"/>
    </row>
    <row r="3480" spans="1:21" ht="26.15" customHeight="1" outlineLevel="1" x14ac:dyDescent="0.35">
      <c r="A3480" s="83" t="s">
        <v>4853</v>
      </c>
      <c r="B3480" s="148" t="s">
        <v>4835</v>
      </c>
      <c r="C3480" s="85"/>
      <c r="D3480" s="122"/>
      <c r="E3480" s="123"/>
      <c r="F3480" s="101"/>
      <c r="G3480" s="101"/>
      <c r="H3480" s="101"/>
      <c r="I3480" s="123">
        <f t="shared" si="212"/>
        <v>0</v>
      </c>
      <c r="J3480" s="123"/>
      <c r="K3480" s="101"/>
      <c r="L3480" s="101"/>
      <c r="M3480" s="101"/>
      <c r="N3480" s="123">
        <f t="shared" si="213"/>
        <v>0</v>
      </c>
      <c r="O3480" s="88">
        <v>46055</v>
      </c>
      <c r="P3480" s="88">
        <v>46055</v>
      </c>
      <c r="Q3480" s="144">
        <v>0.25</v>
      </c>
      <c r="R3480" s="91" t="s">
        <v>4826</v>
      </c>
      <c r="S3480" s="91" t="s">
        <v>22</v>
      </c>
      <c r="T3480" s="91"/>
      <c r="U3480" s="102"/>
    </row>
    <row r="3481" spans="1:21" ht="26.15" customHeight="1" outlineLevel="1" x14ac:dyDescent="0.35">
      <c r="A3481" s="83" t="s">
        <v>4854</v>
      </c>
      <c r="B3481" s="148" t="s">
        <v>44</v>
      </c>
      <c r="C3481" s="85"/>
      <c r="D3481" s="122"/>
      <c r="E3481" s="123">
        <v>1000000</v>
      </c>
      <c r="F3481" s="101"/>
      <c r="G3481" s="101"/>
      <c r="H3481" s="101"/>
      <c r="I3481" s="123">
        <v>1000000</v>
      </c>
      <c r="J3481" s="123">
        <v>1000000</v>
      </c>
      <c r="K3481" s="101"/>
      <c r="L3481" s="101"/>
      <c r="M3481" s="101"/>
      <c r="N3481" s="123">
        <v>1000000</v>
      </c>
      <c r="O3481" s="88">
        <v>46055</v>
      </c>
      <c r="P3481" s="88">
        <v>46085</v>
      </c>
      <c r="Q3481" s="144">
        <v>0.05</v>
      </c>
      <c r="R3481" s="91" t="s">
        <v>4826</v>
      </c>
      <c r="S3481" s="91" t="s">
        <v>22</v>
      </c>
      <c r="T3481" s="91"/>
      <c r="U3481" s="102"/>
    </row>
    <row r="3482" spans="1:21" ht="50.4" customHeight="1" outlineLevel="1" x14ac:dyDescent="0.35">
      <c r="A3482" s="83" t="s">
        <v>4855</v>
      </c>
      <c r="B3482" s="148" t="s">
        <v>3651</v>
      </c>
      <c r="C3482" s="85"/>
      <c r="D3482" s="122"/>
      <c r="E3482" s="123"/>
      <c r="F3482" s="101"/>
      <c r="G3482" s="101"/>
      <c r="H3482" s="101"/>
      <c r="I3482" s="123">
        <f t="shared" ref="I3482:I3545" si="214">SUM(E3482:H3482)</f>
        <v>0</v>
      </c>
      <c r="J3482" s="123"/>
      <c r="K3482" s="101"/>
      <c r="L3482" s="101"/>
      <c r="M3482" s="101"/>
      <c r="N3482" s="123">
        <f t="shared" ref="N3482:N3545" si="215">SUM(J3482:M3482)</f>
        <v>0</v>
      </c>
      <c r="O3482" s="88">
        <v>46055</v>
      </c>
      <c r="P3482" s="88">
        <v>46055</v>
      </c>
      <c r="Q3482" s="144">
        <v>0.05</v>
      </c>
      <c r="R3482" s="91" t="s">
        <v>4826</v>
      </c>
      <c r="S3482" s="91" t="s">
        <v>22</v>
      </c>
      <c r="T3482" s="91"/>
      <c r="U3482" s="102"/>
    </row>
    <row r="3483" spans="1:21" ht="28.5" customHeight="1" outlineLevel="1" x14ac:dyDescent="0.35">
      <c r="A3483" s="83" t="s">
        <v>4856</v>
      </c>
      <c r="B3483" s="148" t="s">
        <v>4839</v>
      </c>
      <c r="C3483" s="85"/>
      <c r="D3483" s="122"/>
      <c r="E3483" s="153"/>
      <c r="F3483" s="149"/>
      <c r="G3483" s="149"/>
      <c r="H3483" s="149"/>
      <c r="I3483" s="153">
        <f t="shared" si="214"/>
        <v>0</v>
      </c>
      <c r="J3483" s="153"/>
      <c r="K3483" s="149"/>
      <c r="L3483" s="149"/>
      <c r="M3483" s="149"/>
      <c r="N3483" s="153">
        <f t="shared" si="215"/>
        <v>0</v>
      </c>
      <c r="O3483" s="88">
        <v>46055</v>
      </c>
      <c r="P3483" s="88">
        <v>46069</v>
      </c>
      <c r="Q3483" s="144">
        <v>0.05</v>
      </c>
      <c r="R3483" s="91" t="s">
        <v>4826</v>
      </c>
      <c r="S3483" s="91" t="s">
        <v>22</v>
      </c>
      <c r="T3483" s="91"/>
      <c r="U3483" s="102"/>
    </row>
    <row r="3484" spans="1:21" ht="28.5" customHeight="1" outlineLevel="1" x14ac:dyDescent="0.35">
      <c r="A3484" s="83" t="s">
        <v>4857</v>
      </c>
      <c r="B3484" s="148" t="s">
        <v>3655</v>
      </c>
      <c r="C3484" s="85"/>
      <c r="D3484" s="122"/>
      <c r="E3484" s="153"/>
      <c r="F3484" s="149"/>
      <c r="G3484" s="149"/>
      <c r="H3484" s="149"/>
      <c r="I3484" s="153">
        <f t="shared" si="214"/>
        <v>0</v>
      </c>
      <c r="J3484" s="153"/>
      <c r="K3484" s="149"/>
      <c r="L3484" s="149"/>
      <c r="M3484" s="149"/>
      <c r="N3484" s="153">
        <f t="shared" si="215"/>
        <v>0</v>
      </c>
      <c r="O3484" s="88">
        <v>46069</v>
      </c>
      <c r="P3484" s="88">
        <v>46097</v>
      </c>
      <c r="Q3484" s="144">
        <v>0.05</v>
      </c>
      <c r="R3484" s="91" t="s">
        <v>4826</v>
      </c>
      <c r="S3484" s="91" t="s">
        <v>22</v>
      </c>
      <c r="T3484" s="91"/>
      <c r="U3484" s="102"/>
    </row>
    <row r="3485" spans="1:21" ht="28.5" customHeight="1" outlineLevel="1" x14ac:dyDescent="0.35">
      <c r="A3485" s="161" t="s">
        <v>4858</v>
      </c>
      <c r="B3485" s="163" t="s">
        <v>4859</v>
      </c>
      <c r="C3485" s="64"/>
      <c r="D3485" s="113"/>
      <c r="E3485" s="66">
        <v>0</v>
      </c>
      <c r="F3485" s="65"/>
      <c r="G3485" s="65"/>
      <c r="H3485" s="65"/>
      <c r="I3485" s="66">
        <f t="shared" si="214"/>
        <v>0</v>
      </c>
      <c r="J3485" s="66">
        <v>0</v>
      </c>
      <c r="K3485" s="65"/>
      <c r="L3485" s="65"/>
      <c r="M3485" s="65"/>
      <c r="N3485" s="66">
        <f t="shared" si="215"/>
        <v>0</v>
      </c>
      <c r="O3485" s="67">
        <v>46160</v>
      </c>
      <c r="P3485" s="67">
        <v>46217</v>
      </c>
      <c r="Q3485" s="68">
        <v>0.06</v>
      </c>
      <c r="R3485" s="388" t="s">
        <v>4826</v>
      </c>
      <c r="S3485" s="388" t="s">
        <v>22</v>
      </c>
      <c r="T3485" s="71"/>
      <c r="U3485" s="416"/>
    </row>
    <row r="3486" spans="1:21" ht="28.5" customHeight="1" outlineLevel="1" x14ac:dyDescent="0.35">
      <c r="A3486" s="83" t="s">
        <v>4860</v>
      </c>
      <c r="B3486" s="148" t="s">
        <v>4832</v>
      </c>
      <c r="C3486" s="85"/>
      <c r="D3486" s="122"/>
      <c r="E3486" s="153"/>
      <c r="F3486" s="149"/>
      <c r="G3486" s="149"/>
      <c r="H3486" s="149"/>
      <c r="I3486" s="153">
        <f t="shared" si="214"/>
        <v>0</v>
      </c>
      <c r="J3486" s="153"/>
      <c r="K3486" s="149"/>
      <c r="L3486" s="149"/>
      <c r="M3486" s="149"/>
      <c r="N3486" s="153">
        <f t="shared" si="215"/>
        <v>0</v>
      </c>
      <c r="O3486" s="88">
        <v>46160</v>
      </c>
      <c r="P3486" s="88">
        <v>46161</v>
      </c>
      <c r="Q3486" s="144">
        <v>0.15</v>
      </c>
      <c r="R3486" s="91" t="s">
        <v>4826</v>
      </c>
      <c r="S3486" s="91" t="s">
        <v>22</v>
      </c>
      <c r="T3486" s="91"/>
      <c r="U3486" s="102"/>
    </row>
    <row r="3487" spans="1:21" ht="28.5" customHeight="1" outlineLevel="1" x14ac:dyDescent="0.35">
      <c r="A3487" s="83" t="s">
        <v>4861</v>
      </c>
      <c r="B3487" s="148" t="s">
        <v>1192</v>
      </c>
      <c r="C3487" s="85"/>
      <c r="D3487" s="122"/>
      <c r="E3487" s="153"/>
      <c r="F3487" s="149"/>
      <c r="G3487" s="149"/>
      <c r="H3487" s="149"/>
      <c r="I3487" s="153">
        <f t="shared" si="214"/>
        <v>0</v>
      </c>
      <c r="J3487" s="153"/>
      <c r="K3487" s="149"/>
      <c r="L3487" s="149"/>
      <c r="M3487" s="149"/>
      <c r="N3487" s="153">
        <f t="shared" si="215"/>
        <v>0</v>
      </c>
      <c r="O3487" s="88">
        <v>46168</v>
      </c>
      <c r="P3487" s="88">
        <v>46171</v>
      </c>
      <c r="Q3487" s="144">
        <v>0.45</v>
      </c>
      <c r="R3487" s="91" t="s">
        <v>4826</v>
      </c>
      <c r="S3487" s="91" t="s">
        <v>22</v>
      </c>
      <c r="T3487" s="91"/>
      <c r="U3487" s="102"/>
    </row>
    <row r="3488" spans="1:21" ht="28.5" customHeight="1" outlineLevel="1" x14ac:dyDescent="0.35">
      <c r="A3488" s="83" t="s">
        <v>4862</v>
      </c>
      <c r="B3488" s="148" t="s">
        <v>4863</v>
      </c>
      <c r="C3488" s="85"/>
      <c r="D3488" s="122"/>
      <c r="E3488" s="153"/>
      <c r="F3488" s="149"/>
      <c r="G3488" s="149"/>
      <c r="H3488" s="149"/>
      <c r="I3488" s="153">
        <f t="shared" si="214"/>
        <v>0</v>
      </c>
      <c r="J3488" s="153"/>
      <c r="K3488" s="149"/>
      <c r="L3488" s="149"/>
      <c r="M3488" s="149"/>
      <c r="N3488" s="153">
        <f t="shared" si="215"/>
        <v>0</v>
      </c>
      <c r="O3488" s="88">
        <v>46174</v>
      </c>
      <c r="P3488" s="88">
        <v>46174</v>
      </c>
      <c r="Q3488" s="144">
        <v>0.2</v>
      </c>
      <c r="R3488" s="91" t="s">
        <v>4826</v>
      </c>
      <c r="S3488" s="91" t="s">
        <v>22</v>
      </c>
      <c r="T3488" s="91"/>
      <c r="U3488" s="102"/>
    </row>
    <row r="3489" spans="1:21" ht="14" outlineLevel="1" x14ac:dyDescent="0.35">
      <c r="A3489" s="83" t="s">
        <v>4864</v>
      </c>
      <c r="B3489" s="148" t="s">
        <v>3651</v>
      </c>
      <c r="C3489" s="85"/>
      <c r="D3489" s="122"/>
      <c r="E3489" s="153"/>
      <c r="F3489" s="149"/>
      <c r="G3489" s="149"/>
      <c r="H3489" s="149"/>
      <c r="I3489" s="153">
        <f t="shared" si="214"/>
        <v>0</v>
      </c>
      <c r="J3489" s="153"/>
      <c r="K3489" s="149"/>
      <c r="L3489" s="149"/>
      <c r="M3489" s="149"/>
      <c r="N3489" s="153">
        <f t="shared" si="215"/>
        <v>0</v>
      </c>
      <c r="O3489" s="88">
        <v>46174</v>
      </c>
      <c r="P3489" s="88">
        <v>46174</v>
      </c>
      <c r="Q3489" s="144">
        <v>0.05</v>
      </c>
      <c r="R3489" s="91" t="s">
        <v>4826</v>
      </c>
      <c r="S3489" s="91" t="s">
        <v>22</v>
      </c>
      <c r="T3489" s="91"/>
      <c r="U3489" s="102"/>
    </row>
    <row r="3490" spans="1:21" ht="28.5" customHeight="1" outlineLevel="1" x14ac:dyDescent="0.35">
      <c r="A3490" s="83" t="s">
        <v>4865</v>
      </c>
      <c r="B3490" s="148" t="s">
        <v>4839</v>
      </c>
      <c r="C3490" s="85"/>
      <c r="D3490" s="122"/>
      <c r="E3490" s="153"/>
      <c r="F3490" s="149"/>
      <c r="G3490" s="149"/>
      <c r="H3490" s="149"/>
      <c r="I3490" s="153">
        <f t="shared" si="214"/>
        <v>0</v>
      </c>
      <c r="J3490" s="153"/>
      <c r="K3490" s="149"/>
      <c r="L3490" s="149"/>
      <c r="M3490" s="149"/>
      <c r="N3490" s="153">
        <f t="shared" si="215"/>
        <v>0</v>
      </c>
      <c r="O3490" s="88">
        <v>46174</v>
      </c>
      <c r="P3490" s="88">
        <v>46188</v>
      </c>
      <c r="Q3490" s="144">
        <v>0.1</v>
      </c>
      <c r="R3490" s="91" t="s">
        <v>4826</v>
      </c>
      <c r="S3490" s="91" t="s">
        <v>22</v>
      </c>
      <c r="T3490" s="91"/>
      <c r="U3490" s="102"/>
    </row>
    <row r="3491" spans="1:21" ht="28.5" customHeight="1" outlineLevel="1" x14ac:dyDescent="0.35">
      <c r="A3491" s="83" t="s">
        <v>4866</v>
      </c>
      <c r="B3491" s="148" t="s">
        <v>3655</v>
      </c>
      <c r="C3491" s="85"/>
      <c r="D3491" s="122"/>
      <c r="E3491" s="153"/>
      <c r="F3491" s="149"/>
      <c r="G3491" s="149"/>
      <c r="H3491" s="149"/>
      <c r="I3491" s="153">
        <f t="shared" si="214"/>
        <v>0</v>
      </c>
      <c r="J3491" s="153"/>
      <c r="K3491" s="149"/>
      <c r="L3491" s="149"/>
      <c r="M3491" s="149"/>
      <c r="N3491" s="153">
        <f t="shared" si="215"/>
        <v>0</v>
      </c>
      <c r="O3491" s="88">
        <v>46188</v>
      </c>
      <c r="P3491" s="88">
        <v>46217</v>
      </c>
      <c r="Q3491" s="144">
        <v>0.05</v>
      </c>
      <c r="R3491" s="91" t="s">
        <v>4826</v>
      </c>
      <c r="S3491" s="91" t="s">
        <v>22</v>
      </c>
      <c r="T3491" s="91"/>
      <c r="U3491" s="102"/>
    </row>
    <row r="3492" spans="1:21" s="22" customFormat="1" ht="28.5" customHeight="1" outlineLevel="1" x14ac:dyDescent="0.35">
      <c r="A3492" s="161" t="s">
        <v>4867</v>
      </c>
      <c r="B3492" s="163" t="s">
        <v>4868</v>
      </c>
      <c r="C3492" s="64"/>
      <c r="D3492" s="113"/>
      <c r="E3492" s="66">
        <v>0</v>
      </c>
      <c r="F3492" s="65"/>
      <c r="G3492" s="65"/>
      <c r="H3492" s="65"/>
      <c r="I3492" s="66">
        <f t="shared" si="214"/>
        <v>0</v>
      </c>
      <c r="J3492" s="66">
        <v>0</v>
      </c>
      <c r="K3492" s="65"/>
      <c r="L3492" s="65"/>
      <c r="M3492" s="65"/>
      <c r="N3492" s="66">
        <f t="shared" si="215"/>
        <v>0</v>
      </c>
      <c r="O3492" s="67">
        <v>46209</v>
      </c>
      <c r="P3492" s="67">
        <v>46283</v>
      </c>
      <c r="Q3492" s="68">
        <v>0.06</v>
      </c>
      <c r="R3492" s="388" t="s">
        <v>4826</v>
      </c>
      <c r="S3492" s="388" t="s">
        <v>22</v>
      </c>
      <c r="T3492" s="71"/>
      <c r="U3492" s="416"/>
    </row>
    <row r="3493" spans="1:21" ht="28.5" customHeight="1" outlineLevel="1" x14ac:dyDescent="0.35">
      <c r="A3493" s="83" t="s">
        <v>4869</v>
      </c>
      <c r="B3493" s="148" t="s">
        <v>4832</v>
      </c>
      <c r="C3493" s="85"/>
      <c r="D3493" s="122"/>
      <c r="E3493" s="153"/>
      <c r="F3493" s="149"/>
      <c r="G3493" s="149"/>
      <c r="H3493" s="149"/>
      <c r="I3493" s="153">
        <f t="shared" si="214"/>
        <v>0</v>
      </c>
      <c r="J3493" s="153"/>
      <c r="K3493" s="149"/>
      <c r="L3493" s="149"/>
      <c r="M3493" s="149"/>
      <c r="N3493" s="153">
        <f t="shared" si="215"/>
        <v>0</v>
      </c>
      <c r="O3493" s="88">
        <v>46209</v>
      </c>
      <c r="P3493" s="88">
        <v>46210</v>
      </c>
      <c r="Q3493" s="144">
        <v>0.15</v>
      </c>
      <c r="R3493" s="91" t="s">
        <v>4826</v>
      </c>
      <c r="S3493" s="91" t="s">
        <v>22</v>
      </c>
      <c r="T3493" s="91"/>
      <c r="U3493" s="102"/>
    </row>
    <row r="3494" spans="1:21" ht="28.5" customHeight="1" outlineLevel="1" x14ac:dyDescent="0.35">
      <c r="A3494" s="83" t="s">
        <v>4870</v>
      </c>
      <c r="B3494" s="148" t="s">
        <v>1192</v>
      </c>
      <c r="C3494" s="85"/>
      <c r="D3494" s="122"/>
      <c r="E3494" s="153"/>
      <c r="F3494" s="149"/>
      <c r="G3494" s="149"/>
      <c r="H3494" s="149"/>
      <c r="I3494" s="153">
        <f t="shared" si="214"/>
        <v>0</v>
      </c>
      <c r="J3494" s="153"/>
      <c r="K3494" s="149"/>
      <c r="L3494" s="149"/>
      <c r="M3494" s="149"/>
      <c r="N3494" s="153">
        <f t="shared" si="215"/>
        <v>0</v>
      </c>
      <c r="O3494" s="88">
        <v>46218</v>
      </c>
      <c r="P3494" s="88">
        <v>46234</v>
      </c>
      <c r="Q3494" s="144">
        <v>0.45</v>
      </c>
      <c r="R3494" s="91" t="s">
        <v>4826</v>
      </c>
      <c r="S3494" s="91" t="s">
        <v>22</v>
      </c>
      <c r="T3494" s="91"/>
      <c r="U3494" s="102"/>
    </row>
    <row r="3495" spans="1:21" ht="28.5" customHeight="1" outlineLevel="1" x14ac:dyDescent="0.35">
      <c r="A3495" s="83" t="s">
        <v>4871</v>
      </c>
      <c r="B3495" s="148" t="s">
        <v>4863</v>
      </c>
      <c r="C3495" s="85"/>
      <c r="D3495" s="122"/>
      <c r="E3495" s="153"/>
      <c r="F3495" s="149"/>
      <c r="G3495" s="149"/>
      <c r="H3495" s="149"/>
      <c r="I3495" s="153">
        <f t="shared" si="214"/>
        <v>0</v>
      </c>
      <c r="J3495" s="153"/>
      <c r="K3495" s="149"/>
      <c r="L3495" s="149"/>
      <c r="M3495" s="149"/>
      <c r="N3495" s="153">
        <f t="shared" si="215"/>
        <v>0</v>
      </c>
      <c r="O3495" s="88">
        <v>46237</v>
      </c>
      <c r="P3495" s="88">
        <v>46237</v>
      </c>
      <c r="Q3495" s="144">
        <v>0.2</v>
      </c>
      <c r="R3495" s="91" t="s">
        <v>4826</v>
      </c>
      <c r="S3495" s="91" t="s">
        <v>22</v>
      </c>
      <c r="T3495" s="91"/>
      <c r="U3495" s="102"/>
    </row>
    <row r="3496" spans="1:21" ht="14" outlineLevel="1" x14ac:dyDescent="0.35">
      <c r="A3496" s="83" t="s">
        <v>4872</v>
      </c>
      <c r="B3496" s="148" t="s">
        <v>3651</v>
      </c>
      <c r="C3496" s="85"/>
      <c r="D3496" s="122"/>
      <c r="E3496" s="153"/>
      <c r="F3496" s="149"/>
      <c r="G3496" s="149"/>
      <c r="H3496" s="149"/>
      <c r="I3496" s="153">
        <f t="shared" si="214"/>
        <v>0</v>
      </c>
      <c r="J3496" s="153"/>
      <c r="K3496" s="149"/>
      <c r="L3496" s="149"/>
      <c r="M3496" s="149"/>
      <c r="N3496" s="153">
        <f t="shared" si="215"/>
        <v>0</v>
      </c>
      <c r="O3496" s="88">
        <v>46237</v>
      </c>
      <c r="P3496" s="88">
        <v>46237</v>
      </c>
      <c r="Q3496" s="144">
        <v>0.05</v>
      </c>
      <c r="R3496" s="91" t="s">
        <v>4826</v>
      </c>
      <c r="S3496" s="91" t="s">
        <v>22</v>
      </c>
      <c r="T3496" s="91"/>
      <c r="U3496" s="102"/>
    </row>
    <row r="3497" spans="1:21" ht="29.15" customHeight="1" outlineLevel="1" x14ac:dyDescent="0.35">
      <c r="A3497" s="83" t="s">
        <v>4873</v>
      </c>
      <c r="B3497" s="148" t="s">
        <v>4839</v>
      </c>
      <c r="C3497" s="85"/>
      <c r="D3497" s="122"/>
      <c r="E3497" s="153"/>
      <c r="F3497" s="149"/>
      <c r="G3497" s="149"/>
      <c r="H3497" s="149"/>
      <c r="I3497" s="153">
        <f t="shared" si="214"/>
        <v>0</v>
      </c>
      <c r="J3497" s="153"/>
      <c r="K3497" s="149"/>
      <c r="L3497" s="149"/>
      <c r="M3497" s="149"/>
      <c r="N3497" s="153">
        <f t="shared" si="215"/>
        <v>0</v>
      </c>
      <c r="O3497" s="88">
        <v>46237</v>
      </c>
      <c r="P3497" s="88">
        <v>46251</v>
      </c>
      <c r="Q3497" s="144">
        <v>0.1</v>
      </c>
      <c r="R3497" s="91" t="s">
        <v>4826</v>
      </c>
      <c r="S3497" s="91" t="s">
        <v>22</v>
      </c>
      <c r="T3497" s="91"/>
      <c r="U3497" s="102"/>
    </row>
    <row r="3498" spans="1:21" ht="29.15" customHeight="1" outlineLevel="1" x14ac:dyDescent="0.35">
      <c r="A3498" s="83" t="s">
        <v>4874</v>
      </c>
      <c r="B3498" s="148" t="s">
        <v>3655</v>
      </c>
      <c r="C3498" s="85"/>
      <c r="D3498" s="122"/>
      <c r="E3498" s="153"/>
      <c r="F3498" s="149"/>
      <c r="G3498" s="149"/>
      <c r="H3498" s="149"/>
      <c r="I3498" s="153">
        <f t="shared" si="214"/>
        <v>0</v>
      </c>
      <c r="J3498" s="153"/>
      <c r="K3498" s="149"/>
      <c r="L3498" s="149"/>
      <c r="M3498" s="149"/>
      <c r="N3498" s="153">
        <f t="shared" si="215"/>
        <v>0</v>
      </c>
      <c r="O3498" s="88">
        <v>46251</v>
      </c>
      <c r="P3498" s="88">
        <v>46283</v>
      </c>
      <c r="Q3498" s="144">
        <v>0.05</v>
      </c>
      <c r="R3498" s="91" t="s">
        <v>4826</v>
      </c>
      <c r="S3498" s="91" t="s">
        <v>22</v>
      </c>
      <c r="T3498" s="91"/>
      <c r="U3498" s="102"/>
    </row>
    <row r="3499" spans="1:21" ht="27.65" customHeight="1" outlineLevel="1" x14ac:dyDescent="0.35">
      <c r="A3499" s="161" t="s">
        <v>4875</v>
      </c>
      <c r="B3499" s="163" t="s">
        <v>4876</v>
      </c>
      <c r="C3499" s="64"/>
      <c r="D3499" s="113"/>
      <c r="E3499" s="66">
        <v>0</v>
      </c>
      <c r="F3499" s="65"/>
      <c r="G3499" s="65"/>
      <c r="H3499" s="65"/>
      <c r="I3499" s="66">
        <f t="shared" si="214"/>
        <v>0</v>
      </c>
      <c r="J3499" s="66">
        <v>0</v>
      </c>
      <c r="K3499" s="65"/>
      <c r="L3499" s="65"/>
      <c r="M3499" s="65"/>
      <c r="N3499" s="66">
        <f t="shared" si="215"/>
        <v>0</v>
      </c>
      <c r="O3499" s="67">
        <v>46304</v>
      </c>
      <c r="P3499" s="67">
        <v>46367</v>
      </c>
      <c r="Q3499" s="68">
        <v>7.0000000000000007E-2</v>
      </c>
      <c r="R3499" s="388" t="s">
        <v>4826</v>
      </c>
      <c r="S3499" s="388" t="s">
        <v>22</v>
      </c>
      <c r="T3499" s="71"/>
      <c r="U3499" s="416"/>
    </row>
    <row r="3500" spans="1:21" ht="27.65" customHeight="1" outlineLevel="1" x14ac:dyDescent="0.35">
      <c r="A3500" s="83" t="s">
        <v>4877</v>
      </c>
      <c r="B3500" s="148" t="s">
        <v>4832</v>
      </c>
      <c r="C3500" s="85"/>
      <c r="D3500" s="122"/>
      <c r="E3500" s="153"/>
      <c r="F3500" s="149"/>
      <c r="G3500" s="149"/>
      <c r="H3500" s="149"/>
      <c r="I3500" s="153">
        <f t="shared" si="214"/>
        <v>0</v>
      </c>
      <c r="J3500" s="153"/>
      <c r="K3500" s="149"/>
      <c r="L3500" s="149"/>
      <c r="M3500" s="149"/>
      <c r="N3500" s="153">
        <f t="shared" si="215"/>
        <v>0</v>
      </c>
      <c r="O3500" s="88">
        <v>46304</v>
      </c>
      <c r="P3500" s="88">
        <v>46307</v>
      </c>
      <c r="Q3500" s="144">
        <v>0.15</v>
      </c>
      <c r="R3500" s="91" t="s">
        <v>4826</v>
      </c>
      <c r="S3500" s="91" t="s">
        <v>22</v>
      </c>
      <c r="T3500" s="91"/>
      <c r="U3500" s="102"/>
    </row>
    <row r="3501" spans="1:21" s="22" customFormat="1" ht="27.65" customHeight="1" outlineLevel="1" x14ac:dyDescent="0.35">
      <c r="A3501" s="83" t="s">
        <v>4878</v>
      </c>
      <c r="B3501" s="148" t="s">
        <v>1192</v>
      </c>
      <c r="C3501" s="85"/>
      <c r="D3501" s="122"/>
      <c r="E3501" s="153"/>
      <c r="F3501" s="149"/>
      <c r="G3501" s="149"/>
      <c r="H3501" s="149"/>
      <c r="I3501" s="153">
        <f t="shared" si="214"/>
        <v>0</v>
      </c>
      <c r="J3501" s="153"/>
      <c r="K3501" s="149"/>
      <c r="L3501" s="149"/>
      <c r="M3501" s="149"/>
      <c r="N3501" s="153">
        <f t="shared" si="215"/>
        <v>0</v>
      </c>
      <c r="O3501" s="88">
        <v>46314</v>
      </c>
      <c r="P3501" s="88">
        <v>46318</v>
      </c>
      <c r="Q3501" s="144">
        <v>0.45</v>
      </c>
      <c r="R3501" s="91" t="s">
        <v>4826</v>
      </c>
      <c r="S3501" s="91" t="s">
        <v>22</v>
      </c>
      <c r="T3501" s="91"/>
      <c r="U3501" s="102"/>
    </row>
    <row r="3502" spans="1:21" s="22" customFormat="1" ht="27.65" customHeight="1" outlineLevel="1" x14ac:dyDescent="0.35">
      <c r="A3502" s="83" t="s">
        <v>4879</v>
      </c>
      <c r="B3502" s="148" t="s">
        <v>4863</v>
      </c>
      <c r="C3502" s="85"/>
      <c r="D3502" s="122"/>
      <c r="E3502" s="153"/>
      <c r="F3502" s="149"/>
      <c r="G3502" s="149"/>
      <c r="H3502" s="149"/>
      <c r="I3502" s="153">
        <f t="shared" si="214"/>
        <v>0</v>
      </c>
      <c r="J3502" s="153"/>
      <c r="K3502" s="149"/>
      <c r="L3502" s="149"/>
      <c r="M3502" s="149"/>
      <c r="N3502" s="153">
        <f t="shared" si="215"/>
        <v>0</v>
      </c>
      <c r="O3502" s="88">
        <v>46318</v>
      </c>
      <c r="P3502" s="88">
        <v>46321</v>
      </c>
      <c r="Q3502" s="144">
        <v>0.2</v>
      </c>
      <c r="R3502" s="91" t="s">
        <v>4826</v>
      </c>
      <c r="S3502" s="91" t="s">
        <v>22</v>
      </c>
      <c r="T3502" s="91"/>
      <c r="U3502" s="102"/>
    </row>
    <row r="3503" spans="1:21" s="22" customFormat="1" ht="40.4" customHeight="1" outlineLevel="1" x14ac:dyDescent="0.35">
      <c r="A3503" s="83" t="s">
        <v>4880</v>
      </c>
      <c r="B3503" s="148" t="s">
        <v>3651</v>
      </c>
      <c r="C3503" s="85"/>
      <c r="D3503" s="122"/>
      <c r="E3503" s="153"/>
      <c r="F3503" s="149"/>
      <c r="G3503" s="149"/>
      <c r="H3503" s="149"/>
      <c r="I3503" s="153">
        <f t="shared" si="214"/>
        <v>0</v>
      </c>
      <c r="J3503" s="153"/>
      <c r="K3503" s="149"/>
      <c r="L3503" s="149"/>
      <c r="M3503" s="149"/>
      <c r="N3503" s="153">
        <f t="shared" si="215"/>
        <v>0</v>
      </c>
      <c r="O3503" s="88">
        <v>46321</v>
      </c>
      <c r="P3503" s="88">
        <v>46322</v>
      </c>
      <c r="Q3503" s="144">
        <v>0.05</v>
      </c>
      <c r="R3503" s="91" t="s">
        <v>4826</v>
      </c>
      <c r="S3503" s="91" t="s">
        <v>22</v>
      </c>
      <c r="T3503" s="91"/>
      <c r="U3503" s="102"/>
    </row>
    <row r="3504" spans="1:21" s="22" customFormat="1" ht="30" customHeight="1" outlineLevel="1" x14ac:dyDescent="0.35">
      <c r="A3504" s="83" t="s">
        <v>4881</v>
      </c>
      <c r="B3504" s="148" t="s">
        <v>4839</v>
      </c>
      <c r="C3504" s="85"/>
      <c r="D3504" s="122"/>
      <c r="E3504" s="153"/>
      <c r="F3504" s="149"/>
      <c r="G3504" s="149"/>
      <c r="H3504" s="149"/>
      <c r="I3504" s="153">
        <f t="shared" si="214"/>
        <v>0</v>
      </c>
      <c r="J3504" s="153"/>
      <c r="K3504" s="149"/>
      <c r="L3504" s="149"/>
      <c r="M3504" s="149"/>
      <c r="N3504" s="153">
        <f t="shared" si="215"/>
        <v>0</v>
      </c>
      <c r="O3504" s="88">
        <v>46322</v>
      </c>
      <c r="P3504" s="88">
        <v>46336</v>
      </c>
      <c r="Q3504" s="144">
        <v>0.1</v>
      </c>
      <c r="R3504" s="91" t="s">
        <v>4826</v>
      </c>
      <c r="S3504" s="91" t="s">
        <v>22</v>
      </c>
      <c r="T3504" s="91"/>
      <c r="U3504" s="102"/>
    </row>
    <row r="3505" spans="1:21" s="22" customFormat="1" ht="30" customHeight="1" outlineLevel="1" x14ac:dyDescent="0.35">
      <c r="A3505" s="83" t="s">
        <v>4882</v>
      </c>
      <c r="B3505" s="148" t="s">
        <v>3655</v>
      </c>
      <c r="C3505" s="85"/>
      <c r="D3505" s="122"/>
      <c r="E3505" s="153"/>
      <c r="F3505" s="149"/>
      <c r="G3505" s="149"/>
      <c r="H3505" s="149"/>
      <c r="I3505" s="153">
        <f t="shared" si="214"/>
        <v>0</v>
      </c>
      <c r="J3505" s="153"/>
      <c r="K3505" s="149"/>
      <c r="L3505" s="149"/>
      <c r="M3505" s="149"/>
      <c r="N3505" s="153">
        <f t="shared" si="215"/>
        <v>0</v>
      </c>
      <c r="O3505" s="88">
        <v>46336</v>
      </c>
      <c r="P3505" s="88">
        <v>46367</v>
      </c>
      <c r="Q3505" s="144">
        <v>0.05</v>
      </c>
      <c r="R3505" s="91" t="s">
        <v>4826</v>
      </c>
      <c r="S3505" s="91" t="s">
        <v>22</v>
      </c>
      <c r="T3505" s="91"/>
      <c r="U3505" s="102"/>
    </row>
    <row r="3506" spans="1:21" s="22" customFormat="1" ht="30" customHeight="1" outlineLevel="1" x14ac:dyDescent="0.35">
      <c r="A3506" s="161" t="s">
        <v>4883</v>
      </c>
      <c r="B3506" s="163" t="s">
        <v>4884</v>
      </c>
      <c r="C3506" s="64"/>
      <c r="D3506" s="113"/>
      <c r="E3506" s="66">
        <v>0</v>
      </c>
      <c r="F3506" s="65"/>
      <c r="G3506" s="65"/>
      <c r="H3506" s="65"/>
      <c r="I3506" s="66">
        <f t="shared" si="214"/>
        <v>0</v>
      </c>
      <c r="J3506" s="66">
        <v>0</v>
      </c>
      <c r="K3506" s="65"/>
      <c r="L3506" s="65"/>
      <c r="M3506" s="65"/>
      <c r="N3506" s="66">
        <f t="shared" si="215"/>
        <v>0</v>
      </c>
      <c r="O3506" s="67">
        <v>46230</v>
      </c>
      <c r="P3506" s="67">
        <v>46295</v>
      </c>
      <c r="Q3506" s="68">
        <v>7.0000000000000007E-2</v>
      </c>
      <c r="R3506" s="388" t="s">
        <v>4826</v>
      </c>
      <c r="S3506" s="388" t="s">
        <v>22</v>
      </c>
      <c r="T3506" s="71"/>
      <c r="U3506" s="416"/>
    </row>
    <row r="3507" spans="1:21" s="22" customFormat="1" ht="30" customHeight="1" outlineLevel="1" x14ac:dyDescent="0.35">
      <c r="A3507" s="83" t="s">
        <v>4885</v>
      </c>
      <c r="B3507" s="148" t="s">
        <v>4832</v>
      </c>
      <c r="C3507" s="85"/>
      <c r="D3507" s="122"/>
      <c r="E3507" s="153"/>
      <c r="F3507" s="149"/>
      <c r="G3507" s="149"/>
      <c r="H3507" s="149"/>
      <c r="I3507" s="153">
        <f t="shared" si="214"/>
        <v>0</v>
      </c>
      <c r="J3507" s="153"/>
      <c r="K3507" s="149"/>
      <c r="L3507" s="149"/>
      <c r="M3507" s="149"/>
      <c r="N3507" s="153">
        <f t="shared" si="215"/>
        <v>0</v>
      </c>
      <c r="O3507" s="88">
        <v>46230</v>
      </c>
      <c r="P3507" s="88">
        <v>46231</v>
      </c>
      <c r="Q3507" s="144">
        <v>0.15</v>
      </c>
      <c r="R3507" s="91" t="s">
        <v>4826</v>
      </c>
      <c r="S3507" s="91" t="s">
        <v>22</v>
      </c>
      <c r="T3507" s="91"/>
      <c r="U3507" s="102"/>
    </row>
    <row r="3508" spans="1:21" s="22" customFormat="1" ht="30" customHeight="1" outlineLevel="1" x14ac:dyDescent="0.35">
      <c r="A3508" s="83" t="s">
        <v>4886</v>
      </c>
      <c r="B3508" s="148" t="s">
        <v>1192</v>
      </c>
      <c r="C3508" s="85"/>
      <c r="D3508" s="122"/>
      <c r="E3508" s="153"/>
      <c r="F3508" s="149"/>
      <c r="G3508" s="149"/>
      <c r="H3508" s="149"/>
      <c r="I3508" s="153">
        <f t="shared" si="214"/>
        <v>0</v>
      </c>
      <c r="J3508" s="153"/>
      <c r="K3508" s="149"/>
      <c r="L3508" s="149"/>
      <c r="M3508" s="149"/>
      <c r="N3508" s="153">
        <f t="shared" si="215"/>
        <v>0</v>
      </c>
      <c r="O3508" s="88">
        <v>46239</v>
      </c>
      <c r="P3508" s="88">
        <v>46248</v>
      </c>
      <c r="Q3508" s="144">
        <v>0.45</v>
      </c>
      <c r="R3508" s="91" t="s">
        <v>4826</v>
      </c>
      <c r="S3508" s="91" t="s">
        <v>22</v>
      </c>
      <c r="T3508" s="91"/>
      <c r="U3508" s="102"/>
    </row>
    <row r="3509" spans="1:21" s="22" customFormat="1" ht="30" customHeight="1" outlineLevel="1" x14ac:dyDescent="0.35">
      <c r="A3509" s="83" t="s">
        <v>4887</v>
      </c>
      <c r="B3509" s="148" t="s">
        <v>4863</v>
      </c>
      <c r="C3509" s="85"/>
      <c r="D3509" s="122"/>
      <c r="E3509" s="153"/>
      <c r="F3509" s="149"/>
      <c r="G3509" s="149"/>
      <c r="H3509" s="149"/>
      <c r="I3509" s="153">
        <f t="shared" si="214"/>
        <v>0</v>
      </c>
      <c r="J3509" s="153"/>
      <c r="K3509" s="149"/>
      <c r="L3509" s="149"/>
      <c r="M3509" s="149"/>
      <c r="N3509" s="153">
        <f t="shared" si="215"/>
        <v>0</v>
      </c>
      <c r="O3509" s="88">
        <v>46251</v>
      </c>
      <c r="P3509" s="88">
        <v>46252</v>
      </c>
      <c r="Q3509" s="144">
        <v>0.2</v>
      </c>
      <c r="R3509" s="91" t="s">
        <v>4826</v>
      </c>
      <c r="S3509" s="91" t="s">
        <v>22</v>
      </c>
      <c r="T3509" s="91"/>
      <c r="U3509" s="102"/>
    </row>
    <row r="3510" spans="1:21" s="22" customFormat="1" ht="40.4" customHeight="1" outlineLevel="1" x14ac:dyDescent="0.35">
      <c r="A3510" s="83" t="s">
        <v>4888</v>
      </c>
      <c r="B3510" s="148" t="s">
        <v>3651</v>
      </c>
      <c r="C3510" s="85"/>
      <c r="D3510" s="122"/>
      <c r="E3510" s="153"/>
      <c r="F3510" s="149"/>
      <c r="G3510" s="149"/>
      <c r="H3510" s="149"/>
      <c r="I3510" s="153">
        <f t="shared" si="214"/>
        <v>0</v>
      </c>
      <c r="J3510" s="153"/>
      <c r="K3510" s="149"/>
      <c r="L3510" s="149"/>
      <c r="M3510" s="149"/>
      <c r="N3510" s="153">
        <f t="shared" si="215"/>
        <v>0</v>
      </c>
      <c r="O3510" s="88">
        <v>46252</v>
      </c>
      <c r="P3510" s="88">
        <v>46252</v>
      </c>
      <c r="Q3510" s="144">
        <v>0.05</v>
      </c>
      <c r="R3510" s="91" t="s">
        <v>4826</v>
      </c>
      <c r="S3510" s="91" t="s">
        <v>22</v>
      </c>
      <c r="T3510" s="91"/>
      <c r="U3510" s="102"/>
    </row>
    <row r="3511" spans="1:21" s="22" customFormat="1" ht="24.65" customHeight="1" outlineLevel="1" x14ac:dyDescent="0.35">
      <c r="A3511" s="83" t="s">
        <v>4889</v>
      </c>
      <c r="B3511" s="148" t="s">
        <v>4839</v>
      </c>
      <c r="C3511" s="85"/>
      <c r="D3511" s="122"/>
      <c r="E3511" s="153"/>
      <c r="F3511" s="149"/>
      <c r="G3511" s="149"/>
      <c r="H3511" s="149"/>
      <c r="I3511" s="153">
        <f t="shared" si="214"/>
        <v>0</v>
      </c>
      <c r="J3511" s="153"/>
      <c r="K3511" s="149"/>
      <c r="L3511" s="149"/>
      <c r="M3511" s="149"/>
      <c r="N3511" s="153">
        <f t="shared" si="215"/>
        <v>0</v>
      </c>
      <c r="O3511" s="88">
        <v>46252</v>
      </c>
      <c r="P3511" s="88">
        <v>46266</v>
      </c>
      <c r="Q3511" s="144">
        <v>0.1</v>
      </c>
      <c r="R3511" s="91" t="s">
        <v>4826</v>
      </c>
      <c r="S3511" s="91" t="s">
        <v>22</v>
      </c>
      <c r="T3511" s="91"/>
      <c r="U3511" s="102"/>
    </row>
    <row r="3512" spans="1:21" s="22" customFormat="1" ht="24.65" customHeight="1" outlineLevel="1" x14ac:dyDescent="0.35">
      <c r="A3512" s="83" t="s">
        <v>4890</v>
      </c>
      <c r="B3512" s="148" t="s">
        <v>3655</v>
      </c>
      <c r="C3512" s="85"/>
      <c r="D3512" s="122"/>
      <c r="E3512" s="153"/>
      <c r="F3512" s="149"/>
      <c r="G3512" s="149"/>
      <c r="H3512" s="149"/>
      <c r="I3512" s="153">
        <f t="shared" si="214"/>
        <v>0</v>
      </c>
      <c r="J3512" s="153"/>
      <c r="K3512" s="149"/>
      <c r="L3512" s="149"/>
      <c r="M3512" s="149"/>
      <c r="N3512" s="153">
        <f t="shared" si="215"/>
        <v>0</v>
      </c>
      <c r="O3512" s="88">
        <v>46266</v>
      </c>
      <c r="P3512" s="88">
        <v>46295</v>
      </c>
      <c r="Q3512" s="144">
        <v>0.05</v>
      </c>
      <c r="R3512" s="91" t="s">
        <v>4826</v>
      </c>
      <c r="S3512" s="91" t="s">
        <v>22</v>
      </c>
      <c r="T3512" s="91"/>
      <c r="U3512" s="102"/>
    </row>
    <row r="3513" spans="1:21" ht="32.15" customHeight="1" outlineLevel="1" x14ac:dyDescent="0.35">
      <c r="A3513" s="161" t="s">
        <v>4891</v>
      </c>
      <c r="B3513" s="163" t="s">
        <v>4892</v>
      </c>
      <c r="C3513" s="64"/>
      <c r="D3513" s="113"/>
      <c r="E3513" s="66">
        <v>0</v>
      </c>
      <c r="F3513" s="65"/>
      <c r="G3513" s="65"/>
      <c r="H3513" s="65"/>
      <c r="I3513" s="66">
        <f t="shared" si="214"/>
        <v>0</v>
      </c>
      <c r="J3513" s="66">
        <v>0</v>
      </c>
      <c r="K3513" s="65"/>
      <c r="L3513" s="65"/>
      <c r="M3513" s="65"/>
      <c r="N3513" s="66">
        <f t="shared" si="215"/>
        <v>0</v>
      </c>
      <c r="O3513" s="67">
        <v>46321</v>
      </c>
      <c r="P3513" s="67">
        <v>46391</v>
      </c>
      <c r="Q3513" s="68">
        <v>7.0000000000000007E-2</v>
      </c>
      <c r="R3513" s="388" t="s">
        <v>4826</v>
      </c>
      <c r="S3513" s="388" t="s">
        <v>22</v>
      </c>
      <c r="T3513" s="71"/>
      <c r="U3513" s="416"/>
    </row>
    <row r="3514" spans="1:21" s="22" customFormat="1" ht="32.15" customHeight="1" outlineLevel="1" x14ac:dyDescent="0.35">
      <c r="A3514" s="83" t="s">
        <v>4893</v>
      </c>
      <c r="B3514" s="148" t="s">
        <v>4832</v>
      </c>
      <c r="C3514" s="85"/>
      <c r="D3514" s="122"/>
      <c r="E3514" s="153"/>
      <c r="F3514" s="149"/>
      <c r="G3514" s="149"/>
      <c r="H3514" s="149"/>
      <c r="I3514" s="153">
        <f t="shared" si="214"/>
        <v>0</v>
      </c>
      <c r="J3514" s="153"/>
      <c r="K3514" s="149"/>
      <c r="L3514" s="149"/>
      <c r="M3514" s="149"/>
      <c r="N3514" s="153">
        <f t="shared" si="215"/>
        <v>0</v>
      </c>
      <c r="O3514" s="88">
        <v>46321</v>
      </c>
      <c r="P3514" s="88">
        <v>46322</v>
      </c>
      <c r="Q3514" s="144">
        <v>0.15</v>
      </c>
      <c r="R3514" s="91" t="s">
        <v>4826</v>
      </c>
      <c r="S3514" s="91" t="s">
        <v>22</v>
      </c>
      <c r="T3514" s="91"/>
      <c r="U3514" s="102"/>
    </row>
    <row r="3515" spans="1:21" ht="32.15" customHeight="1" outlineLevel="1" x14ac:dyDescent="0.35">
      <c r="A3515" s="83" t="s">
        <v>4894</v>
      </c>
      <c r="B3515" s="148" t="s">
        <v>1192</v>
      </c>
      <c r="C3515" s="85"/>
      <c r="D3515" s="122"/>
      <c r="E3515" s="153"/>
      <c r="F3515" s="149"/>
      <c r="G3515" s="149"/>
      <c r="H3515" s="149"/>
      <c r="I3515" s="153">
        <f t="shared" si="214"/>
        <v>0</v>
      </c>
      <c r="J3515" s="153"/>
      <c r="K3515" s="149"/>
      <c r="L3515" s="149"/>
      <c r="M3515" s="149"/>
      <c r="N3515" s="153">
        <f t="shared" si="215"/>
        <v>0</v>
      </c>
      <c r="O3515" s="88">
        <v>46328</v>
      </c>
      <c r="P3515" s="88">
        <v>46345</v>
      </c>
      <c r="Q3515" s="144">
        <v>0.45</v>
      </c>
      <c r="R3515" s="91" t="s">
        <v>4826</v>
      </c>
      <c r="S3515" s="91" t="s">
        <v>22</v>
      </c>
      <c r="T3515" s="91"/>
      <c r="U3515" s="102"/>
    </row>
    <row r="3516" spans="1:21" ht="32.15" customHeight="1" outlineLevel="1" x14ac:dyDescent="0.35">
      <c r="A3516" s="83" t="s">
        <v>4895</v>
      </c>
      <c r="B3516" s="148" t="s">
        <v>4863</v>
      </c>
      <c r="C3516" s="85"/>
      <c r="D3516" s="122"/>
      <c r="E3516" s="153"/>
      <c r="F3516" s="149"/>
      <c r="G3516" s="149"/>
      <c r="H3516" s="149"/>
      <c r="I3516" s="153">
        <f t="shared" si="214"/>
        <v>0</v>
      </c>
      <c r="J3516" s="153"/>
      <c r="K3516" s="149"/>
      <c r="L3516" s="149"/>
      <c r="M3516" s="149"/>
      <c r="N3516" s="153">
        <f t="shared" si="215"/>
        <v>0</v>
      </c>
      <c r="O3516" s="88">
        <v>46345</v>
      </c>
      <c r="P3516" s="88">
        <v>46346</v>
      </c>
      <c r="Q3516" s="144">
        <v>0.2</v>
      </c>
      <c r="R3516" s="91" t="s">
        <v>4826</v>
      </c>
      <c r="S3516" s="91" t="s">
        <v>22</v>
      </c>
      <c r="T3516" s="91"/>
      <c r="U3516" s="102"/>
    </row>
    <row r="3517" spans="1:21" ht="32.15" customHeight="1" outlineLevel="1" x14ac:dyDescent="0.35">
      <c r="A3517" s="83" t="s">
        <v>4896</v>
      </c>
      <c r="B3517" s="148" t="s">
        <v>3651</v>
      </c>
      <c r="C3517" s="85"/>
      <c r="D3517" s="122"/>
      <c r="E3517" s="153"/>
      <c r="F3517" s="149"/>
      <c r="G3517" s="149"/>
      <c r="H3517" s="149"/>
      <c r="I3517" s="153">
        <f t="shared" si="214"/>
        <v>0</v>
      </c>
      <c r="J3517" s="153"/>
      <c r="K3517" s="149"/>
      <c r="L3517" s="149"/>
      <c r="M3517" s="149"/>
      <c r="N3517" s="153">
        <f t="shared" si="215"/>
        <v>0</v>
      </c>
      <c r="O3517" s="88">
        <v>46346</v>
      </c>
      <c r="P3517" s="88">
        <v>46346</v>
      </c>
      <c r="Q3517" s="144">
        <v>0.05</v>
      </c>
      <c r="R3517" s="91" t="s">
        <v>4826</v>
      </c>
      <c r="S3517" s="91" t="s">
        <v>22</v>
      </c>
      <c r="T3517" s="91"/>
      <c r="U3517" s="102"/>
    </row>
    <row r="3518" spans="1:21" ht="32.15" customHeight="1" outlineLevel="1" x14ac:dyDescent="0.35">
      <c r="A3518" s="83" t="s">
        <v>4897</v>
      </c>
      <c r="B3518" s="148" t="s">
        <v>4839</v>
      </c>
      <c r="C3518" s="85"/>
      <c r="D3518" s="122"/>
      <c r="E3518" s="153"/>
      <c r="F3518" s="149"/>
      <c r="G3518" s="149"/>
      <c r="H3518" s="149"/>
      <c r="I3518" s="153">
        <f t="shared" si="214"/>
        <v>0</v>
      </c>
      <c r="J3518" s="153"/>
      <c r="K3518" s="149"/>
      <c r="L3518" s="149"/>
      <c r="M3518" s="149"/>
      <c r="N3518" s="153">
        <f t="shared" si="215"/>
        <v>0</v>
      </c>
      <c r="O3518" s="88">
        <v>46346</v>
      </c>
      <c r="P3518" s="88">
        <v>46360</v>
      </c>
      <c r="Q3518" s="144">
        <v>0.1</v>
      </c>
      <c r="R3518" s="91" t="s">
        <v>4826</v>
      </c>
      <c r="S3518" s="91" t="s">
        <v>22</v>
      </c>
      <c r="T3518" s="91"/>
      <c r="U3518" s="102"/>
    </row>
    <row r="3519" spans="1:21" ht="32.15" customHeight="1" outlineLevel="1" x14ac:dyDescent="0.35">
      <c r="A3519" s="83" t="s">
        <v>4898</v>
      </c>
      <c r="B3519" s="148" t="s">
        <v>3655</v>
      </c>
      <c r="C3519" s="85"/>
      <c r="D3519" s="122"/>
      <c r="E3519" s="153"/>
      <c r="F3519" s="149"/>
      <c r="G3519" s="149"/>
      <c r="H3519" s="149"/>
      <c r="I3519" s="153">
        <f t="shared" si="214"/>
        <v>0</v>
      </c>
      <c r="J3519" s="153"/>
      <c r="K3519" s="149"/>
      <c r="L3519" s="149"/>
      <c r="M3519" s="149"/>
      <c r="N3519" s="153">
        <f t="shared" si="215"/>
        <v>0</v>
      </c>
      <c r="O3519" s="88">
        <v>46360</v>
      </c>
      <c r="P3519" s="88">
        <v>46391</v>
      </c>
      <c r="Q3519" s="144">
        <v>0.05</v>
      </c>
      <c r="R3519" s="91" t="s">
        <v>4826</v>
      </c>
      <c r="S3519" s="91" t="s">
        <v>22</v>
      </c>
      <c r="T3519" s="91"/>
      <c r="U3519" s="102"/>
    </row>
    <row r="3520" spans="1:21" ht="21.9" customHeight="1" outlineLevel="1" x14ac:dyDescent="0.35">
      <c r="A3520" s="161" t="s">
        <v>4899</v>
      </c>
      <c r="B3520" s="163" t="s">
        <v>4900</v>
      </c>
      <c r="C3520" s="64"/>
      <c r="D3520" s="113"/>
      <c r="E3520" s="66">
        <v>0</v>
      </c>
      <c r="F3520" s="65"/>
      <c r="G3520" s="65"/>
      <c r="H3520" s="65"/>
      <c r="I3520" s="66">
        <f t="shared" si="214"/>
        <v>0</v>
      </c>
      <c r="J3520" s="66">
        <v>0</v>
      </c>
      <c r="K3520" s="65"/>
      <c r="L3520" s="65"/>
      <c r="M3520" s="65"/>
      <c r="N3520" s="66">
        <f t="shared" si="215"/>
        <v>0</v>
      </c>
      <c r="O3520" s="67">
        <v>46104</v>
      </c>
      <c r="P3520" s="67">
        <v>46122</v>
      </c>
      <c r="Q3520" s="68">
        <v>7.0000000000000007E-2</v>
      </c>
      <c r="R3520" s="388" t="s">
        <v>4826</v>
      </c>
      <c r="S3520" s="388" t="s">
        <v>22</v>
      </c>
      <c r="T3520" s="71"/>
      <c r="U3520" s="416"/>
    </row>
    <row r="3521" spans="1:239" ht="21.9" customHeight="1" outlineLevel="1" x14ac:dyDescent="0.35">
      <c r="A3521" s="83" t="s">
        <v>4901</v>
      </c>
      <c r="B3521" s="148" t="s">
        <v>4832</v>
      </c>
      <c r="C3521" s="85"/>
      <c r="D3521" s="122"/>
      <c r="E3521" s="153"/>
      <c r="F3521" s="149"/>
      <c r="G3521" s="149"/>
      <c r="H3521" s="149"/>
      <c r="I3521" s="153">
        <f t="shared" si="214"/>
        <v>0</v>
      </c>
      <c r="J3521" s="153"/>
      <c r="K3521" s="149"/>
      <c r="L3521" s="149"/>
      <c r="M3521" s="149"/>
      <c r="N3521" s="153">
        <f t="shared" si="215"/>
        <v>0</v>
      </c>
      <c r="O3521" s="88">
        <v>46104</v>
      </c>
      <c r="P3521" s="88">
        <v>46105</v>
      </c>
      <c r="Q3521" s="144">
        <v>0.15</v>
      </c>
      <c r="R3521" s="91" t="s">
        <v>4826</v>
      </c>
      <c r="S3521" s="91" t="s">
        <v>22</v>
      </c>
      <c r="T3521" s="91"/>
      <c r="U3521" s="102"/>
    </row>
    <row r="3522" spans="1:239" ht="21.9" customHeight="1" outlineLevel="1" x14ac:dyDescent="0.35">
      <c r="A3522" s="83" t="s">
        <v>4902</v>
      </c>
      <c r="B3522" s="148" t="s">
        <v>1192</v>
      </c>
      <c r="C3522" s="85"/>
      <c r="D3522" s="122"/>
      <c r="E3522" s="153"/>
      <c r="F3522" s="149"/>
      <c r="G3522" s="149"/>
      <c r="H3522" s="149"/>
      <c r="I3522" s="153">
        <f t="shared" si="214"/>
        <v>0</v>
      </c>
      <c r="J3522" s="153"/>
      <c r="K3522" s="149"/>
      <c r="L3522" s="149"/>
      <c r="M3522" s="149"/>
      <c r="N3522" s="153">
        <f t="shared" si="215"/>
        <v>0</v>
      </c>
      <c r="O3522" s="88">
        <v>46113</v>
      </c>
      <c r="P3522" s="88">
        <v>46115</v>
      </c>
      <c r="Q3522" s="144">
        <v>0.6</v>
      </c>
      <c r="R3522" s="91" t="s">
        <v>4826</v>
      </c>
      <c r="S3522" s="91" t="s">
        <v>22</v>
      </c>
      <c r="T3522" s="91"/>
      <c r="U3522" s="102"/>
    </row>
    <row r="3523" spans="1:239" ht="21.9" customHeight="1" outlineLevel="1" x14ac:dyDescent="0.35">
      <c r="A3523" s="83" t="s">
        <v>4903</v>
      </c>
      <c r="B3523" s="148" t="s">
        <v>4863</v>
      </c>
      <c r="C3523" s="85"/>
      <c r="D3523" s="122"/>
      <c r="E3523" s="153"/>
      <c r="F3523" s="149"/>
      <c r="G3523" s="149"/>
      <c r="H3523" s="149"/>
      <c r="I3523" s="153">
        <f t="shared" si="214"/>
        <v>0</v>
      </c>
      <c r="J3523" s="153"/>
      <c r="K3523" s="149"/>
      <c r="L3523" s="149"/>
      <c r="M3523" s="149"/>
      <c r="N3523" s="153">
        <f t="shared" si="215"/>
        <v>0</v>
      </c>
      <c r="O3523" s="88">
        <v>46115</v>
      </c>
      <c r="P3523" s="88">
        <v>46119</v>
      </c>
      <c r="Q3523" s="144">
        <v>0.2</v>
      </c>
      <c r="R3523" s="91" t="s">
        <v>4826</v>
      </c>
      <c r="S3523" s="91" t="s">
        <v>22</v>
      </c>
      <c r="T3523" s="91"/>
      <c r="U3523" s="102"/>
    </row>
    <row r="3524" spans="1:239" ht="21.9" customHeight="1" outlineLevel="1" x14ac:dyDescent="0.35">
      <c r="A3524" s="83" t="s">
        <v>4904</v>
      </c>
      <c r="B3524" s="148" t="s">
        <v>3655</v>
      </c>
      <c r="C3524" s="85"/>
      <c r="D3524" s="122"/>
      <c r="E3524" s="153"/>
      <c r="F3524" s="149"/>
      <c r="G3524" s="149"/>
      <c r="H3524" s="149"/>
      <c r="I3524" s="153">
        <f t="shared" si="214"/>
        <v>0</v>
      </c>
      <c r="J3524" s="153"/>
      <c r="K3524" s="149"/>
      <c r="L3524" s="149"/>
      <c r="M3524" s="149"/>
      <c r="N3524" s="153">
        <f t="shared" si="215"/>
        <v>0</v>
      </c>
      <c r="O3524" s="88">
        <v>46121</v>
      </c>
      <c r="P3524" s="88">
        <v>46122</v>
      </c>
      <c r="Q3524" s="144">
        <v>0.05</v>
      </c>
      <c r="R3524" s="91" t="s">
        <v>4826</v>
      </c>
      <c r="S3524" s="91" t="s">
        <v>22</v>
      </c>
      <c r="T3524" s="91"/>
      <c r="U3524" s="102"/>
    </row>
    <row r="3525" spans="1:239" s="166" customFormat="1" ht="21.9" customHeight="1" x14ac:dyDescent="0.35">
      <c r="A3525" s="161" t="s">
        <v>4905</v>
      </c>
      <c r="B3525" s="163" t="s">
        <v>4906</v>
      </c>
      <c r="C3525" s="64"/>
      <c r="D3525" s="113"/>
      <c r="E3525" s="66">
        <v>0</v>
      </c>
      <c r="F3525" s="65"/>
      <c r="G3525" s="65"/>
      <c r="H3525" s="65"/>
      <c r="I3525" s="66">
        <f t="shared" si="214"/>
        <v>0</v>
      </c>
      <c r="J3525" s="66">
        <v>0</v>
      </c>
      <c r="K3525" s="65"/>
      <c r="L3525" s="65"/>
      <c r="M3525" s="65"/>
      <c r="N3525" s="66">
        <f t="shared" si="215"/>
        <v>0</v>
      </c>
      <c r="O3525" s="67">
        <v>46052</v>
      </c>
      <c r="P3525" s="67">
        <v>46101</v>
      </c>
      <c r="Q3525" s="68">
        <v>7.0000000000000007E-2</v>
      </c>
      <c r="R3525" s="388" t="s">
        <v>4826</v>
      </c>
      <c r="S3525" s="388" t="s">
        <v>22</v>
      </c>
      <c r="T3525" s="71"/>
      <c r="U3525" s="416"/>
      <c r="V3525" s="4"/>
      <c r="W3525" s="4"/>
      <c r="X3525" s="4"/>
      <c r="Y3525" s="4"/>
      <c r="Z3525" s="4"/>
      <c r="AA3525" s="4"/>
      <c r="AB3525" s="4"/>
      <c r="AC3525" s="4"/>
      <c r="AD3525" s="4"/>
      <c r="AE3525" s="4"/>
      <c r="AF3525" s="4"/>
      <c r="AG3525" s="4"/>
      <c r="AH3525" s="4"/>
      <c r="AI3525" s="4"/>
      <c r="AJ3525" s="4"/>
      <c r="AK3525" s="4"/>
      <c r="AL3525" s="4"/>
      <c r="AM3525" s="4"/>
      <c r="AN3525" s="4"/>
      <c r="AO3525" s="4"/>
      <c r="AP3525" s="4"/>
      <c r="AQ3525" s="4"/>
      <c r="AR3525" s="4"/>
      <c r="AS3525" s="4"/>
      <c r="AT3525" s="4"/>
      <c r="AU3525" s="4"/>
      <c r="AV3525" s="4"/>
      <c r="AW3525" s="4"/>
      <c r="AX3525" s="4"/>
      <c r="AY3525" s="4"/>
      <c r="AZ3525" s="4"/>
      <c r="BA3525" s="4"/>
      <c r="BB3525" s="4"/>
      <c r="BC3525" s="4"/>
      <c r="BD3525" s="4"/>
      <c r="BE3525" s="4"/>
      <c r="BF3525" s="4"/>
      <c r="BG3525" s="4"/>
      <c r="BH3525" s="4"/>
      <c r="BI3525" s="4"/>
      <c r="BJ3525" s="4"/>
      <c r="BK3525" s="4"/>
      <c r="BL3525" s="4"/>
      <c r="BM3525" s="4"/>
      <c r="BN3525" s="4"/>
      <c r="BO3525" s="4"/>
      <c r="BP3525" s="4"/>
      <c r="BQ3525" s="4"/>
      <c r="BR3525" s="4"/>
      <c r="BS3525" s="4"/>
      <c r="BT3525" s="4"/>
      <c r="BU3525" s="4"/>
      <c r="BV3525" s="4"/>
      <c r="BW3525" s="4"/>
      <c r="BX3525" s="4"/>
      <c r="BY3525" s="4"/>
      <c r="BZ3525" s="4"/>
      <c r="CA3525" s="4"/>
      <c r="CB3525" s="4"/>
      <c r="CC3525" s="4"/>
      <c r="CD3525" s="4"/>
      <c r="CE3525" s="4"/>
      <c r="CF3525" s="4"/>
      <c r="CG3525" s="4"/>
      <c r="CH3525" s="4"/>
      <c r="CI3525" s="4"/>
      <c r="CJ3525" s="4"/>
      <c r="CK3525" s="4"/>
      <c r="CL3525" s="4"/>
      <c r="CM3525" s="4"/>
      <c r="CN3525" s="4"/>
      <c r="CO3525" s="4"/>
      <c r="CP3525" s="4"/>
      <c r="CQ3525" s="4"/>
      <c r="CR3525" s="4"/>
      <c r="CS3525" s="4"/>
      <c r="CT3525" s="4"/>
      <c r="CU3525" s="4"/>
      <c r="CV3525" s="4"/>
      <c r="CW3525" s="4"/>
      <c r="CX3525" s="4"/>
      <c r="CY3525" s="4"/>
      <c r="CZ3525" s="4"/>
      <c r="DA3525" s="4"/>
      <c r="DB3525" s="4"/>
      <c r="DC3525" s="4"/>
      <c r="DD3525" s="4"/>
      <c r="DE3525" s="4"/>
      <c r="DF3525" s="4"/>
      <c r="DG3525" s="4"/>
      <c r="DH3525" s="4"/>
      <c r="DI3525" s="4"/>
      <c r="DJ3525" s="4"/>
      <c r="DK3525" s="4"/>
      <c r="DL3525" s="4"/>
      <c r="DM3525" s="4"/>
      <c r="DN3525" s="4"/>
      <c r="DO3525" s="4"/>
      <c r="DP3525" s="4"/>
      <c r="DQ3525" s="4"/>
      <c r="DR3525" s="4"/>
      <c r="DS3525" s="4"/>
      <c r="DT3525" s="4"/>
      <c r="DU3525" s="4"/>
      <c r="DV3525" s="4"/>
      <c r="DW3525" s="4"/>
      <c r="DX3525" s="4"/>
      <c r="DY3525" s="4"/>
      <c r="DZ3525" s="4"/>
      <c r="EA3525" s="4"/>
      <c r="EB3525" s="4"/>
      <c r="EC3525" s="4"/>
      <c r="ED3525" s="4"/>
      <c r="EE3525" s="4"/>
      <c r="EF3525" s="4"/>
      <c r="EG3525" s="4"/>
      <c r="EH3525" s="4"/>
      <c r="EI3525" s="4"/>
      <c r="EJ3525" s="4"/>
      <c r="EK3525" s="4"/>
      <c r="EL3525" s="4"/>
      <c r="EM3525" s="4"/>
      <c r="EN3525" s="4"/>
      <c r="EO3525" s="4"/>
      <c r="EP3525" s="4"/>
      <c r="EQ3525" s="4"/>
      <c r="ER3525" s="4"/>
      <c r="ES3525" s="4"/>
      <c r="ET3525" s="4"/>
      <c r="EU3525" s="4"/>
      <c r="EV3525" s="4"/>
      <c r="EW3525" s="4"/>
      <c r="EX3525" s="4"/>
      <c r="EY3525" s="4"/>
      <c r="EZ3525" s="4"/>
      <c r="FA3525" s="4"/>
      <c r="FB3525" s="4"/>
      <c r="FC3525" s="4"/>
      <c r="FD3525" s="4"/>
      <c r="FE3525" s="4"/>
      <c r="FF3525" s="4"/>
      <c r="FG3525" s="4"/>
      <c r="FH3525" s="4"/>
      <c r="FI3525" s="4"/>
      <c r="FJ3525" s="4"/>
      <c r="FK3525" s="4"/>
      <c r="FL3525" s="4"/>
      <c r="FM3525" s="4"/>
      <c r="FN3525" s="4"/>
      <c r="FO3525" s="4"/>
      <c r="FP3525" s="4"/>
      <c r="FQ3525" s="4"/>
      <c r="FR3525" s="4"/>
      <c r="FS3525" s="4"/>
      <c r="FT3525" s="4"/>
      <c r="FU3525" s="4"/>
      <c r="FV3525" s="4"/>
      <c r="FW3525" s="4"/>
      <c r="FX3525" s="4"/>
      <c r="FY3525" s="4"/>
      <c r="FZ3525" s="4"/>
      <c r="GA3525" s="4"/>
      <c r="GB3525" s="4"/>
      <c r="GC3525" s="4"/>
      <c r="GD3525" s="4"/>
      <c r="GE3525" s="4"/>
      <c r="GF3525" s="4"/>
      <c r="GG3525" s="4"/>
      <c r="GH3525" s="4"/>
      <c r="GI3525" s="4"/>
      <c r="GJ3525" s="4"/>
      <c r="GK3525" s="4"/>
      <c r="GL3525" s="4"/>
      <c r="GM3525" s="4"/>
      <c r="GN3525" s="4"/>
      <c r="GO3525" s="4"/>
      <c r="GP3525" s="4"/>
      <c r="GQ3525" s="4"/>
      <c r="GR3525" s="4"/>
      <c r="GS3525" s="4"/>
      <c r="GT3525" s="4"/>
      <c r="GU3525" s="4"/>
      <c r="GV3525" s="4"/>
      <c r="GW3525" s="4"/>
      <c r="GX3525" s="4"/>
      <c r="GY3525" s="4"/>
      <c r="GZ3525" s="4"/>
      <c r="HA3525" s="4"/>
      <c r="HB3525" s="4"/>
      <c r="HC3525" s="4"/>
      <c r="HD3525" s="4"/>
      <c r="HE3525" s="4"/>
      <c r="HF3525" s="4"/>
      <c r="HG3525" s="4"/>
      <c r="HH3525" s="4"/>
      <c r="HI3525" s="4"/>
      <c r="HJ3525" s="4"/>
      <c r="HK3525" s="4"/>
      <c r="HL3525" s="4"/>
      <c r="HM3525" s="4"/>
      <c r="HN3525" s="4"/>
      <c r="HO3525" s="4"/>
      <c r="HP3525" s="4"/>
      <c r="HQ3525" s="4"/>
      <c r="HR3525" s="4"/>
      <c r="HS3525" s="4"/>
      <c r="HT3525" s="4"/>
      <c r="HU3525" s="4"/>
      <c r="HV3525" s="4"/>
      <c r="HW3525" s="4"/>
      <c r="HX3525" s="4"/>
      <c r="HY3525" s="4"/>
      <c r="HZ3525" s="4"/>
      <c r="IA3525" s="4"/>
      <c r="IB3525" s="4"/>
      <c r="IC3525" s="4"/>
      <c r="ID3525" s="4"/>
      <c r="IE3525" s="417"/>
    </row>
    <row r="3526" spans="1:239" s="166" customFormat="1" ht="21.9" customHeight="1" x14ac:dyDescent="0.35">
      <c r="A3526" s="83" t="s">
        <v>4907</v>
      </c>
      <c r="B3526" s="148" t="s">
        <v>4832</v>
      </c>
      <c r="C3526" s="85"/>
      <c r="D3526" s="122"/>
      <c r="E3526" s="153"/>
      <c r="F3526" s="149"/>
      <c r="G3526" s="149"/>
      <c r="H3526" s="149"/>
      <c r="I3526" s="153">
        <f t="shared" si="214"/>
        <v>0</v>
      </c>
      <c r="J3526" s="153"/>
      <c r="K3526" s="149"/>
      <c r="L3526" s="149"/>
      <c r="M3526" s="149"/>
      <c r="N3526" s="153">
        <f t="shared" si="215"/>
        <v>0</v>
      </c>
      <c r="O3526" s="88">
        <v>46052</v>
      </c>
      <c r="P3526" s="88">
        <v>46055</v>
      </c>
      <c r="Q3526" s="144">
        <v>0.15</v>
      </c>
      <c r="R3526" s="91" t="s">
        <v>4826</v>
      </c>
      <c r="S3526" s="91" t="s">
        <v>22</v>
      </c>
      <c r="T3526" s="91"/>
      <c r="U3526" s="102"/>
      <c r="V3526" s="4"/>
      <c r="W3526" s="4"/>
      <c r="X3526" s="4"/>
      <c r="Y3526" s="4"/>
      <c r="Z3526" s="4"/>
      <c r="AA3526" s="4"/>
      <c r="AB3526" s="4"/>
      <c r="AC3526" s="4"/>
      <c r="AD3526" s="4"/>
      <c r="AE3526" s="4"/>
      <c r="AF3526" s="4"/>
      <c r="AG3526" s="4"/>
      <c r="AH3526" s="4"/>
      <c r="AI3526" s="4"/>
      <c r="AJ3526" s="4"/>
      <c r="AK3526" s="4"/>
      <c r="AL3526" s="4"/>
      <c r="AM3526" s="4"/>
      <c r="AN3526" s="4"/>
      <c r="AO3526" s="4"/>
      <c r="AP3526" s="4"/>
      <c r="AQ3526" s="4"/>
      <c r="AR3526" s="4"/>
      <c r="AS3526" s="4"/>
      <c r="AT3526" s="4"/>
      <c r="AU3526" s="4"/>
      <c r="AV3526" s="4"/>
      <c r="AW3526" s="4"/>
      <c r="AX3526" s="4"/>
      <c r="AY3526" s="4"/>
      <c r="AZ3526" s="4"/>
      <c r="BA3526" s="4"/>
      <c r="BB3526" s="4"/>
      <c r="BC3526" s="4"/>
      <c r="BD3526" s="4"/>
      <c r="BE3526" s="4"/>
      <c r="BF3526" s="4"/>
      <c r="BG3526" s="4"/>
      <c r="BH3526" s="4"/>
      <c r="BI3526" s="4"/>
      <c r="BJ3526" s="4"/>
      <c r="BK3526" s="4"/>
      <c r="BL3526" s="4"/>
      <c r="BM3526" s="4"/>
      <c r="BN3526" s="4"/>
      <c r="BO3526" s="4"/>
      <c r="BP3526" s="4"/>
      <c r="BQ3526" s="4"/>
      <c r="BR3526" s="4"/>
      <c r="BS3526" s="4"/>
      <c r="BT3526" s="4"/>
      <c r="BU3526" s="4"/>
      <c r="BV3526" s="4"/>
      <c r="BW3526" s="4"/>
      <c r="BX3526" s="4"/>
      <c r="BY3526" s="4"/>
      <c r="BZ3526" s="4"/>
      <c r="CA3526" s="4"/>
      <c r="CB3526" s="4"/>
      <c r="CC3526" s="4"/>
      <c r="CD3526" s="4"/>
      <c r="CE3526" s="4"/>
      <c r="CF3526" s="4"/>
      <c r="CG3526" s="4"/>
      <c r="CH3526" s="4"/>
      <c r="CI3526" s="4"/>
      <c r="CJ3526" s="4"/>
      <c r="CK3526" s="4"/>
      <c r="CL3526" s="4"/>
      <c r="CM3526" s="4"/>
      <c r="CN3526" s="4"/>
      <c r="CO3526" s="4"/>
      <c r="CP3526" s="4"/>
      <c r="CQ3526" s="4"/>
      <c r="CR3526" s="4"/>
      <c r="CS3526" s="4"/>
      <c r="CT3526" s="4"/>
      <c r="CU3526" s="4"/>
      <c r="CV3526" s="4"/>
      <c r="CW3526" s="4"/>
      <c r="CX3526" s="4"/>
      <c r="CY3526" s="4"/>
      <c r="CZ3526" s="4"/>
      <c r="DA3526" s="4"/>
      <c r="DB3526" s="4"/>
      <c r="DC3526" s="4"/>
      <c r="DD3526" s="4"/>
      <c r="DE3526" s="4"/>
      <c r="DF3526" s="4"/>
      <c r="DG3526" s="4"/>
      <c r="DH3526" s="4"/>
      <c r="DI3526" s="4"/>
      <c r="DJ3526" s="4"/>
      <c r="DK3526" s="4"/>
      <c r="DL3526" s="4"/>
      <c r="DM3526" s="4"/>
      <c r="DN3526" s="4"/>
      <c r="DO3526" s="4"/>
      <c r="DP3526" s="4"/>
      <c r="DQ3526" s="4"/>
      <c r="DR3526" s="4"/>
      <c r="DS3526" s="4"/>
      <c r="DT3526" s="4"/>
      <c r="DU3526" s="4"/>
      <c r="DV3526" s="4"/>
      <c r="DW3526" s="4"/>
      <c r="DX3526" s="4"/>
      <c r="DY3526" s="4"/>
      <c r="DZ3526" s="4"/>
      <c r="EA3526" s="4"/>
      <c r="EB3526" s="4"/>
      <c r="EC3526" s="4"/>
      <c r="ED3526" s="4"/>
      <c r="EE3526" s="4"/>
      <c r="EF3526" s="4"/>
      <c r="EG3526" s="4"/>
      <c r="EH3526" s="4"/>
      <c r="EI3526" s="4"/>
      <c r="EJ3526" s="4"/>
      <c r="EK3526" s="4"/>
      <c r="EL3526" s="4"/>
      <c r="EM3526" s="4"/>
      <c r="EN3526" s="4"/>
      <c r="EO3526" s="4"/>
      <c r="EP3526" s="4"/>
      <c r="EQ3526" s="4"/>
      <c r="ER3526" s="4"/>
      <c r="ES3526" s="4"/>
      <c r="ET3526" s="4"/>
      <c r="EU3526" s="4"/>
      <c r="EV3526" s="4"/>
      <c r="EW3526" s="4"/>
      <c r="EX3526" s="4"/>
      <c r="EY3526" s="4"/>
      <c r="EZ3526" s="4"/>
      <c r="FA3526" s="4"/>
      <c r="FB3526" s="4"/>
      <c r="FC3526" s="4"/>
      <c r="FD3526" s="4"/>
      <c r="FE3526" s="4"/>
      <c r="FF3526" s="4"/>
      <c r="FG3526" s="4"/>
      <c r="FH3526" s="4"/>
      <c r="FI3526" s="4"/>
      <c r="FJ3526" s="4"/>
      <c r="FK3526" s="4"/>
      <c r="FL3526" s="4"/>
      <c r="FM3526" s="4"/>
      <c r="FN3526" s="4"/>
      <c r="FO3526" s="4"/>
      <c r="FP3526" s="4"/>
      <c r="FQ3526" s="4"/>
      <c r="FR3526" s="4"/>
      <c r="FS3526" s="4"/>
      <c r="FT3526" s="4"/>
      <c r="FU3526" s="4"/>
      <c r="FV3526" s="4"/>
      <c r="FW3526" s="4"/>
      <c r="FX3526" s="4"/>
      <c r="FY3526" s="4"/>
      <c r="FZ3526" s="4"/>
      <c r="GA3526" s="4"/>
      <c r="GB3526" s="4"/>
      <c r="GC3526" s="4"/>
      <c r="GD3526" s="4"/>
      <c r="GE3526" s="4"/>
      <c r="GF3526" s="4"/>
      <c r="GG3526" s="4"/>
      <c r="GH3526" s="4"/>
      <c r="GI3526" s="4"/>
      <c r="GJ3526" s="4"/>
      <c r="GK3526" s="4"/>
      <c r="GL3526" s="4"/>
      <c r="GM3526" s="4"/>
      <c r="GN3526" s="4"/>
      <c r="GO3526" s="4"/>
      <c r="GP3526" s="4"/>
      <c r="GQ3526" s="4"/>
      <c r="GR3526" s="4"/>
      <c r="GS3526" s="4"/>
      <c r="GT3526" s="4"/>
      <c r="GU3526" s="4"/>
      <c r="GV3526" s="4"/>
      <c r="GW3526" s="4"/>
      <c r="GX3526" s="4"/>
      <c r="GY3526" s="4"/>
      <c r="GZ3526" s="4"/>
      <c r="HA3526" s="4"/>
      <c r="HB3526" s="4"/>
      <c r="HC3526" s="4"/>
      <c r="HD3526" s="4"/>
      <c r="HE3526" s="4"/>
      <c r="HF3526" s="4"/>
      <c r="HG3526" s="4"/>
      <c r="HH3526" s="4"/>
      <c r="HI3526" s="4"/>
      <c r="HJ3526" s="4"/>
      <c r="HK3526" s="4"/>
      <c r="HL3526" s="4"/>
      <c r="HM3526" s="4"/>
      <c r="HN3526" s="4"/>
      <c r="HO3526" s="4"/>
      <c r="HP3526" s="4"/>
      <c r="HQ3526" s="4"/>
      <c r="HR3526" s="4"/>
      <c r="HS3526" s="4"/>
      <c r="HT3526" s="4"/>
      <c r="HU3526" s="4"/>
      <c r="HV3526" s="4"/>
      <c r="HW3526" s="4"/>
      <c r="HX3526" s="4"/>
      <c r="HY3526" s="4"/>
      <c r="HZ3526" s="4"/>
      <c r="IA3526" s="4"/>
      <c r="IB3526" s="4"/>
      <c r="IC3526" s="4"/>
      <c r="ID3526" s="4"/>
      <c r="IE3526" s="417"/>
    </row>
    <row r="3527" spans="1:239" s="166" customFormat="1" ht="21.9" customHeight="1" x14ac:dyDescent="0.35">
      <c r="A3527" s="83" t="s">
        <v>4908</v>
      </c>
      <c r="B3527" s="148" t="s">
        <v>1192</v>
      </c>
      <c r="C3527" s="85"/>
      <c r="D3527" s="122"/>
      <c r="E3527" s="153"/>
      <c r="F3527" s="149"/>
      <c r="G3527" s="149"/>
      <c r="H3527" s="149"/>
      <c r="I3527" s="153">
        <f t="shared" si="214"/>
        <v>0</v>
      </c>
      <c r="J3527" s="153"/>
      <c r="K3527" s="149"/>
      <c r="L3527" s="149"/>
      <c r="M3527" s="149"/>
      <c r="N3527" s="153">
        <f t="shared" si="215"/>
        <v>0</v>
      </c>
      <c r="O3527" s="88">
        <v>46062</v>
      </c>
      <c r="P3527" s="88">
        <v>46080</v>
      </c>
      <c r="Q3527" s="144">
        <v>0.45</v>
      </c>
      <c r="R3527" s="91" t="s">
        <v>4826</v>
      </c>
      <c r="S3527" s="91" t="s">
        <v>22</v>
      </c>
      <c r="T3527" s="91"/>
      <c r="U3527" s="102"/>
      <c r="V3527" s="4"/>
      <c r="W3527" s="4"/>
      <c r="X3527" s="4"/>
      <c r="Y3527" s="4"/>
      <c r="Z3527" s="4"/>
      <c r="AA3527" s="4"/>
      <c r="AB3527" s="4"/>
      <c r="AC3527" s="4"/>
      <c r="AD3527" s="4"/>
      <c r="AE3527" s="4"/>
      <c r="AF3527" s="4"/>
      <c r="AG3527" s="4"/>
      <c r="AH3527" s="4"/>
      <c r="AI3527" s="4"/>
      <c r="AJ3527" s="4"/>
      <c r="AK3527" s="4"/>
      <c r="AL3527" s="4"/>
      <c r="AM3527" s="4"/>
      <c r="AN3527" s="4"/>
      <c r="AO3527" s="4"/>
      <c r="AP3527" s="4"/>
      <c r="AQ3527" s="4"/>
      <c r="AR3527" s="4"/>
      <c r="AS3527" s="4"/>
      <c r="AT3527" s="4"/>
      <c r="AU3527" s="4"/>
      <c r="AV3527" s="4"/>
      <c r="AW3527" s="4"/>
      <c r="AX3527" s="4"/>
      <c r="AY3527" s="4"/>
      <c r="AZ3527" s="4"/>
      <c r="BA3527" s="4"/>
      <c r="BB3527" s="4"/>
      <c r="BC3527" s="4"/>
      <c r="BD3527" s="4"/>
      <c r="BE3527" s="4"/>
      <c r="BF3527" s="4"/>
      <c r="BG3527" s="4"/>
      <c r="BH3527" s="4"/>
      <c r="BI3527" s="4"/>
      <c r="BJ3527" s="4"/>
      <c r="BK3527" s="4"/>
      <c r="BL3527" s="4"/>
      <c r="BM3527" s="4"/>
      <c r="BN3527" s="4"/>
      <c r="BO3527" s="4"/>
      <c r="BP3527" s="4"/>
      <c r="BQ3527" s="4"/>
      <c r="BR3527" s="4"/>
      <c r="BS3527" s="4"/>
      <c r="BT3527" s="4"/>
      <c r="BU3527" s="4"/>
      <c r="BV3527" s="4"/>
      <c r="BW3527" s="4"/>
      <c r="BX3527" s="4"/>
      <c r="BY3527" s="4"/>
      <c r="BZ3527" s="4"/>
      <c r="CA3527" s="4"/>
      <c r="CB3527" s="4"/>
      <c r="CC3527" s="4"/>
      <c r="CD3527" s="4"/>
      <c r="CE3527" s="4"/>
      <c r="CF3527" s="4"/>
      <c r="CG3527" s="4"/>
      <c r="CH3527" s="4"/>
      <c r="CI3527" s="4"/>
      <c r="CJ3527" s="4"/>
      <c r="CK3527" s="4"/>
      <c r="CL3527" s="4"/>
      <c r="CM3527" s="4"/>
      <c r="CN3527" s="4"/>
      <c r="CO3527" s="4"/>
      <c r="CP3527" s="4"/>
      <c r="CQ3527" s="4"/>
      <c r="CR3527" s="4"/>
      <c r="CS3527" s="4"/>
      <c r="CT3527" s="4"/>
      <c r="CU3527" s="4"/>
      <c r="CV3527" s="4"/>
      <c r="CW3527" s="4"/>
      <c r="CX3527" s="4"/>
      <c r="CY3527" s="4"/>
      <c r="CZ3527" s="4"/>
      <c r="DA3527" s="4"/>
      <c r="DB3527" s="4"/>
      <c r="DC3527" s="4"/>
      <c r="DD3527" s="4"/>
      <c r="DE3527" s="4"/>
      <c r="DF3527" s="4"/>
      <c r="DG3527" s="4"/>
      <c r="DH3527" s="4"/>
      <c r="DI3527" s="4"/>
      <c r="DJ3527" s="4"/>
      <c r="DK3527" s="4"/>
      <c r="DL3527" s="4"/>
      <c r="DM3527" s="4"/>
      <c r="DN3527" s="4"/>
      <c r="DO3527" s="4"/>
      <c r="DP3527" s="4"/>
      <c r="DQ3527" s="4"/>
      <c r="DR3527" s="4"/>
      <c r="DS3527" s="4"/>
      <c r="DT3527" s="4"/>
      <c r="DU3527" s="4"/>
      <c r="DV3527" s="4"/>
      <c r="DW3527" s="4"/>
      <c r="DX3527" s="4"/>
      <c r="DY3527" s="4"/>
      <c r="DZ3527" s="4"/>
      <c r="EA3527" s="4"/>
      <c r="EB3527" s="4"/>
      <c r="EC3527" s="4"/>
      <c r="ED3527" s="4"/>
      <c r="EE3527" s="4"/>
      <c r="EF3527" s="4"/>
      <c r="EG3527" s="4"/>
      <c r="EH3527" s="4"/>
      <c r="EI3527" s="4"/>
      <c r="EJ3527" s="4"/>
      <c r="EK3527" s="4"/>
      <c r="EL3527" s="4"/>
      <c r="EM3527" s="4"/>
      <c r="EN3527" s="4"/>
      <c r="EO3527" s="4"/>
      <c r="EP3527" s="4"/>
      <c r="EQ3527" s="4"/>
      <c r="ER3527" s="4"/>
      <c r="ES3527" s="4"/>
      <c r="ET3527" s="4"/>
      <c r="EU3527" s="4"/>
      <c r="EV3527" s="4"/>
      <c r="EW3527" s="4"/>
      <c r="EX3527" s="4"/>
      <c r="EY3527" s="4"/>
      <c r="EZ3527" s="4"/>
      <c r="FA3527" s="4"/>
      <c r="FB3527" s="4"/>
      <c r="FC3527" s="4"/>
      <c r="FD3527" s="4"/>
      <c r="FE3527" s="4"/>
      <c r="FF3527" s="4"/>
      <c r="FG3527" s="4"/>
      <c r="FH3527" s="4"/>
      <c r="FI3527" s="4"/>
      <c r="FJ3527" s="4"/>
      <c r="FK3527" s="4"/>
      <c r="FL3527" s="4"/>
      <c r="FM3527" s="4"/>
      <c r="FN3527" s="4"/>
      <c r="FO3527" s="4"/>
      <c r="FP3527" s="4"/>
      <c r="FQ3527" s="4"/>
      <c r="FR3527" s="4"/>
      <c r="FS3527" s="4"/>
      <c r="FT3527" s="4"/>
      <c r="FU3527" s="4"/>
      <c r="FV3527" s="4"/>
      <c r="FW3527" s="4"/>
      <c r="FX3527" s="4"/>
      <c r="FY3527" s="4"/>
      <c r="FZ3527" s="4"/>
      <c r="GA3527" s="4"/>
      <c r="GB3527" s="4"/>
      <c r="GC3527" s="4"/>
      <c r="GD3527" s="4"/>
      <c r="GE3527" s="4"/>
      <c r="GF3527" s="4"/>
      <c r="GG3527" s="4"/>
      <c r="GH3527" s="4"/>
      <c r="GI3527" s="4"/>
      <c r="GJ3527" s="4"/>
      <c r="GK3527" s="4"/>
      <c r="GL3527" s="4"/>
      <c r="GM3527" s="4"/>
      <c r="GN3527" s="4"/>
      <c r="GO3527" s="4"/>
      <c r="GP3527" s="4"/>
      <c r="GQ3527" s="4"/>
      <c r="GR3527" s="4"/>
      <c r="GS3527" s="4"/>
      <c r="GT3527" s="4"/>
      <c r="GU3527" s="4"/>
      <c r="GV3527" s="4"/>
      <c r="GW3527" s="4"/>
      <c r="GX3527" s="4"/>
      <c r="GY3527" s="4"/>
      <c r="GZ3527" s="4"/>
      <c r="HA3527" s="4"/>
      <c r="HB3527" s="4"/>
      <c r="HC3527" s="4"/>
      <c r="HD3527" s="4"/>
      <c r="HE3527" s="4"/>
      <c r="HF3527" s="4"/>
      <c r="HG3527" s="4"/>
      <c r="HH3527" s="4"/>
      <c r="HI3527" s="4"/>
      <c r="HJ3527" s="4"/>
      <c r="HK3527" s="4"/>
      <c r="HL3527" s="4"/>
      <c r="HM3527" s="4"/>
      <c r="HN3527" s="4"/>
      <c r="HO3527" s="4"/>
      <c r="HP3527" s="4"/>
      <c r="HQ3527" s="4"/>
      <c r="HR3527" s="4"/>
      <c r="HS3527" s="4"/>
      <c r="HT3527" s="4"/>
      <c r="HU3527" s="4"/>
      <c r="HV3527" s="4"/>
      <c r="HW3527" s="4"/>
      <c r="HX3527" s="4"/>
      <c r="HY3527" s="4"/>
      <c r="HZ3527" s="4"/>
      <c r="IA3527" s="4"/>
      <c r="IB3527" s="4"/>
      <c r="IC3527" s="4"/>
      <c r="ID3527" s="4"/>
      <c r="IE3527" s="417"/>
    </row>
    <row r="3528" spans="1:239" ht="21.9" customHeight="1" x14ac:dyDescent="0.35">
      <c r="A3528" s="83" t="s">
        <v>4909</v>
      </c>
      <c r="B3528" s="148" t="s">
        <v>4863</v>
      </c>
      <c r="C3528" s="85"/>
      <c r="D3528" s="122"/>
      <c r="E3528" s="153"/>
      <c r="F3528" s="149"/>
      <c r="G3528" s="149"/>
      <c r="H3528" s="149"/>
      <c r="I3528" s="153">
        <f t="shared" si="214"/>
        <v>0</v>
      </c>
      <c r="J3528" s="153"/>
      <c r="K3528" s="149"/>
      <c r="L3528" s="149"/>
      <c r="M3528" s="149"/>
      <c r="N3528" s="153">
        <f t="shared" si="215"/>
        <v>0</v>
      </c>
      <c r="O3528" s="88">
        <v>46080</v>
      </c>
      <c r="P3528" s="88">
        <v>46080</v>
      </c>
      <c r="Q3528" s="144">
        <v>0.2</v>
      </c>
      <c r="R3528" s="91" t="s">
        <v>4826</v>
      </c>
      <c r="S3528" s="91" t="s">
        <v>22</v>
      </c>
      <c r="T3528" s="91"/>
      <c r="U3528" s="102"/>
    </row>
    <row r="3529" spans="1:239" ht="21.9" customHeight="1" x14ac:dyDescent="0.35">
      <c r="A3529" s="83" t="s">
        <v>4910</v>
      </c>
      <c r="B3529" s="148" t="s">
        <v>3651</v>
      </c>
      <c r="C3529" s="85"/>
      <c r="D3529" s="122"/>
      <c r="E3529" s="153"/>
      <c r="F3529" s="149"/>
      <c r="G3529" s="149"/>
      <c r="H3529" s="149"/>
      <c r="I3529" s="153">
        <f t="shared" si="214"/>
        <v>0</v>
      </c>
      <c r="J3529" s="153"/>
      <c r="K3529" s="149"/>
      <c r="L3529" s="149"/>
      <c r="M3529" s="149"/>
      <c r="N3529" s="153">
        <f t="shared" si="215"/>
        <v>0</v>
      </c>
      <c r="O3529" s="88">
        <v>46080</v>
      </c>
      <c r="P3529" s="88">
        <v>46080</v>
      </c>
      <c r="Q3529" s="144">
        <v>0.05</v>
      </c>
      <c r="R3529" s="91" t="s">
        <v>4826</v>
      </c>
      <c r="S3529" s="91" t="s">
        <v>22</v>
      </c>
      <c r="T3529" s="91"/>
      <c r="U3529" s="102"/>
    </row>
    <row r="3530" spans="1:239" ht="21.9" customHeight="1" x14ac:dyDescent="0.35">
      <c r="A3530" s="83" t="s">
        <v>4911</v>
      </c>
      <c r="B3530" s="148" t="s">
        <v>4839</v>
      </c>
      <c r="C3530" s="85"/>
      <c r="D3530" s="122"/>
      <c r="E3530" s="153"/>
      <c r="F3530" s="149"/>
      <c r="G3530" s="149"/>
      <c r="H3530" s="149"/>
      <c r="I3530" s="153">
        <f t="shared" si="214"/>
        <v>0</v>
      </c>
      <c r="J3530" s="153"/>
      <c r="K3530" s="149"/>
      <c r="L3530" s="149"/>
      <c r="M3530" s="149"/>
      <c r="N3530" s="153">
        <f t="shared" si="215"/>
        <v>0</v>
      </c>
      <c r="O3530" s="88">
        <v>46080</v>
      </c>
      <c r="P3530" s="88">
        <v>46094</v>
      </c>
      <c r="Q3530" s="144">
        <v>0.1</v>
      </c>
      <c r="R3530" s="91" t="s">
        <v>4826</v>
      </c>
      <c r="S3530" s="91" t="s">
        <v>22</v>
      </c>
      <c r="T3530" s="91"/>
      <c r="U3530" s="102"/>
    </row>
    <row r="3531" spans="1:239" ht="21.9" customHeight="1" x14ac:dyDescent="0.35">
      <c r="A3531" s="83" t="s">
        <v>4912</v>
      </c>
      <c r="B3531" s="148" t="s">
        <v>3655</v>
      </c>
      <c r="C3531" s="85"/>
      <c r="D3531" s="122"/>
      <c r="E3531" s="153"/>
      <c r="F3531" s="149"/>
      <c r="G3531" s="149"/>
      <c r="H3531" s="149"/>
      <c r="I3531" s="153">
        <f t="shared" si="214"/>
        <v>0</v>
      </c>
      <c r="J3531" s="153"/>
      <c r="K3531" s="149"/>
      <c r="L3531" s="149"/>
      <c r="M3531" s="149"/>
      <c r="N3531" s="153">
        <f t="shared" si="215"/>
        <v>0</v>
      </c>
      <c r="O3531" s="88">
        <v>46094</v>
      </c>
      <c r="P3531" s="88">
        <v>46101</v>
      </c>
      <c r="Q3531" s="144">
        <v>0.05</v>
      </c>
      <c r="R3531" s="91" t="s">
        <v>4826</v>
      </c>
      <c r="S3531" s="91" t="s">
        <v>22</v>
      </c>
      <c r="T3531" s="91"/>
      <c r="U3531" s="102"/>
    </row>
    <row r="3532" spans="1:239" ht="21.9" customHeight="1" x14ac:dyDescent="0.35">
      <c r="A3532" s="161" t="s">
        <v>4913</v>
      </c>
      <c r="B3532" s="163" t="s">
        <v>4914</v>
      </c>
      <c r="C3532" s="64"/>
      <c r="D3532" s="113"/>
      <c r="E3532" s="66">
        <v>0</v>
      </c>
      <c r="F3532" s="65"/>
      <c r="G3532" s="65"/>
      <c r="H3532" s="65"/>
      <c r="I3532" s="66">
        <f t="shared" si="214"/>
        <v>0</v>
      </c>
      <c r="J3532" s="66">
        <v>0</v>
      </c>
      <c r="K3532" s="65"/>
      <c r="L3532" s="65"/>
      <c r="M3532" s="65"/>
      <c r="N3532" s="66">
        <f t="shared" si="215"/>
        <v>0</v>
      </c>
      <c r="O3532" s="67">
        <v>46293</v>
      </c>
      <c r="P3532" s="67">
        <v>46352</v>
      </c>
      <c r="Q3532" s="68">
        <v>7.0000000000000007E-2</v>
      </c>
      <c r="R3532" s="388" t="s">
        <v>4826</v>
      </c>
      <c r="S3532" s="388" t="s">
        <v>22</v>
      </c>
      <c r="T3532" s="71"/>
      <c r="U3532" s="416"/>
    </row>
    <row r="3533" spans="1:239" ht="21.9" customHeight="1" x14ac:dyDescent="0.35">
      <c r="A3533" s="83" t="s">
        <v>4915</v>
      </c>
      <c r="B3533" s="148" t="s">
        <v>4832</v>
      </c>
      <c r="C3533" s="85"/>
      <c r="D3533" s="122"/>
      <c r="E3533" s="153"/>
      <c r="F3533" s="149"/>
      <c r="G3533" s="149"/>
      <c r="H3533" s="149"/>
      <c r="I3533" s="153">
        <f t="shared" si="214"/>
        <v>0</v>
      </c>
      <c r="J3533" s="153"/>
      <c r="K3533" s="149"/>
      <c r="L3533" s="149"/>
      <c r="M3533" s="149"/>
      <c r="N3533" s="153">
        <f t="shared" si="215"/>
        <v>0</v>
      </c>
      <c r="O3533" s="88">
        <v>46293</v>
      </c>
      <c r="P3533" s="88">
        <v>46294</v>
      </c>
      <c r="Q3533" s="144">
        <v>0.15</v>
      </c>
      <c r="R3533" s="91" t="s">
        <v>4826</v>
      </c>
      <c r="S3533" s="91" t="s">
        <v>22</v>
      </c>
      <c r="T3533" s="91"/>
      <c r="U3533" s="102"/>
    </row>
    <row r="3534" spans="1:239" ht="21.9" customHeight="1" x14ac:dyDescent="0.35">
      <c r="A3534" s="83" t="s">
        <v>4916</v>
      </c>
      <c r="B3534" s="148" t="s">
        <v>1192</v>
      </c>
      <c r="C3534" s="85"/>
      <c r="D3534" s="122"/>
      <c r="E3534" s="153"/>
      <c r="F3534" s="149"/>
      <c r="G3534" s="149"/>
      <c r="H3534" s="149"/>
      <c r="I3534" s="153">
        <f t="shared" si="214"/>
        <v>0</v>
      </c>
      <c r="J3534" s="153"/>
      <c r="K3534" s="149"/>
      <c r="L3534" s="149"/>
      <c r="M3534" s="149"/>
      <c r="N3534" s="153">
        <f t="shared" si="215"/>
        <v>0</v>
      </c>
      <c r="O3534" s="88">
        <v>46300</v>
      </c>
      <c r="P3534" s="88">
        <v>46304</v>
      </c>
      <c r="Q3534" s="144">
        <v>0.45</v>
      </c>
      <c r="R3534" s="91" t="s">
        <v>4826</v>
      </c>
      <c r="S3534" s="91" t="s">
        <v>22</v>
      </c>
      <c r="T3534" s="91"/>
      <c r="U3534" s="102"/>
    </row>
    <row r="3535" spans="1:239" ht="21.9" customHeight="1" x14ac:dyDescent="0.35">
      <c r="A3535" s="83" t="s">
        <v>4917</v>
      </c>
      <c r="B3535" s="148" t="s">
        <v>4863</v>
      </c>
      <c r="C3535" s="85"/>
      <c r="D3535" s="122"/>
      <c r="E3535" s="153"/>
      <c r="F3535" s="149"/>
      <c r="G3535" s="149"/>
      <c r="H3535" s="149"/>
      <c r="I3535" s="153">
        <f t="shared" si="214"/>
        <v>0</v>
      </c>
      <c r="J3535" s="153"/>
      <c r="K3535" s="149"/>
      <c r="L3535" s="149"/>
      <c r="M3535" s="149"/>
      <c r="N3535" s="153">
        <f t="shared" si="215"/>
        <v>0</v>
      </c>
      <c r="O3535" s="88">
        <v>46307</v>
      </c>
      <c r="P3535" s="88">
        <v>46308</v>
      </c>
      <c r="Q3535" s="144">
        <v>0.2</v>
      </c>
      <c r="R3535" s="91" t="s">
        <v>4826</v>
      </c>
      <c r="S3535" s="91" t="s">
        <v>22</v>
      </c>
      <c r="T3535" s="91"/>
      <c r="U3535" s="102"/>
    </row>
    <row r="3536" spans="1:239" ht="21.9" customHeight="1" x14ac:dyDescent="0.35">
      <c r="A3536" s="83" t="s">
        <v>4918</v>
      </c>
      <c r="B3536" s="148" t="s">
        <v>3651</v>
      </c>
      <c r="C3536" s="85"/>
      <c r="D3536" s="122"/>
      <c r="E3536" s="153"/>
      <c r="F3536" s="149"/>
      <c r="G3536" s="149"/>
      <c r="H3536" s="149"/>
      <c r="I3536" s="153">
        <f t="shared" si="214"/>
        <v>0</v>
      </c>
      <c r="J3536" s="153"/>
      <c r="K3536" s="149"/>
      <c r="L3536" s="149"/>
      <c r="M3536" s="149"/>
      <c r="N3536" s="153">
        <f t="shared" si="215"/>
        <v>0</v>
      </c>
      <c r="O3536" s="88">
        <v>46308</v>
      </c>
      <c r="P3536" s="88">
        <v>46308</v>
      </c>
      <c r="Q3536" s="144">
        <v>0.05</v>
      </c>
      <c r="R3536" s="91" t="s">
        <v>4826</v>
      </c>
      <c r="S3536" s="91" t="s">
        <v>22</v>
      </c>
      <c r="T3536" s="91"/>
      <c r="U3536" s="102"/>
    </row>
    <row r="3537" spans="1:21" ht="21.9" customHeight="1" x14ac:dyDescent="0.35">
      <c r="A3537" s="83" t="s">
        <v>4919</v>
      </c>
      <c r="B3537" s="148" t="s">
        <v>4839</v>
      </c>
      <c r="C3537" s="85"/>
      <c r="D3537" s="122"/>
      <c r="E3537" s="153"/>
      <c r="F3537" s="149"/>
      <c r="G3537" s="149"/>
      <c r="H3537" s="149"/>
      <c r="I3537" s="153">
        <f t="shared" si="214"/>
        <v>0</v>
      </c>
      <c r="J3537" s="153"/>
      <c r="K3537" s="149"/>
      <c r="L3537" s="149"/>
      <c r="M3537" s="149"/>
      <c r="N3537" s="153">
        <f t="shared" si="215"/>
        <v>0</v>
      </c>
      <c r="O3537" s="88">
        <v>46308</v>
      </c>
      <c r="P3537" s="88">
        <v>46322</v>
      </c>
      <c r="Q3537" s="144">
        <v>0.1</v>
      </c>
      <c r="R3537" s="91" t="s">
        <v>4826</v>
      </c>
      <c r="S3537" s="91" t="s">
        <v>22</v>
      </c>
      <c r="T3537" s="91"/>
      <c r="U3537" s="102"/>
    </row>
    <row r="3538" spans="1:21" ht="21.9" customHeight="1" x14ac:dyDescent="0.35">
      <c r="A3538" s="83" t="s">
        <v>4920</v>
      </c>
      <c r="B3538" s="148" t="s">
        <v>3655</v>
      </c>
      <c r="C3538" s="85"/>
      <c r="D3538" s="122"/>
      <c r="E3538" s="153"/>
      <c r="F3538" s="149"/>
      <c r="G3538" s="149"/>
      <c r="H3538" s="149"/>
      <c r="I3538" s="153">
        <f t="shared" si="214"/>
        <v>0</v>
      </c>
      <c r="J3538" s="153"/>
      <c r="K3538" s="149"/>
      <c r="L3538" s="149"/>
      <c r="M3538" s="149"/>
      <c r="N3538" s="153">
        <f t="shared" si="215"/>
        <v>0</v>
      </c>
      <c r="O3538" s="88">
        <v>46322</v>
      </c>
      <c r="P3538" s="88">
        <v>46352</v>
      </c>
      <c r="Q3538" s="144">
        <v>0.05</v>
      </c>
      <c r="R3538" s="91" t="s">
        <v>4826</v>
      </c>
      <c r="S3538" s="91" t="s">
        <v>22</v>
      </c>
      <c r="T3538" s="91"/>
      <c r="U3538" s="102"/>
    </row>
    <row r="3539" spans="1:21" ht="21.9" customHeight="1" x14ac:dyDescent="0.35">
      <c r="A3539" s="161" t="s">
        <v>4921</v>
      </c>
      <c r="B3539" s="163" t="s">
        <v>4922</v>
      </c>
      <c r="C3539" s="64"/>
      <c r="D3539" s="113"/>
      <c r="E3539" s="66">
        <v>0</v>
      </c>
      <c r="F3539" s="65"/>
      <c r="G3539" s="65"/>
      <c r="H3539" s="65"/>
      <c r="I3539" s="66">
        <f t="shared" si="214"/>
        <v>0</v>
      </c>
      <c r="J3539" s="66">
        <v>0</v>
      </c>
      <c r="K3539" s="65"/>
      <c r="L3539" s="65"/>
      <c r="M3539" s="65"/>
      <c r="N3539" s="66">
        <f t="shared" si="215"/>
        <v>0</v>
      </c>
      <c r="O3539" s="67">
        <v>46023</v>
      </c>
      <c r="P3539" s="67">
        <v>46387</v>
      </c>
      <c r="Q3539" s="68">
        <v>7.0000000000000007E-2</v>
      </c>
      <c r="R3539" s="388" t="s">
        <v>4826</v>
      </c>
      <c r="S3539" s="388" t="s">
        <v>22</v>
      </c>
      <c r="T3539" s="71"/>
      <c r="U3539" s="416"/>
    </row>
    <row r="3540" spans="1:21" ht="21.9" customHeight="1" x14ac:dyDescent="0.35">
      <c r="A3540" s="83" t="s">
        <v>4923</v>
      </c>
      <c r="B3540" s="148" t="s">
        <v>4832</v>
      </c>
      <c r="C3540" s="85"/>
      <c r="D3540" s="122"/>
      <c r="E3540" s="153"/>
      <c r="F3540" s="149"/>
      <c r="G3540" s="149"/>
      <c r="H3540" s="149"/>
      <c r="I3540" s="153">
        <f t="shared" si="214"/>
        <v>0</v>
      </c>
      <c r="J3540" s="153"/>
      <c r="K3540" s="149"/>
      <c r="L3540" s="149"/>
      <c r="M3540" s="149"/>
      <c r="N3540" s="153">
        <f t="shared" si="215"/>
        <v>0</v>
      </c>
      <c r="O3540" s="88">
        <v>46023</v>
      </c>
      <c r="P3540" s="88">
        <v>46387</v>
      </c>
      <c r="Q3540" s="144">
        <v>0.05</v>
      </c>
      <c r="R3540" s="91" t="s">
        <v>4826</v>
      </c>
      <c r="S3540" s="91" t="s">
        <v>22</v>
      </c>
      <c r="T3540" s="91"/>
      <c r="U3540" s="22"/>
    </row>
    <row r="3541" spans="1:21" ht="28.5" customHeight="1" x14ac:dyDescent="0.35">
      <c r="A3541" s="83" t="s">
        <v>4924</v>
      </c>
      <c r="B3541" s="148" t="s">
        <v>1192</v>
      </c>
      <c r="C3541" s="85"/>
      <c r="D3541" s="122"/>
      <c r="E3541" s="153"/>
      <c r="F3541" s="149"/>
      <c r="G3541" s="149"/>
      <c r="H3541" s="149"/>
      <c r="I3541" s="153">
        <f t="shared" si="214"/>
        <v>0</v>
      </c>
      <c r="J3541" s="153"/>
      <c r="K3541" s="149"/>
      <c r="L3541" s="149"/>
      <c r="M3541" s="149"/>
      <c r="N3541" s="153">
        <f t="shared" si="215"/>
        <v>0</v>
      </c>
      <c r="O3541" s="88">
        <v>46023</v>
      </c>
      <c r="P3541" s="88">
        <v>46387</v>
      </c>
      <c r="Q3541" s="144">
        <v>0.75</v>
      </c>
      <c r="R3541" s="91" t="s">
        <v>4826</v>
      </c>
      <c r="S3541" s="91" t="s">
        <v>22</v>
      </c>
      <c r="T3541" s="91"/>
      <c r="U3541" s="390" t="s">
        <v>4925</v>
      </c>
    </row>
    <row r="3542" spans="1:21" ht="21.9" customHeight="1" x14ac:dyDescent="0.35">
      <c r="A3542" s="83" t="s">
        <v>4926</v>
      </c>
      <c r="B3542" s="148" t="s">
        <v>4863</v>
      </c>
      <c r="C3542" s="85"/>
      <c r="D3542" s="122"/>
      <c r="E3542" s="153"/>
      <c r="F3542" s="149"/>
      <c r="G3542" s="149"/>
      <c r="H3542" s="149"/>
      <c r="I3542" s="153">
        <f t="shared" si="214"/>
        <v>0</v>
      </c>
      <c r="J3542" s="153"/>
      <c r="K3542" s="149"/>
      <c r="L3542" s="149"/>
      <c r="M3542" s="149"/>
      <c r="N3542" s="153">
        <f t="shared" si="215"/>
        <v>0</v>
      </c>
      <c r="O3542" s="88">
        <v>46023</v>
      </c>
      <c r="P3542" s="88">
        <v>46387</v>
      </c>
      <c r="Q3542" s="144">
        <v>0.05</v>
      </c>
      <c r="R3542" s="91" t="s">
        <v>4826</v>
      </c>
      <c r="S3542" s="91" t="s">
        <v>22</v>
      </c>
      <c r="T3542" s="91"/>
      <c r="U3542" s="102"/>
    </row>
    <row r="3543" spans="1:21" ht="21.9" customHeight="1" x14ac:dyDescent="0.35">
      <c r="A3543" s="83" t="s">
        <v>4927</v>
      </c>
      <c r="B3543" s="148" t="s">
        <v>3651</v>
      </c>
      <c r="C3543" s="85"/>
      <c r="D3543" s="122"/>
      <c r="E3543" s="153"/>
      <c r="F3543" s="149"/>
      <c r="G3543" s="149"/>
      <c r="H3543" s="149"/>
      <c r="I3543" s="153">
        <f t="shared" si="214"/>
        <v>0</v>
      </c>
      <c r="J3543" s="153"/>
      <c r="K3543" s="149"/>
      <c r="L3543" s="149"/>
      <c r="M3543" s="149"/>
      <c r="N3543" s="153">
        <f t="shared" si="215"/>
        <v>0</v>
      </c>
      <c r="O3543" s="88">
        <v>46023</v>
      </c>
      <c r="P3543" s="88">
        <v>46387</v>
      </c>
      <c r="Q3543" s="144">
        <v>0.05</v>
      </c>
      <c r="R3543" s="91" t="s">
        <v>4826</v>
      </c>
      <c r="S3543" s="91" t="s">
        <v>22</v>
      </c>
      <c r="T3543" s="91"/>
      <c r="U3543" s="102"/>
    </row>
    <row r="3544" spans="1:21" ht="21.9" customHeight="1" x14ac:dyDescent="0.35">
      <c r="A3544" s="83" t="s">
        <v>4928</v>
      </c>
      <c r="B3544" s="148" t="s">
        <v>4839</v>
      </c>
      <c r="C3544" s="85"/>
      <c r="D3544" s="122"/>
      <c r="E3544" s="153"/>
      <c r="F3544" s="149"/>
      <c r="G3544" s="149"/>
      <c r="H3544" s="149"/>
      <c r="I3544" s="153">
        <f t="shared" si="214"/>
        <v>0</v>
      </c>
      <c r="J3544" s="153"/>
      <c r="K3544" s="149"/>
      <c r="L3544" s="149"/>
      <c r="M3544" s="149"/>
      <c r="N3544" s="153">
        <f t="shared" si="215"/>
        <v>0</v>
      </c>
      <c r="O3544" s="88">
        <v>46023</v>
      </c>
      <c r="P3544" s="88">
        <v>46387</v>
      </c>
      <c r="Q3544" s="144">
        <v>0.05</v>
      </c>
      <c r="R3544" s="91" t="s">
        <v>4826</v>
      </c>
      <c r="S3544" s="91" t="s">
        <v>22</v>
      </c>
      <c r="T3544" s="91"/>
      <c r="U3544" s="102"/>
    </row>
    <row r="3545" spans="1:21" ht="21.9" customHeight="1" x14ac:dyDescent="0.35">
      <c r="A3545" s="83" t="s">
        <v>4929</v>
      </c>
      <c r="B3545" s="148" t="s">
        <v>3655</v>
      </c>
      <c r="C3545" s="85"/>
      <c r="D3545" s="122"/>
      <c r="E3545" s="153"/>
      <c r="F3545" s="149"/>
      <c r="G3545" s="149"/>
      <c r="H3545" s="149"/>
      <c r="I3545" s="153">
        <f t="shared" si="214"/>
        <v>0</v>
      </c>
      <c r="J3545" s="153"/>
      <c r="K3545" s="149"/>
      <c r="L3545" s="149"/>
      <c r="M3545" s="149"/>
      <c r="N3545" s="153">
        <f t="shared" si="215"/>
        <v>0</v>
      </c>
      <c r="O3545" s="88">
        <v>46023</v>
      </c>
      <c r="P3545" s="88">
        <v>46387</v>
      </c>
      <c r="Q3545" s="144">
        <v>0.05</v>
      </c>
      <c r="R3545" s="91" t="s">
        <v>4826</v>
      </c>
      <c r="S3545" s="91" t="s">
        <v>22</v>
      </c>
      <c r="T3545" s="91"/>
      <c r="U3545" s="102"/>
    </row>
    <row r="3546" spans="1:21" ht="21.9" customHeight="1" x14ac:dyDescent="0.35">
      <c r="A3546" s="161" t="s">
        <v>4930</v>
      </c>
      <c r="B3546" s="163" t="s">
        <v>4931</v>
      </c>
      <c r="C3546" s="64"/>
      <c r="D3546" s="113"/>
      <c r="E3546" s="66">
        <v>0</v>
      </c>
      <c r="F3546" s="65"/>
      <c r="G3546" s="65"/>
      <c r="H3546" s="65"/>
      <c r="I3546" s="66">
        <f t="shared" ref="I3546:I3565" si="216">SUM(E3546:H3546)</f>
        <v>0</v>
      </c>
      <c r="J3546" s="66">
        <v>0</v>
      </c>
      <c r="K3546" s="65"/>
      <c r="L3546" s="65"/>
      <c r="M3546" s="65"/>
      <c r="N3546" s="66">
        <f t="shared" ref="N3546:N3565" si="217">SUM(J3546:M3546)</f>
        <v>0</v>
      </c>
      <c r="O3546" s="67">
        <v>46119</v>
      </c>
      <c r="P3546" s="67">
        <v>46181</v>
      </c>
      <c r="Q3546" s="68">
        <v>7.0000000000000007E-2</v>
      </c>
      <c r="R3546" s="388" t="s">
        <v>4826</v>
      </c>
      <c r="S3546" s="388" t="s">
        <v>22</v>
      </c>
      <c r="T3546" s="71"/>
      <c r="U3546" s="416"/>
    </row>
    <row r="3547" spans="1:21" ht="21.9" customHeight="1" x14ac:dyDescent="0.35">
      <c r="A3547" s="83" t="s">
        <v>4932</v>
      </c>
      <c r="B3547" s="148" t="s">
        <v>4832</v>
      </c>
      <c r="C3547" s="85"/>
      <c r="D3547" s="122"/>
      <c r="E3547" s="153"/>
      <c r="F3547" s="149"/>
      <c r="G3547" s="149"/>
      <c r="H3547" s="149"/>
      <c r="I3547" s="153">
        <f t="shared" si="216"/>
        <v>0</v>
      </c>
      <c r="J3547" s="153"/>
      <c r="K3547" s="149"/>
      <c r="L3547" s="149"/>
      <c r="M3547" s="149"/>
      <c r="N3547" s="153">
        <f t="shared" si="217"/>
        <v>0</v>
      </c>
      <c r="O3547" s="88">
        <v>46119</v>
      </c>
      <c r="P3547" s="88">
        <v>46119</v>
      </c>
      <c r="Q3547" s="144">
        <v>0.15</v>
      </c>
      <c r="R3547" s="91" t="s">
        <v>4826</v>
      </c>
      <c r="S3547" s="91" t="s">
        <v>22</v>
      </c>
      <c r="T3547" s="91"/>
      <c r="U3547" s="102"/>
    </row>
    <row r="3548" spans="1:21" ht="21.9" customHeight="1" x14ac:dyDescent="0.35">
      <c r="A3548" s="83" t="s">
        <v>4933</v>
      </c>
      <c r="B3548" s="148" t="s">
        <v>1192</v>
      </c>
      <c r="C3548" s="85"/>
      <c r="D3548" s="122"/>
      <c r="E3548" s="153"/>
      <c r="F3548" s="149"/>
      <c r="G3548" s="149"/>
      <c r="H3548" s="149"/>
      <c r="I3548" s="153">
        <f t="shared" si="216"/>
        <v>0</v>
      </c>
      <c r="J3548" s="153"/>
      <c r="K3548" s="149"/>
      <c r="L3548" s="149"/>
      <c r="M3548" s="149"/>
      <c r="N3548" s="153">
        <f t="shared" si="217"/>
        <v>0</v>
      </c>
      <c r="O3548" s="88">
        <v>46125</v>
      </c>
      <c r="P3548" s="88">
        <v>46129</v>
      </c>
      <c r="Q3548" s="144">
        <v>0.45</v>
      </c>
      <c r="R3548" s="91" t="s">
        <v>4826</v>
      </c>
      <c r="S3548" s="91" t="s">
        <v>22</v>
      </c>
      <c r="T3548" s="91"/>
      <c r="U3548" s="102"/>
    </row>
    <row r="3549" spans="1:21" ht="21.9" customHeight="1" x14ac:dyDescent="0.35">
      <c r="A3549" s="83" t="s">
        <v>4934</v>
      </c>
      <c r="B3549" s="148" t="s">
        <v>4863</v>
      </c>
      <c r="C3549" s="85"/>
      <c r="D3549" s="122"/>
      <c r="E3549" s="153"/>
      <c r="F3549" s="149"/>
      <c r="G3549" s="149"/>
      <c r="H3549" s="149"/>
      <c r="I3549" s="153">
        <f t="shared" si="216"/>
        <v>0</v>
      </c>
      <c r="J3549" s="153"/>
      <c r="K3549" s="149"/>
      <c r="L3549" s="149"/>
      <c r="M3549" s="149"/>
      <c r="N3549" s="153">
        <f t="shared" si="217"/>
        <v>0</v>
      </c>
      <c r="O3549" s="88">
        <v>46132</v>
      </c>
      <c r="P3549" s="88">
        <v>46134</v>
      </c>
      <c r="Q3549" s="144">
        <v>0.2</v>
      </c>
      <c r="R3549" s="91" t="s">
        <v>4826</v>
      </c>
      <c r="S3549" s="91" t="s">
        <v>22</v>
      </c>
      <c r="T3549" s="91"/>
      <c r="U3549" s="102"/>
    </row>
    <row r="3550" spans="1:21" ht="21.9" customHeight="1" x14ac:dyDescent="0.35">
      <c r="A3550" s="83" t="s">
        <v>4935</v>
      </c>
      <c r="B3550" s="148" t="s">
        <v>3651</v>
      </c>
      <c r="C3550" s="85"/>
      <c r="D3550" s="122"/>
      <c r="E3550" s="153"/>
      <c r="F3550" s="149"/>
      <c r="G3550" s="149"/>
      <c r="H3550" s="149"/>
      <c r="I3550" s="153">
        <f t="shared" si="216"/>
        <v>0</v>
      </c>
      <c r="J3550" s="153"/>
      <c r="K3550" s="149"/>
      <c r="L3550" s="149"/>
      <c r="M3550" s="149"/>
      <c r="N3550" s="153">
        <f t="shared" si="217"/>
        <v>0</v>
      </c>
      <c r="O3550" s="88">
        <v>46134</v>
      </c>
      <c r="P3550" s="88">
        <v>46134</v>
      </c>
      <c r="Q3550" s="144">
        <v>0.05</v>
      </c>
      <c r="R3550" s="91" t="s">
        <v>4826</v>
      </c>
      <c r="S3550" s="91" t="s">
        <v>22</v>
      </c>
      <c r="T3550" s="91"/>
      <c r="U3550" s="102"/>
    </row>
    <row r="3551" spans="1:21" ht="21.9" customHeight="1" x14ac:dyDescent="0.35">
      <c r="A3551" s="83" t="s">
        <v>4936</v>
      </c>
      <c r="B3551" s="148" t="s">
        <v>4839</v>
      </c>
      <c r="C3551" s="85"/>
      <c r="D3551" s="122"/>
      <c r="E3551" s="153"/>
      <c r="F3551" s="149"/>
      <c r="G3551" s="149"/>
      <c r="H3551" s="149"/>
      <c r="I3551" s="153">
        <f t="shared" si="216"/>
        <v>0</v>
      </c>
      <c r="J3551" s="153"/>
      <c r="K3551" s="149"/>
      <c r="L3551" s="149"/>
      <c r="M3551" s="149"/>
      <c r="N3551" s="153">
        <f t="shared" si="217"/>
        <v>0</v>
      </c>
      <c r="O3551" s="88">
        <v>46134</v>
      </c>
      <c r="P3551" s="88">
        <v>46148</v>
      </c>
      <c r="Q3551" s="144">
        <v>0.1</v>
      </c>
      <c r="R3551" s="91" t="s">
        <v>4826</v>
      </c>
      <c r="S3551" s="91" t="s">
        <v>22</v>
      </c>
      <c r="T3551" s="91"/>
      <c r="U3551" s="102"/>
    </row>
    <row r="3552" spans="1:21" ht="21.9" customHeight="1" x14ac:dyDescent="0.35">
      <c r="A3552" s="83" t="s">
        <v>4937</v>
      </c>
      <c r="B3552" s="148" t="s">
        <v>3655</v>
      </c>
      <c r="C3552" s="85"/>
      <c r="D3552" s="122"/>
      <c r="E3552" s="153"/>
      <c r="F3552" s="149"/>
      <c r="G3552" s="149"/>
      <c r="H3552" s="149"/>
      <c r="I3552" s="153">
        <f t="shared" si="216"/>
        <v>0</v>
      </c>
      <c r="J3552" s="153"/>
      <c r="K3552" s="149"/>
      <c r="L3552" s="149"/>
      <c r="M3552" s="149"/>
      <c r="N3552" s="153">
        <f t="shared" si="217"/>
        <v>0</v>
      </c>
      <c r="O3552" s="88">
        <v>46148</v>
      </c>
      <c r="P3552" s="88">
        <v>46181</v>
      </c>
      <c r="Q3552" s="144">
        <v>0.05</v>
      </c>
      <c r="R3552" s="91" t="s">
        <v>4826</v>
      </c>
      <c r="S3552" s="91" t="s">
        <v>22</v>
      </c>
      <c r="T3552" s="91"/>
      <c r="U3552" s="102"/>
    </row>
    <row r="3553" spans="1:21" ht="25.5" customHeight="1" x14ac:dyDescent="0.35">
      <c r="A3553" s="161" t="s">
        <v>4938</v>
      </c>
      <c r="B3553" s="163" t="s">
        <v>4939</v>
      </c>
      <c r="C3553" s="64"/>
      <c r="D3553" s="113"/>
      <c r="E3553" s="66">
        <v>0</v>
      </c>
      <c r="F3553" s="65"/>
      <c r="G3553" s="65"/>
      <c r="H3553" s="65"/>
      <c r="I3553" s="66">
        <f t="shared" si="216"/>
        <v>0</v>
      </c>
      <c r="J3553" s="66">
        <v>0</v>
      </c>
      <c r="K3553" s="65"/>
      <c r="L3553" s="65"/>
      <c r="M3553" s="65"/>
      <c r="N3553" s="66">
        <f t="shared" si="217"/>
        <v>0</v>
      </c>
      <c r="O3553" s="67">
        <v>46084</v>
      </c>
      <c r="P3553" s="67">
        <v>46144</v>
      </c>
      <c r="Q3553" s="68">
        <v>7.0000000000000007E-2</v>
      </c>
      <c r="R3553" s="388" t="s">
        <v>4826</v>
      </c>
      <c r="S3553" s="388" t="s">
        <v>22</v>
      </c>
      <c r="T3553" s="71"/>
      <c r="U3553" s="416"/>
    </row>
    <row r="3554" spans="1:21" ht="25.5" customHeight="1" x14ac:dyDescent="0.35">
      <c r="A3554" s="83" t="s">
        <v>4940</v>
      </c>
      <c r="B3554" s="148" t="s">
        <v>4832</v>
      </c>
      <c r="C3554" s="85"/>
      <c r="D3554" s="122"/>
      <c r="E3554" s="153"/>
      <c r="F3554" s="149"/>
      <c r="G3554" s="149"/>
      <c r="H3554" s="149"/>
      <c r="I3554" s="153">
        <f t="shared" si="216"/>
        <v>0</v>
      </c>
      <c r="J3554" s="153"/>
      <c r="K3554" s="149"/>
      <c r="L3554" s="149"/>
      <c r="M3554" s="149"/>
      <c r="N3554" s="153">
        <f t="shared" si="217"/>
        <v>0</v>
      </c>
      <c r="O3554" s="88">
        <v>46084</v>
      </c>
      <c r="P3554" s="88">
        <v>46085</v>
      </c>
      <c r="Q3554" s="144">
        <v>0.15</v>
      </c>
      <c r="R3554" s="91" t="s">
        <v>4826</v>
      </c>
      <c r="S3554" s="91" t="s">
        <v>22</v>
      </c>
      <c r="T3554" s="91"/>
      <c r="U3554" s="102"/>
    </row>
    <row r="3555" spans="1:21" ht="27.65" customHeight="1" x14ac:dyDescent="0.35">
      <c r="A3555" s="83" t="s">
        <v>4941</v>
      </c>
      <c r="B3555" s="148" t="s">
        <v>1192</v>
      </c>
      <c r="C3555" s="85"/>
      <c r="D3555" s="122"/>
      <c r="E3555" s="153"/>
      <c r="F3555" s="149"/>
      <c r="G3555" s="149"/>
      <c r="H3555" s="149"/>
      <c r="I3555" s="153">
        <f t="shared" si="216"/>
        <v>0</v>
      </c>
      <c r="J3555" s="153"/>
      <c r="K3555" s="149"/>
      <c r="L3555" s="149"/>
      <c r="M3555" s="149"/>
      <c r="N3555" s="153">
        <f t="shared" si="217"/>
        <v>0</v>
      </c>
      <c r="O3555" s="88">
        <v>46091</v>
      </c>
      <c r="P3555" s="88">
        <v>46095</v>
      </c>
      <c r="Q3555" s="144">
        <v>0.45</v>
      </c>
      <c r="R3555" s="91" t="s">
        <v>4826</v>
      </c>
      <c r="S3555" s="91" t="s">
        <v>22</v>
      </c>
      <c r="T3555" s="91"/>
      <c r="U3555" s="102"/>
    </row>
    <row r="3556" spans="1:21" ht="27.65" customHeight="1" x14ac:dyDescent="0.35">
      <c r="A3556" s="83" t="s">
        <v>4942</v>
      </c>
      <c r="B3556" s="148" t="s">
        <v>4863</v>
      </c>
      <c r="C3556" s="85"/>
      <c r="D3556" s="122"/>
      <c r="E3556" s="153"/>
      <c r="F3556" s="149"/>
      <c r="G3556" s="149"/>
      <c r="H3556" s="149"/>
      <c r="I3556" s="153">
        <f t="shared" si="216"/>
        <v>0</v>
      </c>
      <c r="J3556" s="153"/>
      <c r="K3556" s="149"/>
      <c r="L3556" s="149"/>
      <c r="M3556" s="149"/>
      <c r="N3556" s="153">
        <f t="shared" si="217"/>
        <v>0</v>
      </c>
      <c r="O3556" s="88">
        <v>46098</v>
      </c>
      <c r="P3556" s="88">
        <v>46099</v>
      </c>
      <c r="Q3556" s="144">
        <v>0.2</v>
      </c>
      <c r="R3556" s="91" t="s">
        <v>4826</v>
      </c>
      <c r="S3556" s="91" t="s">
        <v>22</v>
      </c>
      <c r="T3556" s="91"/>
      <c r="U3556" s="102"/>
    </row>
    <row r="3557" spans="1:21" ht="14" x14ac:dyDescent="0.35">
      <c r="A3557" s="83" t="s">
        <v>4943</v>
      </c>
      <c r="B3557" s="148" t="s">
        <v>3651</v>
      </c>
      <c r="C3557" s="85"/>
      <c r="D3557" s="122"/>
      <c r="E3557" s="153"/>
      <c r="F3557" s="149"/>
      <c r="G3557" s="149"/>
      <c r="H3557" s="149"/>
      <c r="I3557" s="153">
        <f t="shared" si="216"/>
        <v>0</v>
      </c>
      <c r="J3557" s="153"/>
      <c r="K3557" s="149"/>
      <c r="L3557" s="149"/>
      <c r="M3557" s="149"/>
      <c r="N3557" s="153">
        <f t="shared" si="217"/>
        <v>0</v>
      </c>
      <c r="O3557" s="88">
        <v>46099</v>
      </c>
      <c r="P3557" s="88">
        <v>46099</v>
      </c>
      <c r="Q3557" s="144">
        <v>0.05</v>
      </c>
      <c r="R3557" s="91" t="s">
        <v>4826</v>
      </c>
      <c r="S3557" s="91" t="s">
        <v>22</v>
      </c>
      <c r="T3557" s="91"/>
      <c r="U3557" s="102"/>
    </row>
    <row r="3558" spans="1:21" ht="29.15" customHeight="1" x14ac:dyDescent="0.35">
      <c r="A3558" s="83" t="s">
        <v>4944</v>
      </c>
      <c r="B3558" s="148" t="s">
        <v>4839</v>
      </c>
      <c r="C3558" s="85"/>
      <c r="D3558" s="122"/>
      <c r="E3558" s="153"/>
      <c r="F3558" s="149"/>
      <c r="G3558" s="149"/>
      <c r="H3558" s="149"/>
      <c r="I3558" s="153">
        <f t="shared" si="216"/>
        <v>0</v>
      </c>
      <c r="J3558" s="153"/>
      <c r="K3558" s="149"/>
      <c r="L3558" s="149"/>
      <c r="M3558" s="149"/>
      <c r="N3558" s="153">
        <f t="shared" si="217"/>
        <v>0</v>
      </c>
      <c r="O3558" s="88">
        <v>46099</v>
      </c>
      <c r="P3558" s="88">
        <v>46113</v>
      </c>
      <c r="Q3558" s="144">
        <v>0.1</v>
      </c>
      <c r="R3558" s="91" t="s">
        <v>4826</v>
      </c>
      <c r="S3558" s="91" t="s">
        <v>22</v>
      </c>
      <c r="T3558" s="91"/>
      <c r="U3558" s="102"/>
    </row>
    <row r="3559" spans="1:21" ht="23.4" customHeight="1" x14ac:dyDescent="0.35">
      <c r="A3559" s="83" t="s">
        <v>4945</v>
      </c>
      <c r="B3559" s="148" t="s">
        <v>3655</v>
      </c>
      <c r="C3559" s="85"/>
      <c r="D3559" s="122"/>
      <c r="E3559" s="153"/>
      <c r="F3559" s="149"/>
      <c r="G3559" s="149"/>
      <c r="H3559" s="149"/>
      <c r="I3559" s="153">
        <f t="shared" si="216"/>
        <v>0</v>
      </c>
      <c r="J3559" s="153"/>
      <c r="K3559" s="149"/>
      <c r="L3559" s="149"/>
      <c r="M3559" s="149"/>
      <c r="N3559" s="153">
        <f t="shared" si="217"/>
        <v>0</v>
      </c>
      <c r="O3559" s="88">
        <v>46113</v>
      </c>
      <c r="P3559" s="88">
        <v>46144</v>
      </c>
      <c r="Q3559" s="144">
        <v>0.05</v>
      </c>
      <c r="R3559" s="91" t="s">
        <v>4826</v>
      </c>
      <c r="S3559" s="91" t="s">
        <v>22</v>
      </c>
      <c r="T3559" s="91"/>
      <c r="U3559" s="102"/>
    </row>
    <row r="3560" spans="1:21" ht="23.4" customHeight="1" x14ac:dyDescent="0.35">
      <c r="A3560" s="161" t="s">
        <v>4946</v>
      </c>
      <c r="B3560" s="163" t="s">
        <v>4947</v>
      </c>
      <c r="C3560" s="64"/>
      <c r="D3560" s="113">
        <v>632707</v>
      </c>
      <c r="E3560" s="65">
        <f>E3566</f>
        <v>4000000</v>
      </c>
      <c r="F3560" s="65"/>
      <c r="G3560" s="65"/>
      <c r="H3560" s="65"/>
      <c r="I3560" s="66">
        <f t="shared" si="216"/>
        <v>4000000</v>
      </c>
      <c r="J3560" s="65">
        <f>J3566</f>
        <v>4000000</v>
      </c>
      <c r="K3560" s="65"/>
      <c r="L3560" s="65"/>
      <c r="M3560" s="65"/>
      <c r="N3560" s="66">
        <f t="shared" si="217"/>
        <v>4000000</v>
      </c>
      <c r="O3560" s="67">
        <v>46220</v>
      </c>
      <c r="P3560" s="67">
        <v>46317</v>
      </c>
      <c r="Q3560" s="68">
        <v>7.0000000000000007E-2</v>
      </c>
      <c r="R3560" s="388" t="s">
        <v>4826</v>
      </c>
      <c r="S3560" s="388" t="s">
        <v>22</v>
      </c>
      <c r="T3560" s="71"/>
      <c r="U3560" s="416"/>
    </row>
    <row r="3561" spans="1:21" ht="23.4" customHeight="1" x14ac:dyDescent="0.35">
      <c r="A3561" s="83" t="s">
        <v>4948</v>
      </c>
      <c r="B3561" s="148" t="s">
        <v>1275</v>
      </c>
      <c r="C3561" s="85"/>
      <c r="D3561" s="122"/>
      <c r="E3561" s="153"/>
      <c r="F3561" s="149"/>
      <c r="G3561" s="149"/>
      <c r="H3561" s="149"/>
      <c r="I3561" s="153">
        <f t="shared" si="216"/>
        <v>0</v>
      </c>
      <c r="J3561" s="153"/>
      <c r="K3561" s="149"/>
      <c r="L3561" s="149"/>
      <c r="M3561" s="149"/>
      <c r="N3561" s="153">
        <f t="shared" si="217"/>
        <v>0</v>
      </c>
      <c r="O3561" s="88">
        <v>46220</v>
      </c>
      <c r="P3561" s="88">
        <v>46221</v>
      </c>
      <c r="Q3561" s="144">
        <v>0.15</v>
      </c>
      <c r="R3561" s="91" t="s">
        <v>4826</v>
      </c>
      <c r="S3561" s="91" t="s">
        <v>22</v>
      </c>
      <c r="T3561" s="91"/>
      <c r="U3561" s="102"/>
    </row>
    <row r="3562" spans="1:21" ht="23.4" customHeight="1" x14ac:dyDescent="0.35">
      <c r="A3562" s="83" t="s">
        <v>4949</v>
      </c>
      <c r="B3562" s="148" t="s">
        <v>1277</v>
      </c>
      <c r="C3562" s="85"/>
      <c r="D3562" s="122"/>
      <c r="E3562" s="153"/>
      <c r="F3562" s="149"/>
      <c r="G3562" s="149"/>
      <c r="H3562" s="149"/>
      <c r="I3562" s="153">
        <f t="shared" si="216"/>
        <v>0</v>
      </c>
      <c r="J3562" s="153"/>
      <c r="K3562" s="149"/>
      <c r="L3562" s="149"/>
      <c r="M3562" s="149"/>
      <c r="N3562" s="153">
        <f t="shared" si="217"/>
        <v>0</v>
      </c>
      <c r="O3562" s="88">
        <v>46224</v>
      </c>
      <c r="P3562" s="88">
        <v>46231</v>
      </c>
      <c r="Q3562" s="144">
        <v>0.45</v>
      </c>
      <c r="R3562" s="91" t="s">
        <v>4826</v>
      </c>
      <c r="S3562" s="91" t="s">
        <v>22</v>
      </c>
      <c r="T3562" s="91"/>
      <c r="U3562" s="102"/>
    </row>
    <row r="3563" spans="1:21" ht="23.4" customHeight="1" x14ac:dyDescent="0.35">
      <c r="A3563" s="83" t="s">
        <v>4950</v>
      </c>
      <c r="B3563" s="148" t="s">
        <v>1192</v>
      </c>
      <c r="C3563" s="85"/>
      <c r="D3563" s="122"/>
      <c r="E3563" s="153"/>
      <c r="F3563" s="149"/>
      <c r="G3563" s="149"/>
      <c r="H3563" s="149"/>
      <c r="I3563" s="153">
        <f t="shared" si="216"/>
        <v>0</v>
      </c>
      <c r="J3563" s="153"/>
      <c r="K3563" s="149"/>
      <c r="L3563" s="149"/>
      <c r="M3563" s="149"/>
      <c r="N3563" s="153">
        <f t="shared" si="217"/>
        <v>0</v>
      </c>
      <c r="O3563" s="88">
        <v>46252</v>
      </c>
      <c r="P3563" s="88">
        <v>46256</v>
      </c>
      <c r="Q3563" s="144">
        <v>0.2</v>
      </c>
      <c r="R3563" s="91" t="s">
        <v>4826</v>
      </c>
      <c r="S3563" s="91" t="s">
        <v>22</v>
      </c>
      <c r="T3563" s="91"/>
      <c r="U3563" s="102"/>
    </row>
    <row r="3564" spans="1:21" ht="23.4" customHeight="1" x14ac:dyDescent="0.35">
      <c r="A3564" s="83" t="s">
        <v>4951</v>
      </c>
      <c r="B3564" s="148" t="s">
        <v>4952</v>
      </c>
      <c r="C3564" s="85"/>
      <c r="D3564" s="122"/>
      <c r="E3564" s="153"/>
      <c r="F3564" s="149"/>
      <c r="G3564" s="149"/>
      <c r="H3564" s="149"/>
      <c r="I3564" s="153">
        <f t="shared" si="216"/>
        <v>0</v>
      </c>
      <c r="J3564" s="153"/>
      <c r="K3564" s="149"/>
      <c r="L3564" s="149"/>
      <c r="M3564" s="149"/>
      <c r="N3564" s="153">
        <f t="shared" si="217"/>
        <v>0</v>
      </c>
      <c r="O3564" s="88">
        <v>46256</v>
      </c>
      <c r="P3564" s="88">
        <v>46256</v>
      </c>
      <c r="Q3564" s="144">
        <v>0.05</v>
      </c>
      <c r="R3564" s="91" t="s">
        <v>4826</v>
      </c>
      <c r="S3564" s="91" t="s">
        <v>22</v>
      </c>
      <c r="T3564" s="91"/>
      <c r="U3564" s="102"/>
    </row>
    <row r="3565" spans="1:21" ht="45" customHeight="1" x14ac:dyDescent="0.35">
      <c r="A3565" s="83" t="s">
        <v>4953</v>
      </c>
      <c r="B3565" s="148" t="s">
        <v>3655</v>
      </c>
      <c r="C3565" s="85"/>
      <c r="D3565" s="122"/>
      <c r="E3565" s="153"/>
      <c r="F3565" s="149"/>
      <c r="G3565" s="149"/>
      <c r="H3565" s="149"/>
      <c r="I3565" s="153">
        <f t="shared" si="216"/>
        <v>0</v>
      </c>
      <c r="J3565" s="153"/>
      <c r="K3565" s="149"/>
      <c r="L3565" s="149"/>
      <c r="M3565" s="149"/>
      <c r="N3565" s="153">
        <f t="shared" si="217"/>
        <v>0</v>
      </c>
      <c r="O3565" s="88">
        <v>46256</v>
      </c>
      <c r="P3565" s="88">
        <v>46288</v>
      </c>
      <c r="Q3565" s="144">
        <v>0.1</v>
      </c>
      <c r="R3565" s="91" t="s">
        <v>4826</v>
      </c>
      <c r="S3565" s="91" t="s">
        <v>22</v>
      </c>
      <c r="T3565" s="91"/>
      <c r="U3565" s="102"/>
    </row>
    <row r="3566" spans="1:21" ht="22.5" customHeight="1" x14ac:dyDescent="0.35">
      <c r="A3566" s="83" t="s">
        <v>4954</v>
      </c>
      <c r="B3566" s="148" t="s">
        <v>44</v>
      </c>
      <c r="C3566" s="85"/>
      <c r="D3566" s="122"/>
      <c r="E3566" s="153">
        <v>4000000</v>
      </c>
      <c r="F3566" s="149"/>
      <c r="G3566" s="149"/>
      <c r="H3566" s="149"/>
      <c r="I3566" s="153">
        <v>4000000</v>
      </c>
      <c r="J3566" s="153">
        <v>4000000</v>
      </c>
      <c r="K3566" s="149"/>
      <c r="L3566" s="149"/>
      <c r="M3566" s="149"/>
      <c r="N3566" s="153">
        <v>4000000</v>
      </c>
      <c r="O3566" s="88">
        <v>46288</v>
      </c>
      <c r="P3566" s="88">
        <v>46317</v>
      </c>
      <c r="Q3566" s="144">
        <v>0.05</v>
      </c>
      <c r="R3566" s="91" t="s">
        <v>4826</v>
      </c>
      <c r="S3566" s="91" t="s">
        <v>22</v>
      </c>
      <c r="T3566" s="91"/>
      <c r="U3566" s="102"/>
    </row>
    <row r="3567" spans="1:21" ht="28.5" customHeight="1" x14ac:dyDescent="0.35">
      <c r="A3567" s="53" t="s">
        <v>4955</v>
      </c>
      <c r="B3567" s="54" t="s">
        <v>4956</v>
      </c>
      <c r="C3567" s="55"/>
      <c r="D3567" s="56"/>
      <c r="E3567" s="57">
        <f>SUM(E3568,E3572)</f>
        <v>0</v>
      </c>
      <c r="F3567" s="57">
        <f>SUM(F3568,F3572)</f>
        <v>0</v>
      </c>
      <c r="G3567" s="57">
        <f>SUM(G3568,G3572)</f>
        <v>0</v>
      </c>
      <c r="H3567" s="57">
        <f>SUM(H3568,H3572)</f>
        <v>0</v>
      </c>
      <c r="I3567" s="57">
        <f t="shared" ref="I3567:I3598" si="218">SUM(E3567:H3567)</f>
        <v>0</v>
      </c>
      <c r="J3567" s="57">
        <f>SUM(J3568,J3572)</f>
        <v>0</v>
      </c>
      <c r="K3567" s="57">
        <f>SUM(K3568,K3572)</f>
        <v>0</v>
      </c>
      <c r="L3567" s="57">
        <f>SUM(L3568,L3572)</f>
        <v>0</v>
      </c>
      <c r="M3567" s="57">
        <f>SUM(M3568,M3572)</f>
        <v>0</v>
      </c>
      <c r="N3567" s="57">
        <f t="shared" ref="N3567:N3598" si="219">SUM(J3567:M3567)</f>
        <v>0</v>
      </c>
      <c r="O3567" s="58"/>
      <c r="P3567" s="58"/>
      <c r="Q3567" s="59">
        <v>0.05</v>
      </c>
      <c r="R3567" s="60" t="s">
        <v>22</v>
      </c>
      <c r="S3567" s="61"/>
      <c r="T3567" s="61"/>
      <c r="U3567" s="62"/>
    </row>
    <row r="3568" spans="1:21" ht="24" customHeight="1" x14ac:dyDescent="0.35">
      <c r="A3568" s="161" t="s">
        <v>4957</v>
      </c>
      <c r="B3568" s="163" t="s">
        <v>4958</v>
      </c>
      <c r="C3568" s="64"/>
      <c r="D3568" s="113"/>
      <c r="E3568" s="66">
        <v>0</v>
      </c>
      <c r="F3568" s="65"/>
      <c r="G3568" s="65"/>
      <c r="H3568" s="65"/>
      <c r="I3568" s="66">
        <f t="shared" si="218"/>
        <v>0</v>
      </c>
      <c r="J3568" s="66">
        <v>0</v>
      </c>
      <c r="K3568" s="65"/>
      <c r="L3568" s="65"/>
      <c r="M3568" s="65"/>
      <c r="N3568" s="66">
        <f t="shared" si="219"/>
        <v>0</v>
      </c>
      <c r="O3568" s="67" t="s">
        <v>855</v>
      </c>
      <c r="P3568" s="67" t="s">
        <v>817</v>
      </c>
      <c r="Q3568" s="68"/>
      <c r="R3568" s="71" t="s">
        <v>1061</v>
      </c>
      <c r="S3568" s="71"/>
      <c r="T3568" s="71" t="s">
        <v>1103</v>
      </c>
      <c r="U3568" s="147"/>
    </row>
    <row r="3569" spans="1:21" ht="24" customHeight="1" x14ac:dyDescent="0.35">
      <c r="A3569" s="83" t="s">
        <v>4959</v>
      </c>
      <c r="B3569" s="148" t="s">
        <v>4960</v>
      </c>
      <c r="C3569" s="85"/>
      <c r="D3569" s="122"/>
      <c r="E3569" s="153"/>
      <c r="F3569" s="149"/>
      <c r="G3569" s="149"/>
      <c r="H3569" s="149"/>
      <c r="I3569" s="153">
        <f t="shared" si="218"/>
        <v>0</v>
      </c>
      <c r="J3569" s="153"/>
      <c r="K3569" s="149"/>
      <c r="L3569" s="149"/>
      <c r="M3569" s="149"/>
      <c r="N3569" s="153">
        <f t="shared" si="219"/>
        <v>0</v>
      </c>
      <c r="O3569" s="88"/>
      <c r="P3569" s="88"/>
      <c r="Q3569" s="168">
        <v>0.2</v>
      </c>
      <c r="R3569" s="91" t="s">
        <v>1061</v>
      </c>
      <c r="S3569" s="91"/>
      <c r="T3569" s="91"/>
      <c r="U3569" s="102"/>
    </row>
    <row r="3570" spans="1:21" ht="24" customHeight="1" x14ac:dyDescent="0.35">
      <c r="A3570" s="83" t="s">
        <v>4961</v>
      </c>
      <c r="B3570" s="148" t="s">
        <v>4962</v>
      </c>
      <c r="C3570" s="85"/>
      <c r="D3570" s="122"/>
      <c r="E3570" s="153"/>
      <c r="F3570" s="149"/>
      <c r="G3570" s="149"/>
      <c r="H3570" s="149"/>
      <c r="I3570" s="153">
        <f t="shared" si="218"/>
        <v>0</v>
      </c>
      <c r="J3570" s="153"/>
      <c r="K3570" s="149"/>
      <c r="L3570" s="149"/>
      <c r="M3570" s="149"/>
      <c r="N3570" s="153">
        <f t="shared" si="219"/>
        <v>0</v>
      </c>
      <c r="O3570" s="88"/>
      <c r="P3570" s="88"/>
      <c r="Q3570" s="168">
        <v>0.5</v>
      </c>
      <c r="R3570" s="91" t="s">
        <v>1061</v>
      </c>
      <c r="S3570" s="91"/>
      <c r="T3570" s="91"/>
      <c r="U3570" s="102"/>
    </row>
    <row r="3571" spans="1:21" ht="24" customHeight="1" x14ac:dyDescent="0.35">
      <c r="A3571" s="83" t="s">
        <v>4963</v>
      </c>
      <c r="B3571" s="148" t="s">
        <v>4964</v>
      </c>
      <c r="C3571" s="85"/>
      <c r="D3571" s="122"/>
      <c r="E3571" s="153"/>
      <c r="F3571" s="149"/>
      <c r="G3571" s="149"/>
      <c r="H3571" s="149"/>
      <c r="I3571" s="153">
        <f t="shared" si="218"/>
        <v>0</v>
      </c>
      <c r="J3571" s="153"/>
      <c r="K3571" s="149"/>
      <c r="L3571" s="149"/>
      <c r="M3571" s="149"/>
      <c r="N3571" s="153">
        <f t="shared" si="219"/>
        <v>0</v>
      </c>
      <c r="O3571" s="88"/>
      <c r="P3571" s="88"/>
      <c r="Q3571" s="168">
        <v>0.3</v>
      </c>
      <c r="R3571" s="91" t="s">
        <v>1061</v>
      </c>
      <c r="S3571" s="91"/>
      <c r="T3571" s="91"/>
      <c r="U3571" s="102"/>
    </row>
    <row r="3572" spans="1:21" ht="24" customHeight="1" x14ac:dyDescent="0.35">
      <c r="A3572" s="161" t="s">
        <v>4965</v>
      </c>
      <c r="B3572" s="163" t="s">
        <v>4966</v>
      </c>
      <c r="C3572" s="64"/>
      <c r="D3572" s="113"/>
      <c r="E3572" s="66">
        <v>0</v>
      </c>
      <c r="F3572" s="65"/>
      <c r="G3572" s="65"/>
      <c r="H3572" s="65"/>
      <c r="I3572" s="66">
        <f t="shared" si="218"/>
        <v>0</v>
      </c>
      <c r="J3572" s="66">
        <v>0</v>
      </c>
      <c r="K3572" s="65"/>
      <c r="L3572" s="65"/>
      <c r="M3572" s="65"/>
      <c r="N3572" s="66">
        <f t="shared" si="219"/>
        <v>0</v>
      </c>
      <c r="O3572" s="67" t="s">
        <v>855</v>
      </c>
      <c r="P3572" s="67" t="s">
        <v>817</v>
      </c>
      <c r="Q3572" s="68"/>
      <c r="R3572" s="71" t="s">
        <v>1061</v>
      </c>
      <c r="S3572" s="71"/>
      <c r="T3572" s="71" t="s">
        <v>1103</v>
      </c>
      <c r="U3572" s="147"/>
    </row>
    <row r="3573" spans="1:21" ht="24" customHeight="1" x14ac:dyDescent="0.35">
      <c r="A3573" s="83" t="s">
        <v>4967</v>
      </c>
      <c r="B3573" s="148" t="s">
        <v>4968</v>
      </c>
      <c r="C3573" s="85"/>
      <c r="D3573" s="122"/>
      <c r="E3573" s="123"/>
      <c r="F3573" s="101"/>
      <c r="G3573" s="101"/>
      <c r="H3573" s="101"/>
      <c r="I3573" s="123">
        <f t="shared" si="218"/>
        <v>0</v>
      </c>
      <c r="J3573" s="123"/>
      <c r="K3573" s="101"/>
      <c r="L3573" s="101"/>
      <c r="M3573" s="101"/>
      <c r="N3573" s="123">
        <f t="shared" si="219"/>
        <v>0</v>
      </c>
      <c r="O3573" s="88"/>
      <c r="P3573" s="88"/>
      <c r="Q3573" s="144">
        <v>1</v>
      </c>
      <c r="R3573" s="91" t="s">
        <v>1061</v>
      </c>
      <c r="S3573" s="91"/>
      <c r="T3573" s="91"/>
      <c r="U3573" s="102"/>
    </row>
    <row r="3574" spans="1:21" ht="36.9" customHeight="1" x14ac:dyDescent="0.35">
      <c r="A3574" s="53" t="s">
        <v>4969</v>
      </c>
      <c r="B3574" s="54" t="s">
        <v>4970</v>
      </c>
      <c r="C3574" s="55"/>
      <c r="D3574" s="56"/>
      <c r="E3574" s="57">
        <f>E3575+E3584+E3592+E3597+E3607+E3613+E3622</f>
        <v>7094577</v>
      </c>
      <c r="F3574" s="57">
        <f>F3575+F3584+F3592+F3597+F3607+F3613+F3622</f>
        <v>0</v>
      </c>
      <c r="G3574" s="57">
        <f>G3575+G3584+G3592+G3597+G3607+G3613+G3622</f>
        <v>0</v>
      </c>
      <c r="H3574" s="57">
        <f>H3575+H3584+H3592+H3597+H3607+H3613+H3622</f>
        <v>0</v>
      </c>
      <c r="I3574" s="57">
        <f t="shared" si="218"/>
        <v>7094577</v>
      </c>
      <c r="J3574" s="57">
        <f>J3575+J3584+J3592+J3597+J3607+J3613+J3622</f>
        <v>7094577</v>
      </c>
      <c r="K3574" s="57">
        <f>K3575+K3584+K3592+K3597+K3607+K3613+K3622</f>
        <v>0</v>
      </c>
      <c r="L3574" s="57">
        <f>L3575+L3584+L3592+L3597+L3607+L3613+L3622</f>
        <v>0</v>
      </c>
      <c r="M3574" s="57">
        <f>M3575+M3584+M3592+M3597+M3607+M3613+M3622</f>
        <v>0</v>
      </c>
      <c r="N3574" s="57">
        <f t="shared" si="219"/>
        <v>7094577</v>
      </c>
      <c r="O3574" s="58"/>
      <c r="P3574" s="58"/>
      <c r="Q3574" s="59">
        <v>0.3</v>
      </c>
      <c r="R3574" s="60" t="s">
        <v>22</v>
      </c>
      <c r="S3574" s="61"/>
      <c r="T3574" s="61"/>
      <c r="U3574" s="62"/>
    </row>
    <row r="3575" spans="1:21" ht="24" customHeight="1" x14ac:dyDescent="0.35">
      <c r="A3575" s="161" t="s">
        <v>4971</v>
      </c>
      <c r="B3575" s="163" t="s">
        <v>4972</v>
      </c>
      <c r="C3575" s="64"/>
      <c r="D3575" s="113">
        <v>2488</v>
      </c>
      <c r="E3575" s="66">
        <f>3*737359+10*93750+7*135000</f>
        <v>4094577</v>
      </c>
      <c r="F3575" s="65"/>
      <c r="G3575" s="65"/>
      <c r="H3575" s="65"/>
      <c r="I3575" s="66">
        <f t="shared" si="218"/>
        <v>4094577</v>
      </c>
      <c r="J3575" s="66">
        <f>3*737359+10*93750+7*135000</f>
        <v>4094577</v>
      </c>
      <c r="K3575" s="65"/>
      <c r="L3575" s="65"/>
      <c r="M3575" s="65"/>
      <c r="N3575" s="66">
        <f t="shared" si="219"/>
        <v>4094577</v>
      </c>
      <c r="O3575" s="67">
        <v>46082</v>
      </c>
      <c r="P3575" s="67">
        <v>46168</v>
      </c>
      <c r="Q3575" s="68">
        <v>0.1</v>
      </c>
      <c r="R3575" s="71" t="s">
        <v>1061</v>
      </c>
      <c r="S3575" s="71"/>
      <c r="T3575" s="71"/>
      <c r="U3575" s="147"/>
    </row>
    <row r="3576" spans="1:21" ht="24" customHeight="1" x14ac:dyDescent="0.35">
      <c r="A3576" s="83" t="s">
        <v>4973</v>
      </c>
      <c r="B3576" s="148" t="s">
        <v>61</v>
      </c>
      <c r="C3576" s="85"/>
      <c r="D3576" s="122"/>
      <c r="E3576" s="153"/>
      <c r="F3576" s="149"/>
      <c r="G3576" s="149"/>
      <c r="H3576" s="149"/>
      <c r="I3576" s="153">
        <f t="shared" si="218"/>
        <v>0</v>
      </c>
      <c r="J3576" s="153"/>
      <c r="K3576" s="149"/>
      <c r="L3576" s="149"/>
      <c r="M3576" s="149"/>
      <c r="N3576" s="153">
        <f t="shared" si="219"/>
        <v>0</v>
      </c>
      <c r="O3576" s="88">
        <v>46082</v>
      </c>
      <c r="P3576" s="88">
        <v>46087</v>
      </c>
      <c r="Q3576" s="144">
        <v>0.1</v>
      </c>
      <c r="R3576" s="91" t="s">
        <v>1061</v>
      </c>
      <c r="S3576" s="91"/>
      <c r="T3576" s="91"/>
      <c r="U3576" s="102"/>
    </row>
    <row r="3577" spans="1:21" ht="14" x14ac:dyDescent="0.35">
      <c r="A3577" s="83" t="s">
        <v>4974</v>
      </c>
      <c r="B3577" s="148" t="s">
        <v>1287</v>
      </c>
      <c r="C3577" s="85"/>
      <c r="D3577" s="122"/>
      <c r="E3577" s="153"/>
      <c r="F3577" s="149"/>
      <c r="G3577" s="149"/>
      <c r="H3577" s="149"/>
      <c r="I3577" s="153">
        <f t="shared" si="218"/>
        <v>0</v>
      </c>
      <c r="J3577" s="153"/>
      <c r="K3577" s="149"/>
      <c r="L3577" s="149"/>
      <c r="M3577" s="149"/>
      <c r="N3577" s="153">
        <f t="shared" si="219"/>
        <v>0</v>
      </c>
      <c r="O3577" s="88">
        <v>44992</v>
      </c>
      <c r="P3577" s="88">
        <v>44996</v>
      </c>
      <c r="Q3577" s="144">
        <v>0.05</v>
      </c>
      <c r="R3577" s="91" t="s">
        <v>1061</v>
      </c>
      <c r="S3577" s="91"/>
      <c r="T3577" s="91"/>
      <c r="U3577" s="102"/>
    </row>
    <row r="3578" spans="1:21" ht="14" x14ac:dyDescent="0.35">
      <c r="A3578" s="83" t="s">
        <v>4975</v>
      </c>
      <c r="B3578" s="148" t="s">
        <v>1289</v>
      </c>
      <c r="C3578" s="85"/>
      <c r="D3578" s="122"/>
      <c r="E3578" s="153"/>
      <c r="F3578" s="149"/>
      <c r="G3578" s="149"/>
      <c r="H3578" s="149"/>
      <c r="I3578" s="153">
        <f t="shared" si="218"/>
        <v>0</v>
      </c>
      <c r="J3578" s="153"/>
      <c r="K3578" s="149"/>
      <c r="L3578" s="149"/>
      <c r="M3578" s="149"/>
      <c r="N3578" s="153">
        <f t="shared" si="219"/>
        <v>0</v>
      </c>
      <c r="O3578" s="88">
        <v>46093</v>
      </c>
      <c r="P3578" s="88">
        <v>46097</v>
      </c>
      <c r="Q3578" s="144">
        <v>0.05</v>
      </c>
      <c r="R3578" s="91" t="s">
        <v>1061</v>
      </c>
      <c r="S3578" s="91"/>
      <c r="T3578" s="91"/>
      <c r="U3578" s="102"/>
    </row>
    <row r="3579" spans="1:21" ht="14" x14ac:dyDescent="0.35">
      <c r="A3579" s="83" t="s">
        <v>4976</v>
      </c>
      <c r="B3579" s="148" t="s">
        <v>73</v>
      </c>
      <c r="C3579" s="85"/>
      <c r="D3579" s="122"/>
      <c r="E3579" s="153"/>
      <c r="F3579" s="149"/>
      <c r="G3579" s="149"/>
      <c r="H3579" s="149"/>
      <c r="I3579" s="153">
        <f t="shared" si="218"/>
        <v>0</v>
      </c>
      <c r="J3579" s="153"/>
      <c r="K3579" s="149"/>
      <c r="L3579" s="149"/>
      <c r="M3579" s="149"/>
      <c r="N3579" s="153">
        <f t="shared" si="219"/>
        <v>0</v>
      </c>
      <c r="O3579" s="88">
        <v>46098</v>
      </c>
      <c r="P3579" s="88">
        <v>46099</v>
      </c>
      <c r="Q3579" s="144">
        <v>0.06</v>
      </c>
      <c r="R3579" s="91" t="s">
        <v>1061</v>
      </c>
      <c r="S3579" s="91"/>
      <c r="T3579" s="91"/>
      <c r="U3579" s="102"/>
    </row>
    <row r="3580" spans="1:21" ht="14" x14ac:dyDescent="0.35">
      <c r="A3580" s="83" t="s">
        <v>4977</v>
      </c>
      <c r="B3580" s="148" t="s">
        <v>1292</v>
      </c>
      <c r="C3580" s="85"/>
      <c r="D3580" s="122"/>
      <c r="E3580" s="153"/>
      <c r="F3580" s="149"/>
      <c r="G3580" s="149"/>
      <c r="H3580" s="149"/>
      <c r="I3580" s="153">
        <f t="shared" si="218"/>
        <v>0</v>
      </c>
      <c r="J3580" s="153"/>
      <c r="K3580" s="149"/>
      <c r="L3580" s="149"/>
      <c r="M3580" s="149"/>
      <c r="N3580" s="153">
        <f t="shared" si="219"/>
        <v>0</v>
      </c>
      <c r="O3580" s="88">
        <v>46100</v>
      </c>
      <c r="P3580" s="88">
        <v>46105</v>
      </c>
      <c r="Q3580" s="144">
        <v>0.06</v>
      </c>
      <c r="R3580" s="91" t="s">
        <v>1061</v>
      </c>
      <c r="S3580" s="91"/>
      <c r="T3580" s="91"/>
      <c r="U3580" s="102"/>
    </row>
    <row r="3581" spans="1:21" ht="14" x14ac:dyDescent="0.35">
      <c r="A3581" s="83" t="s">
        <v>4978</v>
      </c>
      <c r="B3581" s="148" t="s">
        <v>1127</v>
      </c>
      <c r="C3581" s="85"/>
      <c r="D3581" s="122"/>
      <c r="E3581" s="153"/>
      <c r="F3581" s="149"/>
      <c r="G3581" s="149"/>
      <c r="H3581" s="149"/>
      <c r="I3581" s="153">
        <f t="shared" si="218"/>
        <v>0</v>
      </c>
      <c r="J3581" s="153"/>
      <c r="K3581" s="149"/>
      <c r="L3581" s="149"/>
      <c r="M3581" s="149"/>
      <c r="N3581" s="153">
        <f t="shared" si="219"/>
        <v>0</v>
      </c>
      <c r="O3581" s="88">
        <v>46105</v>
      </c>
      <c r="P3581" s="88">
        <v>46136</v>
      </c>
      <c r="Q3581" s="144">
        <v>0.55000000000000004</v>
      </c>
      <c r="R3581" s="91" t="s">
        <v>1061</v>
      </c>
      <c r="S3581" s="91"/>
      <c r="T3581" s="91"/>
      <c r="U3581" s="102"/>
    </row>
    <row r="3582" spans="1:21" ht="14" x14ac:dyDescent="0.35">
      <c r="A3582" s="83" t="s">
        <v>4979</v>
      </c>
      <c r="B3582" s="148" t="s">
        <v>1296</v>
      </c>
      <c r="C3582" s="85"/>
      <c r="D3582" s="122"/>
      <c r="E3582" s="153"/>
      <c r="F3582" s="149"/>
      <c r="G3582" s="149"/>
      <c r="H3582" s="149"/>
      <c r="I3582" s="153">
        <f t="shared" si="218"/>
        <v>0</v>
      </c>
      <c r="J3582" s="153"/>
      <c r="K3582" s="149"/>
      <c r="L3582" s="149"/>
      <c r="M3582" s="149"/>
      <c r="N3582" s="153">
        <f t="shared" si="219"/>
        <v>0</v>
      </c>
      <c r="O3582" s="88">
        <v>46136</v>
      </c>
      <c r="P3582" s="88">
        <v>46136</v>
      </c>
      <c r="Q3582" s="144">
        <v>0.1</v>
      </c>
      <c r="R3582" s="91" t="s">
        <v>1061</v>
      </c>
      <c r="S3582" s="91"/>
      <c r="T3582" s="91"/>
      <c r="U3582" s="102"/>
    </row>
    <row r="3583" spans="1:21" ht="14" x14ac:dyDescent="0.35">
      <c r="A3583" s="83" t="s">
        <v>4980</v>
      </c>
      <c r="B3583" s="148" t="s">
        <v>44</v>
      </c>
      <c r="C3583" s="85"/>
      <c r="D3583" s="122"/>
      <c r="E3583" s="123">
        <v>4094577</v>
      </c>
      <c r="F3583" s="149"/>
      <c r="G3583" s="149"/>
      <c r="H3583" s="149"/>
      <c r="I3583" s="123">
        <f t="shared" si="218"/>
        <v>4094577</v>
      </c>
      <c r="J3583" s="123">
        <v>4094577</v>
      </c>
      <c r="K3583" s="149"/>
      <c r="L3583" s="149"/>
      <c r="M3583" s="149"/>
      <c r="N3583" s="123">
        <f t="shared" si="219"/>
        <v>4094577</v>
      </c>
      <c r="O3583" s="88">
        <v>46169</v>
      </c>
      <c r="P3583" s="88">
        <v>46168</v>
      </c>
      <c r="Q3583" s="144">
        <v>0.03</v>
      </c>
      <c r="R3583" s="91" t="s">
        <v>1061</v>
      </c>
      <c r="S3583" s="91"/>
      <c r="T3583" s="91"/>
      <c r="U3583" s="102"/>
    </row>
    <row r="3584" spans="1:21" ht="27.65" customHeight="1" x14ac:dyDescent="0.35">
      <c r="A3584" s="161" t="s">
        <v>4981</v>
      </c>
      <c r="B3584" s="163" t="s">
        <v>4982</v>
      </c>
      <c r="C3584" s="64"/>
      <c r="D3584" s="113"/>
      <c r="E3584" s="66"/>
      <c r="F3584" s="65"/>
      <c r="G3584" s="65"/>
      <c r="H3584" s="65"/>
      <c r="I3584" s="66">
        <f t="shared" si="218"/>
        <v>0</v>
      </c>
      <c r="J3584" s="66"/>
      <c r="K3584" s="65"/>
      <c r="L3584" s="65"/>
      <c r="M3584" s="65"/>
      <c r="N3584" s="66">
        <f t="shared" si="219"/>
        <v>0</v>
      </c>
      <c r="O3584" s="67">
        <v>46023</v>
      </c>
      <c r="P3584" s="67">
        <v>46387</v>
      </c>
      <c r="Q3584" s="68">
        <v>0.02</v>
      </c>
      <c r="R3584" s="71" t="s">
        <v>1061</v>
      </c>
      <c r="S3584" s="71" t="s">
        <v>1198</v>
      </c>
      <c r="T3584" s="71"/>
      <c r="U3584" s="147"/>
    </row>
    <row r="3585" spans="1:21" ht="25.5" customHeight="1" x14ac:dyDescent="0.35">
      <c r="A3585" s="83" t="s">
        <v>4983</v>
      </c>
      <c r="B3585" s="148" t="s">
        <v>1200</v>
      </c>
      <c r="C3585" s="85"/>
      <c r="D3585" s="122"/>
      <c r="E3585" s="123"/>
      <c r="F3585" s="101"/>
      <c r="G3585" s="101"/>
      <c r="H3585" s="101"/>
      <c r="I3585" s="123">
        <f t="shared" si="218"/>
        <v>0</v>
      </c>
      <c r="J3585" s="123"/>
      <c r="K3585" s="101"/>
      <c r="L3585" s="101"/>
      <c r="M3585" s="101"/>
      <c r="N3585" s="123">
        <f t="shared" si="219"/>
        <v>0</v>
      </c>
      <c r="O3585" s="88">
        <v>46023</v>
      </c>
      <c r="P3585" s="88">
        <v>46387</v>
      </c>
      <c r="Q3585" s="144">
        <v>0.1</v>
      </c>
      <c r="R3585" s="91" t="s">
        <v>1061</v>
      </c>
      <c r="S3585" s="91"/>
      <c r="T3585" s="91"/>
      <c r="U3585" s="102"/>
    </row>
    <row r="3586" spans="1:21" ht="25.5" customHeight="1" x14ac:dyDescent="0.35">
      <c r="A3586" s="83" t="s">
        <v>4984</v>
      </c>
      <c r="B3586" s="148" t="s">
        <v>1202</v>
      </c>
      <c r="C3586" s="85"/>
      <c r="D3586" s="122"/>
      <c r="E3586" s="123"/>
      <c r="F3586" s="101"/>
      <c r="G3586" s="101"/>
      <c r="H3586" s="101"/>
      <c r="I3586" s="123">
        <f t="shared" si="218"/>
        <v>0</v>
      </c>
      <c r="J3586" s="123"/>
      <c r="K3586" s="101"/>
      <c r="L3586" s="101"/>
      <c r="M3586" s="101"/>
      <c r="N3586" s="123">
        <f t="shared" si="219"/>
        <v>0</v>
      </c>
      <c r="O3586" s="88">
        <v>46023</v>
      </c>
      <c r="P3586" s="88">
        <v>46387</v>
      </c>
      <c r="Q3586" s="144">
        <v>0.15</v>
      </c>
      <c r="R3586" s="91" t="s">
        <v>1061</v>
      </c>
      <c r="S3586" s="91"/>
      <c r="T3586" s="91"/>
      <c r="U3586" s="102"/>
    </row>
    <row r="3587" spans="1:21" ht="25.5" customHeight="1" x14ac:dyDescent="0.35">
      <c r="A3587" s="83" t="s">
        <v>4985</v>
      </c>
      <c r="B3587" s="148" t="s">
        <v>1204</v>
      </c>
      <c r="C3587" s="85"/>
      <c r="D3587" s="122"/>
      <c r="E3587" s="123"/>
      <c r="F3587" s="101"/>
      <c r="G3587" s="101"/>
      <c r="H3587" s="101"/>
      <c r="I3587" s="123">
        <f t="shared" si="218"/>
        <v>0</v>
      </c>
      <c r="J3587" s="123"/>
      <c r="K3587" s="101"/>
      <c r="L3587" s="101"/>
      <c r="M3587" s="101"/>
      <c r="N3587" s="123">
        <f t="shared" si="219"/>
        <v>0</v>
      </c>
      <c r="O3587" s="88">
        <v>46023</v>
      </c>
      <c r="P3587" s="88">
        <v>46387</v>
      </c>
      <c r="Q3587" s="144">
        <v>0.35</v>
      </c>
      <c r="R3587" s="91" t="s">
        <v>1061</v>
      </c>
      <c r="S3587" s="91"/>
      <c r="T3587" s="91"/>
      <c r="U3587" s="102"/>
    </row>
    <row r="3588" spans="1:21" ht="25.5" customHeight="1" x14ac:dyDescent="0.35">
      <c r="A3588" s="83" t="s">
        <v>4986</v>
      </c>
      <c r="B3588" s="148" t="s">
        <v>1206</v>
      </c>
      <c r="C3588" s="85"/>
      <c r="D3588" s="122"/>
      <c r="E3588" s="123"/>
      <c r="F3588" s="101"/>
      <c r="G3588" s="101"/>
      <c r="H3588" s="101"/>
      <c r="I3588" s="123">
        <f t="shared" si="218"/>
        <v>0</v>
      </c>
      <c r="J3588" s="123"/>
      <c r="K3588" s="101"/>
      <c r="L3588" s="101"/>
      <c r="M3588" s="101"/>
      <c r="N3588" s="123">
        <f t="shared" si="219"/>
        <v>0</v>
      </c>
      <c r="O3588" s="88">
        <v>46023</v>
      </c>
      <c r="P3588" s="88">
        <v>46387</v>
      </c>
      <c r="Q3588" s="144">
        <v>0.1</v>
      </c>
      <c r="R3588" s="91" t="s">
        <v>1061</v>
      </c>
      <c r="S3588" s="91"/>
      <c r="T3588" s="91"/>
      <c r="U3588" s="102"/>
    </row>
    <row r="3589" spans="1:21" ht="25.5" customHeight="1" x14ac:dyDescent="0.35">
      <c r="A3589" s="83" t="s">
        <v>4987</v>
      </c>
      <c r="B3589" s="148" t="s">
        <v>1208</v>
      </c>
      <c r="C3589" s="85"/>
      <c r="D3589" s="122"/>
      <c r="E3589" s="123"/>
      <c r="F3589" s="101"/>
      <c r="G3589" s="101"/>
      <c r="H3589" s="101"/>
      <c r="I3589" s="123">
        <f t="shared" si="218"/>
        <v>0</v>
      </c>
      <c r="J3589" s="123"/>
      <c r="K3589" s="101"/>
      <c r="L3589" s="101"/>
      <c r="M3589" s="101"/>
      <c r="N3589" s="123">
        <f t="shared" si="219"/>
        <v>0</v>
      </c>
      <c r="O3589" s="88">
        <v>46023</v>
      </c>
      <c r="P3589" s="88">
        <v>46387</v>
      </c>
      <c r="Q3589" s="144">
        <v>0.1</v>
      </c>
      <c r="R3589" s="91" t="s">
        <v>1061</v>
      </c>
      <c r="S3589" s="91"/>
      <c r="T3589" s="91"/>
      <c r="U3589" s="102"/>
    </row>
    <row r="3590" spans="1:21" ht="25.5" customHeight="1" x14ac:dyDescent="0.35">
      <c r="A3590" s="83" t="s">
        <v>4988</v>
      </c>
      <c r="B3590" s="148" t="s">
        <v>1210</v>
      </c>
      <c r="C3590" s="85"/>
      <c r="D3590" s="122"/>
      <c r="E3590" s="123"/>
      <c r="F3590" s="101"/>
      <c r="G3590" s="101"/>
      <c r="H3590" s="101"/>
      <c r="I3590" s="123">
        <f t="shared" si="218"/>
        <v>0</v>
      </c>
      <c r="J3590" s="123"/>
      <c r="K3590" s="101"/>
      <c r="L3590" s="101"/>
      <c r="M3590" s="101"/>
      <c r="N3590" s="123">
        <f t="shared" si="219"/>
        <v>0</v>
      </c>
      <c r="O3590" s="88">
        <v>46023</v>
      </c>
      <c r="P3590" s="88">
        <v>46387</v>
      </c>
      <c r="Q3590" s="144">
        <v>0.15</v>
      </c>
      <c r="R3590" s="91" t="s">
        <v>1061</v>
      </c>
      <c r="S3590" s="91"/>
      <c r="T3590" s="91"/>
      <c r="U3590" s="102"/>
    </row>
    <row r="3591" spans="1:21" ht="14" x14ac:dyDescent="0.35">
      <c r="A3591" s="83" t="s">
        <v>4989</v>
      </c>
      <c r="B3591" s="148" t="s">
        <v>1212</v>
      </c>
      <c r="C3591" s="85"/>
      <c r="D3591" s="122"/>
      <c r="E3591" s="123"/>
      <c r="F3591" s="101"/>
      <c r="G3591" s="101"/>
      <c r="H3591" s="101"/>
      <c r="I3591" s="123">
        <f t="shared" si="218"/>
        <v>0</v>
      </c>
      <c r="J3591" s="123"/>
      <c r="K3591" s="101"/>
      <c r="L3591" s="101"/>
      <c r="M3591" s="101"/>
      <c r="N3591" s="123">
        <f t="shared" si="219"/>
        <v>0</v>
      </c>
      <c r="O3591" s="88">
        <v>46023</v>
      </c>
      <c r="P3591" s="88">
        <v>46387</v>
      </c>
      <c r="Q3591" s="144">
        <v>0.05</v>
      </c>
      <c r="R3591" s="91" t="s">
        <v>1061</v>
      </c>
      <c r="S3591" s="91"/>
      <c r="T3591" s="91"/>
      <c r="U3591" s="102"/>
    </row>
    <row r="3592" spans="1:21" ht="23.4" customHeight="1" x14ac:dyDescent="0.35">
      <c r="A3592" s="161" t="s">
        <v>4990</v>
      </c>
      <c r="B3592" s="163" t="s">
        <v>4991</v>
      </c>
      <c r="C3592" s="64"/>
      <c r="D3592" s="113"/>
      <c r="E3592" s="66"/>
      <c r="F3592" s="65"/>
      <c r="G3592" s="65"/>
      <c r="H3592" s="65"/>
      <c r="I3592" s="66">
        <f t="shared" si="218"/>
        <v>0</v>
      </c>
      <c r="J3592" s="66"/>
      <c r="K3592" s="65"/>
      <c r="L3592" s="65"/>
      <c r="M3592" s="65"/>
      <c r="N3592" s="66">
        <f t="shared" si="219"/>
        <v>0</v>
      </c>
      <c r="O3592" s="67">
        <v>46023</v>
      </c>
      <c r="P3592" s="67">
        <v>46387</v>
      </c>
      <c r="Q3592" s="68">
        <v>0.02</v>
      </c>
      <c r="R3592" s="71" t="s">
        <v>1061</v>
      </c>
      <c r="S3592" s="71" t="s">
        <v>1198</v>
      </c>
      <c r="T3592" s="71"/>
      <c r="U3592" s="147"/>
    </row>
    <row r="3593" spans="1:21" ht="23.4" customHeight="1" x14ac:dyDescent="0.35">
      <c r="A3593" s="83" t="s">
        <v>4992</v>
      </c>
      <c r="B3593" s="148" t="s">
        <v>4993</v>
      </c>
      <c r="C3593" s="85"/>
      <c r="D3593" s="122"/>
      <c r="E3593" s="123"/>
      <c r="F3593" s="101"/>
      <c r="G3593" s="101"/>
      <c r="H3593" s="101"/>
      <c r="I3593" s="123">
        <f t="shared" si="218"/>
        <v>0</v>
      </c>
      <c r="J3593" s="123"/>
      <c r="K3593" s="101"/>
      <c r="L3593" s="101"/>
      <c r="M3593" s="101"/>
      <c r="N3593" s="123">
        <f t="shared" si="219"/>
        <v>0</v>
      </c>
      <c r="O3593" s="88">
        <v>46023</v>
      </c>
      <c r="P3593" s="88">
        <v>46387</v>
      </c>
      <c r="Q3593" s="168">
        <v>0.15</v>
      </c>
      <c r="R3593" s="91" t="s">
        <v>1061</v>
      </c>
      <c r="S3593" s="91"/>
      <c r="T3593" s="91"/>
      <c r="U3593" s="102"/>
    </row>
    <row r="3594" spans="1:21" ht="23.4" customHeight="1" x14ac:dyDescent="0.35">
      <c r="A3594" s="83" t="s">
        <v>4994</v>
      </c>
      <c r="B3594" s="148" t="s">
        <v>4995</v>
      </c>
      <c r="C3594" s="85"/>
      <c r="D3594" s="122"/>
      <c r="E3594" s="123"/>
      <c r="F3594" s="101"/>
      <c r="G3594" s="101"/>
      <c r="H3594" s="101"/>
      <c r="I3594" s="123">
        <f t="shared" si="218"/>
        <v>0</v>
      </c>
      <c r="J3594" s="123"/>
      <c r="K3594" s="101"/>
      <c r="L3594" s="101"/>
      <c r="M3594" s="101"/>
      <c r="N3594" s="123">
        <f t="shared" si="219"/>
        <v>0</v>
      </c>
      <c r="O3594" s="88">
        <v>46023</v>
      </c>
      <c r="P3594" s="88">
        <v>46387</v>
      </c>
      <c r="Q3594" s="168">
        <v>0.1</v>
      </c>
      <c r="R3594" s="91" t="s">
        <v>1061</v>
      </c>
      <c r="S3594" s="91"/>
      <c r="T3594" s="91"/>
      <c r="U3594" s="102"/>
    </row>
    <row r="3595" spans="1:21" ht="23.4" customHeight="1" x14ac:dyDescent="0.35">
      <c r="A3595" s="83" t="s">
        <v>4996</v>
      </c>
      <c r="B3595" s="148" t="s">
        <v>4997</v>
      </c>
      <c r="C3595" s="85"/>
      <c r="D3595" s="122"/>
      <c r="E3595" s="123"/>
      <c r="F3595" s="101"/>
      <c r="G3595" s="101"/>
      <c r="H3595" s="101"/>
      <c r="I3595" s="123">
        <f t="shared" si="218"/>
        <v>0</v>
      </c>
      <c r="J3595" s="123"/>
      <c r="K3595" s="101"/>
      <c r="L3595" s="101"/>
      <c r="M3595" s="101"/>
      <c r="N3595" s="123">
        <f t="shared" si="219"/>
        <v>0</v>
      </c>
      <c r="O3595" s="88">
        <v>46023</v>
      </c>
      <c r="P3595" s="88">
        <v>46387</v>
      </c>
      <c r="Q3595" s="168">
        <v>0.55000000000000004</v>
      </c>
      <c r="R3595" s="91" t="s">
        <v>1061</v>
      </c>
      <c r="S3595" s="91"/>
      <c r="T3595" s="91"/>
      <c r="U3595" s="102"/>
    </row>
    <row r="3596" spans="1:21" ht="23.4" customHeight="1" x14ac:dyDescent="0.35">
      <c r="A3596" s="83" t="s">
        <v>4998</v>
      </c>
      <c r="B3596" s="148" t="s">
        <v>4999</v>
      </c>
      <c r="C3596" s="85"/>
      <c r="D3596" s="122"/>
      <c r="E3596" s="123"/>
      <c r="F3596" s="101"/>
      <c r="G3596" s="101"/>
      <c r="H3596" s="101"/>
      <c r="I3596" s="123">
        <f t="shared" si="218"/>
        <v>0</v>
      </c>
      <c r="J3596" s="123"/>
      <c r="K3596" s="101"/>
      <c r="L3596" s="101"/>
      <c r="M3596" s="101"/>
      <c r="N3596" s="123">
        <f t="shared" si="219"/>
        <v>0</v>
      </c>
      <c r="O3596" s="88">
        <v>46023</v>
      </c>
      <c r="P3596" s="88">
        <v>46387</v>
      </c>
      <c r="Q3596" s="168">
        <v>0.2</v>
      </c>
      <c r="R3596" s="91" t="s">
        <v>1061</v>
      </c>
      <c r="S3596" s="91"/>
      <c r="T3596" s="91"/>
      <c r="U3596" s="102"/>
    </row>
    <row r="3597" spans="1:21" ht="25.5" customHeight="1" x14ac:dyDescent="0.35">
      <c r="A3597" s="161" t="s">
        <v>5000</v>
      </c>
      <c r="B3597" s="163" t="s">
        <v>5001</v>
      </c>
      <c r="C3597" s="64"/>
      <c r="D3597" s="113"/>
      <c r="E3597" s="66"/>
      <c r="F3597" s="65"/>
      <c r="G3597" s="65"/>
      <c r="H3597" s="65"/>
      <c r="I3597" s="66">
        <f t="shared" si="218"/>
        <v>0</v>
      </c>
      <c r="J3597" s="66"/>
      <c r="K3597" s="65"/>
      <c r="L3597" s="65"/>
      <c r="M3597" s="65"/>
      <c r="N3597" s="66">
        <f t="shared" si="219"/>
        <v>0</v>
      </c>
      <c r="O3597" s="67">
        <v>46023</v>
      </c>
      <c r="P3597" s="67">
        <v>46387</v>
      </c>
      <c r="Q3597" s="68">
        <v>0.02</v>
      </c>
      <c r="R3597" s="71" t="s">
        <v>1061</v>
      </c>
      <c r="S3597" s="71" t="s">
        <v>5002</v>
      </c>
      <c r="T3597" s="71"/>
      <c r="U3597" s="147"/>
    </row>
    <row r="3598" spans="1:21" ht="25.5" customHeight="1" x14ac:dyDescent="0.35">
      <c r="A3598" s="83" t="s">
        <v>5003</v>
      </c>
      <c r="B3598" s="148" t="s">
        <v>5004</v>
      </c>
      <c r="C3598" s="85"/>
      <c r="D3598" s="122"/>
      <c r="E3598" s="123"/>
      <c r="F3598" s="101"/>
      <c r="G3598" s="101"/>
      <c r="H3598" s="101"/>
      <c r="I3598" s="123">
        <f t="shared" si="218"/>
        <v>0</v>
      </c>
      <c r="J3598" s="123"/>
      <c r="K3598" s="101"/>
      <c r="L3598" s="101"/>
      <c r="M3598" s="101"/>
      <c r="N3598" s="123">
        <f t="shared" si="219"/>
        <v>0</v>
      </c>
      <c r="O3598" s="88">
        <v>46023</v>
      </c>
      <c r="P3598" s="88">
        <v>46387</v>
      </c>
      <c r="Q3598" s="168">
        <v>0.1</v>
      </c>
      <c r="R3598" s="91" t="s">
        <v>1061</v>
      </c>
      <c r="S3598" s="91" t="s">
        <v>5002</v>
      </c>
      <c r="T3598" s="91"/>
      <c r="U3598" s="102"/>
    </row>
    <row r="3599" spans="1:21" ht="25.5" customHeight="1" x14ac:dyDescent="0.35">
      <c r="A3599" s="83" t="s">
        <v>5005</v>
      </c>
      <c r="B3599" s="148" t="s">
        <v>910</v>
      </c>
      <c r="C3599" s="85"/>
      <c r="D3599" s="122"/>
      <c r="E3599" s="123"/>
      <c r="F3599" s="101"/>
      <c r="G3599" s="101"/>
      <c r="H3599" s="101"/>
      <c r="I3599" s="123">
        <f t="shared" ref="I3599:I3626" si="220">SUM(E3599:H3599)</f>
        <v>0</v>
      </c>
      <c r="J3599" s="123"/>
      <c r="K3599" s="101"/>
      <c r="L3599" s="101"/>
      <c r="M3599" s="101"/>
      <c r="N3599" s="123">
        <f t="shared" ref="N3599:N3625" si="221">SUM(J3599:M3599)</f>
        <v>0</v>
      </c>
      <c r="O3599" s="88">
        <v>46023</v>
      </c>
      <c r="P3599" s="88">
        <v>46387</v>
      </c>
      <c r="Q3599" s="168">
        <v>0.1</v>
      </c>
      <c r="R3599" s="91" t="s">
        <v>1061</v>
      </c>
      <c r="S3599" s="91" t="s">
        <v>5002</v>
      </c>
      <c r="T3599" s="91"/>
      <c r="U3599" s="102"/>
    </row>
    <row r="3600" spans="1:21" ht="25.5" customHeight="1" x14ac:dyDescent="0.35">
      <c r="A3600" s="83" t="s">
        <v>5006</v>
      </c>
      <c r="B3600" s="148" t="s">
        <v>5007</v>
      </c>
      <c r="C3600" s="85"/>
      <c r="D3600" s="122"/>
      <c r="E3600" s="123"/>
      <c r="F3600" s="101"/>
      <c r="G3600" s="101"/>
      <c r="H3600" s="101"/>
      <c r="I3600" s="123">
        <f t="shared" si="220"/>
        <v>0</v>
      </c>
      <c r="J3600" s="123"/>
      <c r="K3600" s="101"/>
      <c r="L3600" s="101"/>
      <c r="M3600" s="101"/>
      <c r="N3600" s="123">
        <f t="shared" si="221"/>
        <v>0</v>
      </c>
      <c r="O3600" s="88">
        <v>46023</v>
      </c>
      <c r="P3600" s="88">
        <v>46387</v>
      </c>
      <c r="Q3600" s="168">
        <v>0.1</v>
      </c>
      <c r="R3600" s="91" t="s">
        <v>1061</v>
      </c>
      <c r="S3600" s="91" t="s">
        <v>5002</v>
      </c>
      <c r="T3600" s="91"/>
      <c r="U3600" s="102"/>
    </row>
    <row r="3601" spans="1:21" ht="25.5" customHeight="1" x14ac:dyDescent="0.35">
      <c r="A3601" s="83" t="s">
        <v>5008</v>
      </c>
      <c r="B3601" s="148" t="s">
        <v>910</v>
      </c>
      <c r="C3601" s="85"/>
      <c r="D3601" s="122"/>
      <c r="E3601" s="123"/>
      <c r="F3601" s="101"/>
      <c r="G3601" s="101"/>
      <c r="H3601" s="101"/>
      <c r="I3601" s="123">
        <f t="shared" si="220"/>
        <v>0</v>
      </c>
      <c r="J3601" s="123"/>
      <c r="K3601" s="101"/>
      <c r="L3601" s="101"/>
      <c r="M3601" s="101"/>
      <c r="N3601" s="123">
        <f t="shared" si="221"/>
        <v>0</v>
      </c>
      <c r="O3601" s="88">
        <v>46023</v>
      </c>
      <c r="P3601" s="88">
        <v>46387</v>
      </c>
      <c r="Q3601" s="168">
        <v>0.1</v>
      </c>
      <c r="R3601" s="91" t="s">
        <v>1061</v>
      </c>
      <c r="S3601" s="91" t="s">
        <v>5002</v>
      </c>
      <c r="T3601" s="91"/>
      <c r="U3601" s="102"/>
    </row>
    <row r="3602" spans="1:21" ht="25.5" customHeight="1" x14ac:dyDescent="0.35">
      <c r="A3602" s="83" t="s">
        <v>5009</v>
      </c>
      <c r="B3602" s="148" t="s">
        <v>5010</v>
      </c>
      <c r="C3602" s="85"/>
      <c r="D3602" s="122"/>
      <c r="E3602" s="123"/>
      <c r="F3602" s="101"/>
      <c r="G3602" s="101"/>
      <c r="H3602" s="101"/>
      <c r="I3602" s="123">
        <f t="shared" si="220"/>
        <v>0</v>
      </c>
      <c r="J3602" s="123"/>
      <c r="K3602" s="101"/>
      <c r="L3602" s="101"/>
      <c r="M3602" s="101"/>
      <c r="N3602" s="123">
        <f t="shared" si="221"/>
        <v>0</v>
      </c>
      <c r="O3602" s="88">
        <v>46023</v>
      </c>
      <c r="P3602" s="88">
        <v>46387</v>
      </c>
      <c r="Q3602" s="168">
        <v>0.1</v>
      </c>
      <c r="R3602" s="91" t="s">
        <v>1061</v>
      </c>
      <c r="S3602" s="91" t="s">
        <v>5002</v>
      </c>
      <c r="T3602" s="91"/>
      <c r="U3602" s="102"/>
    </row>
    <row r="3603" spans="1:21" ht="25.5" customHeight="1" x14ac:dyDescent="0.35">
      <c r="A3603" s="83" t="s">
        <v>5011</v>
      </c>
      <c r="B3603" s="148" t="s">
        <v>910</v>
      </c>
      <c r="C3603" s="85"/>
      <c r="D3603" s="122"/>
      <c r="E3603" s="123"/>
      <c r="F3603" s="101"/>
      <c r="G3603" s="101"/>
      <c r="H3603" s="101"/>
      <c r="I3603" s="123">
        <f t="shared" si="220"/>
        <v>0</v>
      </c>
      <c r="J3603" s="123"/>
      <c r="K3603" s="101"/>
      <c r="L3603" s="101"/>
      <c r="M3603" s="101"/>
      <c r="N3603" s="123">
        <f t="shared" si="221"/>
        <v>0</v>
      </c>
      <c r="O3603" s="88">
        <v>46023</v>
      </c>
      <c r="P3603" s="88">
        <v>46387</v>
      </c>
      <c r="Q3603" s="168">
        <v>0.1</v>
      </c>
      <c r="R3603" s="91" t="s">
        <v>1061</v>
      </c>
      <c r="S3603" s="91" t="s">
        <v>5002</v>
      </c>
      <c r="T3603" s="91"/>
      <c r="U3603" s="102"/>
    </row>
    <row r="3604" spans="1:21" ht="25.5" customHeight="1" x14ac:dyDescent="0.35">
      <c r="A3604" s="83" t="s">
        <v>5012</v>
      </c>
      <c r="B3604" s="148" t="s">
        <v>5013</v>
      </c>
      <c r="C3604" s="85"/>
      <c r="D3604" s="122"/>
      <c r="E3604" s="123"/>
      <c r="F3604" s="101"/>
      <c r="G3604" s="101"/>
      <c r="H3604" s="101"/>
      <c r="I3604" s="123">
        <f t="shared" si="220"/>
        <v>0</v>
      </c>
      <c r="J3604" s="123"/>
      <c r="K3604" s="101"/>
      <c r="L3604" s="101"/>
      <c r="M3604" s="101"/>
      <c r="N3604" s="123">
        <f t="shared" si="221"/>
        <v>0</v>
      </c>
      <c r="O3604" s="88">
        <v>46023</v>
      </c>
      <c r="P3604" s="88">
        <v>46387</v>
      </c>
      <c r="Q3604" s="168">
        <v>0.1</v>
      </c>
      <c r="R3604" s="91" t="s">
        <v>1061</v>
      </c>
      <c r="S3604" s="91" t="s">
        <v>5002</v>
      </c>
      <c r="T3604" s="91"/>
      <c r="U3604" s="102"/>
    </row>
    <row r="3605" spans="1:21" ht="25.5" customHeight="1" x14ac:dyDescent="0.35">
      <c r="A3605" s="83" t="s">
        <v>5014</v>
      </c>
      <c r="B3605" s="148" t="s">
        <v>910</v>
      </c>
      <c r="C3605" s="85"/>
      <c r="D3605" s="122"/>
      <c r="E3605" s="123"/>
      <c r="F3605" s="101"/>
      <c r="G3605" s="101"/>
      <c r="H3605" s="101"/>
      <c r="I3605" s="123">
        <f t="shared" si="220"/>
        <v>0</v>
      </c>
      <c r="J3605" s="123"/>
      <c r="K3605" s="101"/>
      <c r="L3605" s="101"/>
      <c r="M3605" s="101"/>
      <c r="N3605" s="123">
        <f t="shared" si="221"/>
        <v>0</v>
      </c>
      <c r="O3605" s="88">
        <v>46023</v>
      </c>
      <c r="P3605" s="88">
        <v>46387</v>
      </c>
      <c r="Q3605" s="168">
        <v>0.1</v>
      </c>
      <c r="R3605" s="91" t="s">
        <v>1061</v>
      </c>
      <c r="S3605" s="91" t="s">
        <v>5002</v>
      </c>
      <c r="T3605" s="91"/>
      <c r="U3605" s="102"/>
    </row>
    <row r="3606" spans="1:21" ht="35.15" customHeight="1" x14ac:dyDescent="0.35">
      <c r="A3606" s="83" t="s">
        <v>5015</v>
      </c>
      <c r="B3606" s="148" t="s">
        <v>921</v>
      </c>
      <c r="C3606" s="85"/>
      <c r="D3606" s="122"/>
      <c r="E3606" s="123"/>
      <c r="F3606" s="101"/>
      <c r="G3606" s="101"/>
      <c r="H3606" s="101"/>
      <c r="I3606" s="123">
        <f t="shared" si="220"/>
        <v>0</v>
      </c>
      <c r="J3606" s="123"/>
      <c r="K3606" s="101"/>
      <c r="L3606" s="101"/>
      <c r="M3606" s="101"/>
      <c r="N3606" s="123">
        <f t="shared" si="221"/>
        <v>0</v>
      </c>
      <c r="O3606" s="88">
        <v>46023</v>
      </c>
      <c r="P3606" s="88">
        <v>46387</v>
      </c>
      <c r="Q3606" s="168">
        <v>0.2</v>
      </c>
      <c r="R3606" s="91" t="s">
        <v>1061</v>
      </c>
      <c r="S3606" s="91" t="s">
        <v>5002</v>
      </c>
      <c r="T3606" s="91"/>
      <c r="U3606" s="102"/>
    </row>
    <row r="3607" spans="1:21" ht="26.15" customHeight="1" x14ac:dyDescent="0.35">
      <c r="A3607" s="161" t="s">
        <v>5016</v>
      </c>
      <c r="B3607" s="163" t="s">
        <v>5017</v>
      </c>
      <c r="C3607" s="64"/>
      <c r="D3607" s="113"/>
      <c r="E3607" s="66"/>
      <c r="F3607" s="65"/>
      <c r="G3607" s="65"/>
      <c r="H3607" s="65"/>
      <c r="I3607" s="66">
        <f t="shared" si="220"/>
        <v>0</v>
      </c>
      <c r="J3607" s="66"/>
      <c r="K3607" s="65"/>
      <c r="L3607" s="65"/>
      <c r="M3607" s="65"/>
      <c r="N3607" s="66">
        <f t="shared" si="221"/>
        <v>0</v>
      </c>
      <c r="O3607" s="67">
        <v>46023</v>
      </c>
      <c r="P3607" s="67">
        <v>46387</v>
      </c>
      <c r="Q3607" s="68">
        <v>0.02</v>
      </c>
      <c r="R3607" s="71" t="s">
        <v>1061</v>
      </c>
      <c r="S3607" s="71" t="s">
        <v>1946</v>
      </c>
      <c r="T3607" s="71"/>
      <c r="U3607" s="147"/>
    </row>
    <row r="3608" spans="1:21" ht="26.15" customHeight="1" x14ac:dyDescent="0.35">
      <c r="A3608" s="83" t="s">
        <v>5018</v>
      </c>
      <c r="B3608" s="148" t="s">
        <v>5019</v>
      </c>
      <c r="C3608" s="85"/>
      <c r="D3608" s="122"/>
      <c r="E3608" s="123"/>
      <c r="F3608" s="101"/>
      <c r="G3608" s="101"/>
      <c r="H3608" s="101"/>
      <c r="I3608" s="123">
        <f t="shared" si="220"/>
        <v>0</v>
      </c>
      <c r="J3608" s="123"/>
      <c r="K3608" s="101"/>
      <c r="L3608" s="101"/>
      <c r="M3608" s="101"/>
      <c r="N3608" s="123">
        <f t="shared" si="221"/>
        <v>0</v>
      </c>
      <c r="O3608" s="88">
        <v>46023</v>
      </c>
      <c r="P3608" s="88">
        <v>46387</v>
      </c>
      <c r="Q3608" s="144">
        <v>0.15</v>
      </c>
      <c r="R3608" s="91" t="s">
        <v>1061</v>
      </c>
      <c r="S3608" s="91" t="s">
        <v>1946</v>
      </c>
      <c r="T3608" s="91"/>
      <c r="U3608" s="102"/>
    </row>
    <row r="3609" spans="1:21" ht="26.15" customHeight="1" x14ac:dyDescent="0.35">
      <c r="A3609" s="83" t="s">
        <v>5020</v>
      </c>
      <c r="B3609" s="148" t="s">
        <v>5021</v>
      </c>
      <c r="C3609" s="85"/>
      <c r="D3609" s="122"/>
      <c r="E3609" s="123"/>
      <c r="F3609" s="101"/>
      <c r="G3609" s="101"/>
      <c r="H3609" s="101"/>
      <c r="I3609" s="123">
        <f t="shared" si="220"/>
        <v>0</v>
      </c>
      <c r="J3609" s="123"/>
      <c r="K3609" s="101"/>
      <c r="L3609" s="101"/>
      <c r="M3609" s="101"/>
      <c r="N3609" s="123">
        <f t="shared" si="221"/>
        <v>0</v>
      </c>
      <c r="O3609" s="88">
        <v>46023</v>
      </c>
      <c r="P3609" s="88">
        <v>46387</v>
      </c>
      <c r="Q3609" s="144">
        <v>0.2</v>
      </c>
      <c r="R3609" s="91" t="s">
        <v>1061</v>
      </c>
      <c r="S3609" s="91" t="s">
        <v>1946</v>
      </c>
      <c r="T3609" s="91"/>
      <c r="U3609" s="102"/>
    </row>
    <row r="3610" spans="1:21" ht="26.15" customHeight="1" x14ac:dyDescent="0.35">
      <c r="A3610" s="83" t="s">
        <v>5022</v>
      </c>
      <c r="B3610" s="148" t="s">
        <v>5023</v>
      </c>
      <c r="C3610" s="85"/>
      <c r="D3610" s="122"/>
      <c r="E3610" s="123"/>
      <c r="F3610" s="101"/>
      <c r="G3610" s="101"/>
      <c r="H3610" s="101"/>
      <c r="I3610" s="123">
        <f t="shared" si="220"/>
        <v>0</v>
      </c>
      <c r="J3610" s="123"/>
      <c r="K3610" s="101"/>
      <c r="L3610" s="101"/>
      <c r="M3610" s="101"/>
      <c r="N3610" s="123">
        <f t="shared" si="221"/>
        <v>0</v>
      </c>
      <c r="O3610" s="88">
        <v>46023</v>
      </c>
      <c r="P3610" s="88">
        <v>46387</v>
      </c>
      <c r="Q3610" s="144">
        <v>0.15</v>
      </c>
      <c r="R3610" s="91" t="s">
        <v>1061</v>
      </c>
      <c r="S3610" s="91" t="s">
        <v>1946</v>
      </c>
      <c r="T3610" s="91"/>
      <c r="U3610" s="102"/>
    </row>
    <row r="3611" spans="1:21" ht="26.15" customHeight="1" x14ac:dyDescent="0.35">
      <c r="A3611" s="83" t="s">
        <v>5024</v>
      </c>
      <c r="B3611" s="148" t="s">
        <v>5025</v>
      </c>
      <c r="C3611" s="85"/>
      <c r="D3611" s="122"/>
      <c r="E3611" s="123"/>
      <c r="F3611" s="101"/>
      <c r="G3611" s="101"/>
      <c r="H3611" s="101"/>
      <c r="I3611" s="123">
        <f t="shared" si="220"/>
        <v>0</v>
      </c>
      <c r="J3611" s="123"/>
      <c r="K3611" s="101"/>
      <c r="L3611" s="101"/>
      <c r="M3611" s="101"/>
      <c r="N3611" s="123">
        <f t="shared" si="221"/>
        <v>0</v>
      </c>
      <c r="O3611" s="88">
        <v>46023</v>
      </c>
      <c r="P3611" s="88">
        <v>46387</v>
      </c>
      <c r="Q3611" s="144">
        <v>0.35</v>
      </c>
      <c r="R3611" s="91" t="s">
        <v>1061</v>
      </c>
      <c r="S3611" s="91" t="s">
        <v>1946</v>
      </c>
      <c r="T3611" s="91"/>
      <c r="U3611" s="102"/>
    </row>
    <row r="3612" spans="1:21" ht="33.65" customHeight="1" x14ac:dyDescent="0.35">
      <c r="A3612" s="83" t="s">
        <v>5026</v>
      </c>
      <c r="B3612" s="148" t="s">
        <v>5027</v>
      </c>
      <c r="C3612" s="85"/>
      <c r="D3612" s="122"/>
      <c r="E3612" s="123"/>
      <c r="F3612" s="101"/>
      <c r="G3612" s="101"/>
      <c r="H3612" s="101"/>
      <c r="I3612" s="123">
        <f t="shared" si="220"/>
        <v>0</v>
      </c>
      <c r="J3612" s="123"/>
      <c r="K3612" s="101"/>
      <c r="L3612" s="101"/>
      <c r="M3612" s="101"/>
      <c r="N3612" s="123">
        <f t="shared" si="221"/>
        <v>0</v>
      </c>
      <c r="O3612" s="88">
        <v>46023</v>
      </c>
      <c r="P3612" s="88">
        <v>46387</v>
      </c>
      <c r="Q3612" s="144">
        <v>0.15</v>
      </c>
      <c r="R3612" s="91" t="s">
        <v>1061</v>
      </c>
      <c r="S3612" s="91" t="s">
        <v>1946</v>
      </c>
      <c r="T3612" s="91"/>
      <c r="U3612" s="102"/>
    </row>
    <row r="3613" spans="1:21" ht="32.15" customHeight="1" x14ac:dyDescent="0.35">
      <c r="A3613" s="161" t="s">
        <v>5028</v>
      </c>
      <c r="B3613" s="163" t="s">
        <v>5029</v>
      </c>
      <c r="C3613" s="64"/>
      <c r="D3613" s="113">
        <v>624101</v>
      </c>
      <c r="E3613" s="65">
        <f>E3621</f>
        <v>3000000</v>
      </c>
      <c r="F3613" s="65"/>
      <c r="G3613" s="65"/>
      <c r="H3613" s="65"/>
      <c r="I3613" s="66">
        <f t="shared" si="220"/>
        <v>3000000</v>
      </c>
      <c r="J3613" s="65">
        <f>J3621</f>
        <v>3000000</v>
      </c>
      <c r="K3613" s="65"/>
      <c r="L3613" s="65"/>
      <c r="M3613" s="65"/>
      <c r="N3613" s="66">
        <f t="shared" si="221"/>
        <v>3000000</v>
      </c>
      <c r="O3613" s="67">
        <v>46204</v>
      </c>
      <c r="P3613" s="67">
        <v>46276</v>
      </c>
      <c r="Q3613" s="68">
        <v>0.08</v>
      </c>
      <c r="R3613" s="71" t="s">
        <v>1061</v>
      </c>
      <c r="S3613" s="71" t="s">
        <v>1946</v>
      </c>
      <c r="T3613" s="71"/>
      <c r="U3613" s="147"/>
    </row>
    <row r="3614" spans="1:21" ht="32.15" customHeight="1" x14ac:dyDescent="0.35">
      <c r="A3614" s="83" t="s">
        <v>5030</v>
      </c>
      <c r="B3614" s="173" t="s">
        <v>61</v>
      </c>
      <c r="C3614" s="85"/>
      <c r="D3614" s="122"/>
      <c r="E3614" s="123"/>
      <c r="F3614" s="101"/>
      <c r="G3614" s="101"/>
      <c r="H3614" s="101"/>
      <c r="I3614" s="123">
        <f t="shared" si="220"/>
        <v>0</v>
      </c>
      <c r="J3614" s="123"/>
      <c r="K3614" s="101"/>
      <c r="L3614" s="101"/>
      <c r="M3614" s="101"/>
      <c r="N3614" s="123">
        <f t="shared" si="221"/>
        <v>0</v>
      </c>
      <c r="O3614" s="88">
        <v>46204</v>
      </c>
      <c r="P3614" s="88">
        <v>46205</v>
      </c>
      <c r="Q3614" s="144">
        <v>0.1</v>
      </c>
      <c r="R3614" s="91" t="s">
        <v>1061</v>
      </c>
      <c r="S3614" s="91" t="s">
        <v>1946</v>
      </c>
      <c r="T3614" s="91"/>
      <c r="U3614" s="102"/>
    </row>
    <row r="3615" spans="1:21" ht="32.15" customHeight="1" x14ac:dyDescent="0.35">
      <c r="A3615" s="83" t="s">
        <v>5031</v>
      </c>
      <c r="B3615" s="173" t="s">
        <v>1287</v>
      </c>
      <c r="C3615" s="85"/>
      <c r="D3615" s="122"/>
      <c r="E3615" s="123"/>
      <c r="F3615" s="101"/>
      <c r="G3615" s="101"/>
      <c r="H3615" s="101"/>
      <c r="I3615" s="123">
        <f t="shared" si="220"/>
        <v>0</v>
      </c>
      <c r="J3615" s="123"/>
      <c r="K3615" s="101"/>
      <c r="L3615" s="101"/>
      <c r="M3615" s="101"/>
      <c r="N3615" s="123">
        <f t="shared" si="221"/>
        <v>0</v>
      </c>
      <c r="O3615" s="88">
        <v>46205</v>
      </c>
      <c r="P3615" s="88">
        <v>46205</v>
      </c>
      <c r="Q3615" s="144">
        <v>0.05</v>
      </c>
      <c r="R3615" s="91" t="s">
        <v>1061</v>
      </c>
      <c r="S3615" s="91" t="s">
        <v>1946</v>
      </c>
      <c r="T3615" s="91"/>
      <c r="U3615" s="102"/>
    </row>
    <row r="3616" spans="1:21" ht="32.15" customHeight="1" x14ac:dyDescent="0.35">
      <c r="A3616" s="83" t="s">
        <v>5032</v>
      </c>
      <c r="B3616" s="173" t="s">
        <v>1289</v>
      </c>
      <c r="C3616" s="85"/>
      <c r="D3616" s="122"/>
      <c r="E3616" s="123"/>
      <c r="F3616" s="101"/>
      <c r="G3616" s="101"/>
      <c r="H3616" s="101"/>
      <c r="I3616" s="123">
        <f t="shared" si="220"/>
        <v>0</v>
      </c>
      <c r="J3616" s="123"/>
      <c r="K3616" s="101"/>
      <c r="L3616" s="101"/>
      <c r="M3616" s="101"/>
      <c r="N3616" s="123">
        <f t="shared" si="221"/>
        <v>0</v>
      </c>
      <c r="O3616" s="88">
        <v>46206</v>
      </c>
      <c r="P3616" s="88">
        <v>46210</v>
      </c>
      <c r="Q3616" s="144">
        <v>0.05</v>
      </c>
      <c r="R3616" s="91" t="s">
        <v>1061</v>
      </c>
      <c r="S3616" s="91" t="s">
        <v>1946</v>
      </c>
      <c r="T3616" s="91"/>
      <c r="U3616" s="102"/>
    </row>
    <row r="3617" spans="1:24" ht="32.15" customHeight="1" x14ac:dyDescent="0.35">
      <c r="A3617" s="83" t="s">
        <v>5033</v>
      </c>
      <c r="B3617" s="173" t="s">
        <v>73</v>
      </c>
      <c r="C3617" s="85"/>
      <c r="D3617" s="122"/>
      <c r="E3617" s="123"/>
      <c r="F3617" s="101"/>
      <c r="G3617" s="101"/>
      <c r="H3617" s="101"/>
      <c r="I3617" s="123">
        <f t="shared" si="220"/>
        <v>0</v>
      </c>
      <c r="J3617" s="123"/>
      <c r="K3617" s="101"/>
      <c r="L3617" s="101"/>
      <c r="M3617" s="101"/>
      <c r="N3617" s="123">
        <f t="shared" si="221"/>
        <v>0</v>
      </c>
      <c r="O3617" s="88">
        <v>46211</v>
      </c>
      <c r="P3617" s="88">
        <v>46211</v>
      </c>
      <c r="Q3617" s="144">
        <v>0.06</v>
      </c>
      <c r="R3617" s="91" t="s">
        <v>1061</v>
      </c>
      <c r="S3617" s="91" t="s">
        <v>1946</v>
      </c>
      <c r="T3617" s="91"/>
      <c r="U3617" s="102"/>
    </row>
    <row r="3618" spans="1:24" ht="32.15" customHeight="1" x14ac:dyDescent="0.35">
      <c r="A3618" s="83" t="s">
        <v>5034</v>
      </c>
      <c r="B3618" s="173" t="s">
        <v>1292</v>
      </c>
      <c r="C3618" s="85"/>
      <c r="D3618" s="122"/>
      <c r="E3618" s="123"/>
      <c r="F3618" s="101"/>
      <c r="G3618" s="101"/>
      <c r="H3618" s="101"/>
      <c r="I3618" s="123">
        <f t="shared" si="220"/>
        <v>0</v>
      </c>
      <c r="J3618" s="123"/>
      <c r="K3618" s="101"/>
      <c r="L3618" s="101"/>
      <c r="M3618" s="101"/>
      <c r="N3618" s="123">
        <f t="shared" si="221"/>
        <v>0</v>
      </c>
      <c r="O3618" s="88">
        <v>46212</v>
      </c>
      <c r="P3618" s="88">
        <v>46212</v>
      </c>
      <c r="Q3618" s="144">
        <v>0.06</v>
      </c>
      <c r="R3618" s="91" t="s">
        <v>1061</v>
      </c>
      <c r="S3618" s="91" t="s">
        <v>1946</v>
      </c>
      <c r="T3618" s="91"/>
      <c r="U3618" s="102"/>
    </row>
    <row r="3619" spans="1:24" ht="14" x14ac:dyDescent="0.35">
      <c r="A3619" s="83" t="s">
        <v>5035</v>
      </c>
      <c r="B3619" s="173" t="s">
        <v>5036</v>
      </c>
      <c r="C3619" s="85"/>
      <c r="D3619" s="122"/>
      <c r="E3619" s="123"/>
      <c r="F3619" s="101"/>
      <c r="G3619" s="101"/>
      <c r="H3619" s="101"/>
      <c r="I3619" s="123">
        <f t="shared" si="220"/>
        <v>0</v>
      </c>
      <c r="J3619" s="123"/>
      <c r="K3619" s="101"/>
      <c r="L3619" s="101"/>
      <c r="M3619" s="101"/>
      <c r="N3619" s="123">
        <f t="shared" si="221"/>
        <v>0</v>
      </c>
      <c r="O3619" s="88">
        <v>46213</v>
      </c>
      <c r="P3619" s="88">
        <v>46275</v>
      </c>
      <c r="Q3619" s="144">
        <v>0.55000000000000004</v>
      </c>
      <c r="R3619" s="91" t="s">
        <v>1061</v>
      </c>
      <c r="S3619" s="91" t="s">
        <v>1946</v>
      </c>
      <c r="T3619" s="91"/>
      <c r="U3619" s="102"/>
    </row>
    <row r="3620" spans="1:24" ht="14" x14ac:dyDescent="0.35">
      <c r="A3620" s="83" t="s">
        <v>5037</v>
      </c>
      <c r="B3620" s="173" t="s">
        <v>1194</v>
      </c>
      <c r="C3620" s="85"/>
      <c r="D3620" s="122"/>
      <c r="E3620" s="123"/>
      <c r="F3620" s="101"/>
      <c r="G3620" s="101"/>
      <c r="H3620" s="101"/>
      <c r="I3620" s="123">
        <f t="shared" si="220"/>
        <v>0</v>
      </c>
      <c r="J3620" s="123"/>
      <c r="K3620" s="101"/>
      <c r="L3620" s="101"/>
      <c r="M3620" s="101"/>
      <c r="N3620" s="123">
        <f t="shared" si="221"/>
        <v>0</v>
      </c>
      <c r="O3620" s="88">
        <v>46245</v>
      </c>
      <c r="P3620" s="88">
        <v>46245</v>
      </c>
      <c r="Q3620" s="144">
        <v>0.1</v>
      </c>
      <c r="R3620" s="91" t="s">
        <v>1061</v>
      </c>
      <c r="S3620" s="91" t="s">
        <v>1946</v>
      </c>
      <c r="T3620" s="91"/>
      <c r="U3620" s="102"/>
    </row>
    <row r="3621" spans="1:24" ht="14" x14ac:dyDescent="0.35">
      <c r="A3621" s="83" t="s">
        <v>5038</v>
      </c>
      <c r="B3621" s="418" t="s">
        <v>44</v>
      </c>
      <c r="C3621" s="419"/>
      <c r="D3621" s="420"/>
      <c r="E3621" s="421">
        <v>3000000</v>
      </c>
      <c r="F3621" s="421"/>
      <c r="G3621" s="421"/>
      <c r="H3621" s="421"/>
      <c r="I3621" s="421">
        <f t="shared" si="220"/>
        <v>3000000</v>
      </c>
      <c r="J3621" s="421">
        <v>3000000</v>
      </c>
      <c r="K3621" s="421"/>
      <c r="L3621" s="421"/>
      <c r="M3621" s="421"/>
      <c r="N3621" s="421">
        <f t="shared" si="221"/>
        <v>3000000</v>
      </c>
      <c r="O3621" s="88">
        <v>46246</v>
      </c>
      <c r="P3621" s="88">
        <v>46276</v>
      </c>
      <c r="Q3621" s="144">
        <v>0.03</v>
      </c>
      <c r="R3621" s="91" t="s">
        <v>1061</v>
      </c>
      <c r="S3621" s="422" t="s">
        <v>1946</v>
      </c>
      <c r="T3621" s="422"/>
      <c r="U3621" s="423"/>
    </row>
    <row r="3622" spans="1:24" ht="14" x14ac:dyDescent="0.35">
      <c r="A3622" s="161" t="s">
        <v>5039</v>
      </c>
      <c r="B3622" s="163" t="s">
        <v>5040</v>
      </c>
      <c r="C3622" s="64"/>
      <c r="D3622" s="113">
        <v>638401</v>
      </c>
      <c r="E3622" s="65">
        <f>E3626</f>
        <v>0</v>
      </c>
      <c r="F3622" s="189"/>
      <c r="G3622" s="374"/>
      <c r="H3622" s="374"/>
      <c r="I3622" s="66">
        <f t="shared" si="220"/>
        <v>0</v>
      </c>
      <c r="J3622" s="65">
        <f>J3626</f>
        <v>0</v>
      </c>
      <c r="K3622" s="189"/>
      <c r="L3622" s="374"/>
      <c r="M3622" s="374"/>
      <c r="N3622" s="66">
        <f t="shared" si="221"/>
        <v>0</v>
      </c>
      <c r="O3622" s="67">
        <v>46316</v>
      </c>
      <c r="P3622" s="67">
        <v>46341</v>
      </c>
      <c r="Q3622" s="68">
        <v>0.1</v>
      </c>
      <c r="R3622" s="71" t="s">
        <v>1061</v>
      </c>
      <c r="S3622" s="71"/>
      <c r="T3622" s="71"/>
      <c r="U3622" s="72"/>
    </row>
    <row r="3623" spans="1:24" ht="14" x14ac:dyDescent="0.35">
      <c r="A3623" s="83" t="s">
        <v>5041</v>
      </c>
      <c r="B3623" s="173" t="s">
        <v>1301</v>
      </c>
      <c r="C3623" s="85"/>
      <c r="D3623" s="122"/>
      <c r="E3623" s="123"/>
      <c r="F3623" s="227"/>
      <c r="G3623" s="424"/>
      <c r="H3623" s="425"/>
      <c r="I3623" s="123">
        <f t="shared" si="220"/>
        <v>0</v>
      </c>
      <c r="J3623" s="123"/>
      <c r="K3623" s="227"/>
      <c r="L3623" s="424"/>
      <c r="M3623" s="425"/>
      <c r="N3623" s="123">
        <f t="shared" si="221"/>
        <v>0</v>
      </c>
      <c r="O3623" s="88">
        <v>46316</v>
      </c>
      <c r="P3623" s="88">
        <v>46317</v>
      </c>
      <c r="Q3623" s="144">
        <v>0.1</v>
      </c>
      <c r="R3623" s="91" t="s">
        <v>1061</v>
      </c>
      <c r="S3623" s="91"/>
      <c r="T3623" s="166"/>
      <c r="U3623" s="167"/>
    </row>
    <row r="3624" spans="1:24" ht="14" x14ac:dyDescent="0.35">
      <c r="A3624" s="83" t="s">
        <v>5042</v>
      </c>
      <c r="B3624" s="173" t="s">
        <v>1303</v>
      </c>
      <c r="C3624" s="85"/>
      <c r="D3624" s="122"/>
      <c r="E3624" s="123"/>
      <c r="F3624" s="227"/>
      <c r="G3624" s="424"/>
      <c r="H3624" s="425"/>
      <c r="I3624" s="123">
        <f t="shared" si="220"/>
        <v>0</v>
      </c>
      <c r="J3624" s="123"/>
      <c r="K3624" s="227"/>
      <c r="L3624" s="424"/>
      <c r="M3624" s="425"/>
      <c r="N3624" s="123">
        <f t="shared" si="221"/>
        <v>0</v>
      </c>
      <c r="O3624" s="88">
        <v>46318</v>
      </c>
      <c r="P3624" s="88">
        <v>46329</v>
      </c>
      <c r="Q3624" s="144">
        <v>0.2</v>
      </c>
      <c r="R3624" s="91" t="s">
        <v>1061</v>
      </c>
      <c r="S3624" s="91"/>
      <c r="T3624" s="166"/>
      <c r="U3624" s="167"/>
    </row>
    <row r="3625" spans="1:24" ht="30.65" customHeight="1" x14ac:dyDescent="0.35">
      <c r="A3625" s="83" t="s">
        <v>5043</v>
      </c>
      <c r="B3625" s="173" t="s">
        <v>1192</v>
      </c>
      <c r="C3625" s="85"/>
      <c r="D3625" s="122"/>
      <c r="E3625" s="123"/>
      <c r="F3625" s="227"/>
      <c r="G3625" s="424"/>
      <c r="H3625" s="425"/>
      <c r="I3625" s="123">
        <f t="shared" si="220"/>
        <v>0</v>
      </c>
      <c r="J3625" s="123"/>
      <c r="K3625" s="227"/>
      <c r="L3625" s="424"/>
      <c r="M3625" s="425"/>
      <c r="N3625" s="123">
        <f t="shared" si="221"/>
        <v>0</v>
      </c>
      <c r="O3625" s="88">
        <v>46330</v>
      </c>
      <c r="P3625" s="88">
        <v>46340</v>
      </c>
      <c r="Q3625" s="144">
        <v>0.5</v>
      </c>
      <c r="R3625" s="91" t="s">
        <v>1061</v>
      </c>
      <c r="S3625" s="91"/>
      <c r="T3625" s="166"/>
      <c r="U3625" s="167"/>
    </row>
    <row r="3626" spans="1:24" ht="18.899999999999999" customHeight="1" x14ac:dyDescent="0.35">
      <c r="A3626" s="83" t="s">
        <v>5044</v>
      </c>
      <c r="B3626" s="173" t="s">
        <v>1306</v>
      </c>
      <c r="C3626" s="85"/>
      <c r="D3626" s="122"/>
      <c r="E3626" s="123">
        <v>0</v>
      </c>
      <c r="F3626" s="227"/>
      <c r="G3626" s="424"/>
      <c r="H3626" s="425"/>
      <c r="I3626" s="123">
        <f t="shared" si="220"/>
        <v>0</v>
      </c>
      <c r="J3626" s="123">
        <v>0</v>
      </c>
      <c r="K3626" s="227"/>
      <c r="L3626" s="424"/>
      <c r="M3626" s="425"/>
      <c r="N3626" s="123">
        <f t="shared" ref="N3626" si="222">SUM(J3626:M3626)</f>
        <v>0</v>
      </c>
      <c r="O3626" s="88">
        <v>46341</v>
      </c>
      <c r="P3626" s="88">
        <v>46341</v>
      </c>
      <c r="Q3626" s="144">
        <v>0.2</v>
      </c>
      <c r="R3626" s="91" t="s">
        <v>1061</v>
      </c>
      <c r="S3626" s="91"/>
      <c r="T3626" s="166"/>
      <c r="U3626" s="167"/>
    </row>
    <row r="3627" spans="1:24" x14ac:dyDescent="0.35">
      <c r="L3627" s="426"/>
      <c r="M3627" s="426"/>
      <c r="N3627" s="426"/>
    </row>
    <row r="3628" spans="1:24" ht="21" x14ac:dyDescent="0.35">
      <c r="E3628" s="427">
        <f>SUBTOTAL(9,E12:E3627)</f>
        <v>75029711837.014191</v>
      </c>
      <c r="F3628" s="427">
        <f t="shared" ref="F3628:N3628" si="223">SUBTOTAL(9,F25:F3627)</f>
        <v>103550954236</v>
      </c>
      <c r="G3628" s="427">
        <f t="shared" si="223"/>
        <v>0</v>
      </c>
      <c r="H3628" s="427">
        <f t="shared" si="223"/>
        <v>0</v>
      </c>
      <c r="I3628" s="427">
        <f t="shared" si="223"/>
        <v>178525991632.43399</v>
      </c>
      <c r="J3628" s="427">
        <f t="shared" si="223"/>
        <v>75003161836.53421</v>
      </c>
      <c r="K3628" s="427">
        <f t="shared" si="223"/>
        <v>103550374236</v>
      </c>
      <c r="L3628" s="427">
        <f t="shared" si="223"/>
        <v>0</v>
      </c>
      <c r="M3628" s="427">
        <f t="shared" si="223"/>
        <v>0</v>
      </c>
      <c r="N3628" s="427">
        <f t="shared" si="223"/>
        <v>178560536072.53412</v>
      </c>
    </row>
    <row r="3629" spans="1:24" ht="18.649999999999999" customHeight="1" x14ac:dyDescent="0.35">
      <c r="C3629" s="428"/>
      <c r="E3629" s="429"/>
      <c r="F3629" s="428"/>
      <c r="K3629" s="428"/>
      <c r="O3629" s="430"/>
      <c r="P3629" s="533"/>
      <c r="Q3629" s="533"/>
      <c r="R3629" s="533"/>
      <c r="S3629" s="533"/>
      <c r="T3629" s="533"/>
    </row>
    <row r="3630" spans="1:24" ht="21" x14ac:dyDescent="0.35">
      <c r="D3630" s="431" t="s">
        <v>5045</v>
      </c>
      <c r="E3630" s="427">
        <v>14638911924.343529</v>
      </c>
    </row>
    <row r="3631" spans="1:24" ht="21" x14ac:dyDescent="0.35">
      <c r="D3631" s="427" t="s">
        <v>5046</v>
      </c>
      <c r="E3631" s="432">
        <f>E3630-E3628</f>
        <v>-60390799912.670662</v>
      </c>
      <c r="O3631" s="534" t="s">
        <v>5047</v>
      </c>
      <c r="P3631" s="534"/>
      <c r="Q3631" s="534"/>
      <c r="R3631" s="534"/>
      <c r="S3631" s="534"/>
      <c r="T3631" s="534"/>
      <c r="U3631" s="534"/>
      <c r="V3631" s="433"/>
      <c r="W3631" s="433"/>
      <c r="X3631" s="433"/>
    </row>
    <row r="3632" spans="1:24" ht="18" x14ac:dyDescent="0.35">
      <c r="B3632" s="434" t="s">
        <v>5048</v>
      </c>
      <c r="F3632" s="433"/>
      <c r="G3632" s="433"/>
      <c r="H3632" s="433"/>
      <c r="I3632" s="433"/>
      <c r="J3632" s="433"/>
      <c r="K3632" s="433"/>
      <c r="L3632" s="433"/>
    </row>
    <row r="3633" spans="2:24" ht="18" x14ac:dyDescent="0.35">
      <c r="C3633" s="435"/>
      <c r="F3633" s="435"/>
      <c r="K3633" s="435"/>
      <c r="O3633" s="430"/>
      <c r="P3633" s="533"/>
      <c r="Q3633" s="533"/>
      <c r="R3633" s="533"/>
      <c r="S3633" s="533"/>
      <c r="T3633" s="533"/>
    </row>
    <row r="3636" spans="2:24" ht="18" x14ac:dyDescent="0.35">
      <c r="B3636" s="434" t="s">
        <v>5049</v>
      </c>
      <c r="F3636" s="433"/>
      <c r="G3636" s="433"/>
      <c r="H3636" s="433"/>
      <c r="I3636" s="433"/>
      <c r="J3636" s="433"/>
      <c r="K3636" s="433"/>
      <c r="L3636" s="433"/>
      <c r="O3636" s="534" t="s">
        <v>5050</v>
      </c>
      <c r="P3636" s="534"/>
      <c r="Q3636" s="534"/>
      <c r="R3636" s="534"/>
      <c r="S3636" s="534"/>
      <c r="T3636" s="534"/>
      <c r="U3636" s="534"/>
      <c r="V3636" s="433"/>
      <c r="W3636" s="433"/>
      <c r="X3636" s="433"/>
    </row>
    <row r="3637" spans="2:24" ht="18.5" x14ac:dyDescent="0.35">
      <c r="F3637" s="436"/>
      <c r="G3637" s="436"/>
      <c r="H3637" s="436"/>
      <c r="I3637" s="436"/>
      <c r="K3637" s="436"/>
    </row>
  </sheetData>
  <autoFilter ref="A3:U3626" xr:uid="{47E1B6B5-F3EC-49D0-8C39-9019DAFF5A2C}">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autoFilter>
  <mergeCells count="21">
    <mergeCell ref="P3629:T3629"/>
    <mergeCell ref="O3631:U3631"/>
    <mergeCell ref="P3633:T3633"/>
    <mergeCell ref="O3636:U3636"/>
    <mergeCell ref="S3:S6"/>
    <mergeCell ref="T3:T6"/>
    <mergeCell ref="U3:U6"/>
    <mergeCell ref="E4:I5"/>
    <mergeCell ref="J4:N5"/>
    <mergeCell ref="G6:H6"/>
    <mergeCell ref="L6:M6"/>
    <mergeCell ref="A1:U1"/>
    <mergeCell ref="A3:A6"/>
    <mergeCell ref="B3:B6"/>
    <mergeCell ref="C3:C6"/>
    <mergeCell ref="D3:D6"/>
    <mergeCell ref="E3:N3"/>
    <mergeCell ref="O3:O6"/>
    <mergeCell ref="P3:P6"/>
    <mergeCell ref="Q3:Q6"/>
    <mergeCell ref="R3:R6"/>
  </mergeCells>
  <conditionalFormatting sqref="A3:A6">
    <cfRule type="duplicateValues" dxfId="21" priority="21"/>
  </conditionalFormatting>
  <conditionalFormatting sqref="A49">
    <cfRule type="duplicateValues" dxfId="20" priority="19"/>
  </conditionalFormatting>
  <conditionalFormatting sqref="A55">
    <cfRule type="duplicateValues" dxfId="19" priority="18"/>
  </conditionalFormatting>
  <conditionalFormatting sqref="A59">
    <cfRule type="duplicateValues" dxfId="18" priority="17"/>
  </conditionalFormatting>
  <conditionalFormatting sqref="A63">
    <cfRule type="duplicateValues" dxfId="17" priority="16"/>
  </conditionalFormatting>
  <conditionalFormatting sqref="A67">
    <cfRule type="duplicateValues" dxfId="16" priority="15"/>
  </conditionalFormatting>
  <conditionalFormatting sqref="A71">
    <cfRule type="duplicateValues" dxfId="15" priority="14"/>
  </conditionalFormatting>
  <conditionalFormatting sqref="A75">
    <cfRule type="duplicateValues" dxfId="14" priority="13"/>
  </conditionalFormatting>
  <conditionalFormatting sqref="A79">
    <cfRule type="duplicateValues" dxfId="13" priority="12"/>
  </conditionalFormatting>
  <conditionalFormatting sqref="A83">
    <cfRule type="duplicateValues" dxfId="12" priority="11"/>
  </conditionalFormatting>
  <conditionalFormatting sqref="A91">
    <cfRule type="duplicateValues" dxfId="11" priority="10"/>
  </conditionalFormatting>
  <conditionalFormatting sqref="A99">
    <cfRule type="duplicateValues" dxfId="10" priority="9"/>
  </conditionalFormatting>
  <conditionalFormatting sqref="A103">
    <cfRule type="duplicateValues" dxfId="9" priority="8"/>
  </conditionalFormatting>
  <conditionalFormatting sqref="A107">
    <cfRule type="duplicateValues" dxfId="8" priority="7"/>
  </conditionalFormatting>
  <conditionalFormatting sqref="A112">
    <cfRule type="duplicateValues" dxfId="7" priority="6"/>
  </conditionalFormatting>
  <conditionalFormatting sqref="A126">
    <cfRule type="duplicateValues" dxfId="6" priority="5"/>
  </conditionalFormatting>
  <conditionalFormatting sqref="A131">
    <cfRule type="duplicateValues" dxfId="5" priority="4"/>
  </conditionalFormatting>
  <conditionalFormatting sqref="A137">
    <cfRule type="duplicateValues" dxfId="4" priority="3"/>
  </conditionalFormatting>
  <conditionalFormatting sqref="A325">
    <cfRule type="duplicateValues" dxfId="3" priority="2"/>
  </conditionalFormatting>
  <conditionalFormatting sqref="A1146">
    <cfRule type="duplicateValues" dxfId="2" priority="1"/>
  </conditionalFormatting>
  <conditionalFormatting sqref="C3:C6">
    <cfRule type="duplicateValues" dxfId="1" priority="20"/>
  </conditionalFormatting>
  <conditionalFormatting sqref="U2409 AO2409 BI2409 CC2409 CW2409 DQ2409 EK2409 FE2409 FY2409 GS2409 HM2409 IG2409 JA2409 JU2409 KO2409 LI2409 MC2409 MW2409 NQ2409 OK2409 PE2409 PY2409 QS2409 RM2409 SG2409 TA2409 TU2409 UO2409 VI2409 WC2409 WW2409 XQ2409 YK2409 ZE2409 ZY2409 AAS2409 ABM2409 ACG2409 ADA2409 ADU2409 AEO2409 AFI2409 AGC2409 AGW2409 AHQ2409 AIK2409 AJE2409 AJY2409 AKS2409 ALM2409 AMG2409 ANA2409 ANU2409 AOO2409 API2409 AQC2409 AQW2409 ARQ2409 ASK2409 ATE2409 ATY2409 AUS2409 AVM2409 AWG2409 AXA2409 AXU2409 AYO2409 AZI2409 BAC2409 BAW2409 BBQ2409 BCK2409 BDE2409 BDY2409 BES2409 BFM2409 BGG2409 BHA2409 BHU2409 BIO2409 BJI2409 BKC2409 BKW2409 BLQ2409 BMK2409 BNE2409 BNY2409 BOS2409 BPM2409 BQG2409 BRA2409 BRU2409 BSO2409 BTI2409 BUC2409 BUW2409 BVQ2409 BWK2409 BXE2409 BXY2409 BYS2409 BZM2409 CAG2409 CBA2409 CBU2409 CCO2409 CDI2409 CEC2409 CEW2409 CFQ2409 CGK2409 CHE2409 CHY2409 CIS2409 CJM2409 CKG2409 CLA2409 CLU2409 CMO2409 CNI2409 COC2409 COW2409 CPQ2409 CQK2409 CRE2409 CRY2409 CSS2409 CTM2409 CUG2409 CVA2409 CVU2409 CWO2409 CXI2409 CYC2409 CYW2409 CZQ2409 DAK2409 DBE2409 DBY2409 DCS2409 DDM2409 DEG2409 DFA2409 DFU2409 DGO2409 DHI2409 DIC2409 DIW2409 DJQ2409 DKK2409 DLE2409 DLY2409 DMS2409 DNM2409 DOG2409 DPA2409 DPU2409 DQO2409 DRI2409 DSC2409 DSW2409 DTQ2409 DUK2409 DVE2409 DVY2409 DWS2409 DXM2409 DYG2409 DZA2409 DZU2409 EAO2409 EBI2409 ECC2409 ECW2409 EDQ2409 EEK2409 EFE2409 EFY2409 EGS2409 EHM2409 EIG2409 EJA2409 EJU2409 EKO2409 ELI2409 EMC2409 EMW2409 ENQ2409 EOK2409 EPE2409 EPY2409 EQS2409 ERM2409 ESG2409 ETA2409 ETU2409 EUO2409 EVI2409 EWC2409 EWW2409 EXQ2409 EYK2409 EZE2409 EZY2409 FAS2409 FBM2409 FCG2409 FDA2409 FDU2409 FEO2409 FFI2409 FGC2409 FGW2409 FHQ2409 FIK2409 FJE2409 FJY2409 FKS2409 FLM2409 FMG2409 FNA2409 FNU2409 FOO2409 FPI2409 FQC2409 FQW2409 FRQ2409 FSK2409 FTE2409 FTY2409 FUS2409 FVM2409 FWG2409 FXA2409 FXU2409 FYO2409 FZI2409 GAC2409 GAW2409 GBQ2409 GCK2409 GDE2409 GDY2409 GES2409 GFM2409 GGG2409 GHA2409 GHU2409 GIO2409 GJI2409 GKC2409 GKW2409 GLQ2409 GMK2409 GNE2409 GNY2409 GOS2409 GPM2409 GQG2409 GRA2409 GRU2409 GSO2409 GTI2409 GUC2409 GUW2409 GVQ2409 GWK2409 GXE2409 GXY2409 GYS2409 GZM2409 HAG2409 HBA2409 HBU2409 HCO2409 HDI2409 HEC2409 HEW2409 HFQ2409 HGK2409 HHE2409 HHY2409 HIS2409 HJM2409 HKG2409 HLA2409 HLU2409 HMO2409 HNI2409 HOC2409 HOW2409 HPQ2409 HQK2409 HRE2409 HRY2409 HSS2409 HTM2409 HUG2409 HVA2409 HVU2409 HWO2409 HXI2409 HYC2409 HYW2409 HZQ2409 IAK2409 IBE2409 IBY2409 ICS2409 IDM2409 IEG2409 IFA2409 IFU2409 IGO2409 IHI2409 IIC2409 IIW2409 IJQ2409 IKK2409 ILE2409 ILY2409 IMS2409 INM2409 IOG2409 IPA2409 IPU2409 IQO2409 IRI2409 ISC2409 ISW2409 ITQ2409 IUK2409 IVE2409 IVY2409 IWS2409 IXM2409 IYG2409 IZA2409 IZU2409 JAO2409 JBI2409 JCC2409 JCW2409 JDQ2409 JEK2409 JFE2409 JFY2409 JGS2409 JHM2409 JIG2409 JJA2409 JJU2409 JKO2409 JLI2409 JMC2409 JMW2409 JNQ2409 JOK2409 JPE2409 JPY2409 JQS2409 JRM2409 JSG2409 JTA2409 JTU2409 JUO2409 JVI2409 JWC2409 JWW2409 JXQ2409 JYK2409 JZE2409 JZY2409 KAS2409 KBM2409 KCG2409 KDA2409 KDU2409 KEO2409 KFI2409 KGC2409 KGW2409 KHQ2409 KIK2409 KJE2409 KJY2409 KKS2409 KLM2409 KMG2409 KNA2409 KNU2409 KOO2409 KPI2409 KQC2409 KQW2409 KRQ2409 KSK2409 KTE2409 KTY2409 KUS2409 KVM2409 KWG2409 KXA2409 KXU2409 KYO2409 KZI2409 LAC2409 LAW2409 LBQ2409 LCK2409 LDE2409 LDY2409 LES2409 LFM2409 LGG2409 LHA2409 LHU2409 LIO2409 LJI2409 LKC2409 LKW2409 LLQ2409 LMK2409 LNE2409 LNY2409 LOS2409 LPM2409 LQG2409 LRA2409 LRU2409 LSO2409 LTI2409 LUC2409 LUW2409 LVQ2409 LWK2409 LXE2409 LXY2409 LYS2409 LZM2409 MAG2409 MBA2409 MBU2409 MCO2409 MDI2409 MEC2409 MEW2409 MFQ2409 MGK2409 MHE2409 MHY2409 MIS2409 MJM2409 MKG2409 MLA2409 MLU2409 MMO2409 MNI2409 MOC2409 MOW2409 MPQ2409 MQK2409 MRE2409 MRY2409 MSS2409 MTM2409 MUG2409 MVA2409 MVU2409 MWO2409 MXI2409 MYC2409 MYW2409 MZQ2409 NAK2409 NBE2409 NBY2409 NCS2409 NDM2409 NEG2409 NFA2409 NFU2409 NGO2409 NHI2409 NIC2409 NIW2409 NJQ2409 NKK2409 NLE2409 NLY2409 NMS2409 NNM2409 NOG2409 NPA2409 NPU2409 NQO2409 NRI2409 NSC2409 NSW2409 NTQ2409 NUK2409 NVE2409 NVY2409 NWS2409 NXM2409 NYG2409 NZA2409 NZU2409 OAO2409 OBI2409 OCC2409 OCW2409 ODQ2409 OEK2409 OFE2409 OFY2409 OGS2409 OHM2409 OIG2409 OJA2409 OJU2409 OKO2409 OLI2409 OMC2409 OMW2409 ONQ2409 OOK2409 OPE2409 OPY2409 OQS2409 ORM2409 OSG2409 OTA2409 OTU2409 OUO2409 OVI2409 OWC2409 OWW2409 OXQ2409 OYK2409 OZE2409 OZY2409 PAS2409 PBM2409 PCG2409 PDA2409 PDU2409 PEO2409 PFI2409 PGC2409 PGW2409 PHQ2409 PIK2409 PJE2409 PJY2409 PKS2409 PLM2409 PMG2409 PNA2409 PNU2409 POO2409 PPI2409 PQC2409 PQW2409 PRQ2409 PSK2409 PTE2409 PTY2409 PUS2409 PVM2409 PWG2409 PXA2409 PXU2409 PYO2409 PZI2409 QAC2409 QAW2409 QBQ2409 QCK2409 QDE2409 QDY2409 QES2409 QFM2409 QGG2409 QHA2409 QHU2409 QIO2409 QJI2409 QKC2409 QKW2409 QLQ2409 QMK2409 QNE2409 QNY2409 QOS2409 QPM2409 QQG2409 QRA2409 QRU2409 QSO2409 QTI2409 QUC2409 QUW2409 QVQ2409 QWK2409 QXE2409 QXY2409 QYS2409 QZM2409 RAG2409 RBA2409 RBU2409 RCO2409 RDI2409 REC2409 REW2409 RFQ2409 RGK2409 RHE2409 RHY2409 RIS2409 RJM2409 RKG2409 RLA2409 RLU2409 RMO2409 RNI2409 ROC2409 ROW2409 RPQ2409 RQK2409 RRE2409 RRY2409 RSS2409 RTM2409 RUG2409 RVA2409 RVU2409 RWO2409 RXI2409 RYC2409 RYW2409 RZQ2409 SAK2409 SBE2409 SBY2409 SCS2409 SDM2409 SEG2409 SFA2409 SFU2409 SGO2409 SHI2409 SIC2409 SIW2409 SJQ2409 SKK2409 SLE2409 SLY2409 SMS2409 SNM2409 SOG2409 SPA2409 SPU2409 SQO2409 SRI2409 SSC2409 SSW2409 STQ2409 SUK2409 SVE2409 SVY2409 SWS2409 SXM2409 SYG2409 SZA2409 SZU2409 TAO2409 TBI2409 TCC2409 TCW2409 TDQ2409 TEK2409 TFE2409 TFY2409 TGS2409 THM2409 TIG2409 TJA2409 TJU2409 TKO2409 TLI2409 TMC2409 TMW2409 TNQ2409 TOK2409 TPE2409 TPY2409 TQS2409 TRM2409 TSG2409 TTA2409 TTU2409 TUO2409 TVI2409 TWC2409 TWW2409 TXQ2409 TYK2409 TZE2409 TZY2409 UAS2409 UBM2409 UCG2409 UDA2409 UDU2409 UEO2409 UFI2409 UGC2409 UGW2409 UHQ2409 UIK2409 UJE2409 UJY2409 UKS2409 ULM2409 UMG2409 UNA2409 UNU2409 UOO2409 UPI2409 UQC2409 UQW2409 URQ2409 USK2409 UTE2409 UTY2409 UUS2409 UVM2409 UWG2409 UXA2409 UXU2409 UYO2409 UZI2409 VAC2409 VAW2409 VBQ2409 VCK2409 VDE2409 VDY2409 VES2409 VFM2409 VGG2409 VHA2409 VHU2409 VIO2409 VJI2409 VKC2409 VKW2409 VLQ2409 VMK2409 VNE2409 VNY2409 VOS2409 VPM2409 VQG2409 VRA2409 VRU2409 VSO2409 VTI2409 VUC2409 VUW2409 VVQ2409 VWK2409 VXE2409 VXY2409 VYS2409 VZM2409 WAG2409 WBA2409 WBU2409 WCO2409 WDI2409 WEC2409 WEW2409 WFQ2409 WGK2409 WHE2409 WHY2409 WIS2409 WJM2409 WKG2409 WLA2409 WLU2409 WMO2409 WNI2409 WOC2409 WOW2409 WPQ2409 WQK2409 WRE2409 WRY2409 WSS2409 WTM2409 WUG2409 WVA2409 WVU2409 WWO2409 WXI2409 WYC2409 WYW2409 WZQ2409 XAK2409 XBE2409 XBY2409 XCS2409 XDM2409 XEG2409 XFA2409">
    <cfRule type="duplicateValues" dxfId="0" priority="22"/>
  </conditionalFormatting>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Feuil1</vt:lpstr>
      <vt:lpstr>PTA 2026 SAB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Solange YENOUSSI</dc:creator>
  <cp:lastModifiedBy>Geronimo TAMBAMOU</cp:lastModifiedBy>
  <dcterms:created xsi:type="dcterms:W3CDTF">2025-10-07T17:31:38Z</dcterms:created>
  <dcterms:modified xsi:type="dcterms:W3CDTF">2025-10-20T09:43:20Z</dcterms:modified>
</cp:coreProperties>
</file>